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.khan\AppData\Local\Microsoft\Windows\INetCache\Content.Outlook\7BVJVMTC\"/>
    </mc:Choice>
  </mc:AlternateContent>
  <xr:revisionPtr revIDLastSave="0" documentId="13_ncr:1_{0E5AB8E5-F6CA-4A9B-8B0D-233F4AC0E7C1}" xr6:coauthVersionLast="36" xr6:coauthVersionMax="36" xr10:uidLastSave="{00000000-0000-0000-0000-000000000000}"/>
  <bookViews>
    <workbookView xWindow="0" yWindow="0" windowWidth="22056" windowHeight="9648" firstSheet="7" activeTab="7" xr2:uid="{84EB2961-65D4-4C38-BE12-86069D6E1E25}"/>
  </bookViews>
  <sheets>
    <sheet name="January 26" sheetId="3" state="hidden" r:id="rId1"/>
    <sheet name="February 26" sheetId="4" state="hidden" r:id="rId2"/>
    <sheet name="March 26" sheetId="5" state="hidden" r:id="rId3"/>
    <sheet name="April 26" sheetId="6" state="hidden" r:id="rId4"/>
    <sheet name="May 26" sheetId="7" state="hidden" r:id="rId5"/>
    <sheet name="June 26" sheetId="13" state="hidden" r:id="rId6"/>
    <sheet name="July 26" sheetId="15" state="hidden" r:id="rId7"/>
    <sheet name="Aug 26" sheetId="21" r:id="rId8"/>
  </sheets>
  <definedNames>
    <definedName name="_xlnm._FilterDatabase" localSheetId="3" hidden="1">'April 26'!$A$2:$BG$123</definedName>
    <definedName name="_xlnm._FilterDatabase" localSheetId="7" hidden="1">'Aug 26'!$A$2:$BG$125</definedName>
    <definedName name="_xlnm._FilterDatabase" localSheetId="1" hidden="1">'February 26'!$A$2:$BG$128</definedName>
    <definedName name="_xlnm._FilterDatabase" localSheetId="0" hidden="1">'January 26'!$A$2:$BG$116</definedName>
    <definedName name="_xlnm._FilterDatabase" localSheetId="6" hidden="1">'July 26'!$A$2:$BG$126</definedName>
    <definedName name="_xlnm._FilterDatabase" localSheetId="5" hidden="1">'June 26'!$A$2:$BG$127</definedName>
    <definedName name="_xlnm._FilterDatabase" localSheetId="2" hidden="1">'March 26'!$A$2:$BG$114</definedName>
    <definedName name="_xlnm._FilterDatabase" localSheetId="4" hidden="1">'May 26'!$A$2:$BG$120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E326" i="21" l="1"/>
  <c r="BD326" i="21"/>
  <c r="BC326" i="21"/>
  <c r="BB326" i="21"/>
  <c r="BA326" i="21"/>
  <c r="AZ326" i="21"/>
  <c r="AY326" i="21"/>
  <c r="AX326" i="21"/>
  <c r="AW326" i="21"/>
  <c r="AV326" i="21"/>
  <c r="AU326" i="21"/>
  <c r="AT326" i="21"/>
  <c r="AS326" i="21"/>
  <c r="AR326" i="21"/>
  <c r="AQ326" i="21"/>
  <c r="AP326" i="21"/>
  <c r="AO326" i="21"/>
  <c r="AN326" i="21"/>
  <c r="AM326" i="21"/>
  <c r="AL326" i="21"/>
  <c r="AK326" i="21"/>
  <c r="AJ326" i="21"/>
  <c r="AI326" i="21"/>
  <c r="AH326" i="21"/>
  <c r="AG326" i="21"/>
  <c r="AF326" i="21"/>
  <c r="AE326" i="21"/>
  <c r="AD326" i="21"/>
  <c r="AC326" i="21"/>
  <c r="AB326" i="21"/>
  <c r="AA326" i="21"/>
  <c r="BF325" i="21"/>
  <c r="BE325" i="21"/>
  <c r="BD325" i="21"/>
  <c r="BC325" i="21"/>
  <c r="BB325" i="21"/>
  <c r="BA325" i="21"/>
  <c r="AZ325" i="21"/>
  <c r="AY325" i="21"/>
  <c r="AX325" i="21"/>
  <c r="AW325" i="21"/>
  <c r="AV325" i="21"/>
  <c r="AU325" i="21"/>
  <c r="AT325" i="21"/>
  <c r="AS325" i="21"/>
  <c r="AR325" i="21"/>
  <c r="AQ325" i="21"/>
  <c r="AP325" i="21"/>
  <c r="AO325" i="21"/>
  <c r="AN325" i="21"/>
  <c r="AM325" i="21"/>
  <c r="AL325" i="21"/>
  <c r="AK325" i="21"/>
  <c r="AJ325" i="21"/>
  <c r="AI325" i="21"/>
  <c r="AH325" i="21"/>
  <c r="AG325" i="21"/>
  <c r="AF325" i="21"/>
  <c r="AE325" i="21"/>
  <c r="AD325" i="21"/>
  <c r="AC325" i="21"/>
  <c r="AB325" i="21"/>
  <c r="AA325" i="21"/>
  <c r="BF324" i="21"/>
  <c r="BE324" i="21"/>
  <c r="BD324" i="21"/>
  <c r="BC324" i="21"/>
  <c r="BB324" i="21"/>
  <c r="BA324" i="21"/>
  <c r="AZ324" i="21"/>
  <c r="AY324" i="21"/>
  <c r="AX324" i="21"/>
  <c r="AW324" i="21"/>
  <c r="AV324" i="21"/>
  <c r="AU324" i="21"/>
  <c r="AT324" i="21"/>
  <c r="AS324" i="21"/>
  <c r="AR324" i="21"/>
  <c r="AQ324" i="21"/>
  <c r="AP324" i="21"/>
  <c r="AO324" i="21"/>
  <c r="AN324" i="21"/>
  <c r="AM324" i="21"/>
  <c r="AL324" i="21"/>
  <c r="AK324" i="21"/>
  <c r="AJ324" i="21"/>
  <c r="AI324" i="21"/>
  <c r="AH324" i="21"/>
  <c r="AG324" i="21"/>
  <c r="AF324" i="21"/>
  <c r="AE324" i="21"/>
  <c r="AD324" i="21"/>
  <c r="AC324" i="21"/>
  <c r="AB324" i="21"/>
  <c r="AA324" i="21"/>
  <c r="BF323" i="21"/>
  <c r="BE323" i="21"/>
  <c r="BD323" i="21"/>
  <c r="BC323" i="21"/>
  <c r="BB323" i="21"/>
  <c r="BA323" i="21"/>
  <c r="AZ323" i="21"/>
  <c r="AY323" i="21"/>
  <c r="AX323" i="21"/>
  <c r="AW323" i="21"/>
  <c r="AV323" i="21"/>
  <c r="AU323" i="21"/>
  <c r="AT323" i="21"/>
  <c r="AS323" i="21"/>
  <c r="AR323" i="21"/>
  <c r="AQ323" i="21"/>
  <c r="AP323" i="21"/>
  <c r="AO323" i="21"/>
  <c r="AN323" i="21"/>
  <c r="AM323" i="21"/>
  <c r="AL323" i="21"/>
  <c r="AK323" i="21"/>
  <c r="AJ323" i="21"/>
  <c r="AI323" i="21"/>
  <c r="AH323" i="21"/>
  <c r="AG323" i="21"/>
  <c r="AF323" i="21"/>
  <c r="AE323" i="21"/>
  <c r="AD323" i="21"/>
  <c r="AC323" i="21"/>
  <c r="AB323" i="21"/>
  <c r="AA323" i="21"/>
  <c r="BF322" i="21"/>
  <c r="BE322" i="21"/>
  <c r="BD322" i="21"/>
  <c r="BC322" i="21"/>
  <c r="BB322" i="21"/>
  <c r="BA322" i="21"/>
  <c r="AZ322" i="21"/>
  <c r="AY322" i="21"/>
  <c r="AX322" i="21"/>
  <c r="AW322" i="21"/>
  <c r="AV322" i="21"/>
  <c r="AU322" i="21"/>
  <c r="AT322" i="21"/>
  <c r="AS322" i="21"/>
  <c r="AR322" i="21"/>
  <c r="AQ322" i="21"/>
  <c r="AP322" i="21"/>
  <c r="AO322" i="21"/>
  <c r="AN322" i="21"/>
  <c r="AM322" i="21"/>
  <c r="AL322" i="21"/>
  <c r="AK322" i="21"/>
  <c r="AJ322" i="21"/>
  <c r="AI322" i="21"/>
  <c r="AH322" i="21"/>
  <c r="AH321" i="21" s="1"/>
  <c r="AG322" i="21"/>
  <c r="AF322" i="21"/>
  <c r="AE322" i="21"/>
  <c r="AD322" i="21"/>
  <c r="AD321" i="21" s="1"/>
  <c r="AC322" i="21"/>
  <c r="AB322" i="21"/>
  <c r="AB321" i="21" s="1"/>
  <c r="AA322" i="21"/>
  <c r="AA321" i="21" s="1"/>
  <c r="BF320" i="21" s="1"/>
  <c r="BF321" i="21"/>
  <c r="BE321" i="21"/>
  <c r="BD321" i="21"/>
  <c r="BC321" i="21"/>
  <c r="BB321" i="21"/>
  <c r="BA321" i="21"/>
  <c r="AZ321" i="21"/>
  <c r="AY321" i="21"/>
  <c r="AX321" i="21"/>
  <c r="AW321" i="21"/>
  <c r="AV321" i="21"/>
  <c r="AU321" i="21"/>
  <c r="AT321" i="21"/>
  <c r="AS321" i="21"/>
  <c r="AR321" i="21"/>
  <c r="AQ321" i="21"/>
  <c r="AP321" i="21"/>
  <c r="AO321" i="21"/>
  <c r="AN321" i="21"/>
  <c r="AM321" i="21"/>
  <c r="AL321" i="21"/>
  <c r="AK321" i="21"/>
  <c r="AJ321" i="21"/>
  <c r="AI321" i="21"/>
  <c r="AG321" i="21"/>
  <c r="AF321" i="21"/>
  <c r="AE321" i="21"/>
  <c r="AC321" i="21"/>
  <c r="BE320" i="21"/>
  <c r="BD320" i="21"/>
  <c r="BC320" i="21"/>
  <c r="BB320" i="21"/>
  <c r="BA320" i="21"/>
  <c r="AZ320" i="21"/>
  <c r="AY320" i="21"/>
  <c r="AX320" i="21"/>
  <c r="AW320" i="21"/>
  <c r="AW287" i="21" s="1"/>
  <c r="AV320" i="21"/>
  <c r="AU320" i="21"/>
  <c r="AT320" i="21"/>
  <c r="AS320" i="21"/>
  <c r="AR320" i="21"/>
  <c r="AQ320" i="21"/>
  <c r="AP320" i="21"/>
  <c r="AO320" i="21"/>
  <c r="AN320" i="21"/>
  <c r="AM320" i="21"/>
  <c r="AL320" i="21"/>
  <c r="AK320" i="21"/>
  <c r="AJ320" i="21"/>
  <c r="AI320" i="21"/>
  <c r="AH320" i="21"/>
  <c r="AG320" i="21"/>
  <c r="AF320" i="21"/>
  <c r="AE320" i="21"/>
  <c r="AD320" i="21"/>
  <c r="AC320" i="21"/>
  <c r="AB320" i="21"/>
  <c r="AA320" i="21"/>
  <c r="BF319" i="21"/>
  <c r="BE319" i="21"/>
  <c r="BE294" i="21" s="1"/>
  <c r="BD319" i="21"/>
  <c r="BC319" i="21"/>
  <c r="BB319" i="21"/>
  <c r="BA319" i="21"/>
  <c r="AZ319" i="21"/>
  <c r="AY319" i="21"/>
  <c r="AX319" i="21"/>
  <c r="AW319" i="21"/>
  <c r="AW290" i="21" s="1"/>
  <c r="AV319" i="21"/>
  <c r="AU319" i="21"/>
  <c r="AT319" i="21"/>
  <c r="AS319" i="21"/>
  <c r="AR319" i="21"/>
  <c r="AQ319" i="21"/>
  <c r="AP319" i="21"/>
  <c r="AO319" i="21"/>
  <c r="AN319" i="21"/>
  <c r="AM319" i="21"/>
  <c r="AL319" i="21"/>
  <c r="AK319" i="21"/>
  <c r="AJ319" i="21"/>
  <c r="AI319" i="21"/>
  <c r="AH319" i="21"/>
  <c r="AG319" i="21"/>
  <c r="AG290" i="21" s="1"/>
  <c r="AF319" i="21"/>
  <c r="AE319" i="21"/>
  <c r="AD319" i="21"/>
  <c r="AC319" i="21"/>
  <c r="AB319" i="21"/>
  <c r="AA319" i="21"/>
  <c r="BF318" i="21"/>
  <c r="BE318" i="21"/>
  <c r="BD318" i="21"/>
  <c r="BC318" i="21"/>
  <c r="BB318" i="21"/>
  <c r="BA318" i="21"/>
  <c r="AZ318" i="21"/>
  <c r="AY318" i="21"/>
  <c r="AX318" i="21"/>
  <c r="AX317" i="21" s="1"/>
  <c r="AW318" i="21"/>
  <c r="AW317" i="21" s="1"/>
  <c r="AV318" i="21"/>
  <c r="AU318" i="21"/>
  <c r="AT318" i="21"/>
  <c r="AS318" i="21"/>
  <c r="AR318" i="21"/>
  <c r="AQ318" i="21"/>
  <c r="AQ317" i="21" s="1"/>
  <c r="AP318" i="21"/>
  <c r="AP317" i="21" s="1"/>
  <c r="AO318" i="21"/>
  <c r="AO293" i="21" s="1"/>
  <c r="AN318" i="21"/>
  <c r="AM318" i="21"/>
  <c r="AL318" i="21"/>
  <c r="AK318" i="21"/>
  <c r="AJ318" i="21"/>
  <c r="AI318" i="21"/>
  <c r="AI317" i="21" s="1"/>
  <c r="AH318" i="21"/>
  <c r="AH317" i="21" s="1"/>
  <c r="AG318" i="21"/>
  <c r="AG317" i="21" s="1"/>
  <c r="AF318" i="21"/>
  <c r="AF317" i="21" s="1"/>
  <c r="AE318" i="21"/>
  <c r="AD318" i="21"/>
  <c r="AC318" i="21"/>
  <c r="AB318" i="21"/>
  <c r="AA318" i="21"/>
  <c r="AA317" i="21" s="1"/>
  <c r="BF316" i="21" s="1"/>
  <c r="BF317" i="21"/>
  <c r="BE317" i="21"/>
  <c r="BD317" i="21"/>
  <c r="BC317" i="21"/>
  <c r="BB317" i="21"/>
  <c r="BA317" i="21"/>
  <c r="AZ317" i="21"/>
  <c r="AY317" i="21"/>
  <c r="AV317" i="21"/>
  <c r="AU317" i="21"/>
  <c r="AT317" i="21"/>
  <c r="AS317" i="21"/>
  <c r="AR317" i="21"/>
  <c r="AN317" i="21"/>
  <c r="AM317" i="21"/>
  <c r="AL317" i="21"/>
  <c r="AK317" i="21"/>
  <c r="AJ317" i="21"/>
  <c r="AE317" i="21"/>
  <c r="AD317" i="21"/>
  <c r="AC317" i="21"/>
  <c r="AB317" i="21"/>
  <c r="BE316" i="21"/>
  <c r="BD316" i="21"/>
  <c r="BC316" i="21"/>
  <c r="BB316" i="21"/>
  <c r="BA316" i="21"/>
  <c r="AZ316" i="21"/>
  <c r="AY316" i="21"/>
  <c r="AX316" i="21"/>
  <c r="AW316" i="21"/>
  <c r="AV316" i="21"/>
  <c r="AU316" i="21"/>
  <c r="AT316" i="21"/>
  <c r="AS316" i="21"/>
  <c r="AR316" i="21"/>
  <c r="AQ316" i="21"/>
  <c r="AP316" i="21"/>
  <c r="AO316" i="21"/>
  <c r="AN316" i="21"/>
  <c r="AM316" i="21"/>
  <c r="AL316" i="21"/>
  <c r="AK316" i="21"/>
  <c r="AJ316" i="21"/>
  <c r="AI316" i="21"/>
  <c r="AH316" i="21"/>
  <c r="AG316" i="21"/>
  <c r="AF316" i="21"/>
  <c r="AE316" i="21"/>
  <c r="AD316" i="21"/>
  <c r="AD291" i="21" s="1"/>
  <c r="AC316" i="21"/>
  <c r="AB316" i="21"/>
  <c r="AA316" i="21"/>
  <c r="BF315" i="21" s="1"/>
  <c r="BE315" i="21"/>
  <c r="BD315" i="21"/>
  <c r="BC315" i="21"/>
  <c r="BB315" i="21"/>
  <c r="BA315" i="21"/>
  <c r="AZ315" i="21"/>
  <c r="AY315" i="21"/>
  <c r="AX315" i="21"/>
  <c r="AW315" i="21"/>
  <c r="AV315" i="21"/>
  <c r="AU315" i="21"/>
  <c r="AT315" i="21"/>
  <c r="AS315" i="21"/>
  <c r="AR315" i="21"/>
  <c r="AQ315" i="21"/>
  <c r="AP315" i="21"/>
  <c r="AO315" i="21"/>
  <c r="AN315" i="21"/>
  <c r="AM315" i="21"/>
  <c r="AL315" i="21"/>
  <c r="AK315" i="21"/>
  <c r="AJ315" i="21"/>
  <c r="AI315" i="21"/>
  <c r="AH315" i="21"/>
  <c r="AG315" i="21"/>
  <c r="AF315" i="21"/>
  <c r="AE315" i="21"/>
  <c r="AD315" i="21"/>
  <c r="AC315" i="21"/>
  <c r="AB315" i="21"/>
  <c r="AA315" i="21"/>
  <c r="BF314" i="21" s="1"/>
  <c r="BE314" i="21"/>
  <c r="BD314" i="21"/>
  <c r="BC314" i="21"/>
  <c r="BB314" i="21"/>
  <c r="BA314" i="21"/>
  <c r="AZ314" i="21"/>
  <c r="AY314" i="21"/>
  <c r="AX314" i="21"/>
  <c r="AW314" i="21"/>
  <c r="AV314" i="21"/>
  <c r="AU314" i="21"/>
  <c r="AT314" i="21"/>
  <c r="AS314" i="21"/>
  <c r="AR314" i="21"/>
  <c r="AQ314" i="21"/>
  <c r="AP314" i="21"/>
  <c r="AP313" i="21" s="1"/>
  <c r="AO314" i="21"/>
  <c r="AN314" i="21"/>
  <c r="AN313" i="21" s="1"/>
  <c r="AM314" i="21"/>
  <c r="AM313" i="21" s="1"/>
  <c r="AL314" i="21"/>
  <c r="AL313" i="21" s="1"/>
  <c r="AK314" i="21"/>
  <c r="AJ314" i="21"/>
  <c r="AJ313" i="21" s="1"/>
  <c r="AI314" i="21"/>
  <c r="AH314" i="21"/>
  <c r="AH313" i="21" s="1"/>
  <c r="AG314" i="21"/>
  <c r="AF314" i="21"/>
  <c r="AF313" i="21" s="1"/>
  <c r="AE314" i="21"/>
  <c r="AE313" i="21" s="1"/>
  <c r="AD314" i="21"/>
  <c r="AD313" i="21" s="1"/>
  <c r="AC314" i="21"/>
  <c r="AB314" i="21"/>
  <c r="AA314" i="21"/>
  <c r="BF313" i="21" s="1"/>
  <c r="BE313" i="21"/>
  <c r="BD313" i="21"/>
  <c r="BC313" i="21"/>
  <c r="BB313" i="21"/>
  <c r="BA313" i="21"/>
  <c r="AZ313" i="21"/>
  <c r="AY313" i="21"/>
  <c r="AX313" i="21"/>
  <c r="AW313" i="21"/>
  <c r="AV313" i="21"/>
  <c r="AU313" i="21"/>
  <c r="AT313" i="21"/>
  <c r="AS313" i="21"/>
  <c r="AR313" i="21"/>
  <c r="AQ313" i="21"/>
  <c r="AO313" i="21"/>
  <c r="AK313" i="21"/>
  <c r="AI313" i="21"/>
  <c r="AG313" i="21"/>
  <c r="AC313" i="21"/>
  <c r="AB313" i="21"/>
  <c r="AA313" i="21"/>
  <c r="BF312" i="21"/>
  <c r="BE312" i="21"/>
  <c r="BD312" i="21"/>
  <c r="BC312" i="21"/>
  <c r="BB312" i="21"/>
  <c r="BA312" i="21"/>
  <c r="AZ312" i="21"/>
  <c r="AY312" i="21"/>
  <c r="AX312" i="21"/>
  <c r="AW312" i="21"/>
  <c r="AV312" i="21"/>
  <c r="AU312" i="21"/>
  <c r="AT312" i="21"/>
  <c r="AS312" i="21"/>
  <c r="AR312" i="21"/>
  <c r="AQ312" i="21"/>
  <c r="AP312" i="21"/>
  <c r="AO312" i="21"/>
  <c r="AN312" i="21"/>
  <c r="AM312" i="21"/>
  <c r="AL312" i="21"/>
  <c r="AK312" i="21"/>
  <c r="AJ312" i="21"/>
  <c r="AI312" i="21"/>
  <c r="AH312" i="21"/>
  <c r="AG312" i="21"/>
  <c r="AF312" i="21"/>
  <c r="AE312" i="21"/>
  <c r="AD312" i="21"/>
  <c r="AC312" i="21"/>
  <c r="AB312" i="21"/>
  <c r="AA312" i="21"/>
  <c r="BF311" i="21"/>
  <c r="BE311" i="21"/>
  <c r="BD311" i="21"/>
  <c r="BC311" i="21"/>
  <c r="BB311" i="21"/>
  <c r="BA311" i="21"/>
  <c r="AZ311" i="21"/>
  <c r="AY311" i="21"/>
  <c r="AX311" i="21"/>
  <c r="AW311" i="21"/>
  <c r="AV311" i="21"/>
  <c r="AU311" i="21"/>
  <c r="AT311" i="21"/>
  <c r="AS311" i="21"/>
  <c r="AR311" i="21"/>
  <c r="AQ311" i="21"/>
  <c r="AP311" i="21"/>
  <c r="AO311" i="21"/>
  <c r="AN311" i="21"/>
  <c r="AM311" i="21"/>
  <c r="AL311" i="21"/>
  <c r="AK311" i="21"/>
  <c r="AJ311" i="21"/>
  <c r="AJ309" i="21" s="1"/>
  <c r="AI311" i="21"/>
  <c r="AH311" i="21"/>
  <c r="AG311" i="21"/>
  <c r="AF311" i="21"/>
  <c r="AE311" i="21"/>
  <c r="AD311" i="21"/>
  <c r="AC311" i="21"/>
  <c r="AB311" i="21"/>
  <c r="AA311" i="21"/>
  <c r="BF310" i="21" s="1"/>
  <c r="BE310" i="21"/>
  <c r="BE309" i="21" s="1"/>
  <c r="BD310" i="21"/>
  <c r="BC310" i="21"/>
  <c r="BB310" i="21"/>
  <c r="BA310" i="21"/>
  <c r="AZ310" i="21"/>
  <c r="AZ309" i="21" s="1"/>
  <c r="AY310" i="21"/>
  <c r="AY309" i="21" s="1"/>
  <c r="AX310" i="21"/>
  <c r="AW310" i="21"/>
  <c r="AW309" i="21" s="1"/>
  <c r="AV310" i="21"/>
  <c r="AV309" i="21" s="1"/>
  <c r="AU310" i="21"/>
  <c r="AU309" i="21" s="1"/>
  <c r="AT310" i="21"/>
  <c r="AS310" i="21"/>
  <c r="AR310" i="21"/>
  <c r="AR309" i="21" s="1"/>
  <c r="AQ310" i="21"/>
  <c r="AQ309" i="21" s="1"/>
  <c r="AP310" i="21"/>
  <c r="AO310" i="21"/>
  <c r="AO309" i="21" s="1"/>
  <c r="AN310" i="21"/>
  <c r="AM310" i="21"/>
  <c r="AL310" i="21"/>
  <c r="AK310" i="21"/>
  <c r="AJ310" i="21"/>
  <c r="AI310" i="21"/>
  <c r="AH310" i="21"/>
  <c r="AG310" i="21"/>
  <c r="AG309" i="21" s="1"/>
  <c r="AF310" i="21"/>
  <c r="AF309" i="21" s="1"/>
  <c r="AE310" i="21"/>
  <c r="AE309" i="21" s="1"/>
  <c r="AD310" i="21"/>
  <c r="AC310" i="21"/>
  <c r="AB310" i="21"/>
  <c r="AB309" i="21" s="1"/>
  <c r="AA310" i="21"/>
  <c r="BF309" i="21" s="1"/>
  <c r="BC309" i="21"/>
  <c r="AM309" i="21"/>
  <c r="AI309" i="21"/>
  <c r="BE308" i="21"/>
  <c r="BD308" i="21"/>
  <c r="BC308" i="21"/>
  <c r="BB308" i="21"/>
  <c r="BA308" i="21"/>
  <c r="AZ308" i="21"/>
  <c r="AY308" i="21"/>
  <c r="AX308" i="21"/>
  <c r="AW308" i="21"/>
  <c r="AV308" i="21"/>
  <c r="AU308" i="21"/>
  <c r="AT308" i="21"/>
  <c r="AS308" i="21"/>
  <c r="AR308" i="21"/>
  <c r="AQ308" i="21"/>
  <c r="AP308" i="21"/>
  <c r="AO308" i="21"/>
  <c r="AN308" i="21"/>
  <c r="AM308" i="21"/>
  <c r="AL308" i="21"/>
  <c r="AK308" i="21"/>
  <c r="AJ308" i="21"/>
  <c r="AI308" i="21"/>
  <c r="AH308" i="21"/>
  <c r="AG308" i="21"/>
  <c r="AF308" i="21"/>
  <c r="AE308" i="21"/>
  <c r="AD308" i="21"/>
  <c r="AC308" i="21"/>
  <c r="AB308" i="21"/>
  <c r="AA308" i="21"/>
  <c r="BF307" i="21" s="1"/>
  <c r="BE307" i="21"/>
  <c r="BD307" i="21"/>
  <c r="BC307" i="21"/>
  <c r="BB307" i="21"/>
  <c r="BA307" i="21"/>
  <c r="AZ307" i="21"/>
  <c r="AY307" i="21"/>
  <c r="AX307" i="21"/>
  <c r="AW307" i="21"/>
  <c r="AV307" i="21"/>
  <c r="AU307" i="21"/>
  <c r="AT307" i="21"/>
  <c r="AS307" i="21"/>
  <c r="AR307" i="21"/>
  <c r="AQ307" i="21"/>
  <c r="AP307" i="21"/>
  <c r="AO307" i="21"/>
  <c r="AN307" i="21"/>
  <c r="AM307" i="21"/>
  <c r="AL307" i="21"/>
  <c r="AK307" i="21"/>
  <c r="AJ307" i="21"/>
  <c r="AI307" i="21"/>
  <c r="AH307" i="21"/>
  <c r="AG307" i="21"/>
  <c r="AF307" i="21"/>
  <c r="AE307" i="21"/>
  <c r="AD307" i="21"/>
  <c r="AC307" i="21"/>
  <c r="AB307" i="21"/>
  <c r="AA307" i="21"/>
  <c r="BE306" i="21"/>
  <c r="BD306" i="21"/>
  <c r="BC306" i="21"/>
  <c r="BB306" i="21"/>
  <c r="BA306" i="21"/>
  <c r="AZ306" i="21"/>
  <c r="AY306" i="21"/>
  <c r="AX306" i="21"/>
  <c r="AW306" i="21"/>
  <c r="AV306" i="21"/>
  <c r="AV305" i="21" s="1"/>
  <c r="AU306" i="21"/>
  <c r="AT306" i="21"/>
  <c r="AS306" i="21"/>
  <c r="AR306" i="21"/>
  <c r="AQ306" i="21"/>
  <c r="AP306" i="21"/>
  <c r="AO306" i="21"/>
  <c r="AN306" i="21"/>
  <c r="AN305" i="21" s="1"/>
  <c r="AM306" i="21"/>
  <c r="AL306" i="21"/>
  <c r="AL305" i="21" s="1"/>
  <c r="AK306" i="21"/>
  <c r="AJ306" i="21"/>
  <c r="AI306" i="21"/>
  <c r="AH306" i="21"/>
  <c r="AG306" i="21"/>
  <c r="AF306" i="21"/>
  <c r="AF305" i="21" s="1"/>
  <c r="AE306" i="21"/>
  <c r="AD306" i="21"/>
  <c r="AC306" i="21"/>
  <c r="AB306" i="21"/>
  <c r="AA306" i="21"/>
  <c r="BD305" i="21"/>
  <c r="AT305" i="21"/>
  <c r="AK305" i="21"/>
  <c r="BE304" i="21"/>
  <c r="BD304" i="21"/>
  <c r="BC304" i="21"/>
  <c r="BB304" i="21"/>
  <c r="BA304" i="21"/>
  <c r="AZ304" i="21"/>
  <c r="AY304" i="21"/>
  <c r="AX304" i="21"/>
  <c r="AW304" i="21"/>
  <c r="AV304" i="21"/>
  <c r="AU304" i="21"/>
  <c r="AT304" i="21"/>
  <c r="AS304" i="21"/>
  <c r="AR304" i="21"/>
  <c r="AQ304" i="21"/>
  <c r="AP304" i="21"/>
  <c r="AO304" i="21"/>
  <c r="AN304" i="21"/>
  <c r="AM304" i="21"/>
  <c r="AL304" i="21"/>
  <c r="AK304" i="21"/>
  <c r="AJ304" i="21"/>
  <c r="AI304" i="21"/>
  <c r="AH304" i="21"/>
  <c r="AG304" i="21"/>
  <c r="AF304" i="21"/>
  <c r="AE304" i="21"/>
  <c r="AD304" i="21"/>
  <c r="AC304" i="21"/>
  <c r="AB304" i="21"/>
  <c r="AA304" i="21"/>
  <c r="BF303" i="21" s="1"/>
  <c r="BE303" i="21"/>
  <c r="BD303" i="21"/>
  <c r="BC303" i="21"/>
  <c r="BB303" i="21"/>
  <c r="BA303" i="21"/>
  <c r="AZ303" i="21"/>
  <c r="AY303" i="21"/>
  <c r="AX303" i="21"/>
  <c r="AW303" i="21"/>
  <c r="AV303" i="21"/>
  <c r="AU303" i="21"/>
  <c r="AT303" i="21"/>
  <c r="AS303" i="21"/>
  <c r="AR303" i="21"/>
  <c r="AQ303" i="21"/>
  <c r="AP303" i="21"/>
  <c r="AO303" i="21"/>
  <c r="AN303" i="21"/>
  <c r="AM303" i="21"/>
  <c r="AL303" i="21"/>
  <c r="AK303" i="21"/>
  <c r="AJ303" i="21"/>
  <c r="AI303" i="21"/>
  <c r="AH303" i="21"/>
  <c r="AG303" i="21"/>
  <c r="AF303" i="21"/>
  <c r="AE303" i="21"/>
  <c r="AD303" i="21"/>
  <c r="AC303" i="21"/>
  <c r="AB303" i="21"/>
  <c r="AA303" i="21"/>
  <c r="BF302" i="21" s="1"/>
  <c r="BE302" i="21"/>
  <c r="BD302" i="21"/>
  <c r="BC302" i="21"/>
  <c r="BB302" i="21"/>
  <c r="BA302" i="21"/>
  <c r="AZ302" i="21"/>
  <c r="AY302" i="21"/>
  <c r="AX302" i="21"/>
  <c r="AW302" i="21"/>
  <c r="AV302" i="21"/>
  <c r="AU302" i="21"/>
  <c r="AT302" i="21"/>
  <c r="AS302" i="21"/>
  <c r="AR302" i="21"/>
  <c r="AQ302" i="21"/>
  <c r="AP302" i="21"/>
  <c r="AO302" i="21"/>
  <c r="AN302" i="21"/>
  <c r="AM302" i="21"/>
  <c r="AL302" i="21"/>
  <c r="AK302" i="21"/>
  <c r="AJ302" i="21"/>
  <c r="AI302" i="21"/>
  <c r="AH302" i="21"/>
  <c r="AG302" i="21"/>
  <c r="AF302" i="21"/>
  <c r="AE302" i="21"/>
  <c r="AD302" i="21"/>
  <c r="AC302" i="21"/>
  <c r="AB302" i="21"/>
  <c r="AA302" i="21"/>
  <c r="BF301" i="21" s="1"/>
  <c r="BE301" i="21"/>
  <c r="BE300" i="21" s="1"/>
  <c r="BD301" i="21"/>
  <c r="BC301" i="21"/>
  <c r="BC300" i="21" s="1"/>
  <c r="BB301" i="21"/>
  <c r="BA301" i="21"/>
  <c r="AZ301" i="21"/>
  <c r="AY301" i="21"/>
  <c r="AY300" i="21" s="1"/>
  <c r="AX301" i="21"/>
  <c r="AX300" i="21" s="1"/>
  <c r="AW301" i="21"/>
  <c r="AW300" i="21" s="1"/>
  <c r="AV301" i="21"/>
  <c r="AU301" i="21"/>
  <c r="AU300" i="21" s="1"/>
  <c r="AT301" i="21"/>
  <c r="AS301" i="21"/>
  <c r="AR301" i="21"/>
  <c r="AQ301" i="21"/>
  <c r="AQ300" i="21" s="1"/>
  <c r="AP301" i="21"/>
  <c r="AP300" i="21" s="1"/>
  <c r="AO301" i="21"/>
  <c r="AO300" i="21" s="1"/>
  <c r="AN301" i="21"/>
  <c r="AM301" i="21"/>
  <c r="AM300" i="21" s="1"/>
  <c r="AL301" i="21"/>
  <c r="AK301" i="21"/>
  <c r="AK300" i="21" s="1"/>
  <c r="AJ301" i="21"/>
  <c r="AI301" i="21"/>
  <c r="AI300" i="21" s="1"/>
  <c r="AH301" i="21"/>
  <c r="AH300" i="21" s="1"/>
  <c r="AG301" i="21"/>
  <c r="AG300" i="21" s="1"/>
  <c r="AF301" i="21"/>
  <c r="AE301" i="21"/>
  <c r="AE300" i="21" s="1"/>
  <c r="AD301" i="21"/>
  <c r="AC301" i="21"/>
  <c r="AC300" i="21" s="1"/>
  <c r="AB301" i="21"/>
  <c r="AA301" i="21"/>
  <c r="BF300" i="21" s="1"/>
  <c r="BD300" i="21"/>
  <c r="BB300" i="21"/>
  <c r="BA300" i="21"/>
  <c r="AZ300" i="21"/>
  <c r="AV300" i="21"/>
  <c r="AT300" i="21"/>
  <c r="AS300" i="21"/>
  <c r="AR300" i="21"/>
  <c r="AN300" i="21"/>
  <c r="AL300" i="21"/>
  <c r="AJ300" i="21"/>
  <c r="AF300" i="21"/>
  <c r="AD300" i="21"/>
  <c r="AB300" i="21"/>
  <c r="BE299" i="21"/>
  <c r="BD299" i="21"/>
  <c r="BC299" i="21"/>
  <c r="BB299" i="21"/>
  <c r="BA299" i="21"/>
  <c r="AZ299" i="21"/>
  <c r="AY299" i="21"/>
  <c r="AX299" i="21"/>
  <c r="AW299" i="21"/>
  <c r="AV299" i="21"/>
  <c r="AU299" i="21"/>
  <c r="AT299" i="21"/>
  <c r="AS299" i="21"/>
  <c r="AR299" i="21"/>
  <c r="AQ299" i="21"/>
  <c r="AP299" i="21"/>
  <c r="AO299" i="21"/>
  <c r="AN299" i="21"/>
  <c r="AM299" i="21"/>
  <c r="AL299" i="21"/>
  <c r="AK299" i="21"/>
  <c r="AJ299" i="21"/>
  <c r="AI299" i="21"/>
  <c r="AH299" i="21"/>
  <c r="AG299" i="21"/>
  <c r="AF299" i="21"/>
  <c r="AE299" i="21"/>
  <c r="AD299" i="21"/>
  <c r="AC299" i="21"/>
  <c r="AB299" i="21"/>
  <c r="AA299" i="21"/>
  <c r="BF298" i="21" s="1"/>
  <c r="BG298" i="21" s="1"/>
  <c r="BE298" i="21"/>
  <c r="BD298" i="21"/>
  <c r="BC298" i="21"/>
  <c r="BC294" i="21" s="1"/>
  <c r="BB298" i="21"/>
  <c r="BB294" i="21" s="1"/>
  <c r="BA298" i="21"/>
  <c r="AZ298" i="21"/>
  <c r="AZ294" i="21" s="1"/>
  <c r="AY298" i="21"/>
  <c r="AX298" i="21"/>
  <c r="AW298" i="21"/>
  <c r="AV298" i="21"/>
  <c r="AU298" i="21"/>
  <c r="AT298" i="21"/>
  <c r="AT294" i="21" s="1"/>
  <c r="AS298" i="21"/>
  <c r="AR298" i="21"/>
  <c r="AQ298" i="21"/>
  <c r="AP298" i="21"/>
  <c r="AO298" i="21"/>
  <c r="AN298" i="21"/>
  <c r="AM298" i="21"/>
  <c r="AM294" i="21" s="1"/>
  <c r="AL298" i="21"/>
  <c r="AL294" i="21" s="1"/>
  <c r="AK298" i="21"/>
  <c r="AJ298" i="21"/>
  <c r="AJ294" i="21" s="1"/>
  <c r="AI298" i="21"/>
  <c r="AH298" i="21"/>
  <c r="AG298" i="21"/>
  <c r="AF298" i="21"/>
  <c r="AE298" i="21"/>
  <c r="AE294" i="21" s="1"/>
  <c r="AD298" i="21"/>
  <c r="AD294" i="21" s="1"/>
  <c r="AC298" i="21"/>
  <c r="AB298" i="21"/>
  <c r="AA298" i="21"/>
  <c r="BF297" i="21" s="1"/>
  <c r="BE297" i="21"/>
  <c r="BD297" i="21"/>
  <c r="BD293" i="21" s="1"/>
  <c r="BC297" i="21"/>
  <c r="BB297" i="21"/>
  <c r="BB293" i="21" s="1"/>
  <c r="BA297" i="21"/>
  <c r="BA296" i="21" s="1"/>
  <c r="AZ297" i="21"/>
  <c r="AZ296" i="21" s="1"/>
  <c r="AY297" i="21"/>
  <c r="AY296" i="21" s="1"/>
  <c r="AX297" i="21"/>
  <c r="AW297" i="21"/>
  <c r="AV297" i="21"/>
  <c r="AV293" i="21" s="1"/>
  <c r="AU297" i="21"/>
  <c r="AT297" i="21"/>
  <c r="AT293" i="21" s="1"/>
  <c r="AS297" i="21"/>
  <c r="AS293" i="21" s="1"/>
  <c r="AR297" i="21"/>
  <c r="AQ297" i="21"/>
  <c r="AQ296" i="21" s="1"/>
  <c r="AP297" i="21"/>
  <c r="AO297" i="21"/>
  <c r="AN297" i="21"/>
  <c r="AN289" i="21" s="1"/>
  <c r="AM297" i="21"/>
  <c r="AL297" i="21"/>
  <c r="AK297" i="21"/>
  <c r="AK289" i="21" s="1"/>
  <c r="AJ297" i="21"/>
  <c r="AI297" i="21"/>
  <c r="AI296" i="21" s="1"/>
  <c r="AH297" i="21"/>
  <c r="AG297" i="21"/>
  <c r="AF297" i="21"/>
  <c r="AF296" i="21" s="1"/>
  <c r="AE297" i="21"/>
  <c r="AD297" i="21"/>
  <c r="AC297" i="21"/>
  <c r="AB297" i="21"/>
  <c r="AB293" i="21" s="1"/>
  <c r="AB292" i="21" s="1"/>
  <c r="AB333" i="21" s="1"/>
  <c r="AA297" i="21"/>
  <c r="BF296" i="21" s="1"/>
  <c r="BD296" i="21"/>
  <c r="AU296" i="21"/>
  <c r="AT296" i="21"/>
  <c r="BE295" i="21"/>
  <c r="BD295" i="21"/>
  <c r="BD291" i="21" s="1"/>
  <c r="BC295" i="21"/>
  <c r="BB295" i="21"/>
  <c r="BA295" i="21"/>
  <c r="AZ295" i="21"/>
  <c r="AZ291" i="21" s="1"/>
  <c r="AY295" i="21"/>
  <c r="AX295" i="21"/>
  <c r="AW295" i="21"/>
  <c r="AV295" i="21"/>
  <c r="AU295" i="21"/>
  <c r="AT295" i="21"/>
  <c r="AS295" i="21"/>
  <c r="AR295" i="21"/>
  <c r="AR291" i="21" s="1"/>
  <c r="AQ295" i="21"/>
  <c r="AQ291" i="21" s="1"/>
  <c r="AP295" i="21"/>
  <c r="AO295" i="21"/>
  <c r="AO291" i="21" s="1"/>
  <c r="AN295" i="21"/>
  <c r="AM295" i="21"/>
  <c r="AL295" i="21"/>
  <c r="AK295" i="21"/>
  <c r="AJ295" i="21"/>
  <c r="AJ291" i="21" s="1"/>
  <c r="AI295" i="21"/>
  <c r="AH295" i="21"/>
  <c r="AG295" i="21"/>
  <c r="AG291" i="21" s="1"/>
  <c r="AF295" i="21"/>
  <c r="AF291" i="21" s="1"/>
  <c r="AE295" i="21"/>
  <c r="AE291" i="21" s="1"/>
  <c r="AD295" i="21"/>
  <c r="AC295" i="21"/>
  <c r="AB295" i="21"/>
  <c r="AA295" i="21"/>
  <c r="AA291" i="21" s="1"/>
  <c r="BF290" i="21" s="1"/>
  <c r="BG290" i="21" s="1"/>
  <c r="BD294" i="21"/>
  <c r="AY294" i="21"/>
  <c r="AV294" i="21"/>
  <c r="AU294" i="21"/>
  <c r="AR294" i="21"/>
  <c r="AQ294" i="21"/>
  <c r="AN294" i="21"/>
  <c r="AI294" i="21"/>
  <c r="AF294" i="21"/>
  <c r="AB294" i="21"/>
  <c r="AA294" i="21"/>
  <c r="BF293" i="21" s="1"/>
  <c r="BC293" i="21"/>
  <c r="AZ293" i="21"/>
  <c r="AY293" i="21"/>
  <c r="AU293" i="21"/>
  <c r="AR293" i="21"/>
  <c r="AN293" i="21"/>
  <c r="AM293" i="21"/>
  <c r="AJ293" i="21"/>
  <c r="AF293" i="21"/>
  <c r="AE293" i="21"/>
  <c r="BE291" i="21"/>
  <c r="BB291" i="21"/>
  <c r="AW291" i="21"/>
  <c r="AV291" i="21"/>
  <c r="AB291" i="21"/>
  <c r="BD290" i="21"/>
  <c r="AV290" i="21"/>
  <c r="AN290" i="21"/>
  <c r="AF290" i="21"/>
  <c r="BD289" i="21"/>
  <c r="BC289" i="21"/>
  <c r="AU289" i="21"/>
  <c r="AM289" i="21"/>
  <c r="AF289" i="21"/>
  <c r="O288" i="21"/>
  <c r="AQ287" i="21"/>
  <c r="BE286" i="21"/>
  <c r="BD286" i="21"/>
  <c r="BC286" i="21"/>
  <c r="BB286" i="21"/>
  <c r="BA286" i="21"/>
  <c r="AZ286" i="21"/>
  <c r="AY286" i="21"/>
  <c r="AX286" i="21"/>
  <c r="AW286" i="21"/>
  <c r="AV286" i="21"/>
  <c r="AU286" i="21"/>
  <c r="AT286" i="21"/>
  <c r="AS286" i="21"/>
  <c r="AR286" i="21"/>
  <c r="AQ286" i="21"/>
  <c r="AP286" i="21"/>
  <c r="AO286" i="21"/>
  <c r="AN286" i="21"/>
  <c r="AM286" i="21"/>
  <c r="AL286" i="21"/>
  <c r="AK286" i="21"/>
  <c r="AJ286" i="21"/>
  <c r="AI286" i="21"/>
  <c r="AH286" i="21"/>
  <c r="AG286" i="21"/>
  <c r="AF286" i="21"/>
  <c r="AE286" i="21"/>
  <c r="AD286" i="21"/>
  <c r="AC286" i="21"/>
  <c r="AB286" i="21"/>
  <c r="AA286" i="21"/>
  <c r="BF285" i="21" s="1"/>
  <c r="BE274" i="21"/>
  <c r="BD274" i="21"/>
  <c r="BC274" i="21"/>
  <c r="BB274" i="21"/>
  <c r="BA274" i="21"/>
  <c r="AZ274" i="21"/>
  <c r="AY274" i="21"/>
  <c r="AX274" i="21"/>
  <c r="AW274" i="21"/>
  <c r="AV274" i="21"/>
  <c r="AU274" i="21"/>
  <c r="AT274" i="21"/>
  <c r="AS274" i="21"/>
  <c r="AR274" i="21"/>
  <c r="AQ274" i="21"/>
  <c r="AP274" i="21"/>
  <c r="AO274" i="21"/>
  <c r="AN274" i="21"/>
  <c r="AM274" i="21"/>
  <c r="AL274" i="21"/>
  <c r="AK274" i="21"/>
  <c r="AJ274" i="21"/>
  <c r="AI274" i="21"/>
  <c r="AH274" i="21"/>
  <c r="AG274" i="21"/>
  <c r="AF274" i="21"/>
  <c r="AE274" i="21"/>
  <c r="AD274" i="21"/>
  <c r="AC274" i="21"/>
  <c r="AB274" i="21"/>
  <c r="AA274" i="21"/>
  <c r="BF273" i="21" s="1"/>
  <c r="BE273" i="21"/>
  <c r="BD273" i="21"/>
  <c r="BC273" i="21"/>
  <c r="BB273" i="21"/>
  <c r="BA273" i="21"/>
  <c r="AZ273" i="21"/>
  <c r="AY273" i="21"/>
  <c r="AX273" i="21"/>
  <c r="AW273" i="21"/>
  <c r="AV273" i="21"/>
  <c r="AU273" i="21"/>
  <c r="AT273" i="21"/>
  <c r="AS273" i="21"/>
  <c r="AR273" i="21"/>
  <c r="AQ273" i="21"/>
  <c r="AP273" i="21"/>
  <c r="AO273" i="21"/>
  <c r="AN273" i="21"/>
  <c r="AM273" i="21"/>
  <c r="AL273" i="21"/>
  <c r="AK273" i="21"/>
  <c r="AJ273" i="21"/>
  <c r="AI273" i="21"/>
  <c r="AH273" i="21"/>
  <c r="AG273" i="21"/>
  <c r="AF273" i="21"/>
  <c r="AE273" i="21"/>
  <c r="AD273" i="21"/>
  <c r="AC273" i="21"/>
  <c r="AB273" i="21"/>
  <c r="AA273" i="21"/>
  <c r="BF272" i="21" s="1"/>
  <c r="BE272" i="21"/>
  <c r="BD272" i="21"/>
  <c r="BC272" i="21"/>
  <c r="BB272" i="21"/>
  <c r="BA272" i="21"/>
  <c r="AZ272" i="21"/>
  <c r="AY272" i="21"/>
  <c r="AX272" i="21"/>
  <c r="AW272" i="21"/>
  <c r="AV272" i="21"/>
  <c r="AU272" i="21"/>
  <c r="AT272" i="21"/>
  <c r="AS272" i="21"/>
  <c r="AR272" i="21"/>
  <c r="AQ272" i="21"/>
  <c r="AP272" i="21"/>
  <c r="AO272" i="21"/>
  <c r="AN272" i="21"/>
  <c r="AM272" i="21"/>
  <c r="AL272" i="21"/>
  <c r="AK272" i="21"/>
  <c r="AJ272" i="21"/>
  <c r="AI272" i="21"/>
  <c r="AH272" i="21"/>
  <c r="AG272" i="21"/>
  <c r="AF272" i="21"/>
  <c r="AE272" i="21"/>
  <c r="AD272" i="21"/>
  <c r="AC272" i="21"/>
  <c r="AB272" i="21"/>
  <c r="AA272" i="21"/>
  <c r="BF271" i="21" s="1"/>
  <c r="BE271" i="21"/>
  <c r="BD271" i="21"/>
  <c r="BC271" i="21"/>
  <c r="BB271" i="21"/>
  <c r="BA271" i="21"/>
  <c r="AZ271" i="21"/>
  <c r="AY271" i="21"/>
  <c r="AX271" i="21"/>
  <c r="AW271" i="21"/>
  <c r="AV271" i="21"/>
  <c r="AV269" i="21" s="1"/>
  <c r="AU271" i="21"/>
  <c r="AT271" i="21"/>
  <c r="AS271" i="21"/>
  <c r="AR271" i="21"/>
  <c r="AQ271" i="21"/>
  <c r="AP271" i="21"/>
  <c r="AO271" i="21"/>
  <c r="AN271" i="21"/>
  <c r="AM271" i="21"/>
  <c r="AL271" i="21"/>
  <c r="AK271" i="21"/>
  <c r="AJ271" i="21"/>
  <c r="AI271" i="21"/>
  <c r="AH271" i="21"/>
  <c r="AG271" i="21"/>
  <c r="AF271" i="21"/>
  <c r="AF269" i="21" s="1"/>
  <c r="AE271" i="21"/>
  <c r="AD271" i="21"/>
  <c r="AC271" i="21"/>
  <c r="AB271" i="21"/>
  <c r="AA271" i="21"/>
  <c r="BF270" i="21" s="1"/>
  <c r="BE270" i="21"/>
  <c r="BD270" i="21"/>
  <c r="BC270" i="21"/>
  <c r="BB270" i="21"/>
  <c r="BA270" i="21"/>
  <c r="AZ270" i="21"/>
  <c r="AZ269" i="21" s="1"/>
  <c r="AY270" i="21"/>
  <c r="AY269" i="21" s="1"/>
  <c r="AX270" i="21"/>
  <c r="AW270" i="21"/>
  <c r="AV270" i="21"/>
  <c r="AU270" i="21"/>
  <c r="AT270" i="21"/>
  <c r="AS270" i="21"/>
  <c r="AR270" i="21"/>
  <c r="AR269" i="21" s="1"/>
  <c r="AQ270" i="21"/>
  <c r="AP270" i="21"/>
  <c r="AO270" i="21"/>
  <c r="AN270" i="21"/>
  <c r="AM270" i="21"/>
  <c r="AL270" i="21"/>
  <c r="AK270" i="21"/>
  <c r="AJ270" i="21"/>
  <c r="AI270" i="21"/>
  <c r="AI269" i="21" s="1"/>
  <c r="AH270" i="21"/>
  <c r="AG270" i="21"/>
  <c r="AF270" i="21"/>
  <c r="AE270" i="21"/>
  <c r="AD270" i="21"/>
  <c r="AC270" i="21"/>
  <c r="AB270" i="21"/>
  <c r="AA270" i="21"/>
  <c r="BF269" i="21" s="1"/>
  <c r="AQ269" i="21"/>
  <c r="AJ269" i="21"/>
  <c r="AB269" i="21"/>
  <c r="AA269" i="21"/>
  <c r="BF268" i="21" s="1"/>
  <c r="BE268" i="21"/>
  <c r="BD268" i="21"/>
  <c r="BC268" i="21"/>
  <c r="BB268" i="21"/>
  <c r="BA268" i="21"/>
  <c r="AZ268" i="21"/>
  <c r="AY268" i="21"/>
  <c r="AX268" i="21"/>
  <c r="AW268" i="21"/>
  <c r="AV268" i="21"/>
  <c r="AU268" i="21"/>
  <c r="AT268" i="21"/>
  <c r="AS268" i="21"/>
  <c r="AR268" i="21"/>
  <c r="AQ268" i="21"/>
  <c r="AP268" i="21"/>
  <c r="AO268" i="21"/>
  <c r="AN268" i="21"/>
  <c r="AM268" i="21"/>
  <c r="AL268" i="21"/>
  <c r="AK268" i="21"/>
  <c r="AJ268" i="21"/>
  <c r="AI268" i="21"/>
  <c r="AH268" i="21"/>
  <c r="AG268" i="21"/>
  <c r="AF268" i="21"/>
  <c r="AE268" i="21"/>
  <c r="AD268" i="21"/>
  <c r="AC268" i="21"/>
  <c r="AB268" i="21"/>
  <c r="AA268" i="21"/>
  <c r="BF267" i="21" s="1"/>
  <c r="BE267" i="21"/>
  <c r="BD267" i="21"/>
  <c r="BC267" i="21"/>
  <c r="BB267" i="21"/>
  <c r="BA267" i="21"/>
  <c r="AZ267" i="21"/>
  <c r="AZ242" i="21" s="1"/>
  <c r="AY267" i="21"/>
  <c r="AX267" i="21"/>
  <c r="AW267" i="21"/>
  <c r="AV267" i="21"/>
  <c r="AU267" i="21"/>
  <c r="AT267" i="21"/>
  <c r="AS267" i="21"/>
  <c r="AR267" i="21"/>
  <c r="AQ267" i="21"/>
  <c r="AP267" i="21"/>
  <c r="AO267" i="21"/>
  <c r="AN267" i="21"/>
  <c r="AM267" i="21"/>
  <c r="AL267" i="21"/>
  <c r="AK267" i="21"/>
  <c r="AJ267" i="21"/>
  <c r="AI267" i="21"/>
  <c r="AH267" i="21"/>
  <c r="AG267" i="21"/>
  <c r="AF267" i="21"/>
  <c r="AE267" i="21"/>
  <c r="AD267" i="21"/>
  <c r="AC267" i="21"/>
  <c r="AB267" i="21"/>
  <c r="AA267" i="21"/>
  <c r="BF266" i="21" s="1"/>
  <c r="BE266" i="21"/>
  <c r="BE265" i="21" s="1"/>
  <c r="BD266" i="21"/>
  <c r="BC266" i="21"/>
  <c r="BB266" i="21"/>
  <c r="BA266" i="21"/>
  <c r="AZ266" i="21"/>
  <c r="AY266" i="21"/>
  <c r="AY265" i="21" s="1"/>
  <c r="AX266" i="21"/>
  <c r="AW266" i="21"/>
  <c r="AW265" i="21" s="1"/>
  <c r="AV266" i="21"/>
  <c r="AV265" i="21" s="1"/>
  <c r="AU266" i="21"/>
  <c r="AT266" i="21"/>
  <c r="AS266" i="21"/>
  <c r="AR266" i="21"/>
  <c r="AQ266" i="21"/>
  <c r="AP266" i="21"/>
  <c r="AO266" i="21"/>
  <c r="AN266" i="21"/>
  <c r="AN265" i="21" s="1"/>
  <c r="AM266" i="21"/>
  <c r="AM265" i="21" s="1"/>
  <c r="AL266" i="21"/>
  <c r="AK266" i="21"/>
  <c r="AJ266" i="21"/>
  <c r="AI266" i="21"/>
  <c r="AH266" i="21"/>
  <c r="AG266" i="21"/>
  <c r="AG265" i="21" s="1"/>
  <c r="AF266" i="21"/>
  <c r="AE266" i="21"/>
  <c r="AE265" i="21" s="1"/>
  <c r="AD266" i="21"/>
  <c r="AC266" i="21"/>
  <c r="AB266" i="21"/>
  <c r="AA266" i="21"/>
  <c r="BF265" i="21" s="1"/>
  <c r="BD265" i="21"/>
  <c r="BC265" i="21"/>
  <c r="AU265" i="21"/>
  <c r="AO265" i="21"/>
  <c r="AF265" i="21"/>
  <c r="BE264" i="21"/>
  <c r="BD264" i="21"/>
  <c r="BC264" i="21"/>
  <c r="BB264" i="21"/>
  <c r="BA264" i="21"/>
  <c r="AZ264" i="21"/>
  <c r="AY264" i="21"/>
  <c r="AX264" i="21"/>
  <c r="AX235" i="21" s="1"/>
  <c r="AW264" i="21"/>
  <c r="AV264" i="21"/>
  <c r="AU264" i="21"/>
  <c r="AT264" i="21"/>
  <c r="AS264" i="21"/>
  <c r="AR264" i="21"/>
  <c r="AQ264" i="21"/>
  <c r="AP264" i="21"/>
  <c r="AP239" i="21" s="1"/>
  <c r="AO264" i="21"/>
  <c r="AN264" i="21"/>
  <c r="AM264" i="21"/>
  <c r="AL264" i="21"/>
  <c r="AK264" i="21"/>
  <c r="AJ264" i="21"/>
  <c r="AI264" i="21"/>
  <c r="AH264" i="21"/>
  <c r="AG264" i="21"/>
  <c r="AF264" i="21"/>
  <c r="AE264" i="21"/>
  <c r="AD264" i="21"/>
  <c r="AC264" i="21"/>
  <c r="AB264" i="21"/>
  <c r="AA264" i="21"/>
  <c r="BF263" i="21" s="1"/>
  <c r="BE263" i="21"/>
  <c r="BE261" i="21" s="1"/>
  <c r="BD263" i="21"/>
  <c r="BC263" i="21"/>
  <c r="BB263" i="21"/>
  <c r="BA263" i="21"/>
  <c r="AZ263" i="21"/>
  <c r="AY263" i="21"/>
  <c r="AX263" i="21"/>
  <c r="AW263" i="21"/>
  <c r="AV263" i="21"/>
  <c r="AU263" i="21"/>
  <c r="AU261" i="21" s="1"/>
  <c r="AT263" i="21"/>
  <c r="AS263" i="21"/>
  <c r="AR263" i="21"/>
  <c r="AQ263" i="21"/>
  <c r="AP263" i="21"/>
  <c r="AP261" i="21" s="1"/>
  <c r="AO263" i="21"/>
  <c r="AO261" i="21" s="1"/>
  <c r="AN263" i="21"/>
  <c r="AM263" i="21"/>
  <c r="AL263" i="21"/>
  <c r="AK263" i="21"/>
  <c r="AJ263" i="21"/>
  <c r="AI263" i="21"/>
  <c r="AH263" i="21"/>
  <c r="AG263" i="21"/>
  <c r="AF263" i="21"/>
  <c r="AE263" i="21"/>
  <c r="AD263" i="21"/>
  <c r="AC263" i="21"/>
  <c r="AB263" i="21"/>
  <c r="AA263" i="21"/>
  <c r="BE262" i="21"/>
  <c r="BD262" i="21"/>
  <c r="BD261" i="21" s="1"/>
  <c r="BC262" i="21"/>
  <c r="BC261" i="21" s="1"/>
  <c r="BB262" i="21"/>
  <c r="BA262" i="21"/>
  <c r="AZ262" i="21"/>
  <c r="AY262" i="21"/>
  <c r="AX262" i="21"/>
  <c r="AW262" i="21"/>
  <c r="AV262" i="21"/>
  <c r="AU262" i="21"/>
  <c r="AT262" i="21"/>
  <c r="AS262" i="21"/>
  <c r="AR262" i="21"/>
  <c r="AQ262" i="21"/>
  <c r="AP262" i="21"/>
  <c r="AO262" i="21"/>
  <c r="AN262" i="21"/>
  <c r="AN261" i="21" s="1"/>
  <c r="AM262" i="21"/>
  <c r="AL262" i="21"/>
  <c r="AK262" i="21"/>
  <c r="AJ262" i="21"/>
  <c r="AI262" i="21"/>
  <c r="AH262" i="21"/>
  <c r="AG262" i="21"/>
  <c r="AG261" i="21" s="1"/>
  <c r="AF262" i="21"/>
  <c r="AF261" i="21" s="1"/>
  <c r="AE262" i="21"/>
  <c r="AD262" i="21"/>
  <c r="AC262" i="21"/>
  <c r="AC261" i="21" s="1"/>
  <c r="AB262" i="21"/>
  <c r="AA262" i="21"/>
  <c r="BF261" i="21" s="1"/>
  <c r="AX261" i="21"/>
  <c r="AV261" i="21"/>
  <c r="BE260" i="21"/>
  <c r="BD260" i="21"/>
  <c r="BC260" i="21"/>
  <c r="BB260" i="21"/>
  <c r="BA260" i="21"/>
  <c r="AZ260" i="21"/>
  <c r="AY260" i="21"/>
  <c r="AX260" i="21"/>
  <c r="AW260" i="21"/>
  <c r="AV260" i="21"/>
  <c r="AU260" i="21"/>
  <c r="AT260" i="21"/>
  <c r="AS260" i="21"/>
  <c r="AR260" i="21"/>
  <c r="AQ260" i="21"/>
  <c r="AP260" i="21"/>
  <c r="AO260" i="21"/>
  <c r="AN260" i="21"/>
  <c r="AM260" i="21"/>
  <c r="AL260" i="21"/>
  <c r="AK260" i="21"/>
  <c r="AJ260" i="21"/>
  <c r="AI260" i="21"/>
  <c r="AH260" i="21"/>
  <c r="AG260" i="21"/>
  <c r="AF260" i="21"/>
  <c r="AE260" i="21"/>
  <c r="AD260" i="21"/>
  <c r="AD239" i="21" s="1"/>
  <c r="AC260" i="21"/>
  <c r="AB260" i="21"/>
  <c r="AA260" i="21"/>
  <c r="BF259" i="21" s="1"/>
  <c r="BE259" i="21"/>
  <c r="BD259" i="21"/>
  <c r="BC259" i="21"/>
  <c r="BB259" i="21"/>
  <c r="BA259" i="21"/>
  <c r="AZ259" i="21"/>
  <c r="AY259" i="21"/>
  <c r="AX259" i="21"/>
  <c r="AX257" i="21" s="1"/>
  <c r="AW259" i="21"/>
  <c r="AV259" i="21"/>
  <c r="AU259" i="21"/>
  <c r="AT259" i="21"/>
  <c r="AS259" i="21"/>
  <c r="AR259" i="21"/>
  <c r="AQ259" i="21"/>
  <c r="AP259" i="21"/>
  <c r="AP257" i="21" s="1"/>
  <c r="AO259" i="21"/>
  <c r="AN259" i="21"/>
  <c r="AM259" i="21"/>
  <c r="AL259" i="21"/>
  <c r="AK259" i="21"/>
  <c r="AJ259" i="21"/>
  <c r="AI259" i="21"/>
  <c r="AH259" i="21"/>
  <c r="AG259" i="21"/>
  <c r="AF259" i="21"/>
  <c r="AE259" i="21"/>
  <c r="AD259" i="21"/>
  <c r="AC259" i="21"/>
  <c r="AB259" i="21"/>
  <c r="AA259" i="21"/>
  <c r="BF258" i="21" s="1"/>
  <c r="BE258" i="21"/>
  <c r="BE257" i="21" s="1"/>
  <c r="BD258" i="21"/>
  <c r="BD257" i="21" s="1"/>
  <c r="BC258" i="21"/>
  <c r="BB258" i="21"/>
  <c r="BA258" i="21"/>
  <c r="AZ258" i="21"/>
  <c r="AY258" i="21"/>
  <c r="AY257" i="21" s="1"/>
  <c r="AX258" i="21"/>
  <c r="AW258" i="21"/>
  <c r="AW257" i="21" s="1"/>
  <c r="AV258" i="21"/>
  <c r="AV257" i="21" s="1"/>
  <c r="AU258" i="21"/>
  <c r="AT258" i="21"/>
  <c r="AS258" i="21"/>
  <c r="AR258" i="21"/>
  <c r="AQ258" i="21"/>
  <c r="AQ257" i="21" s="1"/>
  <c r="AP258" i="21"/>
  <c r="AO258" i="21"/>
  <c r="AO257" i="21" s="1"/>
  <c r="AN258" i="21"/>
  <c r="AN257" i="21" s="1"/>
  <c r="AM258" i="21"/>
  <c r="AL258" i="21"/>
  <c r="AK258" i="21"/>
  <c r="AJ258" i="21"/>
  <c r="AI258" i="21"/>
  <c r="AH258" i="21"/>
  <c r="AG258" i="21"/>
  <c r="AG257" i="21" s="1"/>
  <c r="AF258" i="21"/>
  <c r="AF257" i="21" s="1"/>
  <c r="AE258" i="21"/>
  <c r="AD258" i="21"/>
  <c r="AC258" i="21"/>
  <c r="AB258" i="21"/>
  <c r="AA258" i="21"/>
  <c r="BF257" i="21" s="1"/>
  <c r="BE256" i="21"/>
  <c r="BD256" i="21"/>
  <c r="BC256" i="21"/>
  <c r="BB256" i="21"/>
  <c r="BA256" i="21"/>
  <c r="AZ256" i="21"/>
  <c r="AY256" i="21"/>
  <c r="AX256" i="21"/>
  <c r="AW256" i="21"/>
  <c r="AV256" i="21"/>
  <c r="AU256" i="21"/>
  <c r="AT256" i="21"/>
  <c r="AS256" i="21"/>
  <c r="AR256" i="21"/>
  <c r="AQ256" i="21"/>
  <c r="AP256" i="21"/>
  <c r="AO256" i="21"/>
  <c r="AN256" i="21"/>
  <c r="AM256" i="21"/>
  <c r="AL256" i="21"/>
  <c r="AK256" i="21"/>
  <c r="AJ256" i="21"/>
  <c r="AI256" i="21"/>
  <c r="AH256" i="21"/>
  <c r="AG256" i="21"/>
  <c r="AF256" i="21"/>
  <c r="AE256" i="21"/>
  <c r="AD256" i="21"/>
  <c r="AC256" i="21"/>
  <c r="AB256" i="21"/>
  <c r="AA256" i="21"/>
  <c r="BF255" i="21" s="1"/>
  <c r="BE255" i="21"/>
  <c r="BD255" i="21"/>
  <c r="BC255" i="21"/>
  <c r="BB255" i="21"/>
  <c r="BA255" i="21"/>
  <c r="AZ255" i="21"/>
  <c r="AY255" i="21"/>
  <c r="AX255" i="21"/>
  <c r="AW255" i="21"/>
  <c r="AV255" i="21"/>
  <c r="AU255" i="21"/>
  <c r="AT255" i="21"/>
  <c r="AS255" i="21"/>
  <c r="AR255" i="21"/>
  <c r="AQ255" i="21"/>
  <c r="AP255" i="21"/>
  <c r="AO255" i="21"/>
  <c r="AN255" i="21"/>
  <c r="AM255" i="21"/>
  <c r="AL255" i="21"/>
  <c r="AK255" i="21"/>
  <c r="AJ255" i="21"/>
  <c r="AI255" i="21"/>
  <c r="AH255" i="21"/>
  <c r="AG255" i="21"/>
  <c r="AF255" i="21"/>
  <c r="AE255" i="21"/>
  <c r="AD255" i="21"/>
  <c r="AC255" i="21"/>
  <c r="AB255" i="21"/>
  <c r="AA255" i="21"/>
  <c r="BF254" i="21" s="1"/>
  <c r="BE254" i="21"/>
  <c r="BD254" i="21"/>
  <c r="BC254" i="21"/>
  <c r="BB254" i="21"/>
  <c r="BA254" i="21"/>
  <c r="AZ254" i="21"/>
  <c r="AY254" i="21"/>
  <c r="AY253" i="21" s="1"/>
  <c r="AX254" i="21"/>
  <c r="AX253" i="21" s="1"/>
  <c r="AW254" i="21"/>
  <c r="AW253" i="21" s="1"/>
  <c r="AV254" i="21"/>
  <c r="AU254" i="21"/>
  <c r="AT254" i="21"/>
  <c r="AS254" i="21"/>
  <c r="AR254" i="21"/>
  <c r="AQ254" i="21"/>
  <c r="AP254" i="21"/>
  <c r="AO254" i="21"/>
  <c r="AO253" i="21" s="1"/>
  <c r="AN254" i="21"/>
  <c r="AM254" i="21"/>
  <c r="AL254" i="21"/>
  <c r="AK254" i="21"/>
  <c r="AJ254" i="21"/>
  <c r="AI254" i="21"/>
  <c r="AH254" i="21"/>
  <c r="AH253" i="21" s="1"/>
  <c r="AG254" i="21"/>
  <c r="AG253" i="21" s="1"/>
  <c r="AF254" i="21"/>
  <c r="AE254" i="21"/>
  <c r="AD254" i="21"/>
  <c r="AC254" i="21"/>
  <c r="AB254" i="21"/>
  <c r="AA254" i="21"/>
  <c r="BF253" i="21" s="1"/>
  <c r="BE253" i="21"/>
  <c r="BE252" i="21"/>
  <c r="BD252" i="21"/>
  <c r="BC252" i="21"/>
  <c r="BB252" i="21"/>
  <c r="BA252" i="21"/>
  <c r="AZ252" i="21"/>
  <c r="AY252" i="21"/>
  <c r="AX252" i="21"/>
  <c r="AW252" i="21"/>
  <c r="AV252" i="21"/>
  <c r="AU252" i="21"/>
  <c r="AT252" i="21"/>
  <c r="AS252" i="21"/>
  <c r="AR252" i="21"/>
  <c r="AQ252" i="21"/>
  <c r="AP252" i="21"/>
  <c r="AO252" i="21"/>
  <c r="AN252" i="21"/>
  <c r="AM252" i="21"/>
  <c r="AL252" i="21"/>
  <c r="AK252" i="21"/>
  <c r="AJ252" i="21"/>
  <c r="AI252" i="21"/>
  <c r="AH252" i="21"/>
  <c r="AG252" i="21"/>
  <c r="AF252" i="21"/>
  <c r="AE252" i="21"/>
  <c r="AD252" i="21"/>
  <c r="AC252" i="21"/>
  <c r="AB252" i="21"/>
  <c r="AA252" i="21"/>
  <c r="BF251" i="21" s="1"/>
  <c r="BE251" i="21"/>
  <c r="BD251" i="21"/>
  <c r="BC251" i="21"/>
  <c r="BB251" i="21"/>
  <c r="BA251" i="21"/>
  <c r="AZ251" i="21"/>
  <c r="AY251" i="21"/>
  <c r="AX251" i="21"/>
  <c r="AW251" i="21"/>
  <c r="AV251" i="21"/>
  <c r="AU251" i="21"/>
  <c r="AT251" i="21"/>
  <c r="AS251" i="21"/>
  <c r="AR251" i="21"/>
  <c r="AQ251" i="21"/>
  <c r="AP251" i="21"/>
  <c r="AO251" i="21"/>
  <c r="AN251" i="21"/>
  <c r="AM251" i="21"/>
  <c r="AL251" i="21"/>
  <c r="AK251" i="21"/>
  <c r="AJ251" i="21"/>
  <c r="AI251" i="21"/>
  <c r="AH251" i="21"/>
  <c r="AG251" i="21"/>
  <c r="AF251" i="21"/>
  <c r="AE251" i="21"/>
  <c r="AD251" i="21"/>
  <c r="AC251" i="21"/>
  <c r="AB251" i="21"/>
  <c r="AA251" i="21"/>
  <c r="BF250" i="21" s="1"/>
  <c r="BE250" i="21"/>
  <c r="BD250" i="21"/>
  <c r="BC250" i="21"/>
  <c r="BB250" i="21"/>
  <c r="BA250" i="21"/>
  <c r="AZ250" i="21"/>
  <c r="AY250" i="21"/>
  <c r="AX250" i="21"/>
  <c r="AW250" i="21"/>
  <c r="AV250" i="21"/>
  <c r="AU250" i="21"/>
  <c r="AT250" i="21"/>
  <c r="AS250" i="21"/>
  <c r="AR250" i="21"/>
  <c r="AQ250" i="21"/>
  <c r="AP250" i="21"/>
  <c r="AO250" i="21"/>
  <c r="AN250" i="21"/>
  <c r="AM250" i="21"/>
  <c r="AL250" i="21"/>
  <c r="AK250" i="21"/>
  <c r="AK248" i="21" s="1"/>
  <c r="AJ250" i="21"/>
  <c r="AI250" i="21"/>
  <c r="AH250" i="21"/>
  <c r="AG250" i="21"/>
  <c r="AF250" i="21"/>
  <c r="AE250" i="21"/>
  <c r="AD250" i="21"/>
  <c r="AC250" i="21"/>
  <c r="AC248" i="21" s="1"/>
  <c r="AB250" i="21"/>
  <c r="AA250" i="21"/>
  <c r="BF249" i="21" s="1"/>
  <c r="BE249" i="21"/>
  <c r="BE248" i="21" s="1"/>
  <c r="BD249" i="21"/>
  <c r="BC249" i="21"/>
  <c r="BB249" i="21"/>
  <c r="BA249" i="21"/>
  <c r="AZ249" i="21"/>
  <c r="AZ248" i="21" s="1"/>
  <c r="AY249" i="21"/>
  <c r="AX249" i="21"/>
  <c r="AX248" i="21" s="1"/>
  <c r="AW249" i="21"/>
  <c r="AW248" i="21" s="1"/>
  <c r="AV249" i="21"/>
  <c r="AU249" i="21"/>
  <c r="AT249" i="21"/>
  <c r="AS249" i="21"/>
  <c r="AR249" i="21"/>
  <c r="AR248" i="21" s="1"/>
  <c r="AQ249" i="21"/>
  <c r="AP249" i="21"/>
  <c r="AP248" i="21" s="1"/>
  <c r="AO249" i="21"/>
  <c r="AO248" i="21" s="1"/>
  <c r="AN249" i="21"/>
  <c r="AN248" i="21" s="1"/>
  <c r="AM249" i="21"/>
  <c r="AL249" i="21"/>
  <c r="AK249" i="21"/>
  <c r="AJ249" i="21"/>
  <c r="AJ248" i="21" s="1"/>
  <c r="AI249" i="21"/>
  <c r="AH249" i="21"/>
  <c r="AG249" i="21"/>
  <c r="AG248" i="21" s="1"/>
  <c r="AF249" i="21"/>
  <c r="AF248" i="21" s="1"/>
  <c r="AE249" i="21"/>
  <c r="AD249" i="21"/>
  <c r="AC249" i="21"/>
  <c r="AB249" i="21"/>
  <c r="AB248" i="21" s="1"/>
  <c r="AA249" i="21"/>
  <c r="BF248" i="21" s="1"/>
  <c r="BD248" i="21"/>
  <c r="AV248" i="21"/>
  <c r="AH248" i="21"/>
  <c r="BE247" i="21"/>
  <c r="BD247" i="21"/>
  <c r="BC247" i="21"/>
  <c r="BB247" i="21"/>
  <c r="BA247" i="21"/>
  <c r="AZ247" i="21"/>
  <c r="AY247" i="21"/>
  <c r="AX247" i="21"/>
  <c r="AW247" i="21"/>
  <c r="AV247" i="21"/>
  <c r="AU247" i="21"/>
  <c r="AT247" i="21"/>
  <c r="AS247" i="21"/>
  <c r="AR247" i="21"/>
  <c r="AQ247" i="21"/>
  <c r="AP247" i="21"/>
  <c r="AO247" i="21"/>
  <c r="AN247" i="21"/>
  <c r="AM247" i="21"/>
  <c r="AL247" i="21"/>
  <c r="AK247" i="21"/>
  <c r="AJ247" i="21"/>
  <c r="AI247" i="21"/>
  <c r="AH247" i="21"/>
  <c r="AG247" i="21"/>
  <c r="AF247" i="21"/>
  <c r="AE247" i="21"/>
  <c r="AD247" i="21"/>
  <c r="AC247" i="21"/>
  <c r="AB247" i="21"/>
  <c r="AA247" i="21"/>
  <c r="BF246" i="21" s="1"/>
  <c r="BG246" i="21" s="1"/>
  <c r="BE246" i="21"/>
  <c r="BE242" i="21" s="1"/>
  <c r="BD246" i="21"/>
  <c r="BD242" i="21" s="1"/>
  <c r="BC246" i="21"/>
  <c r="BC242" i="21" s="1"/>
  <c r="BB246" i="21"/>
  <c r="BA246" i="21"/>
  <c r="AZ246" i="21"/>
  <c r="AY246" i="21"/>
  <c r="AX246" i="21"/>
  <c r="AX242" i="21" s="1"/>
  <c r="AW246" i="21"/>
  <c r="AW242" i="21" s="1"/>
  <c r="AV246" i="21"/>
  <c r="AV242" i="21" s="1"/>
  <c r="AU246" i="21"/>
  <c r="AU242" i="21" s="1"/>
  <c r="AT246" i="21"/>
  <c r="AS246" i="21"/>
  <c r="AR246" i="21"/>
  <c r="AQ246" i="21"/>
  <c r="AP246" i="21"/>
  <c r="AP242" i="21" s="1"/>
  <c r="AP240" i="21" s="1"/>
  <c r="AP281" i="21" s="1"/>
  <c r="AO246" i="21"/>
  <c r="AO238" i="21" s="1"/>
  <c r="AN246" i="21"/>
  <c r="AM246" i="21"/>
  <c r="AM242" i="21" s="1"/>
  <c r="AL246" i="21"/>
  <c r="AK246" i="21"/>
  <c r="AJ246" i="21"/>
  <c r="AI246" i="21"/>
  <c r="AH246" i="21"/>
  <c r="AH244" i="21" s="1"/>
  <c r="AG246" i="21"/>
  <c r="AG242" i="21" s="1"/>
  <c r="AF246" i="21"/>
  <c r="AE246" i="21"/>
  <c r="AE242" i="21" s="1"/>
  <c r="AD246" i="21"/>
  <c r="AC246" i="21"/>
  <c r="AB246" i="21"/>
  <c r="AA246" i="21"/>
  <c r="BF245" i="21" s="1"/>
  <c r="BE245" i="21"/>
  <c r="BD245" i="21"/>
  <c r="BC245" i="21"/>
  <c r="BC241" i="21" s="1"/>
  <c r="BB245" i="21"/>
  <c r="BB241" i="21" s="1"/>
  <c r="BA245" i="21"/>
  <c r="AZ245" i="21"/>
  <c r="AY245" i="21"/>
  <c r="AX245" i="21"/>
  <c r="AW245" i="21"/>
  <c r="AW241" i="21" s="1"/>
  <c r="AV245" i="21"/>
  <c r="AU245" i="21"/>
  <c r="AU241" i="21" s="1"/>
  <c r="AT245" i="21"/>
  <c r="AS245" i="21"/>
  <c r="AR245" i="21"/>
  <c r="AQ245" i="21"/>
  <c r="AP245" i="21"/>
  <c r="AO245" i="21"/>
  <c r="AN245" i="21"/>
  <c r="AN237" i="21" s="1"/>
  <c r="AM245" i="21"/>
  <c r="AM241" i="21" s="1"/>
  <c r="AL245" i="21"/>
  <c r="AK245" i="21"/>
  <c r="AJ245" i="21"/>
  <c r="AI245" i="21"/>
  <c r="AH245" i="21"/>
  <c r="AG245" i="21"/>
  <c r="AF245" i="21"/>
  <c r="AF241" i="21" s="1"/>
  <c r="AE245" i="21"/>
  <c r="AD245" i="21"/>
  <c r="AD244" i="21" s="1"/>
  <c r="AC245" i="21"/>
  <c r="AB245" i="21"/>
  <c r="AA245" i="21"/>
  <c r="AY244" i="21"/>
  <c r="AX244" i="21"/>
  <c r="AP244" i="21"/>
  <c r="AJ244" i="21"/>
  <c r="BE243" i="21"/>
  <c r="BE239" i="21" s="1"/>
  <c r="BD243" i="21"/>
  <c r="BC243" i="21"/>
  <c r="BC239" i="21" s="1"/>
  <c r="BB243" i="21"/>
  <c r="BA243" i="21"/>
  <c r="AZ243" i="21"/>
  <c r="AY243" i="21"/>
  <c r="AX243" i="21"/>
  <c r="AW243" i="21"/>
  <c r="AW239" i="21" s="1"/>
  <c r="AV243" i="21"/>
  <c r="AU243" i="21"/>
  <c r="AT243" i="21"/>
  <c r="AS243" i="21"/>
  <c r="AR243" i="21"/>
  <c r="AQ243" i="21"/>
  <c r="AP243" i="21"/>
  <c r="AO243" i="21"/>
  <c r="AN243" i="21"/>
  <c r="AM243" i="21"/>
  <c r="AL243" i="21"/>
  <c r="AK243" i="21"/>
  <c r="AJ243" i="21"/>
  <c r="AI243" i="21"/>
  <c r="AH243" i="21"/>
  <c r="AG243" i="21"/>
  <c r="AG239" i="21" s="1"/>
  <c r="AF243" i="21"/>
  <c r="AE243" i="21"/>
  <c r="AD243" i="21"/>
  <c r="AC243" i="21"/>
  <c r="AB243" i="21"/>
  <c r="AB235" i="21" s="1"/>
  <c r="AA243" i="21"/>
  <c r="AH242" i="21"/>
  <c r="AX241" i="21"/>
  <c r="AP241" i="21"/>
  <c r="AO241" i="21"/>
  <c r="AH241" i="21"/>
  <c r="BB239" i="21"/>
  <c r="AX239" i="21"/>
  <c r="AO239" i="21"/>
  <c r="AP238" i="21"/>
  <c r="AX237" i="21"/>
  <c r="AH237" i="21"/>
  <c r="O236" i="21"/>
  <c r="BE234" i="21"/>
  <c r="BD234" i="21"/>
  <c r="BC234" i="21"/>
  <c r="BB234" i="21"/>
  <c r="BA234" i="21"/>
  <c r="AZ234" i="21"/>
  <c r="AY234" i="21"/>
  <c r="AX234" i="21"/>
  <c r="AW234" i="21"/>
  <c r="AV234" i="21"/>
  <c r="AU234" i="21"/>
  <c r="AT234" i="21"/>
  <c r="AS234" i="21"/>
  <c r="AR234" i="21"/>
  <c r="AQ234" i="21"/>
  <c r="AP234" i="21"/>
  <c r="AO234" i="21"/>
  <c r="AN234" i="21"/>
  <c r="AM234" i="21"/>
  <c r="AL234" i="21"/>
  <c r="AK234" i="21"/>
  <c r="AJ234" i="21"/>
  <c r="AI234" i="21"/>
  <c r="AH234" i="21"/>
  <c r="AG234" i="21"/>
  <c r="AF234" i="21"/>
  <c r="AE234" i="21"/>
  <c r="AD234" i="21"/>
  <c r="AC234" i="21"/>
  <c r="AB234" i="21"/>
  <c r="AA234" i="21"/>
  <c r="BF233" i="21" s="1"/>
  <c r="BE222" i="21"/>
  <c r="BD222" i="21"/>
  <c r="BC222" i="21"/>
  <c r="BB222" i="21"/>
  <c r="BA222" i="21"/>
  <c r="AZ222" i="21"/>
  <c r="AY222" i="21"/>
  <c r="AX222" i="21"/>
  <c r="AW222" i="21"/>
  <c r="AV222" i="21"/>
  <c r="AU222" i="21"/>
  <c r="AT222" i="21"/>
  <c r="AS222" i="21"/>
  <c r="AR222" i="21"/>
  <c r="AQ222" i="21"/>
  <c r="AP222" i="21"/>
  <c r="AO222" i="21"/>
  <c r="AN222" i="21"/>
  <c r="AM222" i="21"/>
  <c r="AL222" i="21"/>
  <c r="AK222" i="21"/>
  <c r="AJ222" i="21"/>
  <c r="AI222" i="21"/>
  <c r="AH222" i="21"/>
  <c r="AG222" i="21"/>
  <c r="AF222" i="21"/>
  <c r="AE222" i="21"/>
  <c r="AD222" i="21"/>
  <c r="AC222" i="21"/>
  <c r="AB222" i="21"/>
  <c r="AA222" i="21"/>
  <c r="BF221" i="21" s="1"/>
  <c r="BE221" i="21"/>
  <c r="BD221" i="21"/>
  <c r="BC221" i="21"/>
  <c r="BB221" i="21"/>
  <c r="BA221" i="21"/>
  <c r="AZ221" i="21"/>
  <c r="AY221" i="21"/>
  <c r="AX221" i="21"/>
  <c r="AW221" i="21"/>
  <c r="AV221" i="21"/>
  <c r="AU221" i="21"/>
  <c r="AT221" i="21"/>
  <c r="AS221" i="21"/>
  <c r="AR221" i="21"/>
  <c r="AQ221" i="21"/>
  <c r="AP221" i="21"/>
  <c r="AO221" i="21"/>
  <c r="AN221" i="21"/>
  <c r="AM221" i="21"/>
  <c r="AL221" i="21"/>
  <c r="AK221" i="21"/>
  <c r="AJ221" i="21"/>
  <c r="AI221" i="21"/>
  <c r="AH221" i="21"/>
  <c r="AG221" i="21"/>
  <c r="AF221" i="21"/>
  <c r="AE221" i="21"/>
  <c r="AD221" i="21"/>
  <c r="AC221" i="21"/>
  <c r="AB221" i="21"/>
  <c r="AA221" i="21"/>
  <c r="BF220" i="21" s="1"/>
  <c r="BE220" i="21"/>
  <c r="BD220" i="21"/>
  <c r="BC220" i="21"/>
  <c r="BB220" i="21"/>
  <c r="BA220" i="21"/>
  <c r="AZ220" i="21"/>
  <c r="AY220" i="21"/>
  <c r="AX220" i="21"/>
  <c r="AW220" i="21"/>
  <c r="AV220" i="21"/>
  <c r="AU220" i="21"/>
  <c r="AT220" i="21"/>
  <c r="AS220" i="21"/>
  <c r="AR220" i="21"/>
  <c r="AQ220" i="21"/>
  <c r="AP220" i="21"/>
  <c r="AO220" i="21"/>
  <c r="AN220" i="21"/>
  <c r="AM220" i="21"/>
  <c r="AL220" i="21"/>
  <c r="AK220" i="21"/>
  <c r="AJ220" i="21"/>
  <c r="AI220" i="21"/>
  <c r="AH220" i="21"/>
  <c r="AG220" i="21"/>
  <c r="AF220" i="21"/>
  <c r="AE220" i="21"/>
  <c r="AD220" i="21"/>
  <c r="AC220" i="21"/>
  <c r="AB220" i="21"/>
  <c r="AA220" i="21"/>
  <c r="BF219" i="21" s="1"/>
  <c r="BE219" i="21"/>
  <c r="BD219" i="21"/>
  <c r="BC219" i="21"/>
  <c r="BB219" i="21"/>
  <c r="BA219" i="21"/>
  <c r="AZ219" i="21"/>
  <c r="AY219" i="21"/>
  <c r="AX219" i="21"/>
  <c r="AW219" i="21"/>
  <c r="AV219" i="21"/>
  <c r="AU219" i="21"/>
  <c r="AT219" i="21"/>
  <c r="AS219" i="21"/>
  <c r="AR219" i="21"/>
  <c r="AQ219" i="21"/>
  <c r="AP219" i="21"/>
  <c r="AO219" i="21"/>
  <c r="AN219" i="21"/>
  <c r="AM219" i="21"/>
  <c r="AL219" i="21"/>
  <c r="AK219" i="21"/>
  <c r="AJ219" i="21"/>
  <c r="AI219" i="21"/>
  <c r="AH219" i="21"/>
  <c r="AG219" i="21"/>
  <c r="AF219" i="21"/>
  <c r="AF217" i="21" s="1"/>
  <c r="AE219" i="21"/>
  <c r="AD219" i="21"/>
  <c r="AC219" i="21"/>
  <c r="AB219" i="21"/>
  <c r="AA219" i="21"/>
  <c r="BF218" i="21" s="1"/>
  <c r="BE218" i="21"/>
  <c r="BD218" i="21"/>
  <c r="BC218" i="21"/>
  <c r="BB218" i="21"/>
  <c r="BB217" i="21" s="1"/>
  <c r="BA218" i="21"/>
  <c r="AZ218" i="21"/>
  <c r="AY218" i="21"/>
  <c r="AX218" i="21"/>
  <c r="AX217" i="21" s="1"/>
  <c r="AW218" i="21"/>
  <c r="AV218" i="21"/>
  <c r="AU218" i="21"/>
  <c r="AT218" i="21"/>
  <c r="AT217" i="21" s="1"/>
  <c r="AS218" i="21"/>
  <c r="AR218" i="21"/>
  <c r="AQ218" i="21"/>
  <c r="AP218" i="21"/>
  <c r="AO218" i="21"/>
  <c r="AN218" i="21"/>
  <c r="AM218" i="21"/>
  <c r="AL218" i="21"/>
  <c r="AK218" i="21"/>
  <c r="AJ218" i="21"/>
  <c r="AI218" i="21"/>
  <c r="AH218" i="21"/>
  <c r="AG218" i="21"/>
  <c r="AF218" i="21"/>
  <c r="AE218" i="21"/>
  <c r="AD218" i="21"/>
  <c r="AC218" i="21"/>
  <c r="AB218" i="21"/>
  <c r="AA218" i="21"/>
  <c r="AH217" i="21"/>
  <c r="BE216" i="21"/>
  <c r="BD216" i="21"/>
  <c r="BC216" i="21"/>
  <c r="BB216" i="21"/>
  <c r="BA216" i="21"/>
  <c r="AZ216" i="21"/>
  <c r="AY216" i="21"/>
  <c r="AX216" i="21"/>
  <c r="AW216" i="21"/>
  <c r="AV216" i="21"/>
  <c r="AU216" i="21"/>
  <c r="AT216" i="21"/>
  <c r="AS216" i="21"/>
  <c r="AR216" i="21"/>
  <c r="AQ216" i="21"/>
  <c r="AP216" i="21"/>
  <c r="AO216" i="21"/>
  <c r="AN216" i="21"/>
  <c r="AM216" i="21"/>
  <c r="AL216" i="21"/>
  <c r="AK216" i="21"/>
  <c r="AJ216" i="21"/>
  <c r="AI216" i="21"/>
  <c r="AH216" i="21"/>
  <c r="AG216" i="21"/>
  <c r="AF216" i="21"/>
  <c r="AE216" i="21"/>
  <c r="AD216" i="21"/>
  <c r="AC216" i="21"/>
  <c r="AB216" i="21"/>
  <c r="AA216" i="21"/>
  <c r="BF215" i="21" s="1"/>
  <c r="BE215" i="21"/>
  <c r="BD215" i="21"/>
  <c r="BC215" i="21"/>
  <c r="BB215" i="21"/>
  <c r="BA215" i="21"/>
  <c r="AZ215" i="21"/>
  <c r="AY215" i="21"/>
  <c r="AX215" i="21"/>
  <c r="AW215" i="21"/>
  <c r="AV215" i="21"/>
  <c r="AU215" i="21"/>
  <c r="AT215" i="21"/>
  <c r="AS215" i="21"/>
  <c r="AR215" i="21"/>
  <c r="AQ215" i="21"/>
  <c r="AP215" i="21"/>
  <c r="AO215" i="21"/>
  <c r="AN215" i="21"/>
  <c r="AM215" i="21"/>
  <c r="AL215" i="21"/>
  <c r="AK215" i="21"/>
  <c r="AJ215" i="21"/>
  <c r="AI215" i="21"/>
  <c r="AH215" i="21"/>
  <c r="AG215" i="21"/>
  <c r="AF215" i="21"/>
  <c r="AE215" i="21"/>
  <c r="AD215" i="21"/>
  <c r="AC215" i="21"/>
  <c r="AB215" i="21"/>
  <c r="AA215" i="21"/>
  <c r="BF214" i="21" s="1"/>
  <c r="BE214" i="21"/>
  <c r="BD214" i="21"/>
  <c r="BD213" i="21" s="1"/>
  <c r="BC214" i="21"/>
  <c r="BB214" i="21"/>
  <c r="BB213" i="21" s="1"/>
  <c r="BA214" i="21"/>
  <c r="AZ214" i="21"/>
  <c r="AZ213" i="21" s="1"/>
  <c r="AY214" i="21"/>
  <c r="AX214" i="21"/>
  <c r="AW214" i="21"/>
  <c r="AV214" i="21"/>
  <c r="AU214" i="21"/>
  <c r="AT214" i="21"/>
  <c r="AT213" i="21" s="1"/>
  <c r="AS214" i="21"/>
  <c r="AR214" i="21"/>
  <c r="AR213" i="21" s="1"/>
  <c r="AQ214" i="21"/>
  <c r="AP214" i="21"/>
  <c r="AO214" i="21"/>
  <c r="AN214" i="21"/>
  <c r="AN213" i="21" s="1"/>
  <c r="AM214" i="21"/>
  <c r="AL214" i="21"/>
  <c r="AL213" i="21" s="1"/>
  <c r="AK214" i="21"/>
  <c r="AJ214" i="21"/>
  <c r="AJ213" i="21" s="1"/>
  <c r="AI214" i="21"/>
  <c r="AH214" i="21"/>
  <c r="AG214" i="21"/>
  <c r="AF214" i="21"/>
  <c r="AE214" i="21"/>
  <c r="AD214" i="21"/>
  <c r="AD213" i="21" s="1"/>
  <c r="AC214" i="21"/>
  <c r="AB214" i="21"/>
  <c r="AB213" i="21" s="1"/>
  <c r="AA214" i="21"/>
  <c r="BF213" i="21" s="1"/>
  <c r="AF213" i="21"/>
  <c r="BE212" i="21"/>
  <c r="BD212" i="21"/>
  <c r="BC212" i="21"/>
  <c r="BB212" i="21"/>
  <c r="BA212" i="21"/>
  <c r="AZ212" i="21"/>
  <c r="AY212" i="21"/>
  <c r="AX212" i="21"/>
  <c r="AW212" i="21"/>
  <c r="AV212" i="21"/>
  <c r="AU212" i="21"/>
  <c r="AT212" i="21"/>
  <c r="AS212" i="21"/>
  <c r="AR212" i="21"/>
  <c r="AQ212" i="21"/>
  <c r="AP212" i="21"/>
  <c r="AO212" i="21"/>
  <c r="AN212" i="21"/>
  <c r="AM212" i="21"/>
  <c r="AL212" i="21"/>
  <c r="AK212" i="21"/>
  <c r="AJ212" i="21"/>
  <c r="AI212" i="21"/>
  <c r="AH212" i="21"/>
  <c r="AG212" i="21"/>
  <c r="AF212" i="21"/>
  <c r="AE212" i="21"/>
  <c r="AD212" i="21"/>
  <c r="AC212" i="21"/>
  <c r="AB212" i="21"/>
  <c r="AA212" i="21"/>
  <c r="BE211" i="21"/>
  <c r="BE190" i="21" s="1"/>
  <c r="BD211" i="21"/>
  <c r="BC211" i="21"/>
  <c r="BB211" i="21"/>
  <c r="BA211" i="21"/>
  <c r="AZ211" i="21"/>
  <c r="AY211" i="21"/>
  <c r="AX211" i="21"/>
  <c r="AW211" i="21"/>
  <c r="AV211" i="21"/>
  <c r="AU211" i="21"/>
  <c r="AT211" i="21"/>
  <c r="AS211" i="21"/>
  <c r="AR211" i="21"/>
  <c r="AQ211" i="21"/>
  <c r="AP211" i="21"/>
  <c r="AO211" i="21"/>
  <c r="AO190" i="21" s="1"/>
  <c r="AN211" i="21"/>
  <c r="AM211" i="21"/>
  <c r="AL211" i="21"/>
  <c r="AK211" i="21"/>
  <c r="AJ211" i="21"/>
  <c r="AI211" i="21"/>
  <c r="AH211" i="21"/>
  <c r="AG211" i="21"/>
  <c r="AG190" i="21" s="1"/>
  <c r="AF211" i="21"/>
  <c r="AE211" i="21"/>
  <c r="AD211" i="21"/>
  <c r="AC211" i="21"/>
  <c r="AB211" i="21"/>
  <c r="AA211" i="21"/>
  <c r="BE210" i="21"/>
  <c r="BD210" i="21"/>
  <c r="BC210" i="21"/>
  <c r="BB210" i="21"/>
  <c r="BA210" i="21"/>
  <c r="AZ210" i="21"/>
  <c r="AZ209" i="21" s="1"/>
  <c r="AY210" i="21"/>
  <c r="AX210" i="21"/>
  <c r="AW210" i="21"/>
  <c r="AV210" i="21"/>
  <c r="AU210" i="21"/>
  <c r="AT210" i="21"/>
  <c r="AS210" i="21"/>
  <c r="AR210" i="21"/>
  <c r="AQ210" i="21"/>
  <c r="AP210" i="21"/>
  <c r="AO210" i="21"/>
  <c r="AN210" i="21"/>
  <c r="AM210" i="21"/>
  <c r="AL210" i="21"/>
  <c r="AK210" i="21"/>
  <c r="AJ210" i="21"/>
  <c r="AJ209" i="21" s="1"/>
  <c r="AI210" i="21"/>
  <c r="AH210" i="21"/>
  <c r="AG210" i="21"/>
  <c r="AF210" i="21"/>
  <c r="AE210" i="21"/>
  <c r="AD210" i="21"/>
  <c r="AC210" i="21"/>
  <c r="AB210" i="21"/>
  <c r="AB209" i="21" s="1"/>
  <c r="AA210" i="21"/>
  <c r="BF209" i="21" s="1"/>
  <c r="AR209" i="21"/>
  <c r="BE208" i="21"/>
  <c r="BD208" i="21"/>
  <c r="BC208" i="21"/>
  <c r="BB208" i="21"/>
  <c r="BA208" i="21"/>
  <c r="AZ208" i="21"/>
  <c r="AY208" i="21"/>
  <c r="AX208" i="21"/>
  <c r="AW208" i="21"/>
  <c r="AV208" i="21"/>
  <c r="AU208" i="21"/>
  <c r="AT208" i="21"/>
  <c r="AS208" i="21"/>
  <c r="AR208" i="21"/>
  <c r="AQ208" i="21"/>
  <c r="AP208" i="21"/>
  <c r="AO208" i="21"/>
  <c r="AN208" i="21"/>
  <c r="AM208" i="21"/>
  <c r="AL208" i="21"/>
  <c r="AK208" i="21"/>
  <c r="AJ208" i="21"/>
  <c r="AI208" i="21"/>
  <c r="AH208" i="21"/>
  <c r="AG208" i="21"/>
  <c r="AF208" i="21"/>
  <c r="AE208" i="21"/>
  <c r="AD208" i="21"/>
  <c r="AC208" i="21"/>
  <c r="AB208" i="21"/>
  <c r="AA208" i="21"/>
  <c r="BF207" i="21" s="1"/>
  <c r="BE207" i="21"/>
  <c r="BD207" i="21"/>
  <c r="BC207" i="21"/>
  <c r="BB207" i="21"/>
  <c r="BA207" i="21"/>
  <c r="AZ207" i="21"/>
  <c r="AY207" i="21"/>
  <c r="AX207" i="21"/>
  <c r="AW207" i="21"/>
  <c r="AV207" i="21"/>
  <c r="AU207" i="21"/>
  <c r="AT207" i="21"/>
  <c r="AS207" i="21"/>
  <c r="AR207" i="21"/>
  <c r="AQ207" i="21"/>
  <c r="AP207" i="21"/>
  <c r="AO207" i="21"/>
  <c r="AN207" i="21"/>
  <c r="AM207" i="21"/>
  <c r="AL207" i="21"/>
  <c r="AK207" i="21"/>
  <c r="AJ207" i="21"/>
  <c r="AI207" i="21"/>
  <c r="AH207" i="21"/>
  <c r="AG207" i="21"/>
  <c r="AF207" i="21"/>
  <c r="AE207" i="21"/>
  <c r="AD207" i="21"/>
  <c r="AC207" i="21"/>
  <c r="AB207" i="21"/>
  <c r="AA207" i="21"/>
  <c r="BF206" i="21" s="1"/>
  <c r="BE206" i="21"/>
  <c r="BD206" i="21"/>
  <c r="BD205" i="21" s="1"/>
  <c r="BC206" i="21"/>
  <c r="BB206" i="21"/>
  <c r="BA206" i="21"/>
  <c r="AZ206" i="21"/>
  <c r="AY206" i="21"/>
  <c r="AX206" i="21"/>
  <c r="AW206" i="21"/>
  <c r="AV206" i="21"/>
  <c r="AV205" i="21" s="1"/>
  <c r="AU206" i="21"/>
  <c r="AT206" i="21"/>
  <c r="AS206" i="21"/>
  <c r="AR206" i="21"/>
  <c r="AQ206" i="21"/>
  <c r="AP206" i="21"/>
  <c r="AO206" i="21"/>
  <c r="AN206" i="21"/>
  <c r="AN205" i="21" s="1"/>
  <c r="AM206" i="21"/>
  <c r="AL206" i="21"/>
  <c r="AK206" i="21"/>
  <c r="AJ206" i="21"/>
  <c r="AI206" i="21"/>
  <c r="AH206" i="21"/>
  <c r="AG206" i="21"/>
  <c r="AF206" i="21"/>
  <c r="AF205" i="21" s="1"/>
  <c r="AE206" i="21"/>
  <c r="AD206" i="21"/>
  <c r="AC206" i="21"/>
  <c r="AB206" i="21"/>
  <c r="AA206" i="21"/>
  <c r="BF205" i="21" s="1"/>
  <c r="BE205" i="21"/>
  <c r="BC205" i="21"/>
  <c r="BB205" i="21"/>
  <c r="BA205" i="21"/>
  <c r="AZ205" i="21"/>
  <c r="AY205" i="21"/>
  <c r="AX205" i="21"/>
  <c r="AW205" i="21"/>
  <c r="AU205" i="21"/>
  <c r="AT205" i="21"/>
  <c r="AS205" i="21"/>
  <c r="AR205" i="21"/>
  <c r="AQ205" i="21"/>
  <c r="AP205" i="21"/>
  <c r="AO205" i="21"/>
  <c r="AM205" i="21"/>
  <c r="AL205" i="21"/>
  <c r="AK205" i="21"/>
  <c r="AJ205" i="21"/>
  <c r="AI205" i="21"/>
  <c r="AH205" i="21"/>
  <c r="AG205" i="21"/>
  <c r="AE205" i="21"/>
  <c r="AD205" i="21"/>
  <c r="AC205" i="21"/>
  <c r="AB205" i="21"/>
  <c r="AA205" i="21"/>
  <c r="BF204" i="21" s="1"/>
  <c r="BE204" i="21"/>
  <c r="BD204" i="21"/>
  <c r="BC204" i="21"/>
  <c r="BB204" i="21"/>
  <c r="BA204" i="21"/>
  <c r="AZ204" i="21"/>
  <c r="AY204" i="21"/>
  <c r="AX204" i="21"/>
  <c r="AW204" i="21"/>
  <c r="AV204" i="21"/>
  <c r="AU204" i="21"/>
  <c r="AT204" i="21"/>
  <c r="AS204" i="21"/>
  <c r="AR204" i="21"/>
  <c r="AQ204" i="21"/>
  <c r="AP204" i="21"/>
  <c r="AO204" i="21"/>
  <c r="AN204" i="21"/>
  <c r="AM204" i="21"/>
  <c r="AL204" i="21"/>
  <c r="AK204" i="21"/>
  <c r="AJ204" i="21"/>
  <c r="AI204" i="21"/>
  <c r="AH204" i="21"/>
  <c r="AG204" i="21"/>
  <c r="AF204" i="21"/>
  <c r="AE204" i="21"/>
  <c r="AD204" i="21"/>
  <c r="AC204" i="21"/>
  <c r="AB204" i="21"/>
  <c r="AA204" i="21"/>
  <c r="BF203" i="21" s="1"/>
  <c r="BE203" i="21"/>
  <c r="BD203" i="21"/>
  <c r="BC203" i="21"/>
  <c r="BB203" i="21"/>
  <c r="BA203" i="21"/>
  <c r="AZ203" i="21"/>
  <c r="AY203" i="21"/>
  <c r="AX203" i="21"/>
  <c r="AW203" i="21"/>
  <c r="AV203" i="21"/>
  <c r="AU203" i="21"/>
  <c r="AT203" i="21"/>
  <c r="AS203" i="21"/>
  <c r="AR203" i="21"/>
  <c r="AQ203" i="21"/>
  <c r="AP203" i="21"/>
  <c r="AO203" i="21"/>
  <c r="AN203" i="21"/>
  <c r="AM203" i="21"/>
  <c r="AL203" i="21"/>
  <c r="AK203" i="21"/>
  <c r="AJ203" i="21"/>
  <c r="AI203" i="21"/>
  <c r="AH203" i="21"/>
  <c r="AG203" i="21"/>
  <c r="AF203" i="21"/>
  <c r="AE203" i="21"/>
  <c r="AD203" i="21"/>
  <c r="AC203" i="21"/>
  <c r="AB203" i="21"/>
  <c r="AA203" i="21"/>
  <c r="BF202" i="21" s="1"/>
  <c r="BE202" i="21"/>
  <c r="BD202" i="21"/>
  <c r="BD201" i="21" s="1"/>
  <c r="BC202" i="21"/>
  <c r="BB202" i="21"/>
  <c r="BA202" i="21"/>
  <c r="AZ202" i="21"/>
  <c r="AY202" i="21"/>
  <c r="AX202" i="21"/>
  <c r="AW202" i="21"/>
  <c r="AV202" i="21"/>
  <c r="AV201" i="21" s="1"/>
  <c r="AU202" i="21"/>
  <c r="AT202" i="21"/>
  <c r="AS202" i="21"/>
  <c r="AR202" i="21"/>
  <c r="AQ202" i="21"/>
  <c r="AP202" i="21"/>
  <c r="AO202" i="21"/>
  <c r="AN202" i="21"/>
  <c r="AN201" i="21" s="1"/>
  <c r="AM202" i="21"/>
  <c r="AL202" i="21"/>
  <c r="AK202" i="21"/>
  <c r="AJ202" i="21"/>
  <c r="AI202" i="21"/>
  <c r="AH202" i="21"/>
  <c r="AG202" i="21"/>
  <c r="AF202" i="21"/>
  <c r="AF201" i="21" s="1"/>
  <c r="AE202" i="21"/>
  <c r="AD202" i="21"/>
  <c r="AC202" i="21"/>
  <c r="AB202" i="21"/>
  <c r="AA202" i="21"/>
  <c r="BF201" i="21" s="1"/>
  <c r="BE201" i="21"/>
  <c r="BC201" i="21"/>
  <c r="BB201" i="21"/>
  <c r="BA201" i="21"/>
  <c r="AZ201" i="21"/>
  <c r="AY201" i="21"/>
  <c r="AX201" i="21"/>
  <c r="AW201" i="21"/>
  <c r="AU201" i="21"/>
  <c r="AT201" i="21"/>
  <c r="AS201" i="21"/>
  <c r="AR201" i="21"/>
  <c r="AQ201" i="21"/>
  <c r="AP201" i="21"/>
  <c r="AO201" i="21"/>
  <c r="AM201" i="21"/>
  <c r="AL201" i="21"/>
  <c r="AK201" i="21"/>
  <c r="AJ201" i="21"/>
  <c r="AI201" i="21"/>
  <c r="AH201" i="21"/>
  <c r="AG201" i="21"/>
  <c r="AE201" i="21"/>
  <c r="AD201" i="21"/>
  <c r="AC201" i="21"/>
  <c r="AB201" i="21"/>
  <c r="AA201" i="21"/>
  <c r="BF200" i="21" s="1"/>
  <c r="BE200" i="21"/>
  <c r="BD200" i="21"/>
  <c r="BC200" i="21"/>
  <c r="BB200" i="21"/>
  <c r="BA200" i="21"/>
  <c r="AZ200" i="21"/>
  <c r="AY200" i="21"/>
  <c r="AX200" i="21"/>
  <c r="AW200" i="21"/>
  <c r="AV200" i="21"/>
  <c r="AU200" i="21"/>
  <c r="AT200" i="21"/>
  <c r="AS200" i="21"/>
  <c r="AR200" i="21"/>
  <c r="AQ200" i="21"/>
  <c r="AP200" i="21"/>
  <c r="AO200" i="21"/>
  <c r="AN200" i="21"/>
  <c r="AM200" i="21"/>
  <c r="AL200" i="21"/>
  <c r="AK200" i="21"/>
  <c r="AJ200" i="21"/>
  <c r="AI200" i="21"/>
  <c r="AH200" i="21"/>
  <c r="AG200" i="21"/>
  <c r="AG183" i="21" s="1"/>
  <c r="AF200" i="21"/>
  <c r="AE200" i="21"/>
  <c r="AD200" i="21"/>
  <c r="AC200" i="21"/>
  <c r="AB200" i="21"/>
  <c r="AA200" i="21"/>
  <c r="BF199" i="21" s="1"/>
  <c r="BE199" i="21"/>
  <c r="BD199" i="21"/>
  <c r="BC199" i="21"/>
  <c r="BB199" i="21"/>
  <c r="BA199" i="21"/>
  <c r="AZ199" i="21"/>
  <c r="AY199" i="21"/>
  <c r="AX199" i="21"/>
  <c r="AW199" i="21"/>
  <c r="AV199" i="21"/>
  <c r="AU199" i="21"/>
  <c r="AT199" i="21"/>
  <c r="AS199" i="21"/>
  <c r="AR199" i="21"/>
  <c r="AQ199" i="21"/>
  <c r="AP199" i="21"/>
  <c r="AO199" i="21"/>
  <c r="AN199" i="21"/>
  <c r="AM199" i="21"/>
  <c r="AL199" i="21"/>
  <c r="AK199" i="21"/>
  <c r="AJ199" i="21"/>
  <c r="AI199" i="21"/>
  <c r="AH199" i="21"/>
  <c r="AG199" i="21"/>
  <c r="AF199" i="21"/>
  <c r="AE199" i="21"/>
  <c r="AD199" i="21"/>
  <c r="AC199" i="21"/>
  <c r="AB199" i="21"/>
  <c r="AA199" i="21"/>
  <c r="BF198" i="21" s="1"/>
  <c r="BE198" i="21"/>
  <c r="BD198" i="21"/>
  <c r="BC198" i="21"/>
  <c r="BB198" i="21"/>
  <c r="BA198" i="21"/>
  <c r="AZ198" i="21"/>
  <c r="AY198" i="21"/>
  <c r="AX198" i="21"/>
  <c r="AW198" i="21"/>
  <c r="AV198" i="21"/>
  <c r="AU198" i="21"/>
  <c r="AU186" i="21" s="1"/>
  <c r="AT198" i="21"/>
  <c r="AS198" i="21"/>
  <c r="AR198" i="21"/>
  <c r="AQ198" i="21"/>
  <c r="AP198" i="21"/>
  <c r="AO198" i="21"/>
  <c r="AN198" i="21"/>
  <c r="AM198" i="21"/>
  <c r="AL198" i="21"/>
  <c r="AK198" i="21"/>
  <c r="AJ198" i="21"/>
  <c r="AI198" i="21"/>
  <c r="AH198" i="21"/>
  <c r="AG198" i="21"/>
  <c r="AF198" i="21"/>
  <c r="AE198" i="21"/>
  <c r="AD198" i="21"/>
  <c r="AC198" i="21"/>
  <c r="AB198" i="21"/>
  <c r="AA198" i="21"/>
  <c r="BF197" i="21" s="1"/>
  <c r="BE197" i="21"/>
  <c r="BE196" i="21" s="1"/>
  <c r="BD197" i="21"/>
  <c r="BC197" i="21"/>
  <c r="BB197" i="21"/>
  <c r="BA197" i="21"/>
  <c r="AZ197" i="21"/>
  <c r="AY197" i="21"/>
  <c r="AY196" i="21" s="1"/>
  <c r="AX197" i="21"/>
  <c r="AX196" i="21" s="1"/>
  <c r="AW197" i="21"/>
  <c r="AW196" i="21" s="1"/>
  <c r="AV197" i="21"/>
  <c r="AU197" i="21"/>
  <c r="AT197" i="21"/>
  <c r="AS197" i="21"/>
  <c r="AR197" i="21"/>
  <c r="AQ197" i="21"/>
  <c r="AQ196" i="21" s="1"/>
  <c r="AP197" i="21"/>
  <c r="AP196" i="21" s="1"/>
  <c r="AO197" i="21"/>
  <c r="AO196" i="21" s="1"/>
  <c r="AN197" i="21"/>
  <c r="AM197" i="21"/>
  <c r="AL197" i="21"/>
  <c r="AK197" i="21"/>
  <c r="AJ197" i="21"/>
  <c r="AI197" i="21"/>
  <c r="AI196" i="21" s="1"/>
  <c r="AH197" i="21"/>
  <c r="AG197" i="21"/>
  <c r="AF197" i="21"/>
  <c r="AE197" i="21"/>
  <c r="AD197" i="21"/>
  <c r="AC197" i="21"/>
  <c r="AB197" i="21"/>
  <c r="AA197" i="21"/>
  <c r="BF196" i="21" s="1"/>
  <c r="AG196" i="21"/>
  <c r="BE195" i="21"/>
  <c r="BD195" i="21"/>
  <c r="BC195" i="21"/>
  <c r="BB195" i="21"/>
  <c r="BA195" i="21"/>
  <c r="AZ195" i="21"/>
  <c r="AY195" i="21"/>
  <c r="AX195" i="21"/>
  <c r="AW195" i="21"/>
  <c r="AV195" i="21"/>
  <c r="AU195" i="21"/>
  <c r="AT195" i="21"/>
  <c r="AS195" i="21"/>
  <c r="AR195" i="21"/>
  <c r="AQ195" i="21"/>
  <c r="AP195" i="21"/>
  <c r="AO195" i="21"/>
  <c r="AN195" i="21"/>
  <c r="AM195" i="21"/>
  <c r="AL195" i="21"/>
  <c r="AK195" i="21"/>
  <c r="AJ195" i="21"/>
  <c r="AI195" i="21"/>
  <c r="AH195" i="21"/>
  <c r="AG195" i="21"/>
  <c r="AF195" i="21"/>
  <c r="AE195" i="21"/>
  <c r="AD195" i="21"/>
  <c r="AC195" i="21"/>
  <c r="AB195" i="21"/>
  <c r="AA195" i="21"/>
  <c r="BF194" i="21" s="1"/>
  <c r="BG194" i="21" s="1"/>
  <c r="BE194" i="21"/>
  <c r="BD194" i="21"/>
  <c r="BD190" i="21" s="1"/>
  <c r="BC194" i="21"/>
  <c r="BB194" i="21"/>
  <c r="BA194" i="21"/>
  <c r="AZ194" i="21"/>
  <c r="AY194" i="21"/>
  <c r="AX194" i="21"/>
  <c r="AW194" i="21"/>
  <c r="AV194" i="21"/>
  <c r="AV190" i="21" s="1"/>
  <c r="AU194" i="21"/>
  <c r="AT194" i="21"/>
  <c r="AS194" i="21"/>
  <c r="AR194" i="21"/>
  <c r="AQ194" i="21"/>
  <c r="AP194" i="21"/>
  <c r="AO194" i="21"/>
  <c r="AN194" i="21"/>
  <c r="AN190" i="21" s="1"/>
  <c r="AM194" i="21"/>
  <c r="AL194" i="21"/>
  <c r="AK194" i="21"/>
  <c r="AJ194" i="21"/>
  <c r="AJ190" i="21" s="1"/>
  <c r="AI194" i="21"/>
  <c r="AI186" i="21" s="1"/>
  <c r="AH194" i="21"/>
  <c r="AG194" i="21"/>
  <c r="AF194" i="21"/>
  <c r="AE194" i="21"/>
  <c r="AD194" i="21"/>
  <c r="AD190" i="21" s="1"/>
  <c r="AC194" i="21"/>
  <c r="AB194" i="21"/>
  <c r="AB190" i="21" s="1"/>
  <c r="AA194" i="21"/>
  <c r="AA190" i="21" s="1"/>
  <c r="BF189" i="21" s="1"/>
  <c r="BE193" i="21"/>
  <c r="BD193" i="21"/>
  <c r="BC193" i="21"/>
  <c r="BB193" i="21"/>
  <c r="BA193" i="21"/>
  <c r="BA192" i="21" s="1"/>
  <c r="AZ193" i="21"/>
  <c r="AY193" i="21"/>
  <c r="AY189" i="21" s="1"/>
  <c r="AX193" i="21"/>
  <c r="AW193" i="21"/>
  <c r="AV193" i="21"/>
  <c r="AU193" i="21"/>
  <c r="AT193" i="21"/>
  <c r="AS193" i="21"/>
  <c r="AS192" i="21" s="1"/>
  <c r="AR193" i="21"/>
  <c r="AQ193" i="21"/>
  <c r="AP193" i="21"/>
  <c r="AO193" i="21"/>
  <c r="AN193" i="21"/>
  <c r="AM193" i="21"/>
  <c r="AM189" i="21" s="1"/>
  <c r="AL193" i="21"/>
  <c r="AK193" i="21"/>
  <c r="AK192" i="21" s="1"/>
  <c r="AJ193" i="21"/>
  <c r="AI193" i="21"/>
  <c r="AH193" i="21"/>
  <c r="AG193" i="21"/>
  <c r="AF193" i="21"/>
  <c r="AE193" i="21"/>
  <c r="AD193" i="21"/>
  <c r="AD189" i="21" s="1"/>
  <c r="AC193" i="21"/>
  <c r="AC192" i="21" s="1"/>
  <c r="AB193" i="21"/>
  <c r="AA193" i="21"/>
  <c r="AA189" i="21" s="1"/>
  <c r="BF188" i="21" s="1"/>
  <c r="BE192" i="21"/>
  <c r="BD192" i="21"/>
  <c r="BC192" i="21"/>
  <c r="BB192" i="21"/>
  <c r="AZ192" i="21"/>
  <c r="AY192" i="21"/>
  <c r="AX192" i="21"/>
  <c r="AW192" i="21"/>
  <c r="AV192" i="21"/>
  <c r="AU192" i="21"/>
  <c r="AT192" i="21"/>
  <c r="AR192" i="21"/>
  <c r="AQ192" i="21"/>
  <c r="AP192" i="21"/>
  <c r="AO192" i="21"/>
  <c r="AN192" i="21"/>
  <c r="AM192" i="21"/>
  <c r="AL192" i="21"/>
  <c r="AJ192" i="21"/>
  <c r="AI192" i="21"/>
  <c r="AH192" i="21"/>
  <c r="AG192" i="21"/>
  <c r="AF192" i="21"/>
  <c r="AE192" i="21"/>
  <c r="AD192" i="21"/>
  <c r="AB192" i="21"/>
  <c r="AA192" i="21"/>
  <c r="BF191" i="21" s="1"/>
  <c r="BE191" i="21"/>
  <c r="BD191" i="21"/>
  <c r="BC191" i="21"/>
  <c r="BB191" i="21"/>
  <c r="BA191" i="21"/>
  <c r="BA187" i="21" s="1"/>
  <c r="AZ191" i="21"/>
  <c r="AY191" i="21"/>
  <c r="AX191" i="21"/>
  <c r="AW191" i="21"/>
  <c r="AV191" i="21"/>
  <c r="AU191" i="21"/>
  <c r="AT191" i="21"/>
  <c r="AS191" i="21"/>
  <c r="AR191" i="21"/>
  <c r="AQ191" i="21"/>
  <c r="AP191" i="21"/>
  <c r="AO191" i="21"/>
  <c r="AN191" i="21"/>
  <c r="AN187" i="21" s="1"/>
  <c r="AM191" i="21"/>
  <c r="AL191" i="21"/>
  <c r="AK191" i="21"/>
  <c r="AK187" i="21" s="1"/>
  <c r="AJ191" i="21"/>
  <c r="AI191" i="21"/>
  <c r="AH191" i="21"/>
  <c r="AG191" i="21"/>
  <c r="AF191" i="21"/>
  <c r="AE191" i="21"/>
  <c r="AD191" i="21"/>
  <c r="AC191" i="21"/>
  <c r="AB191" i="21"/>
  <c r="AA191" i="21"/>
  <c r="BF190" i="21" s="1"/>
  <c r="BG190" i="21" s="1"/>
  <c r="BC190" i="21"/>
  <c r="AZ190" i="21"/>
  <c r="AR190" i="21"/>
  <c r="AM190" i="21"/>
  <c r="AF190" i="21"/>
  <c r="BC189" i="21"/>
  <c r="AU189" i="21"/>
  <c r="AQ189" i="21"/>
  <c r="AI189" i="21"/>
  <c r="AE189" i="21"/>
  <c r="AA186" i="21"/>
  <c r="BF185" i="21" s="1"/>
  <c r="AV185" i="21"/>
  <c r="O184" i="21"/>
  <c r="BE182" i="21"/>
  <c r="BD182" i="21"/>
  <c r="BC182" i="21"/>
  <c r="BB182" i="21"/>
  <c r="BA182" i="21"/>
  <c r="AZ182" i="21"/>
  <c r="AY182" i="21"/>
  <c r="AX182" i="21"/>
  <c r="AW182" i="21"/>
  <c r="AV182" i="21"/>
  <c r="AU182" i="21"/>
  <c r="AT182" i="21"/>
  <c r="AS182" i="21"/>
  <c r="AR182" i="21"/>
  <c r="AQ182" i="21"/>
  <c r="AP182" i="21"/>
  <c r="AO182" i="21"/>
  <c r="AN182" i="21"/>
  <c r="AM182" i="21"/>
  <c r="AL182" i="21"/>
  <c r="AK182" i="21"/>
  <c r="AJ182" i="21"/>
  <c r="AI182" i="21"/>
  <c r="AH182" i="21"/>
  <c r="AG182" i="21"/>
  <c r="AF182" i="21"/>
  <c r="AE182" i="21"/>
  <c r="AD182" i="21"/>
  <c r="AC182" i="21"/>
  <c r="AB182" i="21"/>
  <c r="AA182" i="21"/>
  <c r="BF181" i="21" s="1"/>
  <c r="BE170" i="21"/>
  <c r="BD170" i="21"/>
  <c r="BC170" i="21"/>
  <c r="BB170" i="21"/>
  <c r="BA170" i="21"/>
  <c r="AZ170" i="21"/>
  <c r="AY170" i="21"/>
  <c r="AX170" i="21"/>
  <c r="AW170" i="21"/>
  <c r="AV170" i="21"/>
  <c r="AU170" i="21"/>
  <c r="AT170" i="21"/>
  <c r="AS170" i="21"/>
  <c r="AR170" i="21"/>
  <c r="AQ170" i="21"/>
  <c r="AP170" i="21"/>
  <c r="AO170" i="21"/>
  <c r="AN170" i="21"/>
  <c r="AM170" i="21"/>
  <c r="AL170" i="21"/>
  <c r="AK170" i="21"/>
  <c r="AJ170" i="21"/>
  <c r="AI170" i="21"/>
  <c r="AH170" i="21"/>
  <c r="AG170" i="21"/>
  <c r="AF170" i="21"/>
  <c r="AE170" i="21"/>
  <c r="AD170" i="21"/>
  <c r="AC170" i="21"/>
  <c r="AB170" i="21"/>
  <c r="AA170" i="21"/>
  <c r="BE169" i="21"/>
  <c r="BD169" i="21"/>
  <c r="BC169" i="21"/>
  <c r="BB169" i="21"/>
  <c r="BA169" i="21"/>
  <c r="AZ169" i="21"/>
  <c r="AY169" i="21"/>
  <c r="AX169" i="21"/>
  <c r="AW169" i="21"/>
  <c r="AV169" i="21"/>
  <c r="AU169" i="21"/>
  <c r="AT169" i="21"/>
  <c r="AS169" i="21"/>
  <c r="AR169" i="21"/>
  <c r="AQ169" i="21"/>
  <c r="AP169" i="21"/>
  <c r="AO169" i="21"/>
  <c r="AN169" i="21"/>
  <c r="AM169" i="21"/>
  <c r="AL169" i="21"/>
  <c r="AK169" i="21"/>
  <c r="AJ169" i="21"/>
  <c r="AI169" i="21"/>
  <c r="AH169" i="21"/>
  <c r="AG169" i="21"/>
  <c r="AF169" i="21"/>
  <c r="AE169" i="21"/>
  <c r="AD169" i="21"/>
  <c r="AC169" i="21"/>
  <c r="AB169" i="21"/>
  <c r="AA169" i="21"/>
  <c r="BE168" i="21"/>
  <c r="BD168" i="21"/>
  <c r="BC168" i="21"/>
  <c r="BB168" i="21"/>
  <c r="BA168" i="21"/>
  <c r="AZ168" i="21"/>
  <c r="AY168" i="21"/>
  <c r="AX168" i="21"/>
  <c r="AW168" i="21"/>
  <c r="AV168" i="21"/>
  <c r="AU168" i="21"/>
  <c r="AT168" i="21"/>
  <c r="AS168" i="21"/>
  <c r="AR168" i="21"/>
  <c r="AQ168" i="21"/>
  <c r="AP168" i="21"/>
  <c r="AO168" i="21"/>
  <c r="AN168" i="21"/>
  <c r="AM168" i="21"/>
  <c r="AL168" i="21"/>
  <c r="AK168" i="21"/>
  <c r="AJ168" i="21"/>
  <c r="AI168" i="21"/>
  <c r="AH168" i="21"/>
  <c r="AG168" i="21"/>
  <c r="AF168" i="21"/>
  <c r="AE168" i="21"/>
  <c r="AD168" i="21"/>
  <c r="AC168" i="21"/>
  <c r="AB168" i="21"/>
  <c r="AA168" i="21"/>
  <c r="BE167" i="21"/>
  <c r="BD167" i="21"/>
  <c r="BC167" i="21"/>
  <c r="BB167" i="21"/>
  <c r="BA167" i="21"/>
  <c r="AZ167" i="21"/>
  <c r="AY167" i="21"/>
  <c r="AX167" i="21"/>
  <c r="AW167" i="21"/>
  <c r="AV167" i="21"/>
  <c r="AV165" i="21" s="1"/>
  <c r="AU167" i="21"/>
  <c r="AT167" i="21"/>
  <c r="AS167" i="21"/>
  <c r="AR167" i="21"/>
  <c r="AQ167" i="21"/>
  <c r="AQ165" i="21" s="1"/>
  <c r="AP167" i="21"/>
  <c r="AO167" i="21"/>
  <c r="AN167" i="21"/>
  <c r="AM167" i="21"/>
  <c r="AL167" i="21"/>
  <c r="AK167" i="21"/>
  <c r="AJ167" i="21"/>
  <c r="AI167" i="21"/>
  <c r="AI165" i="21" s="1"/>
  <c r="AH167" i="21"/>
  <c r="AG167" i="21"/>
  <c r="AF167" i="21"/>
  <c r="AE167" i="21"/>
  <c r="AD167" i="21"/>
  <c r="AC167" i="21"/>
  <c r="AB167" i="21"/>
  <c r="AA167" i="21"/>
  <c r="BF166" i="21" s="1"/>
  <c r="BE166" i="21"/>
  <c r="BE165" i="21" s="1"/>
  <c r="BD166" i="21"/>
  <c r="BC166" i="21"/>
  <c r="BB166" i="21"/>
  <c r="BB165" i="21" s="1"/>
  <c r="BA166" i="21"/>
  <c r="AZ166" i="21"/>
  <c r="AZ165" i="21" s="1"/>
  <c r="AY166" i="21"/>
  <c r="AX166" i="21"/>
  <c r="AW166" i="21"/>
  <c r="AW165" i="21" s="1"/>
  <c r="AV166" i="21"/>
  <c r="AU166" i="21"/>
  <c r="AT166" i="21"/>
  <c r="AT165" i="21" s="1"/>
  <c r="AS166" i="21"/>
  <c r="AR166" i="21"/>
  <c r="AR165" i="21" s="1"/>
  <c r="AQ166" i="21"/>
  <c r="AP166" i="21"/>
  <c r="AP165" i="21" s="1"/>
  <c r="AO166" i="21"/>
  <c r="AO165" i="21" s="1"/>
  <c r="AN166" i="21"/>
  <c r="AN165" i="21" s="1"/>
  <c r="AM166" i="21"/>
  <c r="AL166" i="21"/>
  <c r="AL165" i="21" s="1"/>
  <c r="AK166" i="21"/>
  <c r="AJ166" i="21"/>
  <c r="AJ165" i="21" s="1"/>
  <c r="AI166" i="21"/>
  <c r="AH166" i="21"/>
  <c r="AG166" i="21"/>
  <c r="AG165" i="21" s="1"/>
  <c r="AF166" i="21"/>
  <c r="AE166" i="21"/>
  <c r="AD166" i="21"/>
  <c r="AD165" i="21" s="1"/>
  <c r="AC166" i="21"/>
  <c r="AB166" i="21"/>
  <c r="AB165" i="21" s="1"/>
  <c r="AA166" i="21"/>
  <c r="BF165" i="21" s="1"/>
  <c r="BD165" i="21"/>
  <c r="AY165" i="21"/>
  <c r="BE164" i="21"/>
  <c r="BD164" i="21"/>
  <c r="BC164" i="21"/>
  <c r="BB164" i="21"/>
  <c r="BA164" i="21"/>
  <c r="AZ164" i="21"/>
  <c r="AY164" i="21"/>
  <c r="AX164" i="21"/>
  <c r="AW164" i="21"/>
  <c r="AV164" i="21"/>
  <c r="AU164" i="21"/>
  <c r="AT164" i="21"/>
  <c r="AS164" i="21"/>
  <c r="AR164" i="21"/>
  <c r="AQ164" i="21"/>
  <c r="AP164" i="21"/>
  <c r="AO164" i="21"/>
  <c r="AN164" i="21"/>
  <c r="AM164" i="21"/>
  <c r="AL164" i="21"/>
  <c r="AK164" i="21"/>
  <c r="AJ164" i="21"/>
  <c r="AI164" i="21"/>
  <c r="AH164" i="21"/>
  <c r="AG164" i="21"/>
  <c r="AF164" i="21"/>
  <c r="AE164" i="21"/>
  <c r="AD164" i="21"/>
  <c r="AC164" i="21"/>
  <c r="AB164" i="21"/>
  <c r="AA164" i="21"/>
  <c r="BE163" i="21"/>
  <c r="BD163" i="21"/>
  <c r="BC163" i="21"/>
  <c r="BB163" i="21"/>
  <c r="BA163" i="21"/>
  <c r="AZ163" i="21"/>
  <c r="AY163" i="21"/>
  <c r="AX163" i="21"/>
  <c r="AW163" i="21"/>
  <c r="AV163" i="21"/>
  <c r="AU163" i="21"/>
  <c r="AU161" i="21" s="1"/>
  <c r="AT163" i="21"/>
  <c r="AS163" i="21"/>
  <c r="AR163" i="21"/>
  <c r="AQ163" i="21"/>
  <c r="AP163" i="21"/>
  <c r="AO163" i="21"/>
  <c r="AN163" i="21"/>
  <c r="AM163" i="21"/>
  <c r="AL163" i="21"/>
  <c r="AK163" i="21"/>
  <c r="AJ163" i="21"/>
  <c r="AI163" i="21"/>
  <c r="AH163" i="21"/>
  <c r="AG163" i="21"/>
  <c r="AF163" i="21"/>
  <c r="AE163" i="21"/>
  <c r="AE134" i="21" s="1"/>
  <c r="AD163" i="21"/>
  <c r="AC163" i="21"/>
  <c r="AB163" i="21"/>
  <c r="AA163" i="21"/>
  <c r="BF162" i="21" s="1"/>
  <c r="BE162" i="21"/>
  <c r="BE161" i="21" s="1"/>
  <c r="BD162" i="21"/>
  <c r="BC162" i="21"/>
  <c r="BB162" i="21"/>
  <c r="BB137" i="21" s="1"/>
  <c r="BA162" i="21"/>
  <c r="BA161" i="21" s="1"/>
  <c r="AZ162" i="21"/>
  <c r="AY162" i="21"/>
  <c r="AX162" i="21"/>
  <c r="AW162" i="21"/>
  <c r="AW161" i="21" s="1"/>
  <c r="AV162" i="21"/>
  <c r="AU162" i="21"/>
  <c r="AT162" i="21"/>
  <c r="AS162" i="21"/>
  <c r="AS161" i="21" s="1"/>
  <c r="AR162" i="21"/>
  <c r="AQ162" i="21"/>
  <c r="AP162" i="21"/>
  <c r="AO162" i="21"/>
  <c r="AO161" i="21" s="1"/>
  <c r="AN162" i="21"/>
  <c r="AM162" i="21"/>
  <c r="AL162" i="21"/>
  <c r="AK162" i="21"/>
  <c r="AK161" i="21" s="1"/>
  <c r="AJ162" i="21"/>
  <c r="AI162" i="21"/>
  <c r="AH162" i="21"/>
  <c r="AG162" i="21"/>
  <c r="AG161" i="21" s="1"/>
  <c r="AF162" i="21"/>
  <c r="AE162" i="21"/>
  <c r="AD162" i="21"/>
  <c r="AC162" i="21"/>
  <c r="AC161" i="21" s="1"/>
  <c r="AB162" i="21"/>
  <c r="AA162" i="21"/>
  <c r="BE160" i="21"/>
  <c r="BD160" i="21"/>
  <c r="BC160" i="21"/>
  <c r="BB160" i="21"/>
  <c r="BA160" i="21"/>
  <c r="AZ160" i="21"/>
  <c r="AY160" i="21"/>
  <c r="AX160" i="21"/>
  <c r="AW160" i="21"/>
  <c r="AV160" i="21"/>
  <c r="AU160" i="21"/>
  <c r="AT160" i="21"/>
  <c r="AS160" i="21"/>
  <c r="AR160" i="21"/>
  <c r="AQ160" i="21"/>
  <c r="AP160" i="21"/>
  <c r="AO160" i="21"/>
  <c r="AN160" i="21"/>
  <c r="AM160" i="21"/>
  <c r="AL160" i="21"/>
  <c r="AK160" i="21"/>
  <c r="AJ160" i="21"/>
  <c r="AI160" i="21"/>
  <c r="AH160" i="21"/>
  <c r="AG160" i="21"/>
  <c r="AF160" i="21"/>
  <c r="AE160" i="21"/>
  <c r="AD160" i="21"/>
  <c r="AC160" i="21"/>
  <c r="AB160" i="21"/>
  <c r="AA160" i="21"/>
  <c r="BE159" i="21"/>
  <c r="BD159" i="21"/>
  <c r="BC159" i="21"/>
  <c r="BC157" i="21" s="1"/>
  <c r="BB159" i="21"/>
  <c r="BA159" i="21"/>
  <c r="AZ159" i="21"/>
  <c r="AY159" i="21"/>
  <c r="AX159" i="21"/>
  <c r="AW159" i="21"/>
  <c r="AV159" i="21"/>
  <c r="AU159" i="21"/>
  <c r="AU157" i="21" s="1"/>
  <c r="AT159" i="21"/>
  <c r="AS159" i="21"/>
  <c r="AS138" i="21" s="1"/>
  <c r="AR159" i="21"/>
  <c r="AQ159" i="21"/>
  <c r="AP159" i="21"/>
  <c r="AP157" i="21" s="1"/>
  <c r="AO159" i="21"/>
  <c r="AN159" i="21"/>
  <c r="AM159" i="21"/>
  <c r="AL159" i="21"/>
  <c r="AK159" i="21"/>
  <c r="AK138" i="21" s="1"/>
  <c r="AJ159" i="21"/>
  <c r="AI159" i="21"/>
  <c r="AH159" i="21"/>
  <c r="AG159" i="21"/>
  <c r="AF159" i="21"/>
  <c r="AE159" i="21"/>
  <c r="AD159" i="21"/>
  <c r="AC159" i="21"/>
  <c r="AC138" i="21" s="1"/>
  <c r="AB159" i="21"/>
  <c r="AA159" i="21"/>
  <c r="BF158" i="21" s="1"/>
  <c r="BE158" i="21"/>
  <c r="BE157" i="21" s="1"/>
  <c r="BD158" i="21"/>
  <c r="BD157" i="21" s="1"/>
  <c r="BC158" i="21"/>
  <c r="BB158" i="21"/>
  <c r="BA158" i="21"/>
  <c r="AZ158" i="21"/>
  <c r="AZ137" i="21" s="1"/>
  <c r="AY158" i="21"/>
  <c r="AY157" i="21" s="1"/>
  <c r="AX158" i="21"/>
  <c r="AW158" i="21"/>
  <c r="AW157" i="21" s="1"/>
  <c r="AV158" i="21"/>
  <c r="AU158" i="21"/>
  <c r="AT158" i="21"/>
  <c r="AS158" i="21"/>
  <c r="AR158" i="21"/>
  <c r="AR137" i="21" s="1"/>
  <c r="AQ158" i="21"/>
  <c r="AQ157" i="21" s="1"/>
  <c r="AP158" i="21"/>
  <c r="AO158" i="21"/>
  <c r="AO157" i="21" s="1"/>
  <c r="AN158" i="21"/>
  <c r="AN157" i="21" s="1"/>
  <c r="AM158" i="21"/>
  <c r="AL158" i="21"/>
  <c r="AK158" i="21"/>
  <c r="AJ158" i="21"/>
  <c r="AJ137" i="21" s="1"/>
  <c r="AI158" i="21"/>
  <c r="AI157" i="21" s="1"/>
  <c r="AH158" i="21"/>
  <c r="AH157" i="21" s="1"/>
  <c r="AG158" i="21"/>
  <c r="AG157" i="21" s="1"/>
  <c r="AF158" i="21"/>
  <c r="AE158" i="21"/>
  <c r="AD158" i="21"/>
  <c r="AC158" i="21"/>
  <c r="AB158" i="21"/>
  <c r="AB137" i="21" s="1"/>
  <c r="AA158" i="21"/>
  <c r="BF157" i="21" s="1"/>
  <c r="AV157" i="21"/>
  <c r="AF157" i="21"/>
  <c r="BE156" i="21"/>
  <c r="BE131" i="21" s="1"/>
  <c r="BD156" i="21"/>
  <c r="BC156" i="21"/>
  <c r="BB156" i="21"/>
  <c r="BA156" i="21"/>
  <c r="AZ156" i="21"/>
  <c r="AY156" i="21"/>
  <c r="AX156" i="21"/>
  <c r="AX135" i="21" s="1"/>
  <c r="AW156" i="21"/>
  <c r="AW135" i="21" s="1"/>
  <c r="AV156" i="21"/>
  <c r="AU156" i="21"/>
  <c r="AT156" i="21"/>
  <c r="AS156" i="21"/>
  <c r="AR156" i="21"/>
  <c r="AQ156" i="21"/>
  <c r="AP156" i="21"/>
  <c r="AO156" i="21"/>
  <c r="AO131" i="21" s="1"/>
  <c r="AN156" i="21"/>
  <c r="AM156" i="21"/>
  <c r="AL156" i="21"/>
  <c r="AK156" i="21"/>
  <c r="AJ156" i="21"/>
  <c r="AI156" i="21"/>
  <c r="AH156" i="21"/>
  <c r="AG156" i="21"/>
  <c r="AG131" i="21" s="1"/>
  <c r="AF156" i="21"/>
  <c r="AE156" i="21"/>
  <c r="AD156" i="21"/>
  <c r="AC156" i="21"/>
  <c r="AB156" i="21"/>
  <c r="AA156" i="21"/>
  <c r="BE155" i="21"/>
  <c r="BE134" i="21" s="1"/>
  <c r="BD155" i="21"/>
  <c r="BC155" i="21"/>
  <c r="BB155" i="21"/>
  <c r="BB153" i="21" s="1"/>
  <c r="BA155" i="21"/>
  <c r="AZ155" i="21"/>
  <c r="AY155" i="21"/>
  <c r="AX155" i="21"/>
  <c r="AW155" i="21"/>
  <c r="AW134" i="21" s="1"/>
  <c r="AV155" i="21"/>
  <c r="AU155" i="21"/>
  <c r="AT155" i="21"/>
  <c r="AS155" i="21"/>
  <c r="AR155" i="21"/>
  <c r="AQ155" i="21"/>
  <c r="AP155" i="21"/>
  <c r="AO155" i="21"/>
  <c r="AO134" i="21" s="1"/>
  <c r="AN155" i="21"/>
  <c r="AM155" i="21"/>
  <c r="AL155" i="21"/>
  <c r="AL153" i="21" s="1"/>
  <c r="AK155" i="21"/>
  <c r="AJ155" i="21"/>
  <c r="AI155" i="21"/>
  <c r="AH155" i="21"/>
  <c r="AG155" i="21"/>
  <c r="AG134" i="21" s="1"/>
  <c r="AF155" i="21"/>
  <c r="AE155" i="21"/>
  <c r="AD155" i="21"/>
  <c r="AD153" i="21" s="1"/>
  <c r="AC155" i="21"/>
  <c r="AB155" i="21"/>
  <c r="AA155" i="21"/>
  <c r="BF154" i="21" s="1"/>
  <c r="BE154" i="21"/>
  <c r="BD154" i="21"/>
  <c r="BC154" i="21"/>
  <c r="BB154" i="21"/>
  <c r="BA154" i="21"/>
  <c r="BA153" i="21" s="1"/>
  <c r="AZ154" i="21"/>
  <c r="AZ153" i="21" s="1"/>
  <c r="AY154" i="21"/>
  <c r="AX154" i="21"/>
  <c r="AX153" i="21" s="1"/>
  <c r="AW154" i="21"/>
  <c r="AV154" i="21"/>
  <c r="AU154" i="21"/>
  <c r="AT154" i="21"/>
  <c r="AS154" i="21"/>
  <c r="AS153" i="21" s="1"/>
  <c r="AR154" i="21"/>
  <c r="AR153" i="21" s="1"/>
  <c r="AQ154" i="21"/>
  <c r="AP154" i="21"/>
  <c r="AP153" i="21" s="1"/>
  <c r="AO154" i="21"/>
  <c r="AN154" i="21"/>
  <c r="AM154" i="21"/>
  <c r="AL154" i="21"/>
  <c r="AK154" i="21"/>
  <c r="AK153" i="21" s="1"/>
  <c r="AJ154" i="21"/>
  <c r="AJ153" i="21" s="1"/>
  <c r="AI154" i="21"/>
  <c r="AH154" i="21"/>
  <c r="AH153" i="21" s="1"/>
  <c r="AG154" i="21"/>
  <c r="AF154" i="21"/>
  <c r="AE154" i="21"/>
  <c r="AD154" i="21"/>
  <c r="AC154" i="21"/>
  <c r="AC153" i="21" s="1"/>
  <c r="AB154" i="21"/>
  <c r="AA154" i="21"/>
  <c r="BF153" i="21" s="1"/>
  <c r="BE152" i="21"/>
  <c r="BD152" i="21"/>
  <c r="BC152" i="21"/>
  <c r="BB152" i="21"/>
  <c r="BA152" i="21"/>
  <c r="AZ152" i="21"/>
  <c r="AY152" i="21"/>
  <c r="AX152" i="21"/>
  <c r="AW152" i="21"/>
  <c r="AV152" i="21"/>
  <c r="AU152" i="21"/>
  <c r="AT152" i="21"/>
  <c r="AS152" i="21"/>
  <c r="AR152" i="21"/>
  <c r="AQ152" i="21"/>
  <c r="AP152" i="21"/>
  <c r="AO152" i="21"/>
  <c r="AN152" i="21"/>
  <c r="AM152" i="21"/>
  <c r="AL152" i="21"/>
  <c r="AK152" i="21"/>
  <c r="AJ152" i="21"/>
  <c r="AI152" i="21"/>
  <c r="AH152" i="21"/>
  <c r="AG152" i="21"/>
  <c r="AF152" i="21"/>
  <c r="AE152" i="21"/>
  <c r="AD152" i="21"/>
  <c r="AC152" i="21"/>
  <c r="AB152" i="21"/>
  <c r="AA152" i="21"/>
  <c r="BE151" i="21"/>
  <c r="BD151" i="21"/>
  <c r="BC151" i="21"/>
  <c r="BB151" i="21"/>
  <c r="BA151" i="21"/>
  <c r="AZ151" i="21"/>
  <c r="AY151" i="21"/>
  <c r="AY149" i="21" s="1"/>
  <c r="AX151" i="21"/>
  <c r="AW151" i="21"/>
  <c r="AV151" i="21"/>
  <c r="AU151" i="21"/>
  <c r="AT151" i="21"/>
  <c r="AS151" i="21"/>
  <c r="AR151" i="21"/>
  <c r="AQ151" i="21"/>
  <c r="AP151" i="21"/>
  <c r="AO151" i="21"/>
  <c r="AN151" i="21"/>
  <c r="AM151" i="21"/>
  <c r="AL151" i="21"/>
  <c r="AK151" i="21"/>
  <c r="AJ151" i="21"/>
  <c r="AI151" i="21"/>
  <c r="AI149" i="21" s="1"/>
  <c r="AH151" i="21"/>
  <c r="AG151" i="21"/>
  <c r="AF151" i="21"/>
  <c r="AF149" i="21" s="1"/>
  <c r="AE151" i="21"/>
  <c r="AD151" i="21"/>
  <c r="AC151" i="21"/>
  <c r="AB151" i="21"/>
  <c r="AA151" i="21"/>
  <c r="BF150" i="21" s="1"/>
  <c r="BE150" i="21"/>
  <c r="BD150" i="21"/>
  <c r="BC150" i="21"/>
  <c r="BB150" i="21"/>
  <c r="BA150" i="21"/>
  <c r="BA149" i="21" s="1"/>
  <c r="AZ150" i="21"/>
  <c r="AY150" i="21"/>
  <c r="AX150" i="21"/>
  <c r="AW150" i="21"/>
  <c r="AV150" i="21"/>
  <c r="AU150" i="21"/>
  <c r="AU149" i="21" s="1"/>
  <c r="AT150" i="21"/>
  <c r="AS150" i="21"/>
  <c r="AS149" i="21" s="1"/>
  <c r="AR150" i="21"/>
  <c r="AQ150" i="21"/>
  <c r="AP150" i="21"/>
  <c r="AO150" i="21"/>
  <c r="AN150" i="21"/>
  <c r="AM150" i="21"/>
  <c r="AM149" i="21" s="1"/>
  <c r="AL150" i="21"/>
  <c r="AK150" i="21"/>
  <c r="AK149" i="21" s="1"/>
  <c r="AJ150" i="21"/>
  <c r="AI150" i="21"/>
  <c r="AH150" i="21"/>
  <c r="AG150" i="21"/>
  <c r="AF150" i="21"/>
  <c r="AE150" i="21"/>
  <c r="AE149" i="21" s="1"/>
  <c r="AD150" i="21"/>
  <c r="AC150" i="21"/>
  <c r="AC149" i="21" s="1"/>
  <c r="AB150" i="21"/>
  <c r="AA150" i="21"/>
  <c r="BF149" i="21" s="1"/>
  <c r="BE148" i="21"/>
  <c r="BD148" i="21"/>
  <c r="BC148" i="21"/>
  <c r="BB148" i="21"/>
  <c r="BA148" i="21"/>
  <c r="AZ148" i="21"/>
  <c r="AY148" i="21"/>
  <c r="AX148" i="21"/>
  <c r="AW148" i="21"/>
  <c r="AV148" i="21"/>
  <c r="AU148" i="21"/>
  <c r="AT148" i="21"/>
  <c r="AS148" i="21"/>
  <c r="AR148" i="21"/>
  <c r="AQ148" i="21"/>
  <c r="AP148" i="21"/>
  <c r="AO148" i="21"/>
  <c r="AN148" i="21"/>
  <c r="AM148" i="21"/>
  <c r="AL148" i="21"/>
  <c r="AK148" i="21"/>
  <c r="AJ148" i="21"/>
  <c r="AI148" i="21"/>
  <c r="AH148" i="21"/>
  <c r="AG148" i="21"/>
  <c r="AF148" i="21"/>
  <c r="AE148" i="21"/>
  <c r="AD148" i="21"/>
  <c r="AC148" i="21"/>
  <c r="AB148" i="21"/>
  <c r="AA148" i="21"/>
  <c r="BE147" i="21"/>
  <c r="BD147" i="21"/>
  <c r="BC147" i="21"/>
  <c r="BB147" i="21"/>
  <c r="BA147" i="21"/>
  <c r="AZ147" i="21"/>
  <c r="AY147" i="21"/>
  <c r="AX147" i="21"/>
  <c r="AW147" i="21"/>
  <c r="AV147" i="21"/>
  <c r="AU147" i="21"/>
  <c r="AT147" i="21"/>
  <c r="AS147" i="21"/>
  <c r="AR147" i="21"/>
  <c r="AQ147" i="21"/>
  <c r="AP147" i="21"/>
  <c r="AO147" i="21"/>
  <c r="AN147" i="21"/>
  <c r="AM147" i="21"/>
  <c r="AL147" i="21"/>
  <c r="AK147" i="21"/>
  <c r="AJ147" i="21"/>
  <c r="AI147" i="21"/>
  <c r="AH147" i="21"/>
  <c r="AG147" i="21"/>
  <c r="AF147" i="21"/>
  <c r="AE147" i="21"/>
  <c r="AD147" i="21"/>
  <c r="AC147" i="21"/>
  <c r="AB147" i="21"/>
  <c r="AA147" i="21"/>
  <c r="BE146" i="21"/>
  <c r="BD146" i="21"/>
  <c r="BC146" i="21"/>
  <c r="BB146" i="21"/>
  <c r="BA146" i="21"/>
  <c r="AZ146" i="21"/>
  <c r="AY146" i="21"/>
  <c r="AX146" i="21"/>
  <c r="AW146" i="21"/>
  <c r="AV146" i="21"/>
  <c r="AU146" i="21"/>
  <c r="AT146" i="21"/>
  <c r="AS146" i="21"/>
  <c r="AR146" i="21"/>
  <c r="AQ146" i="21"/>
  <c r="AP146" i="21"/>
  <c r="AO146" i="21"/>
  <c r="AN146" i="21"/>
  <c r="AM146" i="21"/>
  <c r="AL146" i="21"/>
  <c r="AK146" i="21"/>
  <c r="AJ146" i="21"/>
  <c r="AI146" i="21"/>
  <c r="AH146" i="21"/>
  <c r="AG146" i="21"/>
  <c r="AF146" i="21"/>
  <c r="AE146" i="21"/>
  <c r="AD146" i="21"/>
  <c r="AC146" i="21"/>
  <c r="AB146" i="21"/>
  <c r="AA146" i="21"/>
  <c r="BF145" i="21"/>
  <c r="BE145" i="21"/>
  <c r="BD145" i="21"/>
  <c r="BC145" i="21"/>
  <c r="BB145" i="21"/>
  <c r="BA145" i="21"/>
  <c r="AZ145" i="21"/>
  <c r="AY145" i="21"/>
  <c r="AX145" i="21"/>
  <c r="AW145" i="21"/>
  <c r="AV145" i="21"/>
  <c r="AU145" i="21"/>
  <c r="AT145" i="21"/>
  <c r="AS145" i="21"/>
  <c r="AR145" i="21"/>
  <c r="AQ145" i="21"/>
  <c r="AP145" i="21"/>
  <c r="AO145" i="21"/>
  <c r="AN145" i="21"/>
  <c r="AM145" i="21"/>
  <c r="AL145" i="21"/>
  <c r="AK145" i="21"/>
  <c r="AJ145" i="21"/>
  <c r="AJ133" i="21" s="1"/>
  <c r="AI145" i="21"/>
  <c r="AH145" i="21"/>
  <c r="AG145" i="21"/>
  <c r="AF145" i="21"/>
  <c r="AE145" i="21"/>
  <c r="AD145" i="21"/>
  <c r="AC145" i="21"/>
  <c r="AB145" i="21"/>
  <c r="AA145" i="21"/>
  <c r="BF144" i="21"/>
  <c r="BE144" i="21"/>
  <c r="BD144" i="21"/>
  <c r="BC144" i="21"/>
  <c r="BB144" i="21"/>
  <c r="BA144" i="21"/>
  <c r="AZ144" i="21"/>
  <c r="AY144" i="21"/>
  <c r="AX144" i="21"/>
  <c r="AW144" i="21"/>
  <c r="AV144" i="21"/>
  <c r="AU144" i="21"/>
  <c r="AT144" i="21"/>
  <c r="AS144" i="21"/>
  <c r="AR144" i="21"/>
  <c r="AQ144" i="21"/>
  <c r="AP144" i="21"/>
  <c r="AO144" i="21"/>
  <c r="AN144" i="21"/>
  <c r="AM144" i="21"/>
  <c r="AL144" i="21"/>
  <c r="AK144" i="21"/>
  <c r="AJ144" i="21"/>
  <c r="AI144" i="21"/>
  <c r="AH144" i="21"/>
  <c r="AG144" i="21"/>
  <c r="AF144" i="21"/>
  <c r="AE144" i="21"/>
  <c r="AD144" i="21"/>
  <c r="AC144" i="21"/>
  <c r="AB144" i="21"/>
  <c r="AA144" i="21"/>
  <c r="BF143" i="21"/>
  <c r="BE143" i="21"/>
  <c r="BD143" i="21"/>
  <c r="BC143" i="21"/>
  <c r="BB143" i="21"/>
  <c r="BA143" i="21"/>
  <c r="AZ143" i="21"/>
  <c r="AY143" i="21"/>
  <c r="AX143" i="21"/>
  <c r="AW143" i="21"/>
  <c r="AV143" i="21"/>
  <c r="AU143" i="21"/>
  <c r="AT143" i="21"/>
  <c r="AS143" i="21"/>
  <c r="AR143" i="21"/>
  <c r="AQ143" i="21"/>
  <c r="AP143" i="21"/>
  <c r="AO143" i="21"/>
  <c r="AN143" i="21"/>
  <c r="AM143" i="21"/>
  <c r="AL143" i="21"/>
  <c r="AK143" i="21"/>
  <c r="AJ143" i="21"/>
  <c r="AI143" i="21"/>
  <c r="AH143" i="21"/>
  <c r="AG143" i="21"/>
  <c r="AF143" i="21"/>
  <c r="AE143" i="21"/>
  <c r="AD143" i="21"/>
  <c r="AC143" i="21"/>
  <c r="AB143" i="21"/>
  <c r="AA143" i="21"/>
  <c r="BE142" i="21"/>
  <c r="BD142" i="21"/>
  <c r="BC142" i="21"/>
  <c r="BB142" i="21"/>
  <c r="BA142" i="21"/>
  <c r="AZ142" i="21"/>
  <c r="AY142" i="21"/>
  <c r="AY134" i="21" s="1"/>
  <c r="AX142" i="21"/>
  <c r="AW142" i="21"/>
  <c r="AV142" i="21"/>
  <c r="AU142" i="21"/>
  <c r="AT142" i="21"/>
  <c r="AS142" i="21"/>
  <c r="AR142" i="21"/>
  <c r="AQ142" i="21"/>
  <c r="AP142" i="21"/>
  <c r="AO142" i="21"/>
  <c r="AO140" i="21" s="1"/>
  <c r="AN142" i="21"/>
  <c r="AM142" i="21"/>
  <c r="AL142" i="21"/>
  <c r="AK142" i="21"/>
  <c r="AJ142" i="21"/>
  <c r="AI142" i="21"/>
  <c r="AI138" i="21" s="1"/>
  <c r="AH142" i="21"/>
  <c r="AG142" i="21"/>
  <c r="AG140" i="21" s="1"/>
  <c r="AF142" i="21"/>
  <c r="AE142" i="21"/>
  <c r="AD142" i="21"/>
  <c r="AC142" i="21"/>
  <c r="AB142" i="21"/>
  <c r="AA142" i="21"/>
  <c r="BE141" i="21"/>
  <c r="BD141" i="21"/>
  <c r="BD140" i="21" s="1"/>
  <c r="BC141" i="21"/>
  <c r="BB141" i="21"/>
  <c r="BA141" i="21"/>
  <c r="AZ141" i="21"/>
  <c r="AY141" i="21"/>
  <c r="AX141" i="21"/>
  <c r="AW141" i="21"/>
  <c r="AV141" i="21"/>
  <c r="AV140" i="21" s="1"/>
  <c r="AU141" i="21"/>
  <c r="AT141" i="21"/>
  <c r="AS141" i="21"/>
  <c r="AR141" i="21"/>
  <c r="AQ141" i="21"/>
  <c r="AP141" i="21"/>
  <c r="AO141" i="21"/>
  <c r="AN141" i="21"/>
  <c r="AN140" i="21" s="1"/>
  <c r="AM141" i="21"/>
  <c r="AL141" i="21"/>
  <c r="AK141" i="21"/>
  <c r="AJ141" i="21"/>
  <c r="AI141" i="21"/>
  <c r="AH141" i="21"/>
  <c r="AG141" i="21"/>
  <c r="AF141" i="21"/>
  <c r="AF140" i="21" s="1"/>
  <c r="AE141" i="21"/>
  <c r="AD141" i="21"/>
  <c r="AC141" i="21"/>
  <c r="AB141" i="21"/>
  <c r="AA141" i="21"/>
  <c r="BF140" i="21" s="1"/>
  <c r="BE140" i="21"/>
  <c r="AW140" i="21"/>
  <c r="BE139" i="21"/>
  <c r="BD139" i="21"/>
  <c r="BD135" i="21" s="1"/>
  <c r="BC139" i="21"/>
  <c r="BB139" i="21"/>
  <c r="BA139" i="21"/>
  <c r="AZ139" i="21"/>
  <c r="AY139" i="21"/>
  <c r="AX139" i="21"/>
  <c r="AW139" i="21"/>
  <c r="AV139" i="21"/>
  <c r="AV135" i="21" s="1"/>
  <c r="AU139" i="21"/>
  <c r="AT139" i="21"/>
  <c r="AS139" i="21"/>
  <c r="AR139" i="21"/>
  <c r="AQ139" i="21"/>
  <c r="AQ135" i="21" s="1"/>
  <c r="AP139" i="21"/>
  <c r="AO139" i="21"/>
  <c r="AN139" i="21"/>
  <c r="AM139" i="21"/>
  <c r="AL139" i="21"/>
  <c r="AK139" i="21"/>
  <c r="AJ139" i="21"/>
  <c r="AI139" i="21"/>
  <c r="AI135" i="21" s="1"/>
  <c r="AH139" i="21"/>
  <c r="AG139" i="21"/>
  <c r="AF139" i="21"/>
  <c r="AF135" i="21" s="1"/>
  <c r="AE139" i="21"/>
  <c r="AD139" i="21"/>
  <c r="AC139" i="21"/>
  <c r="AB139" i="21"/>
  <c r="AA139" i="21"/>
  <c r="AA135" i="21" s="1"/>
  <c r="BE138" i="21"/>
  <c r="BD138" i="21"/>
  <c r="BA138" i="21"/>
  <c r="AX138" i="21"/>
  <c r="AW138" i="21"/>
  <c r="AW136" i="21" s="1"/>
  <c r="AW177" i="21" s="1"/>
  <c r="AV138" i="21"/>
  <c r="AP138" i="21"/>
  <c r="AO138" i="21"/>
  <c r="AN138" i="21"/>
  <c r="AH138" i="21"/>
  <c r="AG138" i="21"/>
  <c r="AF138" i="21"/>
  <c r="BE137" i="21"/>
  <c r="BE136" i="21" s="1"/>
  <c r="BE177" i="21" s="1"/>
  <c r="BD137" i="21"/>
  <c r="BD136" i="21" s="1"/>
  <c r="BD177" i="21" s="1"/>
  <c r="BC137" i="21"/>
  <c r="AW137" i="21"/>
  <c r="AV137" i="21"/>
  <c r="AV136" i="21" s="1"/>
  <c r="AV177" i="21" s="1"/>
  <c r="AU137" i="21"/>
  <c r="AO137" i="21"/>
  <c r="AN137" i="21"/>
  <c r="AM137" i="21"/>
  <c r="AH137" i="21"/>
  <c r="AH136" i="21" s="1"/>
  <c r="AH177" i="21" s="1"/>
  <c r="AG137" i="21"/>
  <c r="AG136" i="21" s="1"/>
  <c r="AG177" i="21" s="1"/>
  <c r="AF137" i="21"/>
  <c r="AF136" i="21" s="1"/>
  <c r="AF177" i="21" s="1"/>
  <c r="AE137" i="21"/>
  <c r="AZ135" i="21"/>
  <c r="AY135" i="21"/>
  <c r="AO135" i="21"/>
  <c r="AN135" i="21"/>
  <c r="AI134" i="21"/>
  <c r="AL133" i="21"/>
  <c r="BE130" i="21"/>
  <c r="BD130" i="21"/>
  <c r="BC130" i="21"/>
  <c r="BB130" i="21"/>
  <c r="BA130" i="21"/>
  <c r="AZ130" i="21"/>
  <c r="AY130" i="21"/>
  <c r="AX130" i="21"/>
  <c r="AW130" i="21"/>
  <c r="AV130" i="21"/>
  <c r="AU130" i="21"/>
  <c r="AT130" i="21"/>
  <c r="AS130" i="21"/>
  <c r="AR130" i="21"/>
  <c r="AQ130" i="21"/>
  <c r="AP130" i="21"/>
  <c r="AO130" i="21"/>
  <c r="AN130" i="21"/>
  <c r="AM130" i="21"/>
  <c r="AL130" i="21"/>
  <c r="AK130" i="21"/>
  <c r="AJ130" i="21"/>
  <c r="AI130" i="21"/>
  <c r="AH130" i="21"/>
  <c r="AG130" i="21"/>
  <c r="AF130" i="21"/>
  <c r="AE130" i="21"/>
  <c r="AD130" i="21"/>
  <c r="AC130" i="21"/>
  <c r="AB130" i="21"/>
  <c r="AA130" i="21"/>
  <c r="BE128" i="21"/>
  <c r="BD128" i="21"/>
  <c r="BC128" i="21"/>
  <c r="BB128" i="21"/>
  <c r="BA128" i="21"/>
  <c r="AZ128" i="21"/>
  <c r="AY128" i="21"/>
  <c r="AX128" i="21"/>
  <c r="AW128" i="21"/>
  <c r="AV128" i="21"/>
  <c r="AU128" i="21"/>
  <c r="AT128" i="21"/>
  <c r="AS128" i="21"/>
  <c r="AR128" i="21"/>
  <c r="AQ128" i="21"/>
  <c r="AP128" i="21"/>
  <c r="AO128" i="21"/>
  <c r="AN128" i="21"/>
  <c r="AM128" i="21"/>
  <c r="AL128" i="21"/>
  <c r="AK128" i="21"/>
  <c r="AJ128" i="21"/>
  <c r="AI128" i="21"/>
  <c r="AH128" i="21"/>
  <c r="AG128" i="21"/>
  <c r="AF128" i="21"/>
  <c r="AE128" i="21"/>
  <c r="AD128" i="21"/>
  <c r="AC128" i="21"/>
  <c r="AB128" i="21"/>
  <c r="AA128" i="21"/>
  <c r="A128" i="21"/>
  <c r="BG125" i="21"/>
  <c r="Y125" i="21"/>
  <c r="X125" i="21"/>
  <c r="W125" i="21"/>
  <c r="V125" i="21"/>
  <c r="U125" i="21"/>
  <c r="T125" i="21"/>
  <c r="S125" i="21"/>
  <c r="R125" i="21"/>
  <c r="Q125" i="21"/>
  <c r="P125" i="21"/>
  <c r="O125" i="21"/>
  <c r="BG124" i="21"/>
  <c r="Y124" i="21"/>
  <c r="X124" i="21"/>
  <c r="W124" i="21"/>
  <c r="V124" i="21"/>
  <c r="U124" i="21"/>
  <c r="T124" i="21"/>
  <c r="S124" i="21"/>
  <c r="R124" i="21"/>
  <c r="Q124" i="21"/>
  <c r="P124" i="21"/>
  <c r="O124" i="21"/>
  <c r="BG123" i="21"/>
  <c r="Y123" i="21"/>
  <c r="X123" i="21"/>
  <c r="W123" i="21"/>
  <c r="V123" i="21"/>
  <c r="U123" i="21"/>
  <c r="T123" i="21"/>
  <c r="S123" i="21"/>
  <c r="R123" i="21"/>
  <c r="Q123" i="21"/>
  <c r="P123" i="21"/>
  <c r="O123" i="21"/>
  <c r="BG122" i="21"/>
  <c r="Y122" i="21"/>
  <c r="X122" i="21"/>
  <c r="W122" i="21"/>
  <c r="V122" i="21"/>
  <c r="U122" i="21"/>
  <c r="T122" i="21"/>
  <c r="S122" i="21"/>
  <c r="R122" i="21"/>
  <c r="Q122" i="21"/>
  <c r="P122" i="21"/>
  <c r="O122" i="21"/>
  <c r="BG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 s="1"/>
  <c r="BG120" i="21"/>
  <c r="Y120" i="21"/>
  <c r="X120" i="21"/>
  <c r="W120" i="21"/>
  <c r="V120" i="21"/>
  <c r="U120" i="21"/>
  <c r="T120" i="21"/>
  <c r="S120" i="21"/>
  <c r="Z120" i="21" s="1"/>
  <c r="R120" i="21"/>
  <c r="Q120" i="21"/>
  <c r="P120" i="21"/>
  <c r="O120" i="21"/>
  <c r="BG119" i="21"/>
  <c r="Y119" i="21"/>
  <c r="X119" i="21"/>
  <c r="W119" i="21"/>
  <c r="V119" i="21"/>
  <c r="U119" i="21"/>
  <c r="T119" i="21"/>
  <c r="S119" i="21"/>
  <c r="R119" i="21"/>
  <c r="Q119" i="21"/>
  <c r="P119" i="21"/>
  <c r="O119" i="21"/>
  <c r="BG118" i="21"/>
  <c r="Y118" i="21"/>
  <c r="X118" i="21"/>
  <c r="W118" i="21"/>
  <c r="V118" i="21"/>
  <c r="U118" i="21"/>
  <c r="T118" i="21"/>
  <c r="S118" i="21"/>
  <c r="R118" i="21"/>
  <c r="Q118" i="21"/>
  <c r="P118" i="21"/>
  <c r="O118" i="21"/>
  <c r="BG117" i="21"/>
  <c r="Y117" i="21"/>
  <c r="X117" i="21"/>
  <c r="W117" i="21"/>
  <c r="V117" i="21"/>
  <c r="U117" i="21"/>
  <c r="T117" i="21"/>
  <c r="S117" i="21"/>
  <c r="R117" i="21"/>
  <c r="Q117" i="21"/>
  <c r="P117" i="21"/>
  <c r="O117" i="21"/>
  <c r="BG116" i="21"/>
  <c r="Y116" i="21"/>
  <c r="X116" i="21"/>
  <c r="W116" i="21"/>
  <c r="V116" i="21"/>
  <c r="U116" i="21"/>
  <c r="T116" i="21"/>
  <c r="S116" i="21"/>
  <c r="R116" i="21"/>
  <c r="Q116" i="21"/>
  <c r="P116" i="21"/>
  <c r="O116" i="21"/>
  <c r="BG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 s="1"/>
  <c r="M115" i="21" s="1"/>
  <c r="BG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 s="1"/>
  <c r="BG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 s="1"/>
  <c r="M113" i="21" s="1"/>
  <c r="BG112" i="21"/>
  <c r="Y112" i="21"/>
  <c r="X112" i="21"/>
  <c r="W112" i="21"/>
  <c r="V112" i="21"/>
  <c r="U112" i="21"/>
  <c r="T112" i="21"/>
  <c r="S112" i="21"/>
  <c r="R112" i="21"/>
  <c r="Q112" i="21"/>
  <c r="P112" i="21"/>
  <c r="O112" i="21"/>
  <c r="BG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 s="1"/>
  <c r="M111" i="21" s="1"/>
  <c r="BG110" i="21"/>
  <c r="Y110" i="21"/>
  <c r="X110" i="21"/>
  <c r="W110" i="21"/>
  <c r="V110" i="21"/>
  <c r="U110" i="21"/>
  <c r="T110" i="21"/>
  <c r="S110" i="21"/>
  <c r="R110" i="21"/>
  <c r="Q110" i="21"/>
  <c r="P110" i="21"/>
  <c r="O110" i="21"/>
  <c r="BG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 s="1"/>
  <c r="M109" i="21" s="1"/>
  <c r="BG108" i="21"/>
  <c r="Y108" i="21"/>
  <c r="X108" i="21"/>
  <c r="W108" i="21"/>
  <c r="V108" i="21"/>
  <c r="U108" i="21"/>
  <c r="T108" i="21"/>
  <c r="S108" i="21"/>
  <c r="R108" i="21"/>
  <c r="Q108" i="21"/>
  <c r="P108" i="21"/>
  <c r="O108" i="21"/>
  <c r="BG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 s="1"/>
  <c r="M107" i="21" s="1"/>
  <c r="BG106" i="21"/>
  <c r="Y106" i="21"/>
  <c r="X106" i="21"/>
  <c r="W106" i="21"/>
  <c r="V106" i="21"/>
  <c r="U106" i="21"/>
  <c r="T106" i="21"/>
  <c r="S106" i="21"/>
  <c r="R106" i="21"/>
  <c r="Q106" i="21"/>
  <c r="P106" i="21"/>
  <c r="O106" i="21"/>
  <c r="BG105" i="21"/>
  <c r="Y105" i="21"/>
  <c r="X105" i="21"/>
  <c r="W105" i="21"/>
  <c r="V105" i="21"/>
  <c r="U105" i="21"/>
  <c r="T105" i="21"/>
  <c r="S105" i="21"/>
  <c r="R105" i="21"/>
  <c r="Q105" i="21"/>
  <c r="P105" i="21"/>
  <c r="O105" i="21"/>
  <c r="BG104" i="21"/>
  <c r="Y104" i="21"/>
  <c r="X104" i="21"/>
  <c r="W104" i="21"/>
  <c r="V104" i="21"/>
  <c r="U104" i="21"/>
  <c r="T104" i="21"/>
  <c r="S104" i="21"/>
  <c r="R104" i="21"/>
  <c r="Q104" i="21"/>
  <c r="P104" i="21"/>
  <c r="O104" i="21"/>
  <c r="BG103" i="21"/>
  <c r="Y103" i="21"/>
  <c r="X103" i="21"/>
  <c r="W103" i="21"/>
  <c r="V103" i="21"/>
  <c r="U103" i="21"/>
  <c r="T103" i="21"/>
  <c r="S103" i="21"/>
  <c r="R103" i="21"/>
  <c r="Q103" i="21"/>
  <c r="P103" i="21"/>
  <c r="O103" i="21"/>
  <c r="BG102" i="21"/>
  <c r="Y102" i="21"/>
  <c r="X102" i="21"/>
  <c r="W102" i="21"/>
  <c r="V102" i="21"/>
  <c r="U102" i="21"/>
  <c r="T102" i="21"/>
  <c r="S102" i="21"/>
  <c r="R102" i="21"/>
  <c r="Q102" i="21"/>
  <c r="P102" i="21"/>
  <c r="O102" i="21"/>
  <c r="BG101" i="21"/>
  <c r="Y101" i="21"/>
  <c r="X101" i="21"/>
  <c r="W101" i="21"/>
  <c r="V101" i="21"/>
  <c r="U101" i="21"/>
  <c r="T101" i="21"/>
  <c r="S101" i="21"/>
  <c r="R101" i="21"/>
  <c r="Q101" i="21"/>
  <c r="P101" i="21"/>
  <c r="O101" i="21"/>
  <c r="BG100" i="21"/>
  <c r="Y100" i="21"/>
  <c r="X100" i="21"/>
  <c r="W100" i="21"/>
  <c r="V100" i="21"/>
  <c r="U100" i="21"/>
  <c r="T100" i="21"/>
  <c r="S100" i="21"/>
  <c r="R100" i="21"/>
  <c r="Q100" i="21"/>
  <c r="P100" i="21"/>
  <c r="O100" i="21"/>
  <c r="BG99" i="21"/>
  <c r="Y99" i="21"/>
  <c r="X99" i="21"/>
  <c r="W99" i="21"/>
  <c r="V99" i="21"/>
  <c r="U99" i="21"/>
  <c r="T99" i="21"/>
  <c r="S99" i="21"/>
  <c r="R99" i="21"/>
  <c r="Q99" i="21"/>
  <c r="P99" i="21"/>
  <c r="O99" i="21"/>
  <c r="BG98" i="21"/>
  <c r="Y98" i="21"/>
  <c r="X98" i="21"/>
  <c r="W98" i="21"/>
  <c r="V98" i="21"/>
  <c r="U98" i="21"/>
  <c r="T98" i="21"/>
  <c r="S98" i="21"/>
  <c r="R98" i="21"/>
  <c r="Q98" i="21"/>
  <c r="P98" i="21"/>
  <c r="O98" i="21"/>
  <c r="BG97" i="21"/>
  <c r="Y97" i="21"/>
  <c r="X97" i="21"/>
  <c r="W97" i="21"/>
  <c r="V97" i="21"/>
  <c r="U97" i="21"/>
  <c r="T97" i="21"/>
  <c r="S97" i="21"/>
  <c r="R97" i="21"/>
  <c r="Q97" i="21"/>
  <c r="P97" i="21"/>
  <c r="O97" i="21"/>
  <c r="N97" i="21" s="1"/>
  <c r="BG96" i="21"/>
  <c r="Y96" i="21"/>
  <c r="X96" i="21"/>
  <c r="W96" i="21"/>
  <c r="V96" i="21"/>
  <c r="U96" i="21"/>
  <c r="T96" i="21"/>
  <c r="S96" i="21"/>
  <c r="R96" i="21"/>
  <c r="Q96" i="21"/>
  <c r="P96" i="21"/>
  <c r="O96" i="21"/>
  <c r="BG95" i="21"/>
  <c r="Y95" i="21"/>
  <c r="X95" i="21"/>
  <c r="W95" i="21"/>
  <c r="V95" i="21"/>
  <c r="U95" i="21"/>
  <c r="T95" i="21"/>
  <c r="S95" i="21"/>
  <c r="R95" i="21"/>
  <c r="Q95" i="21"/>
  <c r="P95" i="21"/>
  <c r="O95" i="21"/>
  <c r="BG94" i="21"/>
  <c r="Y94" i="21"/>
  <c r="X94" i="21"/>
  <c r="W94" i="21"/>
  <c r="V94" i="21"/>
  <c r="U94" i="21"/>
  <c r="T94" i="21"/>
  <c r="S94" i="21"/>
  <c r="R94" i="21"/>
  <c r="Q94" i="21"/>
  <c r="P94" i="21"/>
  <c r="O94" i="21"/>
  <c r="BG93" i="21"/>
  <c r="Y93" i="21"/>
  <c r="X93" i="21"/>
  <c r="W93" i="21"/>
  <c r="V93" i="21"/>
  <c r="U93" i="21"/>
  <c r="T93" i="21"/>
  <c r="S93" i="21"/>
  <c r="R93" i="21"/>
  <c r="Q93" i="21"/>
  <c r="P93" i="21"/>
  <c r="O93" i="21"/>
  <c r="BG92" i="21"/>
  <c r="Y92" i="21"/>
  <c r="X92" i="21"/>
  <c r="W92" i="21"/>
  <c r="V92" i="21"/>
  <c r="U92" i="21"/>
  <c r="T92" i="21"/>
  <c r="S92" i="21"/>
  <c r="R92" i="21"/>
  <c r="Q92" i="21"/>
  <c r="P92" i="21"/>
  <c r="O92" i="21"/>
  <c r="BG91" i="21"/>
  <c r="Y91" i="21"/>
  <c r="X91" i="21"/>
  <c r="W91" i="21"/>
  <c r="V91" i="21"/>
  <c r="U91" i="21"/>
  <c r="T91" i="21"/>
  <c r="S91" i="21"/>
  <c r="R91" i="21"/>
  <c r="Q91" i="21"/>
  <c r="P91" i="21"/>
  <c r="O91" i="21"/>
  <c r="BG90" i="21"/>
  <c r="Y90" i="21"/>
  <c r="X90" i="21"/>
  <c r="W90" i="21"/>
  <c r="V90" i="21"/>
  <c r="U90" i="21"/>
  <c r="T90" i="21"/>
  <c r="S90" i="21"/>
  <c r="R90" i="21"/>
  <c r="Q90" i="21"/>
  <c r="P90" i="21"/>
  <c r="O90" i="21"/>
  <c r="BG89" i="21"/>
  <c r="Y89" i="21"/>
  <c r="X89" i="21"/>
  <c r="W89" i="21"/>
  <c r="V89" i="21"/>
  <c r="U89" i="21"/>
  <c r="T89" i="21"/>
  <c r="S89" i="21"/>
  <c r="R89" i="21"/>
  <c r="Q89" i="21"/>
  <c r="P89" i="21"/>
  <c r="O89" i="21"/>
  <c r="BG88" i="21"/>
  <c r="Y88" i="21"/>
  <c r="X88" i="21"/>
  <c r="W88" i="21"/>
  <c r="V88" i="21"/>
  <c r="U88" i="21"/>
  <c r="T88" i="21"/>
  <c r="S88" i="21"/>
  <c r="R88" i="21"/>
  <c r="Q88" i="21"/>
  <c r="P88" i="21"/>
  <c r="O88" i="21"/>
  <c r="BG87" i="21"/>
  <c r="Y87" i="21"/>
  <c r="X87" i="21"/>
  <c r="W87" i="21"/>
  <c r="V87" i="21"/>
  <c r="U87" i="21"/>
  <c r="T87" i="21"/>
  <c r="S87" i="21"/>
  <c r="R87" i="21"/>
  <c r="Q87" i="21"/>
  <c r="P87" i="21"/>
  <c r="O87" i="21"/>
  <c r="BG86" i="21"/>
  <c r="Y86" i="21"/>
  <c r="X86" i="21"/>
  <c r="W86" i="21"/>
  <c r="V86" i="21"/>
  <c r="U86" i="21"/>
  <c r="T86" i="21"/>
  <c r="S86" i="21"/>
  <c r="R86" i="21"/>
  <c r="Q86" i="21"/>
  <c r="P86" i="21"/>
  <c r="O86" i="21"/>
  <c r="BG85" i="21"/>
  <c r="Y85" i="21"/>
  <c r="X85" i="21"/>
  <c r="W85" i="21"/>
  <c r="V85" i="21"/>
  <c r="U85" i="21"/>
  <c r="T85" i="21"/>
  <c r="S85" i="21"/>
  <c r="R85" i="21"/>
  <c r="Q85" i="21"/>
  <c r="P85" i="21"/>
  <c r="O85" i="21"/>
  <c r="BG84" i="21"/>
  <c r="Y84" i="21"/>
  <c r="X84" i="21"/>
  <c r="W84" i="21"/>
  <c r="V84" i="21"/>
  <c r="U84" i="21"/>
  <c r="T84" i="21"/>
  <c r="S84" i="21"/>
  <c r="R84" i="21"/>
  <c r="Q84" i="21"/>
  <c r="P84" i="21"/>
  <c r="O84" i="21"/>
  <c r="BG83" i="21"/>
  <c r="Y83" i="21"/>
  <c r="X83" i="21"/>
  <c r="W83" i="21"/>
  <c r="V83" i="21"/>
  <c r="U83" i="21"/>
  <c r="T83" i="21"/>
  <c r="S83" i="21"/>
  <c r="R83" i="21"/>
  <c r="Q83" i="21"/>
  <c r="P83" i="21"/>
  <c r="O83" i="21"/>
  <c r="BG82" i="21"/>
  <c r="Y82" i="21"/>
  <c r="X82" i="21"/>
  <c r="W82" i="21"/>
  <c r="V82" i="21"/>
  <c r="U82" i="21"/>
  <c r="T82" i="21"/>
  <c r="S82" i="21"/>
  <c r="R82" i="21"/>
  <c r="Q82" i="21"/>
  <c r="P82" i="21"/>
  <c r="O82" i="21"/>
  <c r="BG81" i="21"/>
  <c r="Y81" i="21"/>
  <c r="X81" i="21"/>
  <c r="W81" i="21"/>
  <c r="V81" i="21"/>
  <c r="U81" i="21"/>
  <c r="T81" i="21"/>
  <c r="S81" i="21"/>
  <c r="R81" i="21"/>
  <c r="Q81" i="21"/>
  <c r="P81" i="21"/>
  <c r="O81" i="21"/>
  <c r="BG80" i="21"/>
  <c r="Y80" i="21"/>
  <c r="X80" i="21"/>
  <c r="W80" i="21"/>
  <c r="V80" i="21"/>
  <c r="U80" i="21"/>
  <c r="T80" i="21"/>
  <c r="S80" i="21"/>
  <c r="R80" i="21"/>
  <c r="Q80" i="21"/>
  <c r="P80" i="21"/>
  <c r="O80" i="21"/>
  <c r="BG79" i="21"/>
  <c r="Y79" i="21"/>
  <c r="X79" i="21"/>
  <c r="W79" i="21"/>
  <c r="V79" i="21"/>
  <c r="U79" i="21"/>
  <c r="T79" i="21"/>
  <c r="S79" i="21"/>
  <c r="R79" i="21"/>
  <c r="Q79" i="21"/>
  <c r="P79" i="21"/>
  <c r="O79" i="21"/>
  <c r="BG78" i="21"/>
  <c r="Y78" i="21"/>
  <c r="X78" i="21"/>
  <c r="W78" i="21"/>
  <c r="V78" i="21"/>
  <c r="U78" i="21"/>
  <c r="T78" i="21"/>
  <c r="S78" i="21"/>
  <c r="R78" i="21"/>
  <c r="Q78" i="21"/>
  <c r="P78" i="21"/>
  <c r="O78" i="21"/>
  <c r="BG77" i="21"/>
  <c r="Y77" i="21"/>
  <c r="X77" i="21"/>
  <c r="W77" i="21"/>
  <c r="V77" i="21"/>
  <c r="U77" i="21"/>
  <c r="T77" i="21"/>
  <c r="S77" i="21"/>
  <c r="R77" i="21"/>
  <c r="Q77" i="21"/>
  <c r="P77" i="21"/>
  <c r="O77" i="21"/>
  <c r="BG76" i="21"/>
  <c r="Y76" i="21"/>
  <c r="X76" i="21"/>
  <c r="W76" i="21"/>
  <c r="V76" i="21"/>
  <c r="U76" i="21"/>
  <c r="T76" i="21"/>
  <c r="S76" i="21"/>
  <c r="R76" i="21"/>
  <c r="Q76" i="21"/>
  <c r="P76" i="21"/>
  <c r="O76" i="21"/>
  <c r="BG75" i="21"/>
  <c r="Y75" i="21"/>
  <c r="X75" i="21"/>
  <c r="W75" i="21"/>
  <c r="V75" i="21"/>
  <c r="U75" i="21"/>
  <c r="T75" i="21"/>
  <c r="S75" i="21"/>
  <c r="R75" i="21"/>
  <c r="Q75" i="21"/>
  <c r="P75" i="21"/>
  <c r="O75" i="21"/>
  <c r="N75" i="21" s="1"/>
  <c r="BG74" i="21"/>
  <c r="Y74" i="21"/>
  <c r="X74" i="21"/>
  <c r="W74" i="21"/>
  <c r="V74" i="21"/>
  <c r="U74" i="21"/>
  <c r="T74" i="21"/>
  <c r="S74" i="21"/>
  <c r="R74" i="21"/>
  <c r="Q74" i="21"/>
  <c r="P74" i="21"/>
  <c r="O74" i="21"/>
  <c r="BG73" i="21"/>
  <c r="Y73" i="21"/>
  <c r="X73" i="21"/>
  <c r="W73" i="21"/>
  <c r="V73" i="21"/>
  <c r="U73" i="21"/>
  <c r="T73" i="21"/>
  <c r="S73" i="21"/>
  <c r="R73" i="21"/>
  <c r="Q73" i="21"/>
  <c r="P73" i="21"/>
  <c r="O73" i="21"/>
  <c r="BG72" i="21"/>
  <c r="Y72" i="21"/>
  <c r="X72" i="21"/>
  <c r="W72" i="21"/>
  <c r="V72" i="21"/>
  <c r="U72" i="21"/>
  <c r="T72" i="21"/>
  <c r="S72" i="21"/>
  <c r="R72" i="21"/>
  <c r="Q72" i="21"/>
  <c r="P72" i="21"/>
  <c r="O72" i="21"/>
  <c r="BG71" i="21"/>
  <c r="Y71" i="21"/>
  <c r="X71" i="21"/>
  <c r="W71" i="21"/>
  <c r="V71" i="21"/>
  <c r="Z71" i="21" s="1"/>
  <c r="U71" i="21"/>
  <c r="T71" i="21"/>
  <c r="S71" i="21"/>
  <c r="R71" i="21"/>
  <c r="Q71" i="21"/>
  <c r="P71" i="21"/>
  <c r="O71" i="21"/>
  <c r="BG70" i="21"/>
  <c r="Y70" i="21"/>
  <c r="X70" i="21"/>
  <c r="W70" i="21"/>
  <c r="V70" i="21"/>
  <c r="U70" i="21"/>
  <c r="T70" i="21"/>
  <c r="S70" i="21"/>
  <c r="R70" i="21"/>
  <c r="N70" i="21" s="1"/>
  <c r="Q70" i="21"/>
  <c r="P70" i="21"/>
  <c r="O70" i="21"/>
  <c r="BG69" i="21"/>
  <c r="Y69" i="21"/>
  <c r="X69" i="21"/>
  <c r="W69" i="21"/>
  <c r="V69" i="21"/>
  <c r="U69" i="21"/>
  <c r="T69" i="21"/>
  <c r="S69" i="21"/>
  <c r="R69" i="21"/>
  <c r="Q69" i="21"/>
  <c r="P69" i="21"/>
  <c r="O69" i="21"/>
  <c r="BG68" i="21"/>
  <c r="Y68" i="21"/>
  <c r="X68" i="21"/>
  <c r="W68" i="21"/>
  <c r="V68" i="21"/>
  <c r="U68" i="21"/>
  <c r="T68" i="21"/>
  <c r="S68" i="21"/>
  <c r="R68" i="21"/>
  <c r="Q68" i="21"/>
  <c r="P68" i="21"/>
  <c r="O68" i="21"/>
  <c r="BG67" i="21"/>
  <c r="Y67" i="21"/>
  <c r="X67" i="21"/>
  <c r="W67" i="21"/>
  <c r="V67" i="21"/>
  <c r="U67" i="21"/>
  <c r="T67" i="21"/>
  <c r="S67" i="21"/>
  <c r="R67" i="21"/>
  <c r="Q67" i="21"/>
  <c r="P67" i="21"/>
  <c r="O67" i="21"/>
  <c r="N67" i="21" s="1"/>
  <c r="BG66" i="21"/>
  <c r="Y66" i="21"/>
  <c r="X66" i="21"/>
  <c r="W66" i="21"/>
  <c r="V66" i="21"/>
  <c r="U66" i="21"/>
  <c r="T66" i="21"/>
  <c r="S66" i="21"/>
  <c r="R66" i="21"/>
  <c r="Q66" i="21"/>
  <c r="P66" i="21"/>
  <c r="O66" i="21"/>
  <c r="BG65" i="21"/>
  <c r="Y65" i="21"/>
  <c r="X65" i="21"/>
  <c r="W65" i="21"/>
  <c r="V65" i="21"/>
  <c r="U65" i="21"/>
  <c r="T65" i="21"/>
  <c r="S65" i="21"/>
  <c r="R65" i="21"/>
  <c r="Q65" i="21"/>
  <c r="P65" i="21"/>
  <c r="O65" i="21"/>
  <c r="BG64" i="21"/>
  <c r="Y64" i="21"/>
  <c r="X64" i="21"/>
  <c r="W64" i="21"/>
  <c r="V64" i="21"/>
  <c r="U64" i="21"/>
  <c r="T64" i="21"/>
  <c r="S64" i="21"/>
  <c r="R64" i="21"/>
  <c r="N64" i="21" s="1"/>
  <c r="Q64" i="21"/>
  <c r="P64" i="21"/>
  <c r="O64" i="21"/>
  <c r="BG63" i="21"/>
  <c r="Y63" i="21"/>
  <c r="X63" i="21"/>
  <c r="W63" i="21"/>
  <c r="V63" i="21"/>
  <c r="U63" i="21"/>
  <c r="T63" i="21"/>
  <c r="S63" i="21"/>
  <c r="R63" i="21"/>
  <c r="Q63" i="21"/>
  <c r="P63" i="21"/>
  <c r="O63" i="21"/>
  <c r="N63" i="21" s="1"/>
  <c r="BG62" i="21"/>
  <c r="Y62" i="21"/>
  <c r="X62" i="21"/>
  <c r="W62" i="21"/>
  <c r="V62" i="21"/>
  <c r="U62" i="21"/>
  <c r="T62" i="21"/>
  <c r="S62" i="21"/>
  <c r="R62" i="21"/>
  <c r="Q62" i="21"/>
  <c r="P62" i="21"/>
  <c r="O62" i="21"/>
  <c r="BG61" i="21"/>
  <c r="Y61" i="21"/>
  <c r="X61" i="21"/>
  <c r="W61" i="21"/>
  <c r="V61" i="21"/>
  <c r="U61" i="21"/>
  <c r="T61" i="21"/>
  <c r="S61" i="21"/>
  <c r="R61" i="21"/>
  <c r="Q61" i="21"/>
  <c r="P61" i="21"/>
  <c r="O61" i="21"/>
  <c r="BG60" i="21"/>
  <c r="Y60" i="21"/>
  <c r="X60" i="21"/>
  <c r="W60" i="21"/>
  <c r="V60" i="21"/>
  <c r="U60" i="21"/>
  <c r="T60" i="21"/>
  <c r="S60" i="21"/>
  <c r="R60" i="21"/>
  <c r="Q60" i="21"/>
  <c r="P60" i="21"/>
  <c r="O60" i="21"/>
  <c r="BG59" i="21"/>
  <c r="Y59" i="21"/>
  <c r="X59" i="21"/>
  <c r="W59" i="21"/>
  <c r="V59" i="21"/>
  <c r="U59" i="21"/>
  <c r="T59" i="21"/>
  <c r="S59" i="21"/>
  <c r="R59" i="21"/>
  <c r="Q59" i="21"/>
  <c r="P59" i="21"/>
  <c r="O59" i="21"/>
  <c r="BG58" i="21"/>
  <c r="Y58" i="21"/>
  <c r="X58" i="21"/>
  <c r="W58" i="21"/>
  <c r="V58" i="21"/>
  <c r="U58" i="21"/>
  <c r="T58" i="21"/>
  <c r="S58" i="21"/>
  <c r="R58" i="21"/>
  <c r="Q58" i="21"/>
  <c r="P58" i="21"/>
  <c r="O58" i="21"/>
  <c r="N58" i="21" s="1"/>
  <c r="M58" i="21" s="1"/>
  <c r="BG57" i="21"/>
  <c r="Y57" i="21"/>
  <c r="X57" i="21"/>
  <c r="W57" i="21"/>
  <c r="V57" i="21"/>
  <c r="U57" i="21"/>
  <c r="T57" i="21"/>
  <c r="S57" i="21"/>
  <c r="R57" i="21"/>
  <c r="Q57" i="21"/>
  <c r="P57" i="21"/>
  <c r="O57" i="21"/>
  <c r="BG56" i="21"/>
  <c r="Y56" i="21"/>
  <c r="X56" i="21"/>
  <c r="W56" i="21"/>
  <c r="V56" i="21"/>
  <c r="U56" i="21"/>
  <c r="T56" i="21"/>
  <c r="S56" i="21"/>
  <c r="R56" i="21"/>
  <c r="Q56" i="21"/>
  <c r="P56" i="21"/>
  <c r="O56" i="21"/>
  <c r="BG55" i="21"/>
  <c r="Y55" i="21"/>
  <c r="X55" i="21"/>
  <c r="W55" i="21"/>
  <c r="V55" i="21"/>
  <c r="U55" i="21"/>
  <c r="T55" i="21"/>
  <c r="S55" i="21"/>
  <c r="R55" i="21"/>
  <c r="Q55" i="21"/>
  <c r="P55" i="21"/>
  <c r="O55" i="21"/>
  <c r="BG54" i="21"/>
  <c r="Y54" i="21"/>
  <c r="X54" i="21"/>
  <c r="W54" i="21"/>
  <c r="V54" i="21"/>
  <c r="U54" i="21"/>
  <c r="T54" i="21"/>
  <c r="S54" i="21"/>
  <c r="R54" i="21"/>
  <c r="Q54" i="21"/>
  <c r="P54" i="21"/>
  <c r="O54" i="21"/>
  <c r="BG53" i="21"/>
  <c r="Y53" i="21"/>
  <c r="X53" i="21"/>
  <c r="W53" i="21"/>
  <c r="V53" i="21"/>
  <c r="U53" i="21"/>
  <c r="T53" i="21"/>
  <c r="S53" i="21"/>
  <c r="R53" i="21"/>
  <c r="Q53" i="21"/>
  <c r="P53" i="21"/>
  <c r="O53" i="21"/>
  <c r="BG52" i="21"/>
  <c r="Y52" i="21"/>
  <c r="X52" i="21"/>
  <c r="W52" i="21"/>
  <c r="V52" i="21"/>
  <c r="U52" i="21"/>
  <c r="T52" i="21"/>
  <c r="S52" i="21"/>
  <c r="R52" i="21"/>
  <c r="Q52" i="21"/>
  <c r="P52" i="21"/>
  <c r="O52" i="21"/>
  <c r="BG51" i="21"/>
  <c r="Y51" i="21"/>
  <c r="X51" i="21"/>
  <c r="W51" i="21"/>
  <c r="V51" i="21"/>
  <c r="U51" i="21"/>
  <c r="T51" i="21"/>
  <c r="S51" i="21"/>
  <c r="R51" i="21"/>
  <c r="Q51" i="21"/>
  <c r="P51" i="21"/>
  <c r="O51" i="21"/>
  <c r="BG50" i="21"/>
  <c r="Y50" i="21"/>
  <c r="X50" i="21"/>
  <c r="W50" i="21"/>
  <c r="V50" i="21"/>
  <c r="U50" i="21"/>
  <c r="T50" i="21"/>
  <c r="S50" i="21"/>
  <c r="R50" i="21"/>
  <c r="Q50" i="21"/>
  <c r="P50" i="21"/>
  <c r="O50" i="21"/>
  <c r="BG49" i="21"/>
  <c r="Y49" i="21"/>
  <c r="X49" i="21"/>
  <c r="W49" i="21"/>
  <c r="V49" i="21"/>
  <c r="U49" i="21"/>
  <c r="T49" i="21"/>
  <c r="S49" i="21"/>
  <c r="R49" i="21"/>
  <c r="Q49" i="21"/>
  <c r="P49" i="21"/>
  <c r="O49" i="21"/>
  <c r="BG48" i="21"/>
  <c r="Y48" i="21"/>
  <c r="X48" i="21"/>
  <c r="W48" i="21"/>
  <c r="V48" i="21"/>
  <c r="U48" i="21"/>
  <c r="T48" i="21"/>
  <c r="S48" i="21"/>
  <c r="R48" i="21"/>
  <c r="Q48" i="21"/>
  <c r="P48" i="21"/>
  <c r="O48" i="21"/>
  <c r="BG47" i="21"/>
  <c r="Y47" i="21"/>
  <c r="X47" i="21"/>
  <c r="W47" i="21"/>
  <c r="V47" i="21"/>
  <c r="U47" i="21"/>
  <c r="T47" i="21"/>
  <c r="S47" i="21"/>
  <c r="R47" i="21"/>
  <c r="Q47" i="21"/>
  <c r="P47" i="21"/>
  <c r="O47" i="21"/>
  <c r="N47" i="21" s="1"/>
  <c r="M47" i="21" s="1"/>
  <c r="BG46" i="21"/>
  <c r="Y46" i="21"/>
  <c r="X46" i="21"/>
  <c r="W46" i="21"/>
  <c r="V46" i="21"/>
  <c r="U46" i="21"/>
  <c r="T46" i="21"/>
  <c r="S46" i="21"/>
  <c r="R46" i="21"/>
  <c r="Q46" i="21"/>
  <c r="P46" i="21"/>
  <c r="O46" i="21"/>
  <c r="BG45" i="21"/>
  <c r="Y45" i="21"/>
  <c r="X45" i="21"/>
  <c r="W45" i="21"/>
  <c r="V45" i="21"/>
  <c r="U45" i="21"/>
  <c r="T45" i="21"/>
  <c r="S45" i="21"/>
  <c r="R45" i="21"/>
  <c r="Q45" i="21"/>
  <c r="P45" i="21"/>
  <c r="O45" i="21"/>
  <c r="BG44" i="21"/>
  <c r="Y44" i="21"/>
  <c r="X44" i="21"/>
  <c r="W44" i="21"/>
  <c r="V44" i="21"/>
  <c r="U44" i="21"/>
  <c r="T44" i="21"/>
  <c r="S44" i="21"/>
  <c r="R44" i="21"/>
  <c r="Q44" i="21"/>
  <c r="P44" i="21"/>
  <c r="O44" i="21"/>
  <c r="BG43" i="21"/>
  <c r="Y43" i="21"/>
  <c r="X43" i="21"/>
  <c r="W43" i="21"/>
  <c r="V43" i="21"/>
  <c r="U43" i="21"/>
  <c r="T43" i="21"/>
  <c r="S43" i="21"/>
  <c r="R43" i="21"/>
  <c r="Q43" i="21"/>
  <c r="P43" i="21"/>
  <c r="O43" i="21"/>
  <c r="BG42" i="21"/>
  <c r="Y42" i="21"/>
  <c r="X42" i="21"/>
  <c r="W42" i="21"/>
  <c r="V42" i="21"/>
  <c r="U42" i="21"/>
  <c r="T42" i="21"/>
  <c r="S42" i="21"/>
  <c r="R42" i="21"/>
  <c r="Q42" i="21"/>
  <c r="P42" i="21"/>
  <c r="O42" i="21"/>
  <c r="BG41" i="21"/>
  <c r="Y41" i="21"/>
  <c r="X41" i="21"/>
  <c r="W41" i="21"/>
  <c r="V41" i="21"/>
  <c r="U41" i="21"/>
  <c r="T41" i="21"/>
  <c r="S41" i="21"/>
  <c r="R41" i="21"/>
  <c r="Q41" i="21"/>
  <c r="P41" i="21"/>
  <c r="O41" i="21"/>
  <c r="BG40" i="21"/>
  <c r="Y40" i="21"/>
  <c r="X40" i="21"/>
  <c r="W40" i="21"/>
  <c r="V40" i="21"/>
  <c r="U40" i="21"/>
  <c r="T40" i="21"/>
  <c r="S40" i="21"/>
  <c r="R40" i="21"/>
  <c r="Q40" i="21"/>
  <c r="P40" i="21"/>
  <c r="O40" i="21"/>
  <c r="BG39" i="21"/>
  <c r="Y39" i="21"/>
  <c r="X39" i="21"/>
  <c r="W39" i="21"/>
  <c r="V39" i="21"/>
  <c r="U39" i="21"/>
  <c r="T39" i="21"/>
  <c r="S39" i="21"/>
  <c r="R39" i="21"/>
  <c r="Q39" i="21"/>
  <c r="P39" i="21"/>
  <c r="O39" i="21"/>
  <c r="BG38" i="21"/>
  <c r="Y38" i="21"/>
  <c r="X38" i="21"/>
  <c r="W38" i="21"/>
  <c r="V38" i="21"/>
  <c r="U38" i="21"/>
  <c r="T38" i="21"/>
  <c r="S38" i="21"/>
  <c r="R38" i="21"/>
  <c r="Q38" i="21"/>
  <c r="P38" i="21"/>
  <c r="O38" i="21"/>
  <c r="BG37" i="21"/>
  <c r="Y37" i="21"/>
  <c r="X37" i="21"/>
  <c r="W37" i="21"/>
  <c r="V37" i="21"/>
  <c r="U37" i="21"/>
  <c r="T37" i="21"/>
  <c r="S37" i="21"/>
  <c r="R37" i="21"/>
  <c r="Q37" i="21"/>
  <c r="P37" i="21"/>
  <c r="O37" i="21"/>
  <c r="BG36" i="21"/>
  <c r="Y36" i="21"/>
  <c r="X36" i="21"/>
  <c r="W36" i="21"/>
  <c r="V36" i="21"/>
  <c r="U36" i="21"/>
  <c r="T36" i="21"/>
  <c r="S36" i="21"/>
  <c r="R36" i="21"/>
  <c r="Q36" i="21"/>
  <c r="P36" i="21"/>
  <c r="O36" i="21"/>
  <c r="BG35" i="21"/>
  <c r="Y35" i="21"/>
  <c r="X35" i="21"/>
  <c r="W35" i="21"/>
  <c r="V35" i="21"/>
  <c r="U35" i="21"/>
  <c r="T35" i="21"/>
  <c r="S35" i="21"/>
  <c r="R35" i="21"/>
  <c r="Q35" i="21"/>
  <c r="P35" i="21"/>
  <c r="O35" i="21"/>
  <c r="N35" i="21" s="1"/>
  <c r="BG34" i="21"/>
  <c r="Y34" i="21"/>
  <c r="X34" i="21"/>
  <c r="W34" i="21"/>
  <c r="V34" i="21"/>
  <c r="U34" i="21"/>
  <c r="T34" i="21"/>
  <c r="S34" i="21"/>
  <c r="R34" i="21"/>
  <c r="Q34" i="21"/>
  <c r="P34" i="21"/>
  <c r="O34" i="21"/>
  <c r="BG33" i="21"/>
  <c r="Y33" i="21"/>
  <c r="X33" i="21"/>
  <c r="W33" i="21"/>
  <c r="V33" i="21"/>
  <c r="U33" i="21"/>
  <c r="T33" i="21"/>
  <c r="S33" i="21"/>
  <c r="R33" i="21"/>
  <c r="Q33" i="21"/>
  <c r="P33" i="21"/>
  <c r="O33" i="21"/>
  <c r="BG32" i="21"/>
  <c r="Y32" i="21"/>
  <c r="X32" i="21"/>
  <c r="W32" i="21"/>
  <c r="V32" i="21"/>
  <c r="U32" i="21"/>
  <c r="T32" i="21"/>
  <c r="S32" i="21"/>
  <c r="Z32" i="21" s="1"/>
  <c r="R32" i="21"/>
  <c r="Q32" i="21"/>
  <c r="P32" i="21"/>
  <c r="O32" i="21"/>
  <c r="BG31" i="21"/>
  <c r="Y31" i="21"/>
  <c r="X31" i="21"/>
  <c r="W31" i="21"/>
  <c r="V31" i="21"/>
  <c r="Z31" i="21" s="1"/>
  <c r="U31" i="21"/>
  <c r="T31" i="21"/>
  <c r="S31" i="21"/>
  <c r="R31" i="21"/>
  <c r="Q31" i="21"/>
  <c r="P31" i="21"/>
  <c r="O31" i="21"/>
  <c r="N31" i="21" s="1"/>
  <c r="M31" i="21" s="1"/>
  <c r="BG30" i="21"/>
  <c r="Y30" i="21"/>
  <c r="X30" i="21"/>
  <c r="W30" i="21"/>
  <c r="V30" i="21"/>
  <c r="U30" i="21"/>
  <c r="T30" i="21"/>
  <c r="S30" i="21"/>
  <c r="R30" i="21"/>
  <c r="Q30" i="21"/>
  <c r="P30" i="21"/>
  <c r="O30" i="21"/>
  <c r="BG29" i="21"/>
  <c r="Y29" i="21"/>
  <c r="X29" i="21"/>
  <c r="W29" i="21"/>
  <c r="V29" i="21"/>
  <c r="U29" i="21"/>
  <c r="T29" i="21"/>
  <c r="S29" i="21"/>
  <c r="R29" i="21"/>
  <c r="Q29" i="21"/>
  <c r="P29" i="21"/>
  <c r="O29" i="21"/>
  <c r="N29" i="21" s="1"/>
  <c r="M29" i="21" s="1"/>
  <c r="BG28" i="21"/>
  <c r="Y28" i="21"/>
  <c r="X28" i="21"/>
  <c r="W28" i="21"/>
  <c r="V28" i="21"/>
  <c r="U28" i="21"/>
  <c r="T28" i="21"/>
  <c r="S28" i="21"/>
  <c r="R28" i="21"/>
  <c r="Q28" i="21"/>
  <c r="P28" i="21"/>
  <c r="O28" i="21"/>
  <c r="BG27" i="21"/>
  <c r="Y27" i="21"/>
  <c r="X27" i="21"/>
  <c r="W27" i="21"/>
  <c r="V27" i="21"/>
  <c r="U27" i="21"/>
  <c r="T27" i="21"/>
  <c r="S27" i="21"/>
  <c r="R27" i="21"/>
  <c r="Q27" i="21"/>
  <c r="P27" i="21"/>
  <c r="O27" i="21"/>
  <c r="BG26" i="21"/>
  <c r="Y26" i="21"/>
  <c r="X26" i="21"/>
  <c r="W26" i="21"/>
  <c r="V26" i="21"/>
  <c r="U26" i="21"/>
  <c r="T26" i="21"/>
  <c r="S26" i="21"/>
  <c r="R26" i="21"/>
  <c r="Q26" i="21"/>
  <c r="P26" i="21"/>
  <c r="O26" i="21"/>
  <c r="BG25" i="21"/>
  <c r="Y25" i="21"/>
  <c r="X25" i="21"/>
  <c r="W25" i="21"/>
  <c r="V25" i="21"/>
  <c r="U25" i="21"/>
  <c r="T25" i="21"/>
  <c r="S25" i="21"/>
  <c r="R25" i="21"/>
  <c r="Q25" i="21"/>
  <c r="P25" i="21"/>
  <c r="O25" i="21"/>
  <c r="BG24" i="21"/>
  <c r="Y24" i="21"/>
  <c r="X24" i="21"/>
  <c r="W24" i="21"/>
  <c r="V24" i="21"/>
  <c r="U24" i="21"/>
  <c r="T24" i="21"/>
  <c r="S24" i="21"/>
  <c r="R24" i="21"/>
  <c r="Q24" i="21"/>
  <c r="P24" i="21"/>
  <c r="O24" i="21"/>
  <c r="BG23" i="21"/>
  <c r="Y23" i="21"/>
  <c r="X23" i="21"/>
  <c r="W23" i="21"/>
  <c r="V23" i="21"/>
  <c r="U23" i="21"/>
  <c r="T23" i="21"/>
  <c r="S23" i="21"/>
  <c r="R23" i="21"/>
  <c r="Q23" i="21"/>
  <c r="P23" i="21"/>
  <c r="O23" i="21"/>
  <c r="BG22" i="21"/>
  <c r="Y22" i="21"/>
  <c r="X22" i="21"/>
  <c r="W22" i="21"/>
  <c r="V22" i="21"/>
  <c r="U22" i="21"/>
  <c r="T22" i="21"/>
  <c r="S22" i="21"/>
  <c r="R22" i="21"/>
  <c r="Q22" i="21"/>
  <c r="P22" i="21"/>
  <c r="O22" i="21"/>
  <c r="BG21" i="21"/>
  <c r="Y21" i="21"/>
  <c r="X21" i="21"/>
  <c r="W21" i="21"/>
  <c r="V21" i="21"/>
  <c r="U21" i="21"/>
  <c r="T21" i="21"/>
  <c r="S21" i="21"/>
  <c r="R21" i="21"/>
  <c r="Q21" i="21"/>
  <c r="P21" i="21"/>
  <c r="O21" i="21"/>
  <c r="BG20" i="21"/>
  <c r="Y20" i="21"/>
  <c r="X20" i="21"/>
  <c r="W20" i="21"/>
  <c r="V20" i="21"/>
  <c r="U20" i="21"/>
  <c r="T20" i="21"/>
  <c r="S20" i="21"/>
  <c r="R20" i="21"/>
  <c r="Q20" i="21"/>
  <c r="P20" i="21"/>
  <c r="O20" i="21"/>
  <c r="BG19" i="21"/>
  <c r="Y19" i="21"/>
  <c r="X19" i="21"/>
  <c r="W19" i="21"/>
  <c r="V19" i="21"/>
  <c r="U19" i="21"/>
  <c r="T19" i="21"/>
  <c r="S19" i="21"/>
  <c r="R19" i="21"/>
  <c r="Q19" i="21"/>
  <c r="P19" i="21"/>
  <c r="O19" i="21"/>
  <c r="N19" i="21" s="1"/>
  <c r="BG18" i="21"/>
  <c r="Y18" i="21"/>
  <c r="X18" i="21"/>
  <c r="W18" i="21"/>
  <c r="V18" i="21"/>
  <c r="U18" i="21"/>
  <c r="T18" i="21"/>
  <c r="S18" i="21"/>
  <c r="R18" i="21"/>
  <c r="Q18" i="21"/>
  <c r="P18" i="21"/>
  <c r="O18" i="21"/>
  <c r="BG17" i="21"/>
  <c r="Y17" i="21"/>
  <c r="X17" i="21"/>
  <c r="W17" i="21"/>
  <c r="V17" i="21"/>
  <c r="U17" i="21"/>
  <c r="T17" i="21"/>
  <c r="S17" i="21"/>
  <c r="R17" i="21"/>
  <c r="Q17" i="21"/>
  <c r="P17" i="21"/>
  <c r="O17" i="21"/>
  <c r="BG16" i="21"/>
  <c r="Y16" i="21"/>
  <c r="X16" i="21"/>
  <c r="W16" i="21"/>
  <c r="V16" i="21"/>
  <c r="U16" i="21"/>
  <c r="T16" i="21"/>
  <c r="S16" i="21"/>
  <c r="Z16" i="21" s="1"/>
  <c r="R16" i="21"/>
  <c r="Q16" i="21"/>
  <c r="P16" i="21"/>
  <c r="O16" i="21"/>
  <c r="BG15" i="21"/>
  <c r="Y15" i="21"/>
  <c r="X15" i="21"/>
  <c r="W15" i="21"/>
  <c r="V15" i="21"/>
  <c r="U15" i="21"/>
  <c r="T15" i="21"/>
  <c r="S15" i="21"/>
  <c r="R15" i="21"/>
  <c r="Q15" i="21"/>
  <c r="P15" i="21"/>
  <c r="O15" i="21"/>
  <c r="N15" i="21" s="1"/>
  <c r="BG14" i="21"/>
  <c r="Y14" i="21"/>
  <c r="X14" i="21"/>
  <c r="W14" i="21"/>
  <c r="V14" i="21"/>
  <c r="U14" i="21"/>
  <c r="T14" i="21"/>
  <c r="S14" i="21"/>
  <c r="R14" i="21"/>
  <c r="Q14" i="21"/>
  <c r="P14" i="21"/>
  <c r="O14" i="21"/>
  <c r="BG13" i="21"/>
  <c r="Y13" i="21"/>
  <c r="X13" i="21"/>
  <c r="W13" i="21"/>
  <c r="V13" i="21"/>
  <c r="U13" i="21"/>
  <c r="T13" i="21"/>
  <c r="S13" i="21"/>
  <c r="R13" i="21"/>
  <c r="Q13" i="21"/>
  <c r="P13" i="21"/>
  <c r="O13" i="21"/>
  <c r="BG12" i="21"/>
  <c r="Y12" i="21"/>
  <c r="X12" i="21"/>
  <c r="W12" i="21"/>
  <c r="V12" i="21"/>
  <c r="U12" i="21"/>
  <c r="T12" i="21"/>
  <c r="S12" i="21"/>
  <c r="R12" i="21"/>
  <c r="N12" i="21" s="1"/>
  <c r="Q12" i="21"/>
  <c r="P12" i="21"/>
  <c r="O12" i="21"/>
  <c r="BG11" i="21"/>
  <c r="Y11" i="21"/>
  <c r="X11" i="21"/>
  <c r="W11" i="21"/>
  <c r="V11" i="21"/>
  <c r="U11" i="21"/>
  <c r="T11" i="21"/>
  <c r="S11" i="21"/>
  <c r="R11" i="21"/>
  <c r="Q11" i="21"/>
  <c r="P11" i="21"/>
  <c r="O11" i="21"/>
  <c r="BG10" i="21"/>
  <c r="Y10" i="21"/>
  <c r="X10" i="21"/>
  <c r="W10" i="21"/>
  <c r="V10" i="21"/>
  <c r="U10" i="21"/>
  <c r="T10" i="21"/>
  <c r="S10" i="21"/>
  <c r="R10" i="21"/>
  <c r="Q10" i="21"/>
  <c r="P10" i="21"/>
  <c r="O10" i="21"/>
  <c r="BG9" i="21"/>
  <c r="Y9" i="21"/>
  <c r="X9" i="21"/>
  <c r="W9" i="21"/>
  <c r="V9" i="21"/>
  <c r="U9" i="21"/>
  <c r="T9" i="21"/>
  <c r="S9" i="21"/>
  <c r="R9" i="21"/>
  <c r="Q9" i="21"/>
  <c r="P9" i="21"/>
  <c r="O9" i="21"/>
  <c r="BG8" i="21"/>
  <c r="Y8" i="21"/>
  <c r="X8" i="21"/>
  <c r="W8" i="21"/>
  <c r="V8" i="21"/>
  <c r="U8" i="21"/>
  <c r="T8" i="21"/>
  <c r="S8" i="21"/>
  <c r="R8" i="21"/>
  <c r="Q8" i="21"/>
  <c r="P8" i="21"/>
  <c r="O8" i="21"/>
  <c r="BG7" i="21"/>
  <c r="Y7" i="21"/>
  <c r="X7" i="21"/>
  <c r="W7" i="21"/>
  <c r="V7" i="21"/>
  <c r="U7" i="21"/>
  <c r="T7" i="21"/>
  <c r="S7" i="21"/>
  <c r="R7" i="21"/>
  <c r="Q7" i="21"/>
  <c r="P7" i="21"/>
  <c r="O7" i="21"/>
  <c r="N7" i="21" s="1"/>
  <c r="BG6" i="21"/>
  <c r="Y6" i="21"/>
  <c r="X6" i="21"/>
  <c r="W6" i="21"/>
  <c r="V6" i="21"/>
  <c r="U6" i="21"/>
  <c r="T6" i="21"/>
  <c r="S6" i="21"/>
  <c r="R6" i="21"/>
  <c r="Q6" i="21"/>
  <c r="P6" i="21"/>
  <c r="O6" i="21"/>
  <c r="BG5" i="21"/>
  <c r="Y5" i="21"/>
  <c r="X5" i="21"/>
  <c r="W5" i="21"/>
  <c r="V5" i="21"/>
  <c r="U5" i="21"/>
  <c r="T5" i="21"/>
  <c r="S5" i="21"/>
  <c r="R5" i="21"/>
  <c r="Q5" i="21"/>
  <c r="P5" i="21"/>
  <c r="O5" i="21"/>
  <c r="BG4" i="21"/>
  <c r="Y4" i="21"/>
  <c r="X4" i="21"/>
  <c r="W4" i="21"/>
  <c r="V4" i="21"/>
  <c r="U4" i="21"/>
  <c r="T4" i="21"/>
  <c r="S4" i="21"/>
  <c r="R4" i="21"/>
  <c r="Q4" i="21"/>
  <c r="P4" i="21"/>
  <c r="O4" i="21"/>
  <c r="BG3" i="21"/>
  <c r="Y3" i="21"/>
  <c r="X3" i="21"/>
  <c r="W3" i="21"/>
  <c r="V3" i="21"/>
  <c r="U3" i="21"/>
  <c r="T3" i="21"/>
  <c r="S3" i="21"/>
  <c r="R3" i="21"/>
  <c r="Q3" i="21"/>
  <c r="P3" i="21"/>
  <c r="O3" i="21"/>
  <c r="AB1" i="21"/>
  <c r="AC1" i="21" s="1"/>
  <c r="AD1" i="21" s="1"/>
  <c r="AE1" i="21" s="1"/>
  <c r="AF1" i="21" s="1"/>
  <c r="AG1" i="21" s="1"/>
  <c r="AH1" i="21" s="1"/>
  <c r="AI1" i="21" s="1"/>
  <c r="AJ1" i="21" s="1"/>
  <c r="AK1" i="21" s="1"/>
  <c r="AL1" i="21" s="1"/>
  <c r="AM1" i="21" s="1"/>
  <c r="AN1" i="21" s="1"/>
  <c r="AO1" i="21" s="1"/>
  <c r="AP1" i="21" s="1"/>
  <c r="AQ1" i="21" s="1"/>
  <c r="AR1" i="21" s="1"/>
  <c r="AS1" i="21" s="1"/>
  <c r="AT1" i="21" s="1"/>
  <c r="AU1" i="21" s="1"/>
  <c r="AV1" i="21" s="1"/>
  <c r="AW1" i="21" s="1"/>
  <c r="AX1" i="21" s="1"/>
  <c r="AY1" i="21" s="1"/>
  <c r="AZ1" i="21" s="1"/>
  <c r="BA1" i="21" s="1"/>
  <c r="BB1" i="21" s="1"/>
  <c r="BC1" i="21" s="1"/>
  <c r="BD1" i="21" s="1"/>
  <c r="BE1" i="21" s="1"/>
  <c r="AN186" i="21" l="1"/>
  <c r="AC183" i="21"/>
  <c r="AC187" i="21"/>
  <c r="AH140" i="21"/>
  <c r="AH133" i="21"/>
  <c r="AP137" i="21"/>
  <c r="AP136" i="21" s="1"/>
  <c r="AP177" i="21" s="1"/>
  <c r="AP140" i="21"/>
  <c r="AP133" i="21"/>
  <c r="AX140" i="21"/>
  <c r="AX133" i="21"/>
  <c r="AX137" i="21"/>
  <c r="BF141" i="21"/>
  <c r="AA134" i="21"/>
  <c r="BF133" i="21" s="1"/>
  <c r="AQ138" i="21"/>
  <c r="AQ134" i="21"/>
  <c r="Z27" i="21"/>
  <c r="M63" i="21"/>
  <c r="M75" i="21"/>
  <c r="Z64" i="21"/>
  <c r="N9" i="21"/>
  <c r="Z10" i="21"/>
  <c r="N39" i="21"/>
  <c r="N41" i="21"/>
  <c r="Z48" i="21"/>
  <c r="N55" i="21"/>
  <c r="M55" i="21" s="1"/>
  <c r="AA138" i="21"/>
  <c r="BF137" i="21" s="1"/>
  <c r="AV241" i="21"/>
  <c r="AV237" i="21"/>
  <c r="BD241" i="21"/>
  <c r="BD237" i="21"/>
  <c r="AO292" i="21"/>
  <c r="AO333" i="21" s="1"/>
  <c r="N10" i="21"/>
  <c r="M10" i="21" s="1"/>
  <c r="Z11" i="21"/>
  <c r="N44" i="21"/>
  <c r="N50" i="21"/>
  <c r="M50" i="21" s="1"/>
  <c r="N52" i="21"/>
  <c r="M52" i="21" s="1"/>
  <c r="N54" i="21"/>
  <c r="M54" i="21" s="1"/>
  <c r="N56" i="21"/>
  <c r="M56" i="21" s="1"/>
  <c r="Z58" i="21"/>
  <c r="Z82" i="21"/>
  <c r="Z84" i="21"/>
  <c r="N91" i="21"/>
  <c r="Z92" i="21"/>
  <c r="BB196" i="21"/>
  <c r="AW240" i="21"/>
  <c r="AW281" i="21" s="1"/>
  <c r="N42" i="21"/>
  <c r="M42" i="21" s="1"/>
  <c r="N78" i="21"/>
  <c r="M78" i="21" s="1"/>
  <c r="N82" i="21"/>
  <c r="M82" i="21" s="1"/>
  <c r="N90" i="21"/>
  <c r="M90" i="21" s="1"/>
  <c r="N92" i="21"/>
  <c r="M92" i="21" s="1"/>
  <c r="N98" i="21"/>
  <c r="M98" i="21" s="1"/>
  <c r="N106" i="21"/>
  <c r="M106" i="21" s="1"/>
  <c r="N108" i="21"/>
  <c r="AY138" i="21"/>
  <c r="AL292" i="21"/>
  <c r="AL333" i="21" s="1"/>
  <c r="AS187" i="21"/>
  <c r="AS183" i="21"/>
  <c r="N4" i="21"/>
  <c r="Z9" i="21"/>
  <c r="N26" i="21"/>
  <c r="Z8" i="21"/>
  <c r="N60" i="21"/>
  <c r="AB133" i="21"/>
  <c r="AR133" i="21"/>
  <c r="AZ149" i="21"/>
  <c r="AZ133" i="21"/>
  <c r="AF237" i="21"/>
  <c r="AN241" i="21"/>
  <c r="AT196" i="21"/>
  <c r="AG209" i="21"/>
  <c r="AO209" i="21"/>
  <c r="AO226" i="21" s="1"/>
  <c r="AW209" i="21"/>
  <c r="BE209" i="21"/>
  <c r="AG213" i="21"/>
  <c r="AO213" i="21"/>
  <c r="AW213" i="21"/>
  <c r="BE213" i="21"/>
  <c r="AW238" i="21"/>
  <c r="AO240" i="21"/>
  <c r="AO281" i="21" s="1"/>
  <c r="AO283" i="21" s="1"/>
  <c r="AO242" i="21"/>
  <c r="BA239" i="21"/>
  <c r="AG244" i="21"/>
  <c r="AO244" i="21"/>
  <c r="BE244" i="21"/>
  <c r="AS248" i="21"/>
  <c r="BA248" i="21"/>
  <c r="AB257" i="21"/>
  <c r="AJ257" i="21"/>
  <c r="AR257" i="21"/>
  <c r="AZ257" i="21"/>
  <c r="AB265" i="21"/>
  <c r="AJ265" i="21"/>
  <c r="AR265" i="21"/>
  <c r="AZ265" i="21"/>
  <c r="AE269" i="21"/>
  <c r="AM269" i="21"/>
  <c r="AU269" i="21"/>
  <c r="BC269" i="21"/>
  <c r="AL293" i="21"/>
  <c r="AG294" i="21"/>
  <c r="AD293" i="21"/>
  <c r="AD292" i="21" s="1"/>
  <c r="Z56" i="21"/>
  <c r="N57" i="21"/>
  <c r="Z95" i="21"/>
  <c r="AG135" i="21"/>
  <c r="AW131" i="21"/>
  <c r="BE135" i="21"/>
  <c r="AD149" i="21"/>
  <c r="AL149" i="21"/>
  <c r="AT149" i="21"/>
  <c r="BB149" i="21"/>
  <c r="AC157" i="21"/>
  <c r="AK157" i="21"/>
  <c r="AS157" i="21"/>
  <c r="BA157" i="21"/>
  <c r="AE161" i="21"/>
  <c r="AM161" i="21"/>
  <c r="BC161" i="21"/>
  <c r="BC174" i="21" s="1"/>
  <c r="AE196" i="21"/>
  <c r="AM196" i="21"/>
  <c r="AU196" i="21"/>
  <c r="BC196" i="21"/>
  <c r="AG217" i="21"/>
  <c r="AO217" i="21"/>
  <c r="AW217" i="21"/>
  <c r="BE217" i="21"/>
  <c r="BE184" i="21" s="1"/>
  <c r="BE238" i="21"/>
  <c r="AD248" i="21"/>
  <c r="AL248" i="21"/>
  <c r="AT248" i="21"/>
  <c r="BB248" i="21"/>
  <c r="AE248" i="21"/>
  <c r="AM248" i="21"/>
  <c r="BC248" i="21"/>
  <c r="AO235" i="21"/>
  <c r="BE235" i="21"/>
  <c r="AE253" i="21"/>
  <c r="AM253" i="21"/>
  <c r="AU253" i="21"/>
  <c r="BC253" i="21"/>
  <c r="AF253" i="21"/>
  <c r="AV253" i="21"/>
  <c r="AV279" i="21" s="1"/>
  <c r="AH261" i="21"/>
  <c r="AM296" i="21"/>
  <c r="AB305" i="21"/>
  <c r="AJ305" i="21"/>
  <c r="AR305" i="21"/>
  <c r="AZ305" i="21"/>
  <c r="AK309" i="21"/>
  <c r="AK334" i="21" s="1"/>
  <c r="AO317" i="21"/>
  <c r="AP131" i="21"/>
  <c r="AF189" i="21"/>
  <c r="AN185" i="21"/>
  <c r="AV189" i="21"/>
  <c r="BD185" i="21"/>
  <c r="AF186" i="21"/>
  <c r="AB242" i="21"/>
  <c r="AJ242" i="21"/>
  <c r="AR242" i="21"/>
  <c r="AM257" i="21"/>
  <c r="AU257" i="21"/>
  <c r="BC257" i="21"/>
  <c r="AZ261" i="21"/>
  <c r="AG269" i="21"/>
  <c r="AO269" i="21"/>
  <c r="AO236" i="21" s="1"/>
  <c r="AW269" i="21"/>
  <c r="BE269" i="21"/>
  <c r="AH269" i="21"/>
  <c r="AP269" i="21"/>
  <c r="AX269" i="21"/>
  <c r="AE289" i="21"/>
  <c r="AM290" i="21"/>
  <c r="AA293" i="21"/>
  <c r="BF292" i="21" s="1"/>
  <c r="AN292" i="21"/>
  <c r="AN333" i="21" s="1"/>
  <c r="AL291" i="21"/>
  <c r="AT291" i="21"/>
  <c r="AO294" i="21"/>
  <c r="AW294" i="21"/>
  <c r="BE290" i="21"/>
  <c r="AA300" i="21"/>
  <c r="BF299" i="21" s="1"/>
  <c r="AC305" i="21"/>
  <c r="AC334" i="21" s="1"/>
  <c r="N122" i="21"/>
  <c r="N124" i="21"/>
  <c r="AN136" i="21"/>
  <c r="AN177" i="21" s="1"/>
  <c r="AF131" i="21"/>
  <c r="AN131" i="21"/>
  <c r="AV131" i="21"/>
  <c r="BD131" i="21"/>
  <c r="AF133" i="21"/>
  <c r="AN133" i="21"/>
  <c r="AV133" i="21"/>
  <c r="BD133" i="21"/>
  <c r="AF134" i="21"/>
  <c r="AN134" i="21"/>
  <c r="AV134" i="21"/>
  <c r="BD134" i="21"/>
  <c r="AX131" i="21"/>
  <c r="AN149" i="21"/>
  <c r="AV149" i="21"/>
  <c r="BD149" i="21"/>
  <c r="AI153" i="21"/>
  <c r="AB153" i="21"/>
  <c r="AG187" i="21"/>
  <c r="AW187" i="21"/>
  <c r="BE183" i="21"/>
  <c r="AG186" i="21"/>
  <c r="AO186" i="21"/>
  <c r="AW190" i="21"/>
  <c r="BE186" i="21"/>
  <c r="AJ230" i="21"/>
  <c r="AC213" i="21"/>
  <c r="AK213" i="21"/>
  <c r="AS213" i="21"/>
  <c r="AS230" i="21" s="1"/>
  <c r="AI185" i="21"/>
  <c r="AB186" i="21"/>
  <c r="AJ186" i="21"/>
  <c r="AR186" i="21"/>
  <c r="AZ186" i="21"/>
  <c r="AX240" i="21"/>
  <c r="AX281" i="21" s="1"/>
  <c r="AK244" i="21"/>
  <c r="AS244" i="21"/>
  <c r="AS236" i="21" s="1"/>
  <c r="BC292" i="21"/>
  <c r="BC333" i="21" s="1"/>
  <c r="AM287" i="21"/>
  <c r="BC296" i="21"/>
  <c r="AT289" i="21"/>
  <c r="AN309" i="21"/>
  <c r="BD309" i="21"/>
  <c r="AO136" i="21"/>
  <c r="AO177" i="21" s="1"/>
  <c r="AZ131" i="21"/>
  <c r="BF151" i="21"/>
  <c r="AQ131" i="21"/>
  <c r="AY131" i="21"/>
  <c r="AE165" i="21"/>
  <c r="AM165" i="21"/>
  <c r="AU165" i="21"/>
  <c r="BC165" i="21"/>
  <c r="BF192" i="21"/>
  <c r="BF193" i="21"/>
  <c r="AI253" i="21"/>
  <c r="AL261" i="21"/>
  <c r="AT261" i="21"/>
  <c r="BB261" i="21"/>
  <c r="AE292" i="21"/>
  <c r="AE333" i="21" s="1"/>
  <c r="AQ293" i="21"/>
  <c r="AQ292" i="21" s="1"/>
  <c r="AQ333" i="21" s="1"/>
  <c r="AC135" i="21"/>
  <c r="AS135" i="21"/>
  <c r="BA135" i="21"/>
  <c r="AC131" i="21"/>
  <c r="AQ187" i="21"/>
  <c r="AG238" i="21"/>
  <c r="AG241" i="21"/>
  <c r="BE241" i="21"/>
  <c r="BE240" i="21" s="1"/>
  <c r="AH239" i="21"/>
  <c r="AP235" i="21"/>
  <c r="AF292" i="21"/>
  <c r="AF333" i="21" s="1"/>
  <c r="AA309" i="21"/>
  <c r="BF308" i="21" s="1"/>
  <c r="BG311" i="21"/>
  <c r="AX136" i="21"/>
  <c r="AX177" i="21" s="1"/>
  <c r="AD135" i="21"/>
  <c r="AL135" i="21"/>
  <c r="AT135" i="21"/>
  <c r="BB135" i="21"/>
  <c r="AB149" i="21"/>
  <c r="AJ149" i="21"/>
  <c r="AR149" i="21"/>
  <c r="AU153" i="21"/>
  <c r="AX157" i="21"/>
  <c r="AF165" i="21"/>
  <c r="AB196" i="21"/>
  <c r="AU183" i="21"/>
  <c r="AM185" i="21"/>
  <c r="AE186" i="21"/>
  <c r="AM186" i="21"/>
  <c r="BC186" i="21"/>
  <c r="AE209" i="21"/>
  <c r="AM209" i="21"/>
  <c r="AU209" i="21"/>
  <c r="AU226" i="21" s="1"/>
  <c r="BC209" i="21"/>
  <c r="AV213" i="21"/>
  <c r="AD217" i="21"/>
  <c r="AL217" i="21"/>
  <c r="AH240" i="21"/>
  <c r="AH281" i="21" s="1"/>
  <c r="AA239" i="21"/>
  <c r="BF238" i="21" s="1"/>
  <c r="BG238" i="21" s="1"/>
  <c r="AI239" i="21"/>
  <c r="AQ239" i="21"/>
  <c r="AB253" i="21"/>
  <c r="AJ253" i="21"/>
  <c r="AR253" i="21"/>
  <c r="AZ253" i="21"/>
  <c r="AE261" i="21"/>
  <c r="AM261" i="21"/>
  <c r="AH265" i="21"/>
  <c r="AP265" i="21"/>
  <c r="AP278" i="21" s="1"/>
  <c r="AX265" i="21"/>
  <c r="AX236" i="21" s="1"/>
  <c r="AI265" i="21"/>
  <c r="AQ265" i="21"/>
  <c r="AC269" i="21"/>
  <c r="AK269" i="21"/>
  <c r="AS269" i="21"/>
  <c r="BA269" i="21"/>
  <c r="AO287" i="21"/>
  <c r="AI293" i="21"/>
  <c r="AI292" i="21" s="1"/>
  <c r="AB296" i="21"/>
  <c r="AJ296" i="21"/>
  <c r="AR296" i="21"/>
  <c r="AL287" i="21"/>
  <c r="AG305" i="21"/>
  <c r="AO305" i="21"/>
  <c r="AW305" i="21"/>
  <c r="AW334" i="21" s="1"/>
  <c r="BE305" i="21"/>
  <c r="BF161" i="21"/>
  <c r="AA133" i="21"/>
  <c r="BF132" i="21" s="1"/>
  <c r="AB134" i="21"/>
  <c r="AB138" i="21"/>
  <c r="Z3" i="21"/>
  <c r="Z12" i="21"/>
  <c r="N23" i="21"/>
  <c r="M23" i="21" s="1"/>
  <c r="Z24" i="21"/>
  <c r="N25" i="21"/>
  <c r="M60" i="21"/>
  <c r="N72" i="21"/>
  <c r="M72" i="21" s="1"/>
  <c r="AT153" i="21"/>
  <c r="AB161" i="21"/>
  <c r="AJ161" i="21"/>
  <c r="AJ174" i="21" s="1"/>
  <c r="AJ134" i="21"/>
  <c r="AJ138" i="21"/>
  <c r="N5" i="21"/>
  <c r="Z7" i="21"/>
  <c r="N14" i="21"/>
  <c r="N18" i="21"/>
  <c r="M18" i="21" s="1"/>
  <c r="N20" i="21"/>
  <c r="M20" i="21" s="1"/>
  <c r="N22" i="21"/>
  <c r="M22" i="21" s="1"/>
  <c r="N24" i="21"/>
  <c r="M24" i="21" s="1"/>
  <c r="Z26" i="21"/>
  <c r="N45" i="21"/>
  <c r="M45" i="21" s="1"/>
  <c r="Z47" i="21"/>
  <c r="N73" i="21"/>
  <c r="Z77" i="21"/>
  <c r="Z79" i="21"/>
  <c r="AJ239" i="21"/>
  <c r="AJ235" i="21"/>
  <c r="AZ239" i="21"/>
  <c r="AZ235" i="21"/>
  <c r="AL290" i="21"/>
  <c r="AL296" i="21"/>
  <c r="BB290" i="21"/>
  <c r="AR161" i="21"/>
  <c r="AR138" i="21"/>
  <c r="AR136" i="21" s="1"/>
  <c r="AR177" i="21" s="1"/>
  <c r="AR134" i="21"/>
  <c r="N3" i="21"/>
  <c r="Z22" i="21"/>
  <c r="N28" i="21"/>
  <c r="M28" i="21" s="1"/>
  <c r="N30" i="21"/>
  <c r="M30" i="21" s="1"/>
  <c r="Z43" i="21"/>
  <c r="N66" i="21"/>
  <c r="M66" i="21" s="1"/>
  <c r="Z70" i="21"/>
  <c r="N81" i="21"/>
  <c r="N86" i="21"/>
  <c r="Z89" i="21"/>
  <c r="AJ136" i="21"/>
  <c r="AJ177" i="21" s="1"/>
  <c r="BF211" i="21"/>
  <c r="BG207" i="21" s="1"/>
  <c r="AA187" i="21"/>
  <c r="BF186" i="21" s="1"/>
  <c r="BG186" i="21" s="1"/>
  <c r="AZ161" i="21"/>
  <c r="AZ138" i="21"/>
  <c r="AZ134" i="21"/>
  <c r="Z5" i="21"/>
  <c r="M39" i="21"/>
  <c r="Z40" i="21"/>
  <c r="N51" i="21"/>
  <c r="M51" i="21" s="1"/>
  <c r="Z88" i="21"/>
  <c r="N89" i="21"/>
  <c r="M89" i="21" s="1"/>
  <c r="BD238" i="21"/>
  <c r="BD253" i="21"/>
  <c r="AU282" i="21"/>
  <c r="AN269" i="21"/>
  <c r="BD269" i="21"/>
  <c r="Z19" i="21"/>
  <c r="N34" i="21"/>
  <c r="M34" i="21" s="1"/>
  <c r="N36" i="21"/>
  <c r="M36" i="21" s="1"/>
  <c r="N38" i="21"/>
  <c r="M38" i="21" s="1"/>
  <c r="N40" i="21"/>
  <c r="M40" i="21" s="1"/>
  <c r="Z42" i="21"/>
  <c r="N61" i="21"/>
  <c r="M61" i="21" s="1"/>
  <c r="Z62" i="21"/>
  <c r="Z63" i="21"/>
  <c r="M64" i="21"/>
  <c r="N99" i="21"/>
  <c r="M99" i="21" s="1"/>
  <c r="AZ136" i="21"/>
  <c r="AZ177" i="21" s="1"/>
  <c r="AZ179" i="21" s="1"/>
  <c r="AD133" i="21"/>
  <c r="AD140" i="21"/>
  <c r="AD137" i="21"/>
  <c r="AL137" i="21"/>
  <c r="AL140" i="21"/>
  <c r="AT140" i="21"/>
  <c r="AT133" i="21"/>
  <c r="AT137" i="21"/>
  <c r="BB140" i="21"/>
  <c r="BB133" i="21"/>
  <c r="AE140" i="21"/>
  <c r="AE138" i="21"/>
  <c r="AE136" i="21" s="1"/>
  <c r="AE177" i="21" s="1"/>
  <c r="AM138" i="21"/>
  <c r="AM136" i="21" s="1"/>
  <c r="AM177" i="21" s="1"/>
  <c r="AM134" i="21"/>
  <c r="AU140" i="21"/>
  <c r="AU138" i="21"/>
  <c r="AU136" i="21" s="1"/>
  <c r="AU134" i="21"/>
  <c r="BC138" i="21"/>
  <c r="BC134" i="21"/>
  <c r="AN235" i="21"/>
  <c r="AN239" i="21"/>
  <c r="M15" i="21"/>
  <c r="M44" i="21"/>
  <c r="Z59" i="21"/>
  <c r="Z69" i="21"/>
  <c r="AB136" i="21"/>
  <c r="AB177" i="21" s="1"/>
  <c r="AB131" i="21"/>
  <c r="AB135" i="21"/>
  <c r="AJ135" i="21"/>
  <c r="AJ131" i="21"/>
  <c r="AR135" i="21"/>
  <c r="AR131" i="21"/>
  <c r="AM140" i="21"/>
  <c r="BC140" i="21"/>
  <c r="AG149" i="21"/>
  <c r="AG133" i="21"/>
  <c r="AO149" i="21"/>
  <c r="AO133" i="21"/>
  <c r="AW149" i="21"/>
  <c r="AW133" i="21"/>
  <c r="BE149" i="21"/>
  <c r="BE133" i="21"/>
  <c r="AH134" i="21"/>
  <c r="AH149" i="21"/>
  <c r="AH175" i="21" s="1"/>
  <c r="AP149" i="21"/>
  <c r="AP175" i="21" s="1"/>
  <c r="AP134" i="21"/>
  <c r="AX134" i="21"/>
  <c r="AX149" i="21"/>
  <c r="AX175" i="21" s="1"/>
  <c r="BF217" i="21"/>
  <c r="AA217" i="21"/>
  <c r="BF216" i="21" s="1"/>
  <c r="AQ217" i="21"/>
  <c r="AQ185" i="21"/>
  <c r="AY217" i="21"/>
  <c r="AY185" i="21"/>
  <c r="AJ241" i="21"/>
  <c r="AJ240" i="21" s="1"/>
  <c r="AJ281" i="21" s="1"/>
  <c r="AU287" i="21"/>
  <c r="AU291" i="21"/>
  <c r="BC291" i="21"/>
  <c r="BC287" i="21"/>
  <c r="AD305" i="21"/>
  <c r="AD289" i="21"/>
  <c r="BB305" i="21"/>
  <c r="BB289" i="21"/>
  <c r="AU290" i="21"/>
  <c r="AU305" i="21"/>
  <c r="AU288" i="21" s="1"/>
  <c r="BC290" i="21"/>
  <c r="BC305" i="21"/>
  <c r="BC288" i="21" s="1"/>
  <c r="M91" i="21"/>
  <c r="BC136" i="21"/>
  <c r="BC177" i="21" s="1"/>
  <c r="AX187" i="21"/>
  <c r="AX183" i="21"/>
  <c r="AP185" i="21"/>
  <c r="AP189" i="21"/>
  <c r="AX189" i="21"/>
  <c r="AX185" i="21"/>
  <c r="BA213" i="21"/>
  <c r="AE305" i="21"/>
  <c r="Z114" i="21"/>
  <c r="Z116" i="21"/>
  <c r="N123" i="21"/>
  <c r="M123" i="21" s="1"/>
  <c r="Z124" i="21"/>
  <c r="AD157" i="21"/>
  <c r="AL157" i="21"/>
  <c r="AT157" i="21"/>
  <c r="BB157" i="21"/>
  <c r="AN183" i="21"/>
  <c r="AN189" i="21"/>
  <c r="AI187" i="21"/>
  <c r="AY187" i="21"/>
  <c r="AQ186" i="21"/>
  <c r="AP209" i="21"/>
  <c r="AX209" i="21"/>
  <c r="AB185" i="21"/>
  <c r="AJ217" i="21"/>
  <c r="AR217" i="21"/>
  <c r="AZ217" i="21"/>
  <c r="AC217" i="21"/>
  <c r="AK217" i="21"/>
  <c r="AN253" i="21"/>
  <c r="AE257" i="21"/>
  <c r="AC265" i="21"/>
  <c r="AK265" i="21"/>
  <c r="AS265" i="21"/>
  <c r="BA265" i="21"/>
  <c r="BA282" i="21" s="1"/>
  <c r="AD265" i="21"/>
  <c r="AL265" i="21"/>
  <c r="AT265" i="21"/>
  <c r="BB265" i="21"/>
  <c r="AN287" i="21"/>
  <c r="AV287" i="21"/>
  <c r="AL289" i="21"/>
  <c r="BB296" i="21"/>
  <c r="AE296" i="21"/>
  <c r="AM292" i="21"/>
  <c r="AM333" i="21" s="1"/>
  <c r="AM305" i="21"/>
  <c r="AM334" i="21" s="1"/>
  <c r="AH309" i="21"/>
  <c r="AP309" i="21"/>
  <c r="AX309" i="21"/>
  <c r="M114" i="21"/>
  <c r="M122" i="21"/>
  <c r="M124" i="21"/>
  <c r="AP135" i="21"/>
  <c r="AQ149" i="21"/>
  <c r="AB175" i="21"/>
  <c r="AE133" i="21"/>
  <c r="AM153" i="21"/>
  <c r="AM175" i="21" s="1"/>
  <c r="AU133" i="21"/>
  <c r="BC133" i="21"/>
  <c r="AE157" i="21"/>
  <c r="AM157" i="21"/>
  <c r="AC178" i="21"/>
  <c r="AK178" i="21"/>
  <c r="AS178" i="21"/>
  <c r="BA178" i="21"/>
  <c r="AD134" i="21"/>
  <c r="AL161" i="21"/>
  <c r="AT134" i="21"/>
  <c r="BB161" i="21"/>
  <c r="BC131" i="21"/>
  <c r="AD196" i="21"/>
  <c r="AL196" i="21"/>
  <c r="AM213" i="21"/>
  <c r="AM226" i="21" s="1"/>
  <c r="AU213" i="21"/>
  <c r="BC213" i="21"/>
  <c r="AA235" i="21"/>
  <c r="BF234" i="21" s="1"/>
  <c r="BF275" i="21" s="1"/>
  <c r="AD235" i="21"/>
  <c r="AQ235" i="21"/>
  <c r="AG237" i="21"/>
  <c r="BE237" i="21"/>
  <c r="AX238" i="21"/>
  <c r="AE135" i="21"/>
  <c r="BC135" i="21"/>
  <c r="AF153" i="21"/>
  <c r="AN153" i="21"/>
  <c r="AV153" i="21"/>
  <c r="BD153" i="21"/>
  <c r="BD175" i="21" s="1"/>
  <c r="AA157" i="21"/>
  <c r="BF156" i="21" s="1"/>
  <c r="AH165" i="21"/>
  <c r="AH132" i="21" s="1"/>
  <c r="AH173" i="21" s="1"/>
  <c r="AX165" i="21"/>
  <c r="BD186" i="21"/>
  <c r="AH185" i="21"/>
  <c r="AC190" i="21"/>
  <c r="AK190" i="21"/>
  <c r="AS190" i="21"/>
  <c r="BA190" i="21"/>
  <c r="AH235" i="21"/>
  <c r="BE282" i="21"/>
  <c r="AP237" i="21"/>
  <c r="BD287" i="21"/>
  <c r="AA296" i="21"/>
  <c r="BF295" i="21" s="1"/>
  <c r="AG287" i="21"/>
  <c r="BE287" i="21"/>
  <c r="AH305" i="21"/>
  <c r="AP305" i="21"/>
  <c r="AP288" i="21" s="1"/>
  <c r="AX305" i="21"/>
  <c r="AX288" i="21" s="1"/>
  <c r="AK291" i="21"/>
  <c r="AS291" i="21"/>
  <c r="BA291" i="21"/>
  <c r="AK293" i="21"/>
  <c r="Z85" i="21"/>
  <c r="Z87" i="21"/>
  <c r="M97" i="21"/>
  <c r="Z99" i="21"/>
  <c r="N102" i="21"/>
  <c r="M102" i="21" s="1"/>
  <c r="Z103" i="21"/>
  <c r="AD183" i="21"/>
  <c r="AL183" i="21"/>
  <c r="AT183" i="21"/>
  <c r="BB183" i="21"/>
  <c r="AF196" i="21"/>
  <c r="AF184" i="21" s="1"/>
  <c r="AN196" i="21"/>
  <c r="AN184" i="21" s="1"/>
  <c r="AV196" i="21"/>
  <c r="BD196" i="21"/>
  <c r="BD184" i="21" s="1"/>
  <c r="AC209" i="21"/>
  <c r="BA209" i="21"/>
  <c r="AU187" i="21"/>
  <c r="AN217" i="21"/>
  <c r="AV217" i="21"/>
  <c r="AV184" i="21" s="1"/>
  <c r="AV224" i="21" s="1"/>
  <c r="BD217" i="21"/>
  <c r="AI248" i="21"/>
  <c r="AQ248" i="21"/>
  <c r="AY248" i="21"/>
  <c r="AQ253" i="21"/>
  <c r="AH257" i="21"/>
  <c r="AH282" i="21" s="1"/>
  <c r="AH283" i="21" s="1"/>
  <c r="AI257" i="21"/>
  <c r="AW261" i="21"/>
  <c r="AW278" i="21" s="1"/>
  <c r="AU292" i="21"/>
  <c r="AU333" i="21" s="1"/>
  <c r="AP296" i="21"/>
  <c r="AX296" i="21"/>
  <c r="AH289" i="21"/>
  <c r="AD309" i="21"/>
  <c r="AL309" i="21"/>
  <c r="AT309" i="21"/>
  <c r="AT334" i="21" s="1"/>
  <c r="BB309" i="21"/>
  <c r="N105" i="21"/>
  <c r="M105" i="21" s="1"/>
  <c r="Z107" i="21"/>
  <c r="N110" i="21"/>
  <c r="M110" i="21" s="1"/>
  <c r="Z111" i="21"/>
  <c r="N112" i="21"/>
  <c r="M112" i="21" s="1"/>
  <c r="N118" i="21"/>
  <c r="Z121" i="21"/>
  <c r="AI137" i="21"/>
  <c r="AI136" i="21" s="1"/>
  <c r="AI177" i="21" s="1"/>
  <c r="AQ137" i="21"/>
  <c r="AQ136" i="21" s="1"/>
  <c r="AQ177" i="21" s="1"/>
  <c r="AY137" i="21"/>
  <c r="AY136" i="21" s="1"/>
  <c r="AY177" i="21" s="1"/>
  <c r="AB140" i="21"/>
  <c r="AJ140" i="21"/>
  <c r="AR140" i="21"/>
  <c r="AZ140" i="21"/>
  <c r="AZ132" i="21" s="1"/>
  <c r="AZ173" i="21" s="1"/>
  <c r="AC134" i="21"/>
  <c r="AK134" i="21"/>
  <c r="AS134" i="21"/>
  <c r="BA134" i="21"/>
  <c r="BC149" i="21"/>
  <c r="AQ153" i="21"/>
  <c r="AY153" i="21"/>
  <c r="AY178" i="21" s="1"/>
  <c r="AY179" i="21" s="1"/>
  <c r="AF185" i="21"/>
  <c r="AU185" i="21"/>
  <c r="BC185" i="21"/>
  <c r="AH196" i="21"/>
  <c r="AG230" i="21"/>
  <c r="AW230" i="21"/>
  <c r="BE230" i="21"/>
  <c r="AH190" i="21"/>
  <c r="AP190" i="21"/>
  <c r="AX190" i="21"/>
  <c r="AI183" i="21"/>
  <c r="AG235" i="21"/>
  <c r="AW235" i="21"/>
  <c r="AI242" i="21"/>
  <c r="AQ242" i="21"/>
  <c r="AY242" i="21"/>
  <c r="AY292" i="21"/>
  <c r="AY333" i="21" s="1"/>
  <c r="M121" i="21"/>
  <c r="AH131" i="21"/>
  <c r="AV187" i="21"/>
  <c r="BD183" i="21"/>
  <c r="AR241" i="21"/>
  <c r="AR240" i="21" s="1"/>
  <c r="AR281" i="21" s="1"/>
  <c r="AC238" i="21"/>
  <c r="AK238" i="21"/>
  <c r="AL235" i="21"/>
  <c r="AT235" i="21"/>
  <c r="Z117" i="21"/>
  <c r="Z119" i="21"/>
  <c r="AH135" i="21"/>
  <c r="AC140" i="21"/>
  <c r="AK140" i="21"/>
  <c r="AK132" i="21" s="1"/>
  <c r="AK172" i="21" s="1"/>
  <c r="AS140" i="21"/>
  <c r="AS132" i="21" s="1"/>
  <c r="AS172" i="21" s="1"/>
  <c r="BA140" i="21"/>
  <c r="AB157" i="21"/>
  <c r="AJ157" i="21"/>
  <c r="AR157" i="21"/>
  <c r="AZ157" i="21"/>
  <c r="AH161" i="21"/>
  <c r="AP161" i="21"/>
  <c r="AP178" i="21" s="1"/>
  <c r="AP179" i="21" s="1"/>
  <c r="AX161" i="21"/>
  <c r="AI161" i="21"/>
  <c r="AI178" i="21" s="1"/>
  <c r="AI179" i="21" s="1"/>
  <c r="AQ161" i="21"/>
  <c r="AQ174" i="21" s="1"/>
  <c r="AY161" i="21"/>
  <c r="AC165" i="21"/>
  <c r="AK165" i="21"/>
  <c r="AS165" i="21"/>
  <c r="BA165" i="21"/>
  <c r="AG189" i="21"/>
  <c r="AG188" i="21" s="1"/>
  <c r="AG229" i="21" s="1"/>
  <c r="AG231" i="21" s="1"/>
  <c r="AA196" i="21"/>
  <c r="BF195" i="21" s="1"/>
  <c r="AF209" i="21"/>
  <c r="AN209" i="21"/>
  <c r="AN230" i="21" s="1"/>
  <c r="AV209" i="21"/>
  <c r="AV230" i="21" s="1"/>
  <c r="BD209" i="21"/>
  <c r="BD230" i="21" s="1"/>
  <c r="AI213" i="21"/>
  <c r="AI226" i="21" s="1"/>
  <c r="AQ213" i="21"/>
  <c r="AY213" i="21"/>
  <c r="AP217" i="21"/>
  <c r="AC244" i="21"/>
  <c r="AC257" i="21"/>
  <c r="AK257" i="21"/>
  <c r="AS257" i="21"/>
  <c r="BA257" i="21"/>
  <c r="AD257" i="21"/>
  <c r="AL257" i="21"/>
  <c r="AL282" i="21" s="1"/>
  <c r="AT257" i="21"/>
  <c r="BB257" i="21"/>
  <c r="AB261" i="21"/>
  <c r="AJ261" i="21"/>
  <c r="AR261" i="21"/>
  <c r="AD269" i="21"/>
  <c r="AL269" i="21"/>
  <c r="AT269" i="21"/>
  <c r="BB269" i="21"/>
  <c r="AD287" i="21"/>
  <c r="BB287" i="21"/>
  <c r="AS305" i="21"/>
  <c r="BA305" i="21"/>
  <c r="AK135" i="21"/>
  <c r="AK131" i="21"/>
  <c r="M81" i="21"/>
  <c r="M41" i="21"/>
  <c r="M57" i="21"/>
  <c r="Z102" i="21"/>
  <c r="BA131" i="21"/>
  <c r="AI133" i="21"/>
  <c r="AQ133" i="21"/>
  <c r="AY133" i="21"/>
  <c r="AC137" i="21"/>
  <c r="AC136" i="21" s="1"/>
  <c r="AC177" i="21" s="1"/>
  <c r="AC179" i="21" s="1"/>
  <c r="AK137" i="21"/>
  <c r="AK136" i="21" s="1"/>
  <c r="AK177" i="21" s="1"/>
  <c r="AS137" i="21"/>
  <c r="AS136" i="21" s="1"/>
  <c r="AS177" i="21" s="1"/>
  <c r="BA137" i="21"/>
  <c r="BA136" i="21" s="1"/>
  <c r="BA177" i="21" s="1"/>
  <c r="AE174" i="21"/>
  <c r="AM174" i="21"/>
  <c r="AT161" i="21"/>
  <c r="AT132" i="21" s="1"/>
  <c r="AC189" i="21"/>
  <c r="AC188" i="21" s="1"/>
  <c r="AM188" i="21"/>
  <c r="AM229" i="21" s="1"/>
  <c r="AF183" i="21"/>
  <c r="AF187" i="21"/>
  <c r="AV188" i="21"/>
  <c r="AV229" i="21" s="1"/>
  <c r="AD209" i="21"/>
  <c r="AL209" i="21"/>
  <c r="AT209" i="21"/>
  <c r="BB209" i="21"/>
  <c r="AB217" i="21"/>
  <c r="AS217" i="21"/>
  <c r="BA217" i="21"/>
  <c r="BA184" i="21" s="1"/>
  <c r="M5" i="21"/>
  <c r="Z25" i="21"/>
  <c r="M73" i="21"/>
  <c r="Z109" i="21"/>
  <c r="Z112" i="21"/>
  <c r="AD138" i="21"/>
  <c r="AD136" i="21" s="1"/>
  <c r="AD177" i="21" s="1"/>
  <c r="AL138" i="21"/>
  <c r="AL136" i="21" s="1"/>
  <c r="AL177" i="21" s="1"/>
  <c r="AT138" i="21"/>
  <c r="BB138" i="21"/>
  <c r="BB136" i="21" s="1"/>
  <c r="BB177" i="21" s="1"/>
  <c r="AE131" i="21"/>
  <c r="AM131" i="21"/>
  <c r="AU131" i="21"/>
  <c r="AJ175" i="21"/>
  <c r="AX174" i="21"/>
  <c r="AO183" i="21"/>
  <c r="AO187" i="21"/>
  <c r="AG184" i="21"/>
  <c r="AW184" i="21"/>
  <c r="AO189" i="21"/>
  <c r="AO188" i="21" s="1"/>
  <c r="AO229" i="21" s="1"/>
  <c r="AW189" i="21"/>
  <c r="AW188" i="21" s="1"/>
  <c r="AW229" i="21" s="1"/>
  <c r="AW231" i="21" s="1"/>
  <c r="AW185" i="21"/>
  <c r="BE189" i="21"/>
  <c r="BE188" i="21" s="1"/>
  <c r="BE229" i="21" s="1"/>
  <c r="BE231" i="21" s="1"/>
  <c r="AH213" i="21"/>
  <c r="AP213" i="21"/>
  <c r="AX213" i="21"/>
  <c r="AK189" i="21"/>
  <c r="AK188" i="21" s="1"/>
  <c r="AK229" i="21" s="1"/>
  <c r="AK209" i="21"/>
  <c r="AK230" i="21" s="1"/>
  <c r="M12" i="21"/>
  <c r="M14" i="21"/>
  <c r="Z21" i="21"/>
  <c r="Z28" i="21"/>
  <c r="M35" i="21"/>
  <c r="Z37" i="21"/>
  <c r="Z44" i="21"/>
  <c r="Z53" i="21"/>
  <c r="Z60" i="21"/>
  <c r="M67" i="21"/>
  <c r="Z74" i="21"/>
  <c r="Z78" i="21"/>
  <c r="N80" i="21"/>
  <c r="M80" i="21" s="1"/>
  <c r="N84" i="21"/>
  <c r="M84" i="21" s="1"/>
  <c r="Z94" i="21"/>
  <c r="N101" i="21"/>
  <c r="M101" i="21" s="1"/>
  <c r="N103" i="21"/>
  <c r="M103" i="21" s="1"/>
  <c r="N104" i="21"/>
  <c r="M104" i="21" s="1"/>
  <c r="Z106" i="21"/>
  <c r="Z113" i="21"/>
  <c r="N116" i="21"/>
  <c r="M116" i="21" s="1"/>
  <c r="AS131" i="21"/>
  <c r="AK133" i="21"/>
  <c r="AS133" i="21"/>
  <c r="BA133" i="21"/>
  <c r="AN175" i="21"/>
  <c r="AE153" i="21"/>
  <c r="AE178" i="21" s="1"/>
  <c r="AE179" i="21" s="1"/>
  <c r="AG153" i="21"/>
  <c r="AG175" i="21" s="1"/>
  <c r="AO153" i="21"/>
  <c r="AW153" i="21"/>
  <c r="AW175" i="21" s="1"/>
  <c r="BE153" i="21"/>
  <c r="BE132" i="21" s="1"/>
  <c r="BE172" i="21" s="1"/>
  <c r="AY174" i="21"/>
  <c r="AG174" i="21"/>
  <c r="AO174" i="21"/>
  <c r="AW174" i="21"/>
  <c r="BE174" i="21"/>
  <c r="BF159" i="21"/>
  <c r="AD161" i="21"/>
  <c r="AD132" i="21" s="1"/>
  <c r="AF161" i="21"/>
  <c r="AN161" i="21"/>
  <c r="AN178" i="21" s="1"/>
  <c r="AV161" i="21"/>
  <c r="BD161" i="21"/>
  <c r="AA165" i="21"/>
  <c r="BF164" i="21" s="1"/>
  <c r="AW186" i="21"/>
  <c r="AF188" i="21"/>
  <c r="AH183" i="21"/>
  <c r="AH186" i="21"/>
  <c r="AP186" i="21"/>
  <c r="AE238" i="21"/>
  <c r="M19" i="21"/>
  <c r="M26" i="21"/>
  <c r="Z57" i="21"/>
  <c r="M4" i="21"/>
  <c r="Z14" i="21"/>
  <c r="N21" i="21"/>
  <c r="M21" i="21" s="1"/>
  <c r="Z35" i="21"/>
  <c r="N37" i="21"/>
  <c r="M37" i="21" s="1"/>
  <c r="Z38" i="21"/>
  <c r="Z39" i="21"/>
  <c r="N46" i="21"/>
  <c r="M46" i="21" s="1"/>
  <c r="Z51" i="21"/>
  <c r="N53" i="21"/>
  <c r="M53" i="21" s="1"/>
  <c r="Z54" i="21"/>
  <c r="Z55" i="21"/>
  <c r="N62" i="21"/>
  <c r="M62" i="21" s="1"/>
  <c r="N74" i="21"/>
  <c r="M74" i="21" s="1"/>
  <c r="Z80" i="21"/>
  <c r="Z91" i="21"/>
  <c r="N94" i="21"/>
  <c r="M94" i="21" s="1"/>
  <c r="Z101" i="21"/>
  <c r="Z104" i="21"/>
  <c r="Z108" i="21"/>
  <c r="Z123" i="21"/>
  <c r="AC133" i="21"/>
  <c r="AL134" i="21"/>
  <c r="BB134" i="21"/>
  <c r="AU135" i="21"/>
  <c r="AY140" i="21"/>
  <c r="BC153" i="21"/>
  <c r="BC178" i="21" s="1"/>
  <c r="AH174" i="21"/>
  <c r="BD174" i="21"/>
  <c r="BF167" i="21"/>
  <c r="AG185" i="21"/>
  <c r="BE185" i="21"/>
  <c r="AX186" i="21"/>
  <c r="BE187" i="21"/>
  <c r="BA189" i="21"/>
  <c r="BA188" i="21" s="1"/>
  <c r="BA229" i="21" s="1"/>
  <c r="AA183" i="21"/>
  <c r="BF182" i="21" s="1"/>
  <c r="AQ183" i="21"/>
  <c r="AJ185" i="21"/>
  <c r="AR185" i="21"/>
  <c r="AR196" i="21"/>
  <c r="AZ185" i="21"/>
  <c r="AZ196" i="21"/>
  <c r="AC186" i="21"/>
  <c r="AK186" i="21"/>
  <c r="AS186" i="21"/>
  <c r="BA186" i="21"/>
  <c r="BA196" i="21"/>
  <c r="BC183" i="21"/>
  <c r="AE185" i="21"/>
  <c r="AF230" i="21"/>
  <c r="AB230" i="21"/>
  <c r="AR230" i="21"/>
  <c r="AZ230" i="21"/>
  <c r="AU238" i="21"/>
  <c r="AU248" i="21"/>
  <c r="Z41" i="21"/>
  <c r="N16" i="21"/>
  <c r="M16" i="21" s="1"/>
  <c r="N17" i="21"/>
  <c r="M17" i="21" s="1"/>
  <c r="Z23" i="21"/>
  <c r="T128" i="21"/>
  <c r="Z4" i="21"/>
  <c r="N11" i="21"/>
  <c r="M11" i="21" s="1"/>
  <c r="Z17" i="21"/>
  <c r="Z18" i="21"/>
  <c r="Z30" i="21"/>
  <c r="N32" i="21"/>
  <c r="M32" i="21" s="1"/>
  <c r="N33" i="21"/>
  <c r="M33" i="21" s="1"/>
  <c r="Z46" i="21"/>
  <c r="N48" i="21"/>
  <c r="M48" i="21" s="1"/>
  <c r="N49" i="21"/>
  <c r="M49" i="21" s="1"/>
  <c r="N65" i="21"/>
  <c r="M65" i="21" s="1"/>
  <c r="N71" i="21"/>
  <c r="M71" i="21" s="1"/>
  <c r="N76" i="21"/>
  <c r="M76" i="21" s="1"/>
  <c r="Z81" i="21"/>
  <c r="Z86" i="21"/>
  <c r="N93" i="21"/>
  <c r="M93" i="21" s="1"/>
  <c r="N95" i="21"/>
  <c r="M95" i="21" s="1"/>
  <c r="N96" i="21"/>
  <c r="M96" i="21" s="1"/>
  <c r="Z98" i="21"/>
  <c r="Z105" i="21"/>
  <c r="M108" i="21"/>
  <c r="Z118" i="21"/>
  <c r="N125" i="21"/>
  <c r="M125" i="21" s="1"/>
  <c r="AM133" i="21"/>
  <c r="AA140" i="21"/>
  <c r="AI140" i="21"/>
  <c r="AQ140" i="21"/>
  <c r="AA149" i="21"/>
  <c r="BF148" i="21" s="1"/>
  <c r="AH178" i="21"/>
  <c r="AX178" i="21"/>
  <c r="AX179" i="21" s="1"/>
  <c r="AA188" i="21"/>
  <c r="BC188" i="21"/>
  <c r="AU190" i="21"/>
  <c r="AU188" i="21" s="1"/>
  <c r="AU229" i="21" s="1"/>
  <c r="AJ196" i="21"/>
  <c r="AH189" i="21"/>
  <c r="AH209" i="21"/>
  <c r="BF210" i="21"/>
  <c r="AA209" i="21"/>
  <c r="BF208" i="21" s="1"/>
  <c r="AI190" i="21"/>
  <c r="AI188" i="21" s="1"/>
  <c r="AI229" i="21" s="1"/>
  <c r="AI209" i="21"/>
  <c r="AQ190" i="21"/>
  <c r="AQ188" i="21" s="1"/>
  <c r="AQ209" i="21"/>
  <c r="AQ230" i="21" s="1"/>
  <c r="AY190" i="21"/>
  <c r="AY186" i="21"/>
  <c r="AY209" i="21"/>
  <c r="M7" i="21"/>
  <c r="R128" i="21"/>
  <c r="N6" i="21"/>
  <c r="M6" i="21" s="1"/>
  <c r="Z13" i="21"/>
  <c r="Z33" i="21"/>
  <c r="Z34" i="21"/>
  <c r="Z49" i="21"/>
  <c r="Z50" i="21"/>
  <c r="Z65" i="21"/>
  <c r="Z66" i="21"/>
  <c r="Z68" i="21"/>
  <c r="Z83" i="21"/>
  <c r="Z93" i="21"/>
  <c r="Z96" i="21"/>
  <c r="Z100" i="21"/>
  <c r="Z115" i="21"/>
  <c r="M118" i="21"/>
  <c r="Z125" i="21"/>
  <c r="BF129" i="21"/>
  <c r="AM135" i="21"/>
  <c r="AC175" i="21"/>
  <c r="AK175" i="21"/>
  <c r="BA175" i="21"/>
  <c r="AB174" i="21"/>
  <c r="AW183" i="21"/>
  <c r="AO185" i="21"/>
  <c r="AN188" i="21"/>
  <c r="AN229" i="21" s="1"/>
  <c r="AD230" i="21"/>
  <c r="AL230" i="21"/>
  <c r="BB230" i="21"/>
  <c r="AE213" i="21"/>
  <c r="AE230" i="21" s="1"/>
  <c r="AE190" i="21"/>
  <c r="BC230" i="21"/>
  <c r="AC237" i="21"/>
  <c r="AC253" i="21"/>
  <c r="AK237" i="21"/>
  <c r="AK253" i="21"/>
  <c r="AS253" i="21"/>
  <c r="AS237" i="21"/>
  <c r="BA253" i="21"/>
  <c r="BA237" i="21"/>
  <c r="AS209" i="21"/>
  <c r="AS189" i="21"/>
  <c r="M25" i="21"/>
  <c r="Z6" i="21"/>
  <c r="N8" i="21"/>
  <c r="M8" i="21" s="1"/>
  <c r="M9" i="21"/>
  <c r="N13" i="21"/>
  <c r="M13" i="21" s="1"/>
  <c r="Z15" i="21"/>
  <c r="Z20" i="21"/>
  <c r="N27" i="21"/>
  <c r="M27" i="21" s="1"/>
  <c r="Z29" i="21"/>
  <c r="Z36" i="21"/>
  <c r="N43" i="21"/>
  <c r="M43" i="21" s="1"/>
  <c r="Z45" i="21"/>
  <c r="Z52" i="21"/>
  <c r="N59" i="21"/>
  <c r="M59" i="21" s="1"/>
  <c r="Z61" i="21"/>
  <c r="N68" i="21"/>
  <c r="M68" i="21" s="1"/>
  <c r="Z72" i="21"/>
  <c r="N83" i="21"/>
  <c r="M83" i="21" s="1"/>
  <c r="N85" i="21"/>
  <c r="M85" i="21" s="1"/>
  <c r="N88" i="21"/>
  <c r="M88" i="21" s="1"/>
  <c r="Z90" i="21"/>
  <c r="Z97" i="21"/>
  <c r="N100" i="21"/>
  <c r="M100" i="21" s="1"/>
  <c r="Z110" i="21"/>
  <c r="N117" i="21"/>
  <c r="M117" i="21" s="1"/>
  <c r="N119" i="21"/>
  <c r="M119" i="21" s="1"/>
  <c r="N120" i="21"/>
  <c r="M120" i="21" s="1"/>
  <c r="Z122" i="21"/>
  <c r="AU132" i="21"/>
  <c r="AU172" i="21" s="1"/>
  <c r="AA137" i="21"/>
  <c r="AF175" i="21"/>
  <c r="AV175" i="21"/>
  <c r="AC174" i="21"/>
  <c r="AK174" i="21"/>
  <c r="BA174" i="21"/>
  <c r="AP188" i="21"/>
  <c r="AP229" i="21" s="1"/>
  <c r="AD184" i="21"/>
  <c r="AD223" i="21" s="1"/>
  <c r="AL184" i="21"/>
  <c r="AL223" i="21" s="1"/>
  <c r="AT184" i="21"/>
  <c r="AT225" i="21" s="1"/>
  <c r="BB184" i="21"/>
  <c r="AD188" i="21"/>
  <c r="AD229" i="21" s="1"/>
  <c r="AL189" i="21"/>
  <c r="AL185" i="21"/>
  <c r="AT189" i="21"/>
  <c r="AT185" i="21"/>
  <c r="BB189" i="21"/>
  <c r="BB185" i="21"/>
  <c r="AD186" i="21"/>
  <c r="AL186" i="21"/>
  <c r="AL190" i="21"/>
  <c r="AT186" i="21"/>
  <c r="AT190" i="21"/>
  <c r="BB190" i="21"/>
  <c r="BB186" i="21"/>
  <c r="AY183" i="21"/>
  <c r="AV183" i="21"/>
  <c r="AV186" i="21"/>
  <c r="BD187" i="21"/>
  <c r="AE188" i="21"/>
  <c r="AE229" i="21" s="1"/>
  <c r="AY188" i="21"/>
  <c r="AY229" i="21" s="1"/>
  <c r="AE183" i="21"/>
  <c r="AM183" i="21"/>
  <c r="BC187" i="21"/>
  <c r="AC196" i="21"/>
  <c r="AK196" i="21"/>
  <c r="AK184" i="21" s="1"/>
  <c r="AS185" i="21"/>
  <c r="BA185" i="21"/>
  <c r="AI217" i="21"/>
  <c r="AO237" i="21"/>
  <c r="AH238" i="21"/>
  <c r="AB239" i="21"/>
  <c r="AG240" i="21"/>
  <c r="AG281" i="21" s="1"/>
  <c r="AH236" i="21"/>
  <c r="AH277" i="21" s="1"/>
  <c r="AI241" i="21"/>
  <c r="AI240" i="21" s="1"/>
  <c r="AI244" i="21"/>
  <c r="AQ241" i="21"/>
  <c r="AQ240" i="21" s="1"/>
  <c r="AQ281" i="21" s="1"/>
  <c r="AQ244" i="21"/>
  <c r="AQ237" i="21"/>
  <c r="AY241" i="21"/>
  <c r="AY240" i="21" s="1"/>
  <c r="AY281" i="21" s="1"/>
  <c r="AY237" i="21"/>
  <c r="AA287" i="21"/>
  <c r="BF286" i="21" s="1"/>
  <c r="AR235" i="21"/>
  <c r="AR239" i="21"/>
  <c r="AB244" i="21"/>
  <c r="AB241" i="21"/>
  <c r="AB240" i="21" s="1"/>
  <c r="AB281" i="21" s="1"/>
  <c r="AZ241" i="21"/>
  <c r="AZ240" i="21" s="1"/>
  <c r="AZ281" i="21" s="1"/>
  <c r="AZ244" i="21"/>
  <c r="BA238" i="21"/>
  <c r="BA244" i="21"/>
  <c r="AK241" i="21"/>
  <c r="AK261" i="21"/>
  <c r="AS241" i="21"/>
  <c r="AS261" i="21"/>
  <c r="AS282" i="21" s="1"/>
  <c r="BA241" i="21"/>
  <c r="BA261" i="21"/>
  <c r="AD261" i="21"/>
  <c r="AD242" i="21"/>
  <c r="AF288" i="21"/>
  <c r="BF155" i="21"/>
  <c r="BF163" i="21"/>
  <c r="BD189" i="21"/>
  <c r="BD188" i="21" s="1"/>
  <c r="BD229" i="21" s="1"/>
  <c r="AH187" i="21"/>
  <c r="AP187" i="21"/>
  <c r="BG199" i="21"/>
  <c r="AS238" i="21"/>
  <c r="AD237" i="21"/>
  <c r="AD241" i="21"/>
  <c r="AL237" i="21"/>
  <c r="AL244" i="21"/>
  <c r="AT237" i="21"/>
  <c r="AT244" i="21"/>
  <c r="BB237" i="21"/>
  <c r="BB244" i="21"/>
  <c r="AM238" i="21"/>
  <c r="AI291" i="21"/>
  <c r="AI287" i="21"/>
  <c r="AY287" i="21"/>
  <c r="AY291" i="21"/>
  <c r="AG296" i="21"/>
  <c r="AG288" i="21" s="1"/>
  <c r="AG327" i="21" s="1"/>
  <c r="AG293" i="21"/>
  <c r="AG292" i="21" s="1"/>
  <c r="AG333" i="21" s="1"/>
  <c r="AO289" i="21"/>
  <c r="AO296" i="21"/>
  <c r="AO288" i="21" s="1"/>
  <c r="AW289" i="21"/>
  <c r="AW296" i="21"/>
  <c r="AW293" i="21"/>
  <c r="AW292" i="21" s="1"/>
  <c r="AW333" i="21" s="1"/>
  <c r="BE293" i="21"/>
  <c r="BE292" i="21" s="1"/>
  <c r="BE296" i="21"/>
  <c r="BE288" i="21" s="1"/>
  <c r="BE329" i="21" s="1"/>
  <c r="AH296" i="21"/>
  <c r="AH288" i="21" s="1"/>
  <c r="AH328" i="21" s="1"/>
  <c r="AH290" i="21"/>
  <c r="BG303" i="21"/>
  <c r="AC289" i="21"/>
  <c r="AC309" i="21"/>
  <c r="AS309" i="21"/>
  <c r="AS334" i="21" s="1"/>
  <c r="AS289" i="21"/>
  <c r="BA289" i="21"/>
  <c r="BA309" i="21"/>
  <c r="BA334" i="21" s="1"/>
  <c r="BF147" i="21"/>
  <c r="AP183" i="21"/>
  <c r="AE235" i="21"/>
  <c r="AE239" i="21"/>
  <c r="AM239" i="21"/>
  <c r="AM235" i="21"/>
  <c r="AU239" i="21"/>
  <c r="BC235" i="21"/>
  <c r="AR244" i="21"/>
  <c r="AE237" i="21"/>
  <c r="AE241" i="21"/>
  <c r="AE240" i="21" s="1"/>
  <c r="AE281" i="21" s="1"/>
  <c r="AM240" i="21"/>
  <c r="AM278" i="21" s="1"/>
  <c r="AU240" i="21"/>
  <c r="BC240" i="21"/>
  <c r="BC281" i="21" s="1"/>
  <c r="AF244" i="21"/>
  <c r="AF236" i="21" s="1"/>
  <c r="AF277" i="21" s="1"/>
  <c r="AF238" i="21"/>
  <c r="AN242" i="21"/>
  <c r="AN240" i="21" s="1"/>
  <c r="AN281" i="21" s="1"/>
  <c r="AN238" i="21"/>
  <c r="BD240" i="21"/>
  <c r="BD281" i="21" s="1"/>
  <c r="BB235" i="21"/>
  <c r="AQ238" i="21"/>
  <c r="AY238" i="21"/>
  <c r="BE289" i="21"/>
  <c r="AV292" i="21"/>
  <c r="AV333" i="21" s="1"/>
  <c r="BD288" i="21"/>
  <c r="BD329" i="21" s="1"/>
  <c r="BF169" i="21"/>
  <c r="AJ184" i="21"/>
  <c r="AJ224" i="21" s="1"/>
  <c r="AR184" i="21"/>
  <c r="AR225" i="21" s="1"/>
  <c r="AB189" i="21"/>
  <c r="AB188" i="21" s="1"/>
  <c r="AB229" i="21" s="1"/>
  <c r="AJ189" i="21"/>
  <c r="AJ188" i="21" s="1"/>
  <c r="AJ229" i="21" s="1"/>
  <c r="AJ231" i="21" s="1"/>
  <c r="AR189" i="21"/>
  <c r="AR188" i="21" s="1"/>
  <c r="AR229" i="21" s="1"/>
  <c r="AR231" i="21" s="1"/>
  <c r="AZ189" i="21"/>
  <c r="AZ188" i="21" s="1"/>
  <c r="AZ229" i="21" s="1"/>
  <c r="AZ231" i="21" s="1"/>
  <c r="BA183" i="21"/>
  <c r="AA213" i="21"/>
  <c r="AE217" i="21"/>
  <c r="AM217" i="21"/>
  <c r="AU217" i="21"/>
  <c r="BC217" i="21"/>
  <c r="BC184" i="21" s="1"/>
  <c r="AU235" i="21"/>
  <c r="BC238" i="21"/>
  <c r="AF239" i="21"/>
  <c r="AF235" i="21"/>
  <c r="AV235" i="21"/>
  <c r="AV239" i="21"/>
  <c r="BD235" i="21"/>
  <c r="BD239" i="21"/>
  <c r="AA248" i="21"/>
  <c r="BF247" i="21" s="1"/>
  <c r="AP253" i="21"/>
  <c r="AG282" i="21"/>
  <c r="AN282" i="21"/>
  <c r="AG289" i="21"/>
  <c r="BF142" i="21"/>
  <c r="BF146" i="21"/>
  <c r="AA153" i="21"/>
  <c r="BF152" i="21" s="1"/>
  <c r="AA161" i="21"/>
  <c r="BF160" i="21" s="1"/>
  <c r="BF168" i="21"/>
  <c r="AA185" i="21"/>
  <c r="BF184" i="21" s="1"/>
  <c r="AM187" i="21"/>
  <c r="AC185" i="21"/>
  <c r="AK185" i="21"/>
  <c r="AT230" i="21"/>
  <c r="AI237" i="21"/>
  <c r="BB242" i="21"/>
  <c r="BB240" i="21" s="1"/>
  <c r="AM282" i="21"/>
  <c r="BA242" i="21"/>
  <c r="AF282" i="21"/>
  <c r="AO282" i="21"/>
  <c r="AX282" i="21"/>
  <c r="AX283" i="21" s="1"/>
  <c r="AB334" i="21"/>
  <c r="AB335" i="21" s="1"/>
  <c r="AJ334" i="21"/>
  <c r="AR334" i="21"/>
  <c r="AZ334" i="21"/>
  <c r="AI238" i="21"/>
  <c r="AV240" i="21"/>
  <c r="AV281" i="21" s="1"/>
  <c r="AD253" i="21"/>
  <c r="AL253" i="21"/>
  <c r="AL236" i="21" s="1"/>
  <c r="AT253" i="21"/>
  <c r="AT282" i="21" s="1"/>
  <c r="BB253" i="21"/>
  <c r="BB282" i="21" s="1"/>
  <c r="AT287" i="21"/>
  <c r="AD290" i="21"/>
  <c r="AO290" i="21"/>
  <c r="AM291" i="21"/>
  <c r="AZ292" i="21"/>
  <c r="AZ333" i="21" s="1"/>
  <c r="AD296" i="21"/>
  <c r="AD288" i="21" s="1"/>
  <c r="AV296" i="21"/>
  <c r="AV288" i="21" s="1"/>
  <c r="AV327" i="21" s="1"/>
  <c r="AD334" i="21"/>
  <c r="AL334" i="21"/>
  <c r="AL335" i="21" s="1"/>
  <c r="BB334" i="21"/>
  <c r="AG236" i="21"/>
  <c r="AG277" i="21" s="1"/>
  <c r="AW237" i="21"/>
  <c r="BE236" i="21"/>
  <c r="BE276" i="21" s="1"/>
  <c r="AV289" i="21"/>
  <c r="AE290" i="21"/>
  <c r="AT290" i="21"/>
  <c r="AN291" i="21"/>
  <c r="AR292" i="21"/>
  <c r="AR333" i="21" s="1"/>
  <c r="BA293" i="21"/>
  <c r="AC287" i="21"/>
  <c r="AK287" i="21"/>
  <c r="AS287" i="21"/>
  <c r="BA287" i="21"/>
  <c r="AN296" i="21"/>
  <c r="AN288" i="21" s="1"/>
  <c r="AN327" i="21" s="1"/>
  <c r="AR287" i="21"/>
  <c r="AZ287" i="21"/>
  <c r="AB288" i="21"/>
  <c r="AJ288" i="21"/>
  <c r="AJ329" i="21" s="1"/>
  <c r="AR288" i="21"/>
  <c r="AR327" i="21" s="1"/>
  <c r="AZ288" i="21"/>
  <c r="AZ329" i="21" s="1"/>
  <c r="AB289" i="21"/>
  <c r="AJ289" i="21"/>
  <c r="AR289" i="21"/>
  <c r="AZ289" i="21"/>
  <c r="AB290" i="21"/>
  <c r="AJ290" i="21"/>
  <c r="AR290" i="21"/>
  <c r="AZ290" i="21"/>
  <c r="AU334" i="21"/>
  <c r="AU335" i="21" s="1"/>
  <c r="BC334" i="21"/>
  <c r="BC335" i="21" s="1"/>
  <c r="AA238" i="21"/>
  <c r="BF237" i="21" s="1"/>
  <c r="AY239" i="21"/>
  <c r="AA253" i="21"/>
  <c r="BF252" i="21" s="1"/>
  <c r="AA257" i="21"/>
  <c r="BF256" i="21" s="1"/>
  <c r="AA265" i="21"/>
  <c r="BF264" i="21" s="1"/>
  <c r="BC282" i="21"/>
  <c r="AJ292" i="21"/>
  <c r="AJ333" i="21" s="1"/>
  <c r="BB292" i="21"/>
  <c r="BB333" i="21" s="1"/>
  <c r="BA294" i="21"/>
  <c r="AF334" i="21"/>
  <c r="AF335" i="21" s="1"/>
  <c r="AN334" i="21"/>
  <c r="AN335" i="21" s="1"/>
  <c r="AV334" i="21"/>
  <c r="BD334" i="21"/>
  <c r="BD282" i="21"/>
  <c r="AT292" i="21"/>
  <c r="AT333" i="21" s="1"/>
  <c r="BA288" i="21"/>
  <c r="BA329" i="21" s="1"/>
  <c r="AG334" i="21"/>
  <c r="AO334" i="21"/>
  <c r="AO335" i="21" s="1"/>
  <c r="BE334" i="21"/>
  <c r="AH291" i="21"/>
  <c r="AP291" i="21"/>
  <c r="AX291" i="21"/>
  <c r="AH293" i="21"/>
  <c r="AP293" i="21"/>
  <c r="AX293" i="21"/>
  <c r="AH294" i="21"/>
  <c r="AP294" i="21"/>
  <c r="AX294" i="21"/>
  <c r="AH334" i="21"/>
  <c r="AP289" i="21"/>
  <c r="AX289" i="21"/>
  <c r="AP290" i="21"/>
  <c r="AX290" i="21"/>
  <c r="AL239" i="21"/>
  <c r="AT239" i="21"/>
  <c r="AD238" i="21"/>
  <c r="AL238" i="21"/>
  <c r="AT238" i="21"/>
  <c r="BB238" i="21"/>
  <c r="AB238" i="21"/>
  <c r="AJ238" i="21"/>
  <c r="AR238" i="21"/>
  <c r="AZ238" i="21"/>
  <c r="AI261" i="21"/>
  <c r="AI278" i="21" s="1"/>
  <c r="AQ261" i="21"/>
  <c r="AQ236" i="21" s="1"/>
  <c r="AY261" i="21"/>
  <c r="BD292" i="21"/>
  <c r="BD333" i="21" s="1"/>
  <c r="BD335" i="21" s="1"/>
  <c r="AQ330" i="21"/>
  <c r="AY330" i="21"/>
  <c r="AP334" i="21"/>
  <c r="M3" i="21"/>
  <c r="N69" i="21"/>
  <c r="M69" i="21" s="1"/>
  <c r="N79" i="21"/>
  <c r="M79" i="21" s="1"/>
  <c r="S128" i="21"/>
  <c r="AR224" i="21"/>
  <c r="Z75" i="21"/>
  <c r="V128" i="21"/>
  <c r="Z67" i="21"/>
  <c r="AN179" i="21"/>
  <c r="AD225" i="21"/>
  <c r="AT223" i="21"/>
  <c r="BB225" i="21"/>
  <c r="BB223" i="21"/>
  <c r="BB224" i="21"/>
  <c r="O128" i="21"/>
  <c r="M70" i="21"/>
  <c r="N77" i="21"/>
  <c r="M77" i="21" s="1"/>
  <c r="U128" i="21"/>
  <c r="BG147" i="21" s="1"/>
  <c r="X128" i="21"/>
  <c r="M86" i="21"/>
  <c r="AH179" i="21"/>
  <c r="BF134" i="21"/>
  <c r="AF229" i="21"/>
  <c r="AF231" i="21" s="1"/>
  <c r="AF226" i="21"/>
  <c r="W128" i="21"/>
  <c r="P128" i="21"/>
  <c r="Q128" i="21"/>
  <c r="Y128" i="21"/>
  <c r="Z73" i="21"/>
  <c r="Z76" i="21"/>
  <c r="N87" i="21"/>
  <c r="M87" i="21" s="1"/>
  <c r="AS171" i="21"/>
  <c r="AS173" i="21"/>
  <c r="AL187" i="21"/>
  <c r="AC184" i="21"/>
  <c r="AA227" i="21"/>
  <c r="AI227" i="21"/>
  <c r="AY227" i="21"/>
  <c r="AB178" i="21"/>
  <c r="AB179" i="21" s="1"/>
  <c r="AR178" i="21"/>
  <c r="AZ178" i="21"/>
  <c r="AK171" i="21"/>
  <c r="AU178" i="21"/>
  <c r="BE178" i="21"/>
  <c r="BE179" i="21" s="1"/>
  <c r="AG225" i="21"/>
  <c r="AG223" i="21"/>
  <c r="AG224" i="21"/>
  <c r="AA229" i="21"/>
  <c r="BF187" i="21"/>
  <c r="BF226" i="21" s="1"/>
  <c r="BC227" i="21"/>
  <c r="BC229" i="21"/>
  <c r="AJ227" i="21"/>
  <c r="AR227" i="21"/>
  <c r="AZ227" i="21"/>
  <c r="AD226" i="21"/>
  <c r="AM281" i="21"/>
  <c r="AM283" i="21" s="1"/>
  <c r="AM279" i="21"/>
  <c r="AU281" i="21"/>
  <c r="AU283" i="21" s="1"/>
  <c r="AU279" i="21"/>
  <c r="AU278" i="21"/>
  <c r="AC282" i="21"/>
  <c r="AC236" i="21"/>
  <c r="AK282" i="21"/>
  <c r="AK236" i="21"/>
  <c r="AD175" i="21"/>
  <c r="BB175" i="21"/>
  <c r="BE171" i="21"/>
  <c r="AZ172" i="21"/>
  <c r="BE173" i="21"/>
  <c r="AK183" i="21"/>
  <c r="AD185" i="21"/>
  <c r="AD187" i="21"/>
  <c r="AE226" i="21"/>
  <c r="BC226" i="21"/>
  <c r="AA131" i="21"/>
  <c r="AI131" i="21"/>
  <c r="BF138" i="21"/>
  <c r="AD174" i="21"/>
  <c r="AD178" i="21"/>
  <c r="AD179" i="21" s="1"/>
  <c r="AL178" i="21"/>
  <c r="AT178" i="21"/>
  <c r="AE187" i="21"/>
  <c r="AD227" i="21"/>
  <c r="BD226" i="21"/>
  <c r="AG276" i="21"/>
  <c r="AG275" i="21"/>
  <c r="BC225" i="21"/>
  <c r="BC223" i="21"/>
  <c r="BC224" i="21"/>
  <c r="AE227" i="21"/>
  <c r="AM227" i="21"/>
  <c r="AU227" i="21"/>
  <c r="BB187" i="21"/>
  <c r="AF227" i="21"/>
  <c r="BD227" i="21"/>
  <c r="AD131" i="21"/>
  <c r="AL131" i="21"/>
  <c r="AT131" i="21"/>
  <c r="BB131" i="21"/>
  <c r="AZ171" i="21"/>
  <c r="AT187" i="21"/>
  <c r="AS196" i="21"/>
  <c r="AO227" i="21"/>
  <c r="AY226" i="21"/>
  <c r="AW224" i="21"/>
  <c r="AW225" i="21"/>
  <c r="AW223" i="21"/>
  <c r="AB187" i="21"/>
  <c r="AB183" i="21"/>
  <c r="AJ187" i="21"/>
  <c r="AJ183" i="21"/>
  <c r="AR187" i="21"/>
  <c r="AR183" i="21"/>
  <c r="AZ187" i="21"/>
  <c r="AZ183" i="21"/>
  <c r="AR226" i="21"/>
  <c r="AZ226" i="21"/>
  <c r="AQ278" i="21"/>
  <c r="AY278" i="21"/>
  <c r="AY236" i="21"/>
  <c r="AK227" i="21"/>
  <c r="BC237" i="21"/>
  <c r="AF242" i="21"/>
  <c r="AF240" i="21" s="1"/>
  <c r="AF281" i="21" s="1"/>
  <c r="AE244" i="21"/>
  <c r="AM244" i="21"/>
  <c r="AM236" i="21" s="1"/>
  <c r="AU244" i="21"/>
  <c r="AU236" i="21" s="1"/>
  <c r="BC244" i="21"/>
  <c r="BC236" i="21" s="1"/>
  <c r="AG279" i="21"/>
  <c r="AG278" i="21"/>
  <c r="BF262" i="21"/>
  <c r="AA242" i="21"/>
  <c r="BF241" i="21" s="1"/>
  <c r="BA226" i="21"/>
  <c r="AC230" i="21"/>
  <c r="BA230" i="21"/>
  <c r="AN244" i="21"/>
  <c r="AN236" i="21" s="1"/>
  <c r="AV244" i="21"/>
  <c r="BD244" i="21"/>
  <c r="BD236" i="21" s="1"/>
  <c r="AH279" i="21"/>
  <c r="AP279" i="21"/>
  <c r="AX279" i="21"/>
  <c r="AH278" i="21"/>
  <c r="AX278" i="21"/>
  <c r="AD282" i="21"/>
  <c r="AU237" i="21"/>
  <c r="AT241" i="21"/>
  <c r="AT242" i="21"/>
  <c r="AW244" i="21"/>
  <c r="BG251" i="21"/>
  <c r="AY279" i="21"/>
  <c r="AB237" i="21"/>
  <c r="AJ237" i="21"/>
  <c r="AR237" i="21"/>
  <c r="AZ237" i="21"/>
  <c r="AA261" i="21"/>
  <c r="AC242" i="21"/>
  <c r="AK242" i="21"/>
  <c r="AK240" i="21" s="1"/>
  <c r="AS242" i="21"/>
  <c r="AS240" i="21" s="1"/>
  <c r="AS281" i="21" s="1"/>
  <c r="AA226" i="21"/>
  <c r="AJ226" i="21"/>
  <c r="AV238" i="21"/>
  <c r="BE281" i="21"/>
  <c r="BE283" i="21" s="1"/>
  <c r="BE279" i="21"/>
  <c r="BE278" i="21"/>
  <c r="BF244" i="21"/>
  <c r="AA241" i="21"/>
  <c r="AI281" i="21"/>
  <c r="AI279" i="21"/>
  <c r="AB279" i="21"/>
  <c r="AB236" i="21"/>
  <c r="AJ279" i="21"/>
  <c r="AJ236" i="21"/>
  <c r="AR279" i="21"/>
  <c r="AR236" i="21"/>
  <c r="BG259" i="21"/>
  <c r="BF277" i="21"/>
  <c r="AC241" i="21"/>
  <c r="AY235" i="21"/>
  <c r="AA237" i="21"/>
  <c r="BF236" i="21" s="1"/>
  <c r="AM237" i="21"/>
  <c r="AL241" i="21"/>
  <c r="AL242" i="21"/>
  <c r="BF242" i="21"/>
  <c r="BG242" i="21" s="1"/>
  <c r="AA244" i="21"/>
  <c r="AW279" i="21"/>
  <c r="AC290" i="21"/>
  <c r="AC294" i="21"/>
  <c r="AK290" i="21"/>
  <c r="AK294" i="21"/>
  <c r="AK292" i="21" s="1"/>
  <c r="AS294" i="21"/>
  <c r="AS292" i="21" s="1"/>
  <c r="AS290" i="21"/>
  <c r="AV328" i="21"/>
  <c r="AC296" i="21"/>
  <c r="AK296" i="21"/>
  <c r="AS296" i="21"/>
  <c r="AS288" i="21" s="1"/>
  <c r="BF212" i="21"/>
  <c r="AI235" i="21"/>
  <c r="BC279" i="21"/>
  <c r="AQ282" i="21"/>
  <c r="AQ283" i="21" s="1"/>
  <c r="AY282" i="21"/>
  <c r="AY283" i="21" s="1"/>
  <c r="AC239" i="21"/>
  <c r="AC235" i="21"/>
  <c r="AK239" i="21"/>
  <c r="AK235" i="21"/>
  <c r="AS239" i="21"/>
  <c r="AS235" i="21"/>
  <c r="AV278" i="21"/>
  <c r="BD328" i="21"/>
  <c r="BD327" i="21"/>
  <c r="AJ278" i="21"/>
  <c r="AR278" i="21"/>
  <c r="AB282" i="21"/>
  <c r="AJ282" i="21"/>
  <c r="AJ283" i="21" s="1"/>
  <c r="AR282" i="21"/>
  <c r="AR283" i="21" s="1"/>
  <c r="AZ282" i="21"/>
  <c r="BF278" i="21"/>
  <c r="BE327" i="21"/>
  <c r="AB329" i="21"/>
  <c r="AB328" i="21"/>
  <c r="AB327" i="21"/>
  <c r="AJ327" i="21"/>
  <c r="AR328" i="21"/>
  <c r="AZ328" i="21"/>
  <c r="AL331" i="21"/>
  <c r="BB331" i="21"/>
  <c r="AH327" i="21"/>
  <c r="AH329" i="21"/>
  <c r="AM331" i="21"/>
  <c r="AU331" i="21"/>
  <c r="BC331" i="21"/>
  <c r="AB330" i="21"/>
  <c r="AJ330" i="21"/>
  <c r="AR330" i="21"/>
  <c r="AZ330" i="21"/>
  <c r="AX287" i="21"/>
  <c r="AF331" i="21"/>
  <c r="AN331" i="21"/>
  <c r="AV331" i="21"/>
  <c r="BD331" i="21"/>
  <c r="BA235" i="21"/>
  <c r="AE287" i="21"/>
  <c r="AD329" i="21"/>
  <c r="AD328" i="21"/>
  <c r="AD327" i="21"/>
  <c r="AN328" i="21"/>
  <c r="AC291" i="21"/>
  <c r="AC293" i="21"/>
  <c r="AB287" i="21"/>
  <c r="AJ287" i="21"/>
  <c r="AG331" i="21"/>
  <c r="AO331" i="21"/>
  <c r="BF306" i="21"/>
  <c r="AA290" i="21"/>
  <c r="BF289" i="21" s="1"/>
  <c r="AI290" i="21"/>
  <c r="AQ290" i="21"/>
  <c r="AY290" i="21"/>
  <c r="AL330" i="21"/>
  <c r="AT330" i="21"/>
  <c r="BB330" i="21"/>
  <c r="AF287" i="21"/>
  <c r="AP287" i="21"/>
  <c r="AO329" i="21"/>
  <c r="AO328" i="21"/>
  <c r="AO327" i="21"/>
  <c r="BA290" i="21"/>
  <c r="BF305" i="21"/>
  <c r="AA289" i="21"/>
  <c r="BF288" i="21" s="1"/>
  <c r="AI289" i="21"/>
  <c r="AQ289" i="21"/>
  <c r="AY289" i="21"/>
  <c r="AE330" i="21"/>
  <c r="AM330" i="21"/>
  <c r="AU330" i="21"/>
  <c r="BC330" i="21"/>
  <c r="AF329" i="21"/>
  <c r="AF328" i="21"/>
  <c r="AF327" i="21"/>
  <c r="AA305" i="21"/>
  <c r="AI305" i="21"/>
  <c r="AQ305" i="21"/>
  <c r="AQ334" i="21" s="1"/>
  <c r="AQ335" i="21" s="1"/>
  <c r="AY305" i="21"/>
  <c r="AY334" i="21" s="1"/>
  <c r="AY335" i="21" s="1"/>
  <c r="AF330" i="21"/>
  <c r="AN330" i="21"/>
  <c r="AV330" i="21"/>
  <c r="AH287" i="21"/>
  <c r="AG328" i="21"/>
  <c r="AB331" i="21"/>
  <c r="AJ331" i="21"/>
  <c r="AR331" i="21"/>
  <c r="AZ331" i="21"/>
  <c r="AG330" i="21"/>
  <c r="AO330" i="21"/>
  <c r="AW330" i="21"/>
  <c r="BF294" i="21"/>
  <c r="BG294" i="21" s="1"/>
  <c r="AI333" i="21" l="1"/>
  <c r="AI330" i="21"/>
  <c r="AX275" i="21"/>
  <c r="AX277" i="21"/>
  <c r="AX276" i="21"/>
  <c r="BE225" i="21"/>
  <c r="BE223" i="21"/>
  <c r="BE224" i="21"/>
  <c r="BC329" i="21"/>
  <c r="BC328" i="21"/>
  <c r="BC327" i="21"/>
  <c r="BD224" i="21"/>
  <c r="BD225" i="21"/>
  <c r="BD223" i="21"/>
  <c r="AU329" i="21"/>
  <c r="AU328" i="21"/>
  <c r="AU327" i="21"/>
  <c r="AO276" i="21"/>
  <c r="AO275" i="21"/>
  <c r="AO277" i="21"/>
  <c r="AD333" i="21"/>
  <c r="AD335" i="21" s="1"/>
  <c r="AD330" i="21"/>
  <c r="AD331" i="21"/>
  <c r="AN224" i="21"/>
  <c r="AN225" i="21"/>
  <c r="AN223" i="21"/>
  <c r="AD173" i="21"/>
  <c r="AD172" i="21"/>
  <c r="AD171" i="21"/>
  <c r="AP328" i="21"/>
  <c r="AP327" i="21"/>
  <c r="AP329" i="21"/>
  <c r="AW331" i="21"/>
  <c r="AN329" i="21"/>
  <c r="BF225" i="21"/>
  <c r="AS226" i="21"/>
  <c r="BE227" i="21"/>
  <c r="AL179" i="21"/>
  <c r="AR179" i="21"/>
  <c r="BA236" i="21"/>
  <c r="AU230" i="21"/>
  <c r="AH188" i="21"/>
  <c r="AH229" i="21" s="1"/>
  <c r="AZ184" i="21"/>
  <c r="AY132" i="21"/>
  <c r="AO184" i="21"/>
  <c r="AM230" i="21"/>
  <c r="AI174" i="21"/>
  <c r="AX132" i="21"/>
  <c r="AX173" i="21" s="1"/>
  <c r="AB184" i="21"/>
  <c r="AD236" i="21"/>
  <c r="AR175" i="21"/>
  <c r="AN227" i="21"/>
  <c r="AL175" i="21"/>
  <c r="AJ178" i="21"/>
  <c r="AJ179" i="21" s="1"/>
  <c r="AV282" i="21"/>
  <c r="AW282" i="21"/>
  <c r="AW283" i="21" s="1"/>
  <c r="AZ327" i="21"/>
  <c r="AB283" i="21"/>
  <c r="AN278" i="21"/>
  <c r="AK288" i="21"/>
  <c r="AK328" i="21" s="1"/>
  <c r="AQ279" i="21"/>
  <c r="AV236" i="21"/>
  <c r="AG227" i="21"/>
  <c r="BE226" i="21"/>
  <c r="AN226" i="21"/>
  <c r="BG142" i="21"/>
  <c r="AT224" i="21"/>
  <c r="AP236" i="21"/>
  <c r="AE231" i="21"/>
  <c r="AZ174" i="21"/>
  <c r="AO230" i="21"/>
  <c r="BA179" i="21"/>
  <c r="AC132" i="21"/>
  <c r="BB174" i="21"/>
  <c r="AE331" i="21"/>
  <c r="AO178" i="21"/>
  <c r="AO179" i="21" s="1"/>
  <c r="AL132" i="21"/>
  <c r="AO278" i="21"/>
  <c r="AR174" i="21"/>
  <c r="BG155" i="21"/>
  <c r="AS179" i="21"/>
  <c r="BB132" i="21"/>
  <c r="BB171" i="21" s="1"/>
  <c r="AM178" i="21"/>
  <c r="AM179" i="21" s="1"/>
  <c r="AQ178" i="21"/>
  <c r="AQ179" i="21" s="1"/>
  <c r="AM335" i="21"/>
  <c r="BB236" i="21"/>
  <c r="AE279" i="21"/>
  <c r="AC288" i="21"/>
  <c r="AL225" i="21"/>
  <c r="AP292" i="21"/>
  <c r="AP333" i="21" s="1"/>
  <c r="AP282" i="21"/>
  <c r="AP283" i="21" s="1"/>
  <c r="AI132" i="21"/>
  <c r="AK179" i="21"/>
  <c r="AS283" i="21"/>
  <c r="AS184" i="21"/>
  <c r="AL174" i="21"/>
  <c r="AN279" i="21"/>
  <c r="AI282" i="21"/>
  <c r="BA231" i="21"/>
  <c r="AI236" i="21"/>
  <c r="AG226" i="21"/>
  <c r="BC231" i="21"/>
  <c r="AR223" i="21"/>
  <c r="AC292" i="21"/>
  <c r="AC333" i="21" s="1"/>
  <c r="AC335" i="21" s="1"/>
  <c r="AB278" i="21"/>
  <c r="BC278" i="21"/>
  <c r="AO279" i="21"/>
  <c r="BA227" i="21"/>
  <c r="AZ175" i="21"/>
  <c r="AL224" i="21"/>
  <c r="AJ223" i="21"/>
  <c r="AU184" i="21"/>
  <c r="AU225" i="21" s="1"/>
  <c r="AB231" i="21"/>
  <c r="AZ236" i="21"/>
  <c r="AS188" i="21"/>
  <c r="AN174" i="21"/>
  <c r="AJ225" i="21"/>
  <c r="AA292" i="21"/>
  <c r="AA330" i="21" s="1"/>
  <c r="AM184" i="21"/>
  <c r="AW288" i="21"/>
  <c r="AY230" i="21"/>
  <c r="AT136" i="21"/>
  <c r="AT177" i="21" s="1"/>
  <c r="AT179" i="21" s="1"/>
  <c r="AX327" i="21"/>
  <c r="AX328" i="21"/>
  <c r="AX329" i="21"/>
  <c r="AT173" i="21"/>
  <c r="AT172" i="21"/>
  <c r="AT171" i="21"/>
  <c r="AF223" i="21"/>
  <c r="AF225" i="21"/>
  <c r="AF224" i="21"/>
  <c r="AU177" i="21"/>
  <c r="AU174" i="21"/>
  <c r="AU175" i="21"/>
  <c r="AB224" i="21"/>
  <c r="AB225" i="21"/>
  <c r="AB223" i="21"/>
  <c r="AL173" i="21"/>
  <c r="AL172" i="21"/>
  <c r="AL171" i="21"/>
  <c r="AT331" i="21"/>
  <c r="AJ328" i="21"/>
  <c r="BA327" i="21"/>
  <c r="AV329" i="21"/>
  <c r="AW227" i="21"/>
  <c r="AV223" i="21"/>
  <c r="AU179" i="21"/>
  <c r="BA240" i="21"/>
  <c r="BA281" i="21" s="1"/>
  <c r="BA283" i="21" s="1"/>
  <c r="AG283" i="21"/>
  <c r="AH231" i="21"/>
  <c r="BC179" i="21"/>
  <c r="AL288" i="21"/>
  <c r="BD330" i="21"/>
  <c r="AX334" i="21"/>
  <c r="AF279" i="21"/>
  <c r="BA328" i="21"/>
  <c r="BF276" i="21"/>
  <c r="AV225" i="21"/>
  <c r="AW226" i="21"/>
  <c r="AU173" i="21"/>
  <c r="AT335" i="21"/>
  <c r="AN283" i="21"/>
  <c r="AP174" i="21"/>
  <c r="AI230" i="21"/>
  <c r="AY175" i="21"/>
  <c r="AR132" i="21"/>
  <c r="AM288" i="21"/>
  <c r="AE288" i="21"/>
  <c r="AT288" i="21"/>
  <c r="BD278" i="21"/>
  <c r="BE277" i="21"/>
  <c r="AK173" i="21"/>
  <c r="Z128" i="21"/>
  <c r="AV283" i="21"/>
  <c r="BC175" i="21"/>
  <c r="AU231" i="21"/>
  <c r="AI175" i="21"/>
  <c r="AW132" i="21"/>
  <c r="AJ132" i="21"/>
  <c r="AX188" i="21"/>
  <c r="BE275" i="21"/>
  <c r="AE334" i="21"/>
  <c r="AE335" i="21" s="1"/>
  <c r="AE282" i="21"/>
  <c r="AE283" i="21" s="1"/>
  <c r="AT236" i="21"/>
  <c r="AI184" i="21"/>
  <c r="AW178" i="21"/>
  <c r="AW179" i="21" s="1"/>
  <c r="AP132" i="21"/>
  <c r="AB132" i="21"/>
  <c r="AM132" i="21"/>
  <c r="AP335" i="21"/>
  <c r="BC283" i="21"/>
  <c r="AH230" i="21"/>
  <c r="AN132" i="21"/>
  <c r="AE278" i="21"/>
  <c r="AF278" i="21"/>
  <c r="BF274" i="21"/>
  <c r="BB178" i="21"/>
  <c r="BB179" i="21" s="1"/>
  <c r="BG138" i="21"/>
  <c r="AQ132" i="21"/>
  <c r="AG178" i="21"/>
  <c r="AG179" i="21" s="1"/>
  <c r="AO175" i="21"/>
  <c r="AK231" i="21"/>
  <c r="AV231" i="21"/>
  <c r="AQ175" i="21"/>
  <c r="BA132" i="21"/>
  <c r="BD279" i="21"/>
  <c r="AW236" i="21"/>
  <c r="AW277" i="21" s="1"/>
  <c r="AE236" i="21"/>
  <c r="AU171" i="21"/>
  <c r="BD231" i="21"/>
  <c r="AN231" i="21"/>
  <c r="BB288" i="21"/>
  <c r="BB281" i="21"/>
  <c r="BB283" i="21" s="1"/>
  <c r="BB278" i="21"/>
  <c r="AQ229" i="21"/>
  <c r="AQ231" i="21" s="1"/>
  <c r="AQ227" i="21"/>
  <c r="AI225" i="21"/>
  <c r="AI223" i="21"/>
  <c r="AI224" i="21"/>
  <c r="BE333" i="21"/>
  <c r="BE335" i="21" s="1"/>
  <c r="BE331" i="21"/>
  <c r="BE330" i="21"/>
  <c r="BA225" i="21"/>
  <c r="BA224" i="21"/>
  <c r="BA223" i="21"/>
  <c r="AC229" i="21"/>
  <c r="AC231" i="21" s="1"/>
  <c r="AC227" i="21"/>
  <c r="AC226" i="21"/>
  <c r="AS333" i="21"/>
  <c r="AS335" i="21" s="1"/>
  <c r="AS330" i="21"/>
  <c r="AK333" i="21"/>
  <c r="AK335" i="21" s="1"/>
  <c r="AK331" i="21"/>
  <c r="AK330" i="21"/>
  <c r="AH275" i="21"/>
  <c r="AH171" i="21"/>
  <c r="AX172" i="21"/>
  <c r="AD224" i="21"/>
  <c r="AX292" i="21"/>
  <c r="BB279" i="21"/>
  <c r="AT188" i="21"/>
  <c r="AV178" i="21"/>
  <c r="AV179" i="21" s="1"/>
  <c r="AV132" i="21"/>
  <c r="AG329" i="21"/>
  <c r="AH276" i="21"/>
  <c r="AX171" i="21"/>
  <c r="BB335" i="21"/>
  <c r="BA292" i="21"/>
  <c r="AW335" i="21"/>
  <c r="BC132" i="21"/>
  <c r="AR329" i="21"/>
  <c r="AZ278" i="21"/>
  <c r="AK226" i="21"/>
  <c r="AH172" i="21"/>
  <c r="AH292" i="21"/>
  <c r="AJ335" i="21"/>
  <c r="AR335" i="21"/>
  <c r="AA230" i="21"/>
  <c r="BF229" i="21" s="1"/>
  <c r="AA184" i="21"/>
  <c r="AL188" i="21"/>
  <c r="AS174" i="21"/>
  <c r="AA136" i="21"/>
  <c r="BF136" i="21"/>
  <c r="AI231" i="21"/>
  <c r="AH184" i="21"/>
  <c r="AF178" i="21"/>
  <c r="AF179" i="21" s="1"/>
  <c r="AF132" i="21"/>
  <c r="AF174" i="21"/>
  <c r="BD178" i="21"/>
  <c r="BD179" i="21" s="1"/>
  <c r="BD132" i="21"/>
  <c r="BE328" i="21"/>
  <c r="AF275" i="21"/>
  <c r="AB227" i="21"/>
  <c r="AA333" i="21"/>
  <c r="BF332" i="21" s="1"/>
  <c r="BF291" i="21"/>
  <c r="BF329" i="21" s="1"/>
  <c r="AZ335" i="21"/>
  <c r="BD283" i="21"/>
  <c r="AD240" i="21"/>
  <c r="AD279" i="21" s="1"/>
  <c r="AD231" i="21"/>
  <c r="AS175" i="21"/>
  <c r="AY184" i="21"/>
  <c r="AE175" i="21"/>
  <c r="AO231" i="21"/>
  <c r="BE175" i="21"/>
  <c r="AV174" i="21"/>
  <c r="AO132" i="21"/>
  <c r="AF276" i="21"/>
  <c r="AY231" i="21"/>
  <c r="AP227" i="21"/>
  <c r="AE132" i="21"/>
  <c r="AG132" i="21"/>
  <c r="AZ279" i="21"/>
  <c r="AV335" i="21"/>
  <c r="AH227" i="21"/>
  <c r="AP226" i="21"/>
  <c r="AQ184" i="21"/>
  <c r="AX230" i="21"/>
  <c r="AX184" i="21"/>
  <c r="AB226" i="21"/>
  <c r="AQ226" i="21"/>
  <c r="AZ283" i="21"/>
  <c r="BA279" i="21"/>
  <c r="AF283" i="21"/>
  <c r="AV227" i="21"/>
  <c r="AV226" i="21"/>
  <c r="AA178" i="21"/>
  <c r="BF177" i="21" s="1"/>
  <c r="AW171" i="21"/>
  <c r="AG335" i="21"/>
  <c r="BB188" i="21"/>
  <c r="AH226" i="21"/>
  <c r="BF139" i="21"/>
  <c r="AA132" i="21"/>
  <c r="AP230" i="21"/>
  <c r="AP231" i="21" s="1"/>
  <c r="AP184" i="21"/>
  <c r="AM231" i="21"/>
  <c r="AE184" i="21"/>
  <c r="AK281" i="21"/>
  <c r="AK283" i="21" s="1"/>
  <c r="AK278" i="21"/>
  <c r="AK279" i="21"/>
  <c r="AS279" i="21"/>
  <c r="BB277" i="21"/>
  <c r="BB276" i="21"/>
  <c r="BB275" i="21"/>
  <c r="AJ277" i="21"/>
  <c r="AJ276" i="21"/>
  <c r="AJ275" i="21"/>
  <c r="AA240" i="21"/>
  <c r="BF240" i="21"/>
  <c r="AY277" i="21"/>
  <c r="AY276" i="21"/>
  <c r="AY275" i="21"/>
  <c r="AY288" i="21"/>
  <c r="AY331" i="21"/>
  <c r="AT277" i="21"/>
  <c r="AT276" i="21"/>
  <c r="AT275" i="21"/>
  <c r="AC329" i="21"/>
  <c r="AC328" i="21"/>
  <c r="AC327" i="21"/>
  <c r="AS278" i="21"/>
  <c r="AC240" i="21"/>
  <c r="AS277" i="21"/>
  <c r="AS275" i="21"/>
  <c r="AS276" i="21"/>
  <c r="AQ288" i="21"/>
  <c r="AQ331" i="21"/>
  <c r="AL276" i="21"/>
  <c r="AL275" i="21"/>
  <c r="AL277" i="21"/>
  <c r="AB277" i="21"/>
  <c r="AB276" i="21"/>
  <c r="AB275" i="21"/>
  <c r="AQ277" i="21"/>
  <c r="AQ276" i="21"/>
  <c r="AQ275" i="21"/>
  <c r="AI288" i="21"/>
  <c r="AI331" i="21"/>
  <c r="AD277" i="21"/>
  <c r="AD276" i="21"/>
  <c r="AD275" i="21"/>
  <c r="AK277" i="21"/>
  <c r="AK275" i="21"/>
  <c r="AK276" i="21"/>
  <c r="AS225" i="21"/>
  <c r="AS224" i="21"/>
  <c r="AS223" i="21"/>
  <c r="BF304" i="21"/>
  <c r="AA288" i="21"/>
  <c r="AA331" i="21"/>
  <c r="AS331" i="21"/>
  <c r="BF243" i="21"/>
  <c r="AA236" i="21"/>
  <c r="AZ277" i="21"/>
  <c r="AZ276" i="21"/>
  <c r="AZ275" i="21"/>
  <c r="BC277" i="21"/>
  <c r="BC276" i="21"/>
  <c r="BC275" i="21"/>
  <c r="AI277" i="21"/>
  <c r="AI276" i="21"/>
  <c r="AI275" i="21"/>
  <c r="AA231" i="21"/>
  <c r="BF228" i="21"/>
  <c r="AK225" i="21"/>
  <c r="AK224" i="21"/>
  <c r="AK223" i="21"/>
  <c r="BF260" i="21"/>
  <c r="AW276" i="21"/>
  <c r="AW275" i="21"/>
  <c r="BD277" i="21"/>
  <c r="BD276" i="21"/>
  <c r="BD275" i="21"/>
  <c r="AA282" i="21"/>
  <c r="BF281" i="21" s="1"/>
  <c r="AU276" i="21"/>
  <c r="AU275" i="21"/>
  <c r="AU277" i="21"/>
  <c r="BF130" i="21"/>
  <c r="AC277" i="21"/>
  <c r="AC275" i="21"/>
  <c r="AC276" i="21"/>
  <c r="AC225" i="21"/>
  <c r="AC224" i="21"/>
  <c r="AC223" i="21"/>
  <c r="AI334" i="21"/>
  <c r="AI335" i="21" s="1"/>
  <c r="AR277" i="21"/>
  <c r="AR276" i="21"/>
  <c r="AR275" i="21"/>
  <c r="AV276" i="21"/>
  <c r="AV275" i="21"/>
  <c r="AV277" i="21"/>
  <c r="AM276" i="21"/>
  <c r="AM275" i="21"/>
  <c r="AM277" i="21"/>
  <c r="M128" i="21"/>
  <c r="AA334" i="21"/>
  <c r="AS329" i="21"/>
  <c r="AS328" i="21"/>
  <c r="AS327" i="21"/>
  <c r="AL240" i="21"/>
  <c r="AI283" i="21"/>
  <c r="AT240" i="21"/>
  <c r="AN276" i="21"/>
  <c r="AN275" i="21"/>
  <c r="AN277" i="21"/>
  <c r="AE277" i="21"/>
  <c r="AE276" i="21"/>
  <c r="AE275" i="21"/>
  <c r="BA277" i="21"/>
  <c r="BA275" i="21"/>
  <c r="BA276" i="21"/>
  <c r="N128" i="21"/>
  <c r="BG134" i="21" s="1"/>
  <c r="AP276" i="21" l="1"/>
  <c r="AP275" i="21"/>
  <c r="AP277" i="21"/>
  <c r="AP330" i="21"/>
  <c r="AP331" i="21"/>
  <c r="AW329" i="21"/>
  <c r="AW328" i="21"/>
  <c r="AW327" i="21"/>
  <c r="AC330" i="21"/>
  <c r="AK327" i="21"/>
  <c r="BB173" i="21"/>
  <c r="AM224" i="21"/>
  <c r="AM225" i="21"/>
  <c r="AM223" i="21"/>
  <c r="AC172" i="21"/>
  <c r="AC171" i="21"/>
  <c r="AC173" i="21"/>
  <c r="AT174" i="21"/>
  <c r="AZ224" i="21"/>
  <c r="AZ223" i="21"/>
  <c r="AZ225" i="21"/>
  <c r="AU223" i="21"/>
  <c r="BB172" i="21"/>
  <c r="AY173" i="21"/>
  <c r="AY172" i="21"/>
  <c r="AY171" i="21"/>
  <c r="AK329" i="21"/>
  <c r="AU224" i="21"/>
  <c r="AO224" i="21"/>
  <c r="AO225" i="21"/>
  <c r="AO223" i="21"/>
  <c r="AC331" i="21"/>
  <c r="BF230" i="21"/>
  <c r="BF330" i="21"/>
  <c r="AS229" i="21"/>
  <c r="AS231" i="21" s="1"/>
  <c r="AS227" i="21"/>
  <c r="AI173" i="21"/>
  <c r="AI172" i="21"/>
  <c r="AI171" i="21"/>
  <c r="AT175" i="21"/>
  <c r="AM172" i="21"/>
  <c r="AM173" i="21"/>
  <c r="AM171" i="21"/>
  <c r="AJ172" i="21"/>
  <c r="AJ171" i="21"/>
  <c r="AJ173" i="21"/>
  <c r="AW172" i="21"/>
  <c r="AW173" i="21"/>
  <c r="AB172" i="21"/>
  <c r="AB173" i="21"/>
  <c r="AB171" i="21"/>
  <c r="AX229" i="21"/>
  <c r="AX227" i="21"/>
  <c r="AX226" i="21"/>
  <c r="AX231" i="21"/>
  <c r="AN172" i="21"/>
  <c r="AN171" i="21"/>
  <c r="AT329" i="21"/>
  <c r="AT328" i="21"/>
  <c r="AT327" i="21"/>
  <c r="AR173" i="21"/>
  <c r="AR171" i="21"/>
  <c r="AR172" i="21"/>
  <c r="BA173" i="21"/>
  <c r="BA171" i="21"/>
  <c r="BA172" i="21"/>
  <c r="AE329" i="21"/>
  <c r="AE328" i="21"/>
  <c r="AE327" i="21"/>
  <c r="AL327" i="21"/>
  <c r="AL329" i="21"/>
  <c r="AL328" i="21"/>
  <c r="BB329" i="21"/>
  <c r="BB328" i="21"/>
  <c r="BB327" i="21"/>
  <c r="AP173" i="21"/>
  <c r="AP172" i="21"/>
  <c r="AP171" i="21"/>
  <c r="BA278" i="21"/>
  <c r="AN173" i="21"/>
  <c r="AQ173" i="21"/>
  <c r="AQ172" i="21"/>
  <c r="AQ171" i="21"/>
  <c r="AM329" i="21"/>
  <c r="AM328" i="21"/>
  <c r="AM327" i="21"/>
  <c r="AA177" i="21"/>
  <c r="BF135" i="21"/>
  <c r="AA175" i="21"/>
  <c r="AA174" i="21"/>
  <c r="BA333" i="21"/>
  <c r="BA335" i="21" s="1"/>
  <c r="BA330" i="21"/>
  <c r="BA331" i="21"/>
  <c r="AQ225" i="21"/>
  <c r="AQ223" i="21"/>
  <c r="AQ224" i="21"/>
  <c r="BB229" i="21"/>
  <c r="BB231" i="21" s="1"/>
  <c r="BB226" i="21"/>
  <c r="BB227" i="21"/>
  <c r="AL229" i="21"/>
  <c r="AL231" i="21" s="1"/>
  <c r="AL226" i="21"/>
  <c r="AL227" i="21"/>
  <c r="AX333" i="21"/>
  <c r="AX335" i="21" s="1"/>
  <c r="AX331" i="21"/>
  <c r="AX330" i="21"/>
  <c r="AE172" i="21"/>
  <c r="AE173" i="21"/>
  <c r="AE171" i="21"/>
  <c r="BD172" i="21"/>
  <c r="BD171" i="21"/>
  <c r="BD173" i="21"/>
  <c r="AT229" i="21"/>
  <c r="AT231" i="21" s="1"/>
  <c r="AT226" i="21"/>
  <c r="AT227" i="21"/>
  <c r="AE224" i="21"/>
  <c r="AE225" i="21"/>
  <c r="AE223" i="21"/>
  <c r="AF173" i="21"/>
  <c r="AF171" i="21"/>
  <c r="AF172" i="21"/>
  <c r="AO173" i="21"/>
  <c r="AO171" i="21"/>
  <c r="AO172" i="21"/>
  <c r="AX224" i="21"/>
  <c r="AX225" i="21"/>
  <c r="AX223" i="21"/>
  <c r="AA225" i="21"/>
  <c r="BF183" i="21"/>
  <c r="AA224" i="21"/>
  <c r="AA223" i="21"/>
  <c r="AP225" i="21"/>
  <c r="AP223" i="21"/>
  <c r="AP224" i="21"/>
  <c r="AD281" i="21"/>
  <c r="AD283" i="21" s="1"/>
  <c r="AD278" i="21"/>
  <c r="AH223" i="21"/>
  <c r="AH225" i="21"/>
  <c r="AH224" i="21"/>
  <c r="BC172" i="21"/>
  <c r="BC173" i="21"/>
  <c r="BC171" i="21"/>
  <c r="AV172" i="21"/>
  <c r="AV173" i="21"/>
  <c r="AV171" i="21"/>
  <c r="AY225" i="21"/>
  <c r="AY223" i="21"/>
  <c r="AY224" i="21"/>
  <c r="AG173" i="21"/>
  <c r="AG172" i="21"/>
  <c r="AG171" i="21"/>
  <c r="AA172" i="21"/>
  <c r="BF131" i="21"/>
  <c r="AA171" i="21"/>
  <c r="AA173" i="21"/>
  <c r="AH333" i="21"/>
  <c r="AH335" i="21" s="1"/>
  <c r="AH330" i="21"/>
  <c r="AH331" i="21"/>
  <c r="AL281" i="21"/>
  <c r="AL283" i="21" s="1"/>
  <c r="AL279" i="21"/>
  <c r="AL278" i="21"/>
  <c r="AA281" i="21"/>
  <c r="BF239" i="21"/>
  <c r="AA279" i="21"/>
  <c r="AA329" i="21"/>
  <c r="AA328" i="21"/>
  <c r="AA327" i="21"/>
  <c r="BF287" i="21"/>
  <c r="AA278" i="21"/>
  <c r="AA277" i="21"/>
  <c r="AA276" i="21"/>
  <c r="AA275" i="21"/>
  <c r="BF235" i="21"/>
  <c r="AI329" i="21"/>
  <c r="AI328" i="21"/>
  <c r="AI327" i="21"/>
  <c r="AC281" i="21"/>
  <c r="AC283" i="21" s="1"/>
  <c r="AC278" i="21"/>
  <c r="AC279" i="21"/>
  <c r="BF333" i="21"/>
  <c r="BF334" i="21" s="1"/>
  <c r="AA335" i="21"/>
  <c r="AY329" i="21"/>
  <c r="AY328" i="21"/>
  <c r="AY327" i="21"/>
  <c r="AT281" i="21"/>
  <c r="AT283" i="21" s="1"/>
  <c r="AT279" i="21"/>
  <c r="AT278" i="21"/>
  <c r="AQ329" i="21"/>
  <c r="AQ328" i="21"/>
  <c r="AQ327" i="21"/>
  <c r="BF224" i="21" l="1"/>
  <c r="BF222" i="21"/>
  <c r="BF223" i="21"/>
  <c r="BF173" i="21"/>
  <c r="BF174" i="21"/>
  <c r="AA179" i="21"/>
  <c r="BF176" i="21"/>
  <c r="BF178" i="21" s="1"/>
  <c r="BF172" i="21"/>
  <c r="BF171" i="21"/>
  <c r="BF170" i="21"/>
  <c r="BF280" i="21"/>
  <c r="BF282" i="21" s="1"/>
  <c r="AA283" i="21"/>
  <c r="BF327" i="21"/>
  <c r="BF328" i="21"/>
  <c r="BF326" i="21"/>
  <c r="BE326" i="15" l="1"/>
  <c r="BD326" i="15"/>
  <c r="BC326" i="15"/>
  <c r="BB326" i="15"/>
  <c r="BA326" i="15"/>
  <c r="AZ326" i="15"/>
  <c r="AY326" i="15"/>
  <c r="AX326" i="15"/>
  <c r="AW326" i="15"/>
  <c r="AV326" i="15"/>
  <c r="AU326" i="15"/>
  <c r="AT326" i="15"/>
  <c r="AS326" i="15"/>
  <c r="AR326" i="15"/>
  <c r="AQ326" i="15"/>
  <c r="AP326" i="15"/>
  <c r="AO326" i="15"/>
  <c r="AN326" i="15"/>
  <c r="AM326" i="15"/>
  <c r="AL326" i="15"/>
  <c r="AK326" i="15"/>
  <c r="AJ326" i="15"/>
  <c r="AI326" i="15"/>
  <c r="AH326" i="15"/>
  <c r="AG326" i="15"/>
  <c r="AF326" i="15"/>
  <c r="AE326" i="15"/>
  <c r="AD326" i="15"/>
  <c r="AC326" i="15"/>
  <c r="AB326" i="15"/>
  <c r="AA326" i="15"/>
  <c r="BF326" i="15" s="1"/>
  <c r="BE325" i="15"/>
  <c r="BD325" i="15"/>
  <c r="BC325" i="15"/>
  <c r="BB325" i="15"/>
  <c r="BA325" i="15"/>
  <c r="AZ325" i="15"/>
  <c r="AY325" i="15"/>
  <c r="AX325" i="15"/>
  <c r="AW325" i="15"/>
  <c r="AV325" i="15"/>
  <c r="AU325" i="15"/>
  <c r="AT325" i="15"/>
  <c r="AS325" i="15"/>
  <c r="AR325" i="15"/>
  <c r="AQ325" i="15"/>
  <c r="AP325" i="15"/>
  <c r="AO325" i="15"/>
  <c r="AN325" i="15"/>
  <c r="AM325" i="15"/>
  <c r="AL325" i="15"/>
  <c r="AK325" i="15"/>
  <c r="AJ325" i="15"/>
  <c r="AI325" i="15"/>
  <c r="AH325" i="15"/>
  <c r="AG325" i="15"/>
  <c r="AF325" i="15"/>
  <c r="AE325" i="15"/>
  <c r="AD325" i="15"/>
  <c r="AC325" i="15"/>
  <c r="AB325" i="15"/>
  <c r="AA325" i="15"/>
  <c r="BF325" i="15" s="1"/>
  <c r="BE324" i="15"/>
  <c r="BD324" i="15"/>
  <c r="BC324" i="15"/>
  <c r="BB324" i="15"/>
  <c r="BA324" i="15"/>
  <c r="AZ324" i="15"/>
  <c r="AY324" i="15"/>
  <c r="AX324" i="15"/>
  <c r="AW324" i="15"/>
  <c r="AV324" i="15"/>
  <c r="AU324" i="15"/>
  <c r="AT324" i="15"/>
  <c r="AS324" i="15"/>
  <c r="AR324" i="15"/>
  <c r="AQ324" i="15"/>
  <c r="AP324" i="15"/>
  <c r="AO324" i="15"/>
  <c r="AN324" i="15"/>
  <c r="AM324" i="15"/>
  <c r="AL324" i="15"/>
  <c r="AK324" i="15"/>
  <c r="AJ324" i="15"/>
  <c r="AI324" i="15"/>
  <c r="AH324" i="15"/>
  <c r="AG324" i="15"/>
  <c r="AF324" i="15"/>
  <c r="AE324" i="15"/>
  <c r="AD324" i="15"/>
  <c r="AC324" i="15"/>
  <c r="AB324" i="15"/>
  <c r="AA324" i="15"/>
  <c r="BF324" i="15" s="1"/>
  <c r="BE323" i="15"/>
  <c r="BD323" i="15"/>
  <c r="BC323" i="15"/>
  <c r="BB323" i="15"/>
  <c r="BA323" i="15"/>
  <c r="AZ323" i="15"/>
  <c r="AY323" i="15"/>
  <c r="AX323" i="15"/>
  <c r="AW323" i="15"/>
  <c r="AV323" i="15"/>
  <c r="AU323" i="15"/>
  <c r="AT323" i="15"/>
  <c r="AS323" i="15"/>
  <c r="AR323" i="15"/>
  <c r="AQ323" i="15"/>
  <c r="AP323" i="15"/>
  <c r="AO323" i="15"/>
  <c r="AN323" i="15"/>
  <c r="AM323" i="15"/>
  <c r="AL323" i="15"/>
  <c r="AK323" i="15"/>
  <c r="AJ323" i="15"/>
  <c r="AI323" i="15"/>
  <c r="AH323" i="15"/>
  <c r="AG323" i="15"/>
  <c r="AF323" i="15"/>
  <c r="AE323" i="15"/>
  <c r="AD323" i="15"/>
  <c r="AC323" i="15"/>
  <c r="AB323" i="15"/>
  <c r="AA323" i="15"/>
  <c r="BF323" i="15" s="1"/>
  <c r="BE322" i="15"/>
  <c r="BD322" i="15"/>
  <c r="BC322" i="15"/>
  <c r="BB322" i="15"/>
  <c r="BA322" i="15"/>
  <c r="AZ322" i="15"/>
  <c r="AY322" i="15"/>
  <c r="AX322" i="15"/>
  <c r="AW322" i="15"/>
  <c r="AV322" i="15"/>
  <c r="AU322" i="15"/>
  <c r="AT322" i="15"/>
  <c r="AS322" i="15"/>
  <c r="AR322" i="15"/>
  <c r="AQ322" i="15"/>
  <c r="AP322" i="15"/>
  <c r="AO322" i="15"/>
  <c r="AN322" i="15"/>
  <c r="AM322" i="15"/>
  <c r="AL322" i="15"/>
  <c r="AK322" i="15"/>
  <c r="AJ322" i="15"/>
  <c r="AI322" i="15"/>
  <c r="AH322" i="15"/>
  <c r="AG322" i="15"/>
  <c r="AF322" i="15"/>
  <c r="AE322" i="15"/>
  <c r="AD322" i="15"/>
  <c r="AC322" i="15"/>
  <c r="AB322" i="15"/>
  <c r="AA322" i="15"/>
  <c r="BF322" i="15" s="1"/>
  <c r="BE321" i="15"/>
  <c r="BD321" i="15"/>
  <c r="BC321" i="15"/>
  <c r="BB321" i="15"/>
  <c r="BA321" i="15"/>
  <c r="AZ321" i="15"/>
  <c r="AY321" i="15"/>
  <c r="AX321" i="15"/>
  <c r="AW321" i="15"/>
  <c r="AV321" i="15"/>
  <c r="AU321" i="15"/>
  <c r="AT321" i="15"/>
  <c r="AS321" i="15"/>
  <c r="AR321" i="15"/>
  <c r="AQ321" i="15"/>
  <c r="AP321" i="15"/>
  <c r="AO321" i="15"/>
  <c r="AN321" i="15"/>
  <c r="AM321" i="15"/>
  <c r="AL321" i="15"/>
  <c r="AK321" i="15"/>
  <c r="AJ321" i="15"/>
  <c r="AI321" i="15"/>
  <c r="AH321" i="15"/>
  <c r="AG321" i="15"/>
  <c r="AF321" i="15"/>
  <c r="AE321" i="15"/>
  <c r="AD321" i="15"/>
  <c r="AC321" i="15"/>
  <c r="AB321" i="15"/>
  <c r="AA321" i="15"/>
  <c r="BF321" i="15" s="1"/>
  <c r="BE320" i="15"/>
  <c r="BD320" i="15"/>
  <c r="BC320" i="15"/>
  <c r="BB320" i="15"/>
  <c r="BA320" i="15"/>
  <c r="AZ320" i="15"/>
  <c r="AY320" i="15"/>
  <c r="AX320" i="15"/>
  <c r="AW320" i="15"/>
  <c r="AV320" i="15"/>
  <c r="AU320" i="15"/>
  <c r="AT320" i="15"/>
  <c r="AS320" i="15"/>
  <c r="AR320" i="15"/>
  <c r="AQ320" i="15"/>
  <c r="AP320" i="15"/>
  <c r="AO320" i="15"/>
  <c r="AN320" i="15"/>
  <c r="AM320" i="15"/>
  <c r="AL320" i="15"/>
  <c r="AK320" i="15"/>
  <c r="AJ320" i="15"/>
  <c r="AI320" i="15"/>
  <c r="AH320" i="15"/>
  <c r="AG320" i="15"/>
  <c r="AF320" i="15"/>
  <c r="AE320" i="15"/>
  <c r="AD320" i="15"/>
  <c r="AC320" i="15"/>
  <c r="AB320" i="15"/>
  <c r="AA320" i="15"/>
  <c r="BF320" i="15" s="1"/>
  <c r="BE319" i="15"/>
  <c r="BD319" i="15"/>
  <c r="BC319" i="15"/>
  <c r="BB319" i="15"/>
  <c r="BA319" i="15"/>
  <c r="AZ319" i="15"/>
  <c r="AY319" i="15"/>
  <c r="AY317" i="15" s="1"/>
  <c r="AX319" i="15"/>
  <c r="AW319" i="15"/>
  <c r="AV319" i="15"/>
  <c r="AU319" i="15"/>
  <c r="AT319" i="15"/>
  <c r="AS319" i="15"/>
  <c r="AR319" i="15"/>
  <c r="AQ319" i="15"/>
  <c r="AP319" i="15"/>
  <c r="AO319" i="15"/>
  <c r="AN319" i="15"/>
  <c r="AM319" i="15"/>
  <c r="AL319" i="15"/>
  <c r="AK319" i="15"/>
  <c r="AJ319" i="15"/>
  <c r="AI319" i="15"/>
  <c r="AH319" i="15"/>
  <c r="AG319" i="15"/>
  <c r="AF319" i="15"/>
  <c r="AE319" i="15"/>
  <c r="AD319" i="15"/>
  <c r="AC319" i="15"/>
  <c r="AB319" i="15"/>
  <c r="AA319" i="15"/>
  <c r="BF319" i="15" s="1"/>
  <c r="BE318" i="15"/>
  <c r="BD318" i="15"/>
  <c r="BC318" i="15"/>
  <c r="BB318" i="15"/>
  <c r="BA318" i="15"/>
  <c r="AZ318" i="15"/>
  <c r="AY318" i="15"/>
  <c r="AX318" i="15"/>
  <c r="AW318" i="15"/>
  <c r="AV318" i="15"/>
  <c r="AU318" i="15"/>
  <c r="AT318" i="15"/>
  <c r="AS318" i="15"/>
  <c r="AR318" i="15"/>
  <c r="AQ318" i="15"/>
  <c r="AQ317" i="15" s="1"/>
  <c r="AP318" i="15"/>
  <c r="AO318" i="15"/>
  <c r="AN318" i="15"/>
  <c r="AM318" i="15"/>
  <c r="AL318" i="15"/>
  <c r="AK318" i="15"/>
  <c r="AJ318" i="15"/>
  <c r="AI318" i="15"/>
  <c r="AI317" i="15" s="1"/>
  <c r="AH318" i="15"/>
  <c r="AG318" i="15"/>
  <c r="AF318" i="15"/>
  <c r="AE318" i="15"/>
  <c r="AD318" i="15"/>
  <c r="AC318" i="15"/>
  <c r="AB318" i="15"/>
  <c r="AA318" i="15"/>
  <c r="BF318" i="15" s="1"/>
  <c r="BE317" i="15"/>
  <c r="BE334" i="15" s="1"/>
  <c r="BD317" i="15"/>
  <c r="BD334" i="15" s="1"/>
  <c r="BC317" i="15"/>
  <c r="BC334" i="15" s="1"/>
  <c r="BB317" i="15"/>
  <c r="BB334" i="15" s="1"/>
  <c r="BA317" i="15"/>
  <c r="BA334" i="15" s="1"/>
  <c r="AZ317" i="15"/>
  <c r="AX317" i="15"/>
  <c r="AX334" i="15" s="1"/>
  <c r="AW317" i="15"/>
  <c r="AW334" i="15" s="1"/>
  <c r="AV317" i="15"/>
  <c r="AV334" i="15" s="1"/>
  <c r="AU317" i="15"/>
  <c r="AU334" i="15" s="1"/>
  <c r="AT317" i="15"/>
  <c r="AT334" i="15" s="1"/>
  <c r="AS317" i="15"/>
  <c r="AS334" i="15" s="1"/>
  <c r="AR317" i="15"/>
  <c r="AP317" i="15"/>
  <c r="AP334" i="15" s="1"/>
  <c r="AO317" i="15"/>
  <c r="AO334" i="15" s="1"/>
  <c r="AN317" i="15"/>
  <c r="AN334" i="15" s="1"/>
  <c r="AM317" i="15"/>
  <c r="AM334" i="15" s="1"/>
  <c r="AL317" i="15"/>
  <c r="AL334" i="15" s="1"/>
  <c r="AK317" i="15"/>
  <c r="AK334" i="15" s="1"/>
  <c r="AJ317" i="15"/>
  <c r="AH317" i="15"/>
  <c r="AH334" i="15" s="1"/>
  <c r="AG317" i="15"/>
  <c r="AG334" i="15" s="1"/>
  <c r="AF317" i="15"/>
  <c r="AF334" i="15" s="1"/>
  <c r="AE317" i="15"/>
  <c r="AE334" i="15" s="1"/>
  <c r="AD317" i="15"/>
  <c r="AD334" i="15" s="1"/>
  <c r="AC317" i="15"/>
  <c r="AC334" i="15" s="1"/>
  <c r="AB317" i="15"/>
  <c r="BE316" i="15"/>
  <c r="BD316" i="15"/>
  <c r="BC316" i="15"/>
  <c r="BB316" i="15"/>
  <c r="BA316" i="15"/>
  <c r="AZ316" i="15"/>
  <c r="AY316" i="15"/>
  <c r="AX316" i="15"/>
  <c r="AW316" i="15"/>
  <c r="AV316" i="15"/>
  <c r="AU316" i="15"/>
  <c r="AT316" i="15"/>
  <c r="AS316" i="15"/>
  <c r="AR316" i="15"/>
  <c r="AQ316" i="15"/>
  <c r="AP316" i="15"/>
  <c r="AO316" i="15"/>
  <c r="AN316" i="15"/>
  <c r="AM316" i="15"/>
  <c r="AL316" i="15"/>
  <c r="AK316" i="15"/>
  <c r="AJ316" i="15"/>
  <c r="AI316" i="15"/>
  <c r="AH316" i="15"/>
  <c r="AG316" i="15"/>
  <c r="AF316" i="15"/>
  <c r="AE316" i="15"/>
  <c r="AD316" i="15"/>
  <c r="AC316" i="15"/>
  <c r="AB316" i="15"/>
  <c r="AA316" i="15"/>
  <c r="BF316" i="15" s="1"/>
  <c r="BE315" i="15"/>
  <c r="BD315" i="15"/>
  <c r="BC315" i="15"/>
  <c r="BB315" i="15"/>
  <c r="BA315" i="15"/>
  <c r="AZ315" i="15"/>
  <c r="AY315" i="15"/>
  <c r="AX315" i="15"/>
  <c r="AW315" i="15"/>
  <c r="AV315" i="15"/>
  <c r="AU315" i="15"/>
  <c r="AT315" i="15"/>
  <c r="AS315" i="15"/>
  <c r="AR315" i="15"/>
  <c r="AQ315" i="15"/>
  <c r="AP315" i="15"/>
  <c r="AO315" i="15"/>
  <c r="AN315" i="15"/>
  <c r="AM315" i="15"/>
  <c r="AL315" i="15"/>
  <c r="AK315" i="15"/>
  <c r="AJ315" i="15"/>
  <c r="AI315" i="15"/>
  <c r="AH315" i="15"/>
  <c r="AG315" i="15"/>
  <c r="AF315" i="15"/>
  <c r="AE315" i="15"/>
  <c r="AD315" i="15"/>
  <c r="AC315" i="15"/>
  <c r="AB315" i="15"/>
  <c r="AA315" i="15"/>
  <c r="BE314" i="15"/>
  <c r="BD314" i="15"/>
  <c r="BC314" i="15"/>
  <c r="BB314" i="15"/>
  <c r="BA314" i="15"/>
  <c r="AZ314" i="15"/>
  <c r="AY314" i="15"/>
  <c r="AY293" i="15" s="1"/>
  <c r="AX314" i="15"/>
  <c r="AW314" i="15"/>
  <c r="AV314" i="15"/>
  <c r="AU314" i="15"/>
  <c r="AT314" i="15"/>
  <c r="AS314" i="15"/>
  <c r="AR314" i="15"/>
  <c r="AQ314" i="15"/>
  <c r="AP314" i="15"/>
  <c r="AO314" i="15"/>
  <c r="AN314" i="15"/>
  <c r="AM314" i="15"/>
  <c r="AL314" i="15"/>
  <c r="AK314" i="15"/>
  <c r="AJ314" i="15"/>
  <c r="AI314" i="15"/>
  <c r="AH314" i="15"/>
  <c r="AG314" i="15"/>
  <c r="AF314" i="15"/>
  <c r="AE314" i="15"/>
  <c r="AD314" i="15"/>
  <c r="AC314" i="15"/>
  <c r="AB314" i="15"/>
  <c r="AA314" i="15"/>
  <c r="BE313" i="15"/>
  <c r="BD313" i="15"/>
  <c r="BD330" i="15" s="1"/>
  <c r="BC313" i="15"/>
  <c r="BB313" i="15"/>
  <c r="BA313" i="15"/>
  <c r="AZ313" i="15"/>
  <c r="AY313" i="15"/>
  <c r="AX313" i="15"/>
  <c r="AW313" i="15"/>
  <c r="AV313" i="15"/>
  <c r="AU313" i="15"/>
  <c r="AT313" i="15"/>
  <c r="AS313" i="15"/>
  <c r="AR313" i="15"/>
  <c r="AQ313" i="15"/>
  <c r="AP313" i="15"/>
  <c r="AO313" i="15"/>
  <c r="AN313" i="15"/>
  <c r="AM313" i="15"/>
  <c r="AL313" i="15"/>
  <c r="AK313" i="15"/>
  <c r="AJ313" i="15"/>
  <c r="AI313" i="15"/>
  <c r="AH313" i="15"/>
  <c r="AG313" i="15"/>
  <c r="AF313" i="15"/>
  <c r="AE313" i="15"/>
  <c r="AD313" i="15"/>
  <c r="AC313" i="15"/>
  <c r="AB313" i="15"/>
  <c r="BF312" i="15"/>
  <c r="BE312" i="15"/>
  <c r="BD312" i="15"/>
  <c r="BC312" i="15"/>
  <c r="BB312" i="15"/>
  <c r="BA312" i="15"/>
  <c r="AZ312" i="15"/>
  <c r="AZ291" i="15" s="1"/>
  <c r="AY312" i="15"/>
  <c r="AX312" i="15"/>
  <c r="AW312" i="15"/>
  <c r="AV312" i="15"/>
  <c r="AU312" i="15"/>
  <c r="AT312" i="15"/>
  <c r="AS312" i="15"/>
  <c r="AR312" i="15"/>
  <c r="AR291" i="15" s="1"/>
  <c r="AQ312" i="15"/>
  <c r="AP312" i="15"/>
  <c r="AO312" i="15"/>
  <c r="AN312" i="15"/>
  <c r="AM312" i="15"/>
  <c r="AL312" i="15"/>
  <c r="AK312" i="15"/>
  <c r="AJ312" i="15"/>
  <c r="AI312" i="15"/>
  <c r="AH312" i="15"/>
  <c r="AG312" i="15"/>
  <c r="AF312" i="15"/>
  <c r="AE312" i="15"/>
  <c r="AD312" i="15"/>
  <c r="AC312" i="15"/>
  <c r="AB312" i="15"/>
  <c r="AA312" i="15"/>
  <c r="BF311" i="15"/>
  <c r="BE311" i="15"/>
  <c r="BD311" i="15"/>
  <c r="BC311" i="15"/>
  <c r="BB311" i="15"/>
  <c r="BA311" i="15"/>
  <c r="AZ311" i="15"/>
  <c r="AY311" i="15"/>
  <c r="AX311" i="15"/>
  <c r="AW311" i="15"/>
  <c r="AV311" i="15"/>
  <c r="AU311" i="15"/>
  <c r="AT311" i="15"/>
  <c r="AS311" i="15"/>
  <c r="AR311" i="15"/>
  <c r="AQ311" i="15"/>
  <c r="AP311" i="15"/>
  <c r="AO311" i="15"/>
  <c r="AN311" i="15"/>
  <c r="AM311" i="15"/>
  <c r="AL311" i="15"/>
  <c r="AK311" i="15"/>
  <c r="AJ311" i="15"/>
  <c r="AI311" i="15"/>
  <c r="AH311" i="15"/>
  <c r="AG311" i="15"/>
  <c r="AF311" i="15"/>
  <c r="AE311" i="15"/>
  <c r="AD311" i="15"/>
  <c r="AC311" i="15"/>
  <c r="AB311" i="15"/>
  <c r="AA311" i="15"/>
  <c r="BF310" i="15"/>
  <c r="BE310" i="15"/>
  <c r="BD310" i="15"/>
  <c r="BC310" i="15"/>
  <c r="BB310" i="15"/>
  <c r="BA310" i="15"/>
  <c r="AZ310" i="15"/>
  <c r="AY310" i="15"/>
  <c r="AX310" i="15"/>
  <c r="AW310" i="15"/>
  <c r="AV310" i="15"/>
  <c r="AU310" i="15"/>
  <c r="AT310" i="15"/>
  <c r="AS310" i="15"/>
  <c r="AR310" i="15"/>
  <c r="AQ310" i="15"/>
  <c r="AP310" i="15"/>
  <c r="AO310" i="15"/>
  <c r="AN310" i="15"/>
  <c r="AM310" i="15"/>
  <c r="AL310" i="15"/>
  <c r="AK310" i="15"/>
  <c r="AJ310" i="15"/>
  <c r="AI310" i="15"/>
  <c r="AH310" i="15"/>
  <c r="AG310" i="15"/>
  <c r="AF310" i="15"/>
  <c r="AE310" i="15"/>
  <c r="AD310" i="15"/>
  <c r="AC310" i="15"/>
  <c r="AB310" i="15"/>
  <c r="AA310" i="15"/>
  <c r="BF309" i="15"/>
  <c r="BE309" i="15"/>
  <c r="BD309" i="15"/>
  <c r="BC309" i="15"/>
  <c r="BB309" i="15"/>
  <c r="BA309" i="15"/>
  <c r="AZ309" i="15"/>
  <c r="AY309" i="15"/>
  <c r="AX309" i="15"/>
  <c r="AW309" i="15"/>
  <c r="AV309" i="15"/>
  <c r="AU309" i="15"/>
  <c r="AT309" i="15"/>
  <c r="AS309" i="15"/>
  <c r="AR309" i="15"/>
  <c r="AQ309" i="15"/>
  <c r="AP309" i="15"/>
  <c r="AO309" i="15"/>
  <c r="AN309" i="15"/>
  <c r="AM309" i="15"/>
  <c r="AL309" i="15"/>
  <c r="AK309" i="15"/>
  <c r="AJ309" i="15"/>
  <c r="AI309" i="15"/>
  <c r="AH309" i="15"/>
  <c r="AG309" i="15"/>
  <c r="AF309" i="15"/>
  <c r="AE309" i="15"/>
  <c r="AD309" i="15"/>
  <c r="AC309" i="15"/>
  <c r="AB309" i="15"/>
  <c r="AA309" i="15"/>
  <c r="BF308" i="15"/>
  <c r="BE308" i="15"/>
  <c r="BD308" i="15"/>
  <c r="BC308" i="15"/>
  <c r="BB308" i="15"/>
  <c r="BA308" i="15"/>
  <c r="AZ308" i="15"/>
  <c r="AY308" i="15"/>
  <c r="AX308" i="15"/>
  <c r="AW308" i="15"/>
  <c r="AV308" i="15"/>
  <c r="AU308" i="15"/>
  <c r="AT308" i="15"/>
  <c r="AS308" i="15"/>
  <c r="AR308" i="15"/>
  <c r="AR287" i="15" s="1"/>
  <c r="AQ308" i="15"/>
  <c r="AP308" i="15"/>
  <c r="AO308" i="15"/>
  <c r="AN308" i="15"/>
  <c r="AM308" i="15"/>
  <c r="AL308" i="15"/>
  <c r="AK308" i="15"/>
  <c r="AJ308" i="15"/>
  <c r="AI308" i="15"/>
  <c r="AH308" i="15"/>
  <c r="AG308" i="15"/>
  <c r="AF308" i="15"/>
  <c r="AE308" i="15"/>
  <c r="AD308" i="15"/>
  <c r="AC308" i="15"/>
  <c r="AB308" i="15"/>
  <c r="AA308" i="15"/>
  <c r="BF307" i="15"/>
  <c r="BE307" i="15"/>
  <c r="BD307" i="15"/>
  <c r="BC307" i="15"/>
  <c r="BB307" i="15"/>
  <c r="BA307" i="15"/>
  <c r="AZ307" i="15"/>
  <c r="AZ290" i="15" s="1"/>
  <c r="AY307" i="15"/>
  <c r="AX307" i="15"/>
  <c r="AW307" i="15"/>
  <c r="AV307" i="15"/>
  <c r="AU307" i="15"/>
  <c r="AT307" i="15"/>
  <c r="AS307" i="15"/>
  <c r="AR307" i="15"/>
  <c r="AR290" i="15" s="1"/>
  <c r="AQ307" i="15"/>
  <c r="AP307" i="15"/>
  <c r="AO307" i="15"/>
  <c r="AN307" i="15"/>
  <c r="AM307" i="15"/>
  <c r="AL307" i="15"/>
  <c r="AK307" i="15"/>
  <c r="AJ307" i="15"/>
  <c r="AJ290" i="15" s="1"/>
  <c r="AI307" i="15"/>
  <c r="AH307" i="15"/>
  <c r="AG307" i="15"/>
  <c r="AF307" i="15"/>
  <c r="AE307" i="15"/>
  <c r="AD307" i="15"/>
  <c r="AC307" i="15"/>
  <c r="AB307" i="15"/>
  <c r="AB290" i="15" s="1"/>
  <c r="AA307" i="15"/>
  <c r="BF306" i="15"/>
  <c r="BE306" i="15"/>
  <c r="BD306" i="15"/>
  <c r="BC306" i="15"/>
  <c r="BB306" i="15"/>
  <c r="BA306" i="15"/>
  <c r="AZ306" i="15"/>
  <c r="AZ289" i="15" s="1"/>
  <c r="AY306" i="15"/>
  <c r="AX306" i="15"/>
  <c r="AW306" i="15"/>
  <c r="AV306" i="15"/>
  <c r="AU306" i="15"/>
  <c r="AT306" i="15"/>
  <c r="AS306" i="15"/>
  <c r="AR306" i="15"/>
  <c r="AR289" i="15" s="1"/>
  <c r="AQ306" i="15"/>
  <c r="AP306" i="15"/>
  <c r="AO306" i="15"/>
  <c r="AN306" i="15"/>
  <c r="AM306" i="15"/>
  <c r="AL306" i="15"/>
  <c r="AK306" i="15"/>
  <c r="AJ306" i="15"/>
  <c r="AJ289" i="15" s="1"/>
  <c r="AI306" i="15"/>
  <c r="AH306" i="15"/>
  <c r="AG306" i="15"/>
  <c r="AF306" i="15"/>
  <c r="AE306" i="15"/>
  <c r="AD306" i="15"/>
  <c r="AC306" i="15"/>
  <c r="AB306" i="15"/>
  <c r="AB289" i="15" s="1"/>
  <c r="AA306" i="15"/>
  <c r="BF305" i="15"/>
  <c r="BE305" i="15"/>
  <c r="BD305" i="15"/>
  <c r="BD331" i="15" s="1"/>
  <c r="BC305" i="15"/>
  <c r="BB305" i="15"/>
  <c r="BA305" i="15"/>
  <c r="AZ305" i="15"/>
  <c r="AY305" i="15"/>
  <c r="AX305" i="15"/>
  <c r="AW305" i="15"/>
  <c r="AV305" i="15"/>
  <c r="AU305" i="15"/>
  <c r="AT305" i="15"/>
  <c r="AS305" i="15"/>
  <c r="AS331" i="15" s="1"/>
  <c r="AR305" i="15"/>
  <c r="AQ305" i="15"/>
  <c r="AP305" i="15"/>
  <c r="AO305" i="15"/>
  <c r="AN305" i="15"/>
  <c r="AM305" i="15"/>
  <c r="AL305" i="15"/>
  <c r="AK305" i="15"/>
  <c r="AJ305" i="15"/>
  <c r="AI305" i="15"/>
  <c r="AH305" i="15"/>
  <c r="AG305" i="15"/>
  <c r="AF305" i="15"/>
  <c r="AE305" i="15"/>
  <c r="AD305" i="15"/>
  <c r="AC305" i="15"/>
  <c r="AB305" i="15"/>
  <c r="AA305" i="15"/>
  <c r="BF304" i="15"/>
  <c r="BG304" i="15" s="1"/>
  <c r="BE304" i="15"/>
  <c r="BD304" i="15"/>
  <c r="BC304" i="15"/>
  <c r="BB304" i="15"/>
  <c r="BA304" i="15"/>
  <c r="BA287" i="15" s="1"/>
  <c r="AZ304" i="15"/>
  <c r="AY304" i="15"/>
  <c r="AX304" i="15"/>
  <c r="AW304" i="15"/>
  <c r="AV304" i="15"/>
  <c r="AU304" i="15"/>
  <c r="AT304" i="15"/>
  <c r="AS304" i="15"/>
  <c r="AS287" i="15" s="1"/>
  <c r="AR304" i="15"/>
  <c r="AQ304" i="15"/>
  <c r="AP304" i="15"/>
  <c r="AO304" i="15"/>
  <c r="AN304" i="15"/>
  <c r="AM304" i="15"/>
  <c r="AL304" i="15"/>
  <c r="AK304" i="15"/>
  <c r="AK287" i="15" s="1"/>
  <c r="AJ304" i="15"/>
  <c r="AI304" i="15"/>
  <c r="AH304" i="15"/>
  <c r="AG304" i="15"/>
  <c r="AF304" i="15"/>
  <c r="AE304" i="15"/>
  <c r="AD304" i="15"/>
  <c r="AC304" i="15"/>
  <c r="AB304" i="15"/>
  <c r="AA304" i="15"/>
  <c r="BE303" i="15"/>
  <c r="BD303" i="15"/>
  <c r="BC303" i="15"/>
  <c r="BB303" i="15"/>
  <c r="BA303" i="15"/>
  <c r="AZ303" i="15"/>
  <c r="AY303" i="15"/>
  <c r="AX303" i="15"/>
  <c r="AW303" i="15"/>
  <c r="AV303" i="15"/>
  <c r="AU303" i="15"/>
  <c r="AT303" i="15"/>
  <c r="AS303" i="15"/>
  <c r="AR303" i="15"/>
  <c r="AQ303" i="15"/>
  <c r="AP303" i="15"/>
  <c r="AO303" i="15"/>
  <c r="AN303" i="15"/>
  <c r="AM303" i="15"/>
  <c r="AL303" i="15"/>
  <c r="AK303" i="15"/>
  <c r="AJ303" i="15"/>
  <c r="AI303" i="15"/>
  <c r="AH303" i="15"/>
  <c r="AG303" i="15"/>
  <c r="AF303" i="15"/>
  <c r="AE303" i="15"/>
  <c r="AD303" i="15"/>
  <c r="AC303" i="15"/>
  <c r="AB303" i="15"/>
  <c r="AA303" i="15"/>
  <c r="BF303" i="15" s="1"/>
  <c r="BE302" i="15"/>
  <c r="BD302" i="15"/>
  <c r="BC302" i="15"/>
  <c r="BB302" i="15"/>
  <c r="BA302" i="15"/>
  <c r="AZ302" i="15"/>
  <c r="AY302" i="15"/>
  <c r="AX302" i="15"/>
  <c r="AW302" i="15"/>
  <c r="AV302" i="15"/>
  <c r="AU302" i="15"/>
  <c r="AT302" i="15"/>
  <c r="AS302" i="15"/>
  <c r="AR302" i="15"/>
  <c r="AQ302" i="15"/>
  <c r="AP302" i="15"/>
  <c r="AO302" i="15"/>
  <c r="AN302" i="15"/>
  <c r="AM302" i="15"/>
  <c r="AL302" i="15"/>
  <c r="AK302" i="15"/>
  <c r="AJ302" i="15"/>
  <c r="AI302" i="15"/>
  <c r="AH302" i="15"/>
  <c r="AG302" i="15"/>
  <c r="AF302" i="15"/>
  <c r="AE302" i="15"/>
  <c r="AD302" i="15"/>
  <c r="AC302" i="15"/>
  <c r="AB302" i="15"/>
  <c r="AA302" i="15"/>
  <c r="BF302" i="15" s="1"/>
  <c r="BE301" i="15"/>
  <c r="BD301" i="15"/>
  <c r="BC301" i="15"/>
  <c r="BB301" i="15"/>
  <c r="BA301" i="15"/>
  <c r="BA300" i="15" s="1"/>
  <c r="BA288" i="15" s="1"/>
  <c r="AZ301" i="15"/>
  <c r="AY301" i="15"/>
  <c r="AX301" i="15"/>
  <c r="AW301" i="15"/>
  <c r="AV301" i="15"/>
  <c r="AU301" i="15"/>
  <c r="AT301" i="15"/>
  <c r="AS301" i="15"/>
  <c r="AS300" i="15" s="1"/>
  <c r="AS288" i="15" s="1"/>
  <c r="AR301" i="15"/>
  <c r="AQ301" i="15"/>
  <c r="AP301" i="15"/>
  <c r="AO301" i="15"/>
  <c r="AN301" i="15"/>
  <c r="AM301" i="15"/>
  <c r="AL301" i="15"/>
  <c r="AK301" i="15"/>
  <c r="AK300" i="15" s="1"/>
  <c r="AK288" i="15" s="1"/>
  <c r="AJ301" i="15"/>
  <c r="AI301" i="15"/>
  <c r="AH301" i="15"/>
  <c r="AG301" i="15"/>
  <c r="AF301" i="15"/>
  <c r="AE301" i="15"/>
  <c r="AD301" i="15"/>
  <c r="AC301" i="15"/>
  <c r="AC289" i="15" s="1"/>
  <c r="AB301" i="15"/>
  <c r="AA301" i="15"/>
  <c r="BF301" i="15" s="1"/>
  <c r="BE300" i="15"/>
  <c r="BD300" i="15"/>
  <c r="BC300" i="15"/>
  <c r="BB300" i="15"/>
  <c r="AZ300" i="15"/>
  <c r="AY300" i="15"/>
  <c r="AX300" i="15"/>
  <c r="AW300" i="15"/>
  <c r="AV300" i="15"/>
  <c r="AU300" i="15"/>
  <c r="AT300" i="15"/>
  <c r="AR300" i="15"/>
  <c r="AQ300" i="15"/>
  <c r="AP300" i="15"/>
  <c r="AO300" i="15"/>
  <c r="AN300" i="15"/>
  <c r="AM300" i="15"/>
  <c r="AL300" i="15"/>
  <c r="AJ300" i="15"/>
  <c r="AI300" i="15"/>
  <c r="AH300" i="15"/>
  <c r="AG300" i="15"/>
  <c r="AF300" i="15"/>
  <c r="AE300" i="15"/>
  <c r="AD300" i="15"/>
  <c r="AB300" i="15"/>
  <c r="AA300" i="15"/>
  <c r="BF300" i="15" s="1"/>
  <c r="BF299" i="15"/>
  <c r="BG299" i="15" s="1"/>
  <c r="BE299" i="15"/>
  <c r="BD299" i="15"/>
  <c r="BC299" i="15"/>
  <c r="BB299" i="15"/>
  <c r="BA299" i="15"/>
  <c r="AZ299" i="15"/>
  <c r="AY299" i="15"/>
  <c r="AX299" i="15"/>
  <c r="AW299" i="15"/>
  <c r="AV299" i="15"/>
  <c r="AU299" i="15"/>
  <c r="AT299" i="15"/>
  <c r="AS299" i="15"/>
  <c r="AR299" i="15"/>
  <c r="AQ299" i="15"/>
  <c r="AP299" i="15"/>
  <c r="AO299" i="15"/>
  <c r="AN299" i="15"/>
  <c r="AM299" i="15"/>
  <c r="AL299" i="15"/>
  <c r="AK299" i="15"/>
  <c r="AJ299" i="15"/>
  <c r="AI299" i="15"/>
  <c r="AH299" i="15"/>
  <c r="AG299" i="15"/>
  <c r="AF299" i="15"/>
  <c r="AE299" i="15"/>
  <c r="AD299" i="15"/>
  <c r="AC299" i="15"/>
  <c r="AB299" i="15"/>
  <c r="AA299" i="15"/>
  <c r="BE298" i="15"/>
  <c r="BD298" i="15"/>
  <c r="BC298" i="15"/>
  <c r="BB298" i="15"/>
  <c r="BB294" i="15" s="1"/>
  <c r="BA298" i="15"/>
  <c r="AZ298" i="15"/>
  <c r="AY298" i="15"/>
  <c r="AX298" i="15"/>
  <c r="AW298" i="15"/>
  <c r="AV298" i="15"/>
  <c r="AU298" i="15"/>
  <c r="AT298" i="15"/>
  <c r="AT294" i="15" s="1"/>
  <c r="AS298" i="15"/>
  <c r="AR298" i="15"/>
  <c r="AQ298" i="15"/>
  <c r="AP298" i="15"/>
  <c r="AO298" i="15"/>
  <c r="AN298" i="15"/>
  <c r="AM298" i="15"/>
  <c r="AL298" i="15"/>
  <c r="AL294" i="15" s="1"/>
  <c r="AK298" i="15"/>
  <c r="AJ298" i="15"/>
  <c r="AI298" i="15"/>
  <c r="AH298" i="15"/>
  <c r="AG298" i="15"/>
  <c r="AF298" i="15"/>
  <c r="AE298" i="15"/>
  <c r="AD298" i="15"/>
  <c r="AD294" i="15" s="1"/>
  <c r="AC298" i="15"/>
  <c r="AB298" i="15"/>
  <c r="AA298" i="15"/>
  <c r="BF298" i="15" s="1"/>
  <c r="BE297" i="15"/>
  <c r="BD297" i="15"/>
  <c r="BC297" i="15"/>
  <c r="BB297" i="15"/>
  <c r="BB293" i="15" s="1"/>
  <c r="BB292" i="15" s="1"/>
  <c r="BB333" i="15" s="1"/>
  <c r="BB335" i="15" s="1"/>
  <c r="BA297" i="15"/>
  <c r="AZ297" i="15"/>
  <c r="AY297" i="15"/>
  <c r="AX297" i="15"/>
  <c r="AW297" i="15"/>
  <c r="AV297" i="15"/>
  <c r="AU297" i="15"/>
  <c r="AT297" i="15"/>
  <c r="AT293" i="15" s="1"/>
  <c r="AT292" i="15" s="1"/>
  <c r="AT333" i="15" s="1"/>
  <c r="AT335" i="15" s="1"/>
  <c r="AS297" i="15"/>
  <c r="AR297" i="15"/>
  <c r="AQ297" i="15"/>
  <c r="AP297" i="15"/>
  <c r="AO297" i="15"/>
  <c r="AN297" i="15"/>
  <c r="AM297" i="15"/>
  <c r="AL297" i="15"/>
  <c r="AL293" i="15" s="1"/>
  <c r="AL292" i="15" s="1"/>
  <c r="AL333" i="15" s="1"/>
  <c r="AL335" i="15" s="1"/>
  <c r="AK297" i="15"/>
  <c r="AJ297" i="15"/>
  <c r="AI297" i="15"/>
  <c r="AH297" i="15"/>
  <c r="AG297" i="15"/>
  <c r="AF297" i="15"/>
  <c r="AE297" i="15"/>
  <c r="AD297" i="15"/>
  <c r="AD293" i="15" s="1"/>
  <c r="AD292" i="15" s="1"/>
  <c r="AD333" i="15" s="1"/>
  <c r="AD335" i="15" s="1"/>
  <c r="AC297" i="15"/>
  <c r="AB297" i="15"/>
  <c r="AA297" i="15"/>
  <c r="BF297" i="15" s="1"/>
  <c r="BE296" i="15"/>
  <c r="BD296" i="15"/>
  <c r="BC296" i="15"/>
  <c r="BA296" i="15"/>
  <c r="AZ296" i="15"/>
  <c r="AY296" i="15"/>
  <c r="AX296" i="15"/>
  <c r="AW296" i="15"/>
  <c r="AV296" i="15"/>
  <c r="AU296" i="15"/>
  <c r="AS296" i="15"/>
  <c r="AR296" i="15"/>
  <c r="AQ296" i="15"/>
  <c r="AP296" i="15"/>
  <c r="AO296" i="15"/>
  <c r="AN296" i="15"/>
  <c r="AM296" i="15"/>
  <c r="AK296" i="15"/>
  <c r="AJ296" i="15"/>
  <c r="AI296" i="15"/>
  <c r="AH296" i="15"/>
  <c r="AG296" i="15"/>
  <c r="AF296" i="15"/>
  <c r="AE296" i="15"/>
  <c r="AC296" i="15"/>
  <c r="AB296" i="15"/>
  <c r="AA296" i="15"/>
  <c r="BF296" i="15" s="1"/>
  <c r="BF295" i="15"/>
  <c r="BG295" i="15" s="1"/>
  <c r="BE295" i="15"/>
  <c r="BD295" i="15"/>
  <c r="BC295" i="15"/>
  <c r="BC291" i="15" s="1"/>
  <c r="BB295" i="15"/>
  <c r="BA295" i="15"/>
  <c r="AZ295" i="15"/>
  <c r="AY295" i="15"/>
  <c r="AX295" i="15"/>
  <c r="AW295" i="15"/>
  <c r="AV295" i="15"/>
  <c r="AU295" i="15"/>
  <c r="AU291" i="15" s="1"/>
  <c r="AT295" i="15"/>
  <c r="AS295" i="15"/>
  <c r="AR295" i="15"/>
  <c r="AQ295" i="15"/>
  <c r="AP295" i="15"/>
  <c r="AO295" i="15"/>
  <c r="AN295" i="15"/>
  <c r="AM295" i="15"/>
  <c r="AM291" i="15" s="1"/>
  <c r="AL295" i="15"/>
  <c r="AK295" i="15"/>
  <c r="AJ295" i="15"/>
  <c r="AJ291" i="15" s="1"/>
  <c r="AI295" i="15"/>
  <c r="AH295" i="15"/>
  <c r="AG295" i="15"/>
  <c r="AF295" i="15"/>
  <c r="AE295" i="15"/>
  <c r="AE291" i="15" s="1"/>
  <c r="AD295" i="15"/>
  <c r="AC295" i="15"/>
  <c r="AC287" i="15" s="1"/>
  <c r="AB295" i="15"/>
  <c r="AB291" i="15" s="1"/>
  <c r="AA295" i="15"/>
  <c r="BE294" i="15"/>
  <c r="BD294" i="15"/>
  <c r="BC294" i="15"/>
  <c r="BA294" i="15"/>
  <c r="AZ294" i="15"/>
  <c r="AX294" i="15"/>
  <c r="AW294" i="15"/>
  <c r="AV294" i="15"/>
  <c r="AU294" i="15"/>
  <c r="AS294" i="15"/>
  <c r="AR294" i="15"/>
  <c r="AP294" i="15"/>
  <c r="AO294" i="15"/>
  <c r="AN294" i="15"/>
  <c r="AM294" i="15"/>
  <c r="AK294" i="15"/>
  <c r="AJ294" i="15"/>
  <c r="AH294" i="15"/>
  <c r="AG294" i="15"/>
  <c r="AF294" i="15"/>
  <c r="AE294" i="15"/>
  <c r="AC294" i="15"/>
  <c r="AB294" i="15"/>
  <c r="BE293" i="15"/>
  <c r="BD293" i="15"/>
  <c r="BC293" i="15"/>
  <c r="BA293" i="15"/>
  <c r="AZ293" i="15"/>
  <c r="AX293" i="15"/>
  <c r="AW293" i="15"/>
  <c r="AV293" i="15"/>
  <c r="AU293" i="15"/>
  <c r="AS293" i="15"/>
  <c r="AR293" i="15"/>
  <c r="AP293" i="15"/>
  <c r="AO293" i="15"/>
  <c r="AN293" i="15"/>
  <c r="AM293" i="15"/>
  <c r="AK293" i="15"/>
  <c r="AJ293" i="15"/>
  <c r="AH293" i="15"/>
  <c r="AG293" i="15"/>
  <c r="AF293" i="15"/>
  <c r="AE293" i="15"/>
  <c r="AC293" i="15"/>
  <c r="AB293" i="15"/>
  <c r="BE292" i="15"/>
  <c r="BE333" i="15" s="1"/>
  <c r="BE335" i="15" s="1"/>
  <c r="BD292" i="15"/>
  <c r="BD333" i="15" s="1"/>
  <c r="BD335" i="15" s="1"/>
  <c r="BC292" i="15"/>
  <c r="BC333" i="15" s="1"/>
  <c r="BC335" i="15" s="1"/>
  <c r="BA292" i="15"/>
  <c r="BA333" i="15" s="1"/>
  <c r="BA335" i="15" s="1"/>
  <c r="AZ292" i="15"/>
  <c r="AZ333" i="15" s="1"/>
  <c r="AX292" i="15"/>
  <c r="AX333" i="15" s="1"/>
  <c r="AX335" i="15" s="1"/>
  <c r="AW292" i="15"/>
  <c r="AW333" i="15" s="1"/>
  <c r="AW335" i="15" s="1"/>
  <c r="AV292" i="15"/>
  <c r="AV333" i="15" s="1"/>
  <c r="AV335" i="15" s="1"/>
  <c r="AU292" i="15"/>
  <c r="AU333" i="15" s="1"/>
  <c r="AU335" i="15" s="1"/>
  <c r="AS292" i="15"/>
  <c r="AS333" i="15" s="1"/>
  <c r="AS335" i="15" s="1"/>
  <c r="AR292" i="15"/>
  <c r="AR333" i="15" s="1"/>
  <c r="AP292" i="15"/>
  <c r="AP333" i="15" s="1"/>
  <c r="AP335" i="15" s="1"/>
  <c r="AO292" i="15"/>
  <c r="AO333" i="15" s="1"/>
  <c r="AO335" i="15" s="1"/>
  <c r="AN292" i="15"/>
  <c r="AN333" i="15" s="1"/>
  <c r="AN335" i="15" s="1"/>
  <c r="AM292" i="15"/>
  <c r="AM333" i="15" s="1"/>
  <c r="AM335" i="15" s="1"/>
  <c r="AK292" i="15"/>
  <c r="AK333" i="15" s="1"/>
  <c r="AK335" i="15" s="1"/>
  <c r="AJ292" i="15"/>
  <c r="AJ333" i="15" s="1"/>
  <c r="AH292" i="15"/>
  <c r="AH333" i="15" s="1"/>
  <c r="AH335" i="15" s="1"/>
  <c r="AG292" i="15"/>
  <c r="AG333" i="15" s="1"/>
  <c r="AG335" i="15" s="1"/>
  <c r="AF292" i="15"/>
  <c r="AF333" i="15" s="1"/>
  <c r="AF335" i="15" s="1"/>
  <c r="AE292" i="15"/>
  <c r="AE333" i="15" s="1"/>
  <c r="AE335" i="15" s="1"/>
  <c r="AC292" i="15"/>
  <c r="AC333" i="15" s="1"/>
  <c r="AC335" i="15" s="1"/>
  <c r="AB292" i="15"/>
  <c r="AB333" i="15" s="1"/>
  <c r="BF291" i="15"/>
  <c r="BG291" i="15" s="1"/>
  <c r="BE291" i="15"/>
  <c r="BD291" i="15"/>
  <c r="BB291" i="15"/>
  <c r="BA291" i="15"/>
  <c r="AY291" i="15"/>
  <c r="AX291" i="15"/>
  <c r="AW291" i="15"/>
  <c r="AV291" i="15"/>
  <c r="AT291" i="15"/>
  <c r="AS291" i="15"/>
  <c r="AQ291" i="15"/>
  <c r="AP291" i="15"/>
  <c r="AO291" i="15"/>
  <c r="AN291" i="15"/>
  <c r="AL291" i="15"/>
  <c r="AK291" i="15"/>
  <c r="AI291" i="15"/>
  <c r="AH291" i="15"/>
  <c r="AG291" i="15"/>
  <c r="AF291" i="15"/>
  <c r="AD291" i="15"/>
  <c r="AC291" i="15"/>
  <c r="AA291" i="15"/>
  <c r="BF290" i="15"/>
  <c r="BE290" i="15"/>
  <c r="BD290" i="15"/>
  <c r="BC290" i="15"/>
  <c r="BB290" i="15"/>
  <c r="BA290" i="15"/>
  <c r="AY290" i="15"/>
  <c r="AX290" i="15"/>
  <c r="AW290" i="15"/>
  <c r="AV290" i="15"/>
  <c r="AU290" i="15"/>
  <c r="AT290" i="15"/>
  <c r="AS290" i="15"/>
  <c r="AQ290" i="15"/>
  <c r="AP290" i="15"/>
  <c r="AO290" i="15"/>
  <c r="AN290" i="15"/>
  <c r="AM290" i="15"/>
  <c r="AL290" i="15"/>
  <c r="AK290" i="15"/>
  <c r="AI290" i="15"/>
  <c r="AH290" i="15"/>
  <c r="AG290" i="15"/>
  <c r="AF290" i="15"/>
  <c r="AE290" i="15"/>
  <c r="AC290" i="15"/>
  <c r="AA290" i="15"/>
  <c r="BF289" i="15"/>
  <c r="BE289" i="15"/>
  <c r="BD289" i="15"/>
  <c r="BC289" i="15"/>
  <c r="AY289" i="15"/>
  <c r="AX289" i="15"/>
  <c r="AW289" i="15"/>
  <c r="AV289" i="15"/>
  <c r="AU289" i="15"/>
  <c r="AS289" i="15"/>
  <c r="AQ289" i="15"/>
  <c r="AP289" i="15"/>
  <c r="AO289" i="15"/>
  <c r="AN289" i="15"/>
  <c r="AM289" i="15"/>
  <c r="AK289" i="15"/>
  <c r="AI289" i="15"/>
  <c r="AH289" i="15"/>
  <c r="AG289" i="15"/>
  <c r="AF289" i="15"/>
  <c r="AE289" i="15"/>
  <c r="AA289" i="15"/>
  <c r="BE288" i="15"/>
  <c r="BD288" i="15"/>
  <c r="BC288" i="15"/>
  <c r="BC329" i="15" s="1"/>
  <c r="AX288" i="15"/>
  <c r="AW288" i="15"/>
  <c r="AV288" i="15"/>
  <c r="AU288" i="15"/>
  <c r="AU329" i="15" s="1"/>
  <c r="AP288" i="15"/>
  <c r="AO288" i="15"/>
  <c r="AN288" i="15"/>
  <c r="AM288" i="15"/>
  <c r="AM329" i="15" s="1"/>
  <c r="AH288" i="15"/>
  <c r="AG288" i="15"/>
  <c r="AF288" i="15"/>
  <c r="AE288" i="15"/>
  <c r="AE329" i="15" s="1"/>
  <c r="O288" i="15"/>
  <c r="BF287" i="15"/>
  <c r="BE287" i="15"/>
  <c r="BD287" i="15"/>
  <c r="BB287" i="15"/>
  <c r="AZ287" i="15"/>
  <c r="AY287" i="15"/>
  <c r="AX287" i="15"/>
  <c r="AW287" i="15"/>
  <c r="AV287" i="15"/>
  <c r="AT287" i="15"/>
  <c r="AQ287" i="15"/>
  <c r="AP287" i="15"/>
  <c r="AO287" i="15"/>
  <c r="AN287" i="15"/>
  <c r="AL287" i="15"/>
  <c r="AJ287" i="15"/>
  <c r="AI287" i="15"/>
  <c r="AH287" i="15"/>
  <c r="AG287" i="15"/>
  <c r="AF287" i="15"/>
  <c r="AD287" i="15"/>
  <c r="AB287" i="15"/>
  <c r="AA287" i="15"/>
  <c r="BE286" i="15"/>
  <c r="BD286" i="15"/>
  <c r="BC286" i="15"/>
  <c r="BB286" i="15"/>
  <c r="BA286" i="15"/>
  <c r="AZ286" i="15"/>
  <c r="AY286" i="15"/>
  <c r="AX286" i="15"/>
  <c r="AW286" i="15"/>
  <c r="AV286" i="15"/>
  <c r="AU286" i="15"/>
  <c r="AT286" i="15"/>
  <c r="AS286" i="15"/>
  <c r="AR286" i="15"/>
  <c r="AQ286" i="15"/>
  <c r="AP286" i="15"/>
  <c r="AO286" i="15"/>
  <c r="AN286" i="15"/>
  <c r="AM286" i="15"/>
  <c r="AL286" i="15"/>
  <c r="AK286" i="15"/>
  <c r="AJ286" i="15"/>
  <c r="AI286" i="15"/>
  <c r="AH286" i="15"/>
  <c r="AG286" i="15"/>
  <c r="AF286" i="15"/>
  <c r="AE286" i="15"/>
  <c r="AD286" i="15"/>
  <c r="AC286" i="15"/>
  <c r="AB286" i="15"/>
  <c r="AA286" i="15"/>
  <c r="BF286" i="15" s="1"/>
  <c r="BF274" i="15"/>
  <c r="BE274" i="15"/>
  <c r="BD274" i="15"/>
  <c r="BC274" i="15"/>
  <c r="BB274" i="15"/>
  <c r="BA274" i="15"/>
  <c r="AZ274" i="15"/>
  <c r="AY274" i="15"/>
  <c r="AX274" i="15"/>
  <c r="AW274" i="15"/>
  <c r="AV274" i="15"/>
  <c r="AU274" i="15"/>
  <c r="AT274" i="15"/>
  <c r="AS274" i="15"/>
  <c r="AR274" i="15"/>
  <c r="AQ274" i="15"/>
  <c r="AP274" i="15"/>
  <c r="AO274" i="15"/>
  <c r="AN274" i="15"/>
  <c r="AM274" i="15"/>
  <c r="AL274" i="15"/>
  <c r="AK274" i="15"/>
  <c r="AJ274" i="15"/>
  <c r="AI274" i="15"/>
  <c r="AH274" i="15"/>
  <c r="AG274" i="15"/>
  <c r="AF274" i="15"/>
  <c r="AE274" i="15"/>
  <c r="AD274" i="15"/>
  <c r="AC274" i="15"/>
  <c r="AB274" i="15"/>
  <c r="AA274" i="15"/>
  <c r="BF273" i="15"/>
  <c r="BE273" i="15"/>
  <c r="BD273" i="15"/>
  <c r="BC273" i="15"/>
  <c r="BB273" i="15"/>
  <c r="BA273" i="15"/>
  <c r="AZ273" i="15"/>
  <c r="AY273" i="15"/>
  <c r="AX273" i="15"/>
  <c r="AW273" i="15"/>
  <c r="AV273" i="15"/>
  <c r="AU273" i="15"/>
  <c r="AT273" i="15"/>
  <c r="AS273" i="15"/>
  <c r="AR273" i="15"/>
  <c r="AQ273" i="15"/>
  <c r="AP273" i="15"/>
  <c r="AO273" i="15"/>
  <c r="AN273" i="15"/>
  <c r="AM273" i="15"/>
  <c r="AL273" i="15"/>
  <c r="AK273" i="15"/>
  <c r="AJ273" i="15"/>
  <c r="AI273" i="15"/>
  <c r="AH273" i="15"/>
  <c r="AG273" i="15"/>
  <c r="AF273" i="15"/>
  <c r="AE273" i="15"/>
  <c r="AD273" i="15"/>
  <c r="AC273" i="15"/>
  <c r="AB273" i="15"/>
  <c r="AA273" i="15"/>
  <c r="BE272" i="15"/>
  <c r="BD272" i="15"/>
  <c r="BC272" i="15"/>
  <c r="BB272" i="15"/>
  <c r="BA272" i="15"/>
  <c r="AZ272" i="15"/>
  <c r="AY272" i="15"/>
  <c r="AX272" i="15"/>
  <c r="AW272" i="15"/>
  <c r="AV272" i="15"/>
  <c r="AU272" i="15"/>
  <c r="AT272" i="15"/>
  <c r="AS272" i="15"/>
  <c r="AR272" i="15"/>
  <c r="AQ272" i="15"/>
  <c r="AP272" i="15"/>
  <c r="AO272" i="15"/>
  <c r="AN272" i="15"/>
  <c r="AM272" i="15"/>
  <c r="AL272" i="15"/>
  <c r="AK272" i="15"/>
  <c r="AJ272" i="15"/>
  <c r="AI272" i="15"/>
  <c r="AH272" i="15"/>
  <c r="AG272" i="15"/>
  <c r="AF272" i="15"/>
  <c r="AE272" i="15"/>
  <c r="AD272" i="15"/>
  <c r="AC272" i="15"/>
  <c r="AB272" i="15"/>
  <c r="AA272" i="15"/>
  <c r="BF272" i="15" s="1"/>
  <c r="BE271" i="15"/>
  <c r="BD271" i="15"/>
  <c r="BC271" i="15"/>
  <c r="BB271" i="15"/>
  <c r="BA271" i="15"/>
  <c r="AZ271" i="15"/>
  <c r="AY271" i="15"/>
  <c r="AX271" i="15"/>
  <c r="AW271" i="15"/>
  <c r="AV271" i="15"/>
  <c r="AU271" i="15"/>
  <c r="AT271" i="15"/>
  <c r="AS271" i="15"/>
  <c r="AR271" i="15"/>
  <c r="AQ271" i="15"/>
  <c r="AP271" i="15"/>
  <c r="AO271" i="15"/>
  <c r="AN271" i="15"/>
  <c r="AM271" i="15"/>
  <c r="AL271" i="15"/>
  <c r="AK271" i="15"/>
  <c r="AJ271" i="15"/>
  <c r="AI271" i="15"/>
  <c r="AH271" i="15"/>
  <c r="AG271" i="15"/>
  <c r="AF271" i="15"/>
  <c r="AE271" i="15"/>
  <c r="AD271" i="15"/>
  <c r="AC271" i="15"/>
  <c r="AB271" i="15"/>
  <c r="AA271" i="15"/>
  <c r="BF271" i="15" s="1"/>
  <c r="BE270" i="15"/>
  <c r="BD270" i="15"/>
  <c r="BC270" i="15"/>
  <c r="BB270" i="15"/>
  <c r="BA270" i="15"/>
  <c r="AZ270" i="15"/>
  <c r="AY270" i="15"/>
  <c r="AX270" i="15"/>
  <c r="AW270" i="15"/>
  <c r="AV270" i="15"/>
  <c r="AU270" i="15"/>
  <c r="AT270" i="15"/>
  <c r="AS270" i="15"/>
  <c r="AR270" i="15"/>
  <c r="AQ270" i="15"/>
  <c r="AP270" i="15"/>
  <c r="AO270" i="15"/>
  <c r="AN270" i="15"/>
  <c r="AM270" i="15"/>
  <c r="AL270" i="15"/>
  <c r="AK270" i="15"/>
  <c r="AJ270" i="15"/>
  <c r="AI270" i="15"/>
  <c r="AH270" i="15"/>
  <c r="AG270" i="15"/>
  <c r="AF270" i="15"/>
  <c r="AE270" i="15"/>
  <c r="AD270" i="15"/>
  <c r="AC270" i="15"/>
  <c r="AB270" i="15"/>
  <c r="AA270" i="15"/>
  <c r="BF270" i="15" s="1"/>
  <c r="BE269" i="15"/>
  <c r="BD269" i="15"/>
  <c r="BC269" i="15"/>
  <c r="BB269" i="15"/>
  <c r="BA269" i="15"/>
  <c r="AZ269" i="15"/>
  <c r="AY269" i="15"/>
  <c r="AX269" i="15"/>
  <c r="AW269" i="15"/>
  <c r="AV269" i="15"/>
  <c r="AU269" i="15"/>
  <c r="AT269" i="15"/>
  <c r="AS269" i="15"/>
  <c r="AR269" i="15"/>
  <c r="AQ269" i="15"/>
  <c r="AP269" i="15"/>
  <c r="AO269" i="15"/>
  <c r="AN269" i="15"/>
  <c r="AM269" i="15"/>
  <c r="AL269" i="15"/>
  <c r="AK269" i="15"/>
  <c r="AJ269" i="15"/>
  <c r="AI269" i="15"/>
  <c r="AH269" i="15"/>
  <c r="AG269" i="15"/>
  <c r="AF269" i="15"/>
  <c r="AE269" i="15"/>
  <c r="AD269" i="15"/>
  <c r="AC269" i="15"/>
  <c r="AB269" i="15"/>
  <c r="AA269" i="15"/>
  <c r="BF269" i="15" s="1"/>
  <c r="BE268" i="15"/>
  <c r="BD268" i="15"/>
  <c r="BC268" i="15"/>
  <c r="BB268" i="15"/>
  <c r="BA268" i="15"/>
  <c r="AZ268" i="15"/>
  <c r="AY268" i="15"/>
  <c r="AX268" i="15"/>
  <c r="AW268" i="15"/>
  <c r="AV268" i="15"/>
  <c r="AU268" i="15"/>
  <c r="AT268" i="15"/>
  <c r="AS268" i="15"/>
  <c r="AR268" i="15"/>
  <c r="AQ268" i="15"/>
  <c r="AP268" i="15"/>
  <c r="AO268" i="15"/>
  <c r="AN268" i="15"/>
  <c r="AM268" i="15"/>
  <c r="AL268" i="15"/>
  <c r="AK268" i="15"/>
  <c r="AJ268" i="15"/>
  <c r="AI268" i="15"/>
  <c r="AH268" i="15"/>
  <c r="AG268" i="15"/>
  <c r="AF268" i="15"/>
  <c r="AE268" i="15"/>
  <c r="AD268" i="15"/>
  <c r="AC268" i="15"/>
  <c r="AB268" i="15"/>
  <c r="AA268" i="15"/>
  <c r="BF268" i="15" s="1"/>
  <c r="BE267" i="15"/>
  <c r="BD267" i="15"/>
  <c r="BC267" i="15"/>
  <c r="BB267" i="15"/>
  <c r="BA267" i="15"/>
  <c r="AZ267" i="15"/>
  <c r="AY267" i="15"/>
  <c r="AX267" i="15"/>
  <c r="AW267" i="15"/>
  <c r="AV267" i="15"/>
  <c r="AU267" i="15"/>
  <c r="AT267" i="15"/>
  <c r="AS267" i="15"/>
  <c r="AR267" i="15"/>
  <c r="AQ267" i="15"/>
  <c r="AP267" i="15"/>
  <c r="AO267" i="15"/>
  <c r="AN267" i="15"/>
  <c r="AM267" i="15"/>
  <c r="AL267" i="15"/>
  <c r="AK267" i="15"/>
  <c r="AJ267" i="15"/>
  <c r="AI267" i="15"/>
  <c r="AH267" i="15"/>
  <c r="AG267" i="15"/>
  <c r="AF267" i="15"/>
  <c r="AE267" i="15"/>
  <c r="AD267" i="15"/>
  <c r="AC267" i="15"/>
  <c r="AB267" i="15"/>
  <c r="AA267" i="15"/>
  <c r="BF267" i="15" s="1"/>
  <c r="BE266" i="15"/>
  <c r="BD266" i="15"/>
  <c r="BC266" i="15"/>
  <c r="BB266" i="15"/>
  <c r="BA266" i="15"/>
  <c r="AZ266" i="15"/>
  <c r="AY266" i="15"/>
  <c r="AX266" i="15"/>
  <c r="AW266" i="15"/>
  <c r="AV266" i="15"/>
  <c r="AU266" i="15"/>
  <c r="AT266" i="15"/>
  <c r="AS266" i="15"/>
  <c r="AR266" i="15"/>
  <c r="AQ266" i="15"/>
  <c r="AP266" i="15"/>
  <c r="AO266" i="15"/>
  <c r="AN266" i="15"/>
  <c r="AM266" i="15"/>
  <c r="AL266" i="15"/>
  <c r="AK266" i="15"/>
  <c r="AJ266" i="15"/>
  <c r="AI266" i="15"/>
  <c r="AH266" i="15"/>
  <c r="AG266" i="15"/>
  <c r="AF266" i="15"/>
  <c r="AE266" i="15"/>
  <c r="AD266" i="15"/>
  <c r="AC266" i="15"/>
  <c r="AB266" i="15"/>
  <c r="AA266" i="15"/>
  <c r="BF266" i="15" s="1"/>
  <c r="BE265" i="15"/>
  <c r="BE282" i="15" s="1"/>
  <c r="BD265" i="15"/>
  <c r="BD282" i="15" s="1"/>
  <c r="BC265" i="15"/>
  <c r="BC282" i="15" s="1"/>
  <c r="BB265" i="15"/>
  <c r="BB282" i="15" s="1"/>
  <c r="BA265" i="15"/>
  <c r="AZ265" i="15"/>
  <c r="AZ282" i="15" s="1"/>
  <c r="AY265" i="15"/>
  <c r="AY282" i="15" s="1"/>
  <c r="AX265" i="15"/>
  <c r="AW265" i="15"/>
  <c r="AW282" i="15" s="1"/>
  <c r="AV265" i="15"/>
  <c r="AV282" i="15" s="1"/>
  <c r="AU265" i="15"/>
  <c r="AU282" i="15" s="1"/>
  <c r="AT265" i="15"/>
  <c r="AT282" i="15" s="1"/>
  <c r="AS265" i="15"/>
  <c r="AR265" i="15"/>
  <c r="AR282" i="15" s="1"/>
  <c r="AQ265" i="15"/>
  <c r="AQ282" i="15" s="1"/>
  <c r="AP265" i="15"/>
  <c r="AP282" i="15" s="1"/>
  <c r="AO265" i="15"/>
  <c r="AN265" i="15"/>
  <c r="AN282" i="15" s="1"/>
  <c r="AM265" i="15"/>
  <c r="AM282" i="15" s="1"/>
  <c r="AL265" i="15"/>
  <c r="AL282" i="15" s="1"/>
  <c r="AK265" i="15"/>
  <c r="AJ265" i="15"/>
  <c r="AJ282" i="15" s="1"/>
  <c r="AI265" i="15"/>
  <c r="AI282" i="15" s="1"/>
  <c r="AH265" i="15"/>
  <c r="AH282" i="15" s="1"/>
  <c r="AG265" i="15"/>
  <c r="AG282" i="15" s="1"/>
  <c r="AF265" i="15"/>
  <c r="AF282" i="15" s="1"/>
  <c r="AE265" i="15"/>
  <c r="AE282" i="15" s="1"/>
  <c r="AD265" i="15"/>
  <c r="AD282" i="15" s="1"/>
  <c r="AC265" i="15"/>
  <c r="AB265" i="15"/>
  <c r="AB282" i="15" s="1"/>
  <c r="AA265" i="15"/>
  <c r="AA282" i="15" s="1"/>
  <c r="BF282" i="15" s="1"/>
  <c r="BE264" i="15"/>
  <c r="BD264" i="15"/>
  <c r="BC264" i="15"/>
  <c r="BB264" i="15"/>
  <c r="BA264" i="15"/>
  <c r="AZ264" i="15"/>
  <c r="AY264" i="15"/>
  <c r="AX264" i="15"/>
  <c r="AW264" i="15"/>
  <c r="AV264" i="15"/>
  <c r="AU264" i="15"/>
  <c r="AT264" i="15"/>
  <c r="AS264" i="15"/>
  <c r="AR264" i="15"/>
  <c r="AQ264" i="15"/>
  <c r="AP264" i="15"/>
  <c r="AO264" i="15"/>
  <c r="AN264" i="15"/>
  <c r="AM264" i="15"/>
  <c r="AL264" i="15"/>
  <c r="AK264" i="15"/>
  <c r="AJ264" i="15"/>
  <c r="AI264" i="15"/>
  <c r="AH264" i="15"/>
  <c r="AG264" i="15"/>
  <c r="AF264" i="15"/>
  <c r="AE264" i="15"/>
  <c r="AD264" i="15"/>
  <c r="AC264" i="15"/>
  <c r="AB264" i="15"/>
  <c r="AA264" i="15"/>
  <c r="BF264" i="15" s="1"/>
  <c r="BE263" i="15"/>
  <c r="BD263" i="15"/>
  <c r="BC263" i="15"/>
  <c r="BB263" i="15"/>
  <c r="BA263" i="15"/>
  <c r="AZ263" i="15"/>
  <c r="AY263" i="15"/>
  <c r="AX263" i="15"/>
  <c r="AW263" i="15"/>
  <c r="AV263" i="15"/>
  <c r="AU263" i="15"/>
  <c r="AT263" i="15"/>
  <c r="AS263" i="15"/>
  <c r="AR263" i="15"/>
  <c r="AQ263" i="15"/>
  <c r="AP263" i="15"/>
  <c r="AO263" i="15"/>
  <c r="AN263" i="15"/>
  <c r="AM263" i="15"/>
  <c r="AL263" i="15"/>
  <c r="AK263" i="15"/>
  <c r="AJ263" i="15"/>
  <c r="AI263" i="15"/>
  <c r="AH263" i="15"/>
  <c r="AG263" i="15"/>
  <c r="AF263" i="15"/>
  <c r="AE263" i="15"/>
  <c r="AD263" i="15"/>
  <c r="AC263" i="15"/>
  <c r="AB263" i="15"/>
  <c r="AA263" i="15"/>
  <c r="BF263" i="15" s="1"/>
  <c r="BE262" i="15"/>
  <c r="BD262" i="15"/>
  <c r="BC262" i="15"/>
  <c r="BB262" i="15"/>
  <c r="BA262" i="15"/>
  <c r="AZ262" i="15"/>
  <c r="AY262" i="15"/>
  <c r="AX262" i="15"/>
  <c r="AW262" i="15"/>
  <c r="AV262" i="15"/>
  <c r="AU262" i="15"/>
  <c r="AT262" i="15"/>
  <c r="AS262" i="15"/>
  <c r="AR262" i="15"/>
  <c r="AQ262" i="15"/>
  <c r="AP262" i="15"/>
  <c r="AO262" i="15"/>
  <c r="AN262" i="15"/>
  <c r="AM262" i="15"/>
  <c r="AL262" i="15"/>
  <c r="AK262" i="15"/>
  <c r="AJ262" i="15"/>
  <c r="AI262" i="15"/>
  <c r="AH262" i="15"/>
  <c r="AG262" i="15"/>
  <c r="AF262" i="15"/>
  <c r="AE262" i="15"/>
  <c r="AD262" i="15"/>
  <c r="AC262" i="15"/>
  <c r="AB262" i="15"/>
  <c r="AA262" i="15"/>
  <c r="BF262" i="15" s="1"/>
  <c r="BE261" i="15"/>
  <c r="BD261" i="15"/>
  <c r="BD278" i="15" s="1"/>
  <c r="BC261" i="15"/>
  <c r="BB261" i="15"/>
  <c r="BB278" i="15" s="1"/>
  <c r="BA261" i="15"/>
  <c r="AZ261" i="15"/>
  <c r="AY261" i="15"/>
  <c r="AY278" i="15" s="1"/>
  <c r="AX261" i="15"/>
  <c r="AX282" i="15" s="1"/>
  <c r="AW261" i="15"/>
  <c r="AV261" i="15"/>
  <c r="AV278" i="15" s="1"/>
  <c r="AU261" i="15"/>
  <c r="AT261" i="15"/>
  <c r="AT278" i="15" s="1"/>
  <c r="AS261" i="15"/>
  <c r="AS278" i="15" s="1"/>
  <c r="AR261" i="15"/>
  <c r="AQ261" i="15"/>
  <c r="AQ278" i="15" s="1"/>
  <c r="AP261" i="15"/>
  <c r="AO261" i="15"/>
  <c r="AO282" i="15" s="1"/>
  <c r="AN261" i="15"/>
  <c r="AN278" i="15" s="1"/>
  <c r="AM261" i="15"/>
  <c r="AL261" i="15"/>
  <c r="AL278" i="15" s="1"/>
  <c r="AK261" i="15"/>
  <c r="AK278" i="15" s="1"/>
  <c r="AJ261" i="15"/>
  <c r="AI261" i="15"/>
  <c r="AI278" i="15" s="1"/>
  <c r="AH261" i="15"/>
  <c r="AG261" i="15"/>
  <c r="AF261" i="15"/>
  <c r="AF278" i="15" s="1"/>
  <c r="AE261" i="15"/>
  <c r="AD261" i="15"/>
  <c r="AD278" i="15" s="1"/>
  <c r="AC261" i="15"/>
  <c r="AC278" i="15" s="1"/>
  <c r="AB261" i="15"/>
  <c r="AA261" i="15"/>
  <c r="BF260" i="15"/>
  <c r="BE260" i="15"/>
  <c r="BD260" i="15"/>
  <c r="BC260" i="15"/>
  <c r="BB260" i="15"/>
  <c r="BA260" i="15"/>
  <c r="AZ260" i="15"/>
  <c r="AY260" i="15"/>
  <c r="AX260" i="15"/>
  <c r="AW260" i="15"/>
  <c r="AV260" i="15"/>
  <c r="AU260" i="15"/>
  <c r="AT260" i="15"/>
  <c r="AS260" i="15"/>
  <c r="AR260" i="15"/>
  <c r="AQ260" i="15"/>
  <c r="AP260" i="15"/>
  <c r="AO260" i="15"/>
  <c r="AN260" i="15"/>
  <c r="AM260" i="15"/>
  <c r="AL260" i="15"/>
  <c r="AK260" i="15"/>
  <c r="AJ260" i="15"/>
  <c r="AI260" i="15"/>
  <c r="AH260" i="15"/>
  <c r="AG260" i="15"/>
  <c r="AF260" i="15"/>
  <c r="AE260" i="15"/>
  <c r="AD260" i="15"/>
  <c r="AC260" i="15"/>
  <c r="AB260" i="15"/>
  <c r="AA260" i="15"/>
  <c r="BE259" i="15"/>
  <c r="BD259" i="15"/>
  <c r="BC259" i="15"/>
  <c r="BB259" i="15"/>
  <c r="BA259" i="15"/>
  <c r="AZ259" i="15"/>
  <c r="AY259" i="15"/>
  <c r="AX259" i="15"/>
  <c r="AW259" i="15"/>
  <c r="AV259" i="15"/>
  <c r="AU259" i="15"/>
  <c r="AT259" i="15"/>
  <c r="AS259" i="15"/>
  <c r="AR259" i="15"/>
  <c r="AQ259" i="15"/>
  <c r="AP259" i="15"/>
  <c r="AO259" i="15"/>
  <c r="AN259" i="15"/>
  <c r="AM259" i="15"/>
  <c r="AL259" i="15"/>
  <c r="AK259" i="15"/>
  <c r="AJ259" i="15"/>
  <c r="AI259" i="15"/>
  <c r="AH259" i="15"/>
  <c r="AG259" i="15"/>
  <c r="AF259" i="15"/>
  <c r="AE259" i="15"/>
  <c r="AD259" i="15"/>
  <c r="AC259" i="15"/>
  <c r="AB259" i="15"/>
  <c r="AA259" i="15"/>
  <c r="BF259" i="15" s="1"/>
  <c r="BE258" i="15"/>
  <c r="BD258" i="15"/>
  <c r="BC258" i="15"/>
  <c r="BB258" i="15"/>
  <c r="BA258" i="15"/>
  <c r="AZ258" i="15"/>
  <c r="AY258" i="15"/>
  <c r="AX258" i="15"/>
  <c r="AW258" i="15"/>
  <c r="AV258" i="15"/>
  <c r="AU258" i="15"/>
  <c r="AT258" i="15"/>
  <c r="AS258" i="15"/>
  <c r="AR258" i="15"/>
  <c r="AQ258" i="15"/>
  <c r="AP258" i="15"/>
  <c r="AO258" i="15"/>
  <c r="AN258" i="15"/>
  <c r="AM258" i="15"/>
  <c r="AL258" i="15"/>
  <c r="AK258" i="15"/>
  <c r="AJ258" i="15"/>
  <c r="AI258" i="15"/>
  <c r="AH258" i="15"/>
  <c r="AG258" i="15"/>
  <c r="AF258" i="15"/>
  <c r="AE258" i="15"/>
  <c r="AD258" i="15"/>
  <c r="AC258" i="15"/>
  <c r="AB258" i="15"/>
  <c r="AA258" i="15"/>
  <c r="BF258" i="15" s="1"/>
  <c r="BF257" i="15"/>
  <c r="BE257" i="15"/>
  <c r="BD257" i="15"/>
  <c r="BC257" i="15"/>
  <c r="BB257" i="15"/>
  <c r="BA257" i="15"/>
  <c r="AZ257" i="15"/>
  <c r="AY257" i="15"/>
  <c r="AX257" i="15"/>
  <c r="AW257" i="15"/>
  <c r="AV257" i="15"/>
  <c r="AU257" i="15"/>
  <c r="AT257" i="15"/>
  <c r="AS257" i="15"/>
  <c r="AR257" i="15"/>
  <c r="AQ257" i="15"/>
  <c r="AP257" i="15"/>
  <c r="AO257" i="15"/>
  <c r="AN257" i="15"/>
  <c r="AM257" i="15"/>
  <c r="AL257" i="15"/>
  <c r="AK257" i="15"/>
  <c r="AJ257" i="15"/>
  <c r="AI257" i="15"/>
  <c r="AH257" i="15"/>
  <c r="AG257" i="15"/>
  <c r="AF257" i="15"/>
  <c r="AE257" i="15"/>
  <c r="AD257" i="15"/>
  <c r="AC257" i="15"/>
  <c r="AB257" i="15"/>
  <c r="AA257" i="15"/>
  <c r="BE256" i="15"/>
  <c r="BD256" i="15"/>
  <c r="BC256" i="15"/>
  <c r="BB256" i="15"/>
  <c r="BA256" i="15"/>
  <c r="AZ256" i="15"/>
  <c r="AY256" i="15"/>
  <c r="AX256" i="15"/>
  <c r="AW256" i="15"/>
  <c r="AV256" i="15"/>
  <c r="AU256" i="15"/>
  <c r="AT256" i="15"/>
  <c r="AS256" i="15"/>
  <c r="AR256" i="15"/>
  <c r="AQ256" i="15"/>
  <c r="AP256" i="15"/>
  <c r="AO256" i="15"/>
  <c r="AN256" i="15"/>
  <c r="AM256" i="15"/>
  <c r="AL256" i="15"/>
  <c r="AK256" i="15"/>
  <c r="AJ256" i="15"/>
  <c r="AI256" i="15"/>
  <c r="AH256" i="15"/>
  <c r="AG256" i="15"/>
  <c r="AF256" i="15"/>
  <c r="AE256" i="15"/>
  <c r="AD256" i="15"/>
  <c r="AC256" i="15"/>
  <c r="AB256" i="15"/>
  <c r="AA256" i="15"/>
  <c r="BF256" i="15" s="1"/>
  <c r="BE255" i="15"/>
  <c r="BD255" i="15"/>
  <c r="BC255" i="15"/>
  <c r="BB255" i="15"/>
  <c r="BA255" i="15"/>
  <c r="AZ255" i="15"/>
  <c r="AY255" i="15"/>
  <c r="AX255" i="15"/>
  <c r="AW255" i="15"/>
  <c r="AV255" i="15"/>
  <c r="AU255" i="15"/>
  <c r="AT255" i="15"/>
  <c r="AS255" i="15"/>
  <c r="AR255" i="15"/>
  <c r="AQ255" i="15"/>
  <c r="AP255" i="15"/>
  <c r="AO255" i="15"/>
  <c r="AN255" i="15"/>
  <c r="AM255" i="15"/>
  <c r="AL255" i="15"/>
  <c r="AK255" i="15"/>
  <c r="AJ255" i="15"/>
  <c r="AI255" i="15"/>
  <c r="AH255" i="15"/>
  <c r="AG255" i="15"/>
  <c r="AF255" i="15"/>
  <c r="AE255" i="15"/>
  <c r="AD255" i="15"/>
  <c r="AC255" i="15"/>
  <c r="AB255" i="15"/>
  <c r="AA255" i="15"/>
  <c r="BF255" i="15" s="1"/>
  <c r="BE254" i="15"/>
  <c r="BD254" i="15"/>
  <c r="BC254" i="15"/>
  <c r="BB254" i="15"/>
  <c r="BA254" i="15"/>
  <c r="AZ254" i="15"/>
  <c r="AY254" i="15"/>
  <c r="AX254" i="15"/>
  <c r="AW254" i="15"/>
  <c r="AV254" i="15"/>
  <c r="AU254" i="15"/>
  <c r="AT254" i="15"/>
  <c r="AS254" i="15"/>
  <c r="AR254" i="15"/>
  <c r="AQ254" i="15"/>
  <c r="AP254" i="15"/>
  <c r="AO254" i="15"/>
  <c r="AN254" i="15"/>
  <c r="AM254" i="15"/>
  <c r="AL254" i="15"/>
  <c r="AK254" i="15"/>
  <c r="AJ254" i="15"/>
  <c r="AI254" i="15"/>
  <c r="AH254" i="15"/>
  <c r="AG254" i="15"/>
  <c r="AF254" i="15"/>
  <c r="AE254" i="15"/>
  <c r="AD254" i="15"/>
  <c r="AC254" i="15"/>
  <c r="AB254" i="15"/>
  <c r="AA254" i="15"/>
  <c r="BF254" i="15" s="1"/>
  <c r="BE253" i="15"/>
  <c r="BD253" i="15"/>
  <c r="BD279" i="15" s="1"/>
  <c r="BC253" i="15"/>
  <c r="BB253" i="15"/>
  <c r="BB279" i="15" s="1"/>
  <c r="BA253" i="15"/>
  <c r="AZ253" i="15"/>
  <c r="AY253" i="15"/>
  <c r="AY279" i="15" s="1"/>
  <c r="AX253" i="15"/>
  <c r="AW253" i="15"/>
  <c r="AV253" i="15"/>
  <c r="AV279" i="15" s="1"/>
  <c r="AU253" i="15"/>
  <c r="AT253" i="15"/>
  <c r="AT279" i="15" s="1"/>
  <c r="AS253" i="15"/>
  <c r="AR253" i="15"/>
  <c r="AQ253" i="15"/>
  <c r="AQ279" i="15" s="1"/>
  <c r="AP253" i="15"/>
  <c r="AO253" i="15"/>
  <c r="AN253" i="15"/>
  <c r="AN279" i="15" s="1"/>
  <c r="AM253" i="15"/>
  <c r="AL253" i="15"/>
  <c r="AL279" i="15" s="1"/>
  <c r="AK253" i="15"/>
  <c r="AJ253" i="15"/>
  <c r="AI253" i="15"/>
  <c r="AH253" i="15"/>
  <c r="AG253" i="15"/>
  <c r="AF253" i="15"/>
  <c r="AF279" i="15" s="1"/>
  <c r="AE253" i="15"/>
  <c r="AD253" i="15"/>
  <c r="AD279" i="15" s="1"/>
  <c r="AC253" i="15"/>
  <c r="AB253" i="15"/>
  <c r="AA253" i="15"/>
  <c r="BF252" i="15"/>
  <c r="BE252" i="15"/>
  <c r="BD252" i="15"/>
  <c r="BC252" i="15"/>
  <c r="BB252" i="15"/>
  <c r="BA252" i="15"/>
  <c r="AZ252" i="15"/>
  <c r="AY252" i="15"/>
  <c r="AX252" i="15"/>
  <c r="AW252" i="15"/>
  <c r="AV252" i="15"/>
  <c r="AU252" i="15"/>
  <c r="AT252" i="15"/>
  <c r="AS252" i="15"/>
  <c r="AR252" i="15"/>
  <c r="AQ252" i="15"/>
  <c r="AP252" i="15"/>
  <c r="AO252" i="15"/>
  <c r="AN252" i="15"/>
  <c r="AM252" i="15"/>
  <c r="AL252" i="15"/>
  <c r="AK252" i="15"/>
  <c r="AJ252" i="15"/>
  <c r="AI252" i="15"/>
  <c r="AH252" i="15"/>
  <c r="AG252" i="15"/>
  <c r="AF252" i="15"/>
  <c r="AE252" i="15"/>
  <c r="AD252" i="15"/>
  <c r="AC252" i="15"/>
  <c r="AB252" i="15"/>
  <c r="AA252" i="15"/>
  <c r="BF251" i="15"/>
  <c r="BE251" i="15"/>
  <c r="BD251" i="15"/>
  <c r="BC251" i="15"/>
  <c r="BB251" i="15"/>
  <c r="BA251" i="15"/>
  <c r="AZ251" i="15"/>
  <c r="AY251" i="15"/>
  <c r="AX251" i="15"/>
  <c r="AW251" i="15"/>
  <c r="AV251" i="15"/>
  <c r="AU251" i="15"/>
  <c r="AT251" i="15"/>
  <c r="AS251" i="15"/>
  <c r="AR251" i="15"/>
  <c r="AQ251" i="15"/>
  <c r="AP251" i="15"/>
  <c r="AO251" i="15"/>
  <c r="AN251" i="15"/>
  <c r="AM251" i="15"/>
  <c r="AL251" i="15"/>
  <c r="AK251" i="15"/>
  <c r="AJ251" i="15"/>
  <c r="AI251" i="15"/>
  <c r="AH251" i="15"/>
  <c r="AG251" i="15"/>
  <c r="AF251" i="15"/>
  <c r="AE251" i="15"/>
  <c r="AD251" i="15"/>
  <c r="AC251" i="15"/>
  <c r="AB251" i="15"/>
  <c r="AA251" i="15"/>
  <c r="BF250" i="15"/>
  <c r="BE250" i="15"/>
  <c r="BD250" i="15"/>
  <c r="BC250" i="15"/>
  <c r="BB250" i="15"/>
  <c r="BA250" i="15"/>
  <c r="AZ250" i="15"/>
  <c r="AY250" i="15"/>
  <c r="AX250" i="15"/>
  <c r="AW250" i="15"/>
  <c r="AV250" i="15"/>
  <c r="AU250" i="15"/>
  <c r="AT250" i="15"/>
  <c r="AS250" i="15"/>
  <c r="AR250" i="15"/>
  <c r="AQ250" i="15"/>
  <c r="AP250" i="15"/>
  <c r="AO250" i="15"/>
  <c r="AN250" i="15"/>
  <c r="AM250" i="15"/>
  <c r="AL250" i="15"/>
  <c r="AK250" i="15"/>
  <c r="AJ250" i="15"/>
  <c r="AI250" i="15"/>
  <c r="AH250" i="15"/>
  <c r="AG250" i="15"/>
  <c r="AF250" i="15"/>
  <c r="AE250" i="15"/>
  <c r="AD250" i="15"/>
  <c r="AC250" i="15"/>
  <c r="AB250" i="15"/>
  <c r="AA250" i="15"/>
  <c r="BF249" i="15"/>
  <c r="BE249" i="15"/>
  <c r="BD249" i="15"/>
  <c r="BC249" i="15"/>
  <c r="BB249" i="15"/>
  <c r="BA249" i="15"/>
  <c r="AZ249" i="15"/>
  <c r="AY249" i="15"/>
  <c r="AX249" i="15"/>
  <c r="AW249" i="15"/>
  <c r="AV249" i="15"/>
  <c r="AU249" i="15"/>
  <c r="AT249" i="15"/>
  <c r="AS249" i="15"/>
  <c r="AR249" i="15"/>
  <c r="AQ249" i="15"/>
  <c r="AP249" i="15"/>
  <c r="AO249" i="15"/>
  <c r="AN249" i="15"/>
  <c r="AM249" i="15"/>
  <c r="AL249" i="15"/>
  <c r="AK249" i="15"/>
  <c r="AJ249" i="15"/>
  <c r="AI249" i="15"/>
  <c r="AH249" i="15"/>
  <c r="AG249" i="15"/>
  <c r="AF249" i="15"/>
  <c r="AE249" i="15"/>
  <c r="AD249" i="15"/>
  <c r="AC249" i="15"/>
  <c r="AB249" i="15"/>
  <c r="AA249" i="15"/>
  <c r="BF248" i="15"/>
  <c r="BE248" i="15"/>
  <c r="BD248" i="15"/>
  <c r="BC248" i="15"/>
  <c r="BB248" i="15"/>
  <c r="BA248" i="15"/>
  <c r="AZ248" i="15"/>
  <c r="AY248" i="15"/>
  <c r="AX248" i="15"/>
  <c r="AW248" i="15"/>
  <c r="AV248" i="15"/>
  <c r="AU248" i="15"/>
  <c r="AT248" i="15"/>
  <c r="AS248" i="15"/>
  <c r="AR248" i="15"/>
  <c r="AQ248" i="15"/>
  <c r="AP248" i="15"/>
  <c r="AO248" i="15"/>
  <c r="AN248" i="15"/>
  <c r="AM248" i="15"/>
  <c r="AL248" i="15"/>
  <c r="AK248" i="15"/>
  <c r="AJ248" i="15"/>
  <c r="AI248" i="15"/>
  <c r="AH248" i="15"/>
  <c r="AG248" i="15"/>
  <c r="AF248" i="15"/>
  <c r="AE248" i="15"/>
  <c r="AD248" i="15"/>
  <c r="AC248" i="15"/>
  <c r="AB248" i="15"/>
  <c r="AA248" i="15"/>
  <c r="BE247" i="15"/>
  <c r="BD247" i="15"/>
  <c r="BC247" i="15"/>
  <c r="BB247" i="15"/>
  <c r="BA247" i="15"/>
  <c r="AZ247" i="15"/>
  <c r="AY247" i="15"/>
  <c r="AX247" i="15"/>
  <c r="AW247" i="15"/>
  <c r="AV247" i="15"/>
  <c r="AU247" i="15"/>
  <c r="AT247" i="15"/>
  <c r="AS247" i="15"/>
  <c r="AR247" i="15"/>
  <c r="AQ247" i="15"/>
  <c r="AP247" i="15"/>
  <c r="AO247" i="15"/>
  <c r="AN247" i="15"/>
  <c r="AM247" i="15"/>
  <c r="AL247" i="15"/>
  <c r="AK247" i="15"/>
  <c r="AJ247" i="15"/>
  <c r="AI247" i="15"/>
  <c r="AH247" i="15"/>
  <c r="AG247" i="15"/>
  <c r="AF247" i="15"/>
  <c r="AE247" i="15"/>
  <c r="AD247" i="15"/>
  <c r="AC247" i="15"/>
  <c r="AB247" i="15"/>
  <c r="AA247" i="15"/>
  <c r="BF247" i="15" s="1"/>
  <c r="BG247" i="15" s="1"/>
  <c r="BE246" i="15"/>
  <c r="BD246" i="15"/>
  <c r="BC246" i="15"/>
  <c r="BB246" i="15"/>
  <c r="BA246" i="15"/>
  <c r="AZ246" i="15"/>
  <c r="AY246" i="15"/>
  <c r="AX246" i="15"/>
  <c r="AW246" i="15"/>
  <c r="AV246" i="15"/>
  <c r="AU246" i="15"/>
  <c r="AT246" i="15"/>
  <c r="AS246" i="15"/>
  <c r="AR246" i="15"/>
  <c r="AQ246" i="15"/>
  <c r="AP246" i="15"/>
  <c r="AO246" i="15"/>
  <c r="AN246" i="15"/>
  <c r="AM246" i="15"/>
  <c r="AL246" i="15"/>
  <c r="AK246" i="15"/>
  <c r="AJ246" i="15"/>
  <c r="AI246" i="15"/>
  <c r="AH246" i="15"/>
  <c r="AG246" i="15"/>
  <c r="AF246" i="15"/>
  <c r="AE246" i="15"/>
  <c r="AD246" i="15"/>
  <c r="AC246" i="15"/>
  <c r="AB246" i="15"/>
  <c r="AA246" i="15"/>
  <c r="BF246" i="15" s="1"/>
  <c r="BE245" i="15"/>
  <c r="BE237" i="15" s="1"/>
  <c r="BD245" i="15"/>
  <c r="BC245" i="15"/>
  <c r="BB245" i="15"/>
  <c r="BA245" i="15"/>
  <c r="AZ245" i="15"/>
  <c r="AY245" i="15"/>
  <c r="AX245" i="15"/>
  <c r="AW245" i="15"/>
  <c r="AW237" i="15" s="1"/>
  <c r="AV245" i="15"/>
  <c r="AU245" i="15"/>
  <c r="AT245" i="15"/>
  <c r="AS245" i="15"/>
  <c r="AR245" i="15"/>
  <c r="AQ245" i="15"/>
  <c r="AP245" i="15"/>
  <c r="AO245" i="15"/>
  <c r="AO237" i="15" s="1"/>
  <c r="AN245" i="15"/>
  <c r="AM245" i="15"/>
  <c r="AL245" i="15"/>
  <c r="AK245" i="15"/>
  <c r="AJ245" i="15"/>
  <c r="AI245" i="15"/>
  <c r="AI241" i="15" s="1"/>
  <c r="AI240" i="15" s="1"/>
  <c r="AI281" i="15" s="1"/>
  <c r="AH245" i="15"/>
  <c r="AG245" i="15"/>
  <c r="AG237" i="15" s="1"/>
  <c r="AF245" i="15"/>
  <c r="AE245" i="15"/>
  <c r="AD245" i="15"/>
  <c r="AC245" i="15"/>
  <c r="AB245" i="15"/>
  <c r="AA245" i="15"/>
  <c r="BF245" i="15" s="1"/>
  <c r="BE244" i="15"/>
  <c r="BE236" i="15" s="1"/>
  <c r="BD244" i="15"/>
  <c r="BC244" i="15"/>
  <c r="BB244" i="15"/>
  <c r="BA244" i="15"/>
  <c r="AZ244" i="15"/>
  <c r="AY244" i="15"/>
  <c r="AY236" i="15" s="1"/>
  <c r="AX244" i="15"/>
  <c r="AV244" i="15"/>
  <c r="AU244" i="15"/>
  <c r="AT244" i="15"/>
  <c r="AS244" i="15"/>
  <c r="AR244" i="15"/>
  <c r="AQ244" i="15"/>
  <c r="AQ236" i="15" s="1"/>
  <c r="AP244" i="15"/>
  <c r="AN244" i="15"/>
  <c r="AM244" i="15"/>
  <c r="AL244" i="15"/>
  <c r="AK244" i="15"/>
  <c r="AJ244" i="15"/>
  <c r="AI244" i="15"/>
  <c r="AI236" i="15" s="1"/>
  <c r="AH244" i="15"/>
  <c r="AF244" i="15"/>
  <c r="AE244" i="15"/>
  <c r="AD244" i="15"/>
  <c r="AC244" i="15"/>
  <c r="AB244" i="15"/>
  <c r="AA244" i="15"/>
  <c r="BF244" i="15" s="1"/>
  <c r="BF243" i="15"/>
  <c r="BG243" i="15" s="1"/>
  <c r="BE243" i="15"/>
  <c r="BE239" i="15" s="1"/>
  <c r="BD243" i="15"/>
  <c r="BC243" i="15"/>
  <c r="BB243" i="15"/>
  <c r="BA243" i="15"/>
  <c r="AZ243" i="15"/>
  <c r="AZ239" i="15" s="1"/>
  <c r="AY243" i="15"/>
  <c r="AX243" i="15"/>
  <c r="AX239" i="15" s="1"/>
  <c r="AW243" i="15"/>
  <c r="AW239" i="15" s="1"/>
  <c r="AV243" i="15"/>
  <c r="AU243" i="15"/>
  <c r="AT243" i="15"/>
  <c r="AS243" i="15"/>
  <c r="AR243" i="15"/>
  <c r="AR239" i="15" s="1"/>
  <c r="AQ243" i="15"/>
  <c r="AP243" i="15"/>
  <c r="AO243" i="15"/>
  <c r="AO239" i="15" s="1"/>
  <c r="AN243" i="15"/>
  <c r="AM243" i="15"/>
  <c r="AM239" i="15" s="1"/>
  <c r="AL243" i="15"/>
  <c r="AK243" i="15"/>
  <c r="AJ243" i="15"/>
  <c r="AJ239" i="15" s="1"/>
  <c r="AI243" i="15"/>
  <c r="AH243" i="15"/>
  <c r="AH235" i="15" s="1"/>
  <c r="AG243" i="15"/>
  <c r="AG239" i="15" s="1"/>
  <c r="AF243" i="15"/>
  <c r="AE243" i="15"/>
  <c r="AE239" i="15" s="1"/>
  <c r="AD243" i="15"/>
  <c r="AC243" i="15"/>
  <c r="AB243" i="15"/>
  <c r="AB239" i="15" s="1"/>
  <c r="AA243" i="15"/>
  <c r="BF242" i="15"/>
  <c r="BE242" i="15"/>
  <c r="BD242" i="15"/>
  <c r="BC242" i="15"/>
  <c r="BB242" i="15"/>
  <c r="BA242" i="15"/>
  <c r="AZ242" i="15"/>
  <c r="AY242" i="15"/>
  <c r="AX242" i="15"/>
  <c r="AW242" i="15"/>
  <c r="AV242" i="15"/>
  <c r="AU242" i="15"/>
  <c r="AT242" i="15"/>
  <c r="AS242" i="15"/>
  <c r="AR242" i="15"/>
  <c r="AQ242" i="15"/>
  <c r="AP242" i="15"/>
  <c r="AO242" i="15"/>
  <c r="AN242" i="15"/>
  <c r="AM242" i="15"/>
  <c r="AL242" i="15"/>
  <c r="AK242" i="15"/>
  <c r="AJ242" i="15"/>
  <c r="AI242" i="15"/>
  <c r="AH242" i="15"/>
  <c r="AG242" i="15"/>
  <c r="AF242" i="15"/>
  <c r="AE242" i="15"/>
  <c r="AD242" i="15"/>
  <c r="AC242" i="15"/>
  <c r="AB242" i="15"/>
  <c r="AA242" i="15"/>
  <c r="BE241" i="15"/>
  <c r="BE240" i="15" s="1"/>
  <c r="BE281" i="15" s="1"/>
  <c r="BE283" i="15" s="1"/>
  <c r="BD241" i="15"/>
  <c r="BC241" i="15"/>
  <c r="BB241" i="15"/>
  <c r="BA241" i="15"/>
  <c r="AZ241" i="15"/>
  <c r="AZ240" i="15" s="1"/>
  <c r="AZ281" i="15" s="1"/>
  <c r="AZ283" i="15" s="1"/>
  <c r="AY241" i="15"/>
  <c r="AX241" i="15"/>
  <c r="AW241" i="15"/>
  <c r="AW240" i="15" s="1"/>
  <c r="AW281" i="15" s="1"/>
  <c r="AW283" i="15" s="1"/>
  <c r="AV241" i="15"/>
  <c r="AU241" i="15"/>
  <c r="AT241" i="15"/>
  <c r="AS241" i="15"/>
  <c r="AR241" i="15"/>
  <c r="AR240" i="15" s="1"/>
  <c r="AR281" i="15" s="1"/>
  <c r="AR283" i="15" s="1"/>
  <c r="AQ241" i="15"/>
  <c r="AP241" i="15"/>
  <c r="AN241" i="15"/>
  <c r="AM241" i="15"/>
  <c r="AL241" i="15"/>
  <c r="AK241" i="15"/>
  <c r="AJ241" i="15"/>
  <c r="AJ240" i="15" s="1"/>
  <c r="AJ281" i="15" s="1"/>
  <c r="AJ283" i="15" s="1"/>
  <c r="AH241" i="15"/>
  <c r="AH240" i="15" s="1"/>
  <c r="AH281" i="15" s="1"/>
  <c r="AH283" i="15" s="1"/>
  <c r="AF241" i="15"/>
  <c r="AE241" i="15"/>
  <c r="AE240" i="15" s="1"/>
  <c r="AE281" i="15" s="1"/>
  <c r="AE283" i="15" s="1"/>
  <c r="AD241" i="15"/>
  <c r="AC241" i="15"/>
  <c r="AB241" i="15"/>
  <c r="AB240" i="15" s="1"/>
  <c r="AB281" i="15" s="1"/>
  <c r="AB283" i="15" s="1"/>
  <c r="BD240" i="15"/>
  <c r="BD281" i="15" s="1"/>
  <c r="BD283" i="15" s="1"/>
  <c r="BC240" i="15"/>
  <c r="BC281" i="15" s="1"/>
  <c r="BC283" i="15" s="1"/>
  <c r="BB240" i="15"/>
  <c r="BB281" i="15" s="1"/>
  <c r="BB283" i="15" s="1"/>
  <c r="BA240" i="15"/>
  <c r="BA281" i="15" s="1"/>
  <c r="AY240" i="15"/>
  <c r="AY281" i="15" s="1"/>
  <c r="AY283" i="15" s="1"/>
  <c r="AX240" i="15"/>
  <c r="AX281" i="15" s="1"/>
  <c r="AX283" i="15" s="1"/>
  <c r="AV240" i="15"/>
  <c r="AV281" i="15" s="1"/>
  <c r="AV283" i="15" s="1"/>
  <c r="AU240" i="15"/>
  <c r="AU281" i="15" s="1"/>
  <c r="AU283" i="15" s="1"/>
  <c r="AT240" i="15"/>
  <c r="AT281" i="15" s="1"/>
  <c r="AT283" i="15" s="1"/>
  <c r="AS240" i="15"/>
  <c r="AS281" i="15" s="1"/>
  <c r="AQ240" i="15"/>
  <c r="AQ281" i="15" s="1"/>
  <c r="AQ283" i="15" s="1"/>
  <c r="AP240" i="15"/>
  <c r="AP281" i="15" s="1"/>
  <c r="AP283" i="15" s="1"/>
  <c r="AN240" i="15"/>
  <c r="AN281" i="15" s="1"/>
  <c r="AN283" i="15" s="1"/>
  <c r="AM240" i="15"/>
  <c r="AM281" i="15" s="1"/>
  <c r="AM283" i="15" s="1"/>
  <c r="AL240" i="15"/>
  <c r="AL281" i="15" s="1"/>
  <c r="AL283" i="15" s="1"/>
  <c r="AK240" i="15"/>
  <c r="AK281" i="15" s="1"/>
  <c r="AF240" i="15"/>
  <c r="AF281" i="15" s="1"/>
  <c r="AF283" i="15" s="1"/>
  <c r="AD240" i="15"/>
  <c r="AD281" i="15" s="1"/>
  <c r="AD283" i="15" s="1"/>
  <c r="AC240" i="15"/>
  <c r="AC281" i="15" s="1"/>
  <c r="BD239" i="15"/>
  <c r="BC239" i="15"/>
  <c r="BB239" i="15"/>
  <c r="BA239" i="15"/>
  <c r="AY239" i="15"/>
  <c r="AV239" i="15"/>
  <c r="AU239" i="15"/>
  <c r="AT239" i="15"/>
  <c r="AS239" i="15"/>
  <c r="AQ239" i="15"/>
  <c r="AP239" i="15"/>
  <c r="AN239" i="15"/>
  <c r="AL239" i="15"/>
  <c r="AK239" i="15"/>
  <c r="AI239" i="15"/>
  <c r="AH239" i="15"/>
  <c r="AF239" i="15"/>
  <c r="AD239" i="15"/>
  <c r="AC239" i="15"/>
  <c r="AA239" i="15"/>
  <c r="BF239" i="15" s="1"/>
  <c r="BG239" i="15" s="1"/>
  <c r="BE238" i="15"/>
  <c r="BD238" i="15"/>
  <c r="BC238" i="15"/>
  <c r="BB238" i="15"/>
  <c r="BA238" i="15"/>
  <c r="AZ238" i="15"/>
  <c r="AY238" i="15"/>
  <c r="AX238" i="15"/>
  <c r="AW238" i="15"/>
  <c r="AV238" i="15"/>
  <c r="AU238" i="15"/>
  <c r="AT238" i="15"/>
  <c r="AS238" i="15"/>
  <c r="AR238" i="15"/>
  <c r="AQ238" i="15"/>
  <c r="AP238" i="15"/>
  <c r="AO238" i="15"/>
  <c r="AN238" i="15"/>
  <c r="AM238" i="15"/>
  <c r="AL238" i="15"/>
  <c r="AK238" i="15"/>
  <c r="AJ238" i="15"/>
  <c r="AI238" i="15"/>
  <c r="AH238" i="15"/>
  <c r="AG238" i="15"/>
  <c r="AF238" i="15"/>
  <c r="AE238" i="15"/>
  <c r="AD238" i="15"/>
  <c r="AC238" i="15"/>
  <c r="AB238" i="15"/>
  <c r="AA238" i="15"/>
  <c r="BF238" i="15" s="1"/>
  <c r="BD237" i="15"/>
  <c r="BC237" i="15"/>
  <c r="BB237" i="15"/>
  <c r="BA237" i="15"/>
  <c r="AZ237" i="15"/>
  <c r="AY237" i="15"/>
  <c r="AX237" i="15"/>
  <c r="AV237" i="15"/>
  <c r="AU237" i="15"/>
  <c r="AT237" i="15"/>
  <c r="AS237" i="15"/>
  <c r="AR237" i="15"/>
  <c r="AQ237" i="15"/>
  <c r="AP237" i="15"/>
  <c r="AN237" i="15"/>
  <c r="AM237" i="15"/>
  <c r="AL237" i="15"/>
  <c r="AK237" i="15"/>
  <c r="AJ237" i="15"/>
  <c r="AI237" i="15"/>
  <c r="AH237" i="15"/>
  <c r="AF237" i="15"/>
  <c r="AE237" i="15"/>
  <c r="AD237" i="15"/>
  <c r="AC237" i="15"/>
  <c r="AB237" i="15"/>
  <c r="AA237" i="15"/>
  <c r="BF237" i="15" s="1"/>
  <c r="BD236" i="15"/>
  <c r="BC236" i="15"/>
  <c r="BC277" i="15" s="1"/>
  <c r="BB236" i="15"/>
  <c r="BB277" i="15" s="1"/>
  <c r="BA236" i="15"/>
  <c r="AZ236" i="15"/>
  <c r="AZ277" i="15" s="1"/>
  <c r="AX236" i="15"/>
  <c r="AV236" i="15"/>
  <c r="AU236" i="15"/>
  <c r="AU277" i="15" s="1"/>
  <c r="AT236" i="15"/>
  <c r="AT277" i="15" s="1"/>
  <c r="AS236" i="15"/>
  <c r="AR236" i="15"/>
  <c r="AR277" i="15" s="1"/>
  <c r="AP236" i="15"/>
  <c r="AN236" i="15"/>
  <c r="AM236" i="15"/>
  <c r="AM277" i="15" s="1"/>
  <c r="AL236" i="15"/>
  <c r="AL277" i="15" s="1"/>
  <c r="AK236" i="15"/>
  <c r="AJ236" i="15"/>
  <c r="AJ277" i="15" s="1"/>
  <c r="AH236" i="15"/>
  <c r="AF236" i="15"/>
  <c r="AE236" i="15"/>
  <c r="AE277" i="15" s="1"/>
  <c r="AD236" i="15"/>
  <c r="AD277" i="15" s="1"/>
  <c r="AC236" i="15"/>
  <c r="AB236" i="15"/>
  <c r="AB277" i="15" s="1"/>
  <c r="O236" i="15"/>
  <c r="BF235" i="15"/>
  <c r="BE235" i="15"/>
  <c r="BD235" i="15"/>
  <c r="BC235" i="15"/>
  <c r="BB235" i="15"/>
  <c r="BA235" i="15"/>
  <c r="AY235" i="15"/>
  <c r="AX235" i="15"/>
  <c r="AW235" i="15"/>
  <c r="AV235" i="15"/>
  <c r="AU235" i="15"/>
  <c r="AT235" i="15"/>
  <c r="AS235" i="15"/>
  <c r="AQ235" i="15"/>
  <c r="AP235" i="15"/>
  <c r="AO235" i="15"/>
  <c r="AN235" i="15"/>
  <c r="AM235" i="15"/>
  <c r="AL235" i="15"/>
  <c r="AK235" i="15"/>
  <c r="AI235" i="15"/>
  <c r="AG235" i="15"/>
  <c r="AF235" i="15"/>
  <c r="AD235" i="15"/>
  <c r="AC235" i="15"/>
  <c r="AA235" i="15"/>
  <c r="BF234" i="15"/>
  <c r="BE234" i="15"/>
  <c r="BD234" i="15"/>
  <c r="BC234" i="15"/>
  <c r="BB234" i="15"/>
  <c r="BA234" i="15"/>
  <c r="AZ234" i="15"/>
  <c r="AY234" i="15"/>
  <c r="AX234" i="15"/>
  <c r="AW234" i="15"/>
  <c r="AV234" i="15"/>
  <c r="AU234" i="15"/>
  <c r="AT234" i="15"/>
  <c r="AS234" i="15"/>
  <c r="AR234" i="15"/>
  <c r="AQ234" i="15"/>
  <c r="AP234" i="15"/>
  <c r="AO234" i="15"/>
  <c r="AN234" i="15"/>
  <c r="AM234" i="15"/>
  <c r="AL234" i="15"/>
  <c r="AK234" i="15"/>
  <c r="AJ234" i="15"/>
  <c r="AI234" i="15"/>
  <c r="AH234" i="15"/>
  <c r="AG234" i="15"/>
  <c r="AF234" i="15"/>
  <c r="AE234" i="15"/>
  <c r="AD234" i="15"/>
  <c r="AC234" i="15"/>
  <c r="AB234" i="15"/>
  <c r="AA234" i="15"/>
  <c r="BE222" i="15"/>
  <c r="BD222" i="15"/>
  <c r="BC222" i="15"/>
  <c r="BB222" i="15"/>
  <c r="BA222" i="15"/>
  <c r="AZ222" i="15"/>
  <c r="AY222" i="15"/>
  <c r="AX222" i="15"/>
  <c r="AW222" i="15"/>
  <c r="AV222" i="15"/>
  <c r="AU222" i="15"/>
  <c r="AT222" i="15"/>
  <c r="AS222" i="15"/>
  <c r="AR222" i="15"/>
  <c r="AQ222" i="15"/>
  <c r="AP222" i="15"/>
  <c r="AO222" i="15"/>
  <c r="AN222" i="15"/>
  <c r="AM222" i="15"/>
  <c r="AL222" i="15"/>
  <c r="AK222" i="15"/>
  <c r="AJ222" i="15"/>
  <c r="AI222" i="15"/>
  <c r="AH222" i="15"/>
  <c r="AG222" i="15"/>
  <c r="AF222" i="15"/>
  <c r="AE222" i="15"/>
  <c r="AD222" i="15"/>
  <c r="AC222" i="15"/>
  <c r="AB222" i="15"/>
  <c r="AA222" i="15"/>
  <c r="BF222" i="15" s="1"/>
  <c r="BE221" i="15"/>
  <c r="BD221" i="15"/>
  <c r="BC221" i="15"/>
  <c r="BB221" i="15"/>
  <c r="BA221" i="15"/>
  <c r="AZ221" i="15"/>
  <c r="AY221" i="15"/>
  <c r="AX221" i="15"/>
  <c r="AW221" i="15"/>
  <c r="AV221" i="15"/>
  <c r="AU221" i="15"/>
  <c r="AT221" i="15"/>
  <c r="AS221" i="15"/>
  <c r="AR221" i="15"/>
  <c r="AQ221" i="15"/>
  <c r="AP221" i="15"/>
  <c r="AO221" i="15"/>
  <c r="AN221" i="15"/>
  <c r="AM221" i="15"/>
  <c r="AL221" i="15"/>
  <c r="AK221" i="15"/>
  <c r="AJ221" i="15"/>
  <c r="AI221" i="15"/>
  <c r="AH221" i="15"/>
  <c r="AG221" i="15"/>
  <c r="AF221" i="15"/>
  <c r="AE221" i="15"/>
  <c r="AD221" i="15"/>
  <c r="AC221" i="15"/>
  <c r="AB221" i="15"/>
  <c r="AA221" i="15"/>
  <c r="BF221" i="15" s="1"/>
  <c r="BE220" i="15"/>
  <c r="BD220" i="15"/>
  <c r="BC220" i="15"/>
  <c r="BB220" i="15"/>
  <c r="BA220" i="15"/>
  <c r="AZ220" i="15"/>
  <c r="AY220" i="15"/>
  <c r="AX220" i="15"/>
  <c r="AW220" i="15"/>
  <c r="AV220" i="15"/>
  <c r="AU220" i="15"/>
  <c r="AT220" i="15"/>
  <c r="AS220" i="15"/>
  <c r="AR220" i="15"/>
  <c r="AQ220" i="15"/>
  <c r="AP220" i="15"/>
  <c r="AO220" i="15"/>
  <c r="AN220" i="15"/>
  <c r="AM220" i="15"/>
  <c r="AL220" i="15"/>
  <c r="AK220" i="15"/>
  <c r="AJ220" i="15"/>
  <c r="AI220" i="15"/>
  <c r="AH220" i="15"/>
  <c r="AG220" i="15"/>
  <c r="AF220" i="15"/>
  <c r="AE220" i="15"/>
  <c r="AD220" i="15"/>
  <c r="AC220" i="15"/>
  <c r="AB220" i="15"/>
  <c r="AA220" i="15"/>
  <c r="BF220" i="15" s="1"/>
  <c r="BE219" i="15"/>
  <c r="BD219" i="15"/>
  <c r="BC219" i="15"/>
  <c r="BB219" i="15"/>
  <c r="BA219" i="15"/>
  <c r="AZ219" i="15"/>
  <c r="AY219" i="15"/>
  <c r="AX219" i="15"/>
  <c r="AW219" i="15"/>
  <c r="AV219" i="15"/>
  <c r="AU219" i="15"/>
  <c r="AT219" i="15"/>
  <c r="AS219" i="15"/>
  <c r="AR219" i="15"/>
  <c r="AQ219" i="15"/>
  <c r="AP219" i="15"/>
  <c r="AO219" i="15"/>
  <c r="AN219" i="15"/>
  <c r="AM219" i="15"/>
  <c r="AL219" i="15"/>
  <c r="AK219" i="15"/>
  <c r="AJ219" i="15"/>
  <c r="AI219" i="15"/>
  <c r="AH219" i="15"/>
  <c r="AG219" i="15"/>
  <c r="AF219" i="15"/>
  <c r="AE219" i="15"/>
  <c r="AD219" i="15"/>
  <c r="AC219" i="15"/>
  <c r="AB219" i="15"/>
  <c r="AA219" i="15"/>
  <c r="BF219" i="15" s="1"/>
  <c r="BE218" i="15"/>
  <c r="BD218" i="15"/>
  <c r="BC218" i="15"/>
  <c r="BB218" i="15"/>
  <c r="BA218" i="15"/>
  <c r="AZ218" i="15"/>
  <c r="AY218" i="15"/>
  <c r="AX218" i="15"/>
  <c r="AW218" i="15"/>
  <c r="AV218" i="15"/>
  <c r="AU218" i="15"/>
  <c r="AT218" i="15"/>
  <c r="AS218" i="15"/>
  <c r="AR218" i="15"/>
  <c r="AQ218" i="15"/>
  <c r="AP218" i="15"/>
  <c r="AO218" i="15"/>
  <c r="AN218" i="15"/>
  <c r="AM218" i="15"/>
  <c r="AL218" i="15"/>
  <c r="AK218" i="15"/>
  <c r="AJ218" i="15"/>
  <c r="AI218" i="15"/>
  <c r="AH218" i="15"/>
  <c r="AG218" i="15"/>
  <c r="AF218" i="15"/>
  <c r="AE218" i="15"/>
  <c r="AD218" i="15"/>
  <c r="AC218" i="15"/>
  <c r="AB218" i="15"/>
  <c r="AA218" i="15"/>
  <c r="BF218" i="15" s="1"/>
  <c r="BE217" i="15"/>
  <c r="BD217" i="15"/>
  <c r="BC217" i="15"/>
  <c r="BB217" i="15"/>
  <c r="BA217" i="15"/>
  <c r="AZ217" i="15"/>
  <c r="AY217" i="15"/>
  <c r="AX217" i="15"/>
  <c r="AW217" i="15"/>
  <c r="AV217" i="15"/>
  <c r="AU217" i="15"/>
  <c r="AT217" i="15"/>
  <c r="AS217" i="15"/>
  <c r="AR217" i="15"/>
  <c r="AQ217" i="15"/>
  <c r="AP217" i="15"/>
  <c r="AO217" i="15"/>
  <c r="AN217" i="15"/>
  <c r="AM217" i="15"/>
  <c r="AL217" i="15"/>
  <c r="AK217" i="15"/>
  <c r="AJ217" i="15"/>
  <c r="AI217" i="15"/>
  <c r="AH217" i="15"/>
  <c r="AG217" i="15"/>
  <c r="AF217" i="15"/>
  <c r="AE217" i="15"/>
  <c r="AD217" i="15"/>
  <c r="AC217" i="15"/>
  <c r="AB217" i="15"/>
  <c r="AA217" i="15"/>
  <c r="BF217" i="15" s="1"/>
  <c r="BE216" i="15"/>
  <c r="BD216" i="15"/>
  <c r="BC216" i="15"/>
  <c r="BB216" i="15"/>
  <c r="BA216" i="15"/>
  <c r="AZ216" i="15"/>
  <c r="AY216" i="15"/>
  <c r="AX216" i="15"/>
  <c r="AW216" i="15"/>
  <c r="AV216" i="15"/>
  <c r="AU216" i="15"/>
  <c r="AT216" i="15"/>
  <c r="AS216" i="15"/>
  <c r="AR216" i="15"/>
  <c r="AQ216" i="15"/>
  <c r="AP216" i="15"/>
  <c r="AO216" i="15"/>
  <c r="AN216" i="15"/>
  <c r="AM216" i="15"/>
  <c r="AL216" i="15"/>
  <c r="AK216" i="15"/>
  <c r="AJ216" i="15"/>
  <c r="AI216" i="15"/>
  <c r="AH216" i="15"/>
  <c r="AG216" i="15"/>
  <c r="AF216" i="15"/>
  <c r="AE216" i="15"/>
  <c r="AD216" i="15"/>
  <c r="AC216" i="15"/>
  <c r="AB216" i="15"/>
  <c r="AA216" i="15"/>
  <c r="BF216" i="15" s="1"/>
  <c r="BE215" i="15"/>
  <c r="BD215" i="15"/>
  <c r="BC215" i="15"/>
  <c r="BB215" i="15"/>
  <c r="BA215" i="15"/>
  <c r="AZ215" i="15"/>
  <c r="AY215" i="15"/>
  <c r="AX215" i="15"/>
  <c r="AW215" i="15"/>
  <c r="AV215" i="15"/>
  <c r="AU215" i="15"/>
  <c r="AT215" i="15"/>
  <c r="AS215" i="15"/>
  <c r="AR215" i="15"/>
  <c r="AQ215" i="15"/>
  <c r="AP215" i="15"/>
  <c r="AO215" i="15"/>
  <c r="AN215" i="15"/>
  <c r="AM215" i="15"/>
  <c r="AL215" i="15"/>
  <c r="AK215" i="15"/>
  <c r="AJ215" i="15"/>
  <c r="AI215" i="15"/>
  <c r="AH215" i="15"/>
  <c r="AG215" i="15"/>
  <c r="AF215" i="15"/>
  <c r="AE215" i="15"/>
  <c r="AD215" i="15"/>
  <c r="AC215" i="15"/>
  <c r="AB215" i="15"/>
  <c r="AA215" i="15"/>
  <c r="BF215" i="15" s="1"/>
  <c r="BE214" i="15"/>
  <c r="BD214" i="15"/>
  <c r="BC214" i="15"/>
  <c r="BB214" i="15"/>
  <c r="BA214" i="15"/>
  <c r="AZ214" i="15"/>
  <c r="AY214" i="15"/>
  <c r="AX214" i="15"/>
  <c r="AW214" i="15"/>
  <c r="AV214" i="15"/>
  <c r="AU214" i="15"/>
  <c r="AT214" i="15"/>
  <c r="AS214" i="15"/>
  <c r="AR214" i="15"/>
  <c r="AQ214" i="15"/>
  <c r="AP214" i="15"/>
  <c r="AO214" i="15"/>
  <c r="AN214" i="15"/>
  <c r="AM214" i="15"/>
  <c r="AL214" i="15"/>
  <c r="AK214" i="15"/>
  <c r="AJ214" i="15"/>
  <c r="AI214" i="15"/>
  <c r="AH214" i="15"/>
  <c r="AG214" i="15"/>
  <c r="AF214" i="15"/>
  <c r="AE214" i="15"/>
  <c r="AD214" i="15"/>
  <c r="AC214" i="15"/>
  <c r="AB214" i="15"/>
  <c r="AA214" i="15"/>
  <c r="BF214" i="15" s="1"/>
  <c r="BE213" i="15"/>
  <c r="BE230" i="15" s="1"/>
  <c r="BD213" i="15"/>
  <c r="BD230" i="15" s="1"/>
  <c r="BC213" i="15"/>
  <c r="BB213" i="15"/>
  <c r="BB230" i="15" s="1"/>
  <c r="BA213" i="15"/>
  <c r="AZ213" i="15"/>
  <c r="AZ230" i="15" s="1"/>
  <c r="AY213" i="15"/>
  <c r="AY230" i="15" s="1"/>
  <c r="AX213" i="15"/>
  <c r="AX230" i="15" s="1"/>
  <c r="AW213" i="15"/>
  <c r="AW230" i="15" s="1"/>
  <c r="AV213" i="15"/>
  <c r="AV230" i="15" s="1"/>
  <c r="AU213" i="15"/>
  <c r="AT213" i="15"/>
  <c r="AT230" i="15" s="1"/>
  <c r="AS213" i="15"/>
  <c r="AR213" i="15"/>
  <c r="AR230" i="15" s="1"/>
  <c r="AQ213" i="15"/>
  <c r="AQ230" i="15" s="1"/>
  <c r="AP213" i="15"/>
  <c r="AP230" i="15" s="1"/>
  <c r="AO213" i="15"/>
  <c r="AO230" i="15" s="1"/>
  <c r="AN213" i="15"/>
  <c r="AN230" i="15" s="1"/>
  <c r="AM213" i="15"/>
  <c r="AL213" i="15"/>
  <c r="AL230" i="15" s="1"/>
  <c r="AK213" i="15"/>
  <c r="AJ213" i="15"/>
  <c r="AJ230" i="15" s="1"/>
  <c r="AI213" i="15"/>
  <c r="AI230" i="15" s="1"/>
  <c r="AH213" i="15"/>
  <c r="AH230" i="15" s="1"/>
  <c r="AG213" i="15"/>
  <c r="AG230" i="15" s="1"/>
  <c r="AF213" i="15"/>
  <c r="AF230" i="15" s="1"/>
  <c r="AE213" i="15"/>
  <c r="AD213" i="15"/>
  <c r="AD230" i="15" s="1"/>
  <c r="AC213" i="15"/>
  <c r="AB213" i="15"/>
  <c r="AB230" i="15" s="1"/>
  <c r="AA213" i="15"/>
  <c r="AA230" i="15" s="1"/>
  <c r="BF230" i="15" s="1"/>
  <c r="BE212" i="15"/>
  <c r="BD212" i="15"/>
  <c r="BC212" i="15"/>
  <c r="BB212" i="15"/>
  <c r="BA212" i="15"/>
  <c r="AZ212" i="15"/>
  <c r="AY212" i="15"/>
  <c r="AX212" i="15"/>
  <c r="AW212" i="15"/>
  <c r="AV212" i="15"/>
  <c r="AU212" i="15"/>
  <c r="AT212" i="15"/>
  <c r="AS212" i="15"/>
  <c r="AR212" i="15"/>
  <c r="AQ212" i="15"/>
  <c r="AP212" i="15"/>
  <c r="AO212" i="15"/>
  <c r="AN212" i="15"/>
  <c r="AM212" i="15"/>
  <c r="AL212" i="15"/>
  <c r="AK212" i="15"/>
  <c r="AJ212" i="15"/>
  <c r="AI212" i="15"/>
  <c r="AH212" i="15"/>
  <c r="AG212" i="15"/>
  <c r="AF212" i="15"/>
  <c r="AE212" i="15"/>
  <c r="AD212" i="15"/>
  <c r="AC212" i="15"/>
  <c r="AB212" i="15"/>
  <c r="AA212" i="15"/>
  <c r="BF212" i="15" s="1"/>
  <c r="BE211" i="15"/>
  <c r="BD211" i="15"/>
  <c r="BC211" i="15"/>
  <c r="BB211" i="15"/>
  <c r="BA211" i="15"/>
  <c r="AZ211" i="15"/>
  <c r="AY211" i="15"/>
  <c r="AX211" i="15"/>
  <c r="AW211" i="15"/>
  <c r="AV211" i="15"/>
  <c r="AU211" i="15"/>
  <c r="AT211" i="15"/>
  <c r="AS211" i="15"/>
  <c r="AR211" i="15"/>
  <c r="AQ211" i="15"/>
  <c r="AP211" i="15"/>
  <c r="AO211" i="15"/>
  <c r="AN211" i="15"/>
  <c r="AM211" i="15"/>
  <c r="AL211" i="15"/>
  <c r="AK211" i="15"/>
  <c r="AJ211" i="15"/>
  <c r="AI211" i="15"/>
  <c r="AH211" i="15"/>
  <c r="AG211" i="15"/>
  <c r="AF211" i="15"/>
  <c r="AE211" i="15"/>
  <c r="AD211" i="15"/>
  <c r="AC211" i="15"/>
  <c r="AB211" i="15"/>
  <c r="AA211" i="15"/>
  <c r="BF211" i="15" s="1"/>
  <c r="BE210" i="15"/>
  <c r="BD210" i="15"/>
  <c r="BC210" i="15"/>
  <c r="BB210" i="15"/>
  <c r="BA210" i="15"/>
  <c r="AZ210" i="15"/>
  <c r="AY210" i="15"/>
  <c r="AX210" i="15"/>
  <c r="AW210" i="15"/>
  <c r="AV210" i="15"/>
  <c r="AU210" i="15"/>
  <c r="AT210" i="15"/>
  <c r="AS210" i="15"/>
  <c r="AR210" i="15"/>
  <c r="AQ210" i="15"/>
  <c r="AP210" i="15"/>
  <c r="AO210" i="15"/>
  <c r="AN210" i="15"/>
  <c r="AM210" i="15"/>
  <c r="AL210" i="15"/>
  <c r="AK210" i="15"/>
  <c r="AJ210" i="15"/>
  <c r="AI210" i="15"/>
  <c r="AH210" i="15"/>
  <c r="AG210" i="15"/>
  <c r="AF210" i="15"/>
  <c r="AE210" i="15"/>
  <c r="AD210" i="15"/>
  <c r="AC210" i="15"/>
  <c r="AB210" i="15"/>
  <c r="AA210" i="15"/>
  <c r="BF210" i="15" s="1"/>
  <c r="BE209" i="15"/>
  <c r="BD209" i="15"/>
  <c r="BD226" i="15" s="1"/>
  <c r="BC209" i="15"/>
  <c r="BB209" i="15"/>
  <c r="BB226" i="15" s="1"/>
  <c r="BA209" i="15"/>
  <c r="AZ209" i="15"/>
  <c r="AY209" i="15"/>
  <c r="AX209" i="15"/>
  <c r="AW209" i="15"/>
  <c r="AV209" i="15"/>
  <c r="AV226" i="15" s="1"/>
  <c r="AU209" i="15"/>
  <c r="AT209" i="15"/>
  <c r="AT226" i="15" s="1"/>
  <c r="AS209" i="15"/>
  <c r="AR209" i="15"/>
  <c r="AQ209" i="15"/>
  <c r="AP209" i="15"/>
  <c r="AO209" i="15"/>
  <c r="AN209" i="15"/>
  <c r="AM209" i="15"/>
  <c r="AL209" i="15"/>
  <c r="AL226" i="15" s="1"/>
  <c r="AK209" i="15"/>
  <c r="AJ209" i="15"/>
  <c r="AI209" i="15"/>
  <c r="AH209" i="15"/>
  <c r="AG209" i="15"/>
  <c r="AF209" i="15"/>
  <c r="AE209" i="15"/>
  <c r="AD209" i="15"/>
  <c r="AD226" i="15" s="1"/>
  <c r="AC209" i="15"/>
  <c r="AB209" i="15"/>
  <c r="AA209" i="15"/>
  <c r="BF209" i="15" s="1"/>
  <c r="BF208" i="15"/>
  <c r="BG208" i="15" s="1"/>
  <c r="BE208" i="15"/>
  <c r="BD208" i="15"/>
  <c r="BC208" i="15"/>
  <c r="BB208" i="15"/>
  <c r="BA208" i="15"/>
  <c r="AZ208" i="15"/>
  <c r="AY208" i="15"/>
  <c r="AX208" i="15"/>
  <c r="AW208" i="15"/>
  <c r="AV208" i="15"/>
  <c r="AU208" i="15"/>
  <c r="AT208" i="15"/>
  <c r="AS208" i="15"/>
  <c r="AR208" i="15"/>
  <c r="AQ208" i="15"/>
  <c r="AP208" i="15"/>
  <c r="AO208" i="15"/>
  <c r="AN208" i="15"/>
  <c r="AM208" i="15"/>
  <c r="AL208" i="15"/>
  <c r="AK208" i="15"/>
  <c r="AJ208" i="15"/>
  <c r="AI208" i="15"/>
  <c r="AH208" i="15"/>
  <c r="AG208" i="15"/>
  <c r="AF208" i="15"/>
  <c r="AE208" i="15"/>
  <c r="AD208" i="15"/>
  <c r="AC208" i="15"/>
  <c r="AB208" i="15"/>
  <c r="AA208" i="15"/>
  <c r="BF207" i="15"/>
  <c r="BE207" i="15"/>
  <c r="BD207" i="15"/>
  <c r="BC207" i="15"/>
  <c r="BB207" i="15"/>
  <c r="BA207" i="15"/>
  <c r="AZ207" i="15"/>
  <c r="AY207" i="15"/>
  <c r="AX207" i="15"/>
  <c r="AW207" i="15"/>
  <c r="AV207" i="15"/>
  <c r="AU207" i="15"/>
  <c r="AT207" i="15"/>
  <c r="AS207" i="15"/>
  <c r="AR207" i="15"/>
  <c r="AQ207" i="15"/>
  <c r="AP207" i="15"/>
  <c r="AO207" i="15"/>
  <c r="AN207" i="15"/>
  <c r="AM207" i="15"/>
  <c r="AL207" i="15"/>
  <c r="AK207" i="15"/>
  <c r="AJ207" i="15"/>
  <c r="AI207" i="15"/>
  <c r="AH207" i="15"/>
  <c r="AG207" i="15"/>
  <c r="AF207" i="15"/>
  <c r="AE207" i="15"/>
  <c r="AD207" i="15"/>
  <c r="AC207" i="15"/>
  <c r="AB207" i="15"/>
  <c r="AA207" i="15"/>
  <c r="BF206" i="15"/>
  <c r="BE206" i="15"/>
  <c r="BD206" i="15"/>
  <c r="BC206" i="15"/>
  <c r="BB206" i="15"/>
  <c r="BA206" i="15"/>
  <c r="AZ206" i="15"/>
  <c r="AY206" i="15"/>
  <c r="AX206" i="15"/>
  <c r="AW206" i="15"/>
  <c r="AV206" i="15"/>
  <c r="AU206" i="15"/>
  <c r="AT206" i="15"/>
  <c r="AS206" i="15"/>
  <c r="AR206" i="15"/>
  <c r="AQ206" i="15"/>
  <c r="AP206" i="15"/>
  <c r="AO206" i="15"/>
  <c r="AN206" i="15"/>
  <c r="AM206" i="15"/>
  <c r="AL206" i="15"/>
  <c r="AK206" i="15"/>
  <c r="AJ206" i="15"/>
  <c r="AI206" i="15"/>
  <c r="AH206" i="15"/>
  <c r="AG206" i="15"/>
  <c r="AF206" i="15"/>
  <c r="AE206" i="15"/>
  <c r="AD206" i="15"/>
  <c r="AC206" i="15"/>
  <c r="AB206" i="15"/>
  <c r="AA206" i="15"/>
  <c r="BF205" i="15"/>
  <c r="BE205" i="15"/>
  <c r="BD205" i="15"/>
  <c r="BC205" i="15"/>
  <c r="BB205" i="15"/>
  <c r="BA205" i="15"/>
  <c r="AZ205" i="15"/>
  <c r="AY205" i="15"/>
  <c r="AX205" i="15"/>
  <c r="AW205" i="15"/>
  <c r="AV205" i="15"/>
  <c r="AU205" i="15"/>
  <c r="AT205" i="15"/>
  <c r="AS205" i="15"/>
  <c r="AR205" i="15"/>
  <c r="AQ205" i="15"/>
  <c r="AP205" i="15"/>
  <c r="AO205" i="15"/>
  <c r="AN205" i="15"/>
  <c r="AM205" i="15"/>
  <c r="AL205" i="15"/>
  <c r="AK205" i="15"/>
  <c r="AJ205" i="15"/>
  <c r="AI205" i="15"/>
  <c r="AH205" i="15"/>
  <c r="AG205" i="15"/>
  <c r="AF205" i="15"/>
  <c r="AE205" i="15"/>
  <c r="AD205" i="15"/>
  <c r="AC205" i="15"/>
  <c r="AB205" i="15"/>
  <c r="AA205" i="15"/>
  <c r="BF204" i="15"/>
  <c r="BE204" i="15"/>
  <c r="BD204" i="15"/>
  <c r="BC204" i="15"/>
  <c r="BB204" i="15"/>
  <c r="BA204" i="15"/>
  <c r="AZ204" i="15"/>
  <c r="AY204" i="15"/>
  <c r="AX204" i="15"/>
  <c r="AW204" i="15"/>
  <c r="AV204" i="15"/>
  <c r="AU204" i="15"/>
  <c r="AT204" i="15"/>
  <c r="AS204" i="15"/>
  <c r="AR204" i="15"/>
  <c r="AQ204" i="15"/>
  <c r="AP204" i="15"/>
  <c r="AO204" i="15"/>
  <c r="AN204" i="15"/>
  <c r="AM204" i="15"/>
  <c r="AL204" i="15"/>
  <c r="AK204" i="15"/>
  <c r="AJ204" i="15"/>
  <c r="AI204" i="15"/>
  <c r="AH204" i="15"/>
  <c r="AG204" i="15"/>
  <c r="AF204" i="15"/>
  <c r="AE204" i="15"/>
  <c r="AD204" i="15"/>
  <c r="AC204" i="15"/>
  <c r="AB204" i="15"/>
  <c r="AA204" i="15"/>
  <c r="BF203" i="15"/>
  <c r="BE203" i="15"/>
  <c r="BD203" i="15"/>
  <c r="BC203" i="15"/>
  <c r="BB203" i="15"/>
  <c r="BA203" i="15"/>
  <c r="AZ203" i="15"/>
  <c r="AY203" i="15"/>
  <c r="AX203" i="15"/>
  <c r="AW203" i="15"/>
  <c r="AV203" i="15"/>
  <c r="AU203" i="15"/>
  <c r="AT203" i="15"/>
  <c r="AS203" i="15"/>
  <c r="AR203" i="15"/>
  <c r="AQ203" i="15"/>
  <c r="AP203" i="15"/>
  <c r="AO203" i="15"/>
  <c r="AN203" i="15"/>
  <c r="AM203" i="15"/>
  <c r="AL203" i="15"/>
  <c r="AK203" i="15"/>
  <c r="AJ203" i="15"/>
  <c r="AI203" i="15"/>
  <c r="AH203" i="15"/>
  <c r="AG203" i="15"/>
  <c r="AF203" i="15"/>
  <c r="AE203" i="15"/>
  <c r="AD203" i="15"/>
  <c r="AC203" i="15"/>
  <c r="AB203" i="15"/>
  <c r="AA203" i="15"/>
  <c r="BF202" i="15"/>
  <c r="BE202" i="15"/>
  <c r="BD202" i="15"/>
  <c r="BC202" i="15"/>
  <c r="BB202" i="15"/>
  <c r="BA202" i="15"/>
  <c r="AZ202" i="15"/>
  <c r="AY202" i="15"/>
  <c r="AX202" i="15"/>
  <c r="AW202" i="15"/>
  <c r="AV202" i="15"/>
  <c r="AU202" i="15"/>
  <c r="AT202" i="15"/>
  <c r="AS202" i="15"/>
  <c r="AR202" i="15"/>
  <c r="AQ202" i="15"/>
  <c r="AP202" i="15"/>
  <c r="AO202" i="15"/>
  <c r="AN202" i="15"/>
  <c r="AM202" i="15"/>
  <c r="AL202" i="15"/>
  <c r="AK202" i="15"/>
  <c r="AJ202" i="15"/>
  <c r="AI202" i="15"/>
  <c r="AH202" i="15"/>
  <c r="AG202" i="15"/>
  <c r="AF202" i="15"/>
  <c r="AE202" i="15"/>
  <c r="AD202" i="15"/>
  <c r="AC202" i="15"/>
  <c r="AB202" i="15"/>
  <c r="AA202" i="15"/>
  <c r="BF201" i="15"/>
  <c r="BE201" i="15"/>
  <c r="BD201" i="15"/>
  <c r="BD227" i="15" s="1"/>
  <c r="BC201" i="15"/>
  <c r="BB201" i="15"/>
  <c r="BB227" i="15" s="1"/>
  <c r="BA201" i="15"/>
  <c r="AZ201" i="15"/>
  <c r="AY201" i="15"/>
  <c r="AX201" i="15"/>
  <c r="AW201" i="15"/>
  <c r="AV201" i="15"/>
  <c r="AV227" i="15" s="1"/>
  <c r="AU201" i="15"/>
  <c r="AT201" i="15"/>
  <c r="AT227" i="15" s="1"/>
  <c r="AS201" i="15"/>
  <c r="AR201" i="15"/>
  <c r="AQ201" i="15"/>
  <c r="AP201" i="15"/>
  <c r="AO201" i="15"/>
  <c r="AN201" i="15"/>
  <c r="AM201" i="15"/>
  <c r="AL201" i="15"/>
  <c r="AL227" i="15" s="1"/>
  <c r="AK201" i="15"/>
  <c r="AJ201" i="15"/>
  <c r="AI201" i="15"/>
  <c r="AH201" i="15"/>
  <c r="AG201" i="15"/>
  <c r="AF201" i="15"/>
  <c r="AE201" i="15"/>
  <c r="AD201" i="15"/>
  <c r="AD227" i="15" s="1"/>
  <c r="AC201" i="15"/>
  <c r="AB201" i="15"/>
  <c r="AA201" i="15"/>
  <c r="BE200" i="15"/>
  <c r="BD200" i="15"/>
  <c r="BC200" i="15"/>
  <c r="BB200" i="15"/>
  <c r="BA200" i="15"/>
  <c r="AZ200" i="15"/>
  <c r="AY200" i="15"/>
  <c r="AX200" i="15"/>
  <c r="AW200" i="15"/>
  <c r="AV200" i="15"/>
  <c r="AU200" i="15"/>
  <c r="AT200" i="15"/>
  <c r="AS200" i="15"/>
  <c r="AR200" i="15"/>
  <c r="AQ200" i="15"/>
  <c r="AP200" i="15"/>
  <c r="AO200" i="15"/>
  <c r="AN200" i="15"/>
  <c r="AM200" i="15"/>
  <c r="AL200" i="15"/>
  <c r="AK200" i="15"/>
  <c r="AJ200" i="15"/>
  <c r="AI200" i="15"/>
  <c r="AH200" i="15"/>
  <c r="AG200" i="15"/>
  <c r="AF200" i="15"/>
  <c r="AE200" i="15"/>
  <c r="AD200" i="15"/>
  <c r="AC200" i="15"/>
  <c r="AB200" i="15"/>
  <c r="AA200" i="15"/>
  <c r="BF200" i="15" s="1"/>
  <c r="BG200" i="15" s="1"/>
  <c r="BE199" i="15"/>
  <c r="BD199" i="15"/>
  <c r="BC199" i="15"/>
  <c r="BB199" i="15"/>
  <c r="BA199" i="15"/>
  <c r="AZ199" i="15"/>
  <c r="AY199" i="15"/>
  <c r="AX199" i="15"/>
  <c r="AW199" i="15"/>
  <c r="AV199" i="15"/>
  <c r="AU199" i="15"/>
  <c r="AT199" i="15"/>
  <c r="AS199" i="15"/>
  <c r="AR199" i="15"/>
  <c r="AQ199" i="15"/>
  <c r="AP199" i="15"/>
  <c r="AO199" i="15"/>
  <c r="AN199" i="15"/>
  <c r="AM199" i="15"/>
  <c r="AL199" i="15"/>
  <c r="AK199" i="15"/>
  <c r="AJ199" i="15"/>
  <c r="AI199" i="15"/>
  <c r="AH199" i="15"/>
  <c r="AG199" i="15"/>
  <c r="AF199" i="15"/>
  <c r="AE199" i="15"/>
  <c r="AD199" i="15"/>
  <c r="AC199" i="15"/>
  <c r="AB199" i="15"/>
  <c r="AA199" i="15"/>
  <c r="BF199" i="15" s="1"/>
  <c r="BE198" i="15"/>
  <c r="BD198" i="15"/>
  <c r="BC198" i="15"/>
  <c r="BB198" i="15"/>
  <c r="BA198" i="15"/>
  <c r="AZ198" i="15"/>
  <c r="AY198" i="15"/>
  <c r="AX198" i="15"/>
  <c r="AW198" i="15"/>
  <c r="AV198" i="15"/>
  <c r="AU198" i="15"/>
  <c r="AT198" i="15"/>
  <c r="AS198" i="15"/>
  <c r="AR198" i="15"/>
  <c r="AQ198" i="15"/>
  <c r="AP198" i="15"/>
  <c r="AO198" i="15"/>
  <c r="AN198" i="15"/>
  <c r="AM198" i="15"/>
  <c r="AL198" i="15"/>
  <c r="AK198" i="15"/>
  <c r="AJ198" i="15"/>
  <c r="AI198" i="15"/>
  <c r="AH198" i="15"/>
  <c r="AG198" i="15"/>
  <c r="AF198" i="15"/>
  <c r="AE198" i="15"/>
  <c r="AD198" i="15"/>
  <c r="AC198" i="15"/>
  <c r="AB198" i="15"/>
  <c r="AA198" i="15"/>
  <c r="BF198" i="15" s="1"/>
  <c r="BE197" i="15"/>
  <c r="BD197" i="15"/>
  <c r="BC197" i="15"/>
  <c r="BB197" i="15"/>
  <c r="BA197" i="15"/>
  <c r="AZ197" i="15"/>
  <c r="AY197" i="15"/>
  <c r="AX197" i="15"/>
  <c r="AW197" i="15"/>
  <c r="AV197" i="15"/>
  <c r="AU197" i="15"/>
  <c r="AT197" i="15"/>
  <c r="AS197" i="15"/>
  <c r="AR197" i="15"/>
  <c r="AQ197" i="15"/>
  <c r="AP197" i="15"/>
  <c r="AO197" i="15"/>
  <c r="AN197" i="15"/>
  <c r="AM197" i="15"/>
  <c r="AL197" i="15"/>
  <c r="AK197" i="15"/>
  <c r="AJ197" i="15"/>
  <c r="AI197" i="15"/>
  <c r="AH197" i="15"/>
  <c r="AG197" i="15"/>
  <c r="AF197" i="15"/>
  <c r="AE197" i="15"/>
  <c r="AD197" i="15"/>
  <c r="AC197" i="15"/>
  <c r="AB197" i="15"/>
  <c r="AA197" i="15"/>
  <c r="BF197" i="15" s="1"/>
  <c r="BE196" i="15"/>
  <c r="BD196" i="15"/>
  <c r="BC196" i="15"/>
  <c r="BB196" i="15"/>
  <c r="BA196" i="15"/>
  <c r="AZ196" i="15"/>
  <c r="AY196" i="15"/>
  <c r="AX196" i="15"/>
  <c r="AW196" i="15"/>
  <c r="AV196" i="15"/>
  <c r="AU196" i="15"/>
  <c r="AT196" i="15"/>
  <c r="AS196" i="15"/>
  <c r="AR196" i="15"/>
  <c r="AQ196" i="15"/>
  <c r="AP196" i="15"/>
  <c r="AO196" i="15"/>
  <c r="AN196" i="15"/>
  <c r="AM196" i="15"/>
  <c r="AL196" i="15"/>
  <c r="AK196" i="15"/>
  <c r="AJ196" i="15"/>
  <c r="AI196" i="15"/>
  <c r="AH196" i="15"/>
  <c r="AG196" i="15"/>
  <c r="AF196" i="15"/>
  <c r="AE196" i="15"/>
  <c r="AD196" i="15"/>
  <c r="AC196" i="15"/>
  <c r="AB196" i="15"/>
  <c r="AA196" i="15"/>
  <c r="BF196" i="15" s="1"/>
  <c r="BF195" i="15"/>
  <c r="BG195" i="15" s="1"/>
  <c r="BE195" i="15"/>
  <c r="BD195" i="15"/>
  <c r="BC195" i="15"/>
  <c r="BB195" i="15"/>
  <c r="BA195" i="15"/>
  <c r="AZ195" i="15"/>
  <c r="AY195" i="15"/>
  <c r="AX195" i="15"/>
  <c r="AW195" i="15"/>
  <c r="AV195" i="15"/>
  <c r="AU195" i="15"/>
  <c r="AT195" i="15"/>
  <c r="AS195" i="15"/>
  <c r="AR195" i="15"/>
  <c r="AQ195" i="15"/>
  <c r="AP195" i="15"/>
  <c r="AO195" i="15"/>
  <c r="AN195" i="15"/>
  <c r="AM195" i="15"/>
  <c r="AL195" i="15"/>
  <c r="AK195" i="15"/>
  <c r="AJ195" i="15"/>
  <c r="AI195" i="15"/>
  <c r="AH195" i="15"/>
  <c r="AG195" i="15"/>
  <c r="AF195" i="15"/>
  <c r="AE195" i="15"/>
  <c r="AD195" i="15"/>
  <c r="AC195" i="15"/>
  <c r="AB195" i="15"/>
  <c r="AA195" i="15"/>
  <c r="BE194" i="15"/>
  <c r="BD194" i="15"/>
  <c r="BC194" i="15"/>
  <c r="BB194" i="15"/>
  <c r="BA194" i="15"/>
  <c r="AZ194" i="15"/>
  <c r="AY194" i="15"/>
  <c r="AX194" i="15"/>
  <c r="AW194" i="15"/>
  <c r="AV194" i="15"/>
  <c r="AU194" i="15"/>
  <c r="AT194" i="15"/>
  <c r="AS194" i="15"/>
  <c r="AR194" i="15"/>
  <c r="AQ194" i="15"/>
  <c r="AP194" i="15"/>
  <c r="AO194" i="15"/>
  <c r="AN194" i="15"/>
  <c r="AM194" i="15"/>
  <c r="AL194" i="15"/>
  <c r="AK194" i="15"/>
  <c r="AJ194" i="15"/>
  <c r="AI194" i="15"/>
  <c r="AH194" i="15"/>
  <c r="AG194" i="15"/>
  <c r="AF194" i="15"/>
  <c r="AE194" i="15"/>
  <c r="AD194" i="15"/>
  <c r="AC194" i="15"/>
  <c r="AB194" i="15"/>
  <c r="AA194" i="15"/>
  <c r="BF194" i="15" s="1"/>
  <c r="BE193" i="15"/>
  <c r="BD193" i="15"/>
  <c r="BC193" i="15"/>
  <c r="BB193" i="15"/>
  <c r="BA193" i="15"/>
  <c r="AZ193" i="15"/>
  <c r="AY193" i="15"/>
  <c r="AX193" i="15"/>
  <c r="AW193" i="15"/>
  <c r="AV193" i="15"/>
  <c r="AU193" i="15"/>
  <c r="AT193" i="15"/>
  <c r="AS193" i="15"/>
  <c r="AR193" i="15"/>
  <c r="AQ193" i="15"/>
  <c r="AP193" i="15"/>
  <c r="AO193" i="15"/>
  <c r="AN193" i="15"/>
  <c r="AN189" i="15" s="1"/>
  <c r="AN188" i="15" s="1"/>
  <c r="AN229" i="15" s="1"/>
  <c r="AN231" i="15" s="1"/>
  <c r="AM193" i="15"/>
  <c r="AL193" i="15"/>
  <c r="AK193" i="15"/>
  <c r="AJ193" i="15"/>
  <c r="AI193" i="15"/>
  <c r="AH193" i="15"/>
  <c r="AG193" i="15"/>
  <c r="AF193" i="15"/>
  <c r="AF189" i="15" s="1"/>
  <c r="AF188" i="15" s="1"/>
  <c r="AF229" i="15" s="1"/>
  <c r="AF231" i="15" s="1"/>
  <c r="AE193" i="15"/>
  <c r="AD193" i="15"/>
  <c r="AC193" i="15"/>
  <c r="AB193" i="15"/>
  <c r="AA193" i="15"/>
  <c r="BF193" i="15" s="1"/>
  <c r="BF192" i="15"/>
  <c r="BE192" i="15"/>
  <c r="BD192" i="15"/>
  <c r="BC192" i="15"/>
  <c r="BB192" i="15"/>
  <c r="BA192" i="15"/>
  <c r="AZ192" i="15"/>
  <c r="AY192" i="15"/>
  <c r="AX192" i="15"/>
  <c r="AW192" i="15"/>
  <c r="AV192" i="15"/>
  <c r="AU192" i="15"/>
  <c r="AT192" i="15"/>
  <c r="AS192" i="15"/>
  <c r="AR192" i="15"/>
  <c r="AQ192" i="15"/>
  <c r="AP192" i="15"/>
  <c r="AO192" i="15"/>
  <c r="AN192" i="15"/>
  <c r="AM192" i="15"/>
  <c r="AL192" i="15"/>
  <c r="AK192" i="15"/>
  <c r="AJ192" i="15"/>
  <c r="AI192" i="15"/>
  <c r="AH192" i="15"/>
  <c r="AG192" i="15"/>
  <c r="AF192" i="15"/>
  <c r="AE192" i="15"/>
  <c r="AD192" i="15"/>
  <c r="AC192" i="15"/>
  <c r="AB192" i="15"/>
  <c r="AA192" i="15"/>
  <c r="BE191" i="15"/>
  <c r="BE187" i="15" s="1"/>
  <c r="BD191" i="15"/>
  <c r="BC191" i="15"/>
  <c r="BB191" i="15"/>
  <c r="BA191" i="15"/>
  <c r="AZ191" i="15"/>
  <c r="AY191" i="15"/>
  <c r="AX191" i="15"/>
  <c r="AW191" i="15"/>
  <c r="AW187" i="15" s="1"/>
  <c r="AV191" i="15"/>
  <c r="AU191" i="15"/>
  <c r="AU187" i="15" s="1"/>
  <c r="AT191" i="15"/>
  <c r="AS191" i="15"/>
  <c r="AS187" i="15" s="1"/>
  <c r="AR191" i="15"/>
  <c r="AQ191" i="15"/>
  <c r="AP191" i="15"/>
  <c r="AP183" i="15" s="1"/>
  <c r="AO191" i="15"/>
  <c r="AO187" i="15" s="1"/>
  <c r="AN191" i="15"/>
  <c r="AM191" i="15"/>
  <c r="AM187" i="15" s="1"/>
  <c r="AL191" i="15"/>
  <c r="AK191" i="15"/>
  <c r="AK183" i="15" s="1"/>
  <c r="AJ191" i="15"/>
  <c r="AI191" i="15"/>
  <c r="AH191" i="15"/>
  <c r="AH183" i="15" s="1"/>
  <c r="AG191" i="15"/>
  <c r="AG187" i="15" s="1"/>
  <c r="AF191" i="15"/>
  <c r="AE191" i="15"/>
  <c r="AE187" i="15" s="1"/>
  <c r="AD191" i="15"/>
  <c r="AC191" i="15"/>
  <c r="AC187" i="15" s="1"/>
  <c r="AB191" i="15"/>
  <c r="AA191" i="15"/>
  <c r="BF191" i="15" s="1"/>
  <c r="BG191" i="15" s="1"/>
  <c r="BF190" i="15"/>
  <c r="BE190" i="15"/>
  <c r="BD190" i="15"/>
  <c r="BC190" i="15"/>
  <c r="BB190" i="15"/>
  <c r="BA190" i="15"/>
  <c r="AZ190" i="15"/>
  <c r="AY190" i="15"/>
  <c r="AX190" i="15"/>
  <c r="AW190" i="15"/>
  <c r="AV190" i="15"/>
  <c r="AU190" i="15"/>
  <c r="AT190" i="15"/>
  <c r="AS190" i="15"/>
  <c r="AR190" i="15"/>
  <c r="AQ190" i="15"/>
  <c r="AP190" i="15"/>
  <c r="AO190" i="15"/>
  <c r="AN190" i="15"/>
  <c r="AM190" i="15"/>
  <c r="AM188" i="15" s="1"/>
  <c r="AM229" i="15" s="1"/>
  <c r="AL190" i="15"/>
  <c r="AK190" i="15"/>
  <c r="AJ190" i="15"/>
  <c r="AI190" i="15"/>
  <c r="AI188" i="15" s="1"/>
  <c r="AI229" i="15" s="1"/>
  <c r="AI231" i="15" s="1"/>
  <c r="AH190" i="15"/>
  <c r="AG190" i="15"/>
  <c r="AF190" i="15"/>
  <c r="AE190" i="15"/>
  <c r="AD190" i="15"/>
  <c r="AC190" i="15"/>
  <c r="AB190" i="15"/>
  <c r="AA190" i="15"/>
  <c r="BE189" i="15"/>
  <c r="BE188" i="15" s="1"/>
  <c r="BE229" i="15" s="1"/>
  <c r="BE231" i="15" s="1"/>
  <c r="BD189" i="15"/>
  <c r="BC189" i="15"/>
  <c r="BB189" i="15"/>
  <c r="BA189" i="15"/>
  <c r="BA188" i="15" s="1"/>
  <c r="BA229" i="15" s="1"/>
  <c r="AZ189" i="15"/>
  <c r="AY189" i="15"/>
  <c r="AX189" i="15"/>
  <c r="AX188" i="15" s="1"/>
  <c r="AX229" i="15" s="1"/>
  <c r="AX231" i="15" s="1"/>
  <c r="AW189" i="15"/>
  <c r="AW188" i="15" s="1"/>
  <c r="AW229" i="15" s="1"/>
  <c r="AW231" i="15" s="1"/>
  <c r="AV189" i="15"/>
  <c r="AU189" i="15"/>
  <c r="AT189" i="15"/>
  <c r="AS189" i="15"/>
  <c r="AS188" i="15" s="1"/>
  <c r="AS229" i="15" s="1"/>
  <c r="AR189" i="15"/>
  <c r="AQ189" i="15"/>
  <c r="AP189" i="15"/>
  <c r="AP188" i="15" s="1"/>
  <c r="AP229" i="15" s="1"/>
  <c r="AP231" i="15" s="1"/>
  <c r="AO189" i="15"/>
  <c r="AO188" i="15" s="1"/>
  <c r="AO229" i="15" s="1"/>
  <c r="AO231" i="15" s="1"/>
  <c r="AM189" i="15"/>
  <c r="AL189" i="15"/>
  <c r="AK189" i="15"/>
  <c r="AK188" i="15" s="1"/>
  <c r="AK229" i="15" s="1"/>
  <c r="AJ189" i="15"/>
  <c r="AJ188" i="15" s="1"/>
  <c r="AJ229" i="15" s="1"/>
  <c r="AJ231" i="15" s="1"/>
  <c r="AI189" i="15"/>
  <c r="AH189" i="15"/>
  <c r="AG189" i="15"/>
  <c r="AG188" i="15" s="1"/>
  <c r="AG229" i="15" s="1"/>
  <c r="AG231" i="15" s="1"/>
  <c r="AE189" i="15"/>
  <c r="AE188" i="15" s="1"/>
  <c r="AE229" i="15" s="1"/>
  <c r="AD189" i="15"/>
  <c r="AC189" i="15"/>
  <c r="AB189" i="15"/>
  <c r="AB188" i="15" s="1"/>
  <c r="AB229" i="15" s="1"/>
  <c r="AB231" i="15" s="1"/>
  <c r="AA189" i="15"/>
  <c r="BF189" i="15" s="1"/>
  <c r="BD188" i="15"/>
  <c r="BD229" i="15" s="1"/>
  <c r="BD231" i="15" s="1"/>
  <c r="BC188" i="15"/>
  <c r="BC229" i="15" s="1"/>
  <c r="BB188" i="15"/>
  <c r="BB229" i="15" s="1"/>
  <c r="AZ188" i="15"/>
  <c r="AZ229" i="15" s="1"/>
  <c r="AZ231" i="15" s="1"/>
  <c r="AY188" i="15"/>
  <c r="AY229" i="15" s="1"/>
  <c r="AY231" i="15" s="1"/>
  <c r="AV188" i="15"/>
  <c r="AV229" i="15" s="1"/>
  <c r="AV231" i="15" s="1"/>
  <c r="AU188" i="15"/>
  <c r="AU229" i="15" s="1"/>
  <c r="AT188" i="15"/>
  <c r="AT229" i="15" s="1"/>
  <c r="AR188" i="15"/>
  <c r="AR229" i="15" s="1"/>
  <c r="AR231" i="15" s="1"/>
  <c r="AQ188" i="15"/>
  <c r="AQ229" i="15" s="1"/>
  <c r="AQ231" i="15" s="1"/>
  <c r="AL188" i="15"/>
  <c r="AL229" i="15" s="1"/>
  <c r="AL231" i="15" s="1"/>
  <c r="AH188" i="15"/>
  <c r="AH229" i="15" s="1"/>
  <c r="AH231" i="15" s="1"/>
  <c r="AD188" i="15"/>
  <c r="AD229" i="15" s="1"/>
  <c r="AD231" i="15" s="1"/>
  <c r="AC188" i="15"/>
  <c r="AC229" i="15" s="1"/>
  <c r="BD187" i="15"/>
  <c r="BC187" i="15"/>
  <c r="BB187" i="15"/>
  <c r="BA187" i="15"/>
  <c r="AZ187" i="15"/>
  <c r="AY187" i="15"/>
  <c r="AX187" i="15"/>
  <c r="AV187" i="15"/>
  <c r="AT187" i="15"/>
  <c r="AR187" i="15"/>
  <c r="AQ187" i="15"/>
  <c r="AP187" i="15"/>
  <c r="AN187" i="15"/>
  <c r="AL187" i="15"/>
  <c r="AK187" i="15"/>
  <c r="AJ187" i="15"/>
  <c r="AI187" i="15"/>
  <c r="AH187" i="15"/>
  <c r="AF187" i="15"/>
  <c r="AD187" i="15"/>
  <c r="AB187" i="15"/>
  <c r="AA187" i="15"/>
  <c r="BF187" i="15" s="1"/>
  <c r="BG187" i="15" s="1"/>
  <c r="BE186" i="15"/>
  <c r="BD186" i="15"/>
  <c r="BC186" i="15"/>
  <c r="BB186" i="15"/>
  <c r="BA186" i="15"/>
  <c r="AZ186" i="15"/>
  <c r="AY186" i="15"/>
  <c r="AX186" i="15"/>
  <c r="AW186" i="15"/>
  <c r="AV186" i="15"/>
  <c r="AU186" i="15"/>
  <c r="AT186" i="15"/>
  <c r="AS186" i="15"/>
  <c r="AR186" i="15"/>
  <c r="AQ186" i="15"/>
  <c r="AP186" i="15"/>
  <c r="AO186" i="15"/>
  <c r="AN186" i="15"/>
  <c r="AM186" i="15"/>
  <c r="AL186" i="15"/>
  <c r="AK186" i="15"/>
  <c r="AJ186" i="15"/>
  <c r="AI186" i="15"/>
  <c r="AH186" i="15"/>
  <c r="AG186" i="15"/>
  <c r="AF186" i="15"/>
  <c r="AE186" i="15"/>
  <c r="AD186" i="15"/>
  <c r="AC186" i="15"/>
  <c r="AB186" i="15"/>
  <c r="AA186" i="15"/>
  <c r="BF186" i="15" s="1"/>
  <c r="BE185" i="15"/>
  <c r="BD185" i="15"/>
  <c r="BC185" i="15"/>
  <c r="BB185" i="15"/>
  <c r="BA185" i="15"/>
  <c r="AZ185" i="15"/>
  <c r="AY185" i="15"/>
  <c r="AX185" i="15"/>
  <c r="AW185" i="15"/>
  <c r="AV185" i="15"/>
  <c r="AU185" i="15"/>
  <c r="AT185" i="15"/>
  <c r="AS185" i="15"/>
  <c r="AR185" i="15"/>
  <c r="AQ185" i="15"/>
  <c r="AP185" i="15"/>
  <c r="AO185" i="15"/>
  <c r="AN185" i="15"/>
  <c r="AM185" i="15"/>
  <c r="AL185" i="15"/>
  <c r="AK185" i="15"/>
  <c r="AJ185" i="15"/>
  <c r="AI185" i="15"/>
  <c r="AH185" i="15"/>
  <c r="AG185" i="15"/>
  <c r="AF185" i="15"/>
  <c r="AE185" i="15"/>
  <c r="AD185" i="15"/>
  <c r="AC185" i="15"/>
  <c r="AB185" i="15"/>
  <c r="AA185" i="15"/>
  <c r="BF185" i="15" s="1"/>
  <c r="BE184" i="15"/>
  <c r="BE224" i="15" s="1"/>
  <c r="BD184" i="15"/>
  <c r="BC184" i="15"/>
  <c r="BC225" i="15" s="1"/>
  <c r="BB184" i="15"/>
  <c r="BA184" i="15"/>
  <c r="AZ184" i="15"/>
  <c r="AY184" i="15"/>
  <c r="AX184" i="15"/>
  <c r="AW184" i="15"/>
  <c r="AW224" i="15" s="1"/>
  <c r="AV184" i="15"/>
  <c r="AU184" i="15"/>
  <c r="AU224" i="15" s="1"/>
  <c r="AT184" i="15"/>
  <c r="AS184" i="15"/>
  <c r="AR184" i="15"/>
  <c r="AQ184" i="15"/>
  <c r="AP184" i="15"/>
  <c r="AO184" i="15"/>
  <c r="AO224" i="15" s="1"/>
  <c r="AN184" i="15"/>
  <c r="AM184" i="15"/>
  <c r="AM224" i="15" s="1"/>
  <c r="AL184" i="15"/>
  <c r="AK184" i="15"/>
  <c r="AJ184" i="15"/>
  <c r="AI184" i="15"/>
  <c r="AH184" i="15"/>
  <c r="AG184" i="15"/>
  <c r="AG224" i="15" s="1"/>
  <c r="AF184" i="15"/>
  <c r="AE184" i="15"/>
  <c r="AE224" i="15" s="1"/>
  <c r="AD184" i="15"/>
  <c r="AC184" i="15"/>
  <c r="AB184" i="15"/>
  <c r="AA184" i="15"/>
  <c r="BF184" i="15" s="1"/>
  <c r="O184" i="15"/>
  <c r="BD183" i="15"/>
  <c r="BC183" i="15"/>
  <c r="BB183" i="15"/>
  <c r="BA183" i="15"/>
  <c r="AZ183" i="15"/>
  <c r="AY183" i="15"/>
  <c r="AX183" i="15"/>
  <c r="AV183" i="15"/>
  <c r="AU183" i="15"/>
  <c r="AT183" i="15"/>
  <c r="AS183" i="15"/>
  <c r="AR183" i="15"/>
  <c r="AQ183" i="15"/>
  <c r="AN183" i="15"/>
  <c r="AM183" i="15"/>
  <c r="AL183" i="15"/>
  <c r="AJ183" i="15"/>
  <c r="AI183" i="15"/>
  <c r="AG183" i="15"/>
  <c r="AF183" i="15"/>
  <c r="AE183" i="15"/>
  <c r="AD183" i="15"/>
  <c r="AC183" i="15"/>
  <c r="AB183" i="15"/>
  <c r="AA183" i="15"/>
  <c r="BF183" i="15" s="1"/>
  <c r="BE182" i="15"/>
  <c r="BD182" i="15"/>
  <c r="BC182" i="15"/>
  <c r="BB182" i="15"/>
  <c r="BA182" i="15"/>
  <c r="AZ182" i="15"/>
  <c r="AY182" i="15"/>
  <c r="AX182" i="15"/>
  <c r="AW182" i="15"/>
  <c r="AV182" i="15"/>
  <c r="AU182" i="15"/>
  <c r="AT182" i="15"/>
  <c r="AS182" i="15"/>
  <c r="AR182" i="15"/>
  <c r="AQ182" i="15"/>
  <c r="AP182" i="15"/>
  <c r="AO182" i="15"/>
  <c r="AN182" i="15"/>
  <c r="AM182" i="15"/>
  <c r="AL182" i="15"/>
  <c r="AK182" i="15"/>
  <c r="AJ182" i="15"/>
  <c r="AI182" i="15"/>
  <c r="AH182" i="15"/>
  <c r="AG182" i="15"/>
  <c r="AF182" i="15"/>
  <c r="AE182" i="15"/>
  <c r="AD182" i="15"/>
  <c r="AC182" i="15"/>
  <c r="AB182" i="15"/>
  <c r="AA182" i="15"/>
  <c r="BF182" i="15" s="1"/>
  <c r="BE170" i="15"/>
  <c r="BD170" i="15"/>
  <c r="BC170" i="15"/>
  <c r="BB170" i="15"/>
  <c r="BA170" i="15"/>
  <c r="AZ170" i="15"/>
  <c r="AY170" i="15"/>
  <c r="AX170" i="15"/>
  <c r="AW170" i="15"/>
  <c r="AV170" i="15"/>
  <c r="AU170" i="15"/>
  <c r="AT170" i="15"/>
  <c r="AS170" i="15"/>
  <c r="AR170" i="15"/>
  <c r="AQ170" i="15"/>
  <c r="AP170" i="15"/>
  <c r="AO170" i="15"/>
  <c r="AN170" i="15"/>
  <c r="AM170" i="15"/>
  <c r="AL170" i="15"/>
  <c r="AK170" i="15"/>
  <c r="AJ170" i="15"/>
  <c r="AI170" i="15"/>
  <c r="AH170" i="15"/>
  <c r="AG170" i="15"/>
  <c r="AF170" i="15"/>
  <c r="AE170" i="15"/>
  <c r="AD170" i="15"/>
  <c r="AC170" i="15"/>
  <c r="AB170" i="15"/>
  <c r="AA170" i="15"/>
  <c r="BF170" i="15" s="1"/>
  <c r="BE169" i="15"/>
  <c r="BD169" i="15"/>
  <c r="BC169" i="15"/>
  <c r="BB169" i="15"/>
  <c r="BA169" i="15"/>
  <c r="AZ169" i="15"/>
  <c r="AY169" i="15"/>
  <c r="AX169" i="15"/>
  <c r="AW169" i="15"/>
  <c r="AV169" i="15"/>
  <c r="AU169" i="15"/>
  <c r="AT169" i="15"/>
  <c r="AS169" i="15"/>
  <c r="AR169" i="15"/>
  <c r="AQ169" i="15"/>
  <c r="AP169" i="15"/>
  <c r="AO169" i="15"/>
  <c r="AN169" i="15"/>
  <c r="AM169" i="15"/>
  <c r="AL169" i="15"/>
  <c r="AK169" i="15"/>
  <c r="AJ169" i="15"/>
  <c r="AI169" i="15"/>
  <c r="AH169" i="15"/>
  <c r="AG169" i="15"/>
  <c r="AF169" i="15"/>
  <c r="AE169" i="15"/>
  <c r="AD169" i="15"/>
  <c r="AC169" i="15"/>
  <c r="AB169" i="15"/>
  <c r="AA169" i="15"/>
  <c r="BF169" i="15" s="1"/>
  <c r="BE168" i="15"/>
  <c r="BD168" i="15"/>
  <c r="BC168" i="15"/>
  <c r="BB168" i="15"/>
  <c r="BA168" i="15"/>
  <c r="AZ168" i="15"/>
  <c r="AY168" i="15"/>
  <c r="AX168" i="15"/>
  <c r="AW168" i="15"/>
  <c r="AV168" i="15"/>
  <c r="AU168" i="15"/>
  <c r="AT168" i="15"/>
  <c r="AS168" i="15"/>
  <c r="AR168" i="15"/>
  <c r="AQ168" i="15"/>
  <c r="AP168" i="15"/>
  <c r="AO168" i="15"/>
  <c r="AN168" i="15"/>
  <c r="AM168" i="15"/>
  <c r="AL168" i="15"/>
  <c r="AK168" i="15"/>
  <c r="AJ168" i="15"/>
  <c r="AI168" i="15"/>
  <c r="AH168" i="15"/>
  <c r="AG168" i="15"/>
  <c r="AF168" i="15"/>
  <c r="AE168" i="15"/>
  <c r="AD168" i="15"/>
  <c r="AC168" i="15"/>
  <c r="AB168" i="15"/>
  <c r="AA168" i="15"/>
  <c r="BF168" i="15" s="1"/>
  <c r="BE167" i="15"/>
  <c r="BD167" i="15"/>
  <c r="BC167" i="15"/>
  <c r="BB167" i="15"/>
  <c r="BA167" i="15"/>
  <c r="AZ167" i="15"/>
  <c r="AY167" i="15"/>
  <c r="AX167" i="15"/>
  <c r="AW167" i="15"/>
  <c r="AV167" i="15"/>
  <c r="AU167" i="15"/>
  <c r="AT167" i="15"/>
  <c r="AS167" i="15"/>
  <c r="AR167" i="15"/>
  <c r="AQ167" i="15"/>
  <c r="AP167" i="15"/>
  <c r="AO167" i="15"/>
  <c r="AN167" i="15"/>
  <c r="AM167" i="15"/>
  <c r="AL167" i="15"/>
  <c r="AK167" i="15"/>
  <c r="AJ167" i="15"/>
  <c r="AI167" i="15"/>
  <c r="AH167" i="15"/>
  <c r="AG167" i="15"/>
  <c r="AF167" i="15"/>
  <c r="AE167" i="15"/>
  <c r="AD167" i="15"/>
  <c r="AC167" i="15"/>
  <c r="AB167" i="15"/>
  <c r="AA167" i="15"/>
  <c r="BF167" i="15" s="1"/>
  <c r="BE166" i="15"/>
  <c r="BD166" i="15"/>
  <c r="BC166" i="15"/>
  <c r="BB166" i="15"/>
  <c r="BA166" i="15"/>
  <c r="AZ166" i="15"/>
  <c r="AY166" i="15"/>
  <c r="AX166" i="15"/>
  <c r="AW166" i="15"/>
  <c r="AV166" i="15"/>
  <c r="AU166" i="15"/>
  <c r="AT166" i="15"/>
  <c r="AS166" i="15"/>
  <c r="AR166" i="15"/>
  <c r="AQ166" i="15"/>
  <c r="AP166" i="15"/>
  <c r="AO166" i="15"/>
  <c r="AN166" i="15"/>
  <c r="AM166" i="15"/>
  <c r="AL166" i="15"/>
  <c r="AK166" i="15"/>
  <c r="AJ166" i="15"/>
  <c r="AI166" i="15"/>
  <c r="AH166" i="15"/>
  <c r="AG166" i="15"/>
  <c r="AF166" i="15"/>
  <c r="AE166" i="15"/>
  <c r="AD166" i="15"/>
  <c r="AC166" i="15"/>
  <c r="AB166" i="15"/>
  <c r="AA166" i="15"/>
  <c r="BF166" i="15" s="1"/>
  <c r="BE165" i="15"/>
  <c r="BD165" i="15"/>
  <c r="BC165" i="15"/>
  <c r="BB165" i="15"/>
  <c r="BA165" i="15"/>
  <c r="AZ165" i="15"/>
  <c r="AY165" i="15"/>
  <c r="AX165" i="15"/>
  <c r="AW165" i="15"/>
  <c r="AV165" i="15"/>
  <c r="AU165" i="15"/>
  <c r="AT165" i="15"/>
  <c r="AS165" i="15"/>
  <c r="AR165" i="15"/>
  <c r="AQ165" i="15"/>
  <c r="AP165" i="15"/>
  <c r="AO165" i="15"/>
  <c r="AN165" i="15"/>
  <c r="AM165" i="15"/>
  <c r="AL165" i="15"/>
  <c r="AK165" i="15"/>
  <c r="AJ165" i="15"/>
  <c r="AI165" i="15"/>
  <c r="AH165" i="15"/>
  <c r="AG165" i="15"/>
  <c r="AF165" i="15"/>
  <c r="AE165" i="15"/>
  <c r="AD165" i="15"/>
  <c r="AC165" i="15"/>
  <c r="AB165" i="15"/>
  <c r="AA165" i="15"/>
  <c r="BF165" i="15" s="1"/>
  <c r="BE164" i="15"/>
  <c r="BD164" i="15"/>
  <c r="BC164" i="15"/>
  <c r="BB164" i="15"/>
  <c r="BA164" i="15"/>
  <c r="AZ164" i="15"/>
  <c r="AY164" i="15"/>
  <c r="AX164" i="15"/>
  <c r="AW164" i="15"/>
  <c r="AV164" i="15"/>
  <c r="AU164" i="15"/>
  <c r="AT164" i="15"/>
  <c r="AS164" i="15"/>
  <c r="AR164" i="15"/>
  <c r="AQ164" i="15"/>
  <c r="AP164" i="15"/>
  <c r="AO164" i="15"/>
  <c r="AN164" i="15"/>
  <c r="AM164" i="15"/>
  <c r="AL164" i="15"/>
  <c r="AK164" i="15"/>
  <c r="AJ164" i="15"/>
  <c r="AI164" i="15"/>
  <c r="AH164" i="15"/>
  <c r="AG164" i="15"/>
  <c r="AF164" i="15"/>
  <c r="AE164" i="15"/>
  <c r="AD164" i="15"/>
  <c r="AC164" i="15"/>
  <c r="AB164" i="15"/>
  <c r="AA164" i="15"/>
  <c r="BF164" i="15" s="1"/>
  <c r="BE163" i="15"/>
  <c r="BD163" i="15"/>
  <c r="BC163" i="15"/>
  <c r="BB163" i="15"/>
  <c r="BA163" i="15"/>
  <c r="AZ163" i="15"/>
  <c r="AY163" i="15"/>
  <c r="AX163" i="15"/>
  <c r="AW163" i="15"/>
  <c r="AV163" i="15"/>
  <c r="AU163" i="15"/>
  <c r="AT163" i="15"/>
  <c r="AS163" i="15"/>
  <c r="AR163" i="15"/>
  <c r="AQ163" i="15"/>
  <c r="AP163" i="15"/>
  <c r="AO163" i="15"/>
  <c r="AN163" i="15"/>
  <c r="AM163" i="15"/>
  <c r="AL163" i="15"/>
  <c r="AK163" i="15"/>
  <c r="AJ163" i="15"/>
  <c r="AI163" i="15"/>
  <c r="AH163" i="15"/>
  <c r="AG163" i="15"/>
  <c r="AF163" i="15"/>
  <c r="AE163" i="15"/>
  <c r="AD163" i="15"/>
  <c r="AC163" i="15"/>
  <c r="AB163" i="15"/>
  <c r="AA163" i="15"/>
  <c r="BF163" i="15" s="1"/>
  <c r="BE162" i="15"/>
  <c r="BD162" i="15"/>
  <c r="BC162" i="15"/>
  <c r="BB162" i="15"/>
  <c r="BA162" i="15"/>
  <c r="AZ162" i="15"/>
  <c r="AY162" i="15"/>
  <c r="AX162" i="15"/>
  <c r="AW162" i="15"/>
  <c r="AV162" i="15"/>
  <c r="AU162" i="15"/>
  <c r="AT162" i="15"/>
  <c r="AS162" i="15"/>
  <c r="AR162" i="15"/>
  <c r="AQ162" i="15"/>
  <c r="AP162" i="15"/>
  <c r="AO162" i="15"/>
  <c r="AN162" i="15"/>
  <c r="AM162" i="15"/>
  <c r="AL162" i="15"/>
  <c r="AK162" i="15"/>
  <c r="AJ162" i="15"/>
  <c r="AI162" i="15"/>
  <c r="AH162" i="15"/>
  <c r="AG162" i="15"/>
  <c r="AF162" i="15"/>
  <c r="AE162" i="15"/>
  <c r="AD162" i="15"/>
  <c r="AC162" i="15"/>
  <c r="AB162" i="15"/>
  <c r="AA162" i="15"/>
  <c r="BF162" i="15" s="1"/>
  <c r="BE161" i="15"/>
  <c r="BE178" i="15" s="1"/>
  <c r="BD161" i="15"/>
  <c r="BC161" i="15"/>
  <c r="BC178" i="15" s="1"/>
  <c r="BB161" i="15"/>
  <c r="BB178" i="15" s="1"/>
  <c r="BA161" i="15"/>
  <c r="BA178" i="15" s="1"/>
  <c r="AZ161" i="15"/>
  <c r="AZ178" i="15" s="1"/>
  <c r="AY161" i="15"/>
  <c r="AY178" i="15" s="1"/>
  <c r="AX161" i="15"/>
  <c r="AX178" i="15" s="1"/>
  <c r="AW161" i="15"/>
  <c r="AW178" i="15" s="1"/>
  <c r="AV161" i="15"/>
  <c r="AU161" i="15"/>
  <c r="AU178" i="15" s="1"/>
  <c r="AT161" i="15"/>
  <c r="AT178" i="15" s="1"/>
  <c r="AS161" i="15"/>
  <c r="AS178" i="15" s="1"/>
  <c r="AR161" i="15"/>
  <c r="AR178" i="15" s="1"/>
  <c r="AQ161" i="15"/>
  <c r="AQ178" i="15" s="1"/>
  <c r="AP161" i="15"/>
  <c r="AP178" i="15" s="1"/>
  <c r="AO161" i="15"/>
  <c r="AO178" i="15" s="1"/>
  <c r="AN161" i="15"/>
  <c r="AM161" i="15"/>
  <c r="AM178" i="15" s="1"/>
  <c r="AL161" i="15"/>
  <c r="AL178" i="15" s="1"/>
  <c r="AK161" i="15"/>
  <c r="AK178" i="15" s="1"/>
  <c r="AJ161" i="15"/>
  <c r="AJ178" i="15" s="1"/>
  <c r="AI161" i="15"/>
  <c r="AI178" i="15" s="1"/>
  <c r="AH161" i="15"/>
  <c r="AH178" i="15" s="1"/>
  <c r="AG161" i="15"/>
  <c r="AG178" i="15" s="1"/>
  <c r="AF161" i="15"/>
  <c r="AE161" i="15"/>
  <c r="AE178" i="15" s="1"/>
  <c r="AD161" i="15"/>
  <c r="AD178" i="15" s="1"/>
  <c r="AC161" i="15"/>
  <c r="AC178" i="15" s="1"/>
  <c r="AB161" i="15"/>
  <c r="AB178" i="15" s="1"/>
  <c r="AA161" i="15"/>
  <c r="AA178" i="15" s="1"/>
  <c r="BF178" i="15" s="1"/>
  <c r="BE160" i="15"/>
  <c r="BD160" i="15"/>
  <c r="BC160" i="15"/>
  <c r="BB160" i="15"/>
  <c r="BA160" i="15"/>
  <c r="AZ160" i="15"/>
  <c r="AY160" i="15"/>
  <c r="AX160" i="15"/>
  <c r="AW160" i="15"/>
  <c r="AV160" i="15"/>
  <c r="AU160" i="15"/>
  <c r="AT160" i="15"/>
  <c r="AS160" i="15"/>
  <c r="AR160" i="15"/>
  <c r="AQ160" i="15"/>
  <c r="AP160" i="15"/>
  <c r="AO160" i="15"/>
  <c r="AN160" i="15"/>
  <c r="AM160" i="15"/>
  <c r="AL160" i="15"/>
  <c r="AK160" i="15"/>
  <c r="AJ160" i="15"/>
  <c r="AI160" i="15"/>
  <c r="AH160" i="15"/>
  <c r="AG160" i="15"/>
  <c r="AF160" i="15"/>
  <c r="AE160" i="15"/>
  <c r="AD160" i="15"/>
  <c r="AC160" i="15"/>
  <c r="AB160" i="15"/>
  <c r="AA160" i="15"/>
  <c r="BF160" i="15" s="1"/>
  <c r="BE159" i="15"/>
  <c r="BD159" i="15"/>
  <c r="BC159" i="15"/>
  <c r="BB159" i="15"/>
  <c r="BA159" i="15"/>
  <c r="AZ159" i="15"/>
  <c r="AY159" i="15"/>
  <c r="AX159" i="15"/>
  <c r="AW159" i="15"/>
  <c r="AV159" i="15"/>
  <c r="AU159" i="15"/>
  <c r="AT159" i="15"/>
  <c r="AS159" i="15"/>
  <c r="AR159" i="15"/>
  <c r="AQ159" i="15"/>
  <c r="AP159" i="15"/>
  <c r="AO159" i="15"/>
  <c r="AN159" i="15"/>
  <c r="AM159" i="15"/>
  <c r="AL159" i="15"/>
  <c r="AK159" i="15"/>
  <c r="AJ159" i="15"/>
  <c r="AI159" i="15"/>
  <c r="AH159" i="15"/>
  <c r="AG159" i="15"/>
  <c r="AF159" i="15"/>
  <c r="AE159" i="15"/>
  <c r="AD159" i="15"/>
  <c r="AC159" i="15"/>
  <c r="AB159" i="15"/>
  <c r="AA159" i="15"/>
  <c r="BF159" i="15" s="1"/>
  <c r="BE158" i="15"/>
  <c r="BD158" i="15"/>
  <c r="BC158" i="15"/>
  <c r="BB158" i="15"/>
  <c r="BA158" i="15"/>
  <c r="AZ158" i="15"/>
  <c r="AY158" i="15"/>
  <c r="AX158" i="15"/>
  <c r="AW158" i="15"/>
  <c r="AV158" i="15"/>
  <c r="AU158" i="15"/>
  <c r="AT158" i="15"/>
  <c r="AS158" i="15"/>
  <c r="AR158" i="15"/>
  <c r="AQ158" i="15"/>
  <c r="AP158" i="15"/>
  <c r="AO158" i="15"/>
  <c r="AN158" i="15"/>
  <c r="AM158" i="15"/>
  <c r="AL158" i="15"/>
  <c r="AK158" i="15"/>
  <c r="AJ158" i="15"/>
  <c r="AI158" i="15"/>
  <c r="AH158" i="15"/>
  <c r="AG158" i="15"/>
  <c r="AF158" i="15"/>
  <c r="AE158" i="15"/>
  <c r="AD158" i="15"/>
  <c r="AC158" i="15"/>
  <c r="AB158" i="15"/>
  <c r="AA158" i="15"/>
  <c r="BF158" i="15" s="1"/>
  <c r="BE157" i="15"/>
  <c r="BE174" i="15" s="1"/>
  <c r="BD157" i="15"/>
  <c r="BC157" i="15"/>
  <c r="BC174" i="15" s="1"/>
  <c r="BB157" i="15"/>
  <c r="BB174" i="15" s="1"/>
  <c r="BA157" i="15"/>
  <c r="BA174" i="15" s="1"/>
  <c r="AZ157" i="15"/>
  <c r="AZ174" i="15" s="1"/>
  <c r="AY157" i="15"/>
  <c r="AY174" i="15" s="1"/>
  <c r="AX157" i="15"/>
  <c r="AX174" i="15" s="1"/>
  <c r="AW157" i="15"/>
  <c r="AW174" i="15" s="1"/>
  <c r="AV157" i="15"/>
  <c r="AU157" i="15"/>
  <c r="AU174" i="15" s="1"/>
  <c r="AT157" i="15"/>
  <c r="AT174" i="15" s="1"/>
  <c r="AS157" i="15"/>
  <c r="AS174" i="15" s="1"/>
  <c r="AR157" i="15"/>
  <c r="AR174" i="15" s="1"/>
  <c r="AQ157" i="15"/>
  <c r="AQ174" i="15" s="1"/>
  <c r="AP157" i="15"/>
  <c r="AP174" i="15" s="1"/>
  <c r="AO157" i="15"/>
  <c r="AO174" i="15" s="1"/>
  <c r="AN157" i="15"/>
  <c r="AM157" i="15"/>
  <c r="AM174" i="15" s="1"/>
  <c r="AL157" i="15"/>
  <c r="AL174" i="15" s="1"/>
  <c r="AK157" i="15"/>
  <c r="AK174" i="15" s="1"/>
  <c r="AJ157" i="15"/>
  <c r="AJ174" i="15" s="1"/>
  <c r="AI157" i="15"/>
  <c r="AI174" i="15" s="1"/>
  <c r="AH157" i="15"/>
  <c r="AH174" i="15" s="1"/>
  <c r="AG157" i="15"/>
  <c r="AG174" i="15" s="1"/>
  <c r="AF157" i="15"/>
  <c r="AE157" i="15"/>
  <c r="AE174" i="15" s="1"/>
  <c r="AD157" i="15"/>
  <c r="AD174" i="15" s="1"/>
  <c r="AC157" i="15"/>
  <c r="AC174" i="15" s="1"/>
  <c r="AB157" i="15"/>
  <c r="AB174" i="15" s="1"/>
  <c r="AA157" i="15"/>
  <c r="BF157" i="15" s="1"/>
  <c r="BE156" i="15"/>
  <c r="BD156" i="15"/>
  <c r="BC156" i="15"/>
  <c r="BB156" i="15"/>
  <c r="BA156" i="15"/>
  <c r="AZ156" i="15"/>
  <c r="AY156" i="15"/>
  <c r="AX156" i="15"/>
  <c r="AW156" i="15"/>
  <c r="AV156" i="15"/>
  <c r="AU156" i="15"/>
  <c r="AT156" i="15"/>
  <c r="AS156" i="15"/>
  <c r="AR156" i="15"/>
  <c r="AQ156" i="15"/>
  <c r="AP156" i="15"/>
  <c r="AO156" i="15"/>
  <c r="AN156" i="15"/>
  <c r="AM156" i="15"/>
  <c r="AL156" i="15"/>
  <c r="AK156" i="15"/>
  <c r="AJ156" i="15"/>
  <c r="AI156" i="15"/>
  <c r="AH156" i="15"/>
  <c r="AG156" i="15"/>
  <c r="AF156" i="15"/>
  <c r="AE156" i="15"/>
  <c r="AD156" i="15"/>
  <c r="AC156" i="15"/>
  <c r="AB156" i="15"/>
  <c r="BF156" i="15" s="1"/>
  <c r="AA156" i="15"/>
  <c r="BF155" i="15"/>
  <c r="BE155" i="15"/>
  <c r="BD155" i="15"/>
  <c r="BC155" i="15"/>
  <c r="BB155" i="15"/>
  <c r="BA155" i="15"/>
  <c r="AZ155" i="15"/>
  <c r="AY155" i="15"/>
  <c r="AX155" i="15"/>
  <c r="AW155" i="15"/>
  <c r="AV155" i="15"/>
  <c r="AU155" i="15"/>
  <c r="AT155" i="15"/>
  <c r="AS155" i="15"/>
  <c r="AR155" i="15"/>
  <c r="AQ155" i="15"/>
  <c r="AP155" i="15"/>
  <c r="AO155" i="15"/>
  <c r="AN155" i="15"/>
  <c r="AM155" i="15"/>
  <c r="AL155" i="15"/>
  <c r="AK155" i="15"/>
  <c r="AJ155" i="15"/>
  <c r="AI155" i="15"/>
  <c r="AH155" i="15"/>
  <c r="AG155" i="15"/>
  <c r="AF155" i="15"/>
  <c r="AE155" i="15"/>
  <c r="AD155" i="15"/>
  <c r="AC155" i="15"/>
  <c r="AB155" i="15"/>
  <c r="AA155" i="15"/>
  <c r="BF154" i="15"/>
  <c r="BE154" i="15"/>
  <c r="BD154" i="15"/>
  <c r="BC154" i="15"/>
  <c r="BB154" i="15"/>
  <c r="BA154" i="15"/>
  <c r="AZ154" i="15"/>
  <c r="AY154" i="15"/>
  <c r="AX154" i="15"/>
  <c r="AW154" i="15"/>
  <c r="AV154" i="15"/>
  <c r="AU154" i="15"/>
  <c r="AT154" i="15"/>
  <c r="AS154" i="15"/>
  <c r="AR154" i="15"/>
  <c r="AQ154" i="15"/>
  <c r="AP154" i="15"/>
  <c r="AO154" i="15"/>
  <c r="AN154" i="15"/>
  <c r="AM154" i="15"/>
  <c r="AL154" i="15"/>
  <c r="AK154" i="15"/>
  <c r="AJ154" i="15"/>
  <c r="AI154" i="15"/>
  <c r="AH154" i="15"/>
  <c r="AG154" i="15"/>
  <c r="AF154" i="15"/>
  <c r="AE154" i="15"/>
  <c r="AD154" i="15"/>
  <c r="AC154" i="15"/>
  <c r="AB154" i="15"/>
  <c r="AA154" i="15"/>
  <c r="BF153" i="15"/>
  <c r="BE153" i="15"/>
  <c r="BD153" i="15"/>
  <c r="BC153" i="15"/>
  <c r="BB153" i="15"/>
  <c r="BA153" i="15"/>
  <c r="AZ153" i="15"/>
  <c r="AY153" i="15"/>
  <c r="AX153" i="15"/>
  <c r="AW153" i="15"/>
  <c r="AV153" i="15"/>
  <c r="AU153" i="15"/>
  <c r="AT153" i="15"/>
  <c r="AS153" i="15"/>
  <c r="AR153" i="15"/>
  <c r="AQ153" i="15"/>
  <c r="AP153" i="15"/>
  <c r="AO153" i="15"/>
  <c r="AN153" i="15"/>
  <c r="AM153" i="15"/>
  <c r="AL153" i="15"/>
  <c r="AK153" i="15"/>
  <c r="AJ153" i="15"/>
  <c r="AI153" i="15"/>
  <c r="AH153" i="15"/>
  <c r="AG153" i="15"/>
  <c r="AF153" i="15"/>
  <c r="AE153" i="15"/>
  <c r="AD153" i="15"/>
  <c r="AC153" i="15"/>
  <c r="AB153" i="15"/>
  <c r="AA153" i="15"/>
  <c r="BE152" i="15"/>
  <c r="BD152" i="15"/>
  <c r="BC152" i="15"/>
  <c r="BB152" i="15"/>
  <c r="BA152" i="15"/>
  <c r="AZ152" i="15"/>
  <c r="AY152" i="15"/>
  <c r="AX152" i="15"/>
  <c r="AW152" i="15"/>
  <c r="AV152" i="15"/>
  <c r="AU152" i="15"/>
  <c r="AT152" i="15"/>
  <c r="AS152" i="15"/>
  <c r="AR152" i="15"/>
  <c r="AQ152" i="15"/>
  <c r="AP152" i="15"/>
  <c r="AO152" i="15"/>
  <c r="AN152" i="15"/>
  <c r="AM152" i="15"/>
  <c r="AL152" i="15"/>
  <c r="AK152" i="15"/>
  <c r="AJ152" i="15"/>
  <c r="AI152" i="15"/>
  <c r="AH152" i="15"/>
  <c r="AG152" i="15"/>
  <c r="AF152" i="15"/>
  <c r="AE152" i="15"/>
  <c r="AD152" i="15"/>
  <c r="AC152" i="15"/>
  <c r="AB152" i="15"/>
  <c r="AA152" i="15"/>
  <c r="BF152" i="15" s="1"/>
  <c r="BF151" i="15"/>
  <c r="BE151" i="15"/>
  <c r="BD151" i="15"/>
  <c r="BC151" i="15"/>
  <c r="BB151" i="15"/>
  <c r="BA151" i="15"/>
  <c r="AZ151" i="15"/>
  <c r="AY151" i="15"/>
  <c r="AX151" i="15"/>
  <c r="AW151" i="15"/>
  <c r="AV151" i="15"/>
  <c r="AU151" i="15"/>
  <c r="AT151" i="15"/>
  <c r="AS151" i="15"/>
  <c r="AR151" i="15"/>
  <c r="AQ151" i="15"/>
  <c r="AP151" i="15"/>
  <c r="AO151" i="15"/>
  <c r="AN151" i="15"/>
  <c r="AM151" i="15"/>
  <c r="AL151" i="15"/>
  <c r="AK151" i="15"/>
  <c r="AJ151" i="15"/>
  <c r="AI151" i="15"/>
  <c r="AH151" i="15"/>
  <c r="AG151" i="15"/>
  <c r="AF151" i="15"/>
  <c r="AE151" i="15"/>
  <c r="AD151" i="15"/>
  <c r="AC151" i="15"/>
  <c r="AB151" i="15"/>
  <c r="AA151" i="15"/>
  <c r="BF150" i="15"/>
  <c r="BE150" i="15"/>
  <c r="BD150" i="15"/>
  <c r="BC150" i="15"/>
  <c r="BB150" i="15"/>
  <c r="BA150" i="15"/>
  <c r="AZ150" i="15"/>
  <c r="AY150" i="15"/>
  <c r="AX150" i="15"/>
  <c r="AW150" i="15"/>
  <c r="AV150" i="15"/>
  <c r="AU150" i="15"/>
  <c r="AT150" i="15"/>
  <c r="AS150" i="15"/>
  <c r="AR150" i="15"/>
  <c r="AQ150" i="15"/>
  <c r="AP150" i="15"/>
  <c r="AO150" i="15"/>
  <c r="AN150" i="15"/>
  <c r="AM150" i="15"/>
  <c r="AL150" i="15"/>
  <c r="AK150" i="15"/>
  <c r="AJ150" i="15"/>
  <c r="AI150" i="15"/>
  <c r="AH150" i="15"/>
  <c r="AG150" i="15"/>
  <c r="AF150" i="15"/>
  <c r="AE150" i="15"/>
  <c r="AD150" i="15"/>
  <c r="AC150" i="15"/>
  <c r="AB150" i="15"/>
  <c r="AA150" i="15"/>
  <c r="BF149" i="15"/>
  <c r="BF175" i="15" s="1"/>
  <c r="BE149" i="15"/>
  <c r="BE175" i="15" s="1"/>
  <c r="BD149" i="15"/>
  <c r="BC149" i="15"/>
  <c r="BC175" i="15" s="1"/>
  <c r="BB149" i="15"/>
  <c r="BB175" i="15" s="1"/>
  <c r="BA149" i="15"/>
  <c r="BA175" i="15" s="1"/>
  <c r="AZ149" i="15"/>
  <c r="AZ175" i="15" s="1"/>
  <c r="AY149" i="15"/>
  <c r="AY175" i="15" s="1"/>
  <c r="AX149" i="15"/>
  <c r="AX175" i="15" s="1"/>
  <c r="AW149" i="15"/>
  <c r="AW175" i="15" s="1"/>
  <c r="AV149" i="15"/>
  <c r="AU149" i="15"/>
  <c r="AU175" i="15" s="1"/>
  <c r="AT149" i="15"/>
  <c r="AT175" i="15" s="1"/>
  <c r="AS149" i="15"/>
  <c r="AS175" i="15" s="1"/>
  <c r="AR149" i="15"/>
  <c r="AR175" i="15" s="1"/>
  <c r="AQ149" i="15"/>
  <c r="AQ175" i="15" s="1"/>
  <c r="AP149" i="15"/>
  <c r="AP175" i="15" s="1"/>
  <c r="AO149" i="15"/>
  <c r="AO175" i="15" s="1"/>
  <c r="AN149" i="15"/>
  <c r="AM149" i="15"/>
  <c r="AM175" i="15" s="1"/>
  <c r="AL149" i="15"/>
  <c r="AL175" i="15" s="1"/>
  <c r="AK149" i="15"/>
  <c r="AK175" i="15" s="1"/>
  <c r="AJ149" i="15"/>
  <c r="AJ175" i="15" s="1"/>
  <c r="AI149" i="15"/>
  <c r="AI175" i="15" s="1"/>
  <c r="AH149" i="15"/>
  <c r="AH175" i="15" s="1"/>
  <c r="AG149" i="15"/>
  <c r="AG175" i="15" s="1"/>
  <c r="AF149" i="15"/>
  <c r="AE149" i="15"/>
  <c r="AE175" i="15" s="1"/>
  <c r="AD149" i="15"/>
  <c r="AD175" i="15" s="1"/>
  <c r="AC149" i="15"/>
  <c r="AC175" i="15" s="1"/>
  <c r="AB149" i="15"/>
  <c r="AB175" i="15" s="1"/>
  <c r="AA149" i="15"/>
  <c r="AA175" i="15" s="1"/>
  <c r="BE148" i="15"/>
  <c r="BD148" i="15"/>
  <c r="BC148" i="15"/>
  <c r="BB148" i="15"/>
  <c r="BA148" i="15"/>
  <c r="AZ148" i="15"/>
  <c r="AY148" i="15"/>
  <c r="AX148" i="15"/>
  <c r="AW148" i="15"/>
  <c r="AV148" i="15"/>
  <c r="AU148" i="15"/>
  <c r="AT148" i="15"/>
  <c r="AS148" i="15"/>
  <c r="AR148" i="15"/>
  <c r="AQ148" i="15"/>
  <c r="AP148" i="15"/>
  <c r="AO148" i="15"/>
  <c r="AN148" i="15"/>
  <c r="AM148" i="15"/>
  <c r="AL148" i="15"/>
  <c r="AK148" i="15"/>
  <c r="AJ148" i="15"/>
  <c r="AI148" i="15"/>
  <c r="AH148" i="15"/>
  <c r="AG148" i="15"/>
  <c r="AF148" i="15"/>
  <c r="AE148" i="15"/>
  <c r="AD148" i="15"/>
  <c r="AC148" i="15"/>
  <c r="AB148" i="15"/>
  <c r="AA148" i="15"/>
  <c r="BF148" i="15" s="1"/>
  <c r="BE147" i="15"/>
  <c r="BD147" i="15"/>
  <c r="BC147" i="15"/>
  <c r="BB147" i="15"/>
  <c r="BA147" i="15"/>
  <c r="AZ147" i="15"/>
  <c r="AY147" i="15"/>
  <c r="AX147" i="15"/>
  <c r="AW147" i="15"/>
  <c r="AV147" i="15"/>
  <c r="AU147" i="15"/>
  <c r="AT147" i="15"/>
  <c r="AS147" i="15"/>
  <c r="AR147" i="15"/>
  <c r="AQ147" i="15"/>
  <c r="AP147" i="15"/>
  <c r="AO147" i="15"/>
  <c r="AN147" i="15"/>
  <c r="AM147" i="15"/>
  <c r="AL147" i="15"/>
  <c r="AK147" i="15"/>
  <c r="AJ147" i="15"/>
  <c r="AI147" i="15"/>
  <c r="AH147" i="15"/>
  <c r="AG147" i="15"/>
  <c r="AF147" i="15"/>
  <c r="AE147" i="15"/>
  <c r="AD147" i="15"/>
  <c r="AC147" i="15"/>
  <c r="AB147" i="15"/>
  <c r="AA147" i="15"/>
  <c r="BF147" i="15" s="1"/>
  <c r="BE146" i="15"/>
  <c r="BD146" i="15"/>
  <c r="BC146" i="15"/>
  <c r="BB146" i="15"/>
  <c r="BA146" i="15"/>
  <c r="AZ146" i="15"/>
  <c r="AY146" i="15"/>
  <c r="AX146" i="15"/>
  <c r="AW146" i="15"/>
  <c r="AV146" i="15"/>
  <c r="AU146" i="15"/>
  <c r="AT146" i="15"/>
  <c r="AS146" i="15"/>
  <c r="AR146" i="15"/>
  <c r="AQ146" i="15"/>
  <c r="AP146" i="15"/>
  <c r="AO146" i="15"/>
  <c r="AN146" i="15"/>
  <c r="AM146" i="15"/>
  <c r="AL146" i="15"/>
  <c r="AK146" i="15"/>
  <c r="AJ146" i="15"/>
  <c r="AI146" i="15"/>
  <c r="AH146" i="15"/>
  <c r="AG146" i="15"/>
  <c r="AF146" i="15"/>
  <c r="AE146" i="15"/>
  <c r="AD146" i="15"/>
  <c r="AC146" i="15"/>
  <c r="AB146" i="15"/>
  <c r="AA146" i="15"/>
  <c r="BF146" i="15" s="1"/>
  <c r="BE145" i="15"/>
  <c r="BD145" i="15"/>
  <c r="BC145" i="15"/>
  <c r="BB145" i="15"/>
  <c r="BA145" i="15"/>
  <c r="AZ145" i="15"/>
  <c r="AY145" i="15"/>
  <c r="AX145" i="15"/>
  <c r="AW145" i="15"/>
  <c r="AV145" i="15"/>
  <c r="AU145" i="15"/>
  <c r="AT145" i="15"/>
  <c r="AS145" i="15"/>
  <c r="AR145" i="15"/>
  <c r="AQ145" i="15"/>
  <c r="AP145" i="15"/>
  <c r="AO145" i="15"/>
  <c r="AN145" i="15"/>
  <c r="AM145" i="15"/>
  <c r="AL145" i="15"/>
  <c r="AK145" i="15"/>
  <c r="AJ145" i="15"/>
  <c r="AI145" i="15"/>
  <c r="AH145" i="15"/>
  <c r="AG145" i="15"/>
  <c r="AF145" i="15"/>
  <c r="AE145" i="15"/>
  <c r="AD145" i="15"/>
  <c r="AC145" i="15"/>
  <c r="AB145" i="15"/>
  <c r="AA145" i="15"/>
  <c r="BF145" i="15" s="1"/>
  <c r="BE144" i="15"/>
  <c r="BD144" i="15"/>
  <c r="BC144" i="15"/>
  <c r="BB144" i="15"/>
  <c r="BA144" i="15"/>
  <c r="AZ144" i="15"/>
  <c r="AY144" i="15"/>
  <c r="AX144" i="15"/>
  <c r="AW144" i="15"/>
  <c r="AV144" i="15"/>
  <c r="AU144" i="15"/>
  <c r="AT144" i="15"/>
  <c r="AS144" i="15"/>
  <c r="AR144" i="15"/>
  <c r="AQ144" i="15"/>
  <c r="AP144" i="15"/>
  <c r="AO144" i="15"/>
  <c r="AN144" i="15"/>
  <c r="AM144" i="15"/>
  <c r="AL144" i="15"/>
  <c r="AK144" i="15"/>
  <c r="AJ144" i="15"/>
  <c r="AI144" i="15"/>
  <c r="AH144" i="15"/>
  <c r="AG144" i="15"/>
  <c r="AF144" i="15"/>
  <c r="AE144" i="15"/>
  <c r="AD144" i="15"/>
  <c r="AC144" i="15"/>
  <c r="AB144" i="15"/>
  <c r="AA144" i="15"/>
  <c r="BF144" i="15" s="1"/>
  <c r="BE143" i="15"/>
  <c r="BD143" i="15"/>
  <c r="BC143" i="15"/>
  <c r="BB143" i="15"/>
  <c r="BA143" i="15"/>
  <c r="AZ143" i="15"/>
  <c r="AY143" i="15"/>
  <c r="AX143" i="15"/>
  <c r="AW143" i="15"/>
  <c r="AV143" i="15"/>
  <c r="AU143" i="15"/>
  <c r="AT143" i="15"/>
  <c r="AS143" i="15"/>
  <c r="AR143" i="15"/>
  <c r="AQ143" i="15"/>
  <c r="AP143" i="15"/>
  <c r="AO143" i="15"/>
  <c r="AN143" i="15"/>
  <c r="AM143" i="15"/>
  <c r="AL143" i="15"/>
  <c r="AK143" i="15"/>
  <c r="AJ143" i="15"/>
  <c r="AI143" i="15"/>
  <c r="AH143" i="15"/>
  <c r="AG143" i="15"/>
  <c r="AF143" i="15"/>
  <c r="AE143" i="15"/>
  <c r="AD143" i="15"/>
  <c r="AC143" i="15"/>
  <c r="AB143" i="15"/>
  <c r="AA143" i="15"/>
  <c r="BF143" i="15" s="1"/>
  <c r="BE142" i="15"/>
  <c r="BD142" i="15"/>
  <c r="BC142" i="15"/>
  <c r="BB142" i="15"/>
  <c r="BA142" i="15"/>
  <c r="AZ142" i="15"/>
  <c r="AY142" i="15"/>
  <c r="AX142" i="15"/>
  <c r="AW142" i="15"/>
  <c r="AV142" i="15"/>
  <c r="AU142" i="15"/>
  <c r="AT142" i="15"/>
  <c r="AS142" i="15"/>
  <c r="AR142" i="15"/>
  <c r="AQ142" i="15"/>
  <c r="AP142" i="15"/>
  <c r="AO142" i="15"/>
  <c r="AN142" i="15"/>
  <c r="AM142" i="15"/>
  <c r="AL142" i="15"/>
  <c r="AK142" i="15"/>
  <c r="AJ142" i="15"/>
  <c r="AI142" i="15"/>
  <c r="AH142" i="15"/>
  <c r="AG142" i="15"/>
  <c r="AF142" i="15"/>
  <c r="AE142" i="15"/>
  <c r="AD142" i="15"/>
  <c r="AC142" i="15"/>
  <c r="AB142" i="15"/>
  <c r="AA142" i="15"/>
  <c r="BF142" i="15" s="1"/>
  <c r="BE141" i="15"/>
  <c r="BD141" i="15"/>
  <c r="BC141" i="15"/>
  <c r="BB141" i="15"/>
  <c r="BA141" i="15"/>
  <c r="AZ141" i="15"/>
  <c r="AY141" i="15"/>
  <c r="AX141" i="15"/>
  <c r="AW141" i="15"/>
  <c r="AV141" i="15"/>
  <c r="AU141" i="15"/>
  <c r="AT141" i="15"/>
  <c r="AS141" i="15"/>
  <c r="AR141" i="15"/>
  <c r="AQ141" i="15"/>
  <c r="AP141" i="15"/>
  <c r="AO141" i="15"/>
  <c r="AN141" i="15"/>
  <c r="AM141" i="15"/>
  <c r="AL141" i="15"/>
  <c r="AK141" i="15"/>
  <c r="AJ141" i="15"/>
  <c r="AI141" i="15"/>
  <c r="AH141" i="15"/>
  <c r="AG141" i="15"/>
  <c r="AF141" i="15"/>
  <c r="AE141" i="15"/>
  <c r="AD141" i="15"/>
  <c r="AC141" i="15"/>
  <c r="AB141" i="15"/>
  <c r="AA141" i="15"/>
  <c r="BF141" i="15" s="1"/>
  <c r="BF140" i="15"/>
  <c r="BE140" i="15"/>
  <c r="BD140" i="15"/>
  <c r="BC140" i="15"/>
  <c r="BB140" i="15"/>
  <c r="BA140" i="15"/>
  <c r="AZ140" i="15"/>
  <c r="AY140" i="15"/>
  <c r="AX140" i="15"/>
  <c r="AW140" i="15"/>
  <c r="AV140" i="15"/>
  <c r="AU140" i="15"/>
  <c r="AT140" i="15"/>
  <c r="AS140" i="15"/>
  <c r="AR140" i="15"/>
  <c r="AQ140" i="15"/>
  <c r="AP140" i="15"/>
  <c r="AO140" i="15"/>
  <c r="AN140" i="15"/>
  <c r="AM140" i="15"/>
  <c r="AL140" i="15"/>
  <c r="AK140" i="15"/>
  <c r="AJ140" i="15"/>
  <c r="AI140" i="15"/>
  <c r="AH140" i="15"/>
  <c r="AG140" i="15"/>
  <c r="AF140" i="15"/>
  <c r="AE140" i="15"/>
  <c r="AD140" i="15"/>
  <c r="AC140" i="15"/>
  <c r="AB140" i="15"/>
  <c r="AA140" i="15"/>
  <c r="BE139" i="15"/>
  <c r="BD139" i="15"/>
  <c r="BC139" i="15"/>
  <c r="BB139" i="15"/>
  <c r="BA139" i="15"/>
  <c r="AZ139" i="15"/>
  <c r="AY139" i="15"/>
  <c r="AX139" i="15"/>
  <c r="AW139" i="15"/>
  <c r="AV139" i="15"/>
  <c r="AU139" i="15"/>
  <c r="AT139" i="15"/>
  <c r="AS139" i="15"/>
  <c r="AR139" i="15"/>
  <c r="AQ139" i="15"/>
  <c r="AP139" i="15"/>
  <c r="AO139" i="15"/>
  <c r="AN139" i="15"/>
  <c r="AM139" i="15"/>
  <c r="AL139" i="15"/>
  <c r="AK139" i="15"/>
  <c r="AJ139" i="15"/>
  <c r="AI139" i="15"/>
  <c r="AH139" i="15"/>
  <c r="AG139" i="15"/>
  <c r="AG135" i="15" s="1"/>
  <c r="AF139" i="15"/>
  <c r="AE139" i="15"/>
  <c r="AE135" i="15" s="1"/>
  <c r="AD139" i="15"/>
  <c r="AC139" i="15"/>
  <c r="AC135" i="15" s="1"/>
  <c r="AB139" i="15"/>
  <c r="AA139" i="15"/>
  <c r="BF139" i="15" s="1"/>
  <c r="BF138" i="15"/>
  <c r="BE138" i="15"/>
  <c r="BD138" i="15"/>
  <c r="BC138" i="15"/>
  <c r="BB138" i="15"/>
  <c r="BA138" i="15"/>
  <c r="AZ138" i="15"/>
  <c r="AY138" i="15"/>
  <c r="AX138" i="15"/>
  <c r="AW138" i="15"/>
  <c r="AV138" i="15"/>
  <c r="AU138" i="15"/>
  <c r="AT138" i="15"/>
  <c r="AS138" i="15"/>
  <c r="AR138" i="15"/>
  <c r="AQ138" i="15"/>
  <c r="AP138" i="15"/>
  <c r="AO138" i="15"/>
  <c r="AN138" i="15"/>
  <c r="AM138" i="15"/>
  <c r="AL138" i="15"/>
  <c r="AK138" i="15"/>
  <c r="AJ138" i="15"/>
  <c r="AI138" i="15"/>
  <c r="AH138" i="15"/>
  <c r="AG138" i="15"/>
  <c r="AF138" i="15"/>
  <c r="AE138" i="15"/>
  <c r="AD138" i="15"/>
  <c r="AC138" i="15"/>
  <c r="AB138" i="15"/>
  <c r="AA138" i="15"/>
  <c r="BF137" i="15"/>
  <c r="BE137" i="15"/>
  <c r="BD137" i="15"/>
  <c r="BC137" i="15"/>
  <c r="BB137" i="15"/>
  <c r="BA137" i="15"/>
  <c r="AZ137" i="15"/>
  <c r="AY137" i="15"/>
  <c r="AX137" i="15"/>
  <c r="AW137" i="15"/>
  <c r="AV137" i="15"/>
  <c r="AU137" i="15"/>
  <c r="AT137" i="15"/>
  <c r="AS137" i="15"/>
  <c r="AR137" i="15"/>
  <c r="AQ137" i="15"/>
  <c r="AP137" i="15"/>
  <c r="AO137" i="15"/>
  <c r="AN137" i="15"/>
  <c r="AM137" i="15"/>
  <c r="AL137" i="15"/>
  <c r="AK137" i="15"/>
  <c r="AJ137" i="15"/>
  <c r="AI137" i="15"/>
  <c r="AH137" i="15"/>
  <c r="AG137" i="15"/>
  <c r="AF137" i="15"/>
  <c r="AE137" i="15"/>
  <c r="AD137" i="15"/>
  <c r="AC137" i="15"/>
  <c r="AB137" i="15"/>
  <c r="AA137" i="15"/>
  <c r="BF136" i="15"/>
  <c r="BE136" i="15"/>
  <c r="BE177" i="15" s="1"/>
  <c r="BE179" i="15" s="1"/>
  <c r="BD136" i="15"/>
  <c r="BD177" i="15" s="1"/>
  <c r="BC136" i="15"/>
  <c r="BC177" i="15" s="1"/>
  <c r="BB136" i="15"/>
  <c r="BB177" i="15" s="1"/>
  <c r="BA136" i="15"/>
  <c r="BA177" i="15" s="1"/>
  <c r="BA179" i="15" s="1"/>
  <c r="AZ136" i="15"/>
  <c r="AZ177" i="15" s="1"/>
  <c r="AZ179" i="15" s="1"/>
  <c r="AY136" i="15"/>
  <c r="AY177" i="15" s="1"/>
  <c r="AY179" i="15" s="1"/>
  <c r="AX136" i="15"/>
  <c r="AX177" i="15" s="1"/>
  <c r="AW136" i="15"/>
  <c r="AW177" i="15" s="1"/>
  <c r="AW179" i="15" s="1"/>
  <c r="AV136" i="15"/>
  <c r="AV177" i="15" s="1"/>
  <c r="AU136" i="15"/>
  <c r="AU177" i="15" s="1"/>
  <c r="AT136" i="15"/>
  <c r="AT177" i="15" s="1"/>
  <c r="AS136" i="15"/>
  <c r="AS177" i="15" s="1"/>
  <c r="AS179" i="15" s="1"/>
  <c r="AR136" i="15"/>
  <c r="AR177" i="15" s="1"/>
  <c r="AR179" i="15" s="1"/>
  <c r="AQ136" i="15"/>
  <c r="AQ177" i="15" s="1"/>
  <c r="AQ179" i="15" s="1"/>
  <c r="AP136" i="15"/>
  <c r="AP177" i="15" s="1"/>
  <c r="AO136" i="15"/>
  <c r="AO177" i="15" s="1"/>
  <c r="AO179" i="15" s="1"/>
  <c r="AN136" i="15"/>
  <c r="AN177" i="15" s="1"/>
  <c r="AM136" i="15"/>
  <c r="AM177" i="15" s="1"/>
  <c r="AL136" i="15"/>
  <c r="AL177" i="15" s="1"/>
  <c r="AK136" i="15"/>
  <c r="AK177" i="15" s="1"/>
  <c r="AK179" i="15" s="1"/>
  <c r="AJ136" i="15"/>
  <c r="AJ177" i="15" s="1"/>
  <c r="AJ179" i="15" s="1"/>
  <c r="AI136" i="15"/>
  <c r="AI177" i="15" s="1"/>
  <c r="AI179" i="15" s="1"/>
  <c r="AH136" i="15"/>
  <c r="AH177" i="15" s="1"/>
  <c r="AG136" i="15"/>
  <c r="AG177" i="15" s="1"/>
  <c r="AG179" i="15" s="1"/>
  <c r="AF136" i="15"/>
  <c r="AF177" i="15" s="1"/>
  <c r="AE136" i="15"/>
  <c r="AE177" i="15" s="1"/>
  <c r="AD136" i="15"/>
  <c r="AD177" i="15" s="1"/>
  <c r="AC136" i="15"/>
  <c r="AC177" i="15" s="1"/>
  <c r="AC179" i="15" s="1"/>
  <c r="AB136" i="15"/>
  <c r="AB177" i="15" s="1"/>
  <c r="AB179" i="15" s="1"/>
  <c r="AA136" i="15"/>
  <c r="AA177" i="15" s="1"/>
  <c r="BE135" i="15"/>
  <c r="BD135" i="15"/>
  <c r="BC135" i="15"/>
  <c r="BB135" i="15"/>
  <c r="BA135" i="15"/>
  <c r="AZ135" i="15"/>
  <c r="AY135" i="15"/>
  <c r="AX135" i="15"/>
  <c r="AW135" i="15"/>
  <c r="AV135" i="15"/>
  <c r="AU135" i="15"/>
  <c r="AT135" i="15"/>
  <c r="AS135" i="15"/>
  <c r="AR135" i="15"/>
  <c r="AQ135" i="15"/>
  <c r="AP135" i="15"/>
  <c r="AO135" i="15"/>
  <c r="AN135" i="15"/>
  <c r="AM135" i="15"/>
  <c r="AL135" i="15"/>
  <c r="AK135" i="15"/>
  <c r="AJ135" i="15"/>
  <c r="AI135" i="15"/>
  <c r="AH135" i="15"/>
  <c r="AF135" i="15"/>
  <c r="AD135" i="15"/>
  <c r="AB135" i="15"/>
  <c r="AA135" i="15"/>
  <c r="BF134" i="15"/>
  <c r="BE134" i="15"/>
  <c r="BD134" i="15"/>
  <c r="BC134" i="15"/>
  <c r="BB134" i="15"/>
  <c r="BA134" i="15"/>
  <c r="AZ134" i="15"/>
  <c r="AY134" i="15"/>
  <c r="AX134" i="15"/>
  <c r="AW134" i="15"/>
  <c r="AV134" i="15"/>
  <c r="AU134" i="15"/>
  <c r="AT134" i="15"/>
  <c r="AS134" i="15"/>
  <c r="AR134" i="15"/>
  <c r="AQ134" i="15"/>
  <c r="AP134" i="15"/>
  <c r="AO134" i="15"/>
  <c r="AN134" i="15"/>
  <c r="AM134" i="15"/>
  <c r="AL134" i="15"/>
  <c r="AK134" i="15"/>
  <c r="AJ134" i="15"/>
  <c r="AI134" i="15"/>
  <c r="AH134" i="15"/>
  <c r="AG134" i="15"/>
  <c r="AF134" i="15"/>
  <c r="AE134" i="15"/>
  <c r="AD134" i="15"/>
  <c r="AC134" i="15"/>
  <c r="AB134" i="15"/>
  <c r="AA134" i="15"/>
  <c r="BF133" i="15"/>
  <c r="BE133" i="15"/>
  <c r="BD133" i="15"/>
  <c r="BC133" i="15"/>
  <c r="BB133" i="15"/>
  <c r="BA133" i="15"/>
  <c r="AZ133" i="15"/>
  <c r="AY133" i="15"/>
  <c r="AX133" i="15"/>
  <c r="AW133" i="15"/>
  <c r="AV133" i="15"/>
  <c r="AU133" i="15"/>
  <c r="AT133" i="15"/>
  <c r="AS133" i="15"/>
  <c r="AR133" i="15"/>
  <c r="AQ133" i="15"/>
  <c r="AP133" i="15"/>
  <c r="AO133" i="15"/>
  <c r="AN133" i="15"/>
  <c r="AM133" i="15"/>
  <c r="AL133" i="15"/>
  <c r="AK133" i="15"/>
  <c r="AJ133" i="15"/>
  <c r="AI133" i="15"/>
  <c r="AH133" i="15"/>
  <c r="AG133" i="15"/>
  <c r="AF133" i="15"/>
  <c r="AE133" i="15"/>
  <c r="AD133" i="15"/>
  <c r="AC133" i="15"/>
  <c r="AB133" i="15"/>
  <c r="AA133" i="15"/>
  <c r="BF132" i="15"/>
  <c r="BF173" i="15" s="1"/>
  <c r="BE132" i="15"/>
  <c r="BE173" i="15" s="1"/>
  <c r="BD132" i="15"/>
  <c r="BD173" i="15" s="1"/>
  <c r="BC132" i="15"/>
  <c r="BC172" i="15" s="1"/>
  <c r="BB132" i="15"/>
  <c r="BB172" i="15" s="1"/>
  <c r="BA132" i="15"/>
  <c r="BA172" i="15" s="1"/>
  <c r="AZ132" i="15"/>
  <c r="AZ172" i="15" s="1"/>
  <c r="AY132" i="15"/>
  <c r="AY172" i="15" s="1"/>
  <c r="AX132" i="15"/>
  <c r="AX172" i="15" s="1"/>
  <c r="AW132" i="15"/>
  <c r="AW173" i="15" s="1"/>
  <c r="AV132" i="15"/>
  <c r="AV173" i="15" s="1"/>
  <c r="AU132" i="15"/>
  <c r="AU172" i="15" s="1"/>
  <c r="AT132" i="15"/>
  <c r="AT172" i="15" s="1"/>
  <c r="AS132" i="15"/>
  <c r="AS172" i="15" s="1"/>
  <c r="AR132" i="15"/>
  <c r="AR172" i="15" s="1"/>
  <c r="AQ132" i="15"/>
  <c r="AQ172" i="15" s="1"/>
  <c r="AP132" i="15"/>
  <c r="AP172" i="15" s="1"/>
  <c r="AO132" i="15"/>
  <c r="AO172" i="15" s="1"/>
  <c r="AN132" i="15"/>
  <c r="AN173" i="15" s="1"/>
  <c r="AM132" i="15"/>
  <c r="AM173" i="15" s="1"/>
  <c r="AL132" i="15"/>
  <c r="AL173" i="15" s="1"/>
  <c r="AK132" i="15"/>
  <c r="AK173" i="15" s="1"/>
  <c r="AJ132" i="15"/>
  <c r="AJ173" i="15" s="1"/>
  <c r="AI132" i="15"/>
  <c r="AI173" i="15" s="1"/>
  <c r="AH132" i="15"/>
  <c r="AH173" i="15" s="1"/>
  <c r="AG132" i="15"/>
  <c r="AG173" i="15" s="1"/>
  <c r="AF132" i="15"/>
  <c r="AF173" i="15" s="1"/>
  <c r="AE132" i="15"/>
  <c r="AE173" i="15" s="1"/>
  <c r="AD132" i="15"/>
  <c r="AD173" i="15" s="1"/>
  <c r="AC132" i="15"/>
  <c r="AC173" i="15" s="1"/>
  <c r="AB132" i="15"/>
  <c r="AB173" i="15" s="1"/>
  <c r="AA132" i="15"/>
  <c r="AA173" i="15" s="1"/>
  <c r="BE131" i="15"/>
  <c r="BD131" i="15"/>
  <c r="BC131" i="15"/>
  <c r="BB131" i="15"/>
  <c r="BA131" i="15"/>
  <c r="AZ131" i="15"/>
  <c r="AY131" i="15"/>
  <c r="AX131" i="15"/>
  <c r="AW131" i="15"/>
  <c r="AV131" i="15"/>
  <c r="AU131" i="15"/>
  <c r="AT131" i="15"/>
  <c r="AS131" i="15"/>
  <c r="AR131" i="15"/>
  <c r="AQ131" i="15"/>
  <c r="AP131" i="15"/>
  <c r="AO131" i="15"/>
  <c r="AN131" i="15"/>
  <c r="AM131" i="15"/>
  <c r="AL131" i="15"/>
  <c r="AK131" i="15"/>
  <c r="AJ131" i="15"/>
  <c r="AI131" i="15"/>
  <c r="AH131" i="15"/>
  <c r="AF131" i="15"/>
  <c r="AD131" i="15"/>
  <c r="AB131" i="15"/>
  <c r="AA131" i="15"/>
  <c r="BE130" i="15"/>
  <c r="BD130" i="15"/>
  <c r="BC130" i="15"/>
  <c r="BB130" i="15"/>
  <c r="BA130" i="15"/>
  <c r="AZ130" i="15"/>
  <c r="AY130" i="15"/>
  <c r="AX130" i="15"/>
  <c r="AW130" i="15"/>
  <c r="AV130" i="15"/>
  <c r="AU130" i="15"/>
  <c r="AT130" i="15"/>
  <c r="AS130" i="15"/>
  <c r="AR130" i="15"/>
  <c r="AQ130" i="15"/>
  <c r="AP130" i="15"/>
  <c r="AO130" i="15"/>
  <c r="AN130" i="15"/>
  <c r="AM130" i="15"/>
  <c r="AL130" i="15"/>
  <c r="AK130" i="15"/>
  <c r="AJ130" i="15"/>
  <c r="AI130" i="15"/>
  <c r="AH130" i="15"/>
  <c r="AG130" i="15"/>
  <c r="AF130" i="15"/>
  <c r="BF130" i="15" s="1"/>
  <c r="AE130" i="15"/>
  <c r="AD130" i="15"/>
  <c r="AC130" i="15"/>
  <c r="AB130" i="15"/>
  <c r="AA130" i="15"/>
  <c r="BE128" i="15"/>
  <c r="BD128" i="15"/>
  <c r="BC128" i="15"/>
  <c r="BB128" i="15"/>
  <c r="BA128" i="15"/>
  <c r="AZ128" i="15"/>
  <c r="AY128" i="15"/>
  <c r="AX128" i="15"/>
  <c r="AW128" i="15"/>
  <c r="AV128" i="15"/>
  <c r="AU128" i="15"/>
  <c r="AT128" i="15"/>
  <c r="AS128" i="15"/>
  <c r="AR128" i="15"/>
  <c r="AQ128" i="15"/>
  <c r="AP128" i="15"/>
  <c r="AO128" i="15"/>
  <c r="AN128" i="15"/>
  <c r="AM128" i="15"/>
  <c r="AL128" i="15"/>
  <c r="AK128" i="15"/>
  <c r="AJ128" i="15"/>
  <c r="AI128" i="15"/>
  <c r="AH128" i="15"/>
  <c r="AG128" i="15"/>
  <c r="AF128" i="15"/>
  <c r="AE128" i="15"/>
  <c r="AD128" i="15"/>
  <c r="AC128" i="15"/>
  <c r="AB128" i="15"/>
  <c r="AA128" i="15"/>
  <c r="A128" i="15"/>
  <c r="BG125" i="15"/>
  <c r="Y125" i="15"/>
  <c r="X125" i="15"/>
  <c r="W125" i="15"/>
  <c r="V125" i="15"/>
  <c r="Z125" i="15" s="1"/>
  <c r="U125" i="15"/>
  <c r="T125" i="15"/>
  <c r="S125" i="15"/>
  <c r="R125" i="15"/>
  <c r="Q125" i="15"/>
  <c r="P125" i="15"/>
  <c r="O125" i="15"/>
  <c r="N125" i="15" s="1"/>
  <c r="M125" i="15" s="1"/>
  <c r="BG124" i="15"/>
  <c r="Y124" i="15"/>
  <c r="X124" i="15"/>
  <c r="W124" i="15"/>
  <c r="V124" i="15"/>
  <c r="Z124" i="15" s="1"/>
  <c r="U124" i="15"/>
  <c r="T124" i="15"/>
  <c r="S124" i="15"/>
  <c r="R124" i="15"/>
  <c r="Q124" i="15"/>
  <c r="P124" i="15"/>
  <c r="O124" i="15"/>
  <c r="N124" i="15"/>
  <c r="M124" i="15" s="1"/>
  <c r="BG123" i="15"/>
  <c r="Y123" i="15"/>
  <c r="X123" i="15"/>
  <c r="W123" i="15"/>
  <c r="V123" i="15"/>
  <c r="Z123" i="15" s="1"/>
  <c r="U123" i="15"/>
  <c r="T123" i="15"/>
  <c r="S123" i="15"/>
  <c r="R123" i="15"/>
  <c r="Q123" i="15"/>
  <c r="P123" i="15"/>
  <c r="O123" i="15"/>
  <c r="N123" i="15" s="1"/>
  <c r="M123" i="15" s="1"/>
  <c r="BG122" i="15"/>
  <c r="Y122" i="15"/>
  <c r="X122" i="15"/>
  <c r="W122" i="15"/>
  <c r="V122" i="15"/>
  <c r="Z122" i="15" s="1"/>
  <c r="U122" i="15"/>
  <c r="T122" i="15"/>
  <c r="S122" i="15"/>
  <c r="R122" i="15"/>
  <c r="Q122" i="15"/>
  <c r="P122" i="15"/>
  <c r="O122" i="15"/>
  <c r="N122" i="15"/>
  <c r="M122" i="15" s="1"/>
  <c r="BG121" i="15"/>
  <c r="Y121" i="15"/>
  <c r="X121" i="15"/>
  <c r="W121" i="15"/>
  <c r="V121" i="15"/>
  <c r="Z121" i="15" s="1"/>
  <c r="U121" i="15"/>
  <c r="T121" i="15"/>
  <c r="S121" i="15"/>
  <c r="R121" i="15"/>
  <c r="Q121" i="15"/>
  <c r="P121" i="15"/>
  <c r="O121" i="15"/>
  <c r="N121" i="15"/>
  <c r="M121" i="15"/>
  <c r="BG120" i="15"/>
  <c r="Z120" i="15"/>
  <c r="Y120" i="15"/>
  <c r="X120" i="15"/>
  <c r="W120" i="15"/>
  <c r="V120" i="15"/>
  <c r="U120" i="15"/>
  <c r="T120" i="15"/>
  <c r="S120" i="15"/>
  <c r="R120" i="15"/>
  <c r="N120" i="15" s="1"/>
  <c r="M120" i="15" s="1"/>
  <c r="Q120" i="15"/>
  <c r="P120" i="15"/>
  <c r="O120" i="15"/>
  <c r="BG119" i="15"/>
  <c r="Y119" i="15"/>
  <c r="X119" i="15"/>
  <c r="W119" i="15"/>
  <c r="V119" i="15"/>
  <c r="U119" i="15"/>
  <c r="T119" i="15"/>
  <c r="S119" i="15"/>
  <c r="Z119" i="15" s="1"/>
  <c r="R119" i="15"/>
  <c r="Q119" i="15"/>
  <c r="P119" i="15"/>
  <c r="O119" i="15"/>
  <c r="N119" i="15" s="1"/>
  <c r="M119" i="15" s="1"/>
  <c r="BG118" i="15"/>
  <c r="Y118" i="15"/>
  <c r="X118" i="15"/>
  <c r="W118" i="15"/>
  <c r="V118" i="15"/>
  <c r="U118" i="15"/>
  <c r="T118" i="15"/>
  <c r="S118" i="15"/>
  <c r="R118" i="15"/>
  <c r="N118" i="15" s="1"/>
  <c r="M118" i="15" s="1"/>
  <c r="Q118" i="15"/>
  <c r="P118" i="15"/>
  <c r="Z118" i="15" s="1"/>
  <c r="O118" i="15"/>
  <c r="BG117" i="15"/>
  <c r="Y117" i="15"/>
  <c r="X117" i="15"/>
  <c r="W117" i="15"/>
  <c r="V117" i="15"/>
  <c r="Z117" i="15" s="1"/>
  <c r="U117" i="15"/>
  <c r="T117" i="15"/>
  <c r="S117" i="15"/>
  <c r="R117" i="15"/>
  <c r="Q117" i="15"/>
  <c r="P117" i="15"/>
  <c r="O117" i="15"/>
  <c r="N117" i="15" s="1"/>
  <c r="M117" i="15" s="1"/>
  <c r="BG116" i="15"/>
  <c r="Y116" i="15"/>
  <c r="X116" i="15"/>
  <c r="W116" i="15"/>
  <c r="V116" i="15"/>
  <c r="Z116" i="15" s="1"/>
  <c r="U116" i="15"/>
  <c r="T116" i="15"/>
  <c r="S116" i="15"/>
  <c r="R116" i="15"/>
  <c r="Q116" i="15"/>
  <c r="P116" i="15"/>
  <c r="O116" i="15"/>
  <c r="N116" i="15"/>
  <c r="M116" i="15" s="1"/>
  <c r="BG115" i="15"/>
  <c r="Y115" i="15"/>
  <c r="X115" i="15"/>
  <c r="W115" i="15"/>
  <c r="V115" i="15"/>
  <c r="Z115" i="15" s="1"/>
  <c r="U115" i="15"/>
  <c r="T115" i="15"/>
  <c r="S115" i="15"/>
  <c r="R115" i="15"/>
  <c r="Q115" i="15"/>
  <c r="P115" i="15"/>
  <c r="O115" i="15"/>
  <c r="N115" i="15" s="1"/>
  <c r="M115" i="15" s="1"/>
  <c r="BG114" i="15"/>
  <c r="Y114" i="15"/>
  <c r="X114" i="15"/>
  <c r="W114" i="15"/>
  <c r="V114" i="15"/>
  <c r="Z114" i="15" s="1"/>
  <c r="U114" i="15"/>
  <c r="T114" i="15"/>
  <c r="S114" i="15"/>
  <c r="R114" i="15"/>
  <c r="Q114" i="15"/>
  <c r="P114" i="15"/>
  <c r="O114" i="15"/>
  <c r="N114" i="15"/>
  <c r="M114" i="15" s="1"/>
  <c r="BG113" i="15"/>
  <c r="Y113" i="15"/>
  <c r="X113" i="15"/>
  <c r="W113" i="15"/>
  <c r="V113" i="15"/>
  <c r="Z113" i="15" s="1"/>
  <c r="U113" i="15"/>
  <c r="T113" i="15"/>
  <c r="S113" i="15"/>
  <c r="R113" i="15"/>
  <c r="Q113" i="15"/>
  <c r="P113" i="15"/>
  <c r="O113" i="15"/>
  <c r="N113" i="15"/>
  <c r="M113" i="15"/>
  <c r="BG112" i="15"/>
  <c r="Z112" i="15"/>
  <c r="Y112" i="15"/>
  <c r="X112" i="15"/>
  <c r="W112" i="15"/>
  <c r="V112" i="15"/>
  <c r="U112" i="15"/>
  <c r="T112" i="15"/>
  <c r="S112" i="15"/>
  <c r="R112" i="15"/>
  <c r="N112" i="15" s="1"/>
  <c r="M112" i="15" s="1"/>
  <c r="Q112" i="15"/>
  <c r="P112" i="15"/>
  <c r="O112" i="15"/>
  <c r="BG111" i="15"/>
  <c r="Y111" i="15"/>
  <c r="X111" i="15"/>
  <c r="W111" i="15"/>
  <c r="V111" i="15"/>
  <c r="U111" i="15"/>
  <c r="T111" i="15"/>
  <c r="S111" i="15"/>
  <c r="Z111" i="15" s="1"/>
  <c r="R111" i="15"/>
  <c r="Q111" i="15"/>
  <c r="P111" i="15"/>
  <c r="O111" i="15"/>
  <c r="N111" i="15" s="1"/>
  <c r="M111" i="15" s="1"/>
  <c r="BG110" i="15"/>
  <c r="Y110" i="15"/>
  <c r="X110" i="15"/>
  <c r="W110" i="15"/>
  <c r="V110" i="15"/>
  <c r="U110" i="15"/>
  <c r="T110" i="15"/>
  <c r="S110" i="15"/>
  <c r="R110" i="15"/>
  <c r="N110" i="15" s="1"/>
  <c r="M110" i="15" s="1"/>
  <c r="Q110" i="15"/>
  <c r="P110" i="15"/>
  <c r="Z110" i="15" s="1"/>
  <c r="O110" i="15"/>
  <c r="BG109" i="15"/>
  <c r="Y109" i="15"/>
  <c r="X109" i="15"/>
  <c r="W109" i="15"/>
  <c r="V109" i="15"/>
  <c r="Z109" i="15" s="1"/>
  <c r="U109" i="15"/>
  <c r="T109" i="15"/>
  <c r="S109" i="15"/>
  <c r="R109" i="15"/>
  <c r="Q109" i="15"/>
  <c r="P109" i="15"/>
  <c r="O109" i="15"/>
  <c r="N109" i="15" s="1"/>
  <c r="M109" i="15" s="1"/>
  <c r="BG108" i="15"/>
  <c r="Y108" i="15"/>
  <c r="X108" i="15"/>
  <c r="W108" i="15"/>
  <c r="V108" i="15"/>
  <c r="Z108" i="15" s="1"/>
  <c r="U108" i="15"/>
  <c r="T108" i="15"/>
  <c r="S108" i="15"/>
  <c r="R108" i="15"/>
  <c r="Q108" i="15"/>
  <c r="P108" i="15"/>
  <c r="O108" i="15"/>
  <c r="N108" i="15"/>
  <c r="M108" i="15" s="1"/>
  <c r="BG107" i="15"/>
  <c r="Y107" i="15"/>
  <c r="X107" i="15"/>
  <c r="W107" i="15"/>
  <c r="V107" i="15"/>
  <c r="Z107" i="15" s="1"/>
  <c r="U107" i="15"/>
  <c r="T107" i="15"/>
  <c r="S107" i="15"/>
  <c r="R107" i="15"/>
  <c r="Q107" i="15"/>
  <c r="P107" i="15"/>
  <c r="O107" i="15"/>
  <c r="N107" i="15" s="1"/>
  <c r="M107" i="15" s="1"/>
  <c r="BG106" i="15"/>
  <c r="Y106" i="15"/>
  <c r="X106" i="15"/>
  <c r="W106" i="15"/>
  <c r="V106" i="15"/>
  <c r="Z106" i="15" s="1"/>
  <c r="U106" i="15"/>
  <c r="T106" i="15"/>
  <c r="S106" i="15"/>
  <c r="R106" i="15"/>
  <c r="Q106" i="15"/>
  <c r="P106" i="15"/>
  <c r="O106" i="15"/>
  <c r="N106" i="15"/>
  <c r="M106" i="15" s="1"/>
  <c r="BG105" i="15"/>
  <c r="Y105" i="15"/>
  <c r="X105" i="15"/>
  <c r="W105" i="15"/>
  <c r="V105" i="15"/>
  <c r="Z105" i="15" s="1"/>
  <c r="U105" i="15"/>
  <c r="T105" i="15"/>
  <c r="S105" i="15"/>
  <c r="R105" i="15"/>
  <c r="Q105" i="15"/>
  <c r="P105" i="15"/>
  <c r="O105" i="15"/>
  <c r="N105" i="15"/>
  <c r="M105" i="15"/>
  <c r="BG104" i="15"/>
  <c r="Z104" i="15"/>
  <c r="Y104" i="15"/>
  <c r="X104" i="15"/>
  <c r="W104" i="15"/>
  <c r="V104" i="15"/>
  <c r="U104" i="15"/>
  <c r="T104" i="15"/>
  <c r="S104" i="15"/>
  <c r="R104" i="15"/>
  <c r="N104" i="15" s="1"/>
  <c r="M104" i="15" s="1"/>
  <c r="Q104" i="15"/>
  <c r="P104" i="15"/>
  <c r="O104" i="15"/>
  <c r="BG103" i="15"/>
  <c r="Y103" i="15"/>
  <c r="X103" i="15"/>
  <c r="W103" i="15"/>
  <c r="V103" i="15"/>
  <c r="U103" i="15"/>
  <c r="T103" i="15"/>
  <c r="S103" i="15"/>
  <c r="Z103" i="15" s="1"/>
  <c r="R103" i="15"/>
  <c r="Q103" i="15"/>
  <c r="P103" i="15"/>
  <c r="O103" i="15"/>
  <c r="N103" i="15" s="1"/>
  <c r="M103" i="15" s="1"/>
  <c r="BG102" i="15"/>
  <c r="Y102" i="15"/>
  <c r="X102" i="15"/>
  <c r="W102" i="15"/>
  <c r="V102" i="15"/>
  <c r="U102" i="15"/>
  <c r="T102" i="15"/>
  <c r="S102" i="15"/>
  <c r="R102" i="15"/>
  <c r="N102" i="15" s="1"/>
  <c r="M102" i="15" s="1"/>
  <c r="Q102" i="15"/>
  <c r="P102" i="15"/>
  <c r="Z102" i="15" s="1"/>
  <c r="O102" i="15"/>
  <c r="BG101" i="15"/>
  <c r="Y101" i="15"/>
  <c r="X101" i="15"/>
  <c r="W101" i="15"/>
  <c r="V101" i="15"/>
  <c r="Z101" i="15" s="1"/>
  <c r="U101" i="15"/>
  <c r="T101" i="15"/>
  <c r="S101" i="15"/>
  <c r="R101" i="15"/>
  <c r="Q101" i="15"/>
  <c r="P101" i="15"/>
  <c r="O101" i="15"/>
  <c r="N101" i="15" s="1"/>
  <c r="M101" i="15" s="1"/>
  <c r="BG100" i="15"/>
  <c r="Y100" i="15"/>
  <c r="X100" i="15"/>
  <c r="W100" i="15"/>
  <c r="V100" i="15"/>
  <c r="Z100" i="15" s="1"/>
  <c r="U100" i="15"/>
  <c r="T100" i="15"/>
  <c r="S100" i="15"/>
  <c r="R100" i="15"/>
  <c r="Q100" i="15"/>
  <c r="P100" i="15"/>
  <c r="O100" i="15"/>
  <c r="N100" i="15"/>
  <c r="M100" i="15" s="1"/>
  <c r="BG99" i="15"/>
  <c r="Y99" i="15"/>
  <c r="X99" i="15"/>
  <c r="W99" i="15"/>
  <c r="V99" i="15"/>
  <c r="Z99" i="15" s="1"/>
  <c r="U99" i="15"/>
  <c r="T99" i="15"/>
  <c r="S99" i="15"/>
  <c r="R99" i="15"/>
  <c r="Q99" i="15"/>
  <c r="P99" i="15"/>
  <c r="O99" i="15"/>
  <c r="N99" i="15" s="1"/>
  <c r="M99" i="15" s="1"/>
  <c r="BG98" i="15"/>
  <c r="Y98" i="15"/>
  <c r="X98" i="15"/>
  <c r="W98" i="15"/>
  <c r="V98" i="15"/>
  <c r="Z98" i="15" s="1"/>
  <c r="U98" i="15"/>
  <c r="T98" i="15"/>
  <c r="S98" i="15"/>
  <c r="R98" i="15"/>
  <c r="Q98" i="15"/>
  <c r="P98" i="15"/>
  <c r="O98" i="15"/>
  <c r="N98" i="15"/>
  <c r="M98" i="15" s="1"/>
  <c r="BG97" i="15"/>
  <c r="Y97" i="15"/>
  <c r="X97" i="15"/>
  <c r="W97" i="15"/>
  <c r="V97" i="15"/>
  <c r="Z97" i="15" s="1"/>
  <c r="U97" i="15"/>
  <c r="T97" i="15"/>
  <c r="S97" i="15"/>
  <c r="R97" i="15"/>
  <c r="Q97" i="15"/>
  <c r="P97" i="15"/>
  <c r="O97" i="15"/>
  <c r="N97" i="15"/>
  <c r="M97" i="15"/>
  <c r="BG96" i="15"/>
  <c r="Z96" i="15"/>
  <c r="Y96" i="15"/>
  <c r="X96" i="15"/>
  <c r="W96" i="15"/>
  <c r="V96" i="15"/>
  <c r="U96" i="15"/>
  <c r="T96" i="15"/>
  <c r="S96" i="15"/>
  <c r="R96" i="15"/>
  <c r="N96" i="15" s="1"/>
  <c r="M96" i="15" s="1"/>
  <c r="Q96" i="15"/>
  <c r="P96" i="15"/>
  <c r="O96" i="15"/>
  <c r="BG95" i="15"/>
  <c r="Y95" i="15"/>
  <c r="X95" i="15"/>
  <c r="W95" i="15"/>
  <c r="V95" i="15"/>
  <c r="U95" i="15"/>
  <c r="T95" i="15"/>
  <c r="S95" i="15"/>
  <c r="Z95" i="15" s="1"/>
  <c r="R95" i="15"/>
  <c r="Q95" i="15"/>
  <c r="P95" i="15"/>
  <c r="O95" i="15"/>
  <c r="N95" i="15" s="1"/>
  <c r="M95" i="15" s="1"/>
  <c r="BG94" i="15"/>
  <c r="Y94" i="15"/>
  <c r="X94" i="15"/>
  <c r="W94" i="15"/>
  <c r="V94" i="15"/>
  <c r="U94" i="15"/>
  <c r="T94" i="15"/>
  <c r="S94" i="15"/>
  <c r="R94" i="15"/>
  <c r="N94" i="15" s="1"/>
  <c r="M94" i="15" s="1"/>
  <c r="Q94" i="15"/>
  <c r="P94" i="15"/>
  <c r="Z94" i="15" s="1"/>
  <c r="O94" i="15"/>
  <c r="BG93" i="15"/>
  <c r="Y93" i="15"/>
  <c r="X93" i="15"/>
  <c r="W93" i="15"/>
  <c r="V93" i="15"/>
  <c r="U93" i="15"/>
  <c r="T93" i="15"/>
  <c r="S93" i="15"/>
  <c r="R93" i="15"/>
  <c r="Q93" i="15"/>
  <c r="P93" i="15"/>
  <c r="Z93" i="15" s="1"/>
  <c r="O93" i="15"/>
  <c r="N93" i="15" s="1"/>
  <c r="M93" i="15" s="1"/>
  <c r="BG92" i="15"/>
  <c r="Y92" i="15"/>
  <c r="X92" i="15"/>
  <c r="W92" i="15"/>
  <c r="V92" i="15"/>
  <c r="Z92" i="15" s="1"/>
  <c r="U92" i="15"/>
  <c r="T92" i="15"/>
  <c r="S92" i="15"/>
  <c r="R92" i="15"/>
  <c r="Q92" i="15"/>
  <c r="P92" i="15"/>
  <c r="O92" i="15"/>
  <c r="N92" i="15"/>
  <c r="M92" i="15" s="1"/>
  <c r="BG91" i="15"/>
  <c r="Y91" i="15"/>
  <c r="X91" i="15"/>
  <c r="W91" i="15"/>
  <c r="V91" i="15"/>
  <c r="Z91" i="15" s="1"/>
  <c r="U91" i="15"/>
  <c r="T91" i="15"/>
  <c r="S91" i="15"/>
  <c r="R91" i="15"/>
  <c r="Q91" i="15"/>
  <c r="P91" i="15"/>
  <c r="O91" i="15"/>
  <c r="N91" i="15" s="1"/>
  <c r="M91" i="15" s="1"/>
  <c r="BG90" i="15"/>
  <c r="Y90" i="15"/>
  <c r="X90" i="15"/>
  <c r="W90" i="15"/>
  <c r="V90" i="15"/>
  <c r="Z90" i="15" s="1"/>
  <c r="U90" i="15"/>
  <c r="T90" i="15"/>
  <c r="S90" i="15"/>
  <c r="R90" i="15"/>
  <c r="Q90" i="15"/>
  <c r="P90" i="15"/>
  <c r="O90" i="15"/>
  <c r="N90" i="15"/>
  <c r="M90" i="15" s="1"/>
  <c r="BG89" i="15"/>
  <c r="Y89" i="15"/>
  <c r="X89" i="15"/>
  <c r="W89" i="15"/>
  <c r="V89" i="15"/>
  <c r="Z89" i="15" s="1"/>
  <c r="U89" i="15"/>
  <c r="T89" i="15"/>
  <c r="S89" i="15"/>
  <c r="R89" i="15"/>
  <c r="Q89" i="15"/>
  <c r="P89" i="15"/>
  <c r="O89" i="15"/>
  <c r="N89" i="15"/>
  <c r="M89" i="15"/>
  <c r="BG88" i="15"/>
  <c r="Z88" i="15"/>
  <c r="Y88" i="15"/>
  <c r="X88" i="15"/>
  <c r="W88" i="15"/>
  <c r="V88" i="15"/>
  <c r="U88" i="15"/>
  <c r="T88" i="15"/>
  <c r="S88" i="15"/>
  <c r="R88" i="15"/>
  <c r="N88" i="15" s="1"/>
  <c r="M88" i="15" s="1"/>
  <c r="Q88" i="15"/>
  <c r="P88" i="15"/>
  <c r="O88" i="15"/>
  <c r="BG87" i="15"/>
  <c r="Y87" i="15"/>
  <c r="X87" i="15"/>
  <c r="W87" i="15"/>
  <c r="V87" i="15"/>
  <c r="Z87" i="15" s="1"/>
  <c r="U87" i="15"/>
  <c r="T87" i="15"/>
  <c r="S87" i="15"/>
  <c r="R87" i="15"/>
  <c r="Q87" i="15"/>
  <c r="P87" i="15"/>
  <c r="O87" i="15"/>
  <c r="N87" i="15" s="1"/>
  <c r="M87" i="15" s="1"/>
  <c r="BG86" i="15"/>
  <c r="Z86" i="15"/>
  <c r="Y86" i="15"/>
  <c r="X86" i="15"/>
  <c r="W86" i="15"/>
  <c r="V86" i="15"/>
  <c r="U86" i="15"/>
  <c r="T86" i="15"/>
  <c r="S86" i="15"/>
  <c r="R86" i="15"/>
  <c r="N86" i="15" s="1"/>
  <c r="M86" i="15" s="1"/>
  <c r="Q86" i="15"/>
  <c r="P86" i="15"/>
  <c r="O86" i="15"/>
  <c r="BG85" i="15"/>
  <c r="Y85" i="15"/>
  <c r="Z85" i="15" s="1"/>
  <c r="X85" i="15"/>
  <c r="W85" i="15"/>
  <c r="V85" i="15"/>
  <c r="U85" i="15"/>
  <c r="T85" i="15"/>
  <c r="S85" i="15"/>
  <c r="R85" i="15"/>
  <c r="Q85" i="15"/>
  <c r="P85" i="15"/>
  <c r="O85" i="15"/>
  <c r="N85" i="15" s="1"/>
  <c r="M85" i="15" s="1"/>
  <c r="BG84" i="15"/>
  <c r="Y84" i="15"/>
  <c r="X84" i="15"/>
  <c r="W84" i="15"/>
  <c r="V84" i="15"/>
  <c r="Z84" i="15" s="1"/>
  <c r="U84" i="15"/>
  <c r="T84" i="15"/>
  <c r="S84" i="15"/>
  <c r="R84" i="15"/>
  <c r="Q84" i="15"/>
  <c r="P84" i="15"/>
  <c r="O84" i="15"/>
  <c r="N84" i="15"/>
  <c r="M84" i="15" s="1"/>
  <c r="BG83" i="15"/>
  <c r="Y83" i="15"/>
  <c r="X83" i="15"/>
  <c r="W83" i="15"/>
  <c r="V83" i="15"/>
  <c r="Z83" i="15" s="1"/>
  <c r="U83" i="15"/>
  <c r="T83" i="15"/>
  <c r="S83" i="15"/>
  <c r="R83" i="15"/>
  <c r="Q83" i="15"/>
  <c r="P83" i="15"/>
  <c r="O83" i="15"/>
  <c r="N83" i="15" s="1"/>
  <c r="M83" i="15" s="1"/>
  <c r="BG82" i="15"/>
  <c r="Y82" i="15"/>
  <c r="X82" i="15"/>
  <c r="W82" i="15"/>
  <c r="V82" i="15"/>
  <c r="Z82" i="15" s="1"/>
  <c r="U82" i="15"/>
  <c r="T82" i="15"/>
  <c r="S82" i="15"/>
  <c r="R82" i="15"/>
  <c r="Q82" i="15"/>
  <c r="P82" i="15"/>
  <c r="O82" i="15"/>
  <c r="N82" i="15"/>
  <c r="M82" i="15" s="1"/>
  <c r="BG81" i="15"/>
  <c r="Y81" i="15"/>
  <c r="X81" i="15"/>
  <c r="W81" i="15"/>
  <c r="V81" i="15"/>
  <c r="Z81" i="15" s="1"/>
  <c r="U81" i="15"/>
  <c r="T81" i="15"/>
  <c r="S81" i="15"/>
  <c r="R81" i="15"/>
  <c r="Q81" i="15"/>
  <c r="P81" i="15"/>
  <c r="O81" i="15"/>
  <c r="N81" i="15"/>
  <c r="M81" i="15"/>
  <c r="BG80" i="15"/>
  <c r="Z80" i="15"/>
  <c r="Y80" i="15"/>
  <c r="X80" i="15"/>
  <c r="W80" i="15"/>
  <c r="V80" i="15"/>
  <c r="U80" i="15"/>
  <c r="T80" i="15"/>
  <c r="S80" i="15"/>
  <c r="R80" i="15"/>
  <c r="N80" i="15" s="1"/>
  <c r="M80" i="15" s="1"/>
  <c r="Q80" i="15"/>
  <c r="P80" i="15"/>
  <c r="O80" i="15"/>
  <c r="BG79" i="15"/>
  <c r="Y79" i="15"/>
  <c r="X79" i="15"/>
  <c r="W79" i="15"/>
  <c r="V79" i="15"/>
  <c r="Z79" i="15" s="1"/>
  <c r="U79" i="15"/>
  <c r="T79" i="15"/>
  <c r="S79" i="15"/>
  <c r="R79" i="15"/>
  <c r="Q79" i="15"/>
  <c r="P79" i="15"/>
  <c r="O79" i="15"/>
  <c r="N79" i="15" s="1"/>
  <c r="M79" i="15" s="1"/>
  <c r="BG78" i="15"/>
  <c r="Z78" i="15"/>
  <c r="Y78" i="15"/>
  <c r="X78" i="15"/>
  <c r="W78" i="15"/>
  <c r="V78" i="15"/>
  <c r="U78" i="15"/>
  <c r="T78" i="15"/>
  <c r="S78" i="15"/>
  <c r="R78" i="15"/>
  <c r="N78" i="15" s="1"/>
  <c r="M78" i="15" s="1"/>
  <c r="Q78" i="15"/>
  <c r="P78" i="15"/>
  <c r="O78" i="15"/>
  <c r="BG77" i="15"/>
  <c r="Y77" i="15"/>
  <c r="Z77" i="15" s="1"/>
  <c r="X77" i="15"/>
  <c r="W77" i="15"/>
  <c r="V77" i="15"/>
  <c r="U77" i="15"/>
  <c r="T77" i="15"/>
  <c r="S77" i="15"/>
  <c r="R77" i="15"/>
  <c r="Q77" i="15"/>
  <c r="P77" i="15"/>
  <c r="O77" i="15"/>
  <c r="N77" i="15" s="1"/>
  <c r="M77" i="15" s="1"/>
  <c r="BG76" i="15"/>
  <c r="Y76" i="15"/>
  <c r="X76" i="15"/>
  <c r="W76" i="15"/>
  <c r="V76" i="15"/>
  <c r="Z76" i="15" s="1"/>
  <c r="U76" i="15"/>
  <c r="T76" i="15"/>
  <c r="S76" i="15"/>
  <c r="R76" i="15"/>
  <c r="Q76" i="15"/>
  <c r="P76" i="15"/>
  <c r="O76" i="15"/>
  <c r="N76" i="15"/>
  <c r="M76" i="15" s="1"/>
  <c r="BG75" i="15"/>
  <c r="Y75" i="15"/>
  <c r="X75" i="15"/>
  <c r="W75" i="15"/>
  <c r="V75" i="15"/>
  <c r="Z75" i="15" s="1"/>
  <c r="U75" i="15"/>
  <c r="T75" i="15"/>
  <c r="S75" i="15"/>
  <c r="R75" i="15"/>
  <c r="Q75" i="15"/>
  <c r="P75" i="15"/>
  <c r="O75" i="15"/>
  <c r="N75" i="15" s="1"/>
  <c r="M75" i="15" s="1"/>
  <c r="BG74" i="15"/>
  <c r="Y74" i="15"/>
  <c r="X74" i="15"/>
  <c r="W74" i="15"/>
  <c r="V74" i="15"/>
  <c r="Z74" i="15" s="1"/>
  <c r="U74" i="15"/>
  <c r="T74" i="15"/>
  <c r="S74" i="15"/>
  <c r="R74" i="15"/>
  <c r="Q74" i="15"/>
  <c r="P74" i="15"/>
  <c r="O74" i="15"/>
  <c r="N74" i="15"/>
  <c r="M74" i="15" s="1"/>
  <c r="BG73" i="15"/>
  <c r="Y73" i="15"/>
  <c r="X73" i="15"/>
  <c r="W73" i="15"/>
  <c r="V73" i="15"/>
  <c r="Z73" i="15" s="1"/>
  <c r="U73" i="15"/>
  <c r="T73" i="15"/>
  <c r="S73" i="15"/>
  <c r="R73" i="15"/>
  <c r="Q73" i="15"/>
  <c r="P73" i="15"/>
  <c r="O73" i="15"/>
  <c r="N73" i="15"/>
  <c r="M73" i="15"/>
  <c r="BG72" i="15"/>
  <c r="Z72" i="15"/>
  <c r="Y72" i="15"/>
  <c r="X72" i="15"/>
  <c r="W72" i="15"/>
  <c r="V72" i="15"/>
  <c r="U72" i="15"/>
  <c r="T72" i="15"/>
  <c r="S72" i="15"/>
  <c r="R72" i="15"/>
  <c r="N72" i="15" s="1"/>
  <c r="M72" i="15" s="1"/>
  <c r="Q72" i="15"/>
  <c r="P72" i="15"/>
  <c r="O72" i="15"/>
  <c r="BG71" i="15"/>
  <c r="Y71" i="15"/>
  <c r="X71" i="15"/>
  <c r="W71" i="15"/>
  <c r="V71" i="15"/>
  <c r="Z71" i="15" s="1"/>
  <c r="U71" i="15"/>
  <c r="T71" i="15"/>
  <c r="S71" i="15"/>
  <c r="R71" i="15"/>
  <c r="Q71" i="15"/>
  <c r="P71" i="15"/>
  <c r="O71" i="15"/>
  <c r="N71" i="15" s="1"/>
  <c r="M71" i="15" s="1"/>
  <c r="BG70" i="15"/>
  <c r="Z70" i="15"/>
  <c r="Y70" i="15"/>
  <c r="X70" i="15"/>
  <c r="W70" i="15"/>
  <c r="V70" i="15"/>
  <c r="U70" i="15"/>
  <c r="T70" i="15"/>
  <c r="S70" i="15"/>
  <c r="R70" i="15"/>
  <c r="N70" i="15" s="1"/>
  <c r="M70" i="15" s="1"/>
  <c r="Q70" i="15"/>
  <c r="P70" i="15"/>
  <c r="O70" i="15"/>
  <c r="BG69" i="15"/>
  <c r="Y69" i="15"/>
  <c r="Z69" i="15" s="1"/>
  <c r="X69" i="15"/>
  <c r="W69" i="15"/>
  <c r="V69" i="15"/>
  <c r="U69" i="15"/>
  <c r="T69" i="15"/>
  <c r="S69" i="15"/>
  <c r="R69" i="15"/>
  <c r="Q69" i="15"/>
  <c r="P69" i="15"/>
  <c r="O69" i="15"/>
  <c r="N69" i="15" s="1"/>
  <c r="M69" i="15" s="1"/>
  <c r="BG68" i="15"/>
  <c r="Y68" i="15"/>
  <c r="X68" i="15"/>
  <c r="W68" i="15"/>
  <c r="V68" i="15"/>
  <c r="Z68" i="15" s="1"/>
  <c r="U68" i="15"/>
  <c r="T68" i="15"/>
  <c r="S68" i="15"/>
  <c r="R68" i="15"/>
  <c r="Q68" i="15"/>
  <c r="P68" i="15"/>
  <c r="O68" i="15"/>
  <c r="N68" i="15"/>
  <c r="M68" i="15" s="1"/>
  <c r="BG67" i="15"/>
  <c r="Y67" i="15"/>
  <c r="X67" i="15"/>
  <c r="W67" i="15"/>
  <c r="V67" i="15"/>
  <c r="Z67" i="15" s="1"/>
  <c r="U67" i="15"/>
  <c r="T67" i="15"/>
  <c r="S67" i="15"/>
  <c r="R67" i="15"/>
  <c r="Q67" i="15"/>
  <c r="P67" i="15"/>
  <c r="O67" i="15"/>
  <c r="N67" i="15" s="1"/>
  <c r="M67" i="15" s="1"/>
  <c r="BG66" i="15"/>
  <c r="Y66" i="15"/>
  <c r="X66" i="15"/>
  <c r="W66" i="15"/>
  <c r="V66" i="15"/>
  <c r="Z66" i="15" s="1"/>
  <c r="U66" i="15"/>
  <c r="T66" i="15"/>
  <c r="S66" i="15"/>
  <c r="R66" i="15"/>
  <c r="Q66" i="15"/>
  <c r="P66" i="15"/>
  <c r="O66" i="15"/>
  <c r="N66" i="15"/>
  <c r="M66" i="15" s="1"/>
  <c r="BG65" i="15"/>
  <c r="Y65" i="15"/>
  <c r="X65" i="15"/>
  <c r="W65" i="15"/>
  <c r="V65" i="15"/>
  <c r="Z65" i="15" s="1"/>
  <c r="U65" i="15"/>
  <c r="T65" i="15"/>
  <c r="S65" i="15"/>
  <c r="R65" i="15"/>
  <c r="Q65" i="15"/>
  <c r="P65" i="15"/>
  <c r="O65" i="15"/>
  <c r="N65" i="15"/>
  <c r="M65" i="15"/>
  <c r="BG64" i="15"/>
  <c r="Z64" i="15"/>
  <c r="Y64" i="15"/>
  <c r="X64" i="15"/>
  <c r="W64" i="15"/>
  <c r="V64" i="15"/>
  <c r="U64" i="15"/>
  <c r="T64" i="15"/>
  <c r="S64" i="15"/>
  <c r="R64" i="15"/>
  <c r="N64" i="15" s="1"/>
  <c r="M64" i="15" s="1"/>
  <c r="Q64" i="15"/>
  <c r="P64" i="15"/>
  <c r="O64" i="15"/>
  <c r="BG63" i="15"/>
  <c r="Y63" i="15"/>
  <c r="X63" i="15"/>
  <c r="W63" i="15"/>
  <c r="V63" i="15"/>
  <c r="Z63" i="15" s="1"/>
  <c r="U63" i="15"/>
  <c r="T63" i="15"/>
  <c r="S63" i="15"/>
  <c r="R63" i="15"/>
  <c r="Q63" i="15"/>
  <c r="P63" i="15"/>
  <c r="O63" i="15"/>
  <c r="N63" i="15" s="1"/>
  <c r="M63" i="15" s="1"/>
  <c r="BG62" i="15"/>
  <c r="Z62" i="15"/>
  <c r="Y62" i="15"/>
  <c r="X62" i="15"/>
  <c r="W62" i="15"/>
  <c r="V62" i="15"/>
  <c r="U62" i="15"/>
  <c r="T62" i="15"/>
  <c r="S62" i="15"/>
  <c r="R62" i="15"/>
  <c r="N62" i="15" s="1"/>
  <c r="M62" i="15" s="1"/>
  <c r="Q62" i="15"/>
  <c r="P62" i="15"/>
  <c r="O62" i="15"/>
  <c r="BG61" i="15"/>
  <c r="Y61" i="15"/>
  <c r="Z61" i="15" s="1"/>
  <c r="X61" i="15"/>
  <c r="W61" i="15"/>
  <c r="V61" i="15"/>
  <c r="U61" i="15"/>
  <c r="T61" i="15"/>
  <c r="S61" i="15"/>
  <c r="R61" i="15"/>
  <c r="Q61" i="15"/>
  <c r="P61" i="15"/>
  <c r="O61" i="15"/>
  <c r="N61" i="15" s="1"/>
  <c r="M61" i="15" s="1"/>
  <c r="BG60" i="15"/>
  <c r="Y60" i="15"/>
  <c r="X60" i="15"/>
  <c r="W60" i="15"/>
  <c r="V60" i="15"/>
  <c r="Z60" i="15" s="1"/>
  <c r="U60" i="15"/>
  <c r="T60" i="15"/>
  <c r="S60" i="15"/>
  <c r="R60" i="15"/>
  <c r="Q60" i="15"/>
  <c r="P60" i="15"/>
  <c r="O60" i="15"/>
  <c r="N60" i="15"/>
  <c r="M60" i="15" s="1"/>
  <c r="BG59" i="15"/>
  <c r="Y59" i="15"/>
  <c r="X59" i="15"/>
  <c r="W59" i="15"/>
  <c r="V59" i="15"/>
  <c r="Z59" i="15" s="1"/>
  <c r="U59" i="15"/>
  <c r="T59" i="15"/>
  <c r="S59" i="15"/>
  <c r="R59" i="15"/>
  <c r="Q59" i="15"/>
  <c r="P59" i="15"/>
  <c r="O59" i="15"/>
  <c r="N59" i="15" s="1"/>
  <c r="M59" i="15" s="1"/>
  <c r="BG58" i="15"/>
  <c r="Y58" i="15"/>
  <c r="X58" i="15"/>
  <c r="W58" i="15"/>
  <c r="V58" i="15"/>
  <c r="Z58" i="15" s="1"/>
  <c r="U58" i="15"/>
  <c r="T58" i="15"/>
  <c r="S58" i="15"/>
  <c r="R58" i="15"/>
  <c r="Q58" i="15"/>
  <c r="P58" i="15"/>
  <c r="O58" i="15"/>
  <c r="N58" i="15"/>
  <c r="M58" i="15" s="1"/>
  <c r="BG57" i="15"/>
  <c r="Y57" i="15"/>
  <c r="X57" i="15"/>
  <c r="W57" i="15"/>
  <c r="V57" i="15"/>
  <c r="Z57" i="15" s="1"/>
  <c r="U57" i="15"/>
  <c r="T57" i="15"/>
  <c r="S57" i="15"/>
  <c r="R57" i="15"/>
  <c r="Q57" i="15"/>
  <c r="P57" i="15"/>
  <c r="O57" i="15"/>
  <c r="N57" i="15"/>
  <c r="M57" i="15"/>
  <c r="BG56" i="15"/>
  <c r="Z56" i="15"/>
  <c r="Y56" i="15"/>
  <c r="X56" i="15"/>
  <c r="W56" i="15"/>
  <c r="V56" i="15"/>
  <c r="U56" i="15"/>
  <c r="T56" i="15"/>
  <c r="S56" i="15"/>
  <c r="R56" i="15"/>
  <c r="N56" i="15" s="1"/>
  <c r="M56" i="15" s="1"/>
  <c r="Q56" i="15"/>
  <c r="P56" i="15"/>
  <c r="O56" i="15"/>
  <c r="BG55" i="15"/>
  <c r="Y55" i="15"/>
  <c r="X55" i="15"/>
  <c r="W55" i="15"/>
  <c r="V55" i="15"/>
  <c r="Z55" i="15" s="1"/>
  <c r="U55" i="15"/>
  <c r="T55" i="15"/>
  <c r="S55" i="15"/>
  <c r="R55" i="15"/>
  <c r="Q55" i="15"/>
  <c r="P55" i="15"/>
  <c r="O55" i="15"/>
  <c r="N55" i="15" s="1"/>
  <c r="M55" i="15" s="1"/>
  <c r="BG54" i="15"/>
  <c r="Z54" i="15"/>
  <c r="Y54" i="15"/>
  <c r="X54" i="15"/>
  <c r="W54" i="15"/>
  <c r="V54" i="15"/>
  <c r="U54" i="15"/>
  <c r="T54" i="15"/>
  <c r="S54" i="15"/>
  <c r="R54" i="15"/>
  <c r="N54" i="15" s="1"/>
  <c r="M54" i="15" s="1"/>
  <c r="Q54" i="15"/>
  <c r="P54" i="15"/>
  <c r="O54" i="15"/>
  <c r="BG53" i="15"/>
  <c r="Y53" i="15"/>
  <c r="Z53" i="15" s="1"/>
  <c r="X53" i="15"/>
  <c r="W53" i="15"/>
  <c r="V53" i="15"/>
  <c r="U53" i="15"/>
  <c r="T53" i="15"/>
  <c r="S53" i="15"/>
  <c r="R53" i="15"/>
  <c r="Q53" i="15"/>
  <c r="P53" i="15"/>
  <c r="O53" i="15"/>
  <c r="N53" i="15" s="1"/>
  <c r="M53" i="15" s="1"/>
  <c r="BG52" i="15"/>
  <c r="Y52" i="15"/>
  <c r="X52" i="15"/>
  <c r="W52" i="15"/>
  <c r="V52" i="15"/>
  <c r="Z52" i="15" s="1"/>
  <c r="U52" i="15"/>
  <c r="T52" i="15"/>
  <c r="S52" i="15"/>
  <c r="R52" i="15"/>
  <c r="Q52" i="15"/>
  <c r="P52" i="15"/>
  <c r="O52" i="15"/>
  <c r="N52" i="15"/>
  <c r="M52" i="15" s="1"/>
  <c r="BG51" i="15"/>
  <c r="Y51" i="15"/>
  <c r="X51" i="15"/>
  <c r="W51" i="15"/>
  <c r="V51" i="15"/>
  <c r="Z51" i="15" s="1"/>
  <c r="U51" i="15"/>
  <c r="T51" i="15"/>
  <c r="S51" i="15"/>
  <c r="R51" i="15"/>
  <c r="Q51" i="15"/>
  <c r="P51" i="15"/>
  <c r="O51" i="15"/>
  <c r="N51" i="15" s="1"/>
  <c r="M51" i="15" s="1"/>
  <c r="BG50" i="15"/>
  <c r="Y50" i="15"/>
  <c r="X50" i="15"/>
  <c r="W50" i="15"/>
  <c r="V50" i="15"/>
  <c r="Z50" i="15" s="1"/>
  <c r="U50" i="15"/>
  <c r="T50" i="15"/>
  <c r="S50" i="15"/>
  <c r="R50" i="15"/>
  <c r="Q50" i="15"/>
  <c r="P50" i="15"/>
  <c r="O50" i="15"/>
  <c r="N50" i="15"/>
  <c r="M50" i="15" s="1"/>
  <c r="BG49" i="15"/>
  <c r="Y49" i="15"/>
  <c r="X49" i="15"/>
  <c r="W49" i="15"/>
  <c r="V49" i="15"/>
  <c r="Z49" i="15" s="1"/>
  <c r="U49" i="15"/>
  <c r="T49" i="15"/>
  <c r="S49" i="15"/>
  <c r="R49" i="15"/>
  <c r="Q49" i="15"/>
  <c r="P49" i="15"/>
  <c r="O49" i="15"/>
  <c r="N49" i="15"/>
  <c r="M49" i="15"/>
  <c r="BG48" i="15"/>
  <c r="Z48" i="15"/>
  <c r="Y48" i="15"/>
  <c r="X48" i="15"/>
  <c r="W48" i="15"/>
  <c r="V48" i="15"/>
  <c r="U48" i="15"/>
  <c r="T48" i="15"/>
  <c r="S48" i="15"/>
  <c r="R48" i="15"/>
  <c r="N48" i="15" s="1"/>
  <c r="M48" i="15" s="1"/>
  <c r="Q48" i="15"/>
  <c r="P48" i="15"/>
  <c r="O48" i="15"/>
  <c r="BG47" i="15"/>
  <c r="Y47" i="15"/>
  <c r="X47" i="15"/>
  <c r="W47" i="15"/>
  <c r="V47" i="15"/>
  <c r="Z47" i="15" s="1"/>
  <c r="U47" i="15"/>
  <c r="T47" i="15"/>
  <c r="S47" i="15"/>
  <c r="R47" i="15"/>
  <c r="Q47" i="15"/>
  <c r="P47" i="15"/>
  <c r="O47" i="15"/>
  <c r="N47" i="15" s="1"/>
  <c r="M47" i="15" s="1"/>
  <c r="BG46" i="15"/>
  <c r="Z46" i="15"/>
  <c r="Y46" i="15"/>
  <c r="X46" i="15"/>
  <c r="W46" i="15"/>
  <c r="V46" i="15"/>
  <c r="U46" i="15"/>
  <c r="T46" i="15"/>
  <c r="S46" i="15"/>
  <c r="R46" i="15"/>
  <c r="N46" i="15" s="1"/>
  <c r="M46" i="15" s="1"/>
  <c r="Q46" i="15"/>
  <c r="P46" i="15"/>
  <c r="O46" i="15"/>
  <c r="BG45" i="15"/>
  <c r="Y45" i="15"/>
  <c r="Z45" i="15" s="1"/>
  <c r="X45" i="15"/>
  <c r="W45" i="15"/>
  <c r="V45" i="15"/>
  <c r="U45" i="15"/>
  <c r="T45" i="15"/>
  <c r="S45" i="15"/>
  <c r="R45" i="15"/>
  <c r="Q45" i="15"/>
  <c r="P45" i="15"/>
  <c r="O45" i="15"/>
  <c r="N45" i="15" s="1"/>
  <c r="M45" i="15" s="1"/>
  <c r="BG44" i="15"/>
  <c r="Y44" i="15"/>
  <c r="X44" i="15"/>
  <c r="W44" i="15"/>
  <c r="V44" i="15"/>
  <c r="Z44" i="15" s="1"/>
  <c r="U44" i="15"/>
  <c r="T44" i="15"/>
  <c r="S44" i="15"/>
  <c r="R44" i="15"/>
  <c r="Q44" i="15"/>
  <c r="P44" i="15"/>
  <c r="O44" i="15"/>
  <c r="N44" i="15"/>
  <c r="M44" i="15" s="1"/>
  <c r="BG43" i="15"/>
  <c r="Y43" i="15"/>
  <c r="X43" i="15"/>
  <c r="W43" i="15"/>
  <c r="V43" i="15"/>
  <c r="Z43" i="15" s="1"/>
  <c r="U43" i="15"/>
  <c r="T43" i="15"/>
  <c r="S43" i="15"/>
  <c r="R43" i="15"/>
  <c r="Q43" i="15"/>
  <c r="P43" i="15"/>
  <c r="O43" i="15"/>
  <c r="N43" i="15" s="1"/>
  <c r="M43" i="15" s="1"/>
  <c r="BG42" i="15"/>
  <c r="Y42" i="15"/>
  <c r="X42" i="15"/>
  <c r="W42" i="15"/>
  <c r="V42" i="15"/>
  <c r="Z42" i="15" s="1"/>
  <c r="U42" i="15"/>
  <c r="T42" i="15"/>
  <c r="S42" i="15"/>
  <c r="R42" i="15"/>
  <c r="Q42" i="15"/>
  <c r="P42" i="15"/>
  <c r="O42" i="15"/>
  <c r="N42" i="15"/>
  <c r="M42" i="15" s="1"/>
  <c r="BG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BG40" i="15"/>
  <c r="Z40" i="15"/>
  <c r="Y40" i="15"/>
  <c r="X40" i="15"/>
  <c r="W40" i="15"/>
  <c r="V40" i="15"/>
  <c r="U40" i="15"/>
  <c r="T40" i="15"/>
  <c r="S40" i="15"/>
  <c r="R40" i="15"/>
  <c r="N40" i="15" s="1"/>
  <c r="M40" i="15" s="1"/>
  <c r="Q40" i="15"/>
  <c r="P40" i="15"/>
  <c r="O40" i="15"/>
  <c r="BG39" i="15"/>
  <c r="Y39" i="15"/>
  <c r="X39" i="15"/>
  <c r="W39" i="15"/>
  <c r="V39" i="15"/>
  <c r="U39" i="15"/>
  <c r="T39" i="15"/>
  <c r="S39" i="15"/>
  <c r="R39" i="15"/>
  <c r="Q39" i="15"/>
  <c r="P39" i="15"/>
  <c r="O39" i="15"/>
  <c r="N39" i="15" s="1"/>
  <c r="M39" i="15" s="1"/>
  <c r="BG38" i="15"/>
  <c r="Y38" i="15"/>
  <c r="X38" i="15"/>
  <c r="W38" i="15"/>
  <c r="V38" i="15"/>
  <c r="Z38" i="15" s="1"/>
  <c r="U38" i="15"/>
  <c r="T38" i="15"/>
  <c r="S38" i="15"/>
  <c r="R38" i="15"/>
  <c r="Q38" i="15"/>
  <c r="P38" i="15"/>
  <c r="O38" i="15"/>
  <c r="N38" i="15"/>
  <c r="M38" i="15" s="1"/>
  <c r="BG37" i="15"/>
  <c r="Y37" i="15"/>
  <c r="X37" i="15"/>
  <c r="W37" i="15"/>
  <c r="V37" i="15"/>
  <c r="Z37" i="15" s="1"/>
  <c r="U37" i="15"/>
  <c r="T37" i="15"/>
  <c r="S37" i="15"/>
  <c r="R37" i="15"/>
  <c r="Q37" i="15"/>
  <c r="P37" i="15"/>
  <c r="O37" i="15"/>
  <c r="N37" i="15" s="1"/>
  <c r="M37" i="15" s="1"/>
  <c r="BG36" i="15"/>
  <c r="Y36" i="15"/>
  <c r="X36" i="15"/>
  <c r="W36" i="15"/>
  <c r="V36" i="15"/>
  <c r="Z36" i="15" s="1"/>
  <c r="U36" i="15"/>
  <c r="T36" i="15"/>
  <c r="S36" i="15"/>
  <c r="R36" i="15"/>
  <c r="Q36" i="15"/>
  <c r="P36" i="15"/>
  <c r="O36" i="15"/>
  <c r="N36" i="15"/>
  <c r="M36" i="15" s="1"/>
  <c r="BG35" i="15"/>
  <c r="Y35" i="15"/>
  <c r="X35" i="15"/>
  <c r="W35" i="15"/>
  <c r="V35" i="15"/>
  <c r="Z35" i="15" s="1"/>
  <c r="U35" i="15"/>
  <c r="T35" i="15"/>
  <c r="S35" i="15"/>
  <c r="R35" i="15"/>
  <c r="Q35" i="15"/>
  <c r="P35" i="15"/>
  <c r="O35" i="15"/>
  <c r="N35" i="15"/>
  <c r="M35" i="15"/>
  <c r="BG34" i="15"/>
  <c r="Z34" i="15"/>
  <c r="Y34" i="15"/>
  <c r="X34" i="15"/>
  <c r="W34" i="15"/>
  <c r="V34" i="15"/>
  <c r="U34" i="15"/>
  <c r="T34" i="15"/>
  <c r="S34" i="15"/>
  <c r="R34" i="15"/>
  <c r="N34" i="15" s="1"/>
  <c r="M34" i="15" s="1"/>
  <c r="Q34" i="15"/>
  <c r="P34" i="15"/>
  <c r="O34" i="15"/>
  <c r="BG33" i="15"/>
  <c r="Y33" i="15"/>
  <c r="X33" i="15"/>
  <c r="W33" i="15"/>
  <c r="V33" i="15"/>
  <c r="Z33" i="15" s="1"/>
  <c r="U33" i="15"/>
  <c r="T33" i="15"/>
  <c r="S33" i="15"/>
  <c r="R33" i="15"/>
  <c r="Q33" i="15"/>
  <c r="P33" i="15"/>
  <c r="O33" i="15"/>
  <c r="N33" i="15" s="1"/>
  <c r="M33" i="15" s="1"/>
  <c r="BG32" i="15"/>
  <c r="Y32" i="15"/>
  <c r="X32" i="15"/>
  <c r="W32" i="15"/>
  <c r="V32" i="15"/>
  <c r="Z32" i="15" s="1"/>
  <c r="U32" i="15"/>
  <c r="T32" i="15"/>
  <c r="S32" i="15"/>
  <c r="R32" i="15"/>
  <c r="N32" i="15" s="1"/>
  <c r="M32" i="15" s="1"/>
  <c r="Q32" i="15"/>
  <c r="P32" i="15"/>
  <c r="O32" i="15"/>
  <c r="BG31" i="15"/>
  <c r="Y31" i="15"/>
  <c r="X31" i="15"/>
  <c r="W31" i="15"/>
  <c r="V31" i="15"/>
  <c r="Z31" i="15" s="1"/>
  <c r="U31" i="15"/>
  <c r="T31" i="15"/>
  <c r="S31" i="15"/>
  <c r="R31" i="15"/>
  <c r="Q31" i="15"/>
  <c r="P31" i="15"/>
  <c r="O31" i="15"/>
  <c r="N31" i="15" s="1"/>
  <c r="M31" i="15" s="1"/>
  <c r="BG30" i="15"/>
  <c r="Y30" i="15"/>
  <c r="X30" i="15"/>
  <c r="W30" i="15"/>
  <c r="V30" i="15"/>
  <c r="Z30" i="15" s="1"/>
  <c r="U30" i="15"/>
  <c r="T30" i="15"/>
  <c r="S30" i="15"/>
  <c r="R30" i="15"/>
  <c r="Q30" i="15"/>
  <c r="P30" i="15"/>
  <c r="O30" i="15"/>
  <c r="N30" i="15"/>
  <c r="M30" i="15" s="1"/>
  <c r="BG29" i="15"/>
  <c r="Y29" i="15"/>
  <c r="X29" i="15"/>
  <c r="W29" i="15"/>
  <c r="V29" i="15"/>
  <c r="Z29" i="15" s="1"/>
  <c r="U29" i="15"/>
  <c r="T29" i="15"/>
  <c r="S29" i="15"/>
  <c r="R29" i="15"/>
  <c r="Q29" i="15"/>
  <c r="P29" i="15"/>
  <c r="O29" i="15"/>
  <c r="N29" i="15" s="1"/>
  <c r="M29" i="15" s="1"/>
  <c r="BG28" i="15"/>
  <c r="Y28" i="15"/>
  <c r="X28" i="15"/>
  <c r="W28" i="15"/>
  <c r="V28" i="15"/>
  <c r="Z28" i="15" s="1"/>
  <c r="U28" i="15"/>
  <c r="T28" i="15"/>
  <c r="S28" i="15"/>
  <c r="R28" i="15"/>
  <c r="Q28" i="15"/>
  <c r="P28" i="15"/>
  <c r="O28" i="15"/>
  <c r="N28" i="15"/>
  <c r="M28" i="15" s="1"/>
  <c r="BG27" i="15"/>
  <c r="Y27" i="15"/>
  <c r="X27" i="15"/>
  <c r="W27" i="15"/>
  <c r="V27" i="15"/>
  <c r="Z27" i="15" s="1"/>
  <c r="U27" i="15"/>
  <c r="T27" i="15"/>
  <c r="S27" i="15"/>
  <c r="R27" i="15"/>
  <c r="Q27" i="15"/>
  <c r="P27" i="15"/>
  <c r="O27" i="15"/>
  <c r="N27" i="15"/>
  <c r="M27" i="15"/>
  <c r="BG26" i="15"/>
  <c r="Z26" i="15"/>
  <c r="Y26" i="15"/>
  <c r="X26" i="15"/>
  <c r="W26" i="15"/>
  <c r="V26" i="15"/>
  <c r="U26" i="15"/>
  <c r="T26" i="15"/>
  <c r="S26" i="15"/>
  <c r="R26" i="15"/>
  <c r="N26" i="15" s="1"/>
  <c r="M26" i="15" s="1"/>
  <c r="Q26" i="15"/>
  <c r="P26" i="15"/>
  <c r="O26" i="15"/>
  <c r="BG25" i="15"/>
  <c r="Y25" i="15"/>
  <c r="X25" i="15"/>
  <c r="W25" i="15"/>
  <c r="V25" i="15"/>
  <c r="Z25" i="15" s="1"/>
  <c r="U25" i="15"/>
  <c r="T25" i="15"/>
  <c r="S25" i="15"/>
  <c r="R25" i="15"/>
  <c r="Q25" i="15"/>
  <c r="P25" i="15"/>
  <c r="O25" i="15"/>
  <c r="N25" i="15" s="1"/>
  <c r="M25" i="15" s="1"/>
  <c r="BG24" i="15"/>
  <c r="Y24" i="15"/>
  <c r="X24" i="15"/>
  <c r="W24" i="15"/>
  <c r="V24" i="15"/>
  <c r="Z24" i="15" s="1"/>
  <c r="U24" i="15"/>
  <c r="T24" i="15"/>
  <c r="S24" i="15"/>
  <c r="R24" i="15"/>
  <c r="N24" i="15" s="1"/>
  <c r="M24" i="15" s="1"/>
  <c r="Q24" i="15"/>
  <c r="P24" i="15"/>
  <c r="O24" i="15"/>
  <c r="BG23" i="15"/>
  <c r="Y23" i="15"/>
  <c r="X23" i="15"/>
  <c r="W23" i="15"/>
  <c r="V23" i="15"/>
  <c r="U23" i="15"/>
  <c r="T23" i="15"/>
  <c r="S23" i="15"/>
  <c r="Z23" i="15" s="1"/>
  <c r="R23" i="15"/>
  <c r="Q23" i="15"/>
  <c r="P23" i="15"/>
  <c r="O23" i="15"/>
  <c r="N23" i="15" s="1"/>
  <c r="M23" i="15" s="1"/>
  <c r="BG22" i="15"/>
  <c r="Y22" i="15"/>
  <c r="X22" i="15"/>
  <c r="W22" i="15"/>
  <c r="V22" i="15"/>
  <c r="Z22" i="15" s="1"/>
  <c r="U22" i="15"/>
  <c r="T22" i="15"/>
  <c r="S22" i="15"/>
  <c r="R22" i="15"/>
  <c r="Q22" i="15"/>
  <c r="P22" i="15"/>
  <c r="O22" i="15"/>
  <c r="N22" i="15"/>
  <c r="M22" i="15" s="1"/>
  <c r="BG21" i="15"/>
  <c r="Y21" i="15"/>
  <c r="X21" i="15"/>
  <c r="W21" i="15"/>
  <c r="V21" i="15"/>
  <c r="U21" i="15"/>
  <c r="T21" i="15"/>
  <c r="S21" i="15"/>
  <c r="Z21" i="15" s="1"/>
  <c r="R21" i="15"/>
  <c r="Q21" i="15"/>
  <c r="P21" i="15"/>
  <c r="O21" i="15"/>
  <c r="N21" i="15" s="1"/>
  <c r="M21" i="15" s="1"/>
  <c r="BG20" i="15"/>
  <c r="Y20" i="15"/>
  <c r="X20" i="15"/>
  <c r="W20" i="15"/>
  <c r="V20" i="15"/>
  <c r="Z20" i="15" s="1"/>
  <c r="U20" i="15"/>
  <c r="T20" i="15"/>
  <c r="S20" i="15"/>
  <c r="R20" i="15"/>
  <c r="Q20" i="15"/>
  <c r="P20" i="15"/>
  <c r="O20" i="15"/>
  <c r="N20" i="15"/>
  <c r="M20" i="15" s="1"/>
  <c r="BG19" i="15"/>
  <c r="Y19" i="15"/>
  <c r="X19" i="15"/>
  <c r="W19" i="15"/>
  <c r="V19" i="15"/>
  <c r="Z19" i="15" s="1"/>
  <c r="U19" i="15"/>
  <c r="T19" i="15"/>
  <c r="S19" i="15"/>
  <c r="R19" i="15"/>
  <c r="Q19" i="15"/>
  <c r="P19" i="15"/>
  <c r="O19" i="15"/>
  <c r="N19" i="15"/>
  <c r="M19" i="15"/>
  <c r="BG18" i="15"/>
  <c r="Z18" i="15"/>
  <c r="Y18" i="15"/>
  <c r="X18" i="15"/>
  <c r="W18" i="15"/>
  <c r="V18" i="15"/>
  <c r="U18" i="15"/>
  <c r="T18" i="15"/>
  <c r="S18" i="15"/>
  <c r="R18" i="15"/>
  <c r="N18" i="15" s="1"/>
  <c r="M18" i="15" s="1"/>
  <c r="Q18" i="15"/>
  <c r="P18" i="15"/>
  <c r="O18" i="15"/>
  <c r="BG17" i="15"/>
  <c r="Y17" i="15"/>
  <c r="X17" i="15"/>
  <c r="W17" i="15"/>
  <c r="V17" i="15"/>
  <c r="Z17" i="15" s="1"/>
  <c r="U17" i="15"/>
  <c r="T17" i="15"/>
  <c r="S17" i="15"/>
  <c r="R17" i="15"/>
  <c r="Q17" i="15"/>
  <c r="P17" i="15"/>
  <c r="O17" i="15"/>
  <c r="N17" i="15" s="1"/>
  <c r="M17" i="15" s="1"/>
  <c r="BG16" i="15"/>
  <c r="Z16" i="15"/>
  <c r="Y16" i="15"/>
  <c r="X16" i="15"/>
  <c r="W16" i="15"/>
  <c r="V16" i="15"/>
  <c r="U16" i="15"/>
  <c r="T16" i="15"/>
  <c r="S16" i="15"/>
  <c r="R16" i="15"/>
  <c r="N16" i="15" s="1"/>
  <c r="M16" i="15" s="1"/>
  <c r="Q16" i="15"/>
  <c r="P16" i="15"/>
  <c r="O16" i="15"/>
  <c r="BG15" i="15"/>
  <c r="Y15" i="15"/>
  <c r="Z15" i="15" s="1"/>
  <c r="X15" i="15"/>
  <c r="W15" i="15"/>
  <c r="V15" i="15"/>
  <c r="U15" i="15"/>
  <c r="T15" i="15"/>
  <c r="S15" i="15"/>
  <c r="R15" i="15"/>
  <c r="Q15" i="15"/>
  <c r="P15" i="15"/>
  <c r="O15" i="15"/>
  <c r="N15" i="15" s="1"/>
  <c r="M15" i="15" s="1"/>
  <c r="BG14" i="15"/>
  <c r="Y14" i="15"/>
  <c r="X14" i="15"/>
  <c r="W14" i="15"/>
  <c r="V14" i="15"/>
  <c r="Z14" i="15" s="1"/>
  <c r="U14" i="15"/>
  <c r="T14" i="15"/>
  <c r="S14" i="15"/>
  <c r="R14" i="15"/>
  <c r="Q14" i="15"/>
  <c r="P14" i="15"/>
  <c r="O14" i="15"/>
  <c r="N14" i="15"/>
  <c r="M14" i="15" s="1"/>
  <c r="BG13" i="15"/>
  <c r="Y13" i="15"/>
  <c r="X13" i="15"/>
  <c r="W13" i="15"/>
  <c r="V13" i="15"/>
  <c r="Z13" i="15" s="1"/>
  <c r="U13" i="15"/>
  <c r="T13" i="15"/>
  <c r="S13" i="15"/>
  <c r="R13" i="15"/>
  <c r="Q13" i="15"/>
  <c r="P13" i="15"/>
  <c r="O13" i="15"/>
  <c r="N13" i="15" s="1"/>
  <c r="M13" i="15" s="1"/>
  <c r="BG12" i="15"/>
  <c r="Y12" i="15"/>
  <c r="X12" i="15"/>
  <c r="W12" i="15"/>
  <c r="V12" i="15"/>
  <c r="Z12" i="15" s="1"/>
  <c r="U12" i="15"/>
  <c r="T12" i="15"/>
  <c r="S12" i="15"/>
  <c r="R12" i="15"/>
  <c r="Q12" i="15"/>
  <c r="P12" i="15"/>
  <c r="O12" i="15"/>
  <c r="N12" i="15"/>
  <c r="M12" i="15" s="1"/>
  <c r="BG11" i="15"/>
  <c r="Y11" i="15"/>
  <c r="X11" i="15"/>
  <c r="W11" i="15"/>
  <c r="V11" i="15"/>
  <c r="Z11" i="15" s="1"/>
  <c r="U11" i="15"/>
  <c r="T11" i="15"/>
  <c r="S11" i="15"/>
  <c r="R11" i="15"/>
  <c r="Q11" i="15"/>
  <c r="P11" i="15"/>
  <c r="O11" i="15"/>
  <c r="N11" i="15"/>
  <c r="M11" i="15"/>
  <c r="BG10" i="15"/>
  <c r="Z10" i="15"/>
  <c r="Y10" i="15"/>
  <c r="X10" i="15"/>
  <c r="W10" i="15"/>
  <c r="V10" i="15"/>
  <c r="U10" i="15"/>
  <c r="T10" i="15"/>
  <c r="S10" i="15"/>
  <c r="R10" i="15"/>
  <c r="N10" i="15" s="1"/>
  <c r="M10" i="15" s="1"/>
  <c r="Q10" i="15"/>
  <c r="P10" i="15"/>
  <c r="O10" i="15"/>
  <c r="BG9" i="15"/>
  <c r="Y9" i="15"/>
  <c r="X9" i="15"/>
  <c r="W9" i="15"/>
  <c r="V9" i="15"/>
  <c r="Z9" i="15" s="1"/>
  <c r="U9" i="15"/>
  <c r="T9" i="15"/>
  <c r="S9" i="15"/>
  <c r="R9" i="15"/>
  <c r="Q9" i="15"/>
  <c r="P9" i="15"/>
  <c r="O9" i="15"/>
  <c r="N9" i="15" s="1"/>
  <c r="M9" i="15" s="1"/>
  <c r="BG8" i="15"/>
  <c r="Y8" i="15"/>
  <c r="X8" i="15"/>
  <c r="W8" i="15"/>
  <c r="V8" i="15"/>
  <c r="Z8" i="15" s="1"/>
  <c r="U8" i="15"/>
  <c r="T8" i="15"/>
  <c r="S8" i="15"/>
  <c r="R8" i="15"/>
  <c r="N8" i="15" s="1"/>
  <c r="M8" i="15" s="1"/>
  <c r="Q8" i="15"/>
  <c r="P8" i="15"/>
  <c r="O8" i="15"/>
  <c r="BG7" i="15"/>
  <c r="Y7" i="15"/>
  <c r="Z7" i="15" s="1"/>
  <c r="X7" i="15"/>
  <c r="W7" i="15"/>
  <c r="V7" i="15"/>
  <c r="U7" i="15"/>
  <c r="T7" i="15"/>
  <c r="S7" i="15"/>
  <c r="R7" i="15"/>
  <c r="Q7" i="15"/>
  <c r="P7" i="15"/>
  <c r="O7" i="15"/>
  <c r="N7" i="15" s="1"/>
  <c r="M7" i="15" s="1"/>
  <c r="BG6" i="15"/>
  <c r="Y6" i="15"/>
  <c r="X6" i="15"/>
  <c r="W6" i="15"/>
  <c r="V6" i="15"/>
  <c r="Z6" i="15" s="1"/>
  <c r="U6" i="15"/>
  <c r="T6" i="15"/>
  <c r="S6" i="15"/>
  <c r="R6" i="15"/>
  <c r="Q6" i="15"/>
  <c r="P6" i="15"/>
  <c r="O6" i="15"/>
  <c r="N6" i="15"/>
  <c r="M6" i="15" s="1"/>
  <c r="BG5" i="15"/>
  <c r="Y5" i="15"/>
  <c r="X5" i="15"/>
  <c r="W5" i="15"/>
  <c r="V5" i="15"/>
  <c r="Z5" i="15" s="1"/>
  <c r="U5" i="15"/>
  <c r="T5" i="15"/>
  <c r="S5" i="15"/>
  <c r="R5" i="15"/>
  <c r="Q5" i="15"/>
  <c r="P5" i="15"/>
  <c r="O5" i="15"/>
  <c r="N5" i="15" s="1"/>
  <c r="M5" i="15" s="1"/>
  <c r="BG4" i="15"/>
  <c r="Y4" i="15"/>
  <c r="X4" i="15"/>
  <c r="W4" i="15"/>
  <c r="V4" i="15"/>
  <c r="Z4" i="15" s="1"/>
  <c r="U4" i="15"/>
  <c r="T4" i="15"/>
  <c r="S4" i="15"/>
  <c r="R4" i="15"/>
  <c r="Q4" i="15"/>
  <c r="P4" i="15"/>
  <c r="O4" i="15"/>
  <c r="N4" i="15" s="1"/>
  <c r="M4" i="15" s="1"/>
  <c r="BG3" i="15"/>
  <c r="Y3" i="15"/>
  <c r="Y128" i="15" s="1"/>
  <c r="X3" i="15"/>
  <c r="W3" i="15"/>
  <c r="V3" i="15"/>
  <c r="U3" i="15"/>
  <c r="U128" i="15" s="1"/>
  <c r="T3" i="15"/>
  <c r="S3" i="15"/>
  <c r="S128" i="15" s="1"/>
  <c r="R3" i="15"/>
  <c r="Q3" i="15"/>
  <c r="Q128" i="15" s="1"/>
  <c r="P3" i="15"/>
  <c r="O3" i="15"/>
  <c r="O128" i="15" s="1"/>
  <c r="AB1" i="15"/>
  <c r="AC1" i="15" s="1"/>
  <c r="AD1" i="15" s="1"/>
  <c r="AE1" i="15" s="1"/>
  <c r="AF1" i="15" s="1"/>
  <c r="AG1" i="15" s="1"/>
  <c r="AH1" i="15" s="1"/>
  <c r="AI1" i="15" s="1"/>
  <c r="AJ1" i="15" s="1"/>
  <c r="AK1" i="15" s="1"/>
  <c r="AL1" i="15" s="1"/>
  <c r="AM1" i="15" s="1"/>
  <c r="AN1" i="15" s="1"/>
  <c r="AO1" i="15" s="1"/>
  <c r="AP1" i="15" s="1"/>
  <c r="AQ1" i="15" s="1"/>
  <c r="AR1" i="15" s="1"/>
  <c r="AS1" i="15" s="1"/>
  <c r="AT1" i="15" s="1"/>
  <c r="AU1" i="15" s="1"/>
  <c r="AV1" i="15" s="1"/>
  <c r="AW1" i="15" s="1"/>
  <c r="AX1" i="15" s="1"/>
  <c r="AY1" i="15" s="1"/>
  <c r="AZ1" i="15" s="1"/>
  <c r="BA1" i="15" s="1"/>
  <c r="BB1" i="15" s="1"/>
  <c r="BC1" i="15" s="1"/>
  <c r="BD1" i="15" s="1"/>
  <c r="BE1" i="15" s="1"/>
  <c r="N3" i="15" l="1"/>
  <c r="T128" i="15"/>
  <c r="AH179" i="15"/>
  <c r="AP179" i="15"/>
  <c r="AX179" i="15"/>
  <c r="BF177" i="15"/>
  <c r="BF179" i="15" s="1"/>
  <c r="AA179" i="15"/>
  <c r="BG139" i="15"/>
  <c r="BG148" i="15"/>
  <c r="BF224" i="15"/>
  <c r="BF223" i="15"/>
  <c r="BF225" i="15"/>
  <c r="V128" i="15"/>
  <c r="Z41" i="15"/>
  <c r="AS231" i="15"/>
  <c r="BF135" i="15"/>
  <c r="W128" i="15"/>
  <c r="P128" i="15"/>
  <c r="X128" i="15"/>
  <c r="AD179" i="15"/>
  <c r="AL179" i="15"/>
  <c r="AT179" i="15"/>
  <c r="BB179" i="15"/>
  <c r="AE179" i="15"/>
  <c r="AM179" i="15"/>
  <c r="AU179" i="15"/>
  <c r="BC179" i="15"/>
  <c r="R128" i="15"/>
  <c r="BG156" i="15" s="1"/>
  <c r="Z3" i="15"/>
  <c r="Z39" i="15"/>
  <c r="BG143" i="15"/>
  <c r="AC131" i="15"/>
  <c r="BF131" i="15" s="1"/>
  <c r="AF174" i="15"/>
  <c r="AN174" i="15"/>
  <c r="AV174" i="15"/>
  <c r="BD174" i="15"/>
  <c r="AF178" i="15"/>
  <c r="AN178" i="15"/>
  <c r="AV178" i="15"/>
  <c r="AV179" i="15" s="1"/>
  <c r="BD178" i="15"/>
  <c r="AF171" i="15"/>
  <c r="AN171" i="15"/>
  <c r="AV171" i="15"/>
  <c r="BD171" i="15"/>
  <c r="AF172" i="15"/>
  <c r="AN172" i="15"/>
  <c r="AV172" i="15"/>
  <c r="BD172" i="15"/>
  <c r="AO173" i="15"/>
  <c r="AX173" i="15"/>
  <c r="AA174" i="15"/>
  <c r="AO183" i="15"/>
  <c r="AH224" i="15"/>
  <c r="AH223" i="15"/>
  <c r="AH225" i="15"/>
  <c r="AP224" i="15"/>
  <c r="AP223" i="15"/>
  <c r="AP225" i="15"/>
  <c r="AX224" i="15"/>
  <c r="AX223" i="15"/>
  <c r="AX225" i="15"/>
  <c r="AB227" i="15"/>
  <c r="AJ227" i="15"/>
  <c r="AR227" i="15"/>
  <c r="AZ227" i="15"/>
  <c r="AB226" i="15"/>
  <c r="AJ226" i="15"/>
  <c r="AR226" i="15"/>
  <c r="AZ226" i="15"/>
  <c r="AG171" i="15"/>
  <c r="AO171" i="15"/>
  <c r="AW171" i="15"/>
  <c r="BE171" i="15"/>
  <c r="AG172" i="15"/>
  <c r="AW172" i="15"/>
  <c r="BE172" i="15"/>
  <c r="AP173" i="15"/>
  <c r="AY173" i="15"/>
  <c r="AA225" i="15"/>
  <c r="AA224" i="15"/>
  <c r="AA223" i="15"/>
  <c r="AI224" i="15"/>
  <c r="AI223" i="15"/>
  <c r="AI225" i="15"/>
  <c r="AQ224" i="15"/>
  <c r="AQ223" i="15"/>
  <c r="AQ225" i="15"/>
  <c r="AY224" i="15"/>
  <c r="AY223" i="15"/>
  <c r="AY225" i="15"/>
  <c r="AE131" i="15"/>
  <c r="BF161" i="15"/>
  <c r="BF174" i="15" s="1"/>
  <c r="AH171" i="15"/>
  <c r="AP171" i="15"/>
  <c r="AX171" i="15"/>
  <c r="BF171" i="15"/>
  <c r="AH172" i="15"/>
  <c r="BF172" i="15"/>
  <c r="AQ173" i="15"/>
  <c r="AZ173" i="15"/>
  <c r="AB225" i="15"/>
  <c r="AB224" i="15"/>
  <c r="AB223" i="15"/>
  <c r="AJ225" i="15"/>
  <c r="AJ224" i="15"/>
  <c r="AJ223" i="15"/>
  <c r="AR225" i="15"/>
  <c r="AR224" i="15"/>
  <c r="AR223" i="15"/>
  <c r="AZ225" i="15"/>
  <c r="AZ224" i="15"/>
  <c r="AZ223" i="15"/>
  <c r="AA171" i="15"/>
  <c r="AI171" i="15"/>
  <c r="AQ171" i="15"/>
  <c r="AY171" i="15"/>
  <c r="AA172" i="15"/>
  <c r="AI172" i="15"/>
  <c r="AR173" i="15"/>
  <c r="BA173" i="15"/>
  <c r="AC225" i="15"/>
  <c r="AC224" i="15"/>
  <c r="AC223" i="15"/>
  <c r="AK225" i="15"/>
  <c r="AK224" i="15"/>
  <c r="AK223" i="15"/>
  <c r="AS225" i="15"/>
  <c r="AS224" i="15"/>
  <c r="AS223" i="15"/>
  <c r="BA225" i="15"/>
  <c r="BA224" i="15"/>
  <c r="BA223" i="15"/>
  <c r="AA188" i="15"/>
  <c r="AE227" i="15"/>
  <c r="AM227" i="15"/>
  <c r="AU227" i="15"/>
  <c r="BC227" i="15"/>
  <c r="AE226" i="15"/>
  <c r="AM226" i="15"/>
  <c r="AU226" i="15"/>
  <c r="BC226" i="15"/>
  <c r="AG131" i="15"/>
  <c r="AF179" i="15"/>
  <c r="AN179" i="15"/>
  <c r="BD179" i="15"/>
  <c r="AB171" i="15"/>
  <c r="AJ171" i="15"/>
  <c r="AR171" i="15"/>
  <c r="AZ171" i="15"/>
  <c r="AB172" i="15"/>
  <c r="AJ172" i="15"/>
  <c r="AS173" i="15"/>
  <c r="BB173" i="15"/>
  <c r="AD224" i="15"/>
  <c r="AD223" i="15"/>
  <c r="AD225" i="15"/>
  <c r="AL224" i="15"/>
  <c r="AL223" i="15"/>
  <c r="AL225" i="15"/>
  <c r="AT225" i="15"/>
  <c r="AT224" i="15"/>
  <c r="AT223" i="15"/>
  <c r="BB225" i="15"/>
  <c r="BB224" i="15"/>
  <c r="BB223" i="15"/>
  <c r="AT231" i="15"/>
  <c r="BB231" i="15"/>
  <c r="AF227" i="15"/>
  <c r="AN227" i="15"/>
  <c r="AF226" i="15"/>
  <c r="AN226" i="15"/>
  <c r="AY277" i="15"/>
  <c r="AY276" i="15"/>
  <c r="AY275" i="15"/>
  <c r="AC171" i="15"/>
  <c r="AK171" i="15"/>
  <c r="AS171" i="15"/>
  <c r="BA171" i="15"/>
  <c r="AC172" i="15"/>
  <c r="AK172" i="15"/>
  <c r="AT173" i="15"/>
  <c r="BC173" i="15"/>
  <c r="AC231" i="15"/>
  <c r="BC231" i="15"/>
  <c r="AG227" i="15"/>
  <c r="AO227" i="15"/>
  <c r="AW227" i="15"/>
  <c r="BE227" i="15"/>
  <c r="AG226" i="15"/>
  <c r="AO226" i="15"/>
  <c r="AW226" i="15"/>
  <c r="BE226" i="15"/>
  <c r="AQ277" i="15"/>
  <c r="AQ276" i="15"/>
  <c r="AQ275" i="15"/>
  <c r="AD171" i="15"/>
  <c r="AL171" i="15"/>
  <c r="AT171" i="15"/>
  <c r="BB171" i="15"/>
  <c r="AD172" i="15"/>
  <c r="AL172" i="15"/>
  <c r="AU173" i="15"/>
  <c r="AF224" i="15"/>
  <c r="AF223" i="15"/>
  <c r="AF225" i="15"/>
  <c r="AN224" i="15"/>
  <c r="AN223" i="15"/>
  <c r="AN225" i="15"/>
  <c r="AV224" i="15"/>
  <c r="AV223" i="15"/>
  <c r="AV225" i="15"/>
  <c r="BD224" i="15"/>
  <c r="BD223" i="15"/>
  <c r="BD225" i="15"/>
  <c r="AH227" i="15"/>
  <c r="AP227" i="15"/>
  <c r="AX227" i="15"/>
  <c r="AH226" i="15"/>
  <c r="AP226" i="15"/>
  <c r="AX226" i="15"/>
  <c r="AI277" i="15"/>
  <c r="AI276" i="15"/>
  <c r="AI275" i="15"/>
  <c r="AF175" i="15"/>
  <c r="AN175" i="15"/>
  <c r="AV175" i="15"/>
  <c r="BD175" i="15"/>
  <c r="AE171" i="15"/>
  <c r="AM171" i="15"/>
  <c r="AU171" i="15"/>
  <c r="BC171" i="15"/>
  <c r="AE172" i="15"/>
  <c r="AM172" i="15"/>
  <c r="AW183" i="15"/>
  <c r="BE183" i="15"/>
  <c r="AA227" i="15"/>
  <c r="AI227" i="15"/>
  <c r="AQ227" i="15"/>
  <c r="AY227" i="15"/>
  <c r="AI226" i="15"/>
  <c r="AQ226" i="15"/>
  <c r="AY226" i="15"/>
  <c r="AC227" i="15"/>
  <c r="AK227" i="15"/>
  <c r="AS227" i="15"/>
  <c r="BA227" i="15"/>
  <c r="AU225" i="15"/>
  <c r="AC277" i="15"/>
  <c r="AC276" i="15"/>
  <c r="AC275" i="15"/>
  <c r="AK277" i="15"/>
  <c r="AK276" i="15"/>
  <c r="AK275" i="15"/>
  <c r="AS277" i="15"/>
  <c r="AS276" i="15"/>
  <c r="AS275" i="15"/>
  <c r="BA277" i="15"/>
  <c r="BA276" i="15"/>
  <c r="BA275" i="15"/>
  <c r="AI279" i="15"/>
  <c r="AG278" i="15"/>
  <c r="AW278" i="15"/>
  <c r="BE278" i="15"/>
  <c r="AK329" i="15"/>
  <c r="AK328" i="15"/>
  <c r="AK327" i="15"/>
  <c r="AS329" i="15"/>
  <c r="AS328" i="15"/>
  <c r="AS327" i="15"/>
  <c r="BA329" i="15"/>
  <c r="BA328" i="15"/>
  <c r="BA327" i="15"/>
  <c r="AY288" i="15"/>
  <c r="AY334" i="15"/>
  <c r="AC226" i="15"/>
  <c r="AK226" i="15"/>
  <c r="AS226" i="15"/>
  <c r="BA226" i="15"/>
  <c r="AC230" i="15"/>
  <c r="AK230" i="15"/>
  <c r="AK231" i="15" s="1"/>
  <c r="AS230" i="15"/>
  <c r="BA230" i="15"/>
  <c r="BA231" i="15" s="1"/>
  <c r="AM225" i="15"/>
  <c r="BE225" i="15"/>
  <c r="AB279" i="15"/>
  <c r="AJ279" i="15"/>
  <c r="AR279" i="15"/>
  <c r="AZ279" i="15"/>
  <c r="BG260" i="15"/>
  <c r="AH278" i="15"/>
  <c r="AP278" i="15"/>
  <c r="AI288" i="15"/>
  <c r="AI334" i="15"/>
  <c r="AQ288" i="15"/>
  <c r="AQ334" i="15"/>
  <c r="AE225" i="15"/>
  <c r="AW225" i="15"/>
  <c r="AO241" i="15"/>
  <c r="AO240" i="15" s="1"/>
  <c r="AO281" i="15" s="1"/>
  <c r="AO283" i="15" s="1"/>
  <c r="AG244" i="15"/>
  <c r="AG236" i="15" s="1"/>
  <c r="AO244" i="15"/>
  <c r="AO236" i="15" s="1"/>
  <c r="AW244" i="15"/>
  <c r="AW236" i="15" s="1"/>
  <c r="BE277" i="15"/>
  <c r="BE276" i="15"/>
  <c r="BE275" i="15"/>
  <c r="AI330" i="15"/>
  <c r="AE230" i="15"/>
  <c r="AE231" i="15" s="1"/>
  <c r="AM230" i="15"/>
  <c r="AM231" i="15" s="1"/>
  <c r="AU230" i="15"/>
  <c r="AU231" i="15" s="1"/>
  <c r="BC230" i="15"/>
  <c r="AE223" i="15"/>
  <c r="AM223" i="15"/>
  <c r="AU223" i="15"/>
  <c r="BC223" i="15"/>
  <c r="BC224" i="15"/>
  <c r="AO225" i="15"/>
  <c r="AA226" i="15"/>
  <c r="AF277" i="15"/>
  <c r="AF276" i="15"/>
  <c r="AF275" i="15"/>
  <c r="AN277" i="15"/>
  <c r="AN276" i="15"/>
  <c r="AN275" i="15"/>
  <c r="AV277" i="15"/>
  <c r="AV276" i="15"/>
  <c r="AV275" i="15"/>
  <c r="BD277" i="15"/>
  <c r="BD276" i="15"/>
  <c r="BD275" i="15"/>
  <c r="AG241" i="15"/>
  <c r="AG240" i="15" s="1"/>
  <c r="AG281" i="15" s="1"/>
  <c r="AG283" i="15" s="1"/>
  <c r="AI283" i="15"/>
  <c r="AB278" i="15"/>
  <c r="AJ278" i="15"/>
  <c r="AR278" i="15"/>
  <c r="AZ278" i="15"/>
  <c r="AG225" i="15"/>
  <c r="AE279" i="15"/>
  <c r="AM279" i="15"/>
  <c r="AU279" i="15"/>
  <c r="BC279" i="15"/>
  <c r="AG223" i="15"/>
  <c r="AO223" i="15"/>
  <c r="AW223" i="15"/>
  <c r="BE223" i="15"/>
  <c r="AH277" i="15"/>
  <c r="AH276" i="15"/>
  <c r="AH275" i="15"/>
  <c r="AP277" i="15"/>
  <c r="AP276" i="15"/>
  <c r="AP275" i="15"/>
  <c r="AX277" i="15"/>
  <c r="AX276" i="15"/>
  <c r="AX275" i="15"/>
  <c r="BF276" i="15"/>
  <c r="BF277" i="15"/>
  <c r="BF213" i="15"/>
  <c r="AJ235" i="15"/>
  <c r="AR235" i="15"/>
  <c r="AZ235" i="15"/>
  <c r="AA236" i="15"/>
  <c r="AG279" i="15"/>
  <c r="AW279" i="15"/>
  <c r="BE279" i="15"/>
  <c r="AE278" i="15"/>
  <c r="AM278" i="15"/>
  <c r="AU278" i="15"/>
  <c r="BC278" i="15"/>
  <c r="AB235" i="15"/>
  <c r="BF279" i="15"/>
  <c r="AH279" i="15"/>
  <c r="AP279" i="15"/>
  <c r="AX279" i="15"/>
  <c r="AA241" i="15"/>
  <c r="AE275" i="15"/>
  <c r="AM275" i="15"/>
  <c r="AU275" i="15"/>
  <c r="BC275" i="15"/>
  <c r="AE276" i="15"/>
  <c r="AM276" i="15"/>
  <c r="AU276" i="15"/>
  <c r="BC276" i="15"/>
  <c r="AD296" i="15"/>
  <c r="AD288" i="15" s="1"/>
  <c r="AL296" i="15"/>
  <c r="AL288" i="15" s="1"/>
  <c r="AT296" i="15"/>
  <c r="AT288" i="15" s="1"/>
  <c r="BB296" i="15"/>
  <c r="BB288" i="15" s="1"/>
  <c r="AC331" i="15"/>
  <c r="AK331" i="15"/>
  <c r="BA331" i="15"/>
  <c r="AC330" i="15"/>
  <c r="AK330" i="15"/>
  <c r="AS330" i="15"/>
  <c r="BA330" i="15"/>
  <c r="BD329" i="15"/>
  <c r="BD328" i="15"/>
  <c r="BD327" i="15"/>
  <c r="AD331" i="15"/>
  <c r="AL331" i="15"/>
  <c r="AT331" i="15"/>
  <c r="BB331" i="15"/>
  <c r="AD330" i="15"/>
  <c r="AL330" i="15"/>
  <c r="AT330" i="15"/>
  <c r="BB330" i="15"/>
  <c r="AE235" i="15"/>
  <c r="AK283" i="15"/>
  <c r="AS283" i="15"/>
  <c r="BA283" i="15"/>
  <c r="BG252" i="15"/>
  <c r="BF253" i="15"/>
  <c r="BF278" i="15"/>
  <c r="AV329" i="15"/>
  <c r="AV328" i="15"/>
  <c r="AV327" i="15"/>
  <c r="BE329" i="15"/>
  <c r="BE328" i="15"/>
  <c r="BE327" i="15"/>
  <c r="BA289" i="15"/>
  <c r="AD290" i="15"/>
  <c r="AE331" i="15"/>
  <c r="AM331" i="15"/>
  <c r="AU331" i="15"/>
  <c r="BC331" i="15"/>
  <c r="AE330" i="15"/>
  <c r="AM330" i="15"/>
  <c r="AU330" i="15"/>
  <c r="BC330" i="15"/>
  <c r="AA317" i="15"/>
  <c r="BF261" i="15"/>
  <c r="BF265" i="15"/>
  <c r="BF275" i="15"/>
  <c r="AX278" i="15"/>
  <c r="BC287" i="15"/>
  <c r="AN329" i="15"/>
  <c r="AN328" i="15"/>
  <c r="AN327" i="15"/>
  <c r="AW329" i="15"/>
  <c r="AW328" i="15"/>
  <c r="AW327" i="15"/>
  <c r="BB289" i="15"/>
  <c r="AF331" i="15"/>
  <c r="AN331" i="15"/>
  <c r="AV331" i="15"/>
  <c r="AF330" i="15"/>
  <c r="AN330" i="15"/>
  <c r="AV330" i="15"/>
  <c r="AB334" i="15"/>
  <c r="AB335" i="15" s="1"/>
  <c r="AJ334" i="15"/>
  <c r="AJ335" i="15" s="1"/>
  <c r="AR334" i="15"/>
  <c r="AR335" i="15" s="1"/>
  <c r="AZ334" i="15"/>
  <c r="AU287" i="15"/>
  <c r="AF329" i="15"/>
  <c r="AF328" i="15"/>
  <c r="AF327" i="15"/>
  <c r="AO329" i="15"/>
  <c r="AO328" i="15"/>
  <c r="AO327" i="15"/>
  <c r="AX329" i="15"/>
  <c r="AX328" i="15"/>
  <c r="AX327" i="15"/>
  <c r="AT289" i="15"/>
  <c r="AC300" i="15"/>
  <c r="AC288" i="15" s="1"/>
  <c r="AG331" i="15"/>
  <c r="AO331" i="15"/>
  <c r="AW331" i="15"/>
  <c r="BE331" i="15"/>
  <c r="AG330" i="15"/>
  <c r="AO330" i="15"/>
  <c r="AW330" i="15"/>
  <c r="BE330" i="15"/>
  <c r="BF315" i="15"/>
  <c r="AA294" i="15"/>
  <c r="BF294" i="15" s="1"/>
  <c r="AI294" i="15"/>
  <c r="AQ294" i="15"/>
  <c r="AY294" i="15"/>
  <c r="AC279" i="15"/>
  <c r="AK279" i="15"/>
  <c r="AS279" i="15"/>
  <c r="BA279" i="15"/>
  <c r="AB275" i="15"/>
  <c r="AJ275" i="15"/>
  <c r="AR275" i="15"/>
  <c r="AZ275" i="15"/>
  <c r="AB276" i="15"/>
  <c r="AJ276" i="15"/>
  <c r="AR276" i="15"/>
  <c r="AZ276" i="15"/>
  <c r="AM287" i="15"/>
  <c r="AG329" i="15"/>
  <c r="AG328" i="15"/>
  <c r="AG327" i="15"/>
  <c r="AP329" i="15"/>
  <c r="AP328" i="15"/>
  <c r="AP327" i="15"/>
  <c r="AL289" i="15"/>
  <c r="AH331" i="15"/>
  <c r="AP331" i="15"/>
  <c r="AX331" i="15"/>
  <c r="BG312" i="15"/>
  <c r="AH330" i="15"/>
  <c r="AP330" i="15"/>
  <c r="AX330" i="15"/>
  <c r="BF314" i="15"/>
  <c r="AA293" i="15"/>
  <c r="AI293" i="15"/>
  <c r="AI292" i="15" s="1"/>
  <c r="AQ293" i="15"/>
  <c r="AQ292" i="15" s="1"/>
  <c r="AQ330" i="15" s="1"/>
  <c r="AY292" i="15"/>
  <c r="AY330" i="15" s="1"/>
  <c r="BA278" i="15"/>
  <c r="AC282" i="15"/>
  <c r="AC283" i="15" s="1"/>
  <c r="AK282" i="15"/>
  <c r="AS282" i="15"/>
  <c r="BA282" i="15"/>
  <c r="AE287" i="15"/>
  <c r="AH329" i="15"/>
  <c r="AH328" i="15"/>
  <c r="AH327" i="15"/>
  <c r="AD289" i="15"/>
  <c r="AA313" i="15"/>
  <c r="AD275" i="15"/>
  <c r="AL275" i="15"/>
  <c r="AT275" i="15"/>
  <c r="BB275" i="15"/>
  <c r="AD276" i="15"/>
  <c r="AL276" i="15"/>
  <c r="AT276" i="15"/>
  <c r="BB276" i="15"/>
  <c r="AZ335" i="15"/>
  <c r="AB288" i="15"/>
  <c r="AB331" i="15"/>
  <c r="AJ288" i="15"/>
  <c r="AJ331" i="15"/>
  <c r="AR288" i="15"/>
  <c r="AR331" i="15"/>
  <c r="AZ288" i="15"/>
  <c r="AZ331" i="15"/>
  <c r="AB330" i="15"/>
  <c r="AJ330" i="15"/>
  <c r="AR330" i="15"/>
  <c r="AZ330" i="15"/>
  <c r="AE327" i="15"/>
  <c r="AM327" i="15"/>
  <c r="AU327" i="15"/>
  <c r="BC327" i="15"/>
  <c r="AE328" i="15"/>
  <c r="AM328" i="15"/>
  <c r="AU328" i="15"/>
  <c r="BC328" i="15"/>
  <c r="AW277" i="15" l="1"/>
  <c r="AW276" i="15"/>
  <c r="AW275" i="15"/>
  <c r="AR329" i="15"/>
  <c r="AR328" i="15"/>
  <c r="AR327" i="15"/>
  <c r="AC329" i="15"/>
  <c r="AC328" i="15"/>
  <c r="AC327" i="15"/>
  <c r="BB329" i="15"/>
  <c r="BB328" i="15"/>
  <c r="BB327" i="15"/>
  <c r="AO279" i="15"/>
  <c r="AO277" i="15"/>
  <c r="AO276" i="15"/>
  <c r="AO275" i="15"/>
  <c r="AI328" i="15"/>
  <c r="AI329" i="15"/>
  <c r="AI327" i="15"/>
  <c r="AY333" i="15"/>
  <c r="AY335" i="15" s="1"/>
  <c r="AY331" i="15"/>
  <c r="AT329" i="15"/>
  <c r="AT328" i="15"/>
  <c r="AT327" i="15"/>
  <c r="AG277" i="15"/>
  <c r="AG276" i="15"/>
  <c r="AG275" i="15"/>
  <c r="AJ329" i="15"/>
  <c r="AJ328" i="15"/>
  <c r="AJ327" i="15"/>
  <c r="AQ333" i="15"/>
  <c r="AQ335" i="15" s="1"/>
  <c r="AQ331" i="15"/>
  <c r="AL329" i="15"/>
  <c r="AL328" i="15"/>
  <c r="AL327" i="15"/>
  <c r="AA277" i="15"/>
  <c r="AA276" i="15"/>
  <c r="AA275" i="15"/>
  <c r="BF236" i="15"/>
  <c r="AI333" i="15"/>
  <c r="AI335" i="15" s="1"/>
  <c r="AI331" i="15"/>
  <c r="BF317" i="15"/>
  <c r="AA334" i="15"/>
  <c r="BF334" i="15" s="1"/>
  <c r="AA288" i="15"/>
  <c r="AD329" i="15"/>
  <c r="AD328" i="15"/>
  <c r="AD327" i="15"/>
  <c r="AY328" i="15"/>
  <c r="AY329" i="15"/>
  <c r="AY327" i="15"/>
  <c r="AB329" i="15"/>
  <c r="AB328" i="15"/>
  <c r="AB327" i="15"/>
  <c r="AA292" i="15"/>
  <c r="BF293" i="15"/>
  <c r="AA240" i="15"/>
  <c r="BF241" i="15"/>
  <c r="AA229" i="15"/>
  <c r="BF188" i="15"/>
  <c r="BF227" i="15" s="1"/>
  <c r="AO278" i="15"/>
  <c r="AZ329" i="15"/>
  <c r="AZ328" i="15"/>
  <c r="AZ327" i="15"/>
  <c r="BF313" i="15"/>
  <c r="AQ328" i="15"/>
  <c r="AQ329" i="15"/>
  <c r="AQ327" i="15"/>
  <c r="Z128" i="15"/>
  <c r="N128" i="15"/>
  <c r="BG135" i="15" s="1"/>
  <c r="M3" i="15"/>
  <c r="M128" i="15" s="1"/>
  <c r="BE326" i="13"/>
  <c r="BD326" i="13"/>
  <c r="BC326" i="13"/>
  <c r="BB326" i="13"/>
  <c r="BA326" i="13"/>
  <c r="AZ326" i="13"/>
  <c r="AY326" i="13"/>
  <c r="AX326" i="13"/>
  <c r="AW326" i="13"/>
  <c r="AV326" i="13"/>
  <c r="AU326" i="13"/>
  <c r="AT326" i="13"/>
  <c r="AS326" i="13"/>
  <c r="AR326" i="13"/>
  <c r="AQ326" i="13"/>
  <c r="AP326" i="13"/>
  <c r="AO326" i="13"/>
  <c r="AN326" i="13"/>
  <c r="AM326" i="13"/>
  <c r="AL326" i="13"/>
  <c r="AK326" i="13"/>
  <c r="AJ326" i="13"/>
  <c r="AI326" i="13"/>
  <c r="AH326" i="13"/>
  <c r="AG326" i="13"/>
  <c r="AF326" i="13"/>
  <c r="AE326" i="13"/>
  <c r="AD326" i="13"/>
  <c r="AC326" i="13"/>
  <c r="AB326" i="13"/>
  <c r="AA326" i="13"/>
  <c r="BF326" i="13" s="1"/>
  <c r="BE325" i="13"/>
  <c r="BD325" i="13"/>
  <c r="BC325" i="13"/>
  <c r="BB325" i="13"/>
  <c r="BA325" i="13"/>
  <c r="AZ325" i="13"/>
  <c r="AY325" i="13"/>
  <c r="AX325" i="13"/>
  <c r="AW325" i="13"/>
  <c r="AV325" i="13"/>
  <c r="AU325" i="13"/>
  <c r="AT325" i="13"/>
  <c r="AS325" i="13"/>
  <c r="AR325" i="13"/>
  <c r="AQ325" i="13"/>
  <c r="AP325" i="13"/>
  <c r="AO325" i="13"/>
  <c r="AN325" i="13"/>
  <c r="AM325" i="13"/>
  <c r="AL325" i="13"/>
  <c r="AK325" i="13"/>
  <c r="AJ325" i="13"/>
  <c r="AI325" i="13"/>
  <c r="AH325" i="13"/>
  <c r="AG325" i="13"/>
  <c r="AF325" i="13"/>
  <c r="AE325" i="13"/>
  <c r="AD325" i="13"/>
  <c r="AC325" i="13"/>
  <c r="AB325" i="13"/>
  <c r="AA325" i="13"/>
  <c r="BF325" i="13" s="1"/>
  <c r="BE324" i="13"/>
  <c r="BD324" i="13"/>
  <c r="BC324" i="13"/>
  <c r="BB324" i="13"/>
  <c r="BA324" i="13"/>
  <c r="AZ324" i="13"/>
  <c r="AY324" i="13"/>
  <c r="AX324" i="13"/>
  <c r="AW324" i="13"/>
  <c r="AV324" i="13"/>
  <c r="AU324" i="13"/>
  <c r="AT324" i="13"/>
  <c r="AS324" i="13"/>
  <c r="AR324" i="13"/>
  <c r="AQ324" i="13"/>
  <c r="AP324" i="13"/>
  <c r="AO324" i="13"/>
  <c r="AN324" i="13"/>
  <c r="AM324" i="13"/>
  <c r="AL324" i="13"/>
  <c r="AK324" i="13"/>
  <c r="AJ324" i="13"/>
  <c r="AI324" i="13"/>
  <c r="AH324" i="13"/>
  <c r="AG324" i="13"/>
  <c r="AF324" i="13"/>
  <c r="AE324" i="13"/>
  <c r="AD324" i="13"/>
  <c r="AC324" i="13"/>
  <c r="AB324" i="13"/>
  <c r="AA324" i="13"/>
  <c r="BF324" i="13" s="1"/>
  <c r="BE323" i="13"/>
  <c r="BD323" i="13"/>
  <c r="BC323" i="13"/>
  <c r="BB323" i="13"/>
  <c r="BA323" i="13"/>
  <c r="AZ323" i="13"/>
  <c r="AY323" i="13"/>
  <c r="AX323" i="13"/>
  <c r="AW323" i="13"/>
  <c r="AV323" i="13"/>
  <c r="AU323" i="13"/>
  <c r="AT323" i="13"/>
  <c r="AS323" i="13"/>
  <c r="AR323" i="13"/>
  <c r="AQ323" i="13"/>
  <c r="AP323" i="13"/>
  <c r="AO323" i="13"/>
  <c r="AN323" i="13"/>
  <c r="AM323" i="13"/>
  <c r="AL323" i="13"/>
  <c r="AK323" i="13"/>
  <c r="AJ323" i="13"/>
  <c r="AI323" i="13"/>
  <c r="AH323" i="13"/>
  <c r="AG323" i="13"/>
  <c r="AF323" i="13"/>
  <c r="AE323" i="13"/>
  <c r="AD323" i="13"/>
  <c r="AC323" i="13"/>
  <c r="AB323" i="13"/>
  <c r="AA323" i="13"/>
  <c r="BF323" i="13" s="1"/>
  <c r="BE322" i="13"/>
  <c r="BD322" i="13"/>
  <c r="BC322" i="13"/>
  <c r="BB322" i="13"/>
  <c r="BA322" i="13"/>
  <c r="AZ322" i="13"/>
  <c r="AY322" i="13"/>
  <c r="AX322" i="13"/>
  <c r="AW322" i="13"/>
  <c r="AV322" i="13"/>
  <c r="AU322" i="13"/>
  <c r="AT322" i="13"/>
  <c r="AS322" i="13"/>
  <c r="AR322" i="13"/>
  <c r="AQ322" i="13"/>
  <c r="AP322" i="13"/>
  <c r="AO322" i="13"/>
  <c r="AN322" i="13"/>
  <c r="AM322" i="13"/>
  <c r="AL322" i="13"/>
  <c r="AK322" i="13"/>
  <c r="AJ322" i="13"/>
  <c r="AI322" i="13"/>
  <c r="AH322" i="13"/>
  <c r="AG322" i="13"/>
  <c r="AF322" i="13"/>
  <c r="AE322" i="13"/>
  <c r="AD322" i="13"/>
  <c r="AC322" i="13"/>
  <c r="AB322" i="13"/>
  <c r="AA322" i="13"/>
  <c r="BF322" i="13" s="1"/>
  <c r="BE321" i="13"/>
  <c r="BD321" i="13"/>
  <c r="BC321" i="13"/>
  <c r="BB321" i="13"/>
  <c r="BA321" i="13"/>
  <c r="AZ321" i="13"/>
  <c r="AY321" i="13"/>
  <c r="AX321" i="13"/>
  <c r="AW321" i="13"/>
  <c r="AV321" i="13"/>
  <c r="AU321" i="13"/>
  <c r="AT321" i="13"/>
  <c r="AS321" i="13"/>
  <c r="AR321" i="13"/>
  <c r="AQ321" i="13"/>
  <c r="AP321" i="13"/>
  <c r="AO321" i="13"/>
  <c r="AN321" i="13"/>
  <c r="AM321" i="13"/>
  <c r="AL321" i="13"/>
  <c r="AK321" i="13"/>
  <c r="AJ321" i="13"/>
  <c r="AI321" i="13"/>
  <c r="AH321" i="13"/>
  <c r="AG321" i="13"/>
  <c r="AF321" i="13"/>
  <c r="AE321" i="13"/>
  <c r="AD321" i="13"/>
  <c r="AC321" i="13"/>
  <c r="AB321" i="13"/>
  <c r="AA321" i="13"/>
  <c r="BF321" i="13" s="1"/>
  <c r="BE320" i="13"/>
  <c r="BD320" i="13"/>
  <c r="BC320" i="13"/>
  <c r="BB320" i="13"/>
  <c r="BA320" i="13"/>
  <c r="AZ320" i="13"/>
  <c r="AY320" i="13"/>
  <c r="AX320" i="13"/>
  <c r="AW320" i="13"/>
  <c r="AV320" i="13"/>
  <c r="AU320" i="13"/>
  <c r="AT320" i="13"/>
  <c r="AS320" i="13"/>
  <c r="AR320" i="13"/>
  <c r="AQ320" i="13"/>
  <c r="AP320" i="13"/>
  <c r="AO320" i="13"/>
  <c r="AN320" i="13"/>
  <c r="AM320" i="13"/>
  <c r="AL320" i="13"/>
  <c r="AK320" i="13"/>
  <c r="AJ320" i="13"/>
  <c r="AI320" i="13"/>
  <c r="AH320" i="13"/>
  <c r="AG320" i="13"/>
  <c r="AF320" i="13"/>
  <c r="AE320" i="13"/>
  <c r="AD320" i="13"/>
  <c r="AC320" i="13"/>
  <c r="AB320" i="13"/>
  <c r="AA320" i="13"/>
  <c r="BF320" i="13" s="1"/>
  <c r="BE319" i="13"/>
  <c r="BD319" i="13"/>
  <c r="BC319" i="13"/>
  <c r="BB319" i="13"/>
  <c r="BA319" i="13"/>
  <c r="AZ319" i="13"/>
  <c r="AY319" i="13"/>
  <c r="AX319" i="13"/>
  <c r="AW319" i="13"/>
  <c r="AV319" i="13"/>
  <c r="AU319" i="13"/>
  <c r="AT319" i="13"/>
  <c r="AS319" i="13"/>
  <c r="AR319" i="13"/>
  <c r="AQ319" i="13"/>
  <c r="AP319" i="13"/>
  <c r="AO319" i="13"/>
  <c r="AN319" i="13"/>
  <c r="AM319" i="13"/>
  <c r="AL319" i="13"/>
  <c r="AK319" i="13"/>
  <c r="AJ319" i="13"/>
  <c r="AI319" i="13"/>
  <c r="AH319" i="13"/>
  <c r="AG319" i="13"/>
  <c r="AF319" i="13"/>
  <c r="AE319" i="13"/>
  <c r="AD319" i="13"/>
  <c r="AC319" i="13"/>
  <c r="AB319" i="13"/>
  <c r="AA319" i="13"/>
  <c r="BF319" i="13" s="1"/>
  <c r="BE318" i="13"/>
  <c r="BD318" i="13"/>
  <c r="BC318" i="13"/>
  <c r="BC317" i="13" s="1"/>
  <c r="BB318" i="13"/>
  <c r="BA318" i="13"/>
  <c r="AZ318" i="13"/>
  <c r="AY318" i="13"/>
  <c r="AY317" i="13" s="1"/>
  <c r="AX318" i="13"/>
  <c r="AW318" i="13"/>
  <c r="AV318" i="13"/>
  <c r="AU318" i="13"/>
  <c r="AU317" i="13" s="1"/>
  <c r="AT318" i="13"/>
  <c r="AS318" i="13"/>
  <c r="AR318" i="13"/>
  <c r="AQ318" i="13"/>
  <c r="AQ317" i="13" s="1"/>
  <c r="AP318" i="13"/>
  <c r="AO318" i="13"/>
  <c r="AN318" i="13"/>
  <c r="AM318" i="13"/>
  <c r="AM317" i="13" s="1"/>
  <c r="AL318" i="13"/>
  <c r="AK318" i="13"/>
  <c r="AJ318" i="13"/>
  <c r="AI318" i="13"/>
  <c r="AI317" i="13" s="1"/>
  <c r="AH318" i="13"/>
  <c r="AG318" i="13"/>
  <c r="AF318" i="13"/>
  <c r="AE318" i="13"/>
  <c r="AE317" i="13" s="1"/>
  <c r="AD318" i="13"/>
  <c r="AC318" i="13"/>
  <c r="AB318" i="13"/>
  <c r="AA318" i="13"/>
  <c r="BF318" i="13" s="1"/>
  <c r="BE317" i="13"/>
  <c r="BE334" i="13" s="1"/>
  <c r="BD317" i="13"/>
  <c r="BB317" i="13"/>
  <c r="BB334" i="13" s="1"/>
  <c r="BA317" i="13"/>
  <c r="BA334" i="13" s="1"/>
  <c r="AZ317" i="13"/>
  <c r="AX317" i="13"/>
  <c r="AX334" i="13" s="1"/>
  <c r="AW317" i="13"/>
  <c r="AW334" i="13" s="1"/>
  <c r="AV317" i="13"/>
  <c r="AT317" i="13"/>
  <c r="AT334" i="13" s="1"/>
  <c r="AS317" i="13"/>
  <c r="AS334" i="13" s="1"/>
  <c r="AR317" i="13"/>
  <c r="AP317" i="13"/>
  <c r="AP334" i="13" s="1"/>
  <c r="AO317" i="13"/>
  <c r="AO334" i="13" s="1"/>
  <c r="AN317" i="13"/>
  <c r="AL317" i="13"/>
  <c r="AL334" i="13" s="1"/>
  <c r="AK317" i="13"/>
  <c r="AK334" i="13" s="1"/>
  <c r="AJ317" i="13"/>
  <c r="AH317" i="13"/>
  <c r="AH334" i="13" s="1"/>
  <c r="AG317" i="13"/>
  <c r="AG334" i="13" s="1"/>
  <c r="AF317" i="13"/>
  <c r="AD317" i="13"/>
  <c r="AD334" i="13" s="1"/>
  <c r="AC317" i="13"/>
  <c r="AC334" i="13" s="1"/>
  <c r="AB317" i="13"/>
  <c r="BE316" i="13"/>
  <c r="BD316" i="13"/>
  <c r="BC316" i="13"/>
  <c r="BB316" i="13"/>
  <c r="BA316" i="13"/>
  <c r="AZ316" i="13"/>
  <c r="AY316" i="13"/>
  <c r="AX316" i="13"/>
  <c r="AW316" i="13"/>
  <c r="AV316" i="13"/>
  <c r="AU316" i="13"/>
  <c r="AT316" i="13"/>
  <c r="AS316" i="13"/>
  <c r="AR316" i="13"/>
  <c r="AQ316" i="13"/>
  <c r="AP316" i="13"/>
  <c r="AO316" i="13"/>
  <c r="AN316" i="13"/>
  <c r="AM316" i="13"/>
  <c r="AL316" i="13"/>
  <c r="AK316" i="13"/>
  <c r="AJ316" i="13"/>
  <c r="AI316" i="13"/>
  <c r="AH316" i="13"/>
  <c r="AG316" i="13"/>
  <c r="AF316" i="13"/>
  <c r="AE316" i="13"/>
  <c r="AD316" i="13"/>
  <c r="AC316" i="13"/>
  <c r="AB316" i="13"/>
  <c r="AA316" i="13"/>
  <c r="BF316" i="13" s="1"/>
  <c r="BE315" i="13"/>
  <c r="BD315" i="13"/>
  <c r="BC315" i="13"/>
  <c r="BB315" i="13"/>
  <c r="BA315" i="13"/>
  <c r="AZ315" i="13"/>
  <c r="AY315" i="13"/>
  <c r="AX315" i="13"/>
  <c r="AW315" i="13"/>
  <c r="AV315" i="13"/>
  <c r="AU315" i="13"/>
  <c r="AT315" i="13"/>
  <c r="AS315" i="13"/>
  <c r="AR315" i="13"/>
  <c r="AQ315" i="13"/>
  <c r="AP315" i="13"/>
  <c r="AO315" i="13"/>
  <c r="AN315" i="13"/>
  <c r="AM315" i="13"/>
  <c r="AL315" i="13"/>
  <c r="AK315" i="13"/>
  <c r="AJ315" i="13"/>
  <c r="AI315" i="13"/>
  <c r="AH315" i="13"/>
  <c r="AG315" i="13"/>
  <c r="AF315" i="13"/>
  <c r="AE315" i="13"/>
  <c r="AD315" i="13"/>
  <c r="AC315" i="13"/>
  <c r="AB315" i="13"/>
  <c r="AA315" i="13"/>
  <c r="BF315" i="13" s="1"/>
  <c r="BE314" i="13"/>
  <c r="BD314" i="13"/>
  <c r="BC314" i="13"/>
  <c r="BC313" i="13" s="1"/>
  <c r="BC330" i="13" s="1"/>
  <c r="BB314" i="13"/>
  <c r="BA314" i="13"/>
  <c r="AZ314" i="13"/>
  <c r="AY314" i="13"/>
  <c r="AY313" i="13" s="1"/>
  <c r="AX314" i="13"/>
  <c r="AW314" i="13"/>
  <c r="AV314" i="13"/>
  <c r="AU314" i="13"/>
  <c r="AU313" i="13" s="1"/>
  <c r="AT314" i="13"/>
  <c r="AS314" i="13"/>
  <c r="AR314" i="13"/>
  <c r="AQ314" i="13"/>
  <c r="AQ313" i="13" s="1"/>
  <c r="AP314" i="13"/>
  <c r="AO314" i="13"/>
  <c r="AN314" i="13"/>
  <c r="AM314" i="13"/>
  <c r="AM313" i="13" s="1"/>
  <c r="AM330" i="13" s="1"/>
  <c r="AL314" i="13"/>
  <c r="AK314" i="13"/>
  <c r="AJ314" i="13"/>
  <c r="AI314" i="13"/>
  <c r="AI313" i="13" s="1"/>
  <c r="AI330" i="13" s="1"/>
  <c r="AH314" i="13"/>
  <c r="AG314" i="13"/>
  <c r="AF314" i="13"/>
  <c r="AE314" i="13"/>
  <c r="AE313" i="13" s="1"/>
  <c r="AE330" i="13" s="1"/>
  <c r="AD314" i="13"/>
  <c r="AC314" i="13"/>
  <c r="AB314" i="13"/>
  <c r="AA314" i="13"/>
  <c r="BF314" i="13" s="1"/>
  <c r="BE313" i="13"/>
  <c r="BD313" i="13"/>
  <c r="BB313" i="13"/>
  <c r="BA313" i="13"/>
  <c r="AZ313" i="13"/>
  <c r="AX313" i="13"/>
  <c r="AW313" i="13"/>
  <c r="AV313" i="13"/>
  <c r="AT313" i="13"/>
  <c r="AS313" i="13"/>
  <c r="AR313" i="13"/>
  <c r="AP313" i="13"/>
  <c r="AO313" i="13"/>
  <c r="AN313" i="13"/>
  <c r="AL313" i="13"/>
  <c r="AK313" i="13"/>
  <c r="AJ313" i="13"/>
  <c r="AH313" i="13"/>
  <c r="AG313" i="13"/>
  <c r="AF313" i="13"/>
  <c r="AD313" i="13"/>
  <c r="AC313" i="13"/>
  <c r="AB313" i="13"/>
  <c r="BF312" i="13"/>
  <c r="BG312" i="13" s="1"/>
  <c r="BE312" i="13"/>
  <c r="BD312" i="13"/>
  <c r="BC312" i="13"/>
  <c r="BB312" i="13"/>
  <c r="BA312" i="13"/>
  <c r="AZ312" i="13"/>
  <c r="AY312" i="13"/>
  <c r="AX312" i="13"/>
  <c r="AW312" i="13"/>
  <c r="AV312" i="13"/>
  <c r="AU312" i="13"/>
  <c r="AT312" i="13"/>
  <c r="AS312" i="13"/>
  <c r="AR312" i="13"/>
  <c r="AQ312" i="13"/>
  <c r="AP312" i="13"/>
  <c r="AO312" i="13"/>
  <c r="AN312" i="13"/>
  <c r="AM312" i="13"/>
  <c r="AL312" i="13"/>
  <c r="AK312" i="13"/>
  <c r="AJ312" i="13"/>
  <c r="AI312" i="13"/>
  <c r="AH312" i="13"/>
  <c r="AG312" i="13"/>
  <c r="AF312" i="13"/>
  <c r="AE312" i="13"/>
  <c r="AD312" i="13"/>
  <c r="AC312" i="13"/>
  <c r="AB312" i="13"/>
  <c r="AA312" i="13"/>
  <c r="BF311" i="13"/>
  <c r="BE311" i="13"/>
  <c r="BD311" i="13"/>
  <c r="BC311" i="13"/>
  <c r="BB311" i="13"/>
  <c r="BA311" i="13"/>
  <c r="AZ311" i="13"/>
  <c r="AY311" i="13"/>
  <c r="AX311" i="13"/>
  <c r="AW311" i="13"/>
  <c r="AV311" i="13"/>
  <c r="AU311" i="13"/>
  <c r="AT311" i="13"/>
  <c r="AS311" i="13"/>
  <c r="AR311" i="13"/>
  <c r="AQ311" i="13"/>
  <c r="AP311" i="13"/>
  <c r="AO311" i="13"/>
  <c r="AN311" i="13"/>
  <c r="AM311" i="13"/>
  <c r="AL311" i="13"/>
  <c r="AK311" i="13"/>
  <c r="AJ311" i="13"/>
  <c r="AI311" i="13"/>
  <c r="AH311" i="13"/>
  <c r="AG311" i="13"/>
  <c r="AF311" i="13"/>
  <c r="AE311" i="13"/>
  <c r="AD311" i="13"/>
  <c r="AC311" i="13"/>
  <c r="AB311" i="13"/>
  <c r="AA311" i="13"/>
  <c r="BF310" i="13"/>
  <c r="BE310" i="13"/>
  <c r="BD310" i="13"/>
  <c r="BC310" i="13"/>
  <c r="BB310" i="13"/>
  <c r="BA310" i="13"/>
  <c r="AZ310" i="13"/>
  <c r="AY310" i="13"/>
  <c r="AX310" i="13"/>
  <c r="AW310" i="13"/>
  <c r="AV310" i="13"/>
  <c r="AU310" i="13"/>
  <c r="AT310" i="13"/>
  <c r="AS310" i="13"/>
  <c r="AR310" i="13"/>
  <c r="AQ310" i="13"/>
  <c r="AP310" i="13"/>
  <c r="AO310" i="13"/>
  <c r="AN310" i="13"/>
  <c r="AM310" i="13"/>
  <c r="AL310" i="13"/>
  <c r="AK310" i="13"/>
  <c r="AJ310" i="13"/>
  <c r="AI310" i="13"/>
  <c r="AH310" i="13"/>
  <c r="AG310" i="13"/>
  <c r="AF310" i="13"/>
  <c r="AE310" i="13"/>
  <c r="AD310" i="13"/>
  <c r="AC310" i="13"/>
  <c r="AB310" i="13"/>
  <c r="AA310" i="13"/>
  <c r="BF309" i="13"/>
  <c r="BE309" i="13"/>
  <c r="BD309" i="13"/>
  <c r="BC309" i="13"/>
  <c r="BB309" i="13"/>
  <c r="BA309" i="13"/>
  <c r="AZ309" i="13"/>
  <c r="AY309" i="13"/>
  <c r="AX309" i="13"/>
  <c r="AW309" i="13"/>
  <c r="AV309" i="13"/>
  <c r="AU309" i="13"/>
  <c r="AT309" i="13"/>
  <c r="AS309" i="13"/>
  <c r="AR309" i="13"/>
  <c r="AQ309" i="13"/>
  <c r="AP309" i="13"/>
  <c r="AO309" i="13"/>
  <c r="AN309" i="13"/>
  <c r="AM309" i="13"/>
  <c r="AL309" i="13"/>
  <c r="AK309" i="13"/>
  <c r="AJ309" i="13"/>
  <c r="AI309" i="13"/>
  <c r="AH309" i="13"/>
  <c r="AG309" i="13"/>
  <c r="AF309" i="13"/>
  <c r="AE309" i="13"/>
  <c r="AD309" i="13"/>
  <c r="AC309" i="13"/>
  <c r="AB309" i="13"/>
  <c r="AA309" i="13"/>
  <c r="BF308" i="13"/>
  <c r="BE308" i="13"/>
  <c r="BD308" i="13"/>
  <c r="BC308" i="13"/>
  <c r="BB308" i="13"/>
  <c r="BA308" i="13"/>
  <c r="AZ308" i="13"/>
  <c r="AY308" i="13"/>
  <c r="AX308" i="13"/>
  <c r="AW308" i="13"/>
  <c r="AV308" i="13"/>
  <c r="AU308" i="13"/>
  <c r="AT308" i="13"/>
  <c r="AS308" i="13"/>
  <c r="AR308" i="13"/>
  <c r="AQ308" i="13"/>
  <c r="AP308" i="13"/>
  <c r="AO308" i="13"/>
  <c r="AN308" i="13"/>
  <c r="AM308" i="13"/>
  <c r="AL308" i="13"/>
  <c r="AK308" i="13"/>
  <c r="AJ308" i="13"/>
  <c r="AI308" i="13"/>
  <c r="AH308" i="13"/>
  <c r="AG308" i="13"/>
  <c r="AF308" i="13"/>
  <c r="AE308" i="13"/>
  <c r="AD308" i="13"/>
  <c r="AC308" i="13"/>
  <c r="AB308" i="13"/>
  <c r="AA308" i="13"/>
  <c r="BF307" i="13"/>
  <c r="BE307" i="13"/>
  <c r="BD307" i="13"/>
  <c r="BC307" i="13"/>
  <c r="BB307" i="13"/>
  <c r="BA307" i="13"/>
  <c r="AZ307" i="13"/>
  <c r="AY307" i="13"/>
  <c r="AX307" i="13"/>
  <c r="AW307" i="13"/>
  <c r="AV307" i="13"/>
  <c r="AU307" i="13"/>
  <c r="AT307" i="13"/>
  <c r="AS307" i="13"/>
  <c r="AR307" i="13"/>
  <c r="AQ307" i="13"/>
  <c r="AP307" i="13"/>
  <c r="AO307" i="13"/>
  <c r="AN307" i="13"/>
  <c r="AM307" i="13"/>
  <c r="AL307" i="13"/>
  <c r="AK307" i="13"/>
  <c r="AJ307" i="13"/>
  <c r="AI307" i="13"/>
  <c r="AH307" i="13"/>
  <c r="AG307" i="13"/>
  <c r="AF307" i="13"/>
  <c r="AE307" i="13"/>
  <c r="AD307" i="13"/>
  <c r="AC307" i="13"/>
  <c r="AB307" i="13"/>
  <c r="AA307" i="13"/>
  <c r="BF306" i="13"/>
  <c r="BE306" i="13"/>
  <c r="BD306" i="13"/>
  <c r="BC306" i="13"/>
  <c r="BB306" i="13"/>
  <c r="BA306" i="13"/>
  <c r="AZ306" i="13"/>
  <c r="AY306" i="13"/>
  <c r="AX306" i="13"/>
  <c r="AW306" i="13"/>
  <c r="AV306" i="13"/>
  <c r="AU306" i="13"/>
  <c r="AT306" i="13"/>
  <c r="AS306" i="13"/>
  <c r="AR306" i="13"/>
  <c r="AQ306" i="13"/>
  <c r="AP306" i="13"/>
  <c r="AO306" i="13"/>
  <c r="AN306" i="13"/>
  <c r="AM306" i="13"/>
  <c r="AL306" i="13"/>
  <c r="AK306" i="13"/>
  <c r="AJ306" i="13"/>
  <c r="AI306" i="13"/>
  <c r="AH306" i="13"/>
  <c r="AG306" i="13"/>
  <c r="AF306" i="13"/>
  <c r="AF289" i="13" s="1"/>
  <c r="AE306" i="13"/>
  <c r="AD306" i="13"/>
  <c r="AC306" i="13"/>
  <c r="AB306" i="13"/>
  <c r="AB289" i="13" s="1"/>
  <c r="AA306" i="13"/>
  <c r="BF305" i="13"/>
  <c r="BE305" i="13"/>
  <c r="BD305" i="13"/>
  <c r="BD288" i="13" s="1"/>
  <c r="BC305" i="13"/>
  <c r="BB305" i="13"/>
  <c r="BA305" i="13"/>
  <c r="AZ305" i="13"/>
  <c r="AZ288" i="13" s="1"/>
  <c r="AY305" i="13"/>
  <c r="AX305" i="13"/>
  <c r="AW305" i="13"/>
  <c r="AV305" i="13"/>
  <c r="AV288" i="13" s="1"/>
  <c r="AU305" i="13"/>
  <c r="AT305" i="13"/>
  <c r="AS305" i="13"/>
  <c r="AR305" i="13"/>
  <c r="AR288" i="13" s="1"/>
  <c r="AQ305" i="13"/>
  <c r="AP305" i="13"/>
  <c r="AO305" i="13"/>
  <c r="AN305" i="13"/>
  <c r="AN288" i="13" s="1"/>
  <c r="AM305" i="13"/>
  <c r="AL305" i="13"/>
  <c r="AK305" i="13"/>
  <c r="AJ305" i="13"/>
  <c r="AJ288" i="13" s="1"/>
  <c r="AI305" i="13"/>
  <c r="AH305" i="13"/>
  <c r="AG305" i="13"/>
  <c r="AF305" i="13"/>
  <c r="AF288" i="13" s="1"/>
  <c r="AE305" i="13"/>
  <c r="AD305" i="13"/>
  <c r="AC305" i="13"/>
  <c r="AB305" i="13"/>
  <c r="AB288" i="13" s="1"/>
  <c r="AA305" i="13"/>
  <c r="BF304" i="13"/>
  <c r="BG304" i="13" s="1"/>
  <c r="BE304" i="13"/>
  <c r="BD304" i="13"/>
  <c r="BC304" i="13"/>
  <c r="BB304" i="13"/>
  <c r="BA304" i="13"/>
  <c r="AZ304" i="13"/>
  <c r="AY304" i="13"/>
  <c r="AX304" i="13"/>
  <c r="AW304" i="13"/>
  <c r="AV304" i="13"/>
  <c r="AU304" i="13"/>
  <c r="AT304" i="13"/>
  <c r="AS304" i="13"/>
  <c r="AR304" i="13"/>
  <c r="AQ304" i="13"/>
  <c r="AP304" i="13"/>
  <c r="AO304" i="13"/>
  <c r="AN304" i="13"/>
  <c r="AM304" i="13"/>
  <c r="AL304" i="13"/>
  <c r="AK304" i="13"/>
  <c r="AJ304" i="13"/>
  <c r="AI304" i="13"/>
  <c r="AH304" i="13"/>
  <c r="AG304" i="13"/>
  <c r="AF304" i="13"/>
  <c r="AE304" i="13"/>
  <c r="AD304" i="13"/>
  <c r="AC304" i="13"/>
  <c r="AB304" i="13"/>
  <c r="AA304" i="13"/>
  <c r="BE303" i="13"/>
  <c r="BD303" i="13"/>
  <c r="BC303" i="13"/>
  <c r="BB303" i="13"/>
  <c r="BA303" i="13"/>
  <c r="AZ303" i="13"/>
  <c r="AY303" i="13"/>
  <c r="AX303" i="13"/>
  <c r="AW303" i="13"/>
  <c r="AV303" i="13"/>
  <c r="AU303" i="13"/>
  <c r="AT303" i="13"/>
  <c r="AS303" i="13"/>
  <c r="AR303" i="13"/>
  <c r="AQ303" i="13"/>
  <c r="AP303" i="13"/>
  <c r="AO303" i="13"/>
  <c r="AN303" i="13"/>
  <c r="AM303" i="13"/>
  <c r="AL303" i="13"/>
  <c r="AK303" i="13"/>
  <c r="AJ303" i="13"/>
  <c r="AI303" i="13"/>
  <c r="AH303" i="13"/>
  <c r="AG303" i="13"/>
  <c r="AF303" i="13"/>
  <c r="AE303" i="13"/>
  <c r="AD303" i="13"/>
  <c r="AC303" i="13"/>
  <c r="AB303" i="13"/>
  <c r="AA303" i="13"/>
  <c r="BF303" i="13" s="1"/>
  <c r="BE302" i="13"/>
  <c r="BD302" i="13"/>
  <c r="BC302" i="13"/>
  <c r="BB302" i="13"/>
  <c r="BA302" i="13"/>
  <c r="AZ302" i="13"/>
  <c r="AY302" i="13"/>
  <c r="AX302" i="13"/>
  <c r="AW302" i="13"/>
  <c r="AV302" i="13"/>
  <c r="AU302" i="13"/>
  <c r="AT302" i="13"/>
  <c r="AS302" i="13"/>
  <c r="AR302" i="13"/>
  <c r="AQ302" i="13"/>
  <c r="AP302" i="13"/>
  <c r="AO302" i="13"/>
  <c r="AN302" i="13"/>
  <c r="AM302" i="13"/>
  <c r="AL302" i="13"/>
  <c r="AK302" i="13"/>
  <c r="AJ302" i="13"/>
  <c r="AI302" i="13"/>
  <c r="AH302" i="13"/>
  <c r="AG302" i="13"/>
  <c r="AF302" i="13"/>
  <c r="AE302" i="13"/>
  <c r="AD302" i="13"/>
  <c r="AC302" i="13"/>
  <c r="AB302" i="13"/>
  <c r="AA302" i="13"/>
  <c r="BF302" i="13" s="1"/>
  <c r="BE301" i="13"/>
  <c r="BD301" i="13"/>
  <c r="BC301" i="13"/>
  <c r="BB301" i="13"/>
  <c r="BA301" i="13"/>
  <c r="AZ301" i="13"/>
  <c r="AY301" i="13"/>
  <c r="AX301" i="13"/>
  <c r="AW301" i="13"/>
  <c r="AV301" i="13"/>
  <c r="AU301" i="13"/>
  <c r="AT301" i="13"/>
  <c r="AS301" i="13"/>
  <c r="AR301" i="13"/>
  <c r="AQ301" i="13"/>
  <c r="AP301" i="13"/>
  <c r="AO301" i="13"/>
  <c r="AN301" i="13"/>
  <c r="AM301" i="13"/>
  <c r="AL301" i="13"/>
  <c r="AK301" i="13"/>
  <c r="AK289" i="13" s="1"/>
  <c r="AJ301" i="13"/>
  <c r="AI301" i="13"/>
  <c r="AH301" i="13"/>
  <c r="AG301" i="13"/>
  <c r="AG289" i="13" s="1"/>
  <c r="AF301" i="13"/>
  <c r="AE301" i="13"/>
  <c r="AD301" i="13"/>
  <c r="AC301" i="13"/>
  <c r="AB301" i="13"/>
  <c r="AA301" i="13"/>
  <c r="BF301" i="13" s="1"/>
  <c r="BF300" i="13"/>
  <c r="BE300" i="13"/>
  <c r="BD300" i="13"/>
  <c r="BC300" i="13"/>
  <c r="BB300" i="13"/>
  <c r="BA300" i="13"/>
  <c r="AZ300" i="13"/>
  <c r="AY300" i="13"/>
  <c r="AX300" i="13"/>
  <c r="AW300" i="13"/>
  <c r="AW288" i="13" s="1"/>
  <c r="AV300" i="13"/>
  <c r="AU300" i="13"/>
  <c r="AT300" i="13"/>
  <c r="AS300" i="13"/>
  <c r="AR300" i="13"/>
  <c r="AQ300" i="13"/>
  <c r="AP300" i="13"/>
  <c r="AO300" i="13"/>
  <c r="AN300" i="13"/>
  <c r="AM300" i="13"/>
  <c r="AL300" i="13"/>
  <c r="AK300" i="13"/>
  <c r="AJ300" i="13"/>
  <c r="AI300" i="13"/>
  <c r="AH300" i="13"/>
  <c r="AG300" i="13"/>
  <c r="AG288" i="13" s="1"/>
  <c r="AF300" i="13"/>
  <c r="AE300" i="13"/>
  <c r="AD300" i="13"/>
  <c r="AC300" i="13"/>
  <c r="AB300" i="13"/>
  <c r="AA300" i="13"/>
  <c r="BF299" i="13"/>
  <c r="BG299" i="13" s="1"/>
  <c r="BE299" i="13"/>
  <c r="BD299" i="13"/>
  <c r="BC299" i="13"/>
  <c r="BB299" i="13"/>
  <c r="BA299" i="13"/>
  <c r="AZ299" i="13"/>
  <c r="AY299" i="13"/>
  <c r="AX299" i="13"/>
  <c r="AW299" i="13"/>
  <c r="AV299" i="13"/>
  <c r="AU299" i="13"/>
  <c r="AT299" i="13"/>
  <c r="AS299" i="13"/>
  <c r="AR299" i="13"/>
  <c r="AQ299" i="13"/>
  <c r="AP299" i="13"/>
  <c r="AO299" i="13"/>
  <c r="AN299" i="13"/>
  <c r="AM299" i="13"/>
  <c r="AL299" i="13"/>
  <c r="AK299" i="13"/>
  <c r="AJ299" i="13"/>
  <c r="AI299" i="13"/>
  <c r="AH299" i="13"/>
  <c r="AG299" i="13"/>
  <c r="AF299" i="13"/>
  <c r="AE299" i="13"/>
  <c r="AD299" i="13"/>
  <c r="AC299" i="13"/>
  <c r="AB299" i="13"/>
  <c r="AA299" i="13"/>
  <c r="BF298" i="13"/>
  <c r="BE298" i="13"/>
  <c r="BD298" i="13"/>
  <c r="BC298" i="13"/>
  <c r="BB298" i="13"/>
  <c r="BB294" i="13" s="1"/>
  <c r="BA298" i="13"/>
  <c r="AZ298" i="13"/>
  <c r="AY298" i="13"/>
  <c r="AX298" i="13"/>
  <c r="AX294" i="13" s="1"/>
  <c r="AW298" i="13"/>
  <c r="AV298" i="13"/>
  <c r="AU298" i="13"/>
  <c r="AT298" i="13"/>
  <c r="AT294" i="13" s="1"/>
  <c r="AS298" i="13"/>
  <c r="AR298" i="13"/>
  <c r="AQ298" i="13"/>
  <c r="AP298" i="13"/>
  <c r="AP294" i="13" s="1"/>
  <c r="AO298" i="13"/>
  <c r="AN298" i="13"/>
  <c r="AM298" i="13"/>
  <c r="AL298" i="13"/>
  <c r="AK298" i="13"/>
  <c r="AJ298" i="13"/>
  <c r="AI298" i="13"/>
  <c r="AH298" i="13"/>
  <c r="AG298" i="13"/>
  <c r="AF298" i="13"/>
  <c r="AE298" i="13"/>
  <c r="AD298" i="13"/>
  <c r="AC298" i="13"/>
  <c r="AB298" i="13"/>
  <c r="AA298" i="13"/>
  <c r="BF297" i="13"/>
  <c r="BE297" i="13"/>
  <c r="BD297" i="13"/>
  <c r="BC297" i="13"/>
  <c r="BB297" i="13"/>
  <c r="BA297" i="13"/>
  <c r="AZ297" i="13"/>
  <c r="AY297" i="13"/>
  <c r="AX297" i="13"/>
  <c r="AW297" i="13"/>
  <c r="AV297" i="13"/>
  <c r="AU297" i="13"/>
  <c r="AT297" i="13"/>
  <c r="AS297" i="13"/>
  <c r="AR297" i="13"/>
  <c r="AQ297" i="13"/>
  <c r="AP297" i="13"/>
  <c r="AP289" i="13" s="1"/>
  <c r="AO297" i="13"/>
  <c r="AN297" i="13"/>
  <c r="AM297" i="13"/>
  <c r="AL297" i="13"/>
  <c r="AL289" i="13" s="1"/>
  <c r="AK297" i="13"/>
  <c r="AJ297" i="13"/>
  <c r="AI297" i="13"/>
  <c r="AH297" i="13"/>
  <c r="AH289" i="13" s="1"/>
  <c r="AG297" i="13"/>
  <c r="AF297" i="13"/>
  <c r="AE297" i="13"/>
  <c r="AD297" i="13"/>
  <c r="AC297" i="13"/>
  <c r="AB297" i="13"/>
  <c r="AA297" i="13"/>
  <c r="BF296" i="13"/>
  <c r="BE296" i="13"/>
  <c r="BD296" i="13"/>
  <c r="BC296" i="13"/>
  <c r="BB296" i="13"/>
  <c r="BB288" i="13" s="1"/>
  <c r="BA296" i="13"/>
  <c r="AZ296" i="13"/>
  <c r="AY296" i="13"/>
  <c r="AX296" i="13"/>
  <c r="AX288" i="13" s="1"/>
  <c r="AW296" i="13"/>
  <c r="AV296" i="13"/>
  <c r="AU296" i="13"/>
  <c r="AT296" i="13"/>
  <c r="AS296" i="13"/>
  <c r="AR296" i="13"/>
  <c r="AQ296" i="13"/>
  <c r="AQ288" i="13" s="1"/>
  <c r="AP296" i="13"/>
  <c r="AO296" i="13"/>
  <c r="AN296" i="13"/>
  <c r="AM296" i="13"/>
  <c r="AL296" i="13"/>
  <c r="AL288" i="13" s="1"/>
  <c r="AK296" i="13"/>
  <c r="AJ296" i="13"/>
  <c r="AI296" i="13"/>
  <c r="AH296" i="13"/>
  <c r="AH288" i="13" s="1"/>
  <c r="AG296" i="13"/>
  <c r="AF296" i="13"/>
  <c r="AE296" i="13"/>
  <c r="AD296" i="13"/>
  <c r="AC296" i="13"/>
  <c r="AB296" i="13"/>
  <c r="AA296" i="13"/>
  <c r="BG295" i="13"/>
  <c r="BE295" i="13"/>
  <c r="BD295" i="13"/>
  <c r="BC295" i="13"/>
  <c r="BB295" i="13"/>
  <c r="BA295" i="13"/>
  <c r="AZ295" i="13"/>
  <c r="AY295" i="13"/>
  <c r="AX295" i="13"/>
  <c r="AW295" i="13"/>
  <c r="AV295" i="13"/>
  <c r="AU295" i="13"/>
  <c r="AT295" i="13"/>
  <c r="AS295" i="13"/>
  <c r="AS287" i="13" s="1"/>
  <c r="AR295" i="13"/>
  <c r="AQ295" i="13"/>
  <c r="AQ287" i="13" s="1"/>
  <c r="AP295" i="13"/>
  <c r="AO295" i="13"/>
  <c r="AO287" i="13" s="1"/>
  <c r="AN295" i="13"/>
  <c r="AM295" i="13"/>
  <c r="AL295" i="13"/>
  <c r="AK295" i="13"/>
  <c r="AK287" i="13" s="1"/>
  <c r="AJ295" i="13"/>
  <c r="AI295" i="13"/>
  <c r="AH295" i="13"/>
  <c r="AG295" i="13"/>
  <c r="AG287" i="13" s="1"/>
  <c r="AF295" i="13"/>
  <c r="AE295" i="13"/>
  <c r="AD295" i="13"/>
  <c r="AC295" i="13"/>
  <c r="AC287" i="13" s="1"/>
  <c r="AB295" i="13"/>
  <c r="AA295" i="13"/>
  <c r="BF295" i="13" s="1"/>
  <c r="BE294" i="13"/>
  <c r="BD294" i="13"/>
  <c r="BC294" i="13"/>
  <c r="BA294" i="13"/>
  <c r="AZ294" i="13"/>
  <c r="AZ292" i="13" s="1"/>
  <c r="AZ333" i="13" s="1"/>
  <c r="AY294" i="13"/>
  <c r="AY292" i="13" s="1"/>
  <c r="AY333" i="13" s="1"/>
  <c r="AW294" i="13"/>
  <c r="AV294" i="13"/>
  <c r="AU294" i="13"/>
  <c r="AU292" i="13" s="1"/>
  <c r="AU333" i="13" s="1"/>
  <c r="AS294" i="13"/>
  <c r="AR294" i="13"/>
  <c r="AQ294" i="13"/>
  <c r="AQ292" i="13" s="1"/>
  <c r="AQ333" i="13" s="1"/>
  <c r="AO294" i="13"/>
  <c r="AN294" i="13"/>
  <c r="AM294" i="13"/>
  <c r="AL294" i="13"/>
  <c r="AK294" i="13"/>
  <c r="AJ294" i="13"/>
  <c r="AI294" i="13"/>
  <c r="AH294" i="13"/>
  <c r="AG294" i="13"/>
  <c r="AF294" i="13"/>
  <c r="AE294" i="13"/>
  <c r="AD294" i="13"/>
  <c r="AC294" i="13"/>
  <c r="AB294" i="13"/>
  <c r="AA294" i="13"/>
  <c r="BF294" i="13" s="1"/>
  <c r="BF293" i="13"/>
  <c r="BE293" i="13"/>
  <c r="BD293" i="13"/>
  <c r="BC293" i="13"/>
  <c r="BB293" i="13"/>
  <c r="BA293" i="13"/>
  <c r="AZ293" i="13"/>
  <c r="AY293" i="13"/>
  <c r="AX293" i="13"/>
  <c r="AX292" i="13" s="1"/>
  <c r="AX333" i="13" s="1"/>
  <c r="AX335" i="13" s="1"/>
  <c r="AW293" i="13"/>
  <c r="AW292" i="13" s="1"/>
  <c r="AW333" i="13" s="1"/>
  <c r="AW335" i="13" s="1"/>
  <c r="AV293" i="13"/>
  <c r="AU293" i="13"/>
  <c r="AT293" i="13"/>
  <c r="AT292" i="13" s="1"/>
  <c r="AT333" i="13" s="1"/>
  <c r="AT335" i="13" s="1"/>
  <c r="AS293" i="13"/>
  <c r="AS292" i="13" s="1"/>
  <c r="AS333" i="13" s="1"/>
  <c r="AS335" i="13" s="1"/>
  <c r="AR293" i="13"/>
  <c r="AQ293" i="13"/>
  <c r="AP293" i="13"/>
  <c r="AO293" i="13"/>
  <c r="AO292" i="13" s="1"/>
  <c r="AO333" i="13" s="1"/>
  <c r="AO335" i="13" s="1"/>
  <c r="AN293" i="13"/>
  <c r="AN292" i="13" s="1"/>
  <c r="AN333" i="13" s="1"/>
  <c r="AM293" i="13"/>
  <c r="AL293" i="13"/>
  <c r="AK293" i="13"/>
  <c r="AK292" i="13" s="1"/>
  <c r="AK333" i="13" s="1"/>
  <c r="AK335" i="13" s="1"/>
  <c r="AJ293" i="13"/>
  <c r="AJ292" i="13" s="1"/>
  <c r="AJ333" i="13" s="1"/>
  <c r="AI293" i="13"/>
  <c r="AH293" i="13"/>
  <c r="AG293" i="13"/>
  <c r="AG292" i="13" s="1"/>
  <c r="AG333" i="13" s="1"/>
  <c r="AG335" i="13" s="1"/>
  <c r="AF293" i="13"/>
  <c r="AF292" i="13" s="1"/>
  <c r="AF333" i="13" s="1"/>
  <c r="AE293" i="13"/>
  <c r="AD293" i="13"/>
  <c r="AC293" i="13"/>
  <c r="AC292" i="13" s="1"/>
  <c r="AC333" i="13" s="1"/>
  <c r="AC335" i="13" s="1"/>
  <c r="AB293" i="13"/>
  <c r="AB292" i="13" s="1"/>
  <c r="AB333" i="13" s="1"/>
  <c r="AA293" i="13"/>
  <c r="BF292" i="13"/>
  <c r="BE292" i="13"/>
  <c r="BE333" i="13" s="1"/>
  <c r="BE335" i="13" s="1"/>
  <c r="BD292" i="13"/>
  <c r="BD333" i="13" s="1"/>
  <c r="BC292" i="13"/>
  <c r="BC333" i="13" s="1"/>
  <c r="BB292" i="13"/>
  <c r="BB333" i="13" s="1"/>
  <c r="BB335" i="13" s="1"/>
  <c r="BA292" i="13"/>
  <c r="BA333" i="13" s="1"/>
  <c r="BA335" i="13" s="1"/>
  <c r="AV292" i="13"/>
  <c r="AV333" i="13" s="1"/>
  <c r="AR292" i="13"/>
  <c r="AR333" i="13" s="1"/>
  <c r="AP292" i="13"/>
  <c r="AP333" i="13" s="1"/>
  <c r="AP335" i="13" s="1"/>
  <c r="AM292" i="13"/>
  <c r="AM333" i="13" s="1"/>
  <c r="AL292" i="13"/>
  <c r="AL333" i="13" s="1"/>
  <c r="AL335" i="13" s="1"/>
  <c r="AI292" i="13"/>
  <c r="AI333" i="13" s="1"/>
  <c r="AH292" i="13"/>
  <c r="AH333" i="13" s="1"/>
  <c r="AH335" i="13" s="1"/>
  <c r="AE292" i="13"/>
  <c r="AE333" i="13" s="1"/>
  <c r="AD292" i="13"/>
  <c r="AD333" i="13" s="1"/>
  <c r="AD335" i="13" s="1"/>
  <c r="AA292" i="13"/>
  <c r="AA333" i="13" s="1"/>
  <c r="BE291" i="13"/>
  <c r="BD291" i="13"/>
  <c r="BC291" i="13"/>
  <c r="BB291" i="13"/>
  <c r="BA291" i="13"/>
  <c r="AZ291" i="13"/>
  <c r="AY291" i="13"/>
  <c r="AX291" i="13"/>
  <c r="AW291" i="13"/>
  <c r="AV291" i="13"/>
  <c r="AU291" i="13"/>
  <c r="AT291" i="13"/>
  <c r="AR291" i="13"/>
  <c r="AQ291" i="13"/>
  <c r="AP291" i="13"/>
  <c r="AN291" i="13"/>
  <c r="AM291" i="13"/>
  <c r="AL291" i="13"/>
  <c r="AJ291" i="13"/>
  <c r="AI291" i="13"/>
  <c r="AH291" i="13"/>
  <c r="AF291" i="13"/>
  <c r="AE291" i="13"/>
  <c r="AD291" i="13"/>
  <c r="AB291" i="13"/>
  <c r="AA291" i="13"/>
  <c r="BF291" i="13" s="1"/>
  <c r="BG291" i="13" s="1"/>
  <c r="BE290" i="13"/>
  <c r="BD290" i="13"/>
  <c r="BC290" i="13"/>
  <c r="BB290" i="13"/>
  <c r="BA290" i="13"/>
  <c r="AZ290" i="13"/>
  <c r="AY290" i="13"/>
  <c r="AX290" i="13"/>
  <c r="AW290" i="13"/>
  <c r="AV290" i="13"/>
  <c r="AU290" i="13"/>
  <c r="AT290" i="13"/>
  <c r="AS290" i="13"/>
  <c r="AR290" i="13"/>
  <c r="AQ290" i="13"/>
  <c r="AP290" i="13"/>
  <c r="AO290" i="13"/>
  <c r="AN290" i="13"/>
  <c r="AM290" i="13"/>
  <c r="AL290" i="13"/>
  <c r="AK290" i="13"/>
  <c r="AJ290" i="13"/>
  <c r="AI290" i="13"/>
  <c r="AH290" i="13"/>
  <c r="AG290" i="13"/>
  <c r="AF290" i="13"/>
  <c r="AE290" i="13"/>
  <c r="AD290" i="13"/>
  <c r="AC290" i="13"/>
  <c r="AB290" i="13"/>
  <c r="AA290" i="13"/>
  <c r="BF290" i="13" s="1"/>
  <c r="BF289" i="13"/>
  <c r="BE289" i="13"/>
  <c r="BD289" i="13"/>
  <c r="BC289" i="13"/>
  <c r="BB289" i="13"/>
  <c r="BA289" i="13"/>
  <c r="AZ289" i="13"/>
  <c r="AY289" i="13"/>
  <c r="AX289" i="13"/>
  <c r="AW289" i="13"/>
  <c r="AV289" i="13"/>
  <c r="AU289" i="13"/>
  <c r="AT289" i="13"/>
  <c r="AS289" i="13"/>
  <c r="AR289" i="13"/>
  <c r="AQ289" i="13"/>
  <c r="AO289" i="13"/>
  <c r="AN289" i="13"/>
  <c r="AM289" i="13"/>
  <c r="AJ289" i="13"/>
  <c r="AI289" i="13"/>
  <c r="AE289" i="13"/>
  <c r="AD289" i="13"/>
  <c r="AC289" i="13"/>
  <c r="AA289" i="13"/>
  <c r="BE288" i="13"/>
  <c r="BC288" i="13"/>
  <c r="BA288" i="13"/>
  <c r="AY288" i="13"/>
  <c r="AU288" i="13"/>
  <c r="AT288" i="13"/>
  <c r="AS288" i="13"/>
  <c r="AP288" i="13"/>
  <c r="AO288" i="13"/>
  <c r="AM288" i="13"/>
  <c r="AK288" i="13"/>
  <c r="AI288" i="13"/>
  <c r="AE288" i="13"/>
  <c r="AD288" i="13"/>
  <c r="AC288" i="13"/>
  <c r="O288" i="13"/>
  <c r="BE287" i="13"/>
  <c r="BD287" i="13"/>
  <c r="BC287" i="13"/>
  <c r="BB287" i="13"/>
  <c r="BA287" i="13"/>
  <c r="AZ287" i="13"/>
  <c r="AY287" i="13"/>
  <c r="AX287" i="13"/>
  <c r="AW287" i="13"/>
  <c r="AV287" i="13"/>
  <c r="AU287" i="13"/>
  <c r="AT287" i="13"/>
  <c r="AR287" i="13"/>
  <c r="AP287" i="13"/>
  <c r="AN287" i="13"/>
  <c r="AM287" i="13"/>
  <c r="AL287" i="13"/>
  <c r="AJ287" i="13"/>
  <c r="AI287" i="13"/>
  <c r="AH287" i="13"/>
  <c r="AF287" i="13"/>
  <c r="AE287" i="13"/>
  <c r="AD287" i="13"/>
  <c r="AB287" i="13"/>
  <c r="BF286" i="13"/>
  <c r="BE286" i="13"/>
  <c r="BD286" i="13"/>
  <c r="BC286" i="13"/>
  <c r="BB286" i="13"/>
  <c r="BA286" i="13"/>
  <c r="AZ286" i="13"/>
  <c r="AY286" i="13"/>
  <c r="AX286" i="13"/>
  <c r="AW286" i="13"/>
  <c r="AV286" i="13"/>
  <c r="AU286" i="13"/>
  <c r="AT286" i="13"/>
  <c r="AS286" i="13"/>
  <c r="AR286" i="13"/>
  <c r="AQ286" i="13"/>
  <c r="AP286" i="13"/>
  <c r="AO286" i="13"/>
  <c r="AN286" i="13"/>
  <c r="AM286" i="13"/>
  <c r="AL286" i="13"/>
  <c r="AK286" i="13"/>
  <c r="AJ286" i="13"/>
  <c r="AI286" i="13"/>
  <c r="AH286" i="13"/>
  <c r="AG286" i="13"/>
  <c r="AF286" i="13"/>
  <c r="AE286" i="13"/>
  <c r="AD286" i="13"/>
  <c r="AC286" i="13"/>
  <c r="AB286" i="13"/>
  <c r="AA286" i="13"/>
  <c r="BF274" i="13"/>
  <c r="BE274" i="13"/>
  <c r="BD274" i="13"/>
  <c r="BC274" i="13"/>
  <c r="BB274" i="13"/>
  <c r="BA274" i="13"/>
  <c r="AZ274" i="13"/>
  <c r="AY274" i="13"/>
  <c r="AX274" i="13"/>
  <c r="AW274" i="13"/>
  <c r="AV274" i="13"/>
  <c r="AU274" i="13"/>
  <c r="AT274" i="13"/>
  <c r="AS274" i="13"/>
  <c r="AR274" i="13"/>
  <c r="AQ274" i="13"/>
  <c r="AP274" i="13"/>
  <c r="AO274" i="13"/>
  <c r="AN274" i="13"/>
  <c r="AM274" i="13"/>
  <c r="AL274" i="13"/>
  <c r="AK274" i="13"/>
  <c r="AJ274" i="13"/>
  <c r="AI274" i="13"/>
  <c r="AH274" i="13"/>
  <c r="AG274" i="13"/>
  <c r="AF274" i="13"/>
  <c r="AE274" i="13"/>
  <c r="AD274" i="13"/>
  <c r="AC274" i="13"/>
  <c r="AB274" i="13"/>
  <c r="AA274" i="13"/>
  <c r="BF273" i="13"/>
  <c r="BE273" i="13"/>
  <c r="BD273" i="13"/>
  <c r="BC273" i="13"/>
  <c r="BB273" i="13"/>
  <c r="BA273" i="13"/>
  <c r="AZ273" i="13"/>
  <c r="AY273" i="13"/>
  <c r="AX273" i="13"/>
  <c r="AW273" i="13"/>
  <c r="AV273" i="13"/>
  <c r="AU273" i="13"/>
  <c r="AT273" i="13"/>
  <c r="AS273" i="13"/>
  <c r="AR273" i="13"/>
  <c r="AQ273" i="13"/>
  <c r="AP273" i="13"/>
  <c r="AO273" i="13"/>
  <c r="AN273" i="13"/>
  <c r="AM273" i="13"/>
  <c r="AL273" i="13"/>
  <c r="AK273" i="13"/>
  <c r="AJ273" i="13"/>
  <c r="AI273" i="13"/>
  <c r="AH273" i="13"/>
  <c r="AG273" i="13"/>
  <c r="AF273" i="13"/>
  <c r="AE273" i="13"/>
  <c r="AD273" i="13"/>
  <c r="AC273" i="13"/>
  <c r="AB273" i="13"/>
  <c r="AA273" i="13"/>
  <c r="BE272" i="13"/>
  <c r="BD272" i="13"/>
  <c r="BC272" i="13"/>
  <c r="BB272" i="13"/>
  <c r="BA272" i="13"/>
  <c r="AZ272" i="13"/>
  <c r="AY272" i="13"/>
  <c r="AX272" i="13"/>
  <c r="AW272" i="13"/>
  <c r="AV272" i="13"/>
  <c r="AU272" i="13"/>
  <c r="AT272" i="13"/>
  <c r="AS272" i="13"/>
  <c r="AR272" i="13"/>
  <c r="AQ272" i="13"/>
  <c r="AP272" i="13"/>
  <c r="AO272" i="13"/>
  <c r="AN272" i="13"/>
  <c r="AM272" i="13"/>
  <c r="AL272" i="13"/>
  <c r="AK272" i="13"/>
  <c r="AJ272" i="13"/>
  <c r="AI272" i="13"/>
  <c r="AH272" i="13"/>
  <c r="AG272" i="13"/>
  <c r="AF272" i="13"/>
  <c r="AE272" i="13"/>
  <c r="AD272" i="13"/>
  <c r="AC272" i="13"/>
  <c r="AB272" i="13"/>
  <c r="AA272" i="13"/>
  <c r="BF272" i="13" s="1"/>
  <c r="BE271" i="13"/>
  <c r="BD271" i="13"/>
  <c r="BC271" i="13"/>
  <c r="BB271" i="13"/>
  <c r="BA271" i="13"/>
  <c r="AZ271" i="13"/>
  <c r="AY271" i="13"/>
  <c r="AX271" i="13"/>
  <c r="AW271" i="13"/>
  <c r="AV271" i="13"/>
  <c r="AU271" i="13"/>
  <c r="AT271" i="13"/>
  <c r="AS271" i="13"/>
  <c r="AR271" i="13"/>
  <c r="AQ271" i="13"/>
  <c r="AP271" i="13"/>
  <c r="AO271" i="13"/>
  <c r="AN271" i="13"/>
  <c r="AM271" i="13"/>
  <c r="AL271" i="13"/>
  <c r="AK271" i="13"/>
  <c r="AJ271" i="13"/>
  <c r="AI271" i="13"/>
  <c r="AH271" i="13"/>
  <c r="AG271" i="13"/>
  <c r="AF271" i="13"/>
  <c r="AE271" i="13"/>
  <c r="AD271" i="13"/>
  <c r="AC271" i="13"/>
  <c r="AB271" i="13"/>
  <c r="AA271" i="13"/>
  <c r="BF271" i="13" s="1"/>
  <c r="BE270" i="13"/>
  <c r="BD270" i="13"/>
  <c r="BC270" i="13"/>
  <c r="BB270" i="13"/>
  <c r="BA270" i="13"/>
  <c r="AZ270" i="13"/>
  <c r="AY270" i="13"/>
  <c r="AX270" i="13"/>
  <c r="AW270" i="13"/>
  <c r="AV270" i="13"/>
  <c r="AU270" i="13"/>
  <c r="AT270" i="13"/>
  <c r="AS270" i="13"/>
  <c r="AR270" i="13"/>
  <c r="AQ270" i="13"/>
  <c r="AP270" i="13"/>
  <c r="AO270" i="13"/>
  <c r="AN270" i="13"/>
  <c r="AM270" i="13"/>
  <c r="AL270" i="13"/>
  <c r="AK270" i="13"/>
  <c r="AJ270" i="13"/>
  <c r="AI270" i="13"/>
  <c r="AH270" i="13"/>
  <c r="AG270" i="13"/>
  <c r="AF270" i="13"/>
  <c r="AE270" i="13"/>
  <c r="AD270" i="13"/>
  <c r="AC270" i="13"/>
  <c r="AB270" i="13"/>
  <c r="AA270" i="13"/>
  <c r="BF270" i="13" s="1"/>
  <c r="BE269" i="13"/>
  <c r="BD269" i="13"/>
  <c r="BC269" i="13"/>
  <c r="BB269" i="13"/>
  <c r="BA269" i="13"/>
  <c r="AZ269" i="13"/>
  <c r="AY269" i="13"/>
  <c r="AX269" i="13"/>
  <c r="AW269" i="13"/>
  <c r="AV269" i="13"/>
  <c r="AU269" i="13"/>
  <c r="AT269" i="13"/>
  <c r="AS269" i="13"/>
  <c r="AR269" i="13"/>
  <c r="AQ269" i="13"/>
  <c r="AP269" i="13"/>
  <c r="AO269" i="13"/>
  <c r="AN269" i="13"/>
  <c r="AM269" i="13"/>
  <c r="AL269" i="13"/>
  <c r="AK269" i="13"/>
  <c r="AJ269" i="13"/>
  <c r="AI269" i="13"/>
  <c r="AH269" i="13"/>
  <c r="AG269" i="13"/>
  <c r="AF269" i="13"/>
  <c r="AE269" i="13"/>
  <c r="AD269" i="13"/>
  <c r="AC269" i="13"/>
  <c r="AB269" i="13"/>
  <c r="AA269" i="13"/>
  <c r="BF269" i="13" s="1"/>
  <c r="BE268" i="13"/>
  <c r="BD268" i="13"/>
  <c r="BC268" i="13"/>
  <c r="BB268" i="13"/>
  <c r="BA268" i="13"/>
  <c r="AZ268" i="13"/>
  <c r="AY268" i="13"/>
  <c r="AX268" i="13"/>
  <c r="AW268" i="13"/>
  <c r="AV268" i="13"/>
  <c r="AU268" i="13"/>
  <c r="AT268" i="13"/>
  <c r="AS268" i="13"/>
  <c r="AR268" i="13"/>
  <c r="AQ268" i="13"/>
  <c r="AP268" i="13"/>
  <c r="AO268" i="13"/>
  <c r="AN268" i="13"/>
  <c r="AM268" i="13"/>
  <c r="AL268" i="13"/>
  <c r="AK268" i="13"/>
  <c r="AJ268" i="13"/>
  <c r="AI268" i="13"/>
  <c r="AH268" i="13"/>
  <c r="AG268" i="13"/>
  <c r="AF268" i="13"/>
  <c r="AE268" i="13"/>
  <c r="AD268" i="13"/>
  <c r="AC268" i="13"/>
  <c r="AB268" i="13"/>
  <c r="AA268" i="13"/>
  <c r="BF268" i="13" s="1"/>
  <c r="BE267" i="13"/>
  <c r="BD267" i="13"/>
  <c r="BC267" i="13"/>
  <c r="BB267" i="13"/>
  <c r="BA267" i="13"/>
  <c r="AZ267" i="13"/>
  <c r="AY267" i="13"/>
  <c r="AX267" i="13"/>
  <c r="AW267" i="13"/>
  <c r="AV267" i="13"/>
  <c r="AU267" i="13"/>
  <c r="AT267" i="13"/>
  <c r="AS267" i="13"/>
  <c r="AR267" i="13"/>
  <c r="AQ267" i="13"/>
  <c r="AP267" i="13"/>
  <c r="AO267" i="13"/>
  <c r="AN267" i="13"/>
  <c r="AM267" i="13"/>
  <c r="AL267" i="13"/>
  <c r="AK267" i="13"/>
  <c r="AJ267" i="13"/>
  <c r="AI267" i="13"/>
  <c r="AH267" i="13"/>
  <c r="AG267" i="13"/>
  <c r="AF267" i="13"/>
  <c r="AE267" i="13"/>
  <c r="AD267" i="13"/>
  <c r="AC267" i="13"/>
  <c r="AB267" i="13"/>
  <c r="AA267" i="13"/>
  <c r="BF267" i="13" s="1"/>
  <c r="BE266" i="13"/>
  <c r="BD266" i="13"/>
  <c r="BC266" i="13"/>
  <c r="BB266" i="13"/>
  <c r="BA266" i="13"/>
  <c r="AZ266" i="13"/>
  <c r="AY266" i="13"/>
  <c r="AX266" i="13"/>
  <c r="AW266" i="13"/>
  <c r="AV266" i="13"/>
  <c r="AU266" i="13"/>
  <c r="AT266" i="13"/>
  <c r="AS266" i="13"/>
  <c r="AR266" i="13"/>
  <c r="AQ266" i="13"/>
  <c r="AP266" i="13"/>
  <c r="AO266" i="13"/>
  <c r="AN266" i="13"/>
  <c r="AM266" i="13"/>
  <c r="AL266" i="13"/>
  <c r="AK266" i="13"/>
  <c r="AJ266" i="13"/>
  <c r="AI266" i="13"/>
  <c r="AH266" i="13"/>
  <c r="AG266" i="13"/>
  <c r="AF266" i="13"/>
  <c r="AE266" i="13"/>
  <c r="AD266" i="13"/>
  <c r="AC266" i="13"/>
  <c r="AB266" i="13"/>
  <c r="AA266" i="13"/>
  <c r="BF266" i="13" s="1"/>
  <c r="BE265" i="13"/>
  <c r="BD265" i="13"/>
  <c r="BD282" i="13" s="1"/>
  <c r="BC265" i="13"/>
  <c r="BC282" i="13" s="1"/>
  <c r="BB265" i="13"/>
  <c r="BB282" i="13" s="1"/>
  <c r="BA265" i="13"/>
  <c r="AZ265" i="13"/>
  <c r="AZ282" i="13" s="1"/>
  <c r="AY265" i="13"/>
  <c r="AY282" i="13" s="1"/>
  <c r="AX265" i="13"/>
  <c r="AX282" i="13" s="1"/>
  <c r="AW265" i="13"/>
  <c r="AV265" i="13"/>
  <c r="AV282" i="13" s="1"/>
  <c r="AU265" i="13"/>
  <c r="AU282" i="13" s="1"/>
  <c r="AT265" i="13"/>
  <c r="AT282" i="13" s="1"/>
  <c r="AS265" i="13"/>
  <c r="AR265" i="13"/>
  <c r="AR282" i="13" s="1"/>
  <c r="AQ265" i="13"/>
  <c r="AQ282" i="13" s="1"/>
  <c r="AP265" i="13"/>
  <c r="AP282" i="13" s="1"/>
  <c r="AO265" i="13"/>
  <c r="AN265" i="13"/>
  <c r="AN282" i="13" s="1"/>
  <c r="AM265" i="13"/>
  <c r="AM282" i="13" s="1"/>
  <c r="AL265" i="13"/>
  <c r="AL282" i="13" s="1"/>
  <c r="AK265" i="13"/>
  <c r="AJ265" i="13"/>
  <c r="AJ282" i="13" s="1"/>
  <c r="AI265" i="13"/>
  <c r="AI282" i="13" s="1"/>
  <c r="AH265" i="13"/>
  <c r="AH282" i="13" s="1"/>
  <c r="AG265" i="13"/>
  <c r="AF265" i="13"/>
  <c r="AF282" i="13" s="1"/>
  <c r="AE265" i="13"/>
  <c r="AE282" i="13" s="1"/>
  <c r="AD265" i="13"/>
  <c r="AD282" i="13" s="1"/>
  <c r="AC265" i="13"/>
  <c r="AB265" i="13"/>
  <c r="AB282" i="13" s="1"/>
  <c r="AA265" i="13"/>
  <c r="AA282" i="13" s="1"/>
  <c r="BF282" i="13" s="1"/>
  <c r="BE264" i="13"/>
  <c r="BD264" i="13"/>
  <c r="BC264" i="13"/>
  <c r="BB264" i="13"/>
  <c r="BA264" i="13"/>
  <c r="AZ264" i="13"/>
  <c r="AY264" i="13"/>
  <c r="AX264" i="13"/>
  <c r="AW264" i="13"/>
  <c r="AV264" i="13"/>
  <c r="AU264" i="13"/>
  <c r="AT264" i="13"/>
  <c r="AS264" i="13"/>
  <c r="AR264" i="13"/>
  <c r="AQ264" i="13"/>
  <c r="AP264" i="13"/>
  <c r="AO264" i="13"/>
  <c r="AN264" i="13"/>
  <c r="AM264" i="13"/>
  <c r="AL264" i="13"/>
  <c r="AK264" i="13"/>
  <c r="AJ264" i="13"/>
  <c r="AI264" i="13"/>
  <c r="AH264" i="13"/>
  <c r="AG264" i="13"/>
  <c r="AF264" i="13"/>
  <c r="AE264" i="13"/>
  <c r="AD264" i="13"/>
  <c r="AC264" i="13"/>
  <c r="AB264" i="13"/>
  <c r="AA264" i="13"/>
  <c r="BF264" i="13" s="1"/>
  <c r="BE263" i="13"/>
  <c r="BD263" i="13"/>
  <c r="BC263" i="13"/>
  <c r="BB263" i="13"/>
  <c r="BA263" i="13"/>
  <c r="AZ263" i="13"/>
  <c r="AY263" i="13"/>
  <c r="AX263" i="13"/>
  <c r="AW263" i="13"/>
  <c r="AV263" i="13"/>
  <c r="AU263" i="13"/>
  <c r="AT263" i="13"/>
  <c r="AS263" i="13"/>
  <c r="AR263" i="13"/>
  <c r="AQ263" i="13"/>
  <c r="AP263" i="13"/>
  <c r="AO263" i="13"/>
  <c r="AN263" i="13"/>
  <c r="AM263" i="13"/>
  <c r="AL263" i="13"/>
  <c r="AK263" i="13"/>
  <c r="AJ263" i="13"/>
  <c r="AI263" i="13"/>
  <c r="AH263" i="13"/>
  <c r="AG263" i="13"/>
  <c r="AF263" i="13"/>
  <c r="AE263" i="13"/>
  <c r="AD263" i="13"/>
  <c r="AC263" i="13"/>
  <c r="AB263" i="13"/>
  <c r="AA263" i="13"/>
  <c r="BF263" i="13" s="1"/>
  <c r="BE262" i="13"/>
  <c r="BD262" i="13"/>
  <c r="BC262" i="13"/>
  <c r="BB262" i="13"/>
  <c r="BA262" i="13"/>
  <c r="AZ262" i="13"/>
  <c r="AY262" i="13"/>
  <c r="AX262" i="13"/>
  <c r="AW262" i="13"/>
  <c r="AV262" i="13"/>
  <c r="AU262" i="13"/>
  <c r="AT262" i="13"/>
  <c r="AS262" i="13"/>
  <c r="AR262" i="13"/>
  <c r="AQ262" i="13"/>
  <c r="AP262" i="13"/>
  <c r="AO262" i="13"/>
  <c r="AN262" i="13"/>
  <c r="AM262" i="13"/>
  <c r="AL262" i="13"/>
  <c r="AK262" i="13"/>
  <c r="AJ262" i="13"/>
  <c r="AI262" i="13"/>
  <c r="AH262" i="13"/>
  <c r="AG262" i="13"/>
  <c r="AF262" i="13"/>
  <c r="AE262" i="13"/>
  <c r="AD262" i="13"/>
  <c r="AC262" i="13"/>
  <c r="AB262" i="13"/>
  <c r="AA262" i="13"/>
  <c r="BF262" i="13" s="1"/>
  <c r="BE261" i="13"/>
  <c r="BD261" i="13"/>
  <c r="BD278" i="13" s="1"/>
  <c r="BC261" i="13"/>
  <c r="BB261" i="13"/>
  <c r="BA261" i="13"/>
  <c r="AZ261" i="13"/>
  <c r="AZ278" i="13" s="1"/>
  <c r="AY261" i="13"/>
  <c r="AX261" i="13"/>
  <c r="AW261" i="13"/>
  <c r="AV261" i="13"/>
  <c r="AV278" i="13" s="1"/>
  <c r="AU261" i="13"/>
  <c r="AT261" i="13"/>
  <c r="AS261" i="13"/>
  <c r="AR261" i="13"/>
  <c r="AR278" i="13" s="1"/>
  <c r="AQ261" i="13"/>
  <c r="AP261" i="13"/>
  <c r="AO261" i="13"/>
  <c r="AN261" i="13"/>
  <c r="AN278" i="13" s="1"/>
  <c r="AM261" i="13"/>
  <c r="AL261" i="13"/>
  <c r="AK261" i="13"/>
  <c r="AJ261" i="13"/>
  <c r="AJ278" i="13" s="1"/>
  <c r="AI261" i="13"/>
  <c r="AH261" i="13"/>
  <c r="AG261" i="13"/>
  <c r="AF261" i="13"/>
  <c r="AF278" i="13" s="1"/>
  <c r="AE261" i="13"/>
  <c r="AD261" i="13"/>
  <c r="AC261" i="13"/>
  <c r="AC278" i="13" s="1"/>
  <c r="AB261" i="13"/>
  <c r="AB278" i="13" s="1"/>
  <c r="AA261" i="13"/>
  <c r="BE260" i="13"/>
  <c r="BD260" i="13"/>
  <c r="BC260" i="13"/>
  <c r="BB260" i="13"/>
  <c r="BA260" i="13"/>
  <c r="AZ260" i="13"/>
  <c r="AY260" i="13"/>
  <c r="AX260" i="13"/>
  <c r="AW260" i="13"/>
  <c r="AV260" i="13"/>
  <c r="AU260" i="13"/>
  <c r="AT260" i="13"/>
  <c r="AS260" i="13"/>
  <c r="AR260" i="13"/>
  <c r="AQ260" i="13"/>
  <c r="AP260" i="13"/>
  <c r="AO260" i="13"/>
  <c r="AN260" i="13"/>
  <c r="AM260" i="13"/>
  <c r="AL260" i="13"/>
  <c r="AK260" i="13"/>
  <c r="AJ260" i="13"/>
  <c r="AI260" i="13"/>
  <c r="AH260" i="13"/>
  <c r="AG260" i="13"/>
  <c r="AF260" i="13"/>
  <c r="AE260" i="13"/>
  <c r="AD260" i="13"/>
  <c r="AC260" i="13"/>
  <c r="AB260" i="13"/>
  <c r="AA260" i="13"/>
  <c r="BF260" i="13" s="1"/>
  <c r="BE259" i="13"/>
  <c r="BD259" i="13"/>
  <c r="BC259" i="13"/>
  <c r="BB259" i="13"/>
  <c r="BA259" i="13"/>
  <c r="AZ259" i="13"/>
  <c r="AY259" i="13"/>
  <c r="AX259" i="13"/>
  <c r="AW259" i="13"/>
  <c r="AV259" i="13"/>
  <c r="AU259" i="13"/>
  <c r="AT259" i="13"/>
  <c r="AS259" i="13"/>
  <c r="AR259" i="13"/>
  <c r="AQ259" i="13"/>
  <c r="AP259" i="13"/>
  <c r="AO259" i="13"/>
  <c r="AN259" i="13"/>
  <c r="AM259" i="13"/>
  <c r="AL259" i="13"/>
  <c r="AK259" i="13"/>
  <c r="AJ259" i="13"/>
  <c r="AI259" i="13"/>
  <c r="AH259" i="13"/>
  <c r="AG259" i="13"/>
  <c r="AF259" i="13"/>
  <c r="AE259" i="13"/>
  <c r="AD259" i="13"/>
  <c r="AC259" i="13"/>
  <c r="AB259" i="13"/>
  <c r="AA259" i="13"/>
  <c r="BF259" i="13" s="1"/>
  <c r="BE258" i="13"/>
  <c r="BD258" i="13"/>
  <c r="BC258" i="13"/>
  <c r="BB258" i="13"/>
  <c r="BA258" i="13"/>
  <c r="AZ258" i="13"/>
  <c r="AY258" i="13"/>
  <c r="AX258" i="13"/>
  <c r="AW258" i="13"/>
  <c r="AV258" i="13"/>
  <c r="AU258" i="13"/>
  <c r="AT258" i="13"/>
  <c r="AS258" i="13"/>
  <c r="AR258" i="13"/>
  <c r="AQ258" i="13"/>
  <c r="AP258" i="13"/>
  <c r="AO258" i="13"/>
  <c r="AN258" i="13"/>
  <c r="AM258" i="13"/>
  <c r="AL258" i="13"/>
  <c r="AK258" i="13"/>
  <c r="AJ258" i="13"/>
  <c r="AI258" i="13"/>
  <c r="AH258" i="13"/>
  <c r="AG258" i="13"/>
  <c r="AF258" i="13"/>
  <c r="AE258" i="13"/>
  <c r="AD258" i="13"/>
  <c r="AC258" i="13"/>
  <c r="AB258" i="13"/>
  <c r="AA258" i="13"/>
  <c r="BF258" i="13" s="1"/>
  <c r="BE257" i="13"/>
  <c r="BD257" i="13"/>
  <c r="BC257" i="13"/>
  <c r="BB257" i="13"/>
  <c r="BA257" i="13"/>
  <c r="AZ257" i="13"/>
  <c r="AY257" i="13"/>
  <c r="AX257" i="13"/>
  <c r="AW257" i="13"/>
  <c r="AV257" i="13"/>
  <c r="AU257" i="13"/>
  <c r="AT257" i="13"/>
  <c r="AS257" i="13"/>
  <c r="AR257" i="13"/>
  <c r="AQ257" i="13"/>
  <c r="AP257" i="13"/>
  <c r="AO257" i="13"/>
  <c r="AN257" i="13"/>
  <c r="AM257" i="13"/>
  <c r="AL257" i="13"/>
  <c r="AK257" i="13"/>
  <c r="AJ257" i="13"/>
  <c r="AI257" i="13"/>
  <c r="AH257" i="13"/>
  <c r="AG257" i="13"/>
  <c r="AF257" i="13"/>
  <c r="AE257" i="13"/>
  <c r="AD257" i="13"/>
  <c r="AC257" i="13"/>
  <c r="AB257" i="13"/>
  <c r="AA257" i="13"/>
  <c r="BF257" i="13" s="1"/>
  <c r="BE256" i="13"/>
  <c r="BD256" i="13"/>
  <c r="BC256" i="13"/>
  <c r="BB256" i="13"/>
  <c r="BA256" i="13"/>
  <c r="AZ256" i="13"/>
  <c r="AY256" i="13"/>
  <c r="AX256" i="13"/>
  <c r="AW256" i="13"/>
  <c r="AV256" i="13"/>
  <c r="AU256" i="13"/>
  <c r="AT256" i="13"/>
  <c r="AS256" i="13"/>
  <c r="AR256" i="13"/>
  <c r="AQ256" i="13"/>
  <c r="AP256" i="13"/>
  <c r="AO256" i="13"/>
  <c r="AN256" i="13"/>
  <c r="AM256" i="13"/>
  <c r="AL256" i="13"/>
  <c r="AK256" i="13"/>
  <c r="AJ256" i="13"/>
  <c r="AI256" i="13"/>
  <c r="AH256" i="13"/>
  <c r="AG256" i="13"/>
  <c r="AF256" i="13"/>
  <c r="AE256" i="13"/>
  <c r="AD256" i="13"/>
  <c r="AC256" i="13"/>
  <c r="AB256" i="13"/>
  <c r="AA256" i="13"/>
  <c r="BF256" i="13" s="1"/>
  <c r="BE255" i="13"/>
  <c r="BD255" i="13"/>
  <c r="BC255" i="13"/>
  <c r="BB255" i="13"/>
  <c r="BA255" i="13"/>
  <c r="AZ255" i="13"/>
  <c r="AY255" i="13"/>
  <c r="AX255" i="13"/>
  <c r="AW255" i="13"/>
  <c r="AV255" i="13"/>
  <c r="AU255" i="13"/>
  <c r="AT255" i="13"/>
  <c r="AS255" i="13"/>
  <c r="AR255" i="13"/>
  <c r="AQ255" i="13"/>
  <c r="AP255" i="13"/>
  <c r="AO255" i="13"/>
  <c r="AN255" i="13"/>
  <c r="AM255" i="13"/>
  <c r="AL255" i="13"/>
  <c r="AK255" i="13"/>
  <c r="AJ255" i="13"/>
  <c r="AI255" i="13"/>
  <c r="AH255" i="13"/>
  <c r="AG255" i="13"/>
  <c r="AF255" i="13"/>
  <c r="AE255" i="13"/>
  <c r="AD255" i="13"/>
  <c r="AC255" i="13"/>
  <c r="AB255" i="13"/>
  <c r="AA255" i="13"/>
  <c r="BF255" i="13" s="1"/>
  <c r="BE254" i="13"/>
  <c r="BD254" i="13"/>
  <c r="BC254" i="13"/>
  <c r="BB254" i="13"/>
  <c r="BA254" i="13"/>
  <c r="AZ254" i="13"/>
  <c r="AY254" i="13"/>
  <c r="AX254" i="13"/>
  <c r="AW254" i="13"/>
  <c r="AV254" i="13"/>
  <c r="AU254" i="13"/>
  <c r="AT254" i="13"/>
  <c r="AS254" i="13"/>
  <c r="AR254" i="13"/>
  <c r="AQ254" i="13"/>
  <c r="AP254" i="13"/>
  <c r="AO254" i="13"/>
  <c r="AN254" i="13"/>
  <c r="AM254" i="13"/>
  <c r="AL254" i="13"/>
  <c r="AK254" i="13"/>
  <c r="AJ254" i="13"/>
  <c r="AI254" i="13"/>
  <c r="AH254" i="13"/>
  <c r="AG254" i="13"/>
  <c r="AF254" i="13"/>
  <c r="AE254" i="13"/>
  <c r="AD254" i="13"/>
  <c r="AC254" i="13"/>
  <c r="AB254" i="13"/>
  <c r="AA254" i="13"/>
  <c r="BF254" i="13" s="1"/>
  <c r="BE253" i="13"/>
  <c r="BD253" i="13"/>
  <c r="BD279" i="13" s="1"/>
  <c r="BC253" i="13"/>
  <c r="BB253" i="13"/>
  <c r="BA253" i="13"/>
  <c r="AZ253" i="13"/>
  <c r="AZ279" i="13" s="1"/>
  <c r="AY253" i="13"/>
  <c r="AX253" i="13"/>
  <c r="AW253" i="13"/>
  <c r="AV253" i="13"/>
  <c r="AV279" i="13" s="1"/>
  <c r="AU253" i="13"/>
  <c r="AT253" i="13"/>
  <c r="AS253" i="13"/>
  <c r="AR253" i="13"/>
  <c r="AR279" i="13" s="1"/>
  <c r="AQ253" i="13"/>
  <c r="AP253" i="13"/>
  <c r="AO253" i="13"/>
  <c r="AN253" i="13"/>
  <c r="AN279" i="13" s="1"/>
  <c r="AM253" i="13"/>
  <c r="AL253" i="13"/>
  <c r="AK253" i="13"/>
  <c r="AJ253" i="13"/>
  <c r="AJ279" i="13" s="1"/>
  <c r="AI253" i="13"/>
  <c r="AH253" i="13"/>
  <c r="AG253" i="13"/>
  <c r="AF253" i="13"/>
  <c r="AF279" i="13" s="1"/>
  <c r="AE253" i="13"/>
  <c r="AD253" i="13"/>
  <c r="AC253" i="13"/>
  <c r="AB253" i="13"/>
  <c r="AB279" i="13" s="1"/>
  <c r="AA253" i="13"/>
  <c r="BF253" i="13" s="1"/>
  <c r="BE252" i="13"/>
  <c r="BD252" i="13"/>
  <c r="BC252" i="13"/>
  <c r="BB252" i="13"/>
  <c r="BA252" i="13"/>
  <c r="AZ252" i="13"/>
  <c r="AY252" i="13"/>
  <c r="AX252" i="13"/>
  <c r="AW252" i="13"/>
  <c r="AV252" i="13"/>
  <c r="AU252" i="13"/>
  <c r="AT252" i="13"/>
  <c r="AS252" i="13"/>
  <c r="AR252" i="13"/>
  <c r="AQ252" i="13"/>
  <c r="AP252" i="13"/>
  <c r="AO252" i="13"/>
  <c r="AN252" i="13"/>
  <c r="AM252" i="13"/>
  <c r="AL252" i="13"/>
  <c r="AK252" i="13"/>
  <c r="AJ252" i="13"/>
  <c r="AI252" i="13"/>
  <c r="AH252" i="13"/>
  <c r="AG252" i="13"/>
  <c r="AF252" i="13"/>
  <c r="AE252" i="13"/>
  <c r="AD252" i="13"/>
  <c r="AC252" i="13"/>
  <c r="AB252" i="13"/>
  <c r="AA252" i="13"/>
  <c r="BF252" i="13" s="1"/>
  <c r="BE251" i="13"/>
  <c r="BD251" i="13"/>
  <c r="BC251" i="13"/>
  <c r="BB251" i="13"/>
  <c r="BA251" i="13"/>
  <c r="AZ251" i="13"/>
  <c r="AY251" i="13"/>
  <c r="AX251" i="13"/>
  <c r="AW251" i="13"/>
  <c r="AV251" i="13"/>
  <c r="AU251" i="13"/>
  <c r="AT251" i="13"/>
  <c r="AS251" i="13"/>
  <c r="AR251" i="13"/>
  <c r="AQ251" i="13"/>
  <c r="AP251" i="13"/>
  <c r="AO251" i="13"/>
  <c r="AN251" i="13"/>
  <c r="AM251" i="13"/>
  <c r="AL251" i="13"/>
  <c r="AK251" i="13"/>
  <c r="AJ251" i="13"/>
  <c r="AI251" i="13"/>
  <c r="AH251" i="13"/>
  <c r="AG251" i="13"/>
  <c r="AF251" i="13"/>
  <c r="AE251" i="13"/>
  <c r="AD251" i="13"/>
  <c r="AC251" i="13"/>
  <c r="AB251" i="13"/>
  <c r="AA251" i="13"/>
  <c r="BF251" i="13" s="1"/>
  <c r="BE250" i="13"/>
  <c r="BD250" i="13"/>
  <c r="BC250" i="13"/>
  <c r="BB250" i="13"/>
  <c r="BA250" i="13"/>
  <c r="AZ250" i="13"/>
  <c r="AY250" i="13"/>
  <c r="AX250" i="13"/>
  <c r="AW250" i="13"/>
  <c r="AV250" i="13"/>
  <c r="AU250" i="13"/>
  <c r="AT250" i="13"/>
  <c r="AS250" i="13"/>
  <c r="AR250" i="13"/>
  <c r="AQ250" i="13"/>
  <c r="AP250" i="13"/>
  <c r="AO250" i="13"/>
  <c r="AN250" i="13"/>
  <c r="AM250" i="13"/>
  <c r="AL250" i="13"/>
  <c r="AK250" i="13"/>
  <c r="AJ250" i="13"/>
  <c r="AI250" i="13"/>
  <c r="AH250" i="13"/>
  <c r="AG250" i="13"/>
  <c r="AF250" i="13"/>
  <c r="AE250" i="13"/>
  <c r="AD250" i="13"/>
  <c r="AC250" i="13"/>
  <c r="AB250" i="13"/>
  <c r="AA250" i="13"/>
  <c r="BF250" i="13" s="1"/>
  <c r="BE249" i="13"/>
  <c r="BD249" i="13"/>
  <c r="BC249" i="13"/>
  <c r="BB249" i="13"/>
  <c r="BA249" i="13"/>
  <c r="AZ249" i="13"/>
  <c r="AY249" i="13"/>
  <c r="AX249" i="13"/>
  <c r="AW249" i="13"/>
  <c r="AV249" i="13"/>
  <c r="AU249" i="13"/>
  <c r="AT249" i="13"/>
  <c r="AS249" i="13"/>
  <c r="AR249" i="13"/>
  <c r="AQ249" i="13"/>
  <c r="AP249" i="13"/>
  <c r="AO249" i="13"/>
  <c r="AN249" i="13"/>
  <c r="AM249" i="13"/>
  <c r="AL249" i="13"/>
  <c r="AK249" i="13"/>
  <c r="AJ249" i="13"/>
  <c r="AI249" i="13"/>
  <c r="AH249" i="13"/>
  <c r="AG249" i="13"/>
  <c r="AF249" i="13"/>
  <c r="AE249" i="13"/>
  <c r="AD249" i="13"/>
  <c r="AC249" i="13"/>
  <c r="AB249" i="13"/>
  <c r="AA249" i="13"/>
  <c r="BF249" i="13" s="1"/>
  <c r="BE248" i="13"/>
  <c r="BD248" i="13"/>
  <c r="BC248" i="13"/>
  <c r="BB248" i="13"/>
  <c r="BA248" i="13"/>
  <c r="AZ248" i="13"/>
  <c r="AY248" i="13"/>
  <c r="AX248" i="13"/>
  <c r="AW248" i="13"/>
  <c r="AV248" i="13"/>
  <c r="AU248" i="13"/>
  <c r="AT248" i="13"/>
  <c r="AS248" i="13"/>
  <c r="AR248" i="13"/>
  <c r="AQ248" i="13"/>
  <c r="AP248" i="13"/>
  <c r="AO248" i="13"/>
  <c r="AN248" i="13"/>
  <c r="AM248" i="13"/>
  <c r="AL248" i="13"/>
  <c r="AK248" i="13"/>
  <c r="AJ248" i="13"/>
  <c r="AI248" i="13"/>
  <c r="AH248" i="13"/>
  <c r="AG248" i="13"/>
  <c r="AF248" i="13"/>
  <c r="AE248" i="13"/>
  <c r="AD248" i="13"/>
  <c r="AC248" i="13"/>
  <c r="AB248" i="13"/>
  <c r="AA248" i="13"/>
  <c r="BF248" i="13" s="1"/>
  <c r="BF247" i="13"/>
  <c r="BG247" i="13" s="1"/>
  <c r="BE247" i="13"/>
  <c r="BD247" i="13"/>
  <c r="BC247" i="13"/>
  <c r="BB247" i="13"/>
  <c r="BA247" i="13"/>
  <c r="AZ247" i="13"/>
  <c r="AY247" i="13"/>
  <c r="AX247" i="13"/>
  <c r="AW247" i="13"/>
  <c r="AV247" i="13"/>
  <c r="AU247" i="13"/>
  <c r="AT247" i="13"/>
  <c r="AS247" i="13"/>
  <c r="AR247" i="13"/>
  <c r="AQ247" i="13"/>
  <c r="AP247" i="13"/>
  <c r="AO247" i="13"/>
  <c r="AN247" i="13"/>
  <c r="AM247" i="13"/>
  <c r="AL247" i="13"/>
  <c r="AK247" i="13"/>
  <c r="AJ247" i="13"/>
  <c r="AI247" i="13"/>
  <c r="AH247" i="13"/>
  <c r="AG247" i="13"/>
  <c r="AF247" i="13"/>
  <c r="AE247" i="13"/>
  <c r="AD247" i="13"/>
  <c r="AC247" i="13"/>
  <c r="AB247" i="13"/>
  <c r="AA247" i="13"/>
  <c r="BE246" i="13"/>
  <c r="BD246" i="13"/>
  <c r="BC246" i="13"/>
  <c r="BB246" i="13"/>
  <c r="BA246" i="13"/>
  <c r="AZ246" i="13"/>
  <c r="AY246" i="13"/>
  <c r="AX246" i="13"/>
  <c r="AW246" i="13"/>
  <c r="AV246" i="13"/>
  <c r="AU246" i="13"/>
  <c r="AT246" i="13"/>
  <c r="AS246" i="13"/>
  <c r="AR246" i="13"/>
  <c r="AQ246" i="13"/>
  <c r="AP246" i="13"/>
  <c r="AO246" i="13"/>
  <c r="AN246" i="13"/>
  <c r="AM246" i="13"/>
  <c r="AL246" i="13"/>
  <c r="AK246" i="13"/>
  <c r="AJ246" i="13"/>
  <c r="AI246" i="13"/>
  <c r="AH246" i="13"/>
  <c r="AG246" i="13"/>
  <c r="AF246" i="13"/>
  <c r="AE246" i="13"/>
  <c r="AD246" i="13"/>
  <c r="AC246" i="13"/>
  <c r="AB246" i="13"/>
  <c r="AA246" i="13"/>
  <c r="BF246" i="13" s="1"/>
  <c r="BE245" i="13"/>
  <c r="BD245" i="13"/>
  <c r="BC245" i="13"/>
  <c r="BB245" i="13"/>
  <c r="BA245" i="13"/>
  <c r="AZ245" i="13"/>
  <c r="AY245" i="13"/>
  <c r="AX245" i="13"/>
  <c r="AW245" i="13"/>
  <c r="AV245" i="13"/>
  <c r="AU245" i="13"/>
  <c r="AT245" i="13"/>
  <c r="AS245" i="13"/>
  <c r="AR245" i="13"/>
  <c r="AQ245" i="13"/>
  <c r="AP245" i="13"/>
  <c r="AO245" i="13"/>
  <c r="AN245" i="13"/>
  <c r="AM245" i="13"/>
  <c r="AL245" i="13"/>
  <c r="AK245" i="13"/>
  <c r="AJ245" i="13"/>
  <c r="AI245" i="13"/>
  <c r="AH245" i="13"/>
  <c r="AG245" i="13"/>
  <c r="AF245" i="13"/>
  <c r="AE245" i="13"/>
  <c r="AD245" i="13"/>
  <c r="AC245" i="13"/>
  <c r="AB245" i="13"/>
  <c r="AA245" i="13"/>
  <c r="BF245" i="13" s="1"/>
  <c r="BF244" i="13"/>
  <c r="BE244" i="13"/>
  <c r="BD244" i="13"/>
  <c r="BC244" i="13"/>
  <c r="BB244" i="13"/>
  <c r="BA244" i="13"/>
  <c r="AZ244" i="13"/>
  <c r="AY244" i="13"/>
  <c r="AX244" i="13"/>
  <c r="AW244" i="13"/>
  <c r="AV244" i="13"/>
  <c r="AU244" i="13"/>
  <c r="AT244" i="13"/>
  <c r="AS244" i="13"/>
  <c r="AR244" i="13"/>
  <c r="AQ244" i="13"/>
  <c r="AP244" i="13"/>
  <c r="AO244" i="13"/>
  <c r="AN244" i="13"/>
  <c r="AM244" i="13"/>
  <c r="AL244" i="13"/>
  <c r="AK244" i="13"/>
  <c r="AJ244" i="13"/>
  <c r="AI244" i="13"/>
  <c r="AH244" i="13"/>
  <c r="AG244" i="13"/>
  <c r="AF244" i="13"/>
  <c r="AE244" i="13"/>
  <c r="AD244" i="13"/>
  <c r="AC244" i="13"/>
  <c r="AB244" i="13"/>
  <c r="AA244" i="13"/>
  <c r="BE243" i="13"/>
  <c r="BD243" i="13"/>
  <c r="BC243" i="13"/>
  <c r="BB243" i="13"/>
  <c r="BA243" i="13"/>
  <c r="AZ243" i="13"/>
  <c r="AY243" i="13"/>
  <c r="AX243" i="13"/>
  <c r="AW243" i="13"/>
  <c r="AV243" i="13"/>
  <c r="AU243" i="13"/>
  <c r="AT243" i="13"/>
  <c r="AT235" i="13" s="1"/>
  <c r="AS243" i="13"/>
  <c r="AR243" i="13"/>
  <c r="AQ243" i="13"/>
  <c r="AP243" i="13"/>
  <c r="AP239" i="13" s="1"/>
  <c r="AO243" i="13"/>
  <c r="AN243" i="13"/>
  <c r="AM243" i="13"/>
  <c r="AL243" i="13"/>
  <c r="AL239" i="13" s="1"/>
  <c r="AK243" i="13"/>
  <c r="AJ243" i="13"/>
  <c r="AI243" i="13"/>
  <c r="AI235" i="13" s="1"/>
  <c r="AH243" i="13"/>
  <c r="AH239" i="13" s="1"/>
  <c r="AG243" i="13"/>
  <c r="AG239" i="13" s="1"/>
  <c r="AF243" i="13"/>
  <c r="AE243" i="13"/>
  <c r="AE235" i="13" s="1"/>
  <c r="AD243" i="13"/>
  <c r="AC243" i="13"/>
  <c r="AC239" i="13" s="1"/>
  <c r="AB243" i="13"/>
  <c r="AA243" i="13"/>
  <c r="BE242" i="13"/>
  <c r="BD242" i="13"/>
  <c r="BC242" i="13"/>
  <c r="BB242" i="13"/>
  <c r="BA242" i="13"/>
  <c r="AZ242" i="13"/>
  <c r="AY242" i="13"/>
  <c r="AX242" i="13"/>
  <c r="AW242" i="13"/>
  <c r="AV242" i="13"/>
  <c r="AU242" i="13"/>
  <c r="AT242" i="13"/>
  <c r="AS242" i="13"/>
  <c r="AR242" i="13"/>
  <c r="AQ242" i="13"/>
  <c r="AP242" i="13"/>
  <c r="AO242" i="13"/>
  <c r="AN242" i="13"/>
  <c r="AM242" i="13"/>
  <c r="AL242" i="13"/>
  <c r="AK242" i="13"/>
  <c r="AJ242" i="13"/>
  <c r="AI242" i="13"/>
  <c r="AH242" i="13"/>
  <c r="AG242" i="13"/>
  <c r="AF242" i="13"/>
  <c r="AE242" i="13"/>
  <c r="AD242" i="13"/>
  <c r="AC242" i="13"/>
  <c r="AB242" i="13"/>
  <c r="AA242" i="13"/>
  <c r="BF242" i="13" s="1"/>
  <c r="BE241" i="13"/>
  <c r="BD241" i="13"/>
  <c r="BC241" i="13"/>
  <c r="BB241" i="13"/>
  <c r="BA241" i="13"/>
  <c r="AZ241" i="13"/>
  <c r="AY241" i="13"/>
  <c r="AX241" i="13"/>
  <c r="AW241" i="13"/>
  <c r="AV241" i="13"/>
  <c r="AU241" i="13"/>
  <c r="AT241" i="13"/>
  <c r="AS241" i="13"/>
  <c r="AR241" i="13"/>
  <c r="AQ241" i="13"/>
  <c r="AP241" i="13"/>
  <c r="AO241" i="13"/>
  <c r="AN241" i="13"/>
  <c r="AM241" i="13"/>
  <c r="AL241" i="13"/>
  <c r="AK241" i="13"/>
  <c r="AJ241" i="13"/>
  <c r="AI241" i="13"/>
  <c r="AH241" i="13"/>
  <c r="AG241" i="13"/>
  <c r="AF241" i="13"/>
  <c r="AE241" i="13"/>
  <c r="AD241" i="13"/>
  <c r="AC241" i="13"/>
  <c r="AB241" i="13"/>
  <c r="AA241" i="13"/>
  <c r="BF241" i="13" s="1"/>
  <c r="BE240" i="13"/>
  <c r="BE281" i="13" s="1"/>
  <c r="BD240" i="13"/>
  <c r="BD281" i="13" s="1"/>
  <c r="BD283" i="13" s="1"/>
  <c r="BC240" i="13"/>
  <c r="BC281" i="13" s="1"/>
  <c r="BC283" i="13" s="1"/>
  <c r="BB240" i="13"/>
  <c r="BB281" i="13" s="1"/>
  <c r="BB283" i="13" s="1"/>
  <c r="BA240" i="13"/>
  <c r="BA281" i="13" s="1"/>
  <c r="AZ240" i="13"/>
  <c r="AZ281" i="13" s="1"/>
  <c r="AZ283" i="13" s="1"/>
  <c r="AY240" i="13"/>
  <c r="AY281" i="13" s="1"/>
  <c r="AY283" i="13" s="1"/>
  <c r="AX240" i="13"/>
  <c r="AX281" i="13" s="1"/>
  <c r="AX283" i="13" s="1"/>
  <c r="AW240" i="13"/>
  <c r="AW281" i="13" s="1"/>
  <c r="AV240" i="13"/>
  <c r="AV281" i="13" s="1"/>
  <c r="AV283" i="13" s="1"/>
  <c r="AU240" i="13"/>
  <c r="AU281" i="13" s="1"/>
  <c r="AU283" i="13" s="1"/>
  <c r="AT240" i="13"/>
  <c r="AT281" i="13" s="1"/>
  <c r="AT283" i="13" s="1"/>
  <c r="AS240" i="13"/>
  <c r="AS281" i="13" s="1"/>
  <c r="AR240" i="13"/>
  <c r="AR281" i="13" s="1"/>
  <c r="AR283" i="13" s="1"/>
  <c r="AQ240" i="13"/>
  <c r="AQ281" i="13" s="1"/>
  <c r="AQ283" i="13" s="1"/>
  <c r="AP240" i="13"/>
  <c r="AP281" i="13" s="1"/>
  <c r="AP283" i="13" s="1"/>
  <c r="AO240" i="13"/>
  <c r="AO281" i="13" s="1"/>
  <c r="AN240" i="13"/>
  <c r="AN281" i="13" s="1"/>
  <c r="AN283" i="13" s="1"/>
  <c r="AM240" i="13"/>
  <c r="AM281" i="13" s="1"/>
  <c r="AM283" i="13" s="1"/>
  <c r="AL240" i="13"/>
  <c r="AL281" i="13" s="1"/>
  <c r="AL283" i="13" s="1"/>
  <c r="AK240" i="13"/>
  <c r="AK281" i="13" s="1"/>
  <c r="AJ240" i="13"/>
  <c r="AJ281" i="13" s="1"/>
  <c r="AJ283" i="13" s="1"/>
  <c r="AI240" i="13"/>
  <c r="AI281" i="13" s="1"/>
  <c r="AI283" i="13" s="1"/>
  <c r="AH240" i="13"/>
  <c r="AH281" i="13" s="1"/>
  <c r="AH283" i="13" s="1"/>
  <c r="AG240" i="13"/>
  <c r="AG281" i="13" s="1"/>
  <c r="AF240" i="13"/>
  <c r="AF281" i="13" s="1"/>
  <c r="AF283" i="13" s="1"/>
  <c r="AE240" i="13"/>
  <c r="AE281" i="13" s="1"/>
  <c r="AE283" i="13" s="1"/>
  <c r="AD240" i="13"/>
  <c r="AD281" i="13" s="1"/>
  <c r="AD283" i="13" s="1"/>
  <c r="AC240" i="13"/>
  <c r="AC281" i="13" s="1"/>
  <c r="AB240" i="13"/>
  <c r="AB281" i="13" s="1"/>
  <c r="AB283" i="13" s="1"/>
  <c r="AA240" i="13"/>
  <c r="AA281" i="13" s="1"/>
  <c r="BE239" i="13"/>
  <c r="BD239" i="13"/>
  <c r="BC239" i="13"/>
  <c r="BB239" i="13"/>
  <c r="BA239" i="13"/>
  <c r="AZ239" i="13"/>
  <c r="AY239" i="13"/>
  <c r="AX239" i="13"/>
  <c r="AW239" i="13"/>
  <c r="AV239" i="13"/>
  <c r="AU239" i="13"/>
  <c r="AT239" i="13"/>
  <c r="AS239" i="13"/>
  <c r="AR239" i="13"/>
  <c r="AQ239" i="13"/>
  <c r="AO239" i="13"/>
  <c r="AN239" i="13"/>
  <c r="AM239" i="13"/>
  <c r="AK239" i="13"/>
  <c r="AJ239" i="13"/>
  <c r="AI239" i="13"/>
  <c r="AF239" i="13"/>
  <c r="AE239" i="13"/>
  <c r="AB239" i="13"/>
  <c r="BE238" i="13"/>
  <c r="BD238" i="13"/>
  <c r="BC238" i="13"/>
  <c r="BB238" i="13"/>
  <c r="BA238" i="13"/>
  <c r="AZ238" i="13"/>
  <c r="AY238" i="13"/>
  <c r="AX238" i="13"/>
  <c r="AW238" i="13"/>
  <c r="AV238" i="13"/>
  <c r="AU238" i="13"/>
  <c r="AT238" i="13"/>
  <c r="AS238" i="13"/>
  <c r="AR238" i="13"/>
  <c r="AQ238" i="13"/>
  <c r="AP238" i="13"/>
  <c r="AO238" i="13"/>
  <c r="AN238" i="13"/>
  <c r="AM238" i="13"/>
  <c r="AL238" i="13"/>
  <c r="AK238" i="13"/>
  <c r="AJ238" i="13"/>
  <c r="AI238" i="13"/>
  <c r="AH238" i="13"/>
  <c r="AG238" i="13"/>
  <c r="AF238" i="13"/>
  <c r="AE238" i="13"/>
  <c r="AD238" i="13"/>
  <c r="AC238" i="13"/>
  <c r="AB238" i="13"/>
  <c r="AA238" i="13"/>
  <c r="BF238" i="13" s="1"/>
  <c r="BE237" i="13"/>
  <c r="BD237" i="13"/>
  <c r="BC237" i="13"/>
  <c r="BB237" i="13"/>
  <c r="BA237" i="13"/>
  <c r="AZ237" i="13"/>
  <c r="AY237" i="13"/>
  <c r="AX237" i="13"/>
  <c r="AW237" i="13"/>
  <c r="AV237" i="13"/>
  <c r="AU237" i="13"/>
  <c r="AT237" i="13"/>
  <c r="AS237" i="13"/>
  <c r="AR237" i="13"/>
  <c r="AQ237" i="13"/>
  <c r="AP237" i="13"/>
  <c r="AO237" i="13"/>
  <c r="AN237" i="13"/>
  <c r="AM237" i="13"/>
  <c r="AL237" i="13"/>
  <c r="AK237" i="13"/>
  <c r="AJ237" i="13"/>
  <c r="AI237" i="13"/>
  <c r="AH237" i="13"/>
  <c r="AG237" i="13"/>
  <c r="AF237" i="13"/>
  <c r="AE237" i="13"/>
  <c r="AD237" i="13"/>
  <c r="AC237" i="13"/>
  <c r="AB237" i="13"/>
  <c r="AA237" i="13"/>
  <c r="BF237" i="13" s="1"/>
  <c r="BE236" i="13"/>
  <c r="BE277" i="13" s="1"/>
  <c r="BD236" i="13"/>
  <c r="BC236" i="13"/>
  <c r="BB236" i="13"/>
  <c r="BB277" i="13" s="1"/>
  <c r="BA236" i="13"/>
  <c r="BA277" i="13" s="1"/>
  <c r="AZ236" i="13"/>
  <c r="AY236" i="13"/>
  <c r="AX236" i="13"/>
  <c r="AX277" i="13" s="1"/>
  <c r="AW236" i="13"/>
  <c r="AW277" i="13" s="1"/>
  <c r="AV236" i="13"/>
  <c r="AU236" i="13"/>
  <c r="AT236" i="13"/>
  <c r="AT277" i="13" s="1"/>
  <c r="AS236" i="13"/>
  <c r="AS277" i="13" s="1"/>
  <c r="AR236" i="13"/>
  <c r="AQ236" i="13"/>
  <c r="AP236" i="13"/>
  <c r="AP277" i="13" s="1"/>
  <c r="AO236" i="13"/>
  <c r="AO277" i="13" s="1"/>
  <c r="AN236" i="13"/>
  <c r="AM236" i="13"/>
  <c r="AL236" i="13"/>
  <c r="AL277" i="13" s="1"/>
  <c r="AK236" i="13"/>
  <c r="AK277" i="13" s="1"/>
  <c r="AJ236" i="13"/>
  <c r="AI236" i="13"/>
  <c r="AH236" i="13"/>
  <c r="AH277" i="13" s="1"/>
  <c r="AG236" i="13"/>
  <c r="AG277" i="13" s="1"/>
  <c r="AF236" i="13"/>
  <c r="AE236" i="13"/>
  <c r="AD236" i="13"/>
  <c r="AD277" i="13" s="1"/>
  <c r="AC236" i="13"/>
  <c r="AC277" i="13" s="1"/>
  <c r="AB236" i="13"/>
  <c r="AA236" i="13"/>
  <c r="O236" i="13"/>
  <c r="BE235" i="13"/>
  <c r="BD235" i="13"/>
  <c r="BC235" i="13"/>
  <c r="BB235" i="13"/>
  <c r="BA235" i="13"/>
  <c r="AZ235" i="13"/>
  <c r="AY235" i="13"/>
  <c r="AX235" i="13"/>
  <c r="AW235" i="13"/>
  <c r="AV235" i="13"/>
  <c r="AU235" i="13"/>
  <c r="AS235" i="13"/>
  <c r="AR235" i="13"/>
  <c r="AQ235" i="13"/>
  <c r="AO235" i="13"/>
  <c r="AN235" i="13"/>
  <c r="AM235" i="13"/>
  <c r="AK235" i="13"/>
  <c r="AJ235" i="13"/>
  <c r="AG235" i="13"/>
  <c r="AF235" i="13"/>
  <c r="AC235" i="13"/>
  <c r="AB235" i="13"/>
  <c r="BE234" i="13"/>
  <c r="BD234" i="13"/>
  <c r="BC234" i="13"/>
  <c r="BB234" i="13"/>
  <c r="BA234" i="13"/>
  <c r="AZ234" i="13"/>
  <c r="AY234" i="13"/>
  <c r="AX234" i="13"/>
  <c r="AW234" i="13"/>
  <c r="AV234" i="13"/>
  <c r="AU234" i="13"/>
  <c r="AT234" i="13"/>
  <c r="AS234" i="13"/>
  <c r="AR234" i="13"/>
  <c r="AQ234" i="13"/>
  <c r="AP234" i="13"/>
  <c r="AO234" i="13"/>
  <c r="AN234" i="13"/>
  <c r="AM234" i="13"/>
  <c r="AL234" i="13"/>
  <c r="AK234" i="13"/>
  <c r="AJ234" i="13"/>
  <c r="AI234" i="13"/>
  <c r="AH234" i="13"/>
  <c r="AG234" i="13"/>
  <c r="AF234" i="13"/>
  <c r="AE234" i="13"/>
  <c r="AD234" i="13"/>
  <c r="AC234" i="13"/>
  <c r="AB234" i="13"/>
  <c r="AA234" i="13"/>
  <c r="BF234" i="13" s="1"/>
  <c r="BE222" i="13"/>
  <c r="BD222" i="13"/>
  <c r="BC222" i="13"/>
  <c r="BB222" i="13"/>
  <c r="BA222" i="13"/>
  <c r="AZ222" i="13"/>
  <c r="AY222" i="13"/>
  <c r="AX222" i="13"/>
  <c r="AW222" i="13"/>
  <c r="AV222" i="13"/>
  <c r="AU222" i="13"/>
  <c r="AT222" i="13"/>
  <c r="AS222" i="13"/>
  <c r="AR222" i="13"/>
  <c r="AQ222" i="13"/>
  <c r="AP222" i="13"/>
  <c r="AO222" i="13"/>
  <c r="AN222" i="13"/>
  <c r="AM222" i="13"/>
  <c r="AL222" i="13"/>
  <c r="AK222" i="13"/>
  <c r="AJ222" i="13"/>
  <c r="AI222" i="13"/>
  <c r="AH222" i="13"/>
  <c r="AG222" i="13"/>
  <c r="AF222" i="13"/>
  <c r="AE222" i="13"/>
  <c r="AD222" i="13"/>
  <c r="AC222" i="13"/>
  <c r="AB222" i="13"/>
  <c r="AA222" i="13"/>
  <c r="BF222" i="13" s="1"/>
  <c r="BE221" i="13"/>
  <c r="BD221" i="13"/>
  <c r="BC221" i="13"/>
  <c r="BB221" i="13"/>
  <c r="BA221" i="13"/>
  <c r="AZ221" i="13"/>
  <c r="AY221" i="13"/>
  <c r="AX221" i="13"/>
  <c r="AW221" i="13"/>
  <c r="AV221" i="13"/>
  <c r="AU221" i="13"/>
  <c r="AT221" i="13"/>
  <c r="AS221" i="13"/>
  <c r="AR221" i="13"/>
  <c r="AQ221" i="13"/>
  <c r="AP221" i="13"/>
  <c r="AO221" i="13"/>
  <c r="AN221" i="13"/>
  <c r="AM221" i="13"/>
  <c r="AL221" i="13"/>
  <c r="AK221" i="13"/>
  <c r="AJ221" i="13"/>
  <c r="AI221" i="13"/>
  <c r="AH221" i="13"/>
  <c r="AG221" i="13"/>
  <c r="AF221" i="13"/>
  <c r="AE221" i="13"/>
  <c r="AD221" i="13"/>
  <c r="AC221" i="13"/>
  <c r="AB221" i="13"/>
  <c r="AA221" i="13"/>
  <c r="BF221" i="13" s="1"/>
  <c r="BE220" i="13"/>
  <c r="BD220" i="13"/>
  <c r="BC220" i="13"/>
  <c r="BB220" i="13"/>
  <c r="BA220" i="13"/>
  <c r="AZ220" i="13"/>
  <c r="AY220" i="13"/>
  <c r="AX220" i="13"/>
  <c r="AW220" i="13"/>
  <c r="AV220" i="13"/>
  <c r="AU220" i="13"/>
  <c r="AT220" i="13"/>
  <c r="AS220" i="13"/>
  <c r="AR220" i="13"/>
  <c r="AQ220" i="13"/>
  <c r="AP220" i="13"/>
  <c r="AO220" i="13"/>
  <c r="AN220" i="13"/>
  <c r="AM220" i="13"/>
  <c r="AL220" i="13"/>
  <c r="AK220" i="13"/>
  <c r="AJ220" i="13"/>
  <c r="AI220" i="13"/>
  <c r="AH220" i="13"/>
  <c r="AG220" i="13"/>
  <c r="AF220" i="13"/>
  <c r="AE220" i="13"/>
  <c r="AD220" i="13"/>
  <c r="AC220" i="13"/>
  <c r="AB220" i="13"/>
  <c r="AA220" i="13"/>
  <c r="BF220" i="13" s="1"/>
  <c r="BE219" i="13"/>
  <c r="BD219" i="13"/>
  <c r="BC219" i="13"/>
  <c r="BB219" i="13"/>
  <c r="BA219" i="13"/>
  <c r="AZ219" i="13"/>
  <c r="AY219" i="13"/>
  <c r="AX219" i="13"/>
  <c r="AW219" i="13"/>
  <c r="AV219" i="13"/>
  <c r="AU219" i="13"/>
  <c r="AT219" i="13"/>
  <c r="AS219" i="13"/>
  <c r="AR219" i="13"/>
  <c r="AQ219" i="13"/>
  <c r="AP219" i="13"/>
  <c r="AO219" i="13"/>
  <c r="AN219" i="13"/>
  <c r="AM219" i="13"/>
  <c r="AL219" i="13"/>
  <c r="AK219" i="13"/>
  <c r="AJ219" i="13"/>
  <c r="AI219" i="13"/>
  <c r="AH219" i="13"/>
  <c r="AG219" i="13"/>
  <c r="AF219" i="13"/>
  <c r="AE219" i="13"/>
  <c r="AD219" i="13"/>
  <c r="AC219" i="13"/>
  <c r="AB219" i="13"/>
  <c r="AA219" i="13"/>
  <c r="BF219" i="13" s="1"/>
  <c r="BE218" i="13"/>
  <c r="BD218" i="13"/>
  <c r="BC218" i="13"/>
  <c r="BB218" i="13"/>
  <c r="BA218" i="13"/>
  <c r="AZ218" i="13"/>
  <c r="AY218" i="13"/>
  <c r="AX218" i="13"/>
  <c r="AW218" i="13"/>
  <c r="AV218" i="13"/>
  <c r="AU218" i="13"/>
  <c r="AT218" i="13"/>
  <c r="AS218" i="13"/>
  <c r="AR218" i="13"/>
  <c r="AQ218" i="13"/>
  <c r="AP218" i="13"/>
  <c r="AO218" i="13"/>
  <c r="AN218" i="13"/>
  <c r="AM218" i="13"/>
  <c r="AL218" i="13"/>
  <c r="AK218" i="13"/>
  <c r="AJ218" i="13"/>
  <c r="AI218" i="13"/>
  <c r="AH218" i="13"/>
  <c r="AG218" i="13"/>
  <c r="AF218" i="13"/>
  <c r="AE218" i="13"/>
  <c r="AD218" i="13"/>
  <c r="AC218" i="13"/>
  <c r="AB218" i="13"/>
  <c r="AA218" i="13"/>
  <c r="BF218" i="13" s="1"/>
  <c r="BE217" i="13"/>
  <c r="BD217" i="13"/>
  <c r="BC217" i="13"/>
  <c r="BB217" i="13"/>
  <c r="BA217" i="13"/>
  <c r="AZ217" i="13"/>
  <c r="AY217" i="13"/>
  <c r="AX217" i="13"/>
  <c r="AW217" i="13"/>
  <c r="AV217" i="13"/>
  <c r="AU217" i="13"/>
  <c r="AT217" i="13"/>
  <c r="AS217" i="13"/>
  <c r="AR217" i="13"/>
  <c r="AQ217" i="13"/>
  <c r="AP217" i="13"/>
  <c r="AO217" i="13"/>
  <c r="AN217" i="13"/>
  <c r="AM217" i="13"/>
  <c r="AL217" i="13"/>
  <c r="AK217" i="13"/>
  <c r="AJ217" i="13"/>
  <c r="AI217" i="13"/>
  <c r="AH217" i="13"/>
  <c r="AG217" i="13"/>
  <c r="AF217" i="13"/>
  <c r="AE217" i="13"/>
  <c r="AD217" i="13"/>
  <c r="AC217" i="13"/>
  <c r="AB217" i="13"/>
  <c r="AA217" i="13"/>
  <c r="BF217" i="13" s="1"/>
  <c r="BE216" i="13"/>
  <c r="BD216" i="13"/>
  <c r="BC216" i="13"/>
  <c r="BB216" i="13"/>
  <c r="BA216" i="13"/>
  <c r="AZ216" i="13"/>
  <c r="AY216" i="13"/>
  <c r="AX216" i="13"/>
  <c r="AW216" i="13"/>
  <c r="AV216" i="13"/>
  <c r="AU216" i="13"/>
  <c r="AT216" i="13"/>
  <c r="AS216" i="13"/>
  <c r="AR216" i="13"/>
  <c r="AQ216" i="13"/>
  <c r="AP216" i="13"/>
  <c r="AO216" i="13"/>
  <c r="AN216" i="13"/>
  <c r="AM216" i="13"/>
  <c r="AL216" i="13"/>
  <c r="AK216" i="13"/>
  <c r="AJ216" i="13"/>
  <c r="AI216" i="13"/>
  <c r="AH216" i="13"/>
  <c r="AG216" i="13"/>
  <c r="AF216" i="13"/>
  <c r="AE216" i="13"/>
  <c r="AD216" i="13"/>
  <c r="AC216" i="13"/>
  <c r="AB216" i="13"/>
  <c r="AA216" i="13"/>
  <c r="BF216" i="13" s="1"/>
  <c r="BE215" i="13"/>
  <c r="BD215" i="13"/>
  <c r="BC215" i="13"/>
  <c r="BB215" i="13"/>
  <c r="BA215" i="13"/>
  <c r="AZ215" i="13"/>
  <c r="AY215" i="13"/>
  <c r="AX215" i="13"/>
  <c r="AW215" i="13"/>
  <c r="AV215" i="13"/>
  <c r="AU215" i="13"/>
  <c r="AT215" i="13"/>
  <c r="AS215" i="13"/>
  <c r="AR215" i="13"/>
  <c r="AQ215" i="13"/>
  <c r="AP215" i="13"/>
  <c r="AO215" i="13"/>
  <c r="AN215" i="13"/>
  <c r="AM215" i="13"/>
  <c r="AL215" i="13"/>
  <c r="AK215" i="13"/>
  <c r="AJ215" i="13"/>
  <c r="AI215" i="13"/>
  <c r="AH215" i="13"/>
  <c r="AG215" i="13"/>
  <c r="AF215" i="13"/>
  <c r="AE215" i="13"/>
  <c r="AD215" i="13"/>
  <c r="AC215" i="13"/>
  <c r="AB215" i="13"/>
  <c r="AA215" i="13"/>
  <c r="BF215" i="13" s="1"/>
  <c r="BE214" i="13"/>
  <c r="BD214" i="13"/>
  <c r="BC214" i="13"/>
  <c r="BB214" i="13"/>
  <c r="BA214" i="13"/>
  <c r="AZ214" i="13"/>
  <c r="AY214" i="13"/>
  <c r="AX214" i="13"/>
  <c r="AW214" i="13"/>
  <c r="AV214" i="13"/>
  <c r="AU214" i="13"/>
  <c r="AT214" i="13"/>
  <c r="AS214" i="13"/>
  <c r="AR214" i="13"/>
  <c r="AQ214" i="13"/>
  <c r="AP214" i="13"/>
  <c r="AO214" i="13"/>
  <c r="AN214" i="13"/>
  <c r="AM214" i="13"/>
  <c r="AL214" i="13"/>
  <c r="AK214" i="13"/>
  <c r="AJ214" i="13"/>
  <c r="AI214" i="13"/>
  <c r="AH214" i="13"/>
  <c r="AG214" i="13"/>
  <c r="AF214" i="13"/>
  <c r="AE214" i="13"/>
  <c r="AD214" i="13"/>
  <c r="AC214" i="13"/>
  <c r="AB214" i="13"/>
  <c r="AA214" i="13"/>
  <c r="BF214" i="13" s="1"/>
  <c r="BE213" i="13"/>
  <c r="BE230" i="13" s="1"/>
  <c r="BD213" i="13"/>
  <c r="BD230" i="13" s="1"/>
  <c r="BC213" i="13"/>
  <c r="BB213" i="13"/>
  <c r="BA213" i="13"/>
  <c r="BA230" i="13" s="1"/>
  <c r="AZ213" i="13"/>
  <c r="AZ230" i="13" s="1"/>
  <c r="AY213" i="13"/>
  <c r="AX213" i="13"/>
  <c r="AW213" i="13"/>
  <c r="AW230" i="13" s="1"/>
  <c r="AV213" i="13"/>
  <c r="AV230" i="13" s="1"/>
  <c r="AU213" i="13"/>
  <c r="AT213" i="13"/>
  <c r="AS213" i="13"/>
  <c r="AS230" i="13" s="1"/>
  <c r="AR213" i="13"/>
  <c r="AR230" i="13" s="1"/>
  <c r="AQ213" i="13"/>
  <c r="AP213" i="13"/>
  <c r="AO213" i="13"/>
  <c r="AO230" i="13" s="1"/>
  <c r="AN213" i="13"/>
  <c r="AN230" i="13" s="1"/>
  <c r="AM213" i="13"/>
  <c r="AL213" i="13"/>
  <c r="AK213" i="13"/>
  <c r="AK230" i="13" s="1"/>
  <c r="AJ213" i="13"/>
  <c r="AJ230" i="13" s="1"/>
  <c r="AI213" i="13"/>
  <c r="AH213" i="13"/>
  <c r="AG213" i="13"/>
  <c r="AG230" i="13" s="1"/>
  <c r="AF213" i="13"/>
  <c r="AF230" i="13" s="1"/>
  <c r="AE213" i="13"/>
  <c r="AD213" i="13"/>
  <c r="AC213" i="13"/>
  <c r="AC230" i="13" s="1"/>
  <c r="AB213" i="13"/>
  <c r="AB230" i="13" s="1"/>
  <c r="AA213" i="13"/>
  <c r="BE212" i="13"/>
  <c r="BD212" i="13"/>
  <c r="BC212" i="13"/>
  <c r="BB212" i="13"/>
  <c r="BA212" i="13"/>
  <c r="AZ212" i="13"/>
  <c r="AY212" i="13"/>
  <c r="AX212" i="13"/>
  <c r="AW212" i="13"/>
  <c r="AV212" i="13"/>
  <c r="AU212" i="13"/>
  <c r="AT212" i="13"/>
  <c r="AS212" i="13"/>
  <c r="AR212" i="13"/>
  <c r="AQ212" i="13"/>
  <c r="AP212" i="13"/>
  <c r="AO212" i="13"/>
  <c r="AN212" i="13"/>
  <c r="AM212" i="13"/>
  <c r="AL212" i="13"/>
  <c r="AK212" i="13"/>
  <c r="AJ212" i="13"/>
  <c r="AI212" i="13"/>
  <c r="AH212" i="13"/>
  <c r="AG212" i="13"/>
  <c r="AF212" i="13"/>
  <c r="AE212" i="13"/>
  <c r="AD212" i="13"/>
  <c r="AC212" i="13"/>
  <c r="AB212" i="13"/>
  <c r="AA212" i="13"/>
  <c r="BF212" i="13" s="1"/>
  <c r="BE211" i="13"/>
  <c r="BD211" i="13"/>
  <c r="BC211" i="13"/>
  <c r="BB211" i="13"/>
  <c r="BA211" i="13"/>
  <c r="AZ211" i="13"/>
  <c r="AY211" i="13"/>
  <c r="AX211" i="13"/>
  <c r="AW211" i="13"/>
  <c r="AV211" i="13"/>
  <c r="AU211" i="13"/>
  <c r="AT211" i="13"/>
  <c r="AS211" i="13"/>
  <c r="AR211" i="13"/>
  <c r="AQ211" i="13"/>
  <c r="AP211" i="13"/>
  <c r="AO211" i="13"/>
  <c r="AN211" i="13"/>
  <c r="AM211" i="13"/>
  <c r="AL211" i="13"/>
  <c r="AK211" i="13"/>
  <c r="AJ211" i="13"/>
  <c r="AI211" i="13"/>
  <c r="AH211" i="13"/>
  <c r="AG211" i="13"/>
  <c r="AF211" i="13"/>
  <c r="AE211" i="13"/>
  <c r="AD211" i="13"/>
  <c r="AC211" i="13"/>
  <c r="AB211" i="13"/>
  <c r="AA211" i="13"/>
  <c r="BF211" i="13" s="1"/>
  <c r="BE210" i="13"/>
  <c r="BD210" i="13"/>
  <c r="BC210" i="13"/>
  <c r="BB210" i="13"/>
  <c r="BA210" i="13"/>
  <c r="AZ210" i="13"/>
  <c r="AY210" i="13"/>
  <c r="AX210" i="13"/>
  <c r="AW210" i="13"/>
  <c r="AV210" i="13"/>
  <c r="AU210" i="13"/>
  <c r="AT210" i="13"/>
  <c r="AS210" i="13"/>
  <c r="AR210" i="13"/>
  <c r="AQ210" i="13"/>
  <c r="AP210" i="13"/>
  <c r="AO210" i="13"/>
  <c r="AN210" i="13"/>
  <c r="AM210" i="13"/>
  <c r="AL210" i="13"/>
  <c r="AK210" i="13"/>
  <c r="AJ210" i="13"/>
  <c r="AI210" i="13"/>
  <c r="AH210" i="13"/>
  <c r="AG210" i="13"/>
  <c r="AF210" i="13"/>
  <c r="AE210" i="13"/>
  <c r="AD210" i="13"/>
  <c r="AC210" i="13"/>
  <c r="AB210" i="13"/>
  <c r="AA210" i="13"/>
  <c r="BF210" i="13" s="1"/>
  <c r="BE209" i="13"/>
  <c r="BE226" i="13" s="1"/>
  <c r="BD209" i="13"/>
  <c r="BD226" i="13" s="1"/>
  <c r="BC209" i="13"/>
  <c r="BB209" i="13"/>
  <c r="BA209" i="13"/>
  <c r="BA226" i="13" s="1"/>
  <c r="AZ209" i="13"/>
  <c r="AZ226" i="13" s="1"/>
  <c r="AY209" i="13"/>
  <c r="AX209" i="13"/>
  <c r="AW209" i="13"/>
  <c r="AW226" i="13" s="1"/>
  <c r="AV209" i="13"/>
  <c r="AV226" i="13" s="1"/>
  <c r="AU209" i="13"/>
  <c r="AT209" i="13"/>
  <c r="AS209" i="13"/>
  <c r="AS226" i="13" s="1"/>
  <c r="AR209" i="13"/>
  <c r="AR226" i="13" s="1"/>
  <c r="AQ209" i="13"/>
  <c r="AP209" i="13"/>
  <c r="AO209" i="13"/>
  <c r="AO226" i="13" s="1"/>
  <c r="AN209" i="13"/>
  <c r="AN226" i="13" s="1"/>
  <c r="AM209" i="13"/>
  <c r="AL209" i="13"/>
  <c r="AK209" i="13"/>
  <c r="AK226" i="13" s="1"/>
  <c r="AJ209" i="13"/>
  <c r="AJ226" i="13" s="1"/>
  <c r="AI209" i="13"/>
  <c r="AH209" i="13"/>
  <c r="AG209" i="13"/>
  <c r="AG226" i="13" s="1"/>
  <c r="AF209" i="13"/>
  <c r="AF226" i="13" s="1"/>
  <c r="AE209" i="13"/>
  <c r="AD209" i="13"/>
  <c r="AC209" i="13"/>
  <c r="AC226" i="13" s="1"/>
  <c r="AB209" i="13"/>
  <c r="AB226" i="13" s="1"/>
  <c r="AA209" i="13"/>
  <c r="BE208" i="13"/>
  <c r="BD208" i="13"/>
  <c r="BC208" i="13"/>
  <c r="BB208" i="13"/>
  <c r="BA208" i="13"/>
  <c r="AZ208" i="13"/>
  <c r="AY208" i="13"/>
  <c r="AX208" i="13"/>
  <c r="AW208" i="13"/>
  <c r="AV208" i="13"/>
  <c r="AU208" i="13"/>
  <c r="AT208" i="13"/>
  <c r="AS208" i="13"/>
  <c r="AR208" i="13"/>
  <c r="AQ208" i="13"/>
  <c r="AP208" i="13"/>
  <c r="AO208" i="13"/>
  <c r="AN208" i="13"/>
  <c r="AM208" i="13"/>
  <c r="AL208" i="13"/>
  <c r="AK208" i="13"/>
  <c r="AJ208" i="13"/>
  <c r="AI208" i="13"/>
  <c r="AH208" i="13"/>
  <c r="AG208" i="13"/>
  <c r="AF208" i="13"/>
  <c r="AE208" i="13"/>
  <c r="AD208" i="13"/>
  <c r="AC208" i="13"/>
  <c r="AB208" i="13"/>
  <c r="AA208" i="13"/>
  <c r="BF208" i="13" s="1"/>
  <c r="BG208" i="13" s="1"/>
  <c r="BE207" i="13"/>
  <c r="BD207" i="13"/>
  <c r="BC207" i="13"/>
  <c r="BB207" i="13"/>
  <c r="BA207" i="13"/>
  <c r="AZ207" i="13"/>
  <c r="AY207" i="13"/>
  <c r="AX207" i="13"/>
  <c r="AW207" i="13"/>
  <c r="AV207" i="13"/>
  <c r="AU207" i="13"/>
  <c r="AT207" i="13"/>
  <c r="AS207" i="13"/>
  <c r="AR207" i="13"/>
  <c r="AQ207" i="13"/>
  <c r="AP207" i="13"/>
  <c r="AO207" i="13"/>
  <c r="AN207" i="13"/>
  <c r="AM207" i="13"/>
  <c r="AL207" i="13"/>
  <c r="AK207" i="13"/>
  <c r="AJ207" i="13"/>
  <c r="AI207" i="13"/>
  <c r="AH207" i="13"/>
  <c r="AG207" i="13"/>
  <c r="AF207" i="13"/>
  <c r="AE207" i="13"/>
  <c r="AD207" i="13"/>
  <c r="AC207" i="13"/>
  <c r="AB207" i="13"/>
  <c r="AA207" i="13"/>
  <c r="BF207" i="13" s="1"/>
  <c r="BE206" i="13"/>
  <c r="BD206" i="13"/>
  <c r="BC206" i="13"/>
  <c r="BB206" i="13"/>
  <c r="BA206" i="13"/>
  <c r="AZ206" i="13"/>
  <c r="AY206" i="13"/>
  <c r="AX206" i="13"/>
  <c r="AW206" i="13"/>
  <c r="AV206" i="13"/>
  <c r="AU206" i="13"/>
  <c r="AT206" i="13"/>
  <c r="AS206" i="13"/>
  <c r="AR206" i="13"/>
  <c r="AQ206" i="13"/>
  <c r="AP206" i="13"/>
  <c r="AO206" i="13"/>
  <c r="AN206" i="13"/>
  <c r="AM206" i="13"/>
  <c r="AL206" i="13"/>
  <c r="AK206" i="13"/>
  <c r="AJ206" i="13"/>
  <c r="AI206" i="13"/>
  <c r="AH206" i="13"/>
  <c r="AG206" i="13"/>
  <c r="AF206" i="13"/>
  <c r="AE206" i="13"/>
  <c r="AD206" i="13"/>
  <c r="AC206" i="13"/>
  <c r="AB206" i="13"/>
  <c r="AA206" i="13"/>
  <c r="BF206" i="13" s="1"/>
  <c r="BE205" i="13"/>
  <c r="BD205" i="13"/>
  <c r="BC205" i="13"/>
  <c r="BB205" i="13"/>
  <c r="BA205" i="13"/>
  <c r="AZ205" i="13"/>
  <c r="AY205" i="13"/>
  <c r="AX205" i="13"/>
  <c r="AW205" i="13"/>
  <c r="AV205" i="13"/>
  <c r="AU205" i="13"/>
  <c r="AT205" i="13"/>
  <c r="AS205" i="13"/>
  <c r="AR205" i="13"/>
  <c r="AQ205" i="13"/>
  <c r="AP205" i="13"/>
  <c r="AO205" i="13"/>
  <c r="AN205" i="13"/>
  <c r="AM205" i="13"/>
  <c r="AL205" i="13"/>
  <c r="AK205" i="13"/>
  <c r="AJ205" i="13"/>
  <c r="AI205" i="13"/>
  <c r="AH205" i="13"/>
  <c r="AG205" i="13"/>
  <c r="AF205" i="13"/>
  <c r="AE205" i="13"/>
  <c r="AD205" i="13"/>
  <c r="AC205" i="13"/>
  <c r="AB205" i="13"/>
  <c r="AA205" i="13"/>
  <c r="BF205" i="13" s="1"/>
  <c r="BE204" i="13"/>
  <c r="BD204" i="13"/>
  <c r="BC204" i="13"/>
  <c r="BB204" i="13"/>
  <c r="BA204" i="13"/>
  <c r="AZ204" i="13"/>
  <c r="AY204" i="13"/>
  <c r="AX204" i="13"/>
  <c r="AW204" i="13"/>
  <c r="AV204" i="13"/>
  <c r="AU204" i="13"/>
  <c r="AT204" i="13"/>
  <c r="AS204" i="13"/>
  <c r="AR204" i="13"/>
  <c r="AQ204" i="13"/>
  <c r="AP204" i="13"/>
  <c r="AO204" i="13"/>
  <c r="AN204" i="13"/>
  <c r="AM204" i="13"/>
  <c r="AL204" i="13"/>
  <c r="AK204" i="13"/>
  <c r="AJ204" i="13"/>
  <c r="AI204" i="13"/>
  <c r="AH204" i="13"/>
  <c r="AG204" i="13"/>
  <c r="AF204" i="13"/>
  <c r="AE204" i="13"/>
  <c r="AD204" i="13"/>
  <c r="AC204" i="13"/>
  <c r="AB204" i="13"/>
  <c r="AA204" i="13"/>
  <c r="BF204" i="13" s="1"/>
  <c r="BE203" i="13"/>
  <c r="BD203" i="13"/>
  <c r="BC203" i="13"/>
  <c r="BB203" i="13"/>
  <c r="BA203" i="13"/>
  <c r="AZ203" i="13"/>
  <c r="AY203" i="13"/>
  <c r="AX203" i="13"/>
  <c r="AW203" i="13"/>
  <c r="AV203" i="13"/>
  <c r="AU203" i="13"/>
  <c r="AT203" i="13"/>
  <c r="AS203" i="13"/>
  <c r="AR203" i="13"/>
  <c r="AQ203" i="13"/>
  <c r="AP203" i="13"/>
  <c r="AO203" i="13"/>
  <c r="AN203" i="13"/>
  <c r="AM203" i="13"/>
  <c r="AL203" i="13"/>
  <c r="AK203" i="13"/>
  <c r="AJ203" i="13"/>
  <c r="AI203" i="13"/>
  <c r="AH203" i="13"/>
  <c r="AG203" i="13"/>
  <c r="AF203" i="13"/>
  <c r="AE203" i="13"/>
  <c r="AD203" i="13"/>
  <c r="AC203" i="13"/>
  <c r="AB203" i="13"/>
  <c r="AA203" i="13"/>
  <c r="BF203" i="13" s="1"/>
  <c r="BE202" i="13"/>
  <c r="BD202" i="13"/>
  <c r="BC202" i="13"/>
  <c r="BB202" i="13"/>
  <c r="BA202" i="13"/>
  <c r="AZ202" i="13"/>
  <c r="AY202" i="13"/>
  <c r="AX202" i="13"/>
  <c r="AW202" i="13"/>
  <c r="AV202" i="13"/>
  <c r="AU202" i="13"/>
  <c r="AT202" i="13"/>
  <c r="AS202" i="13"/>
  <c r="AR202" i="13"/>
  <c r="AQ202" i="13"/>
  <c r="AP202" i="13"/>
  <c r="AO202" i="13"/>
  <c r="AN202" i="13"/>
  <c r="AM202" i="13"/>
  <c r="AL202" i="13"/>
  <c r="AK202" i="13"/>
  <c r="AJ202" i="13"/>
  <c r="AI202" i="13"/>
  <c r="AH202" i="13"/>
  <c r="AG202" i="13"/>
  <c r="AF202" i="13"/>
  <c r="AE202" i="13"/>
  <c r="AD202" i="13"/>
  <c r="AC202" i="13"/>
  <c r="AB202" i="13"/>
  <c r="AA202" i="13"/>
  <c r="BF202" i="13" s="1"/>
  <c r="BE201" i="13"/>
  <c r="BE227" i="13" s="1"/>
  <c r="BD201" i="13"/>
  <c r="BD227" i="13" s="1"/>
  <c r="BC201" i="13"/>
  <c r="BB201" i="13"/>
  <c r="BA201" i="13"/>
  <c r="BA227" i="13" s="1"/>
  <c r="AZ201" i="13"/>
  <c r="AZ227" i="13" s="1"/>
  <c r="AY201" i="13"/>
  <c r="AX201" i="13"/>
  <c r="AW201" i="13"/>
  <c r="AW227" i="13" s="1"/>
  <c r="AV201" i="13"/>
  <c r="AV227" i="13" s="1"/>
  <c r="AU201" i="13"/>
  <c r="AT201" i="13"/>
  <c r="AS201" i="13"/>
  <c r="AS227" i="13" s="1"/>
  <c r="AR201" i="13"/>
  <c r="AR227" i="13" s="1"/>
  <c r="AQ201" i="13"/>
  <c r="AP201" i="13"/>
  <c r="AO201" i="13"/>
  <c r="AO227" i="13" s="1"/>
  <c r="AN201" i="13"/>
  <c r="AN227" i="13" s="1"/>
  <c r="AM201" i="13"/>
  <c r="AL201" i="13"/>
  <c r="AK201" i="13"/>
  <c r="AK227" i="13" s="1"/>
  <c r="AJ201" i="13"/>
  <c r="AJ227" i="13" s="1"/>
  <c r="AI201" i="13"/>
  <c r="AH201" i="13"/>
  <c r="AG201" i="13"/>
  <c r="AG227" i="13" s="1"/>
  <c r="AF201" i="13"/>
  <c r="AF227" i="13" s="1"/>
  <c r="AE201" i="13"/>
  <c r="AD201" i="13"/>
  <c r="AC201" i="13"/>
  <c r="AC227" i="13" s="1"/>
  <c r="AB201" i="13"/>
  <c r="AB227" i="13" s="1"/>
  <c r="AA201" i="13"/>
  <c r="BF201" i="13" s="1"/>
  <c r="BF200" i="13"/>
  <c r="BE200" i="13"/>
  <c r="BD200" i="13"/>
  <c r="BC200" i="13"/>
  <c r="BB200" i="13"/>
  <c r="BA200" i="13"/>
  <c r="AZ200" i="13"/>
  <c r="AY200" i="13"/>
  <c r="AX200" i="13"/>
  <c r="AW200" i="13"/>
  <c r="AV200" i="13"/>
  <c r="AU200" i="13"/>
  <c r="AT200" i="13"/>
  <c r="AS200" i="13"/>
  <c r="AR200" i="13"/>
  <c r="AQ200" i="13"/>
  <c r="AP200" i="13"/>
  <c r="AO200" i="13"/>
  <c r="AN200" i="13"/>
  <c r="AM200" i="13"/>
  <c r="AL200" i="13"/>
  <c r="AK200" i="13"/>
  <c r="AJ200" i="13"/>
  <c r="AI200" i="13"/>
  <c r="AH200" i="13"/>
  <c r="AG200" i="13"/>
  <c r="AF200" i="13"/>
  <c r="AE200" i="13"/>
  <c r="AD200" i="13"/>
  <c r="AC200" i="13"/>
  <c r="AB200" i="13"/>
  <c r="AA200" i="13"/>
  <c r="BE199" i="13"/>
  <c r="BD199" i="13"/>
  <c r="BC199" i="13"/>
  <c r="BB199" i="13"/>
  <c r="BA199" i="13"/>
  <c r="AZ199" i="13"/>
  <c r="AY199" i="13"/>
  <c r="AX199" i="13"/>
  <c r="AW199" i="13"/>
  <c r="AV199" i="13"/>
  <c r="AU199" i="13"/>
  <c r="AT199" i="13"/>
  <c r="AS199" i="13"/>
  <c r="AR199" i="13"/>
  <c r="AQ199" i="13"/>
  <c r="AP199" i="13"/>
  <c r="AO199" i="13"/>
  <c r="AN199" i="13"/>
  <c r="AM199" i="13"/>
  <c r="AL199" i="13"/>
  <c r="AK199" i="13"/>
  <c r="AJ199" i="13"/>
  <c r="AI199" i="13"/>
  <c r="AH199" i="13"/>
  <c r="AG199" i="13"/>
  <c r="AF199" i="13"/>
  <c r="AE199" i="13"/>
  <c r="AD199" i="13"/>
  <c r="AC199" i="13"/>
  <c r="AB199" i="13"/>
  <c r="AA199" i="13"/>
  <c r="BF199" i="13" s="1"/>
  <c r="BF198" i="13"/>
  <c r="BE198" i="13"/>
  <c r="BD198" i="13"/>
  <c r="BC198" i="13"/>
  <c r="BB198" i="13"/>
  <c r="BA198" i="13"/>
  <c r="AZ198" i="13"/>
  <c r="AY198" i="13"/>
  <c r="AX198" i="13"/>
  <c r="AW198" i="13"/>
  <c r="AV198" i="13"/>
  <c r="AU198" i="13"/>
  <c r="AT198" i="13"/>
  <c r="AS198" i="13"/>
  <c r="AR198" i="13"/>
  <c r="AQ198" i="13"/>
  <c r="AP198" i="13"/>
  <c r="AO198" i="13"/>
  <c r="AN198" i="13"/>
  <c r="AM198" i="13"/>
  <c r="AL198" i="13"/>
  <c r="AK198" i="13"/>
  <c r="AJ198" i="13"/>
  <c r="AI198" i="13"/>
  <c r="AH198" i="13"/>
  <c r="AG198" i="13"/>
  <c r="AF198" i="13"/>
  <c r="AE198" i="13"/>
  <c r="AD198" i="13"/>
  <c r="AC198" i="13"/>
  <c r="AB198" i="13"/>
  <c r="AA198" i="13"/>
  <c r="BF197" i="13"/>
  <c r="BE197" i="13"/>
  <c r="BD197" i="13"/>
  <c r="BC197" i="13"/>
  <c r="BB197" i="13"/>
  <c r="BA197" i="13"/>
  <c r="AZ197" i="13"/>
  <c r="AY197" i="13"/>
  <c r="AX197" i="13"/>
  <c r="AW197" i="13"/>
  <c r="AV197" i="13"/>
  <c r="AU197" i="13"/>
  <c r="AT197" i="13"/>
  <c r="AS197" i="13"/>
  <c r="AR197" i="13"/>
  <c r="AQ197" i="13"/>
  <c r="AP197" i="13"/>
  <c r="AO197" i="13"/>
  <c r="AN197" i="13"/>
  <c r="AM197" i="13"/>
  <c r="AL197" i="13"/>
  <c r="AK197" i="13"/>
  <c r="AJ197" i="13"/>
  <c r="AI197" i="13"/>
  <c r="AH197" i="13"/>
  <c r="AG197" i="13"/>
  <c r="AF197" i="13"/>
  <c r="AE197" i="13"/>
  <c r="AD197" i="13"/>
  <c r="AC197" i="13"/>
  <c r="AB197" i="13"/>
  <c r="AA197" i="13"/>
  <c r="BF196" i="13"/>
  <c r="BE196" i="13"/>
  <c r="BD196" i="13"/>
  <c r="BC196" i="13"/>
  <c r="BB196" i="13"/>
  <c r="BA196" i="13"/>
  <c r="AZ196" i="13"/>
  <c r="AY196" i="13"/>
  <c r="AX196" i="13"/>
  <c r="AW196" i="13"/>
  <c r="AV196" i="13"/>
  <c r="AU196" i="13"/>
  <c r="AT196" i="13"/>
  <c r="AS196" i="13"/>
  <c r="AR196" i="13"/>
  <c r="AQ196" i="13"/>
  <c r="AP196" i="13"/>
  <c r="AO196" i="13"/>
  <c r="AN196" i="13"/>
  <c r="AM196" i="13"/>
  <c r="AL196" i="13"/>
  <c r="AK196" i="13"/>
  <c r="AJ196" i="13"/>
  <c r="AI196" i="13"/>
  <c r="AH196" i="13"/>
  <c r="AG196" i="13"/>
  <c r="AF196" i="13"/>
  <c r="AE196" i="13"/>
  <c r="AD196" i="13"/>
  <c r="AC196" i="13"/>
  <c r="AB196" i="13"/>
  <c r="AA196" i="13"/>
  <c r="BF195" i="13"/>
  <c r="BG195" i="13" s="1"/>
  <c r="BE195" i="13"/>
  <c r="BD195" i="13"/>
  <c r="BC195" i="13"/>
  <c r="BB195" i="13"/>
  <c r="BA195" i="13"/>
  <c r="AZ195" i="13"/>
  <c r="AY195" i="13"/>
  <c r="AX195" i="13"/>
  <c r="AW195" i="13"/>
  <c r="AV195" i="13"/>
  <c r="AU195" i="13"/>
  <c r="AT195" i="13"/>
  <c r="AS195" i="13"/>
  <c r="AR195" i="13"/>
  <c r="AQ195" i="13"/>
  <c r="AP195" i="13"/>
  <c r="AO195" i="13"/>
  <c r="AN195" i="13"/>
  <c r="AM195" i="13"/>
  <c r="AL195" i="13"/>
  <c r="AK195" i="13"/>
  <c r="AJ195" i="13"/>
  <c r="AI195" i="13"/>
  <c r="AH195" i="13"/>
  <c r="AG195" i="13"/>
  <c r="AF195" i="13"/>
  <c r="AE195" i="13"/>
  <c r="AD195" i="13"/>
  <c r="AC195" i="13"/>
  <c r="AB195" i="13"/>
  <c r="AA195" i="13"/>
  <c r="BE194" i="13"/>
  <c r="BD194" i="13"/>
  <c r="BC194" i="13"/>
  <c r="BB194" i="13"/>
  <c r="BA194" i="13"/>
  <c r="AZ194" i="13"/>
  <c r="AY194" i="13"/>
  <c r="AX194" i="13"/>
  <c r="AW194" i="13"/>
  <c r="AV194" i="13"/>
  <c r="AU194" i="13"/>
  <c r="AT194" i="13"/>
  <c r="AS194" i="13"/>
  <c r="AR194" i="13"/>
  <c r="AQ194" i="13"/>
  <c r="AP194" i="13"/>
  <c r="AO194" i="13"/>
  <c r="AN194" i="13"/>
  <c r="AM194" i="13"/>
  <c r="AL194" i="13"/>
  <c r="AK194" i="13"/>
  <c r="AJ194" i="13"/>
  <c r="AI194" i="13"/>
  <c r="AH194" i="13"/>
  <c r="AG194" i="13"/>
  <c r="AF194" i="13"/>
  <c r="AE194" i="13"/>
  <c r="AD194" i="13"/>
  <c r="AC194" i="13"/>
  <c r="AB194" i="13"/>
  <c r="AA194" i="13"/>
  <c r="BF194" i="13" s="1"/>
  <c r="BE193" i="13"/>
  <c r="BD193" i="13"/>
  <c r="BC193" i="13"/>
  <c r="BB193" i="13"/>
  <c r="BA193" i="13"/>
  <c r="AZ193" i="13"/>
  <c r="AY193" i="13"/>
  <c r="AX193" i="13"/>
  <c r="AW193" i="13"/>
  <c r="AV193" i="13"/>
  <c r="AU193" i="13"/>
  <c r="AT193" i="13"/>
  <c r="AS193" i="13"/>
  <c r="AR193" i="13"/>
  <c r="AQ193" i="13"/>
  <c r="AP193" i="13"/>
  <c r="AO193" i="13"/>
  <c r="AN193" i="13"/>
  <c r="AM193" i="13"/>
  <c r="AL193" i="13"/>
  <c r="AK193" i="13"/>
  <c r="AJ193" i="13"/>
  <c r="AI193" i="13"/>
  <c r="AH193" i="13"/>
  <c r="AG193" i="13"/>
  <c r="AF193" i="13"/>
  <c r="AE193" i="13"/>
  <c r="AD193" i="13"/>
  <c r="AC193" i="13"/>
  <c r="AB193" i="13"/>
  <c r="AA193" i="13"/>
  <c r="BF193" i="13" s="1"/>
  <c r="BF192" i="13"/>
  <c r="BE192" i="13"/>
  <c r="BD192" i="13"/>
  <c r="BC192" i="13"/>
  <c r="BB192" i="13"/>
  <c r="BA192" i="13"/>
  <c r="AZ192" i="13"/>
  <c r="AY192" i="13"/>
  <c r="AX192" i="13"/>
  <c r="AW192" i="13"/>
  <c r="AV192" i="13"/>
  <c r="AU192" i="13"/>
  <c r="AT192" i="13"/>
  <c r="AS192" i="13"/>
  <c r="AR192" i="13"/>
  <c r="AQ192" i="13"/>
  <c r="AP192" i="13"/>
  <c r="AO192" i="13"/>
  <c r="AN192" i="13"/>
  <c r="AM192" i="13"/>
  <c r="AL192" i="13"/>
  <c r="AK192" i="13"/>
  <c r="AJ192" i="13"/>
  <c r="AI192" i="13"/>
  <c r="AH192" i="13"/>
  <c r="AG192" i="13"/>
  <c r="AF192" i="13"/>
  <c r="AE192" i="13"/>
  <c r="AD192" i="13"/>
  <c r="AC192" i="13"/>
  <c r="AB192" i="13"/>
  <c r="AA192" i="13"/>
  <c r="BE191" i="13"/>
  <c r="BD191" i="13"/>
  <c r="BC191" i="13"/>
  <c r="BB191" i="13"/>
  <c r="BA191" i="13"/>
  <c r="AZ191" i="13"/>
  <c r="AY191" i="13"/>
  <c r="AX191" i="13"/>
  <c r="AW191" i="13"/>
  <c r="AV191" i="13"/>
  <c r="AU191" i="13"/>
  <c r="AT191" i="13"/>
  <c r="AS191" i="13"/>
  <c r="AR191" i="13"/>
  <c r="AQ191" i="13"/>
  <c r="AP191" i="13"/>
  <c r="AO191" i="13"/>
  <c r="AN191" i="13"/>
  <c r="AM191" i="13"/>
  <c r="AL191" i="13"/>
  <c r="AK191" i="13"/>
  <c r="AJ191" i="13"/>
  <c r="AI191" i="13"/>
  <c r="AH191" i="13"/>
  <c r="AG191" i="13"/>
  <c r="AF191" i="13"/>
  <c r="AE191" i="13"/>
  <c r="AE187" i="13" s="1"/>
  <c r="AD191" i="13"/>
  <c r="AD187" i="13" s="1"/>
  <c r="AC191" i="13"/>
  <c r="AB191" i="13"/>
  <c r="AA191" i="13"/>
  <c r="BF191" i="13" s="1"/>
  <c r="BG191" i="13" s="1"/>
  <c r="BE190" i="13"/>
  <c r="BD190" i="13"/>
  <c r="BC190" i="13"/>
  <c r="BB190" i="13"/>
  <c r="BA190" i="13"/>
  <c r="AZ190" i="13"/>
  <c r="AY190" i="13"/>
  <c r="AX190" i="13"/>
  <c r="AW190" i="13"/>
  <c r="AV190" i="13"/>
  <c r="AU190" i="13"/>
  <c r="AT190" i="13"/>
  <c r="AS190" i="13"/>
  <c r="AR190" i="13"/>
  <c r="AQ190" i="13"/>
  <c r="AP190" i="13"/>
  <c r="AO190" i="13"/>
  <c r="AN190" i="13"/>
  <c r="AM190" i="13"/>
  <c r="AL190" i="13"/>
  <c r="AK190" i="13"/>
  <c r="AJ190" i="13"/>
  <c r="AI190" i="13"/>
  <c r="AH190" i="13"/>
  <c r="AG190" i="13"/>
  <c r="AF190" i="13"/>
  <c r="AE190" i="13"/>
  <c r="AD190" i="13"/>
  <c r="AC190" i="13"/>
  <c r="AB190" i="13"/>
  <c r="AA190" i="13"/>
  <c r="BF190" i="13" s="1"/>
  <c r="BE189" i="13"/>
  <c r="BD189" i="13"/>
  <c r="BC189" i="13"/>
  <c r="BB189" i="13"/>
  <c r="BA189" i="13"/>
  <c r="AZ189" i="13"/>
  <c r="AY189" i="13"/>
  <c r="AX189" i="13"/>
  <c r="AW189" i="13"/>
  <c r="AV189" i="13"/>
  <c r="AU189" i="13"/>
  <c r="AT189" i="13"/>
  <c r="AS189" i="13"/>
  <c r="AR189" i="13"/>
  <c r="AQ189" i="13"/>
  <c r="AP189" i="13"/>
  <c r="AO189" i="13"/>
  <c r="AN189" i="13"/>
  <c r="AM189" i="13"/>
  <c r="AL189" i="13"/>
  <c r="AK189" i="13"/>
  <c r="AJ189" i="13"/>
  <c r="AI189" i="13"/>
  <c r="AH189" i="13"/>
  <c r="AG189" i="13"/>
  <c r="AF189" i="13"/>
  <c r="AE189" i="13"/>
  <c r="AD189" i="13"/>
  <c r="AC189" i="13"/>
  <c r="AB189" i="13"/>
  <c r="AA189" i="13"/>
  <c r="BF189" i="13" s="1"/>
  <c r="BE188" i="13"/>
  <c r="BE229" i="13" s="1"/>
  <c r="BE231" i="13" s="1"/>
  <c r="BD188" i="13"/>
  <c r="BD229" i="13" s="1"/>
  <c r="BD231" i="13" s="1"/>
  <c r="BC188" i="13"/>
  <c r="BC229" i="13" s="1"/>
  <c r="BB188" i="13"/>
  <c r="BB229" i="13" s="1"/>
  <c r="BA188" i="13"/>
  <c r="BA229" i="13" s="1"/>
  <c r="BA231" i="13" s="1"/>
  <c r="AZ188" i="13"/>
  <c r="AZ229" i="13" s="1"/>
  <c r="AZ231" i="13" s="1"/>
  <c r="AY188" i="13"/>
  <c r="AY229" i="13" s="1"/>
  <c r="AX188" i="13"/>
  <c r="AX229" i="13" s="1"/>
  <c r="AW188" i="13"/>
  <c r="AW229" i="13" s="1"/>
  <c r="AW231" i="13" s="1"/>
  <c r="AV188" i="13"/>
  <c r="AV229" i="13" s="1"/>
  <c r="AV231" i="13" s="1"/>
  <c r="AU188" i="13"/>
  <c r="AU229" i="13" s="1"/>
  <c r="AT188" i="13"/>
  <c r="AT229" i="13" s="1"/>
  <c r="AS188" i="13"/>
  <c r="AS229" i="13" s="1"/>
  <c r="AS231" i="13" s="1"/>
  <c r="AR188" i="13"/>
  <c r="AR229" i="13" s="1"/>
  <c r="AR231" i="13" s="1"/>
  <c r="AQ188" i="13"/>
  <c r="AQ229" i="13" s="1"/>
  <c r="AP188" i="13"/>
  <c r="AP229" i="13" s="1"/>
  <c r="AO188" i="13"/>
  <c r="AO229" i="13" s="1"/>
  <c r="AO231" i="13" s="1"/>
  <c r="AN188" i="13"/>
  <c r="AN229" i="13" s="1"/>
  <c r="AN231" i="13" s="1"/>
  <c r="AM188" i="13"/>
  <c r="AM229" i="13" s="1"/>
  <c r="AL188" i="13"/>
  <c r="AL229" i="13" s="1"/>
  <c r="AK188" i="13"/>
  <c r="AK229" i="13" s="1"/>
  <c r="AK231" i="13" s="1"/>
  <c r="AJ188" i="13"/>
  <c r="AJ229" i="13" s="1"/>
  <c r="AJ231" i="13" s="1"/>
  <c r="AI188" i="13"/>
  <c r="AI229" i="13" s="1"/>
  <c r="AH188" i="13"/>
  <c r="AH229" i="13" s="1"/>
  <c r="AG188" i="13"/>
  <c r="AG229" i="13" s="1"/>
  <c r="AG231" i="13" s="1"/>
  <c r="AF188" i="13"/>
  <c r="AF229" i="13" s="1"/>
  <c r="AF231" i="13" s="1"/>
  <c r="AE188" i="13"/>
  <c r="AE229" i="13" s="1"/>
  <c r="AD188" i="13"/>
  <c r="AD229" i="13" s="1"/>
  <c r="AC188" i="13"/>
  <c r="AC229" i="13" s="1"/>
  <c r="AC231" i="13" s="1"/>
  <c r="AB188" i="13"/>
  <c r="AB229" i="13" s="1"/>
  <c r="AB231" i="13" s="1"/>
  <c r="AA188" i="13"/>
  <c r="AA229" i="13" s="1"/>
  <c r="BE187" i="13"/>
  <c r="BD187" i="13"/>
  <c r="BC187" i="13"/>
  <c r="BB187" i="13"/>
  <c r="BA187" i="13"/>
  <c r="AZ187" i="13"/>
  <c r="AY187" i="13"/>
  <c r="AX187" i="13"/>
  <c r="AW187" i="13"/>
  <c r="AV187" i="13"/>
  <c r="AU187" i="13"/>
  <c r="AT187" i="13"/>
  <c r="AS187" i="13"/>
  <c r="AR187" i="13"/>
  <c r="AQ187" i="13"/>
  <c r="AP187" i="13"/>
  <c r="AO187" i="13"/>
  <c r="AN187" i="13"/>
  <c r="AM187" i="13"/>
  <c r="AL187" i="13"/>
  <c r="AK187" i="13"/>
  <c r="AJ187" i="13"/>
  <c r="AI187" i="13"/>
  <c r="AH187" i="13"/>
  <c r="AG187" i="13"/>
  <c r="AF187" i="13"/>
  <c r="AC187" i="13"/>
  <c r="AB187" i="13"/>
  <c r="BE186" i="13"/>
  <c r="BD186" i="13"/>
  <c r="BC186" i="13"/>
  <c r="BB186" i="13"/>
  <c r="BA186" i="13"/>
  <c r="AZ186" i="13"/>
  <c r="AY186" i="13"/>
  <c r="AX186" i="13"/>
  <c r="AW186" i="13"/>
  <c r="AV186" i="13"/>
  <c r="AU186" i="13"/>
  <c r="AT186" i="13"/>
  <c r="AS186" i="13"/>
  <c r="AR186" i="13"/>
  <c r="AQ186" i="13"/>
  <c r="AP186" i="13"/>
  <c r="AO186" i="13"/>
  <c r="AN186" i="13"/>
  <c r="AM186" i="13"/>
  <c r="AL186" i="13"/>
  <c r="AK186" i="13"/>
  <c r="AJ186" i="13"/>
  <c r="AI186" i="13"/>
  <c r="AH186" i="13"/>
  <c r="AG186" i="13"/>
  <c r="AF186" i="13"/>
  <c r="AE186" i="13"/>
  <c r="AD186" i="13"/>
  <c r="AC186" i="13"/>
  <c r="AB186" i="13"/>
  <c r="AA186" i="13"/>
  <c r="BF186" i="13" s="1"/>
  <c r="BE185" i="13"/>
  <c r="BD185" i="13"/>
  <c r="BC185" i="13"/>
  <c r="BB185" i="13"/>
  <c r="BA185" i="13"/>
  <c r="AZ185" i="13"/>
  <c r="AY185" i="13"/>
  <c r="AX185" i="13"/>
  <c r="AW185" i="13"/>
  <c r="AV185" i="13"/>
  <c r="AU185" i="13"/>
  <c r="AT185" i="13"/>
  <c r="AS185" i="13"/>
  <c r="AR185" i="13"/>
  <c r="AQ185" i="13"/>
  <c r="AP185" i="13"/>
  <c r="AO185" i="13"/>
  <c r="AN185" i="13"/>
  <c r="AM185" i="13"/>
  <c r="AL185" i="13"/>
  <c r="AK185" i="13"/>
  <c r="AJ185" i="13"/>
  <c r="AI185" i="13"/>
  <c r="AH185" i="13"/>
  <c r="AG185" i="13"/>
  <c r="AF185" i="13"/>
  <c r="AE185" i="13"/>
  <c r="AD185" i="13"/>
  <c r="AC185" i="13"/>
  <c r="AB185" i="13"/>
  <c r="AA185" i="13"/>
  <c r="BF185" i="13" s="1"/>
  <c r="BE184" i="13"/>
  <c r="BE223" i="13" s="1"/>
  <c r="BD184" i="13"/>
  <c r="BC184" i="13"/>
  <c r="BC223" i="13" s="1"/>
  <c r="BB184" i="13"/>
  <c r="BA184" i="13"/>
  <c r="BA225" i="13" s="1"/>
  <c r="AZ184" i="13"/>
  <c r="AY184" i="13"/>
  <c r="AY223" i="13" s="1"/>
  <c r="AX184" i="13"/>
  <c r="AW184" i="13"/>
  <c r="AW225" i="13" s="1"/>
  <c r="AV184" i="13"/>
  <c r="AU184" i="13"/>
  <c r="AT184" i="13"/>
  <c r="AS184" i="13"/>
  <c r="AS225" i="13" s="1"/>
  <c r="AR184" i="13"/>
  <c r="AQ184" i="13"/>
  <c r="AQ223" i="13" s="1"/>
  <c r="AP184" i="13"/>
  <c r="AO184" i="13"/>
  <c r="AO223" i="13" s="1"/>
  <c r="AN184" i="13"/>
  <c r="AM184" i="13"/>
  <c r="AM223" i="13" s="1"/>
  <c r="AL184" i="13"/>
  <c r="AK184" i="13"/>
  <c r="AK225" i="13" s="1"/>
  <c r="AJ184" i="13"/>
  <c r="AI184" i="13"/>
  <c r="AI223" i="13" s="1"/>
  <c r="AH184" i="13"/>
  <c r="AG184" i="13"/>
  <c r="AG225" i="13" s="1"/>
  <c r="AF184" i="13"/>
  <c r="AE184" i="13"/>
  <c r="AE225" i="13" s="1"/>
  <c r="AD184" i="13"/>
  <c r="AC184" i="13"/>
  <c r="AC225" i="13" s="1"/>
  <c r="AB184" i="13"/>
  <c r="AA184" i="13"/>
  <c r="AA225" i="13" s="1"/>
  <c r="O184" i="13"/>
  <c r="BE183" i="13"/>
  <c r="BD183" i="13"/>
  <c r="BC183" i="13"/>
  <c r="BB183" i="13"/>
  <c r="BA183" i="13"/>
  <c r="AZ183" i="13"/>
  <c r="AY183" i="13"/>
  <c r="AX183" i="13"/>
  <c r="AW183" i="13"/>
  <c r="AV183" i="13"/>
  <c r="AU183" i="13"/>
  <c r="AT183" i="13"/>
  <c r="AS183" i="13"/>
  <c r="AR183" i="13"/>
  <c r="AQ183" i="13"/>
  <c r="AP183" i="13"/>
  <c r="AO183" i="13"/>
  <c r="AN183" i="13"/>
  <c r="AM183" i="13"/>
  <c r="AL183" i="13"/>
  <c r="AK183" i="13"/>
  <c r="AJ183" i="13"/>
  <c r="AI183" i="13"/>
  <c r="AH183" i="13"/>
  <c r="AG183" i="13"/>
  <c r="AF183" i="13"/>
  <c r="AD183" i="13"/>
  <c r="AC183" i="13"/>
  <c r="AB183" i="13"/>
  <c r="BF182" i="13"/>
  <c r="BE182" i="13"/>
  <c r="BD182" i="13"/>
  <c r="BC182" i="13"/>
  <c r="BB182" i="13"/>
  <c r="BA182" i="13"/>
  <c r="AZ182" i="13"/>
  <c r="AY182" i="13"/>
  <c r="AX182" i="13"/>
  <c r="AW182" i="13"/>
  <c r="AV182" i="13"/>
  <c r="AU182" i="13"/>
  <c r="AT182" i="13"/>
  <c r="AS182" i="13"/>
  <c r="AR182" i="13"/>
  <c r="AQ182" i="13"/>
  <c r="AP182" i="13"/>
  <c r="AO182" i="13"/>
  <c r="AN182" i="13"/>
  <c r="AM182" i="13"/>
  <c r="AL182" i="13"/>
  <c r="AK182" i="13"/>
  <c r="AJ182" i="13"/>
  <c r="AI182" i="13"/>
  <c r="AH182" i="13"/>
  <c r="AG182" i="13"/>
  <c r="AF182" i="13"/>
  <c r="AE182" i="13"/>
  <c r="AD182" i="13"/>
  <c r="AC182" i="13"/>
  <c r="AB182" i="13"/>
  <c r="AA182" i="13"/>
  <c r="BE170" i="13"/>
  <c r="BD170" i="13"/>
  <c r="BC170" i="13"/>
  <c r="BB170" i="13"/>
  <c r="BA170" i="13"/>
  <c r="AZ170" i="13"/>
  <c r="AY170" i="13"/>
  <c r="AX170" i="13"/>
  <c r="AW170" i="13"/>
  <c r="AV170" i="13"/>
  <c r="AU170" i="13"/>
  <c r="AT170" i="13"/>
  <c r="AS170" i="13"/>
  <c r="AR170" i="13"/>
  <c r="AQ170" i="13"/>
  <c r="AP170" i="13"/>
  <c r="AO170" i="13"/>
  <c r="AN170" i="13"/>
  <c r="AM170" i="13"/>
  <c r="AL170" i="13"/>
  <c r="AK170" i="13"/>
  <c r="AJ170" i="13"/>
  <c r="AI170" i="13"/>
  <c r="AH170" i="13"/>
  <c r="AG170" i="13"/>
  <c r="AF170" i="13"/>
  <c r="AE170" i="13"/>
  <c r="AD170" i="13"/>
  <c r="AC170" i="13"/>
  <c r="AB170" i="13"/>
  <c r="AA170" i="13"/>
  <c r="BF170" i="13" s="1"/>
  <c r="BE169" i="13"/>
  <c r="BD169" i="13"/>
  <c r="BC169" i="13"/>
  <c r="BB169" i="13"/>
  <c r="BA169" i="13"/>
  <c r="AZ169" i="13"/>
  <c r="AY169" i="13"/>
  <c r="AX169" i="13"/>
  <c r="AW169" i="13"/>
  <c r="AV169" i="13"/>
  <c r="AU169" i="13"/>
  <c r="AT169" i="13"/>
  <c r="AS169" i="13"/>
  <c r="AR169" i="13"/>
  <c r="AQ169" i="13"/>
  <c r="AP169" i="13"/>
  <c r="AO169" i="13"/>
  <c r="AN169" i="13"/>
  <c r="AM169" i="13"/>
  <c r="AL169" i="13"/>
  <c r="AK169" i="13"/>
  <c r="AJ169" i="13"/>
  <c r="AI169" i="13"/>
  <c r="AH169" i="13"/>
  <c r="AG169" i="13"/>
  <c r="AF169" i="13"/>
  <c r="AE169" i="13"/>
  <c r="AD169" i="13"/>
  <c r="AC169" i="13"/>
  <c r="AB169" i="13"/>
  <c r="AA169" i="13"/>
  <c r="BF169" i="13" s="1"/>
  <c r="BE168" i="13"/>
  <c r="BD168" i="13"/>
  <c r="BC168" i="13"/>
  <c r="BB168" i="13"/>
  <c r="BA168" i="13"/>
  <c r="AZ168" i="13"/>
  <c r="AY168" i="13"/>
  <c r="AX168" i="13"/>
  <c r="AW168" i="13"/>
  <c r="AV168" i="13"/>
  <c r="AU168" i="13"/>
  <c r="AT168" i="13"/>
  <c r="AS168" i="13"/>
  <c r="AR168" i="13"/>
  <c r="AQ168" i="13"/>
  <c r="AP168" i="13"/>
  <c r="AO168" i="13"/>
  <c r="AN168" i="13"/>
  <c r="AM168" i="13"/>
  <c r="AL168" i="13"/>
  <c r="AK168" i="13"/>
  <c r="AJ168" i="13"/>
  <c r="AI168" i="13"/>
  <c r="AH168" i="13"/>
  <c r="AG168" i="13"/>
  <c r="AF168" i="13"/>
  <c r="AE168" i="13"/>
  <c r="AD168" i="13"/>
  <c r="AC168" i="13"/>
  <c r="AB168" i="13"/>
  <c r="AA168" i="13"/>
  <c r="BF168" i="13" s="1"/>
  <c r="BE167" i="13"/>
  <c r="BD167" i="13"/>
  <c r="BC167" i="13"/>
  <c r="BB167" i="13"/>
  <c r="BA167" i="13"/>
  <c r="AZ167" i="13"/>
  <c r="AY167" i="13"/>
  <c r="AX167" i="13"/>
  <c r="AW167" i="13"/>
  <c r="AV167" i="13"/>
  <c r="AU167" i="13"/>
  <c r="AT167" i="13"/>
  <c r="AS167" i="13"/>
  <c r="AR167" i="13"/>
  <c r="AQ167" i="13"/>
  <c r="AP167" i="13"/>
  <c r="AO167" i="13"/>
  <c r="AN167" i="13"/>
  <c r="AM167" i="13"/>
  <c r="AL167" i="13"/>
  <c r="AK167" i="13"/>
  <c r="AJ167" i="13"/>
  <c r="AI167" i="13"/>
  <c r="AH167" i="13"/>
  <c r="AG167" i="13"/>
  <c r="AF167" i="13"/>
  <c r="AE167" i="13"/>
  <c r="AD167" i="13"/>
  <c r="AC167" i="13"/>
  <c r="AB167" i="13"/>
  <c r="AA167" i="13"/>
  <c r="BF167" i="13" s="1"/>
  <c r="BE166" i="13"/>
  <c r="BD166" i="13"/>
  <c r="BC166" i="13"/>
  <c r="BB166" i="13"/>
  <c r="BA166" i="13"/>
  <c r="AZ166" i="13"/>
  <c r="AY166" i="13"/>
  <c r="AX166" i="13"/>
  <c r="AW166" i="13"/>
  <c r="AV166" i="13"/>
  <c r="AU166" i="13"/>
  <c r="AT166" i="13"/>
  <c r="AS166" i="13"/>
  <c r="AR166" i="13"/>
  <c r="AQ166" i="13"/>
  <c r="AP166" i="13"/>
  <c r="AO166" i="13"/>
  <c r="AN166" i="13"/>
  <c r="AM166" i="13"/>
  <c r="AL166" i="13"/>
  <c r="AK166" i="13"/>
  <c r="AJ166" i="13"/>
  <c r="AI166" i="13"/>
  <c r="AH166" i="13"/>
  <c r="AG166" i="13"/>
  <c r="AF166" i="13"/>
  <c r="AE166" i="13"/>
  <c r="AD166" i="13"/>
  <c r="AC166" i="13"/>
  <c r="AB166" i="13"/>
  <c r="AA166" i="13"/>
  <c r="BF166" i="13" s="1"/>
  <c r="BF165" i="13"/>
  <c r="BE165" i="13"/>
  <c r="BD165" i="13"/>
  <c r="BC165" i="13"/>
  <c r="BB165" i="13"/>
  <c r="BA165" i="13"/>
  <c r="AZ165" i="13"/>
  <c r="AY165" i="13"/>
  <c r="AX165" i="13"/>
  <c r="AW165" i="13"/>
  <c r="AV165" i="13"/>
  <c r="AU165" i="13"/>
  <c r="AT165" i="13"/>
  <c r="AS165" i="13"/>
  <c r="AR165" i="13"/>
  <c r="AQ165" i="13"/>
  <c r="AP165" i="13"/>
  <c r="AO165" i="13"/>
  <c r="AN165" i="13"/>
  <c r="AM165" i="13"/>
  <c r="AL165" i="13"/>
  <c r="AK165" i="13"/>
  <c r="AJ165" i="13"/>
  <c r="AI165" i="13"/>
  <c r="AH165" i="13"/>
  <c r="AG165" i="13"/>
  <c r="AF165" i="13"/>
  <c r="AE165" i="13"/>
  <c r="AD165" i="13"/>
  <c r="AC165" i="13"/>
  <c r="AB165" i="13"/>
  <c r="AA165" i="13"/>
  <c r="BE164" i="13"/>
  <c r="BD164" i="13"/>
  <c r="BC164" i="13"/>
  <c r="BB164" i="13"/>
  <c r="BA164" i="13"/>
  <c r="AZ164" i="13"/>
  <c r="AY164" i="13"/>
  <c r="AX164" i="13"/>
  <c r="AW164" i="13"/>
  <c r="AV164" i="13"/>
  <c r="AU164" i="13"/>
  <c r="AT164" i="13"/>
  <c r="AS164" i="13"/>
  <c r="AR164" i="13"/>
  <c r="AQ164" i="13"/>
  <c r="AP164" i="13"/>
  <c r="AO164" i="13"/>
  <c r="AN164" i="13"/>
  <c r="AM164" i="13"/>
  <c r="AL164" i="13"/>
  <c r="AK164" i="13"/>
  <c r="AJ164" i="13"/>
  <c r="AI164" i="13"/>
  <c r="AH164" i="13"/>
  <c r="AG164" i="13"/>
  <c r="AF164" i="13"/>
  <c r="AE164" i="13"/>
  <c r="AD164" i="13"/>
  <c r="AC164" i="13"/>
  <c r="AB164" i="13"/>
  <c r="AA164" i="13"/>
  <c r="BF164" i="13" s="1"/>
  <c r="BE163" i="13"/>
  <c r="BD163" i="13"/>
  <c r="BC163" i="13"/>
  <c r="BB163" i="13"/>
  <c r="BA163" i="13"/>
  <c r="AZ163" i="13"/>
  <c r="AY163" i="13"/>
  <c r="AX163" i="13"/>
  <c r="AW163" i="13"/>
  <c r="AV163" i="13"/>
  <c r="AU163" i="13"/>
  <c r="AT163" i="13"/>
  <c r="AS163" i="13"/>
  <c r="AR163" i="13"/>
  <c r="AQ163" i="13"/>
  <c r="AP163" i="13"/>
  <c r="AO163" i="13"/>
  <c r="AN163" i="13"/>
  <c r="AM163" i="13"/>
  <c r="AL163" i="13"/>
  <c r="AK163" i="13"/>
  <c r="AJ163" i="13"/>
  <c r="AI163" i="13"/>
  <c r="AH163" i="13"/>
  <c r="AG163" i="13"/>
  <c r="AF163" i="13"/>
  <c r="AE163" i="13"/>
  <c r="AD163" i="13"/>
  <c r="AC163" i="13"/>
  <c r="AB163" i="13"/>
  <c r="AA163" i="13"/>
  <c r="BF163" i="13" s="1"/>
  <c r="BE162" i="13"/>
  <c r="BD162" i="13"/>
  <c r="BC162" i="13"/>
  <c r="BB162" i="13"/>
  <c r="BA162" i="13"/>
  <c r="AZ162" i="13"/>
  <c r="AY162" i="13"/>
  <c r="AX162" i="13"/>
  <c r="AW162" i="13"/>
  <c r="AV162" i="13"/>
  <c r="AU162" i="13"/>
  <c r="AT162" i="13"/>
  <c r="AS162" i="13"/>
  <c r="AR162" i="13"/>
  <c r="AQ162" i="13"/>
  <c r="AP162" i="13"/>
  <c r="AO162" i="13"/>
  <c r="AN162" i="13"/>
  <c r="AM162" i="13"/>
  <c r="AL162" i="13"/>
  <c r="AK162" i="13"/>
  <c r="AJ162" i="13"/>
  <c r="AI162" i="13"/>
  <c r="AH162" i="13"/>
  <c r="AG162" i="13"/>
  <c r="AF162" i="13"/>
  <c r="AE162" i="13"/>
  <c r="AD162" i="13"/>
  <c r="AC162" i="13"/>
  <c r="AB162" i="13"/>
  <c r="AA162" i="13"/>
  <c r="BF162" i="13" s="1"/>
  <c r="BE161" i="13"/>
  <c r="BE178" i="13" s="1"/>
  <c r="BD161" i="13"/>
  <c r="BC161" i="13"/>
  <c r="BB161" i="13"/>
  <c r="BA161" i="13"/>
  <c r="BA178" i="13" s="1"/>
  <c r="AZ161" i="13"/>
  <c r="AY161" i="13"/>
  <c r="AX161" i="13"/>
  <c r="AW161" i="13"/>
  <c r="AW178" i="13" s="1"/>
  <c r="AV161" i="13"/>
  <c r="AU161" i="13"/>
  <c r="AT161" i="13"/>
  <c r="AS161" i="13"/>
  <c r="AS178" i="13" s="1"/>
  <c r="AR161" i="13"/>
  <c r="AQ161" i="13"/>
  <c r="AP161" i="13"/>
  <c r="AO161" i="13"/>
  <c r="AO178" i="13" s="1"/>
  <c r="AN161" i="13"/>
  <c r="AM161" i="13"/>
  <c r="AL161" i="13"/>
  <c r="AK161" i="13"/>
  <c r="AK178" i="13" s="1"/>
  <c r="AJ161" i="13"/>
  <c r="AI161" i="13"/>
  <c r="AH161" i="13"/>
  <c r="AG161" i="13"/>
  <c r="AG178" i="13" s="1"/>
  <c r="AF161" i="13"/>
  <c r="AE161" i="13"/>
  <c r="AD161" i="13"/>
  <c r="AC161" i="13"/>
  <c r="AC178" i="13" s="1"/>
  <c r="AB161" i="13"/>
  <c r="AA161" i="13"/>
  <c r="BF161" i="13" s="1"/>
  <c r="BE160" i="13"/>
  <c r="BD160" i="13"/>
  <c r="BC160" i="13"/>
  <c r="BB160" i="13"/>
  <c r="BA160" i="13"/>
  <c r="AZ160" i="13"/>
  <c r="AY160" i="13"/>
  <c r="AX160" i="13"/>
  <c r="AW160" i="13"/>
  <c r="AV160" i="13"/>
  <c r="AU160" i="13"/>
  <c r="AT160" i="13"/>
  <c r="AS160" i="13"/>
  <c r="AR160" i="13"/>
  <c r="AQ160" i="13"/>
  <c r="AP160" i="13"/>
  <c r="AO160" i="13"/>
  <c r="AN160" i="13"/>
  <c r="AM160" i="13"/>
  <c r="AL160" i="13"/>
  <c r="AK160" i="13"/>
  <c r="AJ160" i="13"/>
  <c r="AI160" i="13"/>
  <c r="AH160" i="13"/>
  <c r="AG160" i="13"/>
  <c r="AF160" i="13"/>
  <c r="AE160" i="13"/>
  <c r="AD160" i="13"/>
  <c r="AC160" i="13"/>
  <c r="AB160" i="13"/>
  <c r="AA160" i="13"/>
  <c r="BF160" i="13" s="1"/>
  <c r="BE159" i="13"/>
  <c r="BD159" i="13"/>
  <c r="BC159" i="13"/>
  <c r="BB159" i="13"/>
  <c r="BA159" i="13"/>
  <c r="AZ159" i="13"/>
  <c r="AY159" i="13"/>
  <c r="AX159" i="13"/>
  <c r="AW159" i="13"/>
  <c r="AV159" i="13"/>
  <c r="AU159" i="13"/>
  <c r="AT159" i="13"/>
  <c r="AS159" i="13"/>
  <c r="AR159" i="13"/>
  <c r="AQ159" i="13"/>
  <c r="AP159" i="13"/>
  <c r="AO159" i="13"/>
  <c r="AN159" i="13"/>
  <c r="AM159" i="13"/>
  <c r="AL159" i="13"/>
  <c r="AK159" i="13"/>
  <c r="AJ159" i="13"/>
  <c r="AI159" i="13"/>
  <c r="AH159" i="13"/>
  <c r="AG159" i="13"/>
  <c r="AF159" i="13"/>
  <c r="AE159" i="13"/>
  <c r="AD159" i="13"/>
  <c r="AC159" i="13"/>
  <c r="AB159" i="13"/>
  <c r="AA159" i="13"/>
  <c r="BF159" i="13" s="1"/>
  <c r="BE158" i="13"/>
  <c r="BD158" i="13"/>
  <c r="BC158" i="13"/>
  <c r="BB158" i="13"/>
  <c r="BA158" i="13"/>
  <c r="AZ158" i="13"/>
  <c r="AY158" i="13"/>
  <c r="AX158" i="13"/>
  <c r="AW158" i="13"/>
  <c r="AV158" i="13"/>
  <c r="AU158" i="13"/>
  <c r="AT158" i="13"/>
  <c r="AS158" i="13"/>
  <c r="AR158" i="13"/>
  <c r="AQ158" i="13"/>
  <c r="AP158" i="13"/>
  <c r="AO158" i="13"/>
  <c r="AN158" i="13"/>
  <c r="AM158" i="13"/>
  <c r="AL158" i="13"/>
  <c r="AK158" i="13"/>
  <c r="AJ158" i="13"/>
  <c r="AI158" i="13"/>
  <c r="AH158" i="13"/>
  <c r="AG158" i="13"/>
  <c r="AF158" i="13"/>
  <c r="AE158" i="13"/>
  <c r="AD158" i="13"/>
  <c r="AC158" i="13"/>
  <c r="AB158" i="13"/>
  <c r="AA158" i="13"/>
  <c r="BF158" i="13" s="1"/>
  <c r="BE157" i="13"/>
  <c r="BE174" i="13" s="1"/>
  <c r="BD157" i="13"/>
  <c r="BC157" i="13"/>
  <c r="BB157" i="13"/>
  <c r="BA157" i="13"/>
  <c r="BA174" i="13" s="1"/>
  <c r="AZ157" i="13"/>
  <c r="AY157" i="13"/>
  <c r="AX157" i="13"/>
  <c r="AW157" i="13"/>
  <c r="AW174" i="13" s="1"/>
  <c r="AV157" i="13"/>
  <c r="AU157" i="13"/>
  <c r="AT157" i="13"/>
  <c r="AS157" i="13"/>
  <c r="AS174" i="13" s="1"/>
  <c r="AR157" i="13"/>
  <c r="AQ157" i="13"/>
  <c r="AP157" i="13"/>
  <c r="AO157" i="13"/>
  <c r="AO174" i="13" s="1"/>
  <c r="AN157" i="13"/>
  <c r="AM157" i="13"/>
  <c r="AL157" i="13"/>
  <c r="AK157" i="13"/>
  <c r="AK174" i="13" s="1"/>
  <c r="AJ157" i="13"/>
  <c r="AI157" i="13"/>
  <c r="AH157" i="13"/>
  <c r="AG157" i="13"/>
  <c r="AG174" i="13" s="1"/>
  <c r="AF157" i="13"/>
  <c r="AE157" i="13"/>
  <c r="AD157" i="13"/>
  <c r="AC157" i="13"/>
  <c r="AC174" i="13" s="1"/>
  <c r="AB157" i="13"/>
  <c r="AA157" i="13"/>
  <c r="BF157" i="13" s="1"/>
  <c r="BE156" i="13"/>
  <c r="BD156" i="13"/>
  <c r="BC156" i="13"/>
  <c r="BB156" i="13"/>
  <c r="BA156" i="13"/>
  <c r="AZ156" i="13"/>
  <c r="AY156" i="13"/>
  <c r="AX156" i="13"/>
  <c r="AW156" i="13"/>
  <c r="AV156" i="13"/>
  <c r="AU156" i="13"/>
  <c r="AT156" i="13"/>
  <c r="AS156" i="13"/>
  <c r="AR156" i="13"/>
  <c r="AQ156" i="13"/>
  <c r="AP156" i="13"/>
  <c r="AO156" i="13"/>
  <c r="AN156" i="13"/>
  <c r="AM156" i="13"/>
  <c r="AL156" i="13"/>
  <c r="AK156" i="13"/>
  <c r="AJ156" i="13"/>
  <c r="AI156" i="13"/>
  <c r="AH156" i="13"/>
  <c r="AG156" i="13"/>
  <c r="AF156" i="13"/>
  <c r="AE156" i="13"/>
  <c r="AD156" i="13"/>
  <c r="AC156" i="13"/>
  <c r="AB156" i="13"/>
  <c r="AA156" i="13"/>
  <c r="BF156" i="13" s="1"/>
  <c r="BF155" i="13"/>
  <c r="BE155" i="13"/>
  <c r="BD155" i="13"/>
  <c r="BC155" i="13"/>
  <c r="BB155" i="13"/>
  <c r="BA155" i="13"/>
  <c r="AZ155" i="13"/>
  <c r="AY155" i="13"/>
  <c r="AX155" i="13"/>
  <c r="AW155" i="13"/>
  <c r="AV155" i="13"/>
  <c r="AU155" i="13"/>
  <c r="AT155" i="13"/>
  <c r="AS155" i="13"/>
  <c r="AR155" i="13"/>
  <c r="AQ155" i="13"/>
  <c r="AP155" i="13"/>
  <c r="AO155" i="13"/>
  <c r="AN155" i="13"/>
  <c r="AM155" i="13"/>
  <c r="AL155" i="13"/>
  <c r="AK155" i="13"/>
  <c r="AJ155" i="13"/>
  <c r="AI155" i="13"/>
  <c r="AH155" i="13"/>
  <c r="AG155" i="13"/>
  <c r="AF155" i="13"/>
  <c r="AE155" i="13"/>
  <c r="AD155" i="13"/>
  <c r="AC155" i="13"/>
  <c r="AB155" i="13"/>
  <c r="AA155" i="13"/>
  <c r="BF154" i="13"/>
  <c r="BE154" i="13"/>
  <c r="BD154" i="13"/>
  <c r="BC154" i="13"/>
  <c r="BB154" i="13"/>
  <c r="BA154" i="13"/>
  <c r="AZ154" i="13"/>
  <c r="AY154" i="13"/>
  <c r="AX154" i="13"/>
  <c r="AW154" i="13"/>
  <c r="AV154" i="13"/>
  <c r="AU154" i="13"/>
  <c r="AT154" i="13"/>
  <c r="AS154" i="13"/>
  <c r="AR154" i="13"/>
  <c r="AQ154" i="13"/>
  <c r="AP154" i="13"/>
  <c r="AO154" i="13"/>
  <c r="AN154" i="13"/>
  <c r="AM154" i="13"/>
  <c r="AL154" i="13"/>
  <c r="AK154" i="13"/>
  <c r="AJ154" i="13"/>
  <c r="AI154" i="13"/>
  <c r="AH154" i="13"/>
  <c r="AG154" i="13"/>
  <c r="AF154" i="13"/>
  <c r="AE154" i="13"/>
  <c r="AD154" i="13"/>
  <c r="AC154" i="13"/>
  <c r="AB154" i="13"/>
  <c r="AA154" i="13"/>
  <c r="BF153" i="13"/>
  <c r="BE153" i="13"/>
  <c r="BD153" i="13"/>
  <c r="BC153" i="13"/>
  <c r="BB153" i="13"/>
  <c r="BA153" i="13"/>
  <c r="AZ153" i="13"/>
  <c r="AY153" i="13"/>
  <c r="AX153" i="13"/>
  <c r="AW153" i="13"/>
  <c r="AV153" i="13"/>
  <c r="AU153" i="13"/>
  <c r="AT153" i="13"/>
  <c r="AS153" i="13"/>
  <c r="AR153" i="13"/>
  <c r="AQ153" i="13"/>
  <c r="AP153" i="13"/>
  <c r="AO153" i="13"/>
  <c r="AN153" i="13"/>
  <c r="AM153" i="13"/>
  <c r="AL153" i="13"/>
  <c r="AK153" i="13"/>
  <c r="AJ153" i="13"/>
  <c r="AI153" i="13"/>
  <c r="AH153" i="13"/>
  <c r="AG153" i="13"/>
  <c r="AF153" i="13"/>
  <c r="AE153" i="13"/>
  <c r="AD153" i="13"/>
  <c r="AC153" i="13"/>
  <c r="AB153" i="13"/>
  <c r="AA153" i="13"/>
  <c r="BE152" i="13"/>
  <c r="BD152" i="13"/>
  <c r="BC152" i="13"/>
  <c r="BB152" i="13"/>
  <c r="BA152" i="13"/>
  <c r="AZ152" i="13"/>
  <c r="AY152" i="13"/>
  <c r="AX152" i="13"/>
  <c r="AW152" i="13"/>
  <c r="AV152" i="13"/>
  <c r="AU152" i="13"/>
  <c r="AT152" i="13"/>
  <c r="AS152" i="13"/>
  <c r="AR152" i="13"/>
  <c r="AQ152" i="13"/>
  <c r="AP152" i="13"/>
  <c r="AO152" i="13"/>
  <c r="AN152" i="13"/>
  <c r="AM152" i="13"/>
  <c r="AL152" i="13"/>
  <c r="AK152" i="13"/>
  <c r="AJ152" i="13"/>
  <c r="AI152" i="13"/>
  <c r="AH152" i="13"/>
  <c r="AG152" i="13"/>
  <c r="AF152" i="13"/>
  <c r="AE152" i="13"/>
  <c r="AD152" i="13"/>
  <c r="AC152" i="13"/>
  <c r="AB152" i="13"/>
  <c r="AA152" i="13"/>
  <c r="BF152" i="13" s="1"/>
  <c r="BE151" i="13"/>
  <c r="BD151" i="13"/>
  <c r="BC151" i="13"/>
  <c r="BB151" i="13"/>
  <c r="BA151" i="13"/>
  <c r="AZ151" i="13"/>
  <c r="AY151" i="13"/>
  <c r="AX151" i="13"/>
  <c r="AW151" i="13"/>
  <c r="AV151" i="13"/>
  <c r="AU151" i="13"/>
  <c r="AT151" i="13"/>
  <c r="AS151" i="13"/>
  <c r="AR151" i="13"/>
  <c r="AQ151" i="13"/>
  <c r="AP151" i="13"/>
  <c r="AO151" i="13"/>
  <c r="AN151" i="13"/>
  <c r="AM151" i="13"/>
  <c r="AL151" i="13"/>
  <c r="AK151" i="13"/>
  <c r="AJ151" i="13"/>
  <c r="AI151" i="13"/>
  <c r="AH151" i="13"/>
  <c r="AG151" i="13"/>
  <c r="AF151" i="13"/>
  <c r="AE151" i="13"/>
  <c r="AD151" i="13"/>
  <c r="AC151" i="13"/>
  <c r="AB151" i="13"/>
  <c r="AA151" i="13"/>
  <c r="BF151" i="13" s="1"/>
  <c r="BE150" i="13"/>
  <c r="BD150" i="13"/>
  <c r="BC150" i="13"/>
  <c r="BB150" i="13"/>
  <c r="BA150" i="13"/>
  <c r="AZ150" i="13"/>
  <c r="AY150" i="13"/>
  <c r="AX150" i="13"/>
  <c r="AW150" i="13"/>
  <c r="AV150" i="13"/>
  <c r="AU150" i="13"/>
  <c r="AT150" i="13"/>
  <c r="AS150" i="13"/>
  <c r="AR150" i="13"/>
  <c r="AQ150" i="13"/>
  <c r="AP150" i="13"/>
  <c r="AO150" i="13"/>
  <c r="AN150" i="13"/>
  <c r="AM150" i="13"/>
  <c r="AL150" i="13"/>
  <c r="AK150" i="13"/>
  <c r="AJ150" i="13"/>
  <c r="AI150" i="13"/>
  <c r="AH150" i="13"/>
  <c r="AG150" i="13"/>
  <c r="AF150" i="13"/>
  <c r="AE150" i="13"/>
  <c r="AD150" i="13"/>
  <c r="AC150" i="13"/>
  <c r="AB150" i="13"/>
  <c r="AA150" i="13"/>
  <c r="BF150" i="13" s="1"/>
  <c r="BF149" i="13"/>
  <c r="BE149" i="13"/>
  <c r="BE175" i="13" s="1"/>
  <c r="BD149" i="13"/>
  <c r="BC149" i="13"/>
  <c r="BB149" i="13"/>
  <c r="BA149" i="13"/>
  <c r="BA175" i="13" s="1"/>
  <c r="AZ149" i="13"/>
  <c r="AY149" i="13"/>
  <c r="AX149" i="13"/>
  <c r="AW149" i="13"/>
  <c r="AW175" i="13" s="1"/>
  <c r="AV149" i="13"/>
  <c r="AU149" i="13"/>
  <c r="AT149" i="13"/>
  <c r="AS149" i="13"/>
  <c r="AS175" i="13" s="1"/>
  <c r="AR149" i="13"/>
  <c r="AQ149" i="13"/>
  <c r="AP149" i="13"/>
  <c r="AO149" i="13"/>
  <c r="AO175" i="13" s="1"/>
  <c r="AN149" i="13"/>
  <c r="AM149" i="13"/>
  <c r="AL149" i="13"/>
  <c r="AK149" i="13"/>
  <c r="AK175" i="13" s="1"/>
  <c r="AJ149" i="13"/>
  <c r="AI149" i="13"/>
  <c r="AH149" i="13"/>
  <c r="AG149" i="13"/>
  <c r="AG175" i="13" s="1"/>
  <c r="AF149" i="13"/>
  <c r="AE149" i="13"/>
  <c r="AD149" i="13"/>
  <c r="AC149" i="13"/>
  <c r="AC175" i="13" s="1"/>
  <c r="AB149" i="13"/>
  <c r="AA149" i="13"/>
  <c r="BE148" i="13"/>
  <c r="BD148" i="13"/>
  <c r="BC148" i="13"/>
  <c r="BB148" i="13"/>
  <c r="BA148" i="13"/>
  <c r="AZ148" i="13"/>
  <c r="AY148" i="13"/>
  <c r="AX148" i="13"/>
  <c r="AW148" i="13"/>
  <c r="AV148" i="13"/>
  <c r="AU148" i="13"/>
  <c r="AT148" i="13"/>
  <c r="AS148" i="13"/>
  <c r="AR148" i="13"/>
  <c r="AQ148" i="13"/>
  <c r="AP148" i="13"/>
  <c r="AO148" i="13"/>
  <c r="AN148" i="13"/>
  <c r="AM148" i="13"/>
  <c r="AL148" i="13"/>
  <c r="AK148" i="13"/>
  <c r="AJ148" i="13"/>
  <c r="AI148" i="13"/>
  <c r="AH148" i="13"/>
  <c r="AG148" i="13"/>
  <c r="AF148" i="13"/>
  <c r="AE148" i="13"/>
  <c r="AD148" i="13"/>
  <c r="AC148" i="13"/>
  <c r="AB148" i="13"/>
  <c r="AA148" i="13"/>
  <c r="BF148" i="13" s="1"/>
  <c r="BE147" i="13"/>
  <c r="BD147" i="13"/>
  <c r="BC147" i="13"/>
  <c r="BB147" i="13"/>
  <c r="BA147" i="13"/>
  <c r="AZ147" i="13"/>
  <c r="AY147" i="13"/>
  <c r="AX147" i="13"/>
  <c r="AW147" i="13"/>
  <c r="AV147" i="13"/>
  <c r="AU147" i="13"/>
  <c r="AT147" i="13"/>
  <c r="AS147" i="13"/>
  <c r="AR147" i="13"/>
  <c r="AQ147" i="13"/>
  <c r="AP147" i="13"/>
  <c r="AO147" i="13"/>
  <c r="AN147" i="13"/>
  <c r="AM147" i="13"/>
  <c r="AL147" i="13"/>
  <c r="AK147" i="13"/>
  <c r="AJ147" i="13"/>
  <c r="AI147" i="13"/>
  <c r="AH147" i="13"/>
  <c r="AG147" i="13"/>
  <c r="AF147" i="13"/>
  <c r="AE147" i="13"/>
  <c r="AD147" i="13"/>
  <c r="AC147" i="13"/>
  <c r="AB147" i="13"/>
  <c r="AA147" i="13"/>
  <c r="BF147" i="13" s="1"/>
  <c r="BE146" i="13"/>
  <c r="BD146" i="13"/>
  <c r="BC146" i="13"/>
  <c r="BB146" i="13"/>
  <c r="BA146" i="13"/>
  <c r="AZ146" i="13"/>
  <c r="AY146" i="13"/>
  <c r="AX146" i="13"/>
  <c r="AW146" i="13"/>
  <c r="AV146" i="13"/>
  <c r="AU146" i="13"/>
  <c r="AT146" i="13"/>
  <c r="AS146" i="13"/>
  <c r="AR146" i="13"/>
  <c r="AQ146" i="13"/>
  <c r="AP146" i="13"/>
  <c r="AO146" i="13"/>
  <c r="AN146" i="13"/>
  <c r="AM146" i="13"/>
  <c r="AL146" i="13"/>
  <c r="AK146" i="13"/>
  <c r="AJ146" i="13"/>
  <c r="AI146" i="13"/>
  <c r="AH146" i="13"/>
  <c r="AG146" i="13"/>
  <c r="AF146" i="13"/>
  <c r="AE146" i="13"/>
  <c r="AD146" i="13"/>
  <c r="AC146" i="13"/>
  <c r="AB146" i="13"/>
  <c r="AA146" i="13"/>
  <c r="BF146" i="13" s="1"/>
  <c r="BE145" i="13"/>
  <c r="BD145" i="13"/>
  <c r="BC145" i="13"/>
  <c r="BB145" i="13"/>
  <c r="BA145" i="13"/>
  <c r="AZ145" i="13"/>
  <c r="AY145" i="13"/>
  <c r="AX145" i="13"/>
  <c r="AW145" i="13"/>
  <c r="AV145" i="13"/>
  <c r="AU145" i="13"/>
  <c r="AT145" i="13"/>
  <c r="AS145" i="13"/>
  <c r="AR145" i="13"/>
  <c r="AQ145" i="13"/>
  <c r="AP145" i="13"/>
  <c r="AO145" i="13"/>
  <c r="AN145" i="13"/>
  <c r="AM145" i="13"/>
  <c r="AL145" i="13"/>
  <c r="AK145" i="13"/>
  <c r="AJ145" i="13"/>
  <c r="AI145" i="13"/>
  <c r="AH145" i="13"/>
  <c r="AG145" i="13"/>
  <c r="AF145" i="13"/>
  <c r="AE145" i="13"/>
  <c r="AD145" i="13"/>
  <c r="AC145" i="13"/>
  <c r="AB145" i="13"/>
  <c r="AA145" i="13"/>
  <c r="BF145" i="13" s="1"/>
  <c r="BE144" i="13"/>
  <c r="BD144" i="13"/>
  <c r="BC144" i="13"/>
  <c r="BB144" i="13"/>
  <c r="BA144" i="13"/>
  <c r="AZ144" i="13"/>
  <c r="AY144" i="13"/>
  <c r="AX144" i="13"/>
  <c r="AW144" i="13"/>
  <c r="AV144" i="13"/>
  <c r="AU144" i="13"/>
  <c r="AT144" i="13"/>
  <c r="AS144" i="13"/>
  <c r="AR144" i="13"/>
  <c r="AQ144" i="13"/>
  <c r="AP144" i="13"/>
  <c r="AO144" i="13"/>
  <c r="AN144" i="13"/>
  <c r="AM144" i="13"/>
  <c r="AL144" i="13"/>
  <c r="AK144" i="13"/>
  <c r="AJ144" i="13"/>
  <c r="AI144" i="13"/>
  <c r="AH144" i="13"/>
  <c r="AG144" i="13"/>
  <c r="AF144" i="13"/>
  <c r="AE144" i="13"/>
  <c r="AD144" i="13"/>
  <c r="AC144" i="13"/>
  <c r="AB144" i="13"/>
  <c r="AA144" i="13"/>
  <c r="BF144" i="13" s="1"/>
  <c r="BE143" i="13"/>
  <c r="BD143" i="13"/>
  <c r="BC143" i="13"/>
  <c r="BB143" i="13"/>
  <c r="BA143" i="13"/>
  <c r="AZ143" i="13"/>
  <c r="AY143" i="13"/>
  <c r="AX143" i="13"/>
  <c r="AW143" i="13"/>
  <c r="AV143" i="13"/>
  <c r="AU143" i="13"/>
  <c r="AT143" i="13"/>
  <c r="AS143" i="13"/>
  <c r="AR143" i="13"/>
  <c r="AQ143" i="13"/>
  <c r="AP143" i="13"/>
  <c r="AO143" i="13"/>
  <c r="AN143" i="13"/>
  <c r="AM143" i="13"/>
  <c r="AL143" i="13"/>
  <c r="AK143" i="13"/>
  <c r="AJ143" i="13"/>
  <c r="AI143" i="13"/>
  <c r="AH143" i="13"/>
  <c r="AG143" i="13"/>
  <c r="AF143" i="13"/>
  <c r="AE143" i="13"/>
  <c r="AD143" i="13"/>
  <c r="AC143" i="13"/>
  <c r="AB143" i="13"/>
  <c r="AA143" i="13"/>
  <c r="BF143" i="13" s="1"/>
  <c r="BE142" i="13"/>
  <c r="BD142" i="13"/>
  <c r="BC142" i="13"/>
  <c r="BB142" i="13"/>
  <c r="BA142" i="13"/>
  <c r="AZ142" i="13"/>
  <c r="AY142" i="13"/>
  <c r="AX142" i="13"/>
  <c r="AW142" i="13"/>
  <c r="AV142" i="13"/>
  <c r="AU142" i="13"/>
  <c r="AT142" i="13"/>
  <c r="AS142" i="13"/>
  <c r="AR142" i="13"/>
  <c r="AQ142" i="13"/>
  <c r="AP142" i="13"/>
  <c r="AO142" i="13"/>
  <c r="AN142" i="13"/>
  <c r="AM142" i="13"/>
  <c r="AL142" i="13"/>
  <c r="AK142" i="13"/>
  <c r="AJ142" i="13"/>
  <c r="AI142" i="13"/>
  <c r="AH142" i="13"/>
  <c r="AG142" i="13"/>
  <c r="AF142" i="13"/>
  <c r="AE142" i="13"/>
  <c r="AD142" i="13"/>
  <c r="AC142" i="13"/>
  <c r="AB142" i="13"/>
  <c r="AA142" i="13"/>
  <c r="BF142" i="13" s="1"/>
  <c r="BE141" i="13"/>
  <c r="BD141" i="13"/>
  <c r="BC141" i="13"/>
  <c r="BB141" i="13"/>
  <c r="BA141" i="13"/>
  <c r="AZ141" i="13"/>
  <c r="AY141" i="13"/>
  <c r="AX141" i="13"/>
  <c r="AW141" i="13"/>
  <c r="AV141" i="13"/>
  <c r="AU141" i="13"/>
  <c r="AT141" i="13"/>
  <c r="AS141" i="13"/>
  <c r="AR141" i="13"/>
  <c r="AQ141" i="13"/>
  <c r="AP141" i="13"/>
  <c r="AO141" i="13"/>
  <c r="AN141" i="13"/>
  <c r="AM141" i="13"/>
  <c r="AL141" i="13"/>
  <c r="AK141" i="13"/>
  <c r="AJ141" i="13"/>
  <c r="AI141" i="13"/>
  <c r="AH141" i="13"/>
  <c r="AG141" i="13"/>
  <c r="AF141" i="13"/>
  <c r="AE141" i="13"/>
  <c r="AD141" i="13"/>
  <c r="AC141" i="13"/>
  <c r="AB141" i="13"/>
  <c r="AA141" i="13"/>
  <c r="BF141" i="13" s="1"/>
  <c r="BE140" i="13"/>
  <c r="BD140" i="13"/>
  <c r="BC140" i="13"/>
  <c r="BB140" i="13"/>
  <c r="BA140" i="13"/>
  <c r="AZ140" i="13"/>
  <c r="AY140" i="13"/>
  <c r="AX140" i="13"/>
  <c r="AW140" i="13"/>
  <c r="AV140" i="13"/>
  <c r="AU140" i="13"/>
  <c r="AT140" i="13"/>
  <c r="AS140" i="13"/>
  <c r="AR140" i="13"/>
  <c r="AQ140" i="13"/>
  <c r="AP140" i="13"/>
  <c r="AO140" i="13"/>
  <c r="AN140" i="13"/>
  <c r="AM140" i="13"/>
  <c r="AL140" i="13"/>
  <c r="AK140" i="13"/>
  <c r="AJ140" i="13"/>
  <c r="AI140" i="13"/>
  <c r="AH140" i="13"/>
  <c r="AG140" i="13"/>
  <c r="AF140" i="13"/>
  <c r="AE140" i="13"/>
  <c r="AD140" i="13"/>
  <c r="AC140" i="13"/>
  <c r="AB140" i="13"/>
  <c r="AA140" i="13"/>
  <c r="BF140" i="13" s="1"/>
  <c r="BE139" i="13"/>
  <c r="BD139" i="13"/>
  <c r="BC139" i="13"/>
  <c r="BB139" i="13"/>
  <c r="BA139" i="13"/>
  <c r="AZ139" i="13"/>
  <c r="AY139" i="13"/>
  <c r="AX139" i="13"/>
  <c r="AW139" i="13"/>
  <c r="AV139" i="13"/>
  <c r="AU139" i="13"/>
  <c r="AT139" i="13"/>
  <c r="AS139" i="13"/>
  <c r="AR139" i="13"/>
  <c r="AQ139" i="13"/>
  <c r="AP139" i="13"/>
  <c r="AO139" i="13"/>
  <c r="AN139" i="13"/>
  <c r="AM139" i="13"/>
  <c r="AL139" i="13"/>
  <c r="AK139" i="13"/>
  <c r="AJ139" i="13"/>
  <c r="AI139" i="13"/>
  <c r="AH139" i="13"/>
  <c r="AG139" i="13"/>
  <c r="AF139" i="13"/>
  <c r="AE139" i="13"/>
  <c r="AD139" i="13"/>
  <c r="AC139" i="13"/>
  <c r="AB139" i="13"/>
  <c r="AB135" i="13" s="1"/>
  <c r="AA139" i="13"/>
  <c r="BF139" i="13" s="1"/>
  <c r="BE138" i="13"/>
  <c r="BD138" i="13"/>
  <c r="BC138" i="13"/>
  <c r="BB138" i="13"/>
  <c r="BA138" i="13"/>
  <c r="AZ138" i="13"/>
  <c r="AY138" i="13"/>
  <c r="AX138" i="13"/>
  <c r="AW138" i="13"/>
  <c r="AV138" i="13"/>
  <c r="AU138" i="13"/>
  <c r="AT138" i="13"/>
  <c r="AS138" i="13"/>
  <c r="AR138" i="13"/>
  <c r="AQ138" i="13"/>
  <c r="AP138" i="13"/>
  <c r="AO138" i="13"/>
  <c r="AN138" i="13"/>
  <c r="AM138" i="13"/>
  <c r="AL138" i="13"/>
  <c r="AK138" i="13"/>
  <c r="AJ138" i="13"/>
  <c r="AI138" i="13"/>
  <c r="AH138" i="13"/>
  <c r="AG138" i="13"/>
  <c r="AF138" i="13"/>
  <c r="AE138" i="13"/>
  <c r="AD138" i="13"/>
  <c r="AC138" i="13"/>
  <c r="AB138" i="13"/>
  <c r="AA138" i="13"/>
  <c r="BF138" i="13" s="1"/>
  <c r="BE137" i="13"/>
  <c r="BD137" i="13"/>
  <c r="BC137" i="13"/>
  <c r="BB137" i="13"/>
  <c r="BA137" i="13"/>
  <c r="AZ137" i="13"/>
  <c r="AY137" i="13"/>
  <c r="AX137" i="13"/>
  <c r="AW137" i="13"/>
  <c r="AV137" i="13"/>
  <c r="AU137" i="13"/>
  <c r="AT137" i="13"/>
  <c r="AS137" i="13"/>
  <c r="AR137" i="13"/>
  <c r="AQ137" i="13"/>
  <c r="AP137" i="13"/>
  <c r="AO137" i="13"/>
  <c r="AN137" i="13"/>
  <c r="AM137" i="13"/>
  <c r="AL137" i="13"/>
  <c r="AK137" i="13"/>
  <c r="AJ137" i="13"/>
  <c r="AI137" i="13"/>
  <c r="AH137" i="13"/>
  <c r="AG137" i="13"/>
  <c r="AF137" i="13"/>
  <c r="AE137" i="13"/>
  <c r="AD137" i="13"/>
  <c r="AC137" i="13"/>
  <c r="AB137" i="13"/>
  <c r="AA137" i="13"/>
  <c r="BF137" i="13" s="1"/>
  <c r="BE136" i="13"/>
  <c r="BE177" i="13" s="1"/>
  <c r="BE179" i="13" s="1"/>
  <c r="BD136" i="13"/>
  <c r="BD177" i="13" s="1"/>
  <c r="BC136" i="13"/>
  <c r="BC177" i="13" s="1"/>
  <c r="BB136" i="13"/>
  <c r="BB177" i="13" s="1"/>
  <c r="BA136" i="13"/>
  <c r="BA177" i="13" s="1"/>
  <c r="BA179" i="13" s="1"/>
  <c r="AZ136" i="13"/>
  <c r="AZ177" i="13" s="1"/>
  <c r="AY136" i="13"/>
  <c r="AY177" i="13" s="1"/>
  <c r="AX136" i="13"/>
  <c r="AX177" i="13" s="1"/>
  <c r="AW136" i="13"/>
  <c r="AW177" i="13" s="1"/>
  <c r="AW179" i="13" s="1"/>
  <c r="AV136" i="13"/>
  <c r="AV177" i="13" s="1"/>
  <c r="AU136" i="13"/>
  <c r="AU177" i="13" s="1"/>
  <c r="AT136" i="13"/>
  <c r="AT177" i="13" s="1"/>
  <c r="AS136" i="13"/>
  <c r="AS177" i="13" s="1"/>
  <c r="AS179" i="13" s="1"/>
  <c r="AR136" i="13"/>
  <c r="AR177" i="13" s="1"/>
  <c r="AQ136" i="13"/>
  <c r="AQ177" i="13" s="1"/>
  <c r="AP136" i="13"/>
  <c r="AP177" i="13" s="1"/>
  <c r="AO136" i="13"/>
  <c r="AO177" i="13" s="1"/>
  <c r="AO179" i="13" s="1"/>
  <c r="AN136" i="13"/>
  <c r="AN177" i="13" s="1"/>
  <c r="AM136" i="13"/>
  <c r="AM177" i="13" s="1"/>
  <c r="AL136" i="13"/>
  <c r="AL177" i="13" s="1"/>
  <c r="AK136" i="13"/>
  <c r="AK177" i="13" s="1"/>
  <c r="AK179" i="13" s="1"/>
  <c r="AJ136" i="13"/>
  <c r="AJ177" i="13" s="1"/>
  <c r="AI136" i="13"/>
  <c r="AI177" i="13" s="1"/>
  <c r="AH136" i="13"/>
  <c r="AH177" i="13" s="1"/>
  <c r="AG136" i="13"/>
  <c r="AG177" i="13" s="1"/>
  <c r="AG179" i="13" s="1"/>
  <c r="AF136" i="13"/>
  <c r="AF177" i="13" s="1"/>
  <c r="AE136" i="13"/>
  <c r="AE177" i="13" s="1"/>
  <c r="AD136" i="13"/>
  <c r="AD177" i="13" s="1"/>
  <c r="AC136" i="13"/>
  <c r="AC177" i="13" s="1"/>
  <c r="AC179" i="13" s="1"/>
  <c r="AB136" i="13"/>
  <c r="AB177" i="13" s="1"/>
  <c r="AA136" i="13"/>
  <c r="AA177" i="13" s="1"/>
  <c r="BE135" i="13"/>
  <c r="BD135" i="13"/>
  <c r="BC135" i="13"/>
  <c r="BB135" i="13"/>
  <c r="BA135" i="13"/>
  <c r="AZ135" i="13"/>
  <c r="AY135" i="13"/>
  <c r="AX135" i="13"/>
  <c r="AW135" i="13"/>
  <c r="AV135" i="13"/>
  <c r="AU135" i="13"/>
  <c r="AT135" i="13"/>
  <c r="AS135" i="13"/>
  <c r="AR135" i="13"/>
  <c r="AQ135" i="13"/>
  <c r="AP135" i="13"/>
  <c r="AO135" i="13"/>
  <c r="AN135" i="13"/>
  <c r="AM135" i="13"/>
  <c r="AL135" i="13"/>
  <c r="AK135" i="13"/>
  <c r="AJ135" i="13"/>
  <c r="AI135" i="13"/>
  <c r="AH135" i="13"/>
  <c r="AG135" i="13"/>
  <c r="AF135" i="13"/>
  <c r="AE135" i="13"/>
  <c r="AD135" i="13"/>
  <c r="AC135" i="13"/>
  <c r="BF134" i="13"/>
  <c r="BE134" i="13"/>
  <c r="BD134" i="13"/>
  <c r="BC134" i="13"/>
  <c r="BB134" i="13"/>
  <c r="BA134" i="13"/>
  <c r="AZ134" i="13"/>
  <c r="AY134" i="13"/>
  <c r="AX134" i="13"/>
  <c r="AW134" i="13"/>
  <c r="AV134" i="13"/>
  <c r="AU134" i="13"/>
  <c r="AT134" i="13"/>
  <c r="AS134" i="13"/>
  <c r="AR134" i="13"/>
  <c r="AQ134" i="13"/>
  <c r="AP134" i="13"/>
  <c r="AO134" i="13"/>
  <c r="AN134" i="13"/>
  <c r="AM134" i="13"/>
  <c r="AL134" i="13"/>
  <c r="AK134" i="13"/>
  <c r="AJ134" i="13"/>
  <c r="AI134" i="13"/>
  <c r="AH134" i="13"/>
  <c r="AG134" i="13"/>
  <c r="AF134" i="13"/>
  <c r="AE134" i="13"/>
  <c r="AD134" i="13"/>
  <c r="AC134" i="13"/>
  <c r="AB134" i="13"/>
  <c r="AA134" i="13"/>
  <c r="BF133" i="13"/>
  <c r="BE133" i="13"/>
  <c r="BD133" i="13"/>
  <c r="BC133" i="13"/>
  <c r="BB133" i="13"/>
  <c r="BA133" i="13"/>
  <c r="AZ133" i="13"/>
  <c r="AY133" i="13"/>
  <c r="AX133" i="13"/>
  <c r="AW133" i="13"/>
  <c r="AV133" i="13"/>
  <c r="AU133" i="13"/>
  <c r="AT133" i="13"/>
  <c r="AS133" i="13"/>
  <c r="AR133" i="13"/>
  <c r="AQ133" i="13"/>
  <c r="AP133" i="13"/>
  <c r="AO133" i="13"/>
  <c r="AN133" i="13"/>
  <c r="AM133" i="13"/>
  <c r="AL133" i="13"/>
  <c r="AK133" i="13"/>
  <c r="AJ133" i="13"/>
  <c r="AI133" i="13"/>
  <c r="AH133" i="13"/>
  <c r="AG133" i="13"/>
  <c r="AF133" i="13"/>
  <c r="AE133" i="13"/>
  <c r="AD133" i="13"/>
  <c r="AC133" i="13"/>
  <c r="AB133" i="13"/>
  <c r="AA133" i="13"/>
  <c r="BF132" i="13"/>
  <c r="BF173" i="13" s="1"/>
  <c r="BE132" i="13"/>
  <c r="BE172" i="13" s="1"/>
  <c r="BD132" i="13"/>
  <c r="BC132" i="13"/>
  <c r="BB132" i="13"/>
  <c r="BB173" i="13" s="1"/>
  <c r="BA132" i="13"/>
  <c r="BA173" i="13" s="1"/>
  <c r="AZ132" i="13"/>
  <c r="AY132" i="13"/>
  <c r="AX132" i="13"/>
  <c r="AX173" i="13" s="1"/>
  <c r="AW132" i="13"/>
  <c r="AW173" i="13" s="1"/>
  <c r="AV132" i="13"/>
  <c r="AU132" i="13"/>
  <c r="AT132" i="13"/>
  <c r="AT173" i="13" s="1"/>
  <c r="AS132" i="13"/>
  <c r="AS173" i="13" s="1"/>
  <c r="AR132" i="13"/>
  <c r="AQ132" i="13"/>
  <c r="AP132" i="13"/>
  <c r="AP173" i="13" s="1"/>
  <c r="AO132" i="13"/>
  <c r="AO173" i="13" s="1"/>
  <c r="AN132" i="13"/>
  <c r="AM132" i="13"/>
  <c r="AL132" i="13"/>
  <c r="AL173" i="13" s="1"/>
  <c r="AK132" i="13"/>
  <c r="AK173" i="13" s="1"/>
  <c r="AJ132" i="13"/>
  <c r="AI132" i="13"/>
  <c r="AH132" i="13"/>
  <c r="AH173" i="13" s="1"/>
  <c r="AG132" i="13"/>
  <c r="AG173" i="13" s="1"/>
  <c r="AF132" i="13"/>
  <c r="AE132" i="13"/>
  <c r="AD132" i="13"/>
  <c r="AD173" i="13" s="1"/>
  <c r="AC132" i="13"/>
  <c r="AC173" i="13" s="1"/>
  <c r="AB132" i="13"/>
  <c r="AA132" i="13"/>
  <c r="BE131" i="13"/>
  <c r="BD131" i="13"/>
  <c r="BC131" i="13"/>
  <c r="BB131" i="13"/>
  <c r="BA131" i="13"/>
  <c r="AZ131" i="13"/>
  <c r="AY131" i="13"/>
  <c r="AX131" i="13"/>
  <c r="AW131" i="13"/>
  <c r="AV131" i="13"/>
  <c r="AU131" i="13"/>
  <c r="AT131" i="13"/>
  <c r="AS131" i="13"/>
  <c r="AR131" i="13"/>
  <c r="AQ131" i="13"/>
  <c r="AP131" i="13"/>
  <c r="AO131" i="13"/>
  <c r="AN131" i="13"/>
  <c r="AM131" i="13"/>
  <c r="AL131" i="13"/>
  <c r="AK131" i="13"/>
  <c r="AJ131" i="13"/>
  <c r="AI131" i="13"/>
  <c r="AH131" i="13"/>
  <c r="AG131" i="13"/>
  <c r="AF131" i="13"/>
  <c r="AE131" i="13"/>
  <c r="AD131" i="13"/>
  <c r="AC131" i="13"/>
  <c r="AB131" i="13"/>
  <c r="BF131" i="13" s="1"/>
  <c r="AA131" i="13"/>
  <c r="BE130" i="13"/>
  <c r="BD130" i="13"/>
  <c r="BC130" i="13"/>
  <c r="BB130" i="13"/>
  <c r="BA130" i="13"/>
  <c r="AZ130" i="13"/>
  <c r="AY130" i="13"/>
  <c r="AX130" i="13"/>
  <c r="AW130" i="13"/>
  <c r="AV130" i="13"/>
  <c r="AU130" i="13"/>
  <c r="AT130" i="13"/>
  <c r="AS130" i="13"/>
  <c r="AR130" i="13"/>
  <c r="AQ130" i="13"/>
  <c r="AP130" i="13"/>
  <c r="AO130" i="13"/>
  <c r="AN130" i="13"/>
  <c r="AM130" i="13"/>
  <c r="AL130" i="13"/>
  <c r="AK130" i="13"/>
  <c r="AJ130" i="13"/>
  <c r="AI130" i="13"/>
  <c r="AH130" i="13"/>
  <c r="AG130" i="13"/>
  <c r="AF130" i="13"/>
  <c r="AE130" i="13"/>
  <c r="AD130" i="13"/>
  <c r="AC130" i="13"/>
  <c r="AB130" i="13"/>
  <c r="BF130" i="13" s="1"/>
  <c r="AA130" i="13"/>
  <c r="BE128" i="13"/>
  <c r="BD128" i="13"/>
  <c r="BC128" i="13"/>
  <c r="BB128" i="13"/>
  <c r="BA128" i="13"/>
  <c r="AZ128" i="13"/>
  <c r="AY128" i="13"/>
  <c r="AX128" i="13"/>
  <c r="AW128" i="13"/>
  <c r="AV128" i="13"/>
  <c r="AU128" i="13"/>
  <c r="AT128" i="13"/>
  <c r="AS128" i="13"/>
  <c r="AR128" i="13"/>
  <c r="AQ128" i="13"/>
  <c r="AP128" i="13"/>
  <c r="AO128" i="13"/>
  <c r="AN128" i="13"/>
  <c r="AM128" i="13"/>
  <c r="AL128" i="13"/>
  <c r="AK128" i="13"/>
  <c r="AJ128" i="13"/>
  <c r="AI128" i="13"/>
  <c r="AH128" i="13"/>
  <c r="AG128" i="13"/>
  <c r="AF128" i="13"/>
  <c r="AE128" i="13"/>
  <c r="AD128" i="13"/>
  <c r="AC128" i="13"/>
  <c r="AB128" i="13"/>
  <c r="AA128" i="13"/>
  <c r="A128" i="13"/>
  <c r="BG126" i="13"/>
  <c r="Y126" i="13"/>
  <c r="X126" i="13"/>
  <c r="W126" i="13"/>
  <c r="V126" i="13"/>
  <c r="Z126" i="13" s="1"/>
  <c r="U126" i="13"/>
  <c r="T126" i="13"/>
  <c r="S126" i="13"/>
  <c r="R126" i="13"/>
  <c r="Q126" i="13"/>
  <c r="P126" i="13"/>
  <c r="O126" i="13"/>
  <c r="N126" i="13" s="1"/>
  <c r="M126" i="13" s="1"/>
  <c r="BG125" i="13"/>
  <c r="Y125" i="13"/>
  <c r="X125" i="13"/>
  <c r="W125" i="13"/>
  <c r="V125" i="13"/>
  <c r="Z125" i="13" s="1"/>
  <c r="U125" i="13"/>
  <c r="T125" i="13"/>
  <c r="S125" i="13"/>
  <c r="R125" i="13"/>
  <c r="Q125" i="13"/>
  <c r="P125" i="13"/>
  <c r="O125" i="13"/>
  <c r="N125" i="13" s="1"/>
  <c r="M125" i="13" s="1"/>
  <c r="BG124" i="13"/>
  <c r="Y124" i="13"/>
  <c r="X124" i="13"/>
  <c r="W124" i="13"/>
  <c r="V124" i="13"/>
  <c r="Z124" i="13" s="1"/>
  <c r="U124" i="13"/>
  <c r="T124" i="13"/>
  <c r="S124" i="13"/>
  <c r="R124" i="13"/>
  <c r="Q124" i="13"/>
  <c r="P124" i="13"/>
  <c r="O124" i="13"/>
  <c r="N124" i="13"/>
  <c r="M124" i="13" s="1"/>
  <c r="BG123" i="13"/>
  <c r="Y123" i="13"/>
  <c r="X123" i="13"/>
  <c r="W123" i="13"/>
  <c r="V123" i="13"/>
  <c r="Z123" i="13" s="1"/>
  <c r="U123" i="13"/>
  <c r="T123" i="13"/>
  <c r="S123" i="13"/>
  <c r="R123" i="13"/>
  <c r="Q123" i="13"/>
  <c r="P123" i="13"/>
  <c r="O123" i="13"/>
  <c r="N123" i="13"/>
  <c r="M123" i="13"/>
  <c r="BG122" i="13"/>
  <c r="Y122" i="13"/>
  <c r="X122" i="13"/>
  <c r="W122" i="13"/>
  <c r="V122" i="13"/>
  <c r="Z122" i="13" s="1"/>
  <c r="U122" i="13"/>
  <c r="T122" i="13"/>
  <c r="S122" i="13"/>
  <c r="R122" i="13"/>
  <c r="Q122" i="13"/>
  <c r="P122" i="13"/>
  <c r="O122" i="13"/>
  <c r="N122" i="13" s="1"/>
  <c r="M122" i="13" s="1"/>
  <c r="BG121" i="13"/>
  <c r="Y121" i="13"/>
  <c r="X121" i="13"/>
  <c r="W121" i="13"/>
  <c r="V121" i="13"/>
  <c r="Z121" i="13" s="1"/>
  <c r="U121" i="13"/>
  <c r="T121" i="13"/>
  <c r="S121" i="13"/>
  <c r="R121" i="13"/>
  <c r="Q121" i="13"/>
  <c r="P121" i="13"/>
  <c r="O121" i="13"/>
  <c r="N121" i="13" s="1"/>
  <c r="M121" i="13" s="1"/>
  <c r="BG120" i="13"/>
  <c r="Y120" i="13"/>
  <c r="X120" i="13"/>
  <c r="W120" i="13"/>
  <c r="V120" i="13"/>
  <c r="Z120" i="13" s="1"/>
  <c r="U120" i="13"/>
  <c r="T120" i="13"/>
  <c r="S120" i="13"/>
  <c r="R120" i="13"/>
  <c r="Q120" i="13"/>
  <c r="P120" i="13"/>
  <c r="O120" i="13"/>
  <c r="N120" i="13"/>
  <c r="M120" i="13" s="1"/>
  <c r="BG119" i="13"/>
  <c r="Y119" i="13"/>
  <c r="X119" i="13"/>
  <c r="W119" i="13"/>
  <c r="V119" i="13"/>
  <c r="Z119" i="13" s="1"/>
  <c r="U119" i="13"/>
  <c r="T119" i="13"/>
  <c r="S119" i="13"/>
  <c r="R119" i="13"/>
  <c r="Q119" i="13"/>
  <c r="P119" i="13"/>
  <c r="O119" i="13"/>
  <c r="N119" i="13"/>
  <c r="M119" i="13"/>
  <c r="BG118" i="13"/>
  <c r="Y118" i="13"/>
  <c r="X118" i="13"/>
  <c r="W118" i="13"/>
  <c r="V118" i="13"/>
  <c r="Z118" i="13" s="1"/>
  <c r="U118" i="13"/>
  <c r="T118" i="13"/>
  <c r="S118" i="13"/>
  <c r="R118" i="13"/>
  <c r="Q118" i="13"/>
  <c r="P118" i="13"/>
  <c r="O118" i="13"/>
  <c r="N118" i="13" s="1"/>
  <c r="M118" i="13" s="1"/>
  <c r="BG117" i="13"/>
  <c r="Y117" i="13"/>
  <c r="X117" i="13"/>
  <c r="W117" i="13"/>
  <c r="V117" i="13"/>
  <c r="Z117" i="13" s="1"/>
  <c r="U117" i="13"/>
  <c r="T117" i="13"/>
  <c r="S117" i="13"/>
  <c r="R117" i="13"/>
  <c r="Q117" i="13"/>
  <c r="P117" i="13"/>
  <c r="O117" i="13"/>
  <c r="N117" i="13" s="1"/>
  <c r="M117" i="13" s="1"/>
  <c r="BG116" i="13"/>
  <c r="Y116" i="13"/>
  <c r="X116" i="13"/>
  <c r="W116" i="13"/>
  <c r="V116" i="13"/>
  <c r="Z116" i="13" s="1"/>
  <c r="U116" i="13"/>
  <c r="T116" i="13"/>
  <c r="S116" i="13"/>
  <c r="R116" i="13"/>
  <c r="Q116" i="13"/>
  <c r="P116" i="13"/>
  <c r="O116" i="13"/>
  <c r="N116" i="13"/>
  <c r="M116" i="13" s="1"/>
  <c r="BG115" i="13"/>
  <c r="Y115" i="13"/>
  <c r="X115" i="13"/>
  <c r="W115" i="13"/>
  <c r="V115" i="13"/>
  <c r="Z115" i="13" s="1"/>
  <c r="U115" i="13"/>
  <c r="T115" i="13"/>
  <c r="S115" i="13"/>
  <c r="R115" i="13"/>
  <c r="Q115" i="13"/>
  <c r="P115" i="13"/>
  <c r="O115" i="13"/>
  <c r="N115" i="13"/>
  <c r="M115" i="13"/>
  <c r="BG114" i="13"/>
  <c r="Y114" i="13"/>
  <c r="X114" i="13"/>
  <c r="W114" i="13"/>
  <c r="V114" i="13"/>
  <c r="Z114" i="13" s="1"/>
  <c r="U114" i="13"/>
  <c r="T114" i="13"/>
  <c r="S114" i="13"/>
  <c r="R114" i="13"/>
  <c r="Q114" i="13"/>
  <c r="P114" i="13"/>
  <c r="O114" i="13"/>
  <c r="N114" i="13" s="1"/>
  <c r="M114" i="13" s="1"/>
  <c r="BG113" i="13"/>
  <c r="Y113" i="13"/>
  <c r="X113" i="13"/>
  <c r="W113" i="13"/>
  <c r="V113" i="13"/>
  <c r="Z113" i="13" s="1"/>
  <c r="U113" i="13"/>
  <c r="T113" i="13"/>
  <c r="S113" i="13"/>
  <c r="R113" i="13"/>
  <c r="Q113" i="13"/>
  <c r="P113" i="13"/>
  <c r="O113" i="13"/>
  <c r="N113" i="13" s="1"/>
  <c r="M113" i="13" s="1"/>
  <c r="BG112" i="13"/>
  <c r="Y112" i="13"/>
  <c r="X112" i="13"/>
  <c r="W112" i="13"/>
  <c r="V112" i="13"/>
  <c r="Z112" i="13" s="1"/>
  <c r="U112" i="13"/>
  <c r="T112" i="13"/>
  <c r="S112" i="13"/>
  <c r="R112" i="13"/>
  <c r="Q112" i="13"/>
  <c r="P112" i="13"/>
  <c r="O112" i="13"/>
  <c r="N112" i="13"/>
  <c r="M112" i="13" s="1"/>
  <c r="BG111" i="13"/>
  <c r="Y111" i="13"/>
  <c r="X111" i="13"/>
  <c r="W111" i="13"/>
  <c r="V111" i="13"/>
  <c r="Z111" i="13" s="1"/>
  <c r="U111" i="13"/>
  <c r="T111" i="13"/>
  <c r="S111" i="13"/>
  <c r="R111" i="13"/>
  <c r="Q111" i="13"/>
  <c r="P111" i="13"/>
  <c r="O111" i="13"/>
  <c r="N111" i="13"/>
  <c r="M111" i="13"/>
  <c r="BG110" i="13"/>
  <c r="Y110" i="13"/>
  <c r="X110" i="13"/>
  <c r="W110" i="13"/>
  <c r="V110" i="13"/>
  <c r="Z110" i="13" s="1"/>
  <c r="U110" i="13"/>
  <c r="T110" i="13"/>
  <c r="S110" i="13"/>
  <c r="R110" i="13"/>
  <c r="Q110" i="13"/>
  <c r="P110" i="13"/>
  <c r="O110" i="13"/>
  <c r="N110" i="13" s="1"/>
  <c r="M110" i="13" s="1"/>
  <c r="BG109" i="13"/>
  <c r="Y109" i="13"/>
  <c r="X109" i="13"/>
  <c r="W109" i="13"/>
  <c r="V109" i="13"/>
  <c r="Z109" i="13" s="1"/>
  <c r="U109" i="13"/>
  <c r="T109" i="13"/>
  <c r="S109" i="13"/>
  <c r="R109" i="13"/>
  <c r="Q109" i="13"/>
  <c r="P109" i="13"/>
  <c r="O109" i="13"/>
  <c r="N109" i="13" s="1"/>
  <c r="M109" i="13" s="1"/>
  <c r="BG108" i="13"/>
  <c r="Y108" i="13"/>
  <c r="X108" i="13"/>
  <c r="W108" i="13"/>
  <c r="V108" i="13"/>
  <c r="Z108" i="13" s="1"/>
  <c r="U108" i="13"/>
  <c r="T108" i="13"/>
  <c r="S108" i="13"/>
  <c r="R108" i="13"/>
  <c r="Q108" i="13"/>
  <c r="P108" i="13"/>
  <c r="O108" i="13"/>
  <c r="N108" i="13"/>
  <c r="M108" i="13" s="1"/>
  <c r="BG107" i="13"/>
  <c r="Y107" i="13"/>
  <c r="X107" i="13"/>
  <c r="W107" i="13"/>
  <c r="V107" i="13"/>
  <c r="Z107" i="13" s="1"/>
  <c r="U107" i="13"/>
  <c r="T107" i="13"/>
  <c r="S107" i="13"/>
  <c r="R107" i="13"/>
  <c r="Q107" i="13"/>
  <c r="P107" i="13"/>
  <c r="O107" i="13"/>
  <c r="N107" i="13"/>
  <c r="M107" i="13"/>
  <c r="BG106" i="13"/>
  <c r="Y106" i="13"/>
  <c r="X106" i="13"/>
  <c r="W106" i="13"/>
  <c r="V106" i="13"/>
  <c r="Z106" i="13" s="1"/>
  <c r="U106" i="13"/>
  <c r="T106" i="13"/>
  <c r="S106" i="13"/>
  <c r="R106" i="13"/>
  <c r="Q106" i="13"/>
  <c r="P106" i="13"/>
  <c r="O106" i="13"/>
  <c r="N106" i="13" s="1"/>
  <c r="M106" i="13" s="1"/>
  <c r="BG105" i="13"/>
  <c r="Y105" i="13"/>
  <c r="X105" i="13"/>
  <c r="W105" i="13"/>
  <c r="V105" i="13"/>
  <c r="Z105" i="13" s="1"/>
  <c r="U105" i="13"/>
  <c r="T105" i="13"/>
  <c r="S105" i="13"/>
  <c r="R105" i="13"/>
  <c r="Q105" i="13"/>
  <c r="P105" i="13"/>
  <c r="O105" i="13"/>
  <c r="N105" i="13" s="1"/>
  <c r="M105" i="13" s="1"/>
  <c r="BG104" i="13"/>
  <c r="Y104" i="13"/>
  <c r="X104" i="13"/>
  <c r="W104" i="13"/>
  <c r="V104" i="13"/>
  <c r="Z104" i="13" s="1"/>
  <c r="U104" i="13"/>
  <c r="T104" i="13"/>
  <c r="S104" i="13"/>
  <c r="R104" i="13"/>
  <c r="Q104" i="13"/>
  <c r="P104" i="13"/>
  <c r="O104" i="13"/>
  <c r="N104" i="13"/>
  <c r="M104" i="13" s="1"/>
  <c r="BG103" i="13"/>
  <c r="Y103" i="13"/>
  <c r="X103" i="13"/>
  <c r="W103" i="13"/>
  <c r="V103" i="13"/>
  <c r="Z103" i="13" s="1"/>
  <c r="U103" i="13"/>
  <c r="T103" i="13"/>
  <c r="S103" i="13"/>
  <c r="R103" i="13"/>
  <c r="Q103" i="13"/>
  <c r="P103" i="13"/>
  <c r="O103" i="13"/>
  <c r="N103" i="13"/>
  <c r="M103" i="13"/>
  <c r="BG102" i="13"/>
  <c r="Y102" i="13"/>
  <c r="X102" i="13"/>
  <c r="W102" i="13"/>
  <c r="V102" i="13"/>
  <c r="Z102" i="13" s="1"/>
  <c r="U102" i="13"/>
  <c r="T102" i="13"/>
  <c r="S102" i="13"/>
  <c r="R102" i="13"/>
  <c r="Q102" i="13"/>
  <c r="P102" i="13"/>
  <c r="O102" i="13"/>
  <c r="N102" i="13" s="1"/>
  <c r="M102" i="13" s="1"/>
  <c r="BG101" i="13"/>
  <c r="Y101" i="13"/>
  <c r="X101" i="13"/>
  <c r="W101" i="13"/>
  <c r="V101" i="13"/>
  <c r="Z101" i="13" s="1"/>
  <c r="U101" i="13"/>
  <c r="T101" i="13"/>
  <c r="S101" i="13"/>
  <c r="R101" i="13"/>
  <c r="Q101" i="13"/>
  <c r="P101" i="13"/>
  <c r="O101" i="13"/>
  <c r="N101" i="13" s="1"/>
  <c r="M101" i="13" s="1"/>
  <c r="BG100" i="13"/>
  <c r="Y100" i="13"/>
  <c r="X100" i="13"/>
  <c r="W100" i="13"/>
  <c r="V100" i="13"/>
  <c r="Z100" i="13" s="1"/>
  <c r="U100" i="13"/>
  <c r="T100" i="13"/>
  <c r="S100" i="13"/>
  <c r="R100" i="13"/>
  <c r="Q100" i="13"/>
  <c r="P100" i="13"/>
  <c r="O100" i="13"/>
  <c r="N100" i="13"/>
  <c r="M100" i="13" s="1"/>
  <c r="BG99" i="13"/>
  <c r="Y99" i="13"/>
  <c r="X99" i="13"/>
  <c r="W99" i="13"/>
  <c r="V99" i="13"/>
  <c r="Z99" i="13" s="1"/>
  <c r="U99" i="13"/>
  <c r="T99" i="13"/>
  <c r="S99" i="13"/>
  <c r="R99" i="13"/>
  <c r="Q99" i="13"/>
  <c r="P99" i="13"/>
  <c r="O99" i="13"/>
  <c r="N99" i="13"/>
  <c r="M99" i="13"/>
  <c r="BG98" i="13"/>
  <c r="Y98" i="13"/>
  <c r="X98" i="13"/>
  <c r="W98" i="13"/>
  <c r="V98" i="13"/>
  <c r="Z98" i="13" s="1"/>
  <c r="U98" i="13"/>
  <c r="T98" i="13"/>
  <c r="S98" i="13"/>
  <c r="R98" i="13"/>
  <c r="Q98" i="13"/>
  <c r="P98" i="13"/>
  <c r="O98" i="13"/>
  <c r="N98" i="13" s="1"/>
  <c r="M98" i="13" s="1"/>
  <c r="BG97" i="13"/>
  <c r="Y97" i="13"/>
  <c r="X97" i="13"/>
  <c r="W97" i="13"/>
  <c r="V97" i="13"/>
  <c r="Z97" i="13" s="1"/>
  <c r="U97" i="13"/>
  <c r="T97" i="13"/>
  <c r="S97" i="13"/>
  <c r="R97" i="13"/>
  <c r="Q97" i="13"/>
  <c r="P97" i="13"/>
  <c r="O97" i="13"/>
  <c r="N97" i="13" s="1"/>
  <c r="M97" i="13" s="1"/>
  <c r="BG96" i="13"/>
  <c r="Y96" i="13"/>
  <c r="X96" i="13"/>
  <c r="W96" i="13"/>
  <c r="V96" i="13"/>
  <c r="Z96" i="13" s="1"/>
  <c r="U96" i="13"/>
  <c r="T96" i="13"/>
  <c r="S96" i="13"/>
  <c r="R96" i="13"/>
  <c r="Q96" i="13"/>
  <c r="P96" i="13"/>
  <c r="O96" i="13"/>
  <c r="N96" i="13"/>
  <c r="M96" i="13" s="1"/>
  <c r="BG95" i="13"/>
  <c r="Y95" i="13"/>
  <c r="X95" i="13"/>
  <c r="W95" i="13"/>
  <c r="V95" i="13"/>
  <c r="Z95" i="13" s="1"/>
  <c r="U95" i="13"/>
  <c r="T95" i="13"/>
  <c r="S95" i="13"/>
  <c r="R95" i="13"/>
  <c r="Q95" i="13"/>
  <c r="P95" i="13"/>
  <c r="O95" i="13"/>
  <c r="N95" i="13"/>
  <c r="M95" i="13"/>
  <c r="BG94" i="13"/>
  <c r="Y94" i="13"/>
  <c r="X94" i="13"/>
  <c r="W94" i="13"/>
  <c r="V94" i="13"/>
  <c r="Z94" i="13" s="1"/>
  <c r="U94" i="13"/>
  <c r="T94" i="13"/>
  <c r="S94" i="13"/>
  <c r="R94" i="13"/>
  <c r="Q94" i="13"/>
  <c r="P94" i="13"/>
  <c r="O94" i="13"/>
  <c r="N94" i="13" s="1"/>
  <c r="M94" i="13" s="1"/>
  <c r="BG93" i="13"/>
  <c r="Y93" i="13"/>
  <c r="X93" i="13"/>
  <c r="W93" i="13"/>
  <c r="V93" i="13"/>
  <c r="Z93" i="13" s="1"/>
  <c r="U93" i="13"/>
  <c r="T93" i="13"/>
  <c r="S93" i="13"/>
  <c r="R93" i="13"/>
  <c r="Q93" i="13"/>
  <c r="P93" i="13"/>
  <c r="O93" i="13"/>
  <c r="N93" i="13" s="1"/>
  <c r="M93" i="13" s="1"/>
  <c r="BG92" i="13"/>
  <c r="Y92" i="13"/>
  <c r="X92" i="13"/>
  <c r="W92" i="13"/>
  <c r="V92" i="13"/>
  <c r="Z92" i="13" s="1"/>
  <c r="U92" i="13"/>
  <c r="T92" i="13"/>
  <c r="S92" i="13"/>
  <c r="R92" i="13"/>
  <c r="Q92" i="13"/>
  <c r="P92" i="13"/>
  <c r="O92" i="13"/>
  <c r="N92" i="13"/>
  <c r="M92" i="13" s="1"/>
  <c r="BG91" i="13"/>
  <c r="Y91" i="13"/>
  <c r="X91" i="13"/>
  <c r="W91" i="13"/>
  <c r="V91" i="13"/>
  <c r="Z91" i="13" s="1"/>
  <c r="U91" i="13"/>
  <c r="T91" i="13"/>
  <c r="S91" i="13"/>
  <c r="R91" i="13"/>
  <c r="Q91" i="13"/>
  <c r="P91" i="13"/>
  <c r="O91" i="13"/>
  <c r="N91" i="13"/>
  <c r="M91" i="13"/>
  <c r="BG90" i="13"/>
  <c r="Y90" i="13"/>
  <c r="X90" i="13"/>
  <c r="W90" i="13"/>
  <c r="V90" i="13"/>
  <c r="Z90" i="13" s="1"/>
  <c r="U90" i="13"/>
  <c r="T90" i="13"/>
  <c r="S90" i="13"/>
  <c r="R90" i="13"/>
  <c r="Q90" i="13"/>
  <c r="P90" i="13"/>
  <c r="O90" i="13"/>
  <c r="N90" i="13" s="1"/>
  <c r="M90" i="13" s="1"/>
  <c r="BG89" i="13"/>
  <c r="Y89" i="13"/>
  <c r="X89" i="13"/>
  <c r="W89" i="13"/>
  <c r="V89" i="13"/>
  <c r="Z89" i="13" s="1"/>
  <c r="U89" i="13"/>
  <c r="T89" i="13"/>
  <c r="S89" i="13"/>
  <c r="R89" i="13"/>
  <c r="Q89" i="13"/>
  <c r="P89" i="13"/>
  <c r="O89" i="13"/>
  <c r="N89" i="13" s="1"/>
  <c r="M89" i="13" s="1"/>
  <c r="BG88" i="13"/>
  <c r="Y88" i="13"/>
  <c r="X88" i="13"/>
  <c r="W88" i="13"/>
  <c r="V88" i="13"/>
  <c r="Z88" i="13" s="1"/>
  <c r="U88" i="13"/>
  <c r="T88" i="13"/>
  <c r="S88" i="13"/>
  <c r="R88" i="13"/>
  <c r="Q88" i="13"/>
  <c r="P88" i="13"/>
  <c r="O88" i="13"/>
  <c r="N88" i="13"/>
  <c r="M88" i="13" s="1"/>
  <c r="BG87" i="13"/>
  <c r="Y87" i="13"/>
  <c r="X87" i="13"/>
  <c r="W87" i="13"/>
  <c r="V87" i="13"/>
  <c r="Z87" i="13" s="1"/>
  <c r="U87" i="13"/>
  <c r="T87" i="13"/>
  <c r="S87" i="13"/>
  <c r="R87" i="13"/>
  <c r="Q87" i="13"/>
  <c r="P87" i="13"/>
  <c r="O87" i="13"/>
  <c r="N87" i="13"/>
  <c r="M87" i="13"/>
  <c r="BG86" i="13"/>
  <c r="Y86" i="13"/>
  <c r="X86" i="13"/>
  <c r="W86" i="13"/>
  <c r="V86" i="13"/>
  <c r="Z86" i="13" s="1"/>
  <c r="U86" i="13"/>
  <c r="T86" i="13"/>
  <c r="S86" i="13"/>
  <c r="R86" i="13"/>
  <c r="Q86" i="13"/>
  <c r="P86" i="13"/>
  <c r="O86" i="13"/>
  <c r="N86" i="13" s="1"/>
  <c r="M86" i="13" s="1"/>
  <c r="BG85" i="13"/>
  <c r="Y85" i="13"/>
  <c r="X85" i="13"/>
  <c r="W85" i="13"/>
  <c r="V85" i="13"/>
  <c r="Z85" i="13" s="1"/>
  <c r="U85" i="13"/>
  <c r="T85" i="13"/>
  <c r="S85" i="13"/>
  <c r="R85" i="13"/>
  <c r="Q85" i="13"/>
  <c r="P85" i="13"/>
  <c r="O85" i="13"/>
  <c r="N85" i="13" s="1"/>
  <c r="M85" i="13" s="1"/>
  <c r="BG84" i="13"/>
  <c r="Y84" i="13"/>
  <c r="X84" i="13"/>
  <c r="W84" i="13"/>
  <c r="V84" i="13"/>
  <c r="Z84" i="13" s="1"/>
  <c r="U84" i="13"/>
  <c r="T84" i="13"/>
  <c r="S84" i="13"/>
  <c r="R84" i="13"/>
  <c r="Q84" i="13"/>
  <c r="P84" i="13"/>
  <c r="O84" i="13"/>
  <c r="N84" i="13"/>
  <c r="M84" i="13" s="1"/>
  <c r="BG83" i="13"/>
  <c r="Y83" i="13"/>
  <c r="X83" i="13"/>
  <c r="W83" i="13"/>
  <c r="V83" i="13"/>
  <c r="Z83" i="13" s="1"/>
  <c r="U83" i="13"/>
  <c r="T83" i="13"/>
  <c r="S83" i="13"/>
  <c r="R83" i="13"/>
  <c r="Q83" i="13"/>
  <c r="P83" i="13"/>
  <c r="O83" i="13"/>
  <c r="N83" i="13"/>
  <c r="M83" i="13"/>
  <c r="BG82" i="13"/>
  <c r="Y82" i="13"/>
  <c r="X82" i="13"/>
  <c r="W82" i="13"/>
  <c r="V82" i="13"/>
  <c r="Z82" i="13" s="1"/>
  <c r="U82" i="13"/>
  <c r="T82" i="13"/>
  <c r="S82" i="13"/>
  <c r="R82" i="13"/>
  <c r="Q82" i="13"/>
  <c r="P82" i="13"/>
  <c r="O82" i="13"/>
  <c r="N82" i="13" s="1"/>
  <c r="M82" i="13" s="1"/>
  <c r="BG81" i="13"/>
  <c r="Y81" i="13"/>
  <c r="X81" i="13"/>
  <c r="W81" i="13"/>
  <c r="V81" i="13"/>
  <c r="Z81" i="13" s="1"/>
  <c r="U81" i="13"/>
  <c r="T81" i="13"/>
  <c r="S81" i="13"/>
  <c r="R81" i="13"/>
  <c r="Q81" i="13"/>
  <c r="P81" i="13"/>
  <c r="O81" i="13"/>
  <c r="N81" i="13" s="1"/>
  <c r="M81" i="13" s="1"/>
  <c r="BG80" i="13"/>
  <c r="Y80" i="13"/>
  <c r="X80" i="13"/>
  <c r="W80" i="13"/>
  <c r="V80" i="13"/>
  <c r="Z80" i="13" s="1"/>
  <c r="U80" i="13"/>
  <c r="T80" i="13"/>
  <c r="S80" i="13"/>
  <c r="R80" i="13"/>
  <c r="Q80" i="13"/>
  <c r="P80" i="13"/>
  <c r="O80" i="13"/>
  <c r="N80" i="13"/>
  <c r="M80" i="13" s="1"/>
  <c r="BG79" i="13"/>
  <c r="Y79" i="13"/>
  <c r="X79" i="13"/>
  <c r="W79" i="13"/>
  <c r="V79" i="13"/>
  <c r="Z79" i="13" s="1"/>
  <c r="U79" i="13"/>
  <c r="T79" i="13"/>
  <c r="S79" i="13"/>
  <c r="R79" i="13"/>
  <c r="Q79" i="13"/>
  <c r="P79" i="13"/>
  <c r="O79" i="13"/>
  <c r="N79" i="13"/>
  <c r="M79" i="13"/>
  <c r="BG78" i="13"/>
  <c r="Y78" i="13"/>
  <c r="X78" i="13"/>
  <c r="W78" i="13"/>
  <c r="V78" i="13"/>
  <c r="Z78" i="13" s="1"/>
  <c r="U78" i="13"/>
  <c r="T78" i="13"/>
  <c r="S78" i="13"/>
  <c r="R78" i="13"/>
  <c r="Q78" i="13"/>
  <c r="P78" i="13"/>
  <c r="O78" i="13"/>
  <c r="N78" i="13" s="1"/>
  <c r="M78" i="13" s="1"/>
  <c r="BG77" i="13"/>
  <c r="Y77" i="13"/>
  <c r="X77" i="13"/>
  <c r="W77" i="13"/>
  <c r="V77" i="13"/>
  <c r="Z77" i="13" s="1"/>
  <c r="U77" i="13"/>
  <c r="T77" i="13"/>
  <c r="S77" i="13"/>
  <c r="R77" i="13"/>
  <c r="Q77" i="13"/>
  <c r="P77" i="13"/>
  <c r="O77" i="13"/>
  <c r="N77" i="13" s="1"/>
  <c r="M77" i="13" s="1"/>
  <c r="BG76" i="13"/>
  <c r="Y76" i="13"/>
  <c r="X76" i="13"/>
  <c r="W76" i="13"/>
  <c r="V76" i="13"/>
  <c r="Z76" i="13" s="1"/>
  <c r="U76" i="13"/>
  <c r="T76" i="13"/>
  <c r="S76" i="13"/>
  <c r="R76" i="13"/>
  <c r="Q76" i="13"/>
  <c r="P76" i="13"/>
  <c r="O76" i="13"/>
  <c r="N76" i="13"/>
  <c r="M76" i="13" s="1"/>
  <c r="BG75" i="13"/>
  <c r="Y75" i="13"/>
  <c r="X75" i="13"/>
  <c r="W75" i="13"/>
  <c r="V75" i="13"/>
  <c r="Z75" i="13" s="1"/>
  <c r="U75" i="13"/>
  <c r="T75" i="13"/>
  <c r="S75" i="13"/>
  <c r="R75" i="13"/>
  <c r="Q75" i="13"/>
  <c r="P75" i="13"/>
  <c r="O75" i="13"/>
  <c r="N75" i="13"/>
  <c r="M75" i="13"/>
  <c r="BG74" i="13"/>
  <c r="Y74" i="13"/>
  <c r="X74" i="13"/>
  <c r="W74" i="13"/>
  <c r="V74" i="13"/>
  <c r="Z74" i="13" s="1"/>
  <c r="U74" i="13"/>
  <c r="T74" i="13"/>
  <c r="S74" i="13"/>
  <c r="R74" i="13"/>
  <c r="Q74" i="13"/>
  <c r="P74" i="13"/>
  <c r="O74" i="13"/>
  <c r="N74" i="13" s="1"/>
  <c r="M74" i="13" s="1"/>
  <c r="BG73" i="13"/>
  <c r="Y73" i="13"/>
  <c r="X73" i="13"/>
  <c r="W73" i="13"/>
  <c r="V73" i="13"/>
  <c r="Z73" i="13" s="1"/>
  <c r="U73" i="13"/>
  <c r="T73" i="13"/>
  <c r="S73" i="13"/>
  <c r="R73" i="13"/>
  <c r="Q73" i="13"/>
  <c r="P73" i="13"/>
  <c r="O73" i="13"/>
  <c r="N73" i="13"/>
  <c r="M73" i="13" s="1"/>
  <c r="BG72" i="13"/>
  <c r="Y72" i="13"/>
  <c r="X72" i="13"/>
  <c r="W72" i="13"/>
  <c r="V72" i="13"/>
  <c r="Z72" i="13" s="1"/>
  <c r="U72" i="13"/>
  <c r="T72" i="13"/>
  <c r="S72" i="13"/>
  <c r="R72" i="13"/>
  <c r="Q72" i="13"/>
  <c r="P72" i="13"/>
  <c r="O72" i="13"/>
  <c r="N72" i="13"/>
  <c r="M72" i="13"/>
  <c r="BG71" i="13"/>
  <c r="Y71" i="13"/>
  <c r="X71" i="13"/>
  <c r="W71" i="13"/>
  <c r="V71" i="13"/>
  <c r="Z71" i="13" s="1"/>
  <c r="U71" i="13"/>
  <c r="T71" i="13"/>
  <c r="S71" i="13"/>
  <c r="R71" i="13"/>
  <c r="Q71" i="13"/>
  <c r="P71" i="13"/>
  <c r="O71" i="13"/>
  <c r="N71" i="13"/>
  <c r="M71" i="13"/>
  <c r="BG70" i="13"/>
  <c r="Y70" i="13"/>
  <c r="X70" i="13"/>
  <c r="W70" i="13"/>
  <c r="V70" i="13"/>
  <c r="Z70" i="13" s="1"/>
  <c r="U70" i="13"/>
  <c r="T70" i="13"/>
  <c r="S70" i="13"/>
  <c r="R70" i="13"/>
  <c r="Q70" i="13"/>
  <c r="P70" i="13"/>
  <c r="O70" i="13"/>
  <c r="N70" i="13" s="1"/>
  <c r="M70" i="13" s="1"/>
  <c r="BG69" i="13"/>
  <c r="Y69" i="13"/>
  <c r="X69" i="13"/>
  <c r="W69" i="13"/>
  <c r="V69" i="13"/>
  <c r="Z69" i="13" s="1"/>
  <c r="U69" i="13"/>
  <c r="T69" i="13"/>
  <c r="S69" i="13"/>
  <c r="R69" i="13"/>
  <c r="Q69" i="13"/>
  <c r="P69" i="13"/>
  <c r="O69" i="13"/>
  <c r="N69" i="13"/>
  <c r="M69" i="13" s="1"/>
  <c r="BG68" i="13"/>
  <c r="Y68" i="13"/>
  <c r="X68" i="13"/>
  <c r="W68" i="13"/>
  <c r="V68" i="13"/>
  <c r="Z68" i="13" s="1"/>
  <c r="U68" i="13"/>
  <c r="T68" i="13"/>
  <c r="S68" i="13"/>
  <c r="R68" i="13"/>
  <c r="Q68" i="13"/>
  <c r="P68" i="13"/>
  <c r="O68" i="13"/>
  <c r="N68" i="13"/>
  <c r="M68" i="13"/>
  <c r="BG67" i="13"/>
  <c r="Y67" i="13"/>
  <c r="X67" i="13"/>
  <c r="W67" i="13"/>
  <c r="V67" i="13"/>
  <c r="Z67" i="13" s="1"/>
  <c r="U67" i="13"/>
  <c r="T67" i="13"/>
  <c r="S67" i="13"/>
  <c r="R67" i="13"/>
  <c r="Q67" i="13"/>
  <c r="P67" i="13"/>
  <c r="O67" i="13"/>
  <c r="N67" i="13"/>
  <c r="M67" i="13"/>
  <c r="BG66" i="13"/>
  <c r="Y66" i="13"/>
  <c r="X66" i="13"/>
  <c r="W66" i="13"/>
  <c r="V66" i="13"/>
  <c r="Z66" i="13" s="1"/>
  <c r="U66" i="13"/>
  <c r="T66" i="13"/>
  <c r="S66" i="13"/>
  <c r="R66" i="13"/>
  <c r="Q66" i="13"/>
  <c r="P66" i="13"/>
  <c r="O66" i="13"/>
  <c r="N66" i="13" s="1"/>
  <c r="M66" i="13" s="1"/>
  <c r="BG65" i="13"/>
  <c r="Y65" i="13"/>
  <c r="X65" i="13"/>
  <c r="W65" i="13"/>
  <c r="V65" i="13"/>
  <c r="Z65" i="13" s="1"/>
  <c r="U65" i="13"/>
  <c r="T65" i="13"/>
  <c r="S65" i="13"/>
  <c r="R65" i="13"/>
  <c r="Q65" i="13"/>
  <c r="P65" i="13"/>
  <c r="O65" i="13"/>
  <c r="N65" i="13"/>
  <c r="M65" i="13" s="1"/>
  <c r="BG64" i="13"/>
  <c r="Y64" i="13"/>
  <c r="X64" i="13"/>
  <c r="W64" i="13"/>
  <c r="V64" i="13"/>
  <c r="Z64" i="13" s="1"/>
  <c r="U64" i="13"/>
  <c r="T64" i="13"/>
  <c r="S64" i="13"/>
  <c r="R64" i="13"/>
  <c r="Q64" i="13"/>
  <c r="P64" i="13"/>
  <c r="O64" i="13"/>
  <c r="N64" i="13"/>
  <c r="M64" i="13"/>
  <c r="BG63" i="13"/>
  <c r="Y63" i="13"/>
  <c r="X63" i="13"/>
  <c r="W63" i="13"/>
  <c r="V63" i="13"/>
  <c r="Z63" i="13" s="1"/>
  <c r="U63" i="13"/>
  <c r="T63" i="13"/>
  <c r="S63" i="13"/>
  <c r="R63" i="13"/>
  <c r="Q63" i="13"/>
  <c r="P63" i="13"/>
  <c r="O63" i="13"/>
  <c r="N63" i="13"/>
  <c r="M63" i="13"/>
  <c r="BG62" i="13"/>
  <c r="Y62" i="13"/>
  <c r="X62" i="13"/>
  <c r="W62" i="13"/>
  <c r="V62" i="13"/>
  <c r="Z62" i="13" s="1"/>
  <c r="U62" i="13"/>
  <c r="T62" i="13"/>
  <c r="S62" i="13"/>
  <c r="R62" i="13"/>
  <c r="Q62" i="13"/>
  <c r="P62" i="13"/>
  <c r="O62" i="13"/>
  <c r="N62" i="13" s="1"/>
  <c r="M62" i="13" s="1"/>
  <c r="BG61" i="13"/>
  <c r="Y61" i="13"/>
  <c r="X61" i="13"/>
  <c r="W61" i="13"/>
  <c r="V61" i="13"/>
  <c r="Z61" i="13" s="1"/>
  <c r="U61" i="13"/>
  <c r="T61" i="13"/>
  <c r="S61" i="13"/>
  <c r="R61" i="13"/>
  <c r="Q61" i="13"/>
  <c r="P61" i="13"/>
  <c r="O61" i="13"/>
  <c r="N61" i="13"/>
  <c r="M61" i="13" s="1"/>
  <c r="BG60" i="13"/>
  <c r="Y60" i="13"/>
  <c r="X60" i="13"/>
  <c r="W60" i="13"/>
  <c r="V60" i="13"/>
  <c r="Z60" i="13" s="1"/>
  <c r="U60" i="13"/>
  <c r="T60" i="13"/>
  <c r="S60" i="13"/>
  <c r="R60" i="13"/>
  <c r="Q60" i="13"/>
  <c r="P60" i="13"/>
  <c r="O60" i="13"/>
  <c r="N60" i="13"/>
  <c r="M60" i="13"/>
  <c r="BG59" i="13"/>
  <c r="Y59" i="13"/>
  <c r="X59" i="13"/>
  <c r="W59" i="13"/>
  <c r="V59" i="13"/>
  <c r="Z59" i="13" s="1"/>
  <c r="U59" i="13"/>
  <c r="T59" i="13"/>
  <c r="S59" i="13"/>
  <c r="R59" i="13"/>
  <c r="Q59" i="13"/>
  <c r="P59" i="13"/>
  <c r="O59" i="13"/>
  <c r="N59" i="13"/>
  <c r="M59" i="13"/>
  <c r="BG58" i="13"/>
  <c r="Y58" i="13"/>
  <c r="X58" i="13"/>
  <c r="W58" i="13"/>
  <c r="V58" i="13"/>
  <c r="Z58" i="13" s="1"/>
  <c r="U58" i="13"/>
  <c r="T58" i="13"/>
  <c r="S58" i="13"/>
  <c r="R58" i="13"/>
  <c r="Q58" i="13"/>
  <c r="P58" i="13"/>
  <c r="O58" i="13"/>
  <c r="N58" i="13" s="1"/>
  <c r="M58" i="13" s="1"/>
  <c r="BG57" i="13"/>
  <c r="Y57" i="13"/>
  <c r="X57" i="13"/>
  <c r="W57" i="13"/>
  <c r="V57" i="13"/>
  <c r="Z57" i="13" s="1"/>
  <c r="U57" i="13"/>
  <c r="T57" i="13"/>
  <c r="S57" i="13"/>
  <c r="R57" i="13"/>
  <c r="Q57" i="13"/>
  <c r="P57" i="13"/>
  <c r="O57" i="13"/>
  <c r="N57" i="13"/>
  <c r="M57" i="13" s="1"/>
  <c r="BG56" i="13"/>
  <c r="Y56" i="13"/>
  <c r="X56" i="13"/>
  <c r="W56" i="13"/>
  <c r="V56" i="13"/>
  <c r="Z56" i="13" s="1"/>
  <c r="U56" i="13"/>
  <c r="T56" i="13"/>
  <c r="S56" i="13"/>
  <c r="R56" i="13"/>
  <c r="Q56" i="13"/>
  <c r="P56" i="13"/>
  <c r="O56" i="13"/>
  <c r="N56" i="13"/>
  <c r="M56" i="13"/>
  <c r="BG55" i="13"/>
  <c r="Y55" i="13"/>
  <c r="X55" i="13"/>
  <c r="W55" i="13"/>
  <c r="V55" i="13"/>
  <c r="Z55" i="13" s="1"/>
  <c r="U55" i="13"/>
  <c r="T55" i="13"/>
  <c r="S55" i="13"/>
  <c r="R55" i="13"/>
  <c r="Q55" i="13"/>
  <c r="P55" i="13"/>
  <c r="O55" i="13"/>
  <c r="N55" i="13"/>
  <c r="M55" i="13"/>
  <c r="BG54" i="13"/>
  <c r="Y54" i="13"/>
  <c r="X54" i="13"/>
  <c r="W54" i="13"/>
  <c r="V54" i="13"/>
  <c r="Z54" i="13" s="1"/>
  <c r="U54" i="13"/>
  <c r="T54" i="13"/>
  <c r="S54" i="13"/>
  <c r="R54" i="13"/>
  <c r="Q54" i="13"/>
  <c r="P54" i="13"/>
  <c r="O54" i="13"/>
  <c r="N54" i="13" s="1"/>
  <c r="M54" i="13" s="1"/>
  <c r="BG53" i="13"/>
  <c r="Y53" i="13"/>
  <c r="X53" i="13"/>
  <c r="W53" i="13"/>
  <c r="V53" i="13"/>
  <c r="Z53" i="13" s="1"/>
  <c r="U53" i="13"/>
  <c r="T53" i="13"/>
  <c r="S53" i="13"/>
  <c r="R53" i="13"/>
  <c r="Q53" i="13"/>
  <c r="P53" i="13"/>
  <c r="O53" i="13"/>
  <c r="N53" i="13"/>
  <c r="M53" i="13" s="1"/>
  <c r="BG52" i="13"/>
  <c r="Y52" i="13"/>
  <c r="X52" i="13"/>
  <c r="W52" i="13"/>
  <c r="V52" i="13"/>
  <c r="Z52" i="13" s="1"/>
  <c r="U52" i="13"/>
  <c r="T52" i="13"/>
  <c r="S52" i="13"/>
  <c r="R52" i="13"/>
  <c r="Q52" i="13"/>
  <c r="P52" i="13"/>
  <c r="O52" i="13"/>
  <c r="N52" i="13"/>
  <c r="M52" i="13"/>
  <c r="BG51" i="13"/>
  <c r="Y51" i="13"/>
  <c r="X51" i="13"/>
  <c r="W51" i="13"/>
  <c r="V51" i="13"/>
  <c r="Z51" i="13" s="1"/>
  <c r="U51" i="13"/>
  <c r="T51" i="13"/>
  <c r="S51" i="13"/>
  <c r="R51" i="13"/>
  <c r="Q51" i="13"/>
  <c r="P51" i="13"/>
  <c r="O51" i="13"/>
  <c r="N51" i="13"/>
  <c r="M51" i="13"/>
  <c r="BG50" i="13"/>
  <c r="Y50" i="13"/>
  <c r="X50" i="13"/>
  <c r="W50" i="13"/>
  <c r="V50" i="13"/>
  <c r="Z50" i="13" s="1"/>
  <c r="U50" i="13"/>
  <c r="T50" i="13"/>
  <c r="S50" i="13"/>
  <c r="R50" i="13"/>
  <c r="Q50" i="13"/>
  <c r="P50" i="13"/>
  <c r="O50" i="13"/>
  <c r="N50" i="13" s="1"/>
  <c r="M50" i="13" s="1"/>
  <c r="BG49" i="13"/>
  <c r="Y49" i="13"/>
  <c r="X49" i="13"/>
  <c r="W49" i="13"/>
  <c r="V49" i="13"/>
  <c r="Z49" i="13" s="1"/>
  <c r="U49" i="13"/>
  <c r="T49" i="13"/>
  <c r="S49" i="13"/>
  <c r="R49" i="13"/>
  <c r="Q49" i="13"/>
  <c r="P49" i="13"/>
  <c r="O49" i="13"/>
  <c r="N49" i="13"/>
  <c r="M49" i="13" s="1"/>
  <c r="BG48" i="13"/>
  <c r="Y48" i="13"/>
  <c r="X48" i="13"/>
  <c r="W48" i="13"/>
  <c r="V48" i="13"/>
  <c r="Z48" i="13" s="1"/>
  <c r="U48" i="13"/>
  <c r="T48" i="13"/>
  <c r="S48" i="13"/>
  <c r="R48" i="13"/>
  <c r="Q48" i="13"/>
  <c r="P48" i="13"/>
  <c r="O48" i="13"/>
  <c r="N48" i="13"/>
  <c r="M48" i="13"/>
  <c r="BG47" i="13"/>
  <c r="Y47" i="13"/>
  <c r="X47" i="13"/>
  <c r="W47" i="13"/>
  <c r="V47" i="13"/>
  <c r="Z47" i="13" s="1"/>
  <c r="U47" i="13"/>
  <c r="T47" i="13"/>
  <c r="S47" i="13"/>
  <c r="R47" i="13"/>
  <c r="Q47" i="13"/>
  <c r="P47" i="13"/>
  <c r="O47" i="13"/>
  <c r="N47" i="13"/>
  <c r="M47" i="13"/>
  <c r="BG46" i="13"/>
  <c r="Y46" i="13"/>
  <c r="X46" i="13"/>
  <c r="W46" i="13"/>
  <c r="V46" i="13"/>
  <c r="Z46" i="13" s="1"/>
  <c r="U46" i="13"/>
  <c r="T46" i="13"/>
  <c r="S46" i="13"/>
  <c r="R46" i="13"/>
  <c r="Q46" i="13"/>
  <c r="P46" i="13"/>
  <c r="O46" i="13"/>
  <c r="N46" i="13" s="1"/>
  <c r="M46" i="13" s="1"/>
  <c r="BG45" i="13"/>
  <c r="Y45" i="13"/>
  <c r="X45" i="13"/>
  <c r="W45" i="13"/>
  <c r="V45" i="13"/>
  <c r="Z45" i="13" s="1"/>
  <c r="U45" i="13"/>
  <c r="T45" i="13"/>
  <c r="S45" i="13"/>
  <c r="R45" i="13"/>
  <c r="Q45" i="13"/>
  <c r="P45" i="13"/>
  <c r="O45" i="13"/>
  <c r="N45" i="13"/>
  <c r="M45" i="13" s="1"/>
  <c r="BG44" i="13"/>
  <c r="Y44" i="13"/>
  <c r="X44" i="13"/>
  <c r="W44" i="13"/>
  <c r="V44" i="13"/>
  <c r="Z44" i="13" s="1"/>
  <c r="U44" i="13"/>
  <c r="T44" i="13"/>
  <c r="S44" i="13"/>
  <c r="R44" i="13"/>
  <c r="Q44" i="13"/>
  <c r="P44" i="13"/>
  <c r="O44" i="13"/>
  <c r="N44" i="13"/>
  <c r="M44" i="13"/>
  <c r="BG43" i="13"/>
  <c r="Y43" i="13"/>
  <c r="X43" i="13"/>
  <c r="W43" i="13"/>
  <c r="V43" i="13"/>
  <c r="Z43" i="13" s="1"/>
  <c r="U43" i="13"/>
  <c r="T43" i="13"/>
  <c r="S43" i="13"/>
  <c r="R43" i="13"/>
  <c r="Q43" i="13"/>
  <c r="P43" i="13"/>
  <c r="O43" i="13"/>
  <c r="N43" i="13"/>
  <c r="M43" i="13"/>
  <c r="BG42" i="13"/>
  <c r="Y42" i="13"/>
  <c r="X42" i="13"/>
  <c r="W42" i="13"/>
  <c r="V42" i="13"/>
  <c r="Z42" i="13" s="1"/>
  <c r="U42" i="13"/>
  <c r="T42" i="13"/>
  <c r="S42" i="13"/>
  <c r="R42" i="13"/>
  <c r="Q42" i="13"/>
  <c r="P42" i="13"/>
  <c r="O42" i="13"/>
  <c r="N42" i="13" s="1"/>
  <c r="M42" i="13" s="1"/>
  <c r="BG41" i="13"/>
  <c r="Y41" i="13"/>
  <c r="X41" i="13"/>
  <c r="W41" i="13"/>
  <c r="V41" i="13"/>
  <c r="Z41" i="13" s="1"/>
  <c r="U41" i="13"/>
  <c r="T41" i="13"/>
  <c r="S41" i="13"/>
  <c r="R41" i="13"/>
  <c r="Q41" i="13"/>
  <c r="P41" i="13"/>
  <c r="O41" i="13"/>
  <c r="N41" i="13"/>
  <c r="M41" i="13" s="1"/>
  <c r="BG40" i="13"/>
  <c r="Y40" i="13"/>
  <c r="X40" i="13"/>
  <c r="W40" i="13"/>
  <c r="V40" i="13"/>
  <c r="Z40" i="13" s="1"/>
  <c r="U40" i="13"/>
  <c r="T40" i="13"/>
  <c r="S40" i="13"/>
  <c r="R40" i="13"/>
  <c r="Q40" i="13"/>
  <c r="P40" i="13"/>
  <c r="O40" i="13"/>
  <c r="N40" i="13"/>
  <c r="M40" i="13"/>
  <c r="BG39" i="13"/>
  <c r="Y39" i="13"/>
  <c r="X39" i="13"/>
  <c r="W39" i="13"/>
  <c r="V39" i="13"/>
  <c r="Z39" i="13" s="1"/>
  <c r="U39" i="13"/>
  <c r="T39" i="13"/>
  <c r="S39" i="13"/>
  <c r="R39" i="13"/>
  <c r="Q39" i="13"/>
  <c r="P39" i="13"/>
  <c r="O39" i="13"/>
  <c r="N39" i="13"/>
  <c r="M39" i="13"/>
  <c r="BG38" i="13"/>
  <c r="Y38" i="13"/>
  <c r="X38" i="13"/>
  <c r="W38" i="13"/>
  <c r="V38" i="13"/>
  <c r="Z38" i="13" s="1"/>
  <c r="U38" i="13"/>
  <c r="T38" i="13"/>
  <c r="S38" i="13"/>
  <c r="R38" i="13"/>
  <c r="Q38" i="13"/>
  <c r="P38" i="13"/>
  <c r="O38" i="13"/>
  <c r="N38" i="13" s="1"/>
  <c r="M38" i="13" s="1"/>
  <c r="BG37" i="13"/>
  <c r="Y37" i="13"/>
  <c r="X37" i="13"/>
  <c r="W37" i="13"/>
  <c r="V37" i="13"/>
  <c r="Z37" i="13" s="1"/>
  <c r="U37" i="13"/>
  <c r="T37" i="13"/>
  <c r="S37" i="13"/>
  <c r="R37" i="13"/>
  <c r="Q37" i="13"/>
  <c r="P37" i="13"/>
  <c r="O37" i="13"/>
  <c r="N37" i="13"/>
  <c r="M37" i="13" s="1"/>
  <c r="BG36" i="13"/>
  <c r="Y36" i="13"/>
  <c r="X36" i="13"/>
  <c r="W36" i="13"/>
  <c r="V36" i="13"/>
  <c r="Z36" i="13" s="1"/>
  <c r="U36" i="13"/>
  <c r="T36" i="13"/>
  <c r="S36" i="13"/>
  <c r="R36" i="13"/>
  <c r="Q36" i="13"/>
  <c r="P36" i="13"/>
  <c r="O36" i="13"/>
  <c r="N36" i="13"/>
  <c r="M36" i="13"/>
  <c r="BG35" i="13"/>
  <c r="Y35" i="13"/>
  <c r="X35" i="13"/>
  <c r="W35" i="13"/>
  <c r="V35" i="13"/>
  <c r="Z35" i="13" s="1"/>
  <c r="U35" i="13"/>
  <c r="T35" i="13"/>
  <c r="S35" i="13"/>
  <c r="R35" i="13"/>
  <c r="Q35" i="13"/>
  <c r="P35" i="13"/>
  <c r="O35" i="13"/>
  <c r="N35" i="13"/>
  <c r="M35" i="13"/>
  <c r="BG34" i="13"/>
  <c r="Y34" i="13"/>
  <c r="X34" i="13"/>
  <c r="W34" i="13"/>
  <c r="V34" i="13"/>
  <c r="Z34" i="13" s="1"/>
  <c r="U34" i="13"/>
  <c r="T34" i="13"/>
  <c r="S34" i="13"/>
  <c r="R34" i="13"/>
  <c r="Q34" i="13"/>
  <c r="P34" i="13"/>
  <c r="O34" i="13"/>
  <c r="N34" i="13" s="1"/>
  <c r="M34" i="13" s="1"/>
  <c r="BG33" i="13"/>
  <c r="Y33" i="13"/>
  <c r="X33" i="13"/>
  <c r="W33" i="13"/>
  <c r="V33" i="13"/>
  <c r="Z33" i="13" s="1"/>
  <c r="U33" i="13"/>
  <c r="T33" i="13"/>
  <c r="S33" i="13"/>
  <c r="R33" i="13"/>
  <c r="Q33" i="13"/>
  <c r="P33" i="13"/>
  <c r="O33" i="13"/>
  <c r="N33" i="13"/>
  <c r="M33" i="13" s="1"/>
  <c r="BG32" i="13"/>
  <c r="Y32" i="13"/>
  <c r="X32" i="13"/>
  <c r="W32" i="13"/>
  <c r="V32" i="13"/>
  <c r="Z32" i="13" s="1"/>
  <c r="U32" i="13"/>
  <c r="T32" i="13"/>
  <c r="S32" i="13"/>
  <c r="R32" i="13"/>
  <c r="Q32" i="13"/>
  <c r="P32" i="13"/>
  <c r="O32" i="13"/>
  <c r="N32" i="13"/>
  <c r="M32" i="13"/>
  <c r="BG31" i="13"/>
  <c r="Y31" i="13"/>
  <c r="X31" i="13"/>
  <c r="W31" i="13"/>
  <c r="V31" i="13"/>
  <c r="Z31" i="13" s="1"/>
  <c r="U31" i="13"/>
  <c r="T31" i="13"/>
  <c r="S31" i="13"/>
  <c r="R31" i="13"/>
  <c r="Q31" i="13"/>
  <c r="P31" i="13"/>
  <c r="O31" i="13"/>
  <c r="N31" i="13"/>
  <c r="M31" i="13"/>
  <c r="BG30" i="13"/>
  <c r="Y30" i="13"/>
  <c r="X30" i="13"/>
  <c r="W30" i="13"/>
  <c r="V30" i="13"/>
  <c r="Z30" i="13" s="1"/>
  <c r="U30" i="13"/>
  <c r="T30" i="13"/>
  <c r="S30" i="13"/>
  <c r="R30" i="13"/>
  <c r="Q30" i="13"/>
  <c r="P30" i="13"/>
  <c r="O30" i="13"/>
  <c r="N30" i="13" s="1"/>
  <c r="M30" i="13" s="1"/>
  <c r="BG29" i="13"/>
  <c r="Y29" i="13"/>
  <c r="X29" i="13"/>
  <c r="W29" i="13"/>
  <c r="V29" i="13"/>
  <c r="Z29" i="13" s="1"/>
  <c r="U29" i="13"/>
  <c r="T29" i="13"/>
  <c r="S29" i="13"/>
  <c r="R29" i="13"/>
  <c r="Q29" i="13"/>
  <c r="P29" i="13"/>
  <c r="O29" i="13"/>
  <c r="N29" i="13"/>
  <c r="M29" i="13" s="1"/>
  <c r="BG28" i="13"/>
  <c r="Y28" i="13"/>
  <c r="X28" i="13"/>
  <c r="W28" i="13"/>
  <c r="V28" i="13"/>
  <c r="Z28" i="13" s="1"/>
  <c r="U28" i="13"/>
  <c r="T28" i="13"/>
  <c r="S28" i="13"/>
  <c r="R28" i="13"/>
  <c r="Q28" i="13"/>
  <c r="P28" i="13"/>
  <c r="O28" i="13"/>
  <c r="N28" i="13"/>
  <c r="M28" i="13"/>
  <c r="BG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BG26" i="13"/>
  <c r="Y26" i="13"/>
  <c r="X26" i="13"/>
  <c r="W26" i="13"/>
  <c r="V26" i="13"/>
  <c r="U26" i="13"/>
  <c r="T26" i="13"/>
  <c r="S26" i="13"/>
  <c r="R26" i="13"/>
  <c r="Q26" i="13"/>
  <c r="P26" i="13"/>
  <c r="O26" i="13"/>
  <c r="N26" i="13" s="1"/>
  <c r="M26" i="13" s="1"/>
  <c r="BG25" i="13"/>
  <c r="Y25" i="13"/>
  <c r="X25" i="13"/>
  <c r="W25" i="13"/>
  <c r="V25" i="13"/>
  <c r="Z25" i="13" s="1"/>
  <c r="U25" i="13"/>
  <c r="T25" i="13"/>
  <c r="S25" i="13"/>
  <c r="R25" i="13"/>
  <c r="Q25" i="13"/>
  <c r="P25" i="13"/>
  <c r="O25" i="13"/>
  <c r="N25" i="13"/>
  <c r="M25" i="13" s="1"/>
  <c r="BG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BG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BG22" i="13"/>
  <c r="Y22" i="13"/>
  <c r="X22" i="13"/>
  <c r="W22" i="13"/>
  <c r="V22" i="13"/>
  <c r="U22" i="13"/>
  <c r="T22" i="13"/>
  <c r="S22" i="13"/>
  <c r="R22" i="13"/>
  <c r="Q22" i="13"/>
  <c r="P22" i="13"/>
  <c r="O22" i="13"/>
  <c r="N22" i="13" s="1"/>
  <c r="M22" i="13" s="1"/>
  <c r="BG21" i="13"/>
  <c r="Y21" i="13"/>
  <c r="X21" i="13"/>
  <c r="W21" i="13"/>
  <c r="V21" i="13"/>
  <c r="Z21" i="13" s="1"/>
  <c r="U21" i="13"/>
  <c r="T21" i="13"/>
  <c r="S21" i="13"/>
  <c r="R21" i="13"/>
  <c r="Q21" i="13"/>
  <c r="P21" i="13"/>
  <c r="O21" i="13"/>
  <c r="N21" i="13"/>
  <c r="M21" i="13" s="1"/>
  <c r="BG20" i="13"/>
  <c r="Y20" i="13"/>
  <c r="X20" i="13"/>
  <c r="W20" i="13"/>
  <c r="V20" i="13"/>
  <c r="Z20" i="13" s="1"/>
  <c r="U20" i="13"/>
  <c r="T20" i="13"/>
  <c r="S20" i="13"/>
  <c r="R20" i="13"/>
  <c r="Q20" i="13"/>
  <c r="P20" i="13"/>
  <c r="O20" i="13"/>
  <c r="N20" i="13"/>
  <c r="M20" i="13" s="1"/>
  <c r="BG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BG18" i="13"/>
  <c r="Y18" i="13"/>
  <c r="X18" i="13"/>
  <c r="W18" i="13"/>
  <c r="V18" i="13"/>
  <c r="Z18" i="13" s="1"/>
  <c r="U18" i="13"/>
  <c r="T18" i="13"/>
  <c r="S18" i="13"/>
  <c r="R18" i="13"/>
  <c r="Q18" i="13"/>
  <c r="P18" i="13"/>
  <c r="O18" i="13"/>
  <c r="N18" i="13" s="1"/>
  <c r="M18" i="13" s="1"/>
  <c r="BG17" i="13"/>
  <c r="Y17" i="13"/>
  <c r="X17" i="13"/>
  <c r="W17" i="13"/>
  <c r="V17" i="13"/>
  <c r="Z17" i="13" s="1"/>
  <c r="U17" i="13"/>
  <c r="T17" i="13"/>
  <c r="S17" i="13"/>
  <c r="R17" i="13"/>
  <c r="Q17" i="13"/>
  <c r="P17" i="13"/>
  <c r="O17" i="13"/>
  <c r="N17" i="13" s="1"/>
  <c r="M17" i="13" s="1"/>
  <c r="BG16" i="13"/>
  <c r="Y16" i="13"/>
  <c r="X16" i="13"/>
  <c r="W16" i="13"/>
  <c r="V16" i="13"/>
  <c r="Z16" i="13" s="1"/>
  <c r="U16" i="13"/>
  <c r="T16" i="13"/>
  <c r="S16" i="13"/>
  <c r="R16" i="13"/>
  <c r="Q16" i="13"/>
  <c r="P16" i="13"/>
  <c r="O16" i="13"/>
  <c r="N16" i="13"/>
  <c r="M16" i="13"/>
  <c r="BG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BG14" i="13"/>
  <c r="Y14" i="13"/>
  <c r="X14" i="13"/>
  <c r="W14" i="13"/>
  <c r="V14" i="13"/>
  <c r="U14" i="13"/>
  <c r="T14" i="13"/>
  <c r="S14" i="13"/>
  <c r="R14" i="13"/>
  <c r="Q14" i="13"/>
  <c r="P14" i="13"/>
  <c r="O14" i="13"/>
  <c r="N14" i="13" s="1"/>
  <c r="M14" i="13" s="1"/>
  <c r="BG13" i="13"/>
  <c r="Y13" i="13"/>
  <c r="X13" i="13"/>
  <c r="W13" i="13"/>
  <c r="V13" i="13"/>
  <c r="Z13" i="13" s="1"/>
  <c r="U13" i="13"/>
  <c r="T13" i="13"/>
  <c r="S13" i="13"/>
  <c r="R13" i="13"/>
  <c r="Q13" i="13"/>
  <c r="P13" i="13"/>
  <c r="O13" i="13"/>
  <c r="N13" i="13"/>
  <c r="M13" i="13" s="1"/>
  <c r="BG12" i="13"/>
  <c r="Y12" i="13"/>
  <c r="X12" i="13"/>
  <c r="W12" i="13"/>
  <c r="V12" i="13"/>
  <c r="Z12" i="13" s="1"/>
  <c r="U12" i="13"/>
  <c r="T12" i="13"/>
  <c r="S12" i="13"/>
  <c r="R12" i="13"/>
  <c r="Q12" i="13"/>
  <c r="P12" i="13"/>
  <c r="O12" i="13"/>
  <c r="N12" i="13"/>
  <c r="M12" i="13" s="1"/>
  <c r="BG11" i="13"/>
  <c r="Y11" i="13"/>
  <c r="X11" i="13"/>
  <c r="W11" i="13"/>
  <c r="V11" i="13"/>
  <c r="Z11" i="13" s="1"/>
  <c r="U11" i="13"/>
  <c r="T11" i="13"/>
  <c r="S11" i="13"/>
  <c r="R11" i="13"/>
  <c r="Q11" i="13"/>
  <c r="P11" i="13"/>
  <c r="O11" i="13"/>
  <c r="N11" i="13"/>
  <c r="M11" i="13" s="1"/>
  <c r="BG10" i="13"/>
  <c r="Y10" i="13"/>
  <c r="X10" i="13"/>
  <c r="W10" i="13"/>
  <c r="V10" i="13"/>
  <c r="Z10" i="13" s="1"/>
  <c r="U10" i="13"/>
  <c r="T10" i="13"/>
  <c r="S10" i="13"/>
  <c r="R10" i="13"/>
  <c r="Q10" i="13"/>
  <c r="P10" i="13"/>
  <c r="O10" i="13"/>
  <c r="N10" i="13" s="1"/>
  <c r="M10" i="13" s="1"/>
  <c r="BG9" i="13"/>
  <c r="Y9" i="13"/>
  <c r="X9" i="13"/>
  <c r="W9" i="13"/>
  <c r="V9" i="13"/>
  <c r="Z9" i="13" s="1"/>
  <c r="U9" i="13"/>
  <c r="T9" i="13"/>
  <c r="S9" i="13"/>
  <c r="R9" i="13"/>
  <c r="Q9" i="13"/>
  <c r="P9" i="13"/>
  <c r="O9" i="13"/>
  <c r="N9" i="13"/>
  <c r="M9" i="13" s="1"/>
  <c r="BG8" i="13"/>
  <c r="Y8" i="13"/>
  <c r="X8" i="13"/>
  <c r="W8" i="13"/>
  <c r="V8" i="13"/>
  <c r="Z8" i="13" s="1"/>
  <c r="U8" i="13"/>
  <c r="T8" i="13"/>
  <c r="S8" i="13"/>
  <c r="R8" i="13"/>
  <c r="Q8" i="13"/>
  <c r="P8" i="13"/>
  <c r="O8" i="13"/>
  <c r="N8" i="13" s="1"/>
  <c r="M8" i="13" s="1"/>
  <c r="BG7" i="13"/>
  <c r="Y7" i="13"/>
  <c r="X7" i="13"/>
  <c r="W7" i="13"/>
  <c r="V7" i="13"/>
  <c r="Z7" i="13" s="1"/>
  <c r="U7" i="13"/>
  <c r="T7" i="13"/>
  <c r="S7" i="13"/>
  <c r="R7" i="13"/>
  <c r="Q7" i="13"/>
  <c r="P7" i="13"/>
  <c r="O7" i="13"/>
  <c r="N7" i="13"/>
  <c r="M7" i="13" s="1"/>
  <c r="BG6" i="13"/>
  <c r="Y6" i="13"/>
  <c r="X6" i="13"/>
  <c r="W6" i="13"/>
  <c r="V6" i="13"/>
  <c r="Z6" i="13" s="1"/>
  <c r="U6" i="13"/>
  <c r="T6" i="13"/>
  <c r="S6" i="13"/>
  <c r="R6" i="13"/>
  <c r="Q6" i="13"/>
  <c r="P6" i="13"/>
  <c r="O6" i="13"/>
  <c r="N6" i="13" s="1"/>
  <c r="M6" i="13" s="1"/>
  <c r="BG5" i="13"/>
  <c r="Y5" i="13"/>
  <c r="X5" i="13"/>
  <c r="W5" i="13"/>
  <c r="V5" i="13"/>
  <c r="Z5" i="13" s="1"/>
  <c r="U5" i="13"/>
  <c r="T5" i="13"/>
  <c r="S5" i="13"/>
  <c r="R5" i="13"/>
  <c r="N5" i="13" s="1"/>
  <c r="M5" i="13" s="1"/>
  <c r="Q5" i="13"/>
  <c r="P5" i="13"/>
  <c r="O5" i="13"/>
  <c r="BG4" i="13"/>
  <c r="Y4" i="13"/>
  <c r="X4" i="13"/>
  <c r="W4" i="13"/>
  <c r="V4" i="13"/>
  <c r="Z4" i="13" s="1"/>
  <c r="U4" i="13"/>
  <c r="T4" i="13"/>
  <c r="S4" i="13"/>
  <c r="R4" i="13"/>
  <c r="Q4" i="13"/>
  <c r="P4" i="13"/>
  <c r="O4" i="13"/>
  <c r="N4" i="13" s="1"/>
  <c r="M4" i="13" s="1"/>
  <c r="BG3" i="13"/>
  <c r="Y3" i="13"/>
  <c r="X3" i="13"/>
  <c r="X128" i="13" s="1"/>
  <c r="W3" i="13"/>
  <c r="V3" i="13"/>
  <c r="V128" i="13" s="1"/>
  <c r="U3" i="13"/>
  <c r="T3" i="13"/>
  <c r="T128" i="13" s="1"/>
  <c r="S3" i="13"/>
  <c r="R3" i="13"/>
  <c r="R128" i="13" s="1"/>
  <c r="Q3" i="13"/>
  <c r="P3" i="13"/>
  <c r="P128" i="13" s="1"/>
  <c r="O3" i="13"/>
  <c r="AC1" i="13"/>
  <c r="AD1" i="13" s="1"/>
  <c r="AE1" i="13" s="1"/>
  <c r="AF1" i="13" s="1"/>
  <c r="AG1" i="13" s="1"/>
  <c r="AH1" i="13" s="1"/>
  <c r="AI1" i="13" s="1"/>
  <c r="AJ1" i="13" s="1"/>
  <c r="AK1" i="13" s="1"/>
  <c r="AL1" i="13" s="1"/>
  <c r="AM1" i="13" s="1"/>
  <c r="AN1" i="13" s="1"/>
  <c r="AO1" i="13" s="1"/>
  <c r="AP1" i="13" s="1"/>
  <c r="AQ1" i="13" s="1"/>
  <c r="AR1" i="13" s="1"/>
  <c r="AS1" i="13" s="1"/>
  <c r="AT1" i="13" s="1"/>
  <c r="AU1" i="13" s="1"/>
  <c r="AV1" i="13" s="1"/>
  <c r="AW1" i="13" s="1"/>
  <c r="AX1" i="13" s="1"/>
  <c r="AY1" i="13" s="1"/>
  <c r="AZ1" i="13" s="1"/>
  <c r="BA1" i="13" s="1"/>
  <c r="BB1" i="13" s="1"/>
  <c r="BC1" i="13" s="1"/>
  <c r="BD1" i="13" s="1"/>
  <c r="BE1" i="13" s="1"/>
  <c r="AB1" i="13"/>
  <c r="AA333" i="15" l="1"/>
  <c r="BF292" i="15"/>
  <c r="BF331" i="15" s="1"/>
  <c r="AA331" i="15"/>
  <c r="AA328" i="15"/>
  <c r="BF288" i="15"/>
  <c r="AA329" i="15"/>
  <c r="AA327" i="15"/>
  <c r="AA330" i="15"/>
  <c r="AA231" i="15"/>
  <c r="BF229" i="15"/>
  <c r="BF231" i="15" s="1"/>
  <c r="BF330" i="15"/>
  <c r="AA281" i="15"/>
  <c r="BF240" i="15"/>
  <c r="AA278" i="15"/>
  <c r="AA279" i="15"/>
  <c r="BF226" i="15"/>
  <c r="Z3" i="13"/>
  <c r="O128" i="13"/>
  <c r="BG139" i="13" s="1"/>
  <c r="S128" i="13"/>
  <c r="W128" i="13"/>
  <c r="Z14" i="13"/>
  <c r="Z23" i="13"/>
  <c r="Z26" i="13"/>
  <c r="Z19" i="13"/>
  <c r="N3" i="13"/>
  <c r="Q128" i="13"/>
  <c r="BG143" i="13" s="1"/>
  <c r="U128" i="13"/>
  <c r="Y128" i="13"/>
  <c r="Z15" i="13"/>
  <c r="Z22" i="13"/>
  <c r="Z24" i="13"/>
  <c r="Z27" i="13"/>
  <c r="BG148" i="13"/>
  <c r="BG156" i="13"/>
  <c r="AB174" i="13"/>
  <c r="AF174" i="13"/>
  <c r="AJ174" i="13"/>
  <c r="AN174" i="13"/>
  <c r="AR174" i="13"/>
  <c r="AV174" i="13"/>
  <c r="AZ174" i="13"/>
  <c r="BD174" i="13"/>
  <c r="AB178" i="13"/>
  <c r="AB179" i="13" s="1"/>
  <c r="AF178" i="13"/>
  <c r="AF179" i="13" s="1"/>
  <c r="AJ178" i="13"/>
  <c r="AJ179" i="13" s="1"/>
  <c r="AN178" i="13"/>
  <c r="AN179" i="13" s="1"/>
  <c r="AR178" i="13"/>
  <c r="AR179" i="13" s="1"/>
  <c r="AV178" i="13"/>
  <c r="AV179" i="13" s="1"/>
  <c r="AZ178" i="13"/>
  <c r="AZ179" i="13" s="1"/>
  <c r="BD178" i="13"/>
  <c r="BD179" i="13" s="1"/>
  <c r="AD171" i="13"/>
  <c r="AL171" i="13"/>
  <c r="AT171" i="13"/>
  <c r="BB171" i="13"/>
  <c r="AD172" i="13"/>
  <c r="AL172" i="13"/>
  <c r="AT172" i="13"/>
  <c r="BB172" i="13"/>
  <c r="BE173" i="13"/>
  <c r="AB225" i="13"/>
  <c r="AB224" i="13"/>
  <c r="AB223" i="13"/>
  <c r="AF225" i="13"/>
  <c r="AF224" i="13"/>
  <c r="AF223" i="13"/>
  <c r="AJ223" i="13"/>
  <c r="AJ225" i="13"/>
  <c r="AJ224" i="13"/>
  <c r="AN223" i="13"/>
  <c r="AN225" i="13"/>
  <c r="AN224" i="13"/>
  <c r="AR225" i="13"/>
  <c r="AR224" i="13"/>
  <c r="AR223" i="13"/>
  <c r="AV225" i="13"/>
  <c r="AV224" i="13"/>
  <c r="AV223" i="13"/>
  <c r="AZ223" i="13"/>
  <c r="AZ225" i="13"/>
  <c r="AZ224" i="13"/>
  <c r="BD223" i="13"/>
  <c r="BD225" i="13"/>
  <c r="BD224" i="13"/>
  <c r="BG200" i="13"/>
  <c r="AD175" i="13"/>
  <c r="AH175" i="13"/>
  <c r="AL175" i="13"/>
  <c r="AP175" i="13"/>
  <c r="AT175" i="13"/>
  <c r="AX175" i="13"/>
  <c r="BB175" i="13"/>
  <c r="AG171" i="13"/>
  <c r="AO171" i="13"/>
  <c r="AW171" i="13"/>
  <c r="BE171" i="13"/>
  <c r="AG172" i="13"/>
  <c r="AO172" i="13"/>
  <c r="AW172" i="13"/>
  <c r="AA173" i="13"/>
  <c r="AA172" i="13"/>
  <c r="AA171" i="13"/>
  <c r="AE173" i="13"/>
  <c r="AE172" i="13"/>
  <c r="AE171" i="13"/>
  <c r="AI173" i="13"/>
  <c r="AI172" i="13"/>
  <c r="AI171" i="13"/>
  <c r="AM173" i="13"/>
  <c r="AM172" i="13"/>
  <c r="AM171" i="13"/>
  <c r="AQ173" i="13"/>
  <c r="AQ172" i="13"/>
  <c r="AQ171" i="13"/>
  <c r="AU173" i="13"/>
  <c r="AU172" i="13"/>
  <c r="AU171" i="13"/>
  <c r="AY173" i="13"/>
  <c r="AY172" i="13"/>
  <c r="AY171" i="13"/>
  <c r="BC173" i="13"/>
  <c r="BC172" i="13"/>
  <c r="BC171" i="13"/>
  <c r="AA135" i="13"/>
  <c r="BF135" i="13" s="1"/>
  <c r="AH179" i="13"/>
  <c r="AP179" i="13"/>
  <c r="AX179" i="13"/>
  <c r="BF136" i="13"/>
  <c r="BF174" i="13" s="1"/>
  <c r="AA175" i="13"/>
  <c r="AE175" i="13"/>
  <c r="AI175" i="13"/>
  <c r="AM175" i="13"/>
  <c r="AQ175" i="13"/>
  <c r="AU175" i="13"/>
  <c r="AY175" i="13"/>
  <c r="BC175" i="13"/>
  <c r="AD174" i="13"/>
  <c r="AH174" i="13"/>
  <c r="AL174" i="13"/>
  <c r="AP174" i="13"/>
  <c r="AT174" i="13"/>
  <c r="AX174" i="13"/>
  <c r="BB174" i="13"/>
  <c r="AD178" i="13"/>
  <c r="AD179" i="13" s="1"/>
  <c r="AH178" i="13"/>
  <c r="AL178" i="13"/>
  <c r="AL179" i="13" s="1"/>
  <c r="AP178" i="13"/>
  <c r="AT178" i="13"/>
  <c r="AT179" i="13" s="1"/>
  <c r="AX178" i="13"/>
  <c r="BB178" i="13"/>
  <c r="BB179" i="13" s="1"/>
  <c r="AH171" i="13"/>
  <c r="AP171" i="13"/>
  <c r="AX171" i="13"/>
  <c r="BF171" i="13"/>
  <c r="AH172" i="13"/>
  <c r="AP172" i="13"/>
  <c r="AX172" i="13"/>
  <c r="BF172" i="13"/>
  <c r="AB173" i="13"/>
  <c r="AB172" i="13"/>
  <c r="AB171" i="13"/>
  <c r="AF173" i="13"/>
  <c r="AF172" i="13"/>
  <c r="AF171" i="13"/>
  <c r="AJ173" i="13"/>
  <c r="AJ172" i="13"/>
  <c r="AJ171" i="13"/>
  <c r="AN173" i="13"/>
  <c r="AN172" i="13"/>
  <c r="AN171" i="13"/>
  <c r="AR173" i="13"/>
  <c r="AR172" i="13"/>
  <c r="AR171" i="13"/>
  <c r="AV173" i="13"/>
  <c r="AV172" i="13"/>
  <c r="AV171" i="13"/>
  <c r="AZ173" i="13"/>
  <c r="AZ172" i="13"/>
  <c r="AZ171" i="13"/>
  <c r="BD173" i="13"/>
  <c r="BD172" i="13"/>
  <c r="BD171" i="13"/>
  <c r="BF177" i="13"/>
  <c r="AB175" i="13"/>
  <c r="AF175" i="13"/>
  <c r="AJ175" i="13"/>
  <c r="AN175" i="13"/>
  <c r="AR175" i="13"/>
  <c r="AV175" i="13"/>
  <c r="AZ175" i="13"/>
  <c r="BD175" i="13"/>
  <c r="AA174" i="13"/>
  <c r="AE174" i="13"/>
  <c r="AI174" i="13"/>
  <c r="AM174" i="13"/>
  <c r="AQ174" i="13"/>
  <c r="AU174" i="13"/>
  <c r="AY174" i="13"/>
  <c r="BC174" i="13"/>
  <c r="AA178" i="13"/>
  <c r="BF178" i="13" s="1"/>
  <c r="AE178" i="13"/>
  <c r="AE179" i="13" s="1"/>
  <c r="AI178" i="13"/>
  <c r="AI179" i="13" s="1"/>
  <c r="AM178" i="13"/>
  <c r="AM179" i="13" s="1"/>
  <c r="AQ178" i="13"/>
  <c r="AQ179" i="13" s="1"/>
  <c r="AU178" i="13"/>
  <c r="AU179" i="13" s="1"/>
  <c r="AY178" i="13"/>
  <c r="AY179" i="13" s="1"/>
  <c r="BC178" i="13"/>
  <c r="BC179" i="13" s="1"/>
  <c r="AC171" i="13"/>
  <c r="AK171" i="13"/>
  <c r="AS171" i="13"/>
  <c r="BA171" i="13"/>
  <c r="AC172" i="13"/>
  <c r="AK172" i="13"/>
  <c r="AS172" i="13"/>
  <c r="BA172" i="13"/>
  <c r="AA231" i="13"/>
  <c r="BF229" i="13"/>
  <c r="AA226" i="13"/>
  <c r="AE226" i="13"/>
  <c r="AI226" i="13"/>
  <c r="AM226" i="13"/>
  <c r="AQ226" i="13"/>
  <c r="AU226" i="13"/>
  <c r="AY226" i="13"/>
  <c r="BC226" i="13"/>
  <c r="AA230" i="13"/>
  <c r="BF230" i="13" s="1"/>
  <c r="AE230" i="13"/>
  <c r="AE231" i="13" s="1"/>
  <c r="AI230" i="13"/>
  <c r="AI231" i="13" s="1"/>
  <c r="AM230" i="13"/>
  <c r="AM231" i="13" s="1"/>
  <c r="AQ230" i="13"/>
  <c r="AQ231" i="13" s="1"/>
  <c r="AU230" i="13"/>
  <c r="AU231" i="13" s="1"/>
  <c r="AY230" i="13"/>
  <c r="AY231" i="13" s="1"/>
  <c r="BC230" i="13"/>
  <c r="BC231" i="13" s="1"/>
  <c r="AA223" i="13"/>
  <c r="AK223" i="13"/>
  <c r="BA223" i="13"/>
  <c r="AA224" i="13"/>
  <c r="AA283" i="13"/>
  <c r="BF281" i="13"/>
  <c r="BF283" i="13" s="1"/>
  <c r="AA235" i="13"/>
  <c r="BF235" i="13" s="1"/>
  <c r="BF243" i="13"/>
  <c r="BG243" i="13" s="1"/>
  <c r="AE279" i="13"/>
  <c r="AI279" i="13"/>
  <c r="AM279" i="13"/>
  <c r="AQ279" i="13"/>
  <c r="AU279" i="13"/>
  <c r="AY279" i="13"/>
  <c r="BC279" i="13"/>
  <c r="AA278" i="13"/>
  <c r="AE278" i="13"/>
  <c r="AI278" i="13"/>
  <c r="AM278" i="13"/>
  <c r="AQ278" i="13"/>
  <c r="AU278" i="13"/>
  <c r="AY278" i="13"/>
  <c r="BC278" i="13"/>
  <c r="AH329" i="13"/>
  <c r="AH328" i="13"/>
  <c r="AH327" i="13"/>
  <c r="AL329" i="13"/>
  <c r="AL328" i="13"/>
  <c r="AL327" i="13"/>
  <c r="AX329" i="13"/>
  <c r="AX328" i="13"/>
  <c r="AX327" i="13"/>
  <c r="BB329" i="13"/>
  <c r="BB328" i="13"/>
  <c r="BB327" i="13"/>
  <c r="AG223" i="13"/>
  <c r="AW223" i="13"/>
  <c r="AG224" i="13"/>
  <c r="AO224" i="13"/>
  <c r="AW224" i="13"/>
  <c r="BE224" i="13"/>
  <c r="AO225" i="13"/>
  <c r="BE225" i="13"/>
  <c r="BF236" i="13"/>
  <c r="AA277" i="13"/>
  <c r="AA276" i="13"/>
  <c r="AA275" i="13"/>
  <c r="AE277" i="13"/>
  <c r="AE276" i="13"/>
  <c r="AE275" i="13"/>
  <c r="AI277" i="13"/>
  <c r="AI276" i="13"/>
  <c r="AI275" i="13"/>
  <c r="AM277" i="13"/>
  <c r="AM276" i="13"/>
  <c r="AM275" i="13"/>
  <c r="AQ277" i="13"/>
  <c r="AQ276" i="13"/>
  <c r="AQ275" i="13"/>
  <c r="AU277" i="13"/>
  <c r="AU276" i="13"/>
  <c r="AU275" i="13"/>
  <c r="AY277" i="13"/>
  <c r="AY276" i="13"/>
  <c r="AY275" i="13"/>
  <c r="BC277" i="13"/>
  <c r="BC276" i="13"/>
  <c r="BC275" i="13"/>
  <c r="BG252" i="13"/>
  <c r="BG260" i="13"/>
  <c r="AQ329" i="13"/>
  <c r="AQ328" i="13"/>
  <c r="AQ327" i="13"/>
  <c r="AA183" i="13"/>
  <c r="BF183" i="13" s="1"/>
  <c r="AE183" i="13"/>
  <c r="AD225" i="13"/>
  <c r="AD224" i="13"/>
  <c r="AD223" i="13"/>
  <c r="AH225" i="13"/>
  <c r="AH224" i="13"/>
  <c r="AH223" i="13"/>
  <c r="AL225" i="13"/>
  <c r="AL224" i="13"/>
  <c r="AL223" i="13"/>
  <c r="AP225" i="13"/>
  <c r="AP224" i="13"/>
  <c r="AP223" i="13"/>
  <c r="AT225" i="13"/>
  <c r="AT224" i="13"/>
  <c r="AT223" i="13"/>
  <c r="AX225" i="13"/>
  <c r="AX224" i="13"/>
  <c r="AX223" i="13"/>
  <c r="BB225" i="13"/>
  <c r="BB224" i="13"/>
  <c r="BB223" i="13"/>
  <c r="BF184" i="13"/>
  <c r="AD227" i="13"/>
  <c r="AH227" i="13"/>
  <c r="AL227" i="13"/>
  <c r="AP227" i="13"/>
  <c r="AT227" i="13"/>
  <c r="AX227" i="13"/>
  <c r="BB227" i="13"/>
  <c r="AC223" i="13"/>
  <c r="AS223" i="13"/>
  <c r="AC224" i="13"/>
  <c r="AB277" i="13"/>
  <c r="AB276" i="13"/>
  <c r="AB275" i="13"/>
  <c r="AF277" i="13"/>
  <c r="AF276" i="13"/>
  <c r="AF275" i="13"/>
  <c r="AJ277" i="13"/>
  <c r="AJ276" i="13"/>
  <c r="AJ275" i="13"/>
  <c r="AN277" i="13"/>
  <c r="AN276" i="13"/>
  <c r="AN275" i="13"/>
  <c r="AR277" i="13"/>
  <c r="AR276" i="13"/>
  <c r="AR275" i="13"/>
  <c r="AV277" i="13"/>
  <c r="AV276" i="13"/>
  <c r="AV275" i="13"/>
  <c r="AZ277" i="13"/>
  <c r="AZ276" i="13"/>
  <c r="AZ275" i="13"/>
  <c r="BD277" i="13"/>
  <c r="BD276" i="13"/>
  <c r="BD275" i="13"/>
  <c r="AA239" i="13"/>
  <c r="BF239" i="13" s="1"/>
  <c r="BG239" i="13" s="1"/>
  <c r="AI225" i="13"/>
  <c r="AI224" i="13"/>
  <c r="AM225" i="13"/>
  <c r="AM224" i="13"/>
  <c r="AQ225" i="13"/>
  <c r="AQ224" i="13"/>
  <c r="AU225" i="13"/>
  <c r="AU224" i="13"/>
  <c r="AY225" i="13"/>
  <c r="AY224" i="13"/>
  <c r="BC225" i="13"/>
  <c r="BC224" i="13"/>
  <c r="AA187" i="13"/>
  <c r="BF187" i="13" s="1"/>
  <c r="BG187" i="13" s="1"/>
  <c r="BF188" i="13"/>
  <c r="BF227" i="13" s="1"/>
  <c r="AA227" i="13"/>
  <c r="AE227" i="13"/>
  <c r="AI227" i="13"/>
  <c r="AM227" i="13"/>
  <c r="AQ227" i="13"/>
  <c r="AU227" i="13"/>
  <c r="AY227" i="13"/>
  <c r="BC227" i="13"/>
  <c r="AD226" i="13"/>
  <c r="AH226" i="13"/>
  <c r="AL226" i="13"/>
  <c r="AP226" i="13"/>
  <c r="AT226" i="13"/>
  <c r="AX226" i="13"/>
  <c r="BB226" i="13"/>
  <c r="BF209" i="13"/>
  <c r="AD230" i="13"/>
  <c r="AD231" i="13" s="1"/>
  <c r="AH230" i="13"/>
  <c r="AH231" i="13" s="1"/>
  <c r="AL230" i="13"/>
  <c r="AL231" i="13" s="1"/>
  <c r="AP230" i="13"/>
  <c r="AP231" i="13" s="1"/>
  <c r="AT230" i="13"/>
  <c r="AT231" i="13" s="1"/>
  <c r="AX230" i="13"/>
  <c r="AX231" i="13" s="1"/>
  <c r="BB230" i="13"/>
  <c r="BB231" i="13" s="1"/>
  <c r="BF213" i="13"/>
  <c r="AE223" i="13"/>
  <c r="AU223" i="13"/>
  <c r="AE224" i="13"/>
  <c r="AK224" i="13"/>
  <c r="AS224" i="13"/>
  <c r="BA224" i="13"/>
  <c r="BF240" i="13"/>
  <c r="AD239" i="13"/>
  <c r="AD235" i="13"/>
  <c r="AD279" i="13"/>
  <c r="AH279" i="13"/>
  <c r="AL279" i="13"/>
  <c r="AP279" i="13"/>
  <c r="AT279" i="13"/>
  <c r="AX279" i="13"/>
  <c r="BB279" i="13"/>
  <c r="AD278" i="13"/>
  <c r="AH278" i="13"/>
  <c r="AL278" i="13"/>
  <c r="AP278" i="13"/>
  <c r="AT278" i="13"/>
  <c r="AX278" i="13"/>
  <c r="BB278" i="13"/>
  <c r="BF276" i="13"/>
  <c r="BF277" i="13"/>
  <c r="AG329" i="13"/>
  <c r="AG328" i="13"/>
  <c r="AG327" i="13"/>
  <c r="AW329" i="13"/>
  <c r="AW328" i="13"/>
  <c r="AW327" i="13"/>
  <c r="BF261" i="13"/>
  <c r="BF265" i="13"/>
  <c r="AD275" i="13"/>
  <c r="AH275" i="13"/>
  <c r="AL275" i="13"/>
  <c r="AP275" i="13"/>
  <c r="AT275" i="13"/>
  <c r="AX275" i="13"/>
  <c r="BB275" i="13"/>
  <c r="BF275" i="13"/>
  <c r="AD276" i="13"/>
  <c r="AH276" i="13"/>
  <c r="AL276" i="13"/>
  <c r="AP276" i="13"/>
  <c r="AT276" i="13"/>
  <c r="AX276" i="13"/>
  <c r="BB276" i="13"/>
  <c r="AD329" i="13"/>
  <c r="AD328" i="13"/>
  <c r="AD327" i="13"/>
  <c r="AI329" i="13"/>
  <c r="AI328" i="13"/>
  <c r="AI327" i="13"/>
  <c r="AO329" i="13"/>
  <c r="AO328" i="13"/>
  <c r="AO327" i="13"/>
  <c r="AT329" i="13"/>
  <c r="AT328" i="13"/>
  <c r="AT327" i="13"/>
  <c r="AY329" i="13"/>
  <c r="AY328" i="13"/>
  <c r="AY327" i="13"/>
  <c r="BE329" i="13"/>
  <c r="BE328" i="13"/>
  <c r="BE327" i="13"/>
  <c r="AE329" i="13"/>
  <c r="AE328" i="13"/>
  <c r="AE327" i="13"/>
  <c r="AK329" i="13"/>
  <c r="AK328" i="13"/>
  <c r="AK327" i="13"/>
  <c r="AP329" i="13"/>
  <c r="AP328" i="13"/>
  <c r="AP327" i="13"/>
  <c r="AU329" i="13"/>
  <c r="AU328" i="13"/>
  <c r="AU327" i="13"/>
  <c r="BA329" i="13"/>
  <c r="BA328" i="13"/>
  <c r="BA327" i="13"/>
  <c r="AQ335" i="13"/>
  <c r="AQ330" i="13"/>
  <c r="AU330" i="13"/>
  <c r="AY330" i="13"/>
  <c r="AE334" i="13"/>
  <c r="AE335" i="13" s="1"/>
  <c r="AI334" i="13"/>
  <c r="AM334" i="13"/>
  <c r="AQ334" i="13"/>
  <c r="AU334" i="13"/>
  <c r="AU335" i="13" s="1"/>
  <c r="AY334" i="13"/>
  <c r="BC334" i="13"/>
  <c r="AH235" i="13"/>
  <c r="AL235" i="13"/>
  <c r="AP235" i="13"/>
  <c r="AC279" i="13"/>
  <c r="AG279" i="13"/>
  <c r="AK279" i="13"/>
  <c r="AO279" i="13"/>
  <c r="AS279" i="13"/>
  <c r="AW279" i="13"/>
  <c r="BA279" i="13"/>
  <c r="BE279" i="13"/>
  <c r="AA279" i="13"/>
  <c r="AA287" i="13"/>
  <c r="BF287" i="13" s="1"/>
  <c r="AC291" i="13"/>
  <c r="AG291" i="13"/>
  <c r="AK291" i="13"/>
  <c r="AO291" i="13"/>
  <c r="AS291" i="13"/>
  <c r="AG283" i="13"/>
  <c r="AO283" i="13"/>
  <c r="AW283" i="13"/>
  <c r="BE283" i="13"/>
  <c r="AG278" i="13"/>
  <c r="AK278" i="13"/>
  <c r="AO278" i="13"/>
  <c r="AS278" i="13"/>
  <c r="AW278" i="13"/>
  <c r="BA278" i="13"/>
  <c r="BE278" i="13"/>
  <c r="AC282" i="13"/>
  <c r="AC283" i="13" s="1"/>
  <c r="AG282" i="13"/>
  <c r="AK282" i="13"/>
  <c r="AK283" i="13" s="1"/>
  <c r="AO282" i="13"/>
  <c r="AS282" i="13"/>
  <c r="AS283" i="13" s="1"/>
  <c r="AW282" i="13"/>
  <c r="BA282" i="13"/>
  <c r="BA283" i="13" s="1"/>
  <c r="BE282" i="13"/>
  <c r="AC275" i="13"/>
  <c r="AG275" i="13"/>
  <c r="AK275" i="13"/>
  <c r="AO275" i="13"/>
  <c r="AS275" i="13"/>
  <c r="AW275" i="13"/>
  <c r="BA275" i="13"/>
  <c r="BE275" i="13"/>
  <c r="AC276" i="13"/>
  <c r="AG276" i="13"/>
  <c r="AK276" i="13"/>
  <c r="AO276" i="13"/>
  <c r="AS276" i="13"/>
  <c r="AW276" i="13"/>
  <c r="BA276" i="13"/>
  <c r="BE276" i="13"/>
  <c r="AC329" i="13"/>
  <c r="AC328" i="13"/>
  <c r="AC327" i="13"/>
  <c r="AM329" i="13"/>
  <c r="AM328" i="13"/>
  <c r="AM327" i="13"/>
  <c r="AS329" i="13"/>
  <c r="AS328" i="13"/>
  <c r="AS327" i="13"/>
  <c r="BC329" i="13"/>
  <c r="BC328" i="13"/>
  <c r="BC327" i="13"/>
  <c r="AY335" i="13"/>
  <c r="AB329" i="13"/>
  <c r="AB328" i="13"/>
  <c r="AB327" i="13"/>
  <c r="AF329" i="13"/>
  <c r="AF328" i="13"/>
  <c r="AF327" i="13"/>
  <c r="AJ329" i="13"/>
  <c r="AJ328" i="13"/>
  <c r="AJ327" i="13"/>
  <c r="AN329" i="13"/>
  <c r="AN328" i="13"/>
  <c r="AN327" i="13"/>
  <c r="AR329" i="13"/>
  <c r="AR328" i="13"/>
  <c r="AR327" i="13"/>
  <c r="AV329" i="13"/>
  <c r="AV328" i="13"/>
  <c r="AV327" i="13"/>
  <c r="AZ329" i="13"/>
  <c r="AZ328" i="13"/>
  <c r="AZ327" i="13"/>
  <c r="BD329" i="13"/>
  <c r="BD328" i="13"/>
  <c r="BD327" i="13"/>
  <c r="AC331" i="13"/>
  <c r="AG331" i="13"/>
  <c r="AK331" i="13"/>
  <c r="AO331" i="13"/>
  <c r="AS331" i="13"/>
  <c r="AW331" i="13"/>
  <c r="BA331" i="13"/>
  <c r="BE331" i="13"/>
  <c r="AC330" i="13"/>
  <c r="AG330" i="13"/>
  <c r="AK330" i="13"/>
  <c r="AO330" i="13"/>
  <c r="AS330" i="13"/>
  <c r="AW330" i="13"/>
  <c r="BA330" i="13"/>
  <c r="BE330" i="13"/>
  <c r="AD331" i="13"/>
  <c r="AH331" i="13"/>
  <c r="AL331" i="13"/>
  <c r="AP331" i="13"/>
  <c r="AT331" i="13"/>
  <c r="AX331" i="13"/>
  <c r="BB331" i="13"/>
  <c r="BF331" i="13"/>
  <c r="AD330" i="13"/>
  <c r="AH330" i="13"/>
  <c r="AL330" i="13"/>
  <c r="AP330" i="13"/>
  <c r="AT330" i="13"/>
  <c r="AX330" i="13"/>
  <c r="BB330" i="13"/>
  <c r="BF333" i="13"/>
  <c r="AI335" i="13"/>
  <c r="AM335" i="13"/>
  <c r="BC335" i="13"/>
  <c r="AA331" i="13"/>
  <c r="AE331" i="13"/>
  <c r="AI331" i="13"/>
  <c r="AM331" i="13"/>
  <c r="AQ331" i="13"/>
  <c r="AU331" i="13"/>
  <c r="AY331" i="13"/>
  <c r="BC331" i="13"/>
  <c r="AA313" i="13"/>
  <c r="AA317" i="13"/>
  <c r="AB331" i="13"/>
  <c r="AF331" i="13"/>
  <c r="AJ331" i="13"/>
  <c r="AN331" i="13"/>
  <c r="AR331" i="13"/>
  <c r="AV331" i="13"/>
  <c r="AZ331" i="13"/>
  <c r="BD331" i="13"/>
  <c r="AB330" i="13"/>
  <c r="AF330" i="13"/>
  <c r="AJ330" i="13"/>
  <c r="AN330" i="13"/>
  <c r="AR330" i="13"/>
  <c r="AV330" i="13"/>
  <c r="AZ330" i="13"/>
  <c r="BD330" i="13"/>
  <c r="AB334" i="13"/>
  <c r="AB335" i="13" s="1"/>
  <c r="AF334" i="13"/>
  <c r="AF335" i="13" s="1"/>
  <c r="AJ334" i="13"/>
  <c r="AJ335" i="13" s="1"/>
  <c r="AN334" i="13"/>
  <c r="AN335" i="13" s="1"/>
  <c r="AR334" i="13"/>
  <c r="AR335" i="13" s="1"/>
  <c r="AV334" i="13"/>
  <c r="AV335" i="13" s="1"/>
  <c r="AZ334" i="13"/>
  <c r="AZ335" i="13" s="1"/>
  <c r="BD334" i="13"/>
  <c r="BD335" i="13" s="1"/>
  <c r="BE319" i="7"/>
  <c r="BD319" i="7"/>
  <c r="BC319" i="7"/>
  <c r="BB319" i="7"/>
  <c r="BA319" i="7"/>
  <c r="AZ319" i="7"/>
  <c r="AY319" i="7"/>
  <c r="AX319" i="7"/>
  <c r="AW319" i="7"/>
  <c r="AV319" i="7"/>
  <c r="AU319" i="7"/>
  <c r="AT319" i="7"/>
  <c r="AS319" i="7"/>
  <c r="AR319" i="7"/>
  <c r="AQ319" i="7"/>
  <c r="AP319" i="7"/>
  <c r="AO319" i="7"/>
  <c r="AN319" i="7"/>
  <c r="AM319" i="7"/>
  <c r="AL319" i="7"/>
  <c r="AK319" i="7"/>
  <c r="AJ319" i="7"/>
  <c r="AI319" i="7"/>
  <c r="AH319" i="7"/>
  <c r="AG319" i="7"/>
  <c r="AF319" i="7"/>
  <c r="AE319" i="7"/>
  <c r="AD319" i="7"/>
  <c r="AC319" i="7"/>
  <c r="AB319" i="7"/>
  <c r="AA319" i="7"/>
  <c r="BF319" i="7" s="1"/>
  <c r="BE318" i="7"/>
  <c r="BD318" i="7"/>
  <c r="BC318" i="7"/>
  <c r="BB318" i="7"/>
  <c r="BA318" i="7"/>
  <c r="AZ318" i="7"/>
  <c r="AY318" i="7"/>
  <c r="AX318" i="7"/>
  <c r="AW318" i="7"/>
  <c r="AV318" i="7"/>
  <c r="AU318" i="7"/>
  <c r="AT318" i="7"/>
  <c r="AS318" i="7"/>
  <c r="AR318" i="7"/>
  <c r="AQ318" i="7"/>
  <c r="AP318" i="7"/>
  <c r="AO318" i="7"/>
  <c r="AN318" i="7"/>
  <c r="AM318" i="7"/>
  <c r="AL318" i="7"/>
  <c r="AK318" i="7"/>
  <c r="AJ318" i="7"/>
  <c r="AI318" i="7"/>
  <c r="AH318" i="7"/>
  <c r="AG318" i="7"/>
  <c r="AF318" i="7"/>
  <c r="AE318" i="7"/>
  <c r="AD318" i="7"/>
  <c r="AC318" i="7"/>
  <c r="AB318" i="7"/>
  <c r="AA318" i="7"/>
  <c r="BF318" i="7" s="1"/>
  <c r="BE317" i="7"/>
  <c r="BD317" i="7"/>
  <c r="BC317" i="7"/>
  <c r="BB317" i="7"/>
  <c r="BA317" i="7"/>
  <c r="AZ317" i="7"/>
  <c r="AY317" i="7"/>
  <c r="AX317" i="7"/>
  <c r="AW317" i="7"/>
  <c r="AV317" i="7"/>
  <c r="AU317" i="7"/>
  <c r="AT317" i="7"/>
  <c r="AS317" i="7"/>
  <c r="AR317" i="7"/>
  <c r="AQ317" i="7"/>
  <c r="AP317" i="7"/>
  <c r="AO317" i="7"/>
  <c r="AN317" i="7"/>
  <c r="AM317" i="7"/>
  <c r="AL317" i="7"/>
  <c r="AK317" i="7"/>
  <c r="AJ317" i="7"/>
  <c r="AI317" i="7"/>
  <c r="AH317" i="7"/>
  <c r="AG317" i="7"/>
  <c r="AF317" i="7"/>
  <c r="AE317" i="7"/>
  <c r="AD317" i="7"/>
  <c r="AC317" i="7"/>
  <c r="AB317" i="7"/>
  <c r="AA317" i="7"/>
  <c r="BF317" i="7" s="1"/>
  <c r="BE316" i="7"/>
  <c r="BD316" i="7"/>
  <c r="BC316" i="7"/>
  <c r="BB316" i="7"/>
  <c r="BA316" i="7"/>
  <c r="AZ316" i="7"/>
  <c r="AY316" i="7"/>
  <c r="AX316" i="7"/>
  <c r="AW316" i="7"/>
  <c r="AV316" i="7"/>
  <c r="AU316" i="7"/>
  <c r="AT316" i="7"/>
  <c r="AS316" i="7"/>
  <c r="AR316" i="7"/>
  <c r="AQ316" i="7"/>
  <c r="AP316" i="7"/>
  <c r="AO316" i="7"/>
  <c r="AN316" i="7"/>
  <c r="AM316" i="7"/>
  <c r="AL316" i="7"/>
  <c r="AK316" i="7"/>
  <c r="AJ316" i="7"/>
  <c r="AI316" i="7"/>
  <c r="AH316" i="7"/>
  <c r="AG316" i="7"/>
  <c r="AF316" i="7"/>
  <c r="AE316" i="7"/>
  <c r="AD316" i="7"/>
  <c r="AC316" i="7"/>
  <c r="AB316" i="7"/>
  <c r="AA316" i="7"/>
  <c r="BF316" i="7" s="1"/>
  <c r="BE315" i="7"/>
  <c r="BD315" i="7"/>
  <c r="BC315" i="7"/>
  <c r="BB315" i="7"/>
  <c r="BA315" i="7"/>
  <c r="AZ315" i="7"/>
  <c r="AY315" i="7"/>
  <c r="AX315" i="7"/>
  <c r="AW315" i="7"/>
  <c r="AV315" i="7"/>
  <c r="AU315" i="7"/>
  <c r="AT315" i="7"/>
  <c r="AS315" i="7"/>
  <c r="AR315" i="7"/>
  <c r="AQ315" i="7"/>
  <c r="AP315" i="7"/>
  <c r="AO315" i="7"/>
  <c r="AN315" i="7"/>
  <c r="AM315" i="7"/>
  <c r="AL315" i="7"/>
  <c r="AK315" i="7"/>
  <c r="AJ315" i="7"/>
  <c r="AI315" i="7"/>
  <c r="AH315" i="7"/>
  <c r="AG315" i="7"/>
  <c r="AF315" i="7"/>
  <c r="AE315" i="7"/>
  <c r="AD315" i="7"/>
  <c r="AC315" i="7"/>
  <c r="AB315" i="7"/>
  <c r="AA315" i="7"/>
  <c r="BF315" i="7" s="1"/>
  <c r="BF314" i="7"/>
  <c r="BE314" i="7"/>
  <c r="BD314" i="7"/>
  <c r="BC314" i="7"/>
  <c r="BB314" i="7"/>
  <c r="BA314" i="7"/>
  <c r="AZ314" i="7"/>
  <c r="AY314" i="7"/>
  <c r="AX314" i="7"/>
  <c r="AW314" i="7"/>
  <c r="AV314" i="7"/>
  <c r="AU314" i="7"/>
  <c r="AT314" i="7"/>
  <c r="AS314" i="7"/>
  <c r="AR314" i="7"/>
  <c r="AQ314" i="7"/>
  <c r="AP314" i="7"/>
  <c r="AO314" i="7"/>
  <c r="AN314" i="7"/>
  <c r="AM314" i="7"/>
  <c r="AL314" i="7"/>
  <c r="AK314" i="7"/>
  <c r="AJ314" i="7"/>
  <c r="AI314" i="7"/>
  <c r="AH314" i="7"/>
  <c r="AG314" i="7"/>
  <c r="AF314" i="7"/>
  <c r="AE314" i="7"/>
  <c r="AD314" i="7"/>
  <c r="AC314" i="7"/>
  <c r="AB314" i="7"/>
  <c r="AA314" i="7"/>
  <c r="BF313" i="7"/>
  <c r="BE313" i="7"/>
  <c r="BD313" i="7"/>
  <c r="BC313" i="7"/>
  <c r="BB313" i="7"/>
  <c r="BA313" i="7"/>
  <c r="AZ313" i="7"/>
  <c r="AY313" i="7"/>
  <c r="AX313" i="7"/>
  <c r="AW313" i="7"/>
  <c r="AV313" i="7"/>
  <c r="AU313" i="7"/>
  <c r="AT313" i="7"/>
  <c r="AS313" i="7"/>
  <c r="AR313" i="7"/>
  <c r="AQ313" i="7"/>
  <c r="AP313" i="7"/>
  <c r="AO313" i="7"/>
  <c r="AN313" i="7"/>
  <c r="AM313" i="7"/>
  <c r="AL313" i="7"/>
  <c r="AK313" i="7"/>
  <c r="AJ313" i="7"/>
  <c r="AI313" i="7"/>
  <c r="AH313" i="7"/>
  <c r="AG313" i="7"/>
  <c r="AF313" i="7"/>
  <c r="AE313" i="7"/>
  <c r="AD313" i="7"/>
  <c r="AC313" i="7"/>
  <c r="AB313" i="7"/>
  <c r="AA313" i="7"/>
  <c r="BE312" i="7"/>
  <c r="BD312" i="7"/>
  <c r="BC312" i="7"/>
  <c r="BB312" i="7"/>
  <c r="BA312" i="7"/>
  <c r="AZ312" i="7"/>
  <c r="AY312" i="7"/>
  <c r="AX312" i="7"/>
  <c r="AW312" i="7"/>
  <c r="AV312" i="7"/>
  <c r="AU312" i="7"/>
  <c r="AT312" i="7"/>
  <c r="AS312" i="7"/>
  <c r="AR312" i="7"/>
  <c r="AQ312" i="7"/>
  <c r="AP312" i="7"/>
  <c r="AO312" i="7"/>
  <c r="AN312" i="7"/>
  <c r="AM312" i="7"/>
  <c r="AL312" i="7"/>
  <c r="AK312" i="7"/>
  <c r="AJ312" i="7"/>
  <c r="AI312" i="7"/>
  <c r="AH312" i="7"/>
  <c r="AG312" i="7"/>
  <c r="AF312" i="7"/>
  <c r="AE312" i="7"/>
  <c r="AD312" i="7"/>
  <c r="AC312" i="7"/>
  <c r="AB312" i="7"/>
  <c r="AA312" i="7"/>
  <c r="BF312" i="7" s="1"/>
  <c r="BE311" i="7"/>
  <c r="BD311" i="7"/>
  <c r="BC311" i="7"/>
  <c r="BB311" i="7"/>
  <c r="BA311" i="7"/>
  <c r="AZ311" i="7"/>
  <c r="AY311" i="7"/>
  <c r="AX311" i="7"/>
  <c r="AW311" i="7"/>
  <c r="AV311" i="7"/>
  <c r="AU311" i="7"/>
  <c r="AT311" i="7"/>
  <c r="AS311" i="7"/>
  <c r="AR311" i="7"/>
  <c r="AQ311" i="7"/>
  <c r="AP311" i="7"/>
  <c r="AO311" i="7"/>
  <c r="AN311" i="7"/>
  <c r="AM311" i="7"/>
  <c r="AL311" i="7"/>
  <c r="AK311" i="7"/>
  <c r="AJ311" i="7"/>
  <c r="AI311" i="7"/>
  <c r="AH311" i="7"/>
  <c r="AG311" i="7"/>
  <c r="AF311" i="7"/>
  <c r="AE311" i="7"/>
  <c r="AD311" i="7"/>
  <c r="AC311" i="7"/>
  <c r="AB311" i="7"/>
  <c r="AA311" i="7"/>
  <c r="BF311" i="7" s="1"/>
  <c r="BF310" i="7"/>
  <c r="BD310" i="7"/>
  <c r="BD327" i="7" s="1"/>
  <c r="BC310" i="7"/>
  <c r="BC327" i="7" s="1"/>
  <c r="BB310" i="7"/>
  <c r="AZ310" i="7"/>
  <c r="AZ327" i="7" s="1"/>
  <c r="AY310" i="7"/>
  <c r="AY327" i="7" s="1"/>
  <c r="AX310" i="7"/>
  <c r="AV310" i="7"/>
  <c r="AV327" i="7" s="1"/>
  <c r="AU310" i="7"/>
  <c r="AU327" i="7" s="1"/>
  <c r="AT310" i="7"/>
  <c r="AR310" i="7"/>
  <c r="AR327" i="7" s="1"/>
  <c r="AQ310" i="7"/>
  <c r="AQ327" i="7" s="1"/>
  <c r="AP310" i="7"/>
  <c r="AN310" i="7"/>
  <c r="AN327" i="7" s="1"/>
  <c r="AM310" i="7"/>
  <c r="AM327" i="7" s="1"/>
  <c r="AL310" i="7"/>
  <c r="AJ310" i="7"/>
  <c r="AJ327" i="7" s="1"/>
  <c r="AI310" i="7"/>
  <c r="AI327" i="7" s="1"/>
  <c r="AH310" i="7"/>
  <c r="AF310" i="7"/>
  <c r="AF327" i="7" s="1"/>
  <c r="AE310" i="7"/>
  <c r="AE327" i="7" s="1"/>
  <c r="AD310" i="7"/>
  <c r="AB310" i="7"/>
  <c r="AB327" i="7" s="1"/>
  <c r="AA310" i="7"/>
  <c r="AA327" i="7" s="1"/>
  <c r="BF327" i="7" s="1"/>
  <c r="BF309" i="7"/>
  <c r="BE309" i="7"/>
  <c r="BD309" i="7"/>
  <c r="BC309" i="7"/>
  <c r="BB309" i="7"/>
  <c r="BA309" i="7"/>
  <c r="AZ309" i="7"/>
  <c r="AY309" i="7"/>
  <c r="AX309" i="7"/>
  <c r="AW309" i="7"/>
  <c r="AV309" i="7"/>
  <c r="AU309" i="7"/>
  <c r="AT309" i="7"/>
  <c r="AS309" i="7"/>
  <c r="AR309" i="7"/>
  <c r="AQ309" i="7"/>
  <c r="AP309" i="7"/>
  <c r="AO309" i="7"/>
  <c r="AN309" i="7"/>
  <c r="AM309" i="7"/>
  <c r="AL309" i="7"/>
  <c r="AK309" i="7"/>
  <c r="AJ309" i="7"/>
  <c r="AI309" i="7"/>
  <c r="AH309" i="7"/>
  <c r="AG309" i="7"/>
  <c r="AF309" i="7"/>
  <c r="AE309" i="7"/>
  <c r="AD309" i="7"/>
  <c r="AC309" i="7"/>
  <c r="AB309" i="7"/>
  <c r="AA309" i="7"/>
  <c r="BF308" i="7"/>
  <c r="BE308" i="7"/>
  <c r="BD308" i="7"/>
  <c r="BC308" i="7"/>
  <c r="BB308" i="7"/>
  <c r="BA308" i="7"/>
  <c r="AZ308" i="7"/>
  <c r="AY308" i="7"/>
  <c r="AX308" i="7"/>
  <c r="AW308" i="7"/>
  <c r="AV308" i="7"/>
  <c r="AU308" i="7"/>
  <c r="AT308" i="7"/>
  <c r="AS308" i="7"/>
  <c r="AR308" i="7"/>
  <c r="AQ308" i="7"/>
  <c r="AP308" i="7"/>
  <c r="AO308" i="7"/>
  <c r="AN308" i="7"/>
  <c r="AM308" i="7"/>
  <c r="AL308" i="7"/>
  <c r="AK308" i="7"/>
  <c r="AJ308" i="7"/>
  <c r="AI308" i="7"/>
  <c r="AH308" i="7"/>
  <c r="AG308" i="7"/>
  <c r="AF308" i="7"/>
  <c r="AE308" i="7"/>
  <c r="AD308" i="7"/>
  <c r="AC308" i="7"/>
  <c r="AB308" i="7"/>
  <c r="AA308" i="7"/>
  <c r="BF307" i="7"/>
  <c r="BE307" i="7"/>
  <c r="BD307" i="7"/>
  <c r="BC307" i="7"/>
  <c r="BB307" i="7"/>
  <c r="BA307" i="7"/>
  <c r="AZ307" i="7"/>
  <c r="AY307" i="7"/>
  <c r="AX307" i="7"/>
  <c r="AW307" i="7"/>
  <c r="AV307" i="7"/>
  <c r="AU307" i="7"/>
  <c r="AT307" i="7"/>
  <c r="AS307" i="7"/>
  <c r="AR307" i="7"/>
  <c r="AQ307" i="7"/>
  <c r="AP307" i="7"/>
  <c r="AO307" i="7"/>
  <c r="AN307" i="7"/>
  <c r="AM307" i="7"/>
  <c r="AL307" i="7"/>
  <c r="AK307" i="7"/>
  <c r="AJ307" i="7"/>
  <c r="AI307" i="7"/>
  <c r="AH307" i="7"/>
  <c r="AG307" i="7"/>
  <c r="AF307" i="7"/>
  <c r="AE307" i="7"/>
  <c r="AD307" i="7"/>
  <c r="AC307" i="7"/>
  <c r="AB307" i="7"/>
  <c r="AA307" i="7"/>
  <c r="BF306" i="7"/>
  <c r="BE306" i="7"/>
  <c r="BD306" i="7"/>
  <c r="BC306" i="7"/>
  <c r="BB306" i="7"/>
  <c r="BA306" i="7"/>
  <c r="AZ306" i="7"/>
  <c r="AY306" i="7"/>
  <c r="AX306" i="7"/>
  <c r="AW306" i="7"/>
  <c r="AV306" i="7"/>
  <c r="AV323" i="7" s="1"/>
  <c r="AU306" i="7"/>
  <c r="AT306" i="7"/>
  <c r="AS306" i="7"/>
  <c r="AR306" i="7"/>
  <c r="AQ306" i="7"/>
  <c r="AP306" i="7"/>
  <c r="AO306" i="7"/>
  <c r="AN306" i="7"/>
  <c r="AN323" i="7" s="1"/>
  <c r="AM306" i="7"/>
  <c r="AL306" i="7"/>
  <c r="AK306" i="7"/>
  <c r="AJ306" i="7"/>
  <c r="AI306" i="7"/>
  <c r="AH306" i="7"/>
  <c r="AG306" i="7"/>
  <c r="AF306" i="7"/>
  <c r="AE306" i="7"/>
  <c r="AD306" i="7"/>
  <c r="AC306" i="7"/>
  <c r="AB306" i="7"/>
  <c r="AA306" i="7"/>
  <c r="BF305" i="7"/>
  <c r="BG305" i="7" s="1"/>
  <c r="BE305" i="7"/>
  <c r="BD305" i="7"/>
  <c r="BC305" i="7"/>
  <c r="BB305" i="7"/>
  <c r="BA305" i="7"/>
  <c r="AZ305" i="7"/>
  <c r="AY305" i="7"/>
  <c r="AX305" i="7"/>
  <c r="AW305" i="7"/>
  <c r="AV305" i="7"/>
  <c r="AU305" i="7"/>
  <c r="AT305" i="7"/>
  <c r="AS305" i="7"/>
  <c r="AR305" i="7"/>
  <c r="AQ305" i="7"/>
  <c r="AP305" i="7"/>
  <c r="AO305" i="7"/>
  <c r="AN305" i="7"/>
  <c r="AM305" i="7"/>
  <c r="AL305" i="7"/>
  <c r="AK305" i="7"/>
  <c r="AJ305" i="7"/>
  <c r="AI305" i="7"/>
  <c r="AH305" i="7"/>
  <c r="AG305" i="7"/>
  <c r="AF305" i="7"/>
  <c r="AE305" i="7"/>
  <c r="AD305" i="7"/>
  <c r="AC305" i="7"/>
  <c r="AB305" i="7"/>
  <c r="AA305" i="7"/>
  <c r="BF304" i="7"/>
  <c r="BE304" i="7"/>
  <c r="BD304" i="7"/>
  <c r="BC304" i="7"/>
  <c r="BB304" i="7"/>
  <c r="BA304" i="7"/>
  <c r="AZ304" i="7"/>
  <c r="AY304" i="7"/>
  <c r="AX304" i="7"/>
  <c r="AW304" i="7"/>
  <c r="AV304" i="7"/>
  <c r="AU304" i="7"/>
  <c r="AT304" i="7"/>
  <c r="AS304" i="7"/>
  <c r="AR304" i="7"/>
  <c r="AQ304" i="7"/>
  <c r="AP304" i="7"/>
  <c r="AO304" i="7"/>
  <c r="AN304" i="7"/>
  <c r="AM304" i="7"/>
  <c r="AL304" i="7"/>
  <c r="AK304" i="7"/>
  <c r="AJ304" i="7"/>
  <c r="AI304" i="7"/>
  <c r="AH304" i="7"/>
  <c r="AG304" i="7"/>
  <c r="AF304" i="7"/>
  <c r="AE304" i="7"/>
  <c r="AD304" i="7"/>
  <c r="AC304" i="7"/>
  <c r="AB304" i="7"/>
  <c r="AA304" i="7"/>
  <c r="BF303" i="7"/>
  <c r="BE303" i="7"/>
  <c r="BD303" i="7"/>
  <c r="BC303" i="7"/>
  <c r="BB303" i="7"/>
  <c r="BA303" i="7"/>
  <c r="AZ303" i="7"/>
  <c r="AY303" i="7"/>
  <c r="AX303" i="7"/>
  <c r="AW303" i="7"/>
  <c r="AV303" i="7"/>
  <c r="AU303" i="7"/>
  <c r="AT303" i="7"/>
  <c r="AS303" i="7"/>
  <c r="AR303" i="7"/>
  <c r="AQ303" i="7"/>
  <c r="AP303" i="7"/>
  <c r="AO303" i="7"/>
  <c r="AN303" i="7"/>
  <c r="AM303" i="7"/>
  <c r="AL303" i="7"/>
  <c r="AK303" i="7"/>
  <c r="AJ303" i="7"/>
  <c r="AI303" i="7"/>
  <c r="AH303" i="7"/>
  <c r="AG303" i="7"/>
  <c r="AF303" i="7"/>
  <c r="AE303" i="7"/>
  <c r="AD303" i="7"/>
  <c r="AC303" i="7"/>
  <c r="AB303" i="7"/>
  <c r="AA303" i="7"/>
  <c r="BF302" i="7"/>
  <c r="BE302" i="7"/>
  <c r="BD302" i="7"/>
  <c r="BC302" i="7"/>
  <c r="BB302" i="7"/>
  <c r="BA302" i="7"/>
  <c r="AZ302" i="7"/>
  <c r="AY302" i="7"/>
  <c r="AX302" i="7"/>
  <c r="AW302" i="7"/>
  <c r="AV302" i="7"/>
  <c r="AU302" i="7"/>
  <c r="AT302" i="7"/>
  <c r="AS302" i="7"/>
  <c r="AR302" i="7"/>
  <c r="AQ302" i="7"/>
  <c r="AP302" i="7"/>
  <c r="AO302" i="7"/>
  <c r="AN302" i="7"/>
  <c r="AM302" i="7"/>
  <c r="AL302" i="7"/>
  <c r="AK302" i="7"/>
  <c r="AJ302" i="7"/>
  <c r="AI302" i="7"/>
  <c r="AH302" i="7"/>
  <c r="AG302" i="7"/>
  <c r="AF302" i="7"/>
  <c r="AE302" i="7"/>
  <c r="AD302" i="7"/>
  <c r="AC302" i="7"/>
  <c r="AB302" i="7"/>
  <c r="AA302" i="7"/>
  <c r="BF301" i="7"/>
  <c r="BE301" i="7"/>
  <c r="BD301" i="7"/>
  <c r="BC301" i="7"/>
  <c r="BB301" i="7"/>
  <c r="BA301" i="7"/>
  <c r="AZ301" i="7"/>
  <c r="AY301" i="7"/>
  <c r="AX301" i="7"/>
  <c r="AW301" i="7"/>
  <c r="AV301" i="7"/>
  <c r="AU301" i="7"/>
  <c r="AT301" i="7"/>
  <c r="AS301" i="7"/>
  <c r="AR301" i="7"/>
  <c r="AQ301" i="7"/>
  <c r="AP301" i="7"/>
  <c r="AO301" i="7"/>
  <c r="AN301" i="7"/>
  <c r="AM301" i="7"/>
  <c r="AL301" i="7"/>
  <c r="AK301" i="7"/>
  <c r="AJ301" i="7"/>
  <c r="AI301" i="7"/>
  <c r="AH301" i="7"/>
  <c r="AG301" i="7"/>
  <c r="AF301" i="7"/>
  <c r="AE301" i="7"/>
  <c r="AD301" i="7"/>
  <c r="AC301" i="7"/>
  <c r="AB301" i="7"/>
  <c r="AA301" i="7"/>
  <c r="BF300" i="7"/>
  <c r="BE300" i="7"/>
  <c r="BD300" i="7"/>
  <c r="BC300" i="7"/>
  <c r="BB300" i="7"/>
  <c r="BA300" i="7"/>
  <c r="AZ300" i="7"/>
  <c r="AY300" i="7"/>
  <c r="AX300" i="7"/>
  <c r="AW300" i="7"/>
  <c r="AV300" i="7"/>
  <c r="AU300" i="7"/>
  <c r="AT300" i="7"/>
  <c r="AS300" i="7"/>
  <c r="AR300" i="7"/>
  <c r="AQ300" i="7"/>
  <c r="AP300" i="7"/>
  <c r="AO300" i="7"/>
  <c r="AN300" i="7"/>
  <c r="AM300" i="7"/>
  <c r="AL300" i="7"/>
  <c r="AK300" i="7"/>
  <c r="AJ300" i="7"/>
  <c r="AI300" i="7"/>
  <c r="AH300" i="7"/>
  <c r="AG300" i="7"/>
  <c r="AF300" i="7"/>
  <c r="AE300" i="7"/>
  <c r="AD300" i="7"/>
  <c r="AC300" i="7"/>
  <c r="AB300" i="7"/>
  <c r="AA300" i="7"/>
  <c r="BF299" i="7"/>
  <c r="BE299" i="7"/>
  <c r="BD299" i="7"/>
  <c r="BC299" i="7"/>
  <c r="BB299" i="7"/>
  <c r="BA299" i="7"/>
  <c r="AZ299" i="7"/>
  <c r="AY299" i="7"/>
  <c r="AX299" i="7"/>
  <c r="AW299" i="7"/>
  <c r="AV299" i="7"/>
  <c r="AU299" i="7"/>
  <c r="AT299" i="7"/>
  <c r="AS299" i="7"/>
  <c r="AR299" i="7"/>
  <c r="AQ299" i="7"/>
  <c r="AP299" i="7"/>
  <c r="AO299" i="7"/>
  <c r="AN299" i="7"/>
  <c r="AM299" i="7"/>
  <c r="AL299" i="7"/>
  <c r="AK299" i="7"/>
  <c r="AJ299" i="7"/>
  <c r="AI299" i="7"/>
  <c r="AH299" i="7"/>
  <c r="AG299" i="7"/>
  <c r="AF299" i="7"/>
  <c r="AE299" i="7"/>
  <c r="AD299" i="7"/>
  <c r="AC299" i="7"/>
  <c r="AB299" i="7"/>
  <c r="AA299" i="7"/>
  <c r="BF298" i="7"/>
  <c r="BE298" i="7"/>
  <c r="BD298" i="7"/>
  <c r="BC298" i="7"/>
  <c r="BB298" i="7"/>
  <c r="BA298" i="7"/>
  <c r="AZ298" i="7"/>
  <c r="AY298" i="7"/>
  <c r="AX298" i="7"/>
  <c r="AW298" i="7"/>
  <c r="AV298" i="7"/>
  <c r="AV324" i="7" s="1"/>
  <c r="AU298" i="7"/>
  <c r="AT298" i="7"/>
  <c r="AS298" i="7"/>
  <c r="AR298" i="7"/>
  <c r="AQ298" i="7"/>
  <c r="AP298" i="7"/>
  <c r="AO298" i="7"/>
  <c r="AN298" i="7"/>
  <c r="AN324" i="7" s="1"/>
  <c r="AM298" i="7"/>
  <c r="AL298" i="7"/>
  <c r="AK298" i="7"/>
  <c r="AJ298" i="7"/>
  <c r="AI298" i="7"/>
  <c r="AH298" i="7"/>
  <c r="AG298" i="7"/>
  <c r="AF298" i="7"/>
  <c r="AE298" i="7"/>
  <c r="AD298" i="7"/>
  <c r="AC298" i="7"/>
  <c r="AB298" i="7"/>
  <c r="AA298" i="7"/>
  <c r="BG297" i="7"/>
  <c r="BE297" i="7"/>
  <c r="BD297" i="7"/>
  <c r="BC297" i="7"/>
  <c r="BB297" i="7"/>
  <c r="BA297" i="7"/>
  <c r="AZ297" i="7"/>
  <c r="AY297" i="7"/>
  <c r="AX297" i="7"/>
  <c r="AW297" i="7"/>
  <c r="AV297" i="7"/>
  <c r="AU297" i="7"/>
  <c r="AT297" i="7"/>
  <c r="AS297" i="7"/>
  <c r="AR297" i="7"/>
  <c r="AQ297" i="7"/>
  <c r="AP297" i="7"/>
  <c r="AO297" i="7"/>
  <c r="AN297" i="7"/>
  <c r="AM297" i="7"/>
  <c r="AL297" i="7"/>
  <c r="AK297" i="7"/>
  <c r="AJ297" i="7"/>
  <c r="AI297" i="7"/>
  <c r="AH297" i="7"/>
  <c r="AG297" i="7"/>
  <c r="AF297" i="7"/>
  <c r="AE297" i="7"/>
  <c r="AD297" i="7"/>
  <c r="AC297" i="7"/>
  <c r="AB297" i="7"/>
  <c r="AA297" i="7"/>
  <c r="BF297" i="7" s="1"/>
  <c r="BE296" i="7"/>
  <c r="BD296" i="7"/>
  <c r="BC296" i="7"/>
  <c r="BB296" i="7"/>
  <c r="BA296" i="7"/>
  <c r="AZ296" i="7"/>
  <c r="AY296" i="7"/>
  <c r="AX296" i="7"/>
  <c r="AW296" i="7"/>
  <c r="AV296" i="7"/>
  <c r="AU296" i="7"/>
  <c r="AT296" i="7"/>
  <c r="AS296" i="7"/>
  <c r="AR296" i="7"/>
  <c r="AQ296" i="7"/>
  <c r="AP296" i="7"/>
  <c r="AO296" i="7"/>
  <c r="AN296" i="7"/>
  <c r="AM296" i="7"/>
  <c r="AL296" i="7"/>
  <c r="AK296" i="7"/>
  <c r="AJ296" i="7"/>
  <c r="AI296" i="7"/>
  <c r="AH296" i="7"/>
  <c r="AG296" i="7"/>
  <c r="AF296" i="7"/>
  <c r="AE296" i="7"/>
  <c r="AD296" i="7"/>
  <c r="AC296" i="7"/>
  <c r="AB296" i="7"/>
  <c r="AA296" i="7"/>
  <c r="BF296" i="7" s="1"/>
  <c r="BE295" i="7"/>
  <c r="BD295" i="7"/>
  <c r="BC295" i="7"/>
  <c r="BB295" i="7"/>
  <c r="BA295" i="7"/>
  <c r="AZ295" i="7"/>
  <c r="AY295" i="7"/>
  <c r="AX295" i="7"/>
  <c r="AW295" i="7"/>
  <c r="AV295" i="7"/>
  <c r="AU295" i="7"/>
  <c r="AT295" i="7"/>
  <c r="AS295" i="7"/>
  <c r="AR295" i="7"/>
  <c r="AQ295" i="7"/>
  <c r="AP295" i="7"/>
  <c r="AO295" i="7"/>
  <c r="AN295" i="7"/>
  <c r="AM295" i="7"/>
  <c r="AL295" i="7"/>
  <c r="AK295" i="7"/>
  <c r="AJ295" i="7"/>
  <c r="AI295" i="7"/>
  <c r="AH295" i="7"/>
  <c r="AG295" i="7"/>
  <c r="AF295" i="7"/>
  <c r="AE295" i="7"/>
  <c r="AD295" i="7"/>
  <c r="AC295" i="7"/>
  <c r="AB295" i="7"/>
  <c r="AA295" i="7"/>
  <c r="BF295" i="7" s="1"/>
  <c r="BE294" i="7"/>
  <c r="BD294" i="7"/>
  <c r="BC294" i="7"/>
  <c r="BC293" i="7" s="1"/>
  <c r="BB294" i="7"/>
  <c r="BA294" i="7"/>
  <c r="AZ294" i="7"/>
  <c r="AY294" i="7"/>
  <c r="AY293" i="7" s="1"/>
  <c r="AX294" i="7"/>
  <c r="AW294" i="7"/>
  <c r="AV294" i="7"/>
  <c r="AU294" i="7"/>
  <c r="AU293" i="7" s="1"/>
  <c r="AT294" i="7"/>
  <c r="AS294" i="7"/>
  <c r="AR294" i="7"/>
  <c r="AQ294" i="7"/>
  <c r="AQ293" i="7" s="1"/>
  <c r="AP294" i="7"/>
  <c r="AO294" i="7"/>
  <c r="AN294" i="7"/>
  <c r="AM294" i="7"/>
  <c r="AM293" i="7" s="1"/>
  <c r="AL294" i="7"/>
  <c r="AK294" i="7"/>
  <c r="AJ294" i="7"/>
  <c r="AI294" i="7"/>
  <c r="AI293" i="7" s="1"/>
  <c r="AH294" i="7"/>
  <c r="AG294" i="7"/>
  <c r="AF294" i="7"/>
  <c r="AE294" i="7"/>
  <c r="AE293" i="7" s="1"/>
  <c r="AD294" i="7"/>
  <c r="AC294" i="7"/>
  <c r="AB294" i="7"/>
  <c r="AA294" i="7"/>
  <c r="BF294" i="7" s="1"/>
  <c r="BE293" i="7"/>
  <c r="BD293" i="7"/>
  <c r="BB293" i="7"/>
  <c r="BA293" i="7"/>
  <c r="AZ293" i="7"/>
  <c r="AX293" i="7"/>
  <c r="AW293" i="7"/>
  <c r="AV293" i="7"/>
  <c r="AT293" i="7"/>
  <c r="AS293" i="7"/>
  <c r="AR293" i="7"/>
  <c r="AP293" i="7"/>
  <c r="AO293" i="7"/>
  <c r="AN293" i="7"/>
  <c r="AL293" i="7"/>
  <c r="AK293" i="7"/>
  <c r="AJ293" i="7"/>
  <c r="AH293" i="7"/>
  <c r="AG293" i="7"/>
  <c r="AF293" i="7"/>
  <c r="AD293" i="7"/>
  <c r="AC293" i="7"/>
  <c r="AB293" i="7"/>
  <c r="BE292" i="7"/>
  <c r="BD292" i="7"/>
  <c r="BC292" i="7"/>
  <c r="BB292" i="7"/>
  <c r="BA292" i="7"/>
  <c r="AZ292" i="7"/>
  <c r="AY292" i="7"/>
  <c r="AX292" i="7"/>
  <c r="AW292" i="7"/>
  <c r="AV292" i="7"/>
  <c r="AU292" i="7"/>
  <c r="AT292" i="7"/>
  <c r="AS292" i="7"/>
  <c r="AR292" i="7"/>
  <c r="AQ292" i="7"/>
  <c r="AP292" i="7"/>
  <c r="AO292" i="7"/>
  <c r="AN292" i="7"/>
  <c r="AM292" i="7"/>
  <c r="AL292" i="7"/>
  <c r="AK292" i="7"/>
  <c r="AJ292" i="7"/>
  <c r="AI292" i="7"/>
  <c r="AH292" i="7"/>
  <c r="AG292" i="7"/>
  <c r="AF292" i="7"/>
  <c r="AE292" i="7"/>
  <c r="AD292" i="7"/>
  <c r="AC292" i="7"/>
  <c r="AB292" i="7"/>
  <c r="AA292" i="7"/>
  <c r="BF292" i="7" s="1"/>
  <c r="BG292" i="7" s="1"/>
  <c r="BE291" i="7"/>
  <c r="BD291" i="7"/>
  <c r="BC291" i="7"/>
  <c r="BB291" i="7"/>
  <c r="BA291" i="7"/>
  <c r="AZ291" i="7"/>
  <c r="AY291" i="7"/>
  <c r="AX291" i="7"/>
  <c r="AW291" i="7"/>
  <c r="AV291" i="7"/>
  <c r="AU291" i="7"/>
  <c r="AT291" i="7"/>
  <c r="AS291" i="7"/>
  <c r="AR291" i="7"/>
  <c r="AR283" i="7" s="1"/>
  <c r="AQ291" i="7"/>
  <c r="AP291" i="7"/>
  <c r="AO291" i="7"/>
  <c r="AN291" i="7"/>
  <c r="AN283" i="7" s="1"/>
  <c r="AM291" i="7"/>
  <c r="AM287" i="7" s="1"/>
  <c r="AL291" i="7"/>
  <c r="AK291" i="7"/>
  <c r="AJ291" i="7"/>
  <c r="AJ283" i="7" s="1"/>
  <c r="AI291" i="7"/>
  <c r="AI287" i="7" s="1"/>
  <c r="AH291" i="7"/>
  <c r="AG291" i="7"/>
  <c r="AF291" i="7"/>
  <c r="AF283" i="7" s="1"/>
  <c r="AE291" i="7"/>
  <c r="AE287" i="7" s="1"/>
  <c r="AD291" i="7"/>
  <c r="AC291" i="7"/>
  <c r="AB291" i="7"/>
  <c r="AA291" i="7"/>
  <c r="BE290" i="7"/>
  <c r="BD290" i="7"/>
  <c r="BC290" i="7"/>
  <c r="BB290" i="7"/>
  <c r="BA290" i="7"/>
  <c r="BA289" i="7" s="1"/>
  <c r="AZ290" i="7"/>
  <c r="AY290" i="7"/>
  <c r="AX290" i="7"/>
  <c r="AW290" i="7"/>
  <c r="AV290" i="7"/>
  <c r="AU290" i="7"/>
  <c r="AT290" i="7"/>
  <c r="AS290" i="7"/>
  <c r="AS286" i="7" s="1"/>
  <c r="AR290" i="7"/>
  <c r="AQ290" i="7"/>
  <c r="AP290" i="7"/>
  <c r="AO290" i="7"/>
  <c r="AO289" i="7" s="1"/>
  <c r="AN290" i="7"/>
  <c r="AM290" i="7"/>
  <c r="AL290" i="7"/>
  <c r="AK290" i="7"/>
  <c r="AK286" i="7" s="1"/>
  <c r="AJ290" i="7"/>
  <c r="AI290" i="7"/>
  <c r="AH290" i="7"/>
  <c r="AG290" i="7"/>
  <c r="AF290" i="7"/>
  <c r="AE290" i="7"/>
  <c r="AD290" i="7"/>
  <c r="AC290" i="7"/>
  <c r="AC289" i="7" s="1"/>
  <c r="AB290" i="7"/>
  <c r="AA290" i="7"/>
  <c r="BD289" i="7"/>
  <c r="BD281" i="7" s="1"/>
  <c r="BB289" i="7"/>
  <c r="AZ289" i="7"/>
  <c r="AZ281" i="7" s="1"/>
  <c r="AX289" i="7"/>
  <c r="AV289" i="7"/>
  <c r="AV281" i="7" s="1"/>
  <c r="AT289" i="7"/>
  <c r="AR289" i="7"/>
  <c r="AR281" i="7" s="1"/>
  <c r="AP289" i="7"/>
  <c r="AN289" i="7"/>
  <c r="AN281" i="7" s="1"/>
  <c r="AL289" i="7"/>
  <c r="AH289" i="7"/>
  <c r="AF289" i="7"/>
  <c r="AF281" i="7" s="1"/>
  <c r="AD289" i="7"/>
  <c r="BF288" i="7"/>
  <c r="BG288" i="7" s="1"/>
  <c r="BE288" i="7"/>
  <c r="BE280" i="7" s="1"/>
  <c r="BD288" i="7"/>
  <c r="BC288" i="7"/>
  <c r="BB288" i="7"/>
  <c r="BA288" i="7"/>
  <c r="BA280" i="7" s="1"/>
  <c r="AZ288" i="7"/>
  <c r="AZ284" i="7" s="1"/>
  <c r="AY288" i="7"/>
  <c r="AX288" i="7"/>
  <c r="AX284" i="7" s="1"/>
  <c r="AW288" i="7"/>
  <c r="AW280" i="7" s="1"/>
  <c r="AV288" i="7"/>
  <c r="AU288" i="7"/>
  <c r="AT288" i="7"/>
  <c r="AS288" i="7"/>
  <c r="AS280" i="7" s="1"/>
  <c r="AR288" i="7"/>
  <c r="AR284" i="7" s="1"/>
  <c r="AQ288" i="7"/>
  <c r="AP288" i="7"/>
  <c r="AP284" i="7" s="1"/>
  <c r="AO288" i="7"/>
  <c r="AO280" i="7" s="1"/>
  <c r="AN288" i="7"/>
  <c r="AM288" i="7"/>
  <c r="AL288" i="7"/>
  <c r="AK288" i="7"/>
  <c r="AJ288" i="7"/>
  <c r="AI288" i="7"/>
  <c r="AH288" i="7"/>
  <c r="AH280" i="7" s="1"/>
  <c r="AG288" i="7"/>
  <c r="AF288" i="7"/>
  <c r="AE288" i="7"/>
  <c r="AD288" i="7"/>
  <c r="AC288" i="7"/>
  <c r="AB288" i="7"/>
  <c r="AA288" i="7"/>
  <c r="BD287" i="7"/>
  <c r="BC287" i="7"/>
  <c r="BB287" i="7"/>
  <c r="BB285" i="7" s="1"/>
  <c r="BB326" i="7" s="1"/>
  <c r="AZ287" i="7"/>
  <c r="AY287" i="7"/>
  <c r="AX287" i="7"/>
  <c r="AV287" i="7"/>
  <c r="AU287" i="7"/>
  <c r="AT287" i="7"/>
  <c r="AR287" i="7"/>
  <c r="AR285" i="7" s="1"/>
  <c r="AR326" i="7" s="1"/>
  <c r="AR328" i="7" s="1"/>
  <c r="AQ287" i="7"/>
  <c r="AP287" i="7"/>
  <c r="AP285" i="7" s="1"/>
  <c r="AP326" i="7" s="1"/>
  <c r="AN287" i="7"/>
  <c r="AN285" i="7" s="1"/>
  <c r="AN326" i="7" s="1"/>
  <c r="AN328" i="7" s="1"/>
  <c r="AL287" i="7"/>
  <c r="AJ287" i="7"/>
  <c r="AH287" i="7"/>
  <c r="AH285" i="7" s="1"/>
  <c r="AH326" i="7" s="1"/>
  <c r="AD287" i="7"/>
  <c r="AD285" i="7" s="1"/>
  <c r="AD326" i="7" s="1"/>
  <c r="BD286" i="7"/>
  <c r="BD285" i="7" s="1"/>
  <c r="BD326" i="7" s="1"/>
  <c r="BD328" i="7" s="1"/>
  <c r="BB286" i="7"/>
  <c r="AZ286" i="7"/>
  <c r="AX286" i="7"/>
  <c r="AX285" i="7" s="1"/>
  <c r="AX326" i="7" s="1"/>
  <c r="AV286" i="7"/>
  <c r="AT286" i="7"/>
  <c r="AT285" i="7" s="1"/>
  <c r="AT326" i="7" s="1"/>
  <c r="AR286" i="7"/>
  <c r="AP286" i="7"/>
  <c r="AN286" i="7"/>
  <c r="AL286" i="7"/>
  <c r="AJ286" i="7"/>
  <c r="AJ285" i="7" s="1"/>
  <c r="AJ326" i="7" s="1"/>
  <c r="AJ328" i="7" s="1"/>
  <c r="AH286" i="7"/>
  <c r="AF286" i="7"/>
  <c r="AD286" i="7"/>
  <c r="AC286" i="7"/>
  <c r="AB286" i="7"/>
  <c r="AZ285" i="7"/>
  <c r="AZ326" i="7" s="1"/>
  <c r="AZ328" i="7" s="1"/>
  <c r="AV285" i="7"/>
  <c r="AV326" i="7" s="1"/>
  <c r="AV328" i="7" s="1"/>
  <c r="AL285" i="7"/>
  <c r="AL326" i="7" s="1"/>
  <c r="BF284" i="7"/>
  <c r="BG284" i="7" s="1"/>
  <c r="BC284" i="7"/>
  <c r="BA284" i="7"/>
  <c r="AY284" i="7"/>
  <c r="AW284" i="7"/>
  <c r="AU284" i="7"/>
  <c r="AS284" i="7"/>
  <c r="AQ284" i="7"/>
  <c r="AM284" i="7"/>
  <c r="AK284" i="7"/>
  <c r="AI284" i="7"/>
  <c r="AG284" i="7"/>
  <c r="AE284" i="7"/>
  <c r="AC284" i="7"/>
  <c r="AA284" i="7"/>
  <c r="BD283" i="7"/>
  <c r="BC283" i="7"/>
  <c r="BB283" i="7"/>
  <c r="AZ283" i="7"/>
  <c r="AY283" i="7"/>
  <c r="AX283" i="7"/>
  <c r="AV283" i="7"/>
  <c r="AU283" i="7"/>
  <c r="AT283" i="7"/>
  <c r="AQ283" i="7"/>
  <c r="AP283" i="7"/>
  <c r="AM283" i="7"/>
  <c r="AL283" i="7"/>
  <c r="AI283" i="7"/>
  <c r="AH283" i="7"/>
  <c r="AG283" i="7"/>
  <c r="AE283" i="7"/>
  <c r="AD283" i="7"/>
  <c r="AA283" i="7"/>
  <c r="BF283" i="7" s="1"/>
  <c r="BE282" i="7"/>
  <c r="BD282" i="7"/>
  <c r="BC282" i="7"/>
  <c r="BB282" i="7"/>
  <c r="BA282" i="7"/>
  <c r="AZ282" i="7"/>
  <c r="AY282" i="7"/>
  <c r="AX282" i="7"/>
  <c r="AW282" i="7"/>
  <c r="AV282" i="7"/>
  <c r="AU282" i="7"/>
  <c r="AT282" i="7"/>
  <c r="AS282" i="7"/>
  <c r="AR282" i="7"/>
  <c r="AQ282" i="7"/>
  <c r="AP282" i="7"/>
  <c r="AO282" i="7"/>
  <c r="AN282" i="7"/>
  <c r="AM282" i="7"/>
  <c r="AL282" i="7"/>
  <c r="AK282" i="7"/>
  <c r="AJ282" i="7"/>
  <c r="AI282" i="7"/>
  <c r="AH282" i="7"/>
  <c r="AG282" i="7"/>
  <c r="AF282" i="7"/>
  <c r="AE282" i="7"/>
  <c r="AD282" i="7"/>
  <c r="AC282" i="7"/>
  <c r="AB282" i="7"/>
  <c r="AA282" i="7"/>
  <c r="BF282" i="7" s="1"/>
  <c r="BB281" i="7"/>
  <c r="AX281" i="7"/>
  <c r="AT281" i="7"/>
  <c r="AP281" i="7"/>
  <c r="AL281" i="7"/>
  <c r="AH281" i="7"/>
  <c r="AD281" i="7"/>
  <c r="O281" i="7"/>
  <c r="BC280" i="7"/>
  <c r="AY280" i="7"/>
  <c r="AU280" i="7"/>
  <c r="AQ280" i="7"/>
  <c r="AM280" i="7"/>
  <c r="AK280" i="7"/>
  <c r="AI280" i="7"/>
  <c r="AG280" i="7"/>
  <c r="AE280" i="7"/>
  <c r="AC280" i="7"/>
  <c r="AA280" i="7"/>
  <c r="BF280" i="7" s="1"/>
  <c r="BE279" i="7"/>
  <c r="BD279" i="7"/>
  <c r="BC279" i="7"/>
  <c r="BB279" i="7"/>
  <c r="BA279" i="7"/>
  <c r="AZ279" i="7"/>
  <c r="AY279" i="7"/>
  <c r="AX279" i="7"/>
  <c r="AW279" i="7"/>
  <c r="AV279" i="7"/>
  <c r="AU279" i="7"/>
  <c r="AT279" i="7"/>
  <c r="AS279" i="7"/>
  <c r="AR279" i="7"/>
  <c r="AQ279" i="7"/>
  <c r="AP279" i="7"/>
  <c r="AO279" i="7"/>
  <c r="AN279" i="7"/>
  <c r="AM279" i="7"/>
  <c r="AL279" i="7"/>
  <c r="AK279" i="7"/>
  <c r="AJ279" i="7"/>
  <c r="AI279" i="7"/>
  <c r="AH279" i="7"/>
  <c r="AG279" i="7"/>
  <c r="AF279" i="7"/>
  <c r="AE279" i="7"/>
  <c r="AD279" i="7"/>
  <c r="AC279" i="7"/>
  <c r="AB279" i="7"/>
  <c r="AA279" i="7"/>
  <c r="BF279" i="7" s="1"/>
  <c r="BE267" i="7"/>
  <c r="BD267" i="7"/>
  <c r="BC267" i="7"/>
  <c r="BB267" i="7"/>
  <c r="BA267" i="7"/>
  <c r="AZ267" i="7"/>
  <c r="AY267" i="7"/>
  <c r="AX267" i="7"/>
  <c r="AW267" i="7"/>
  <c r="AV267" i="7"/>
  <c r="AU267" i="7"/>
  <c r="AT267" i="7"/>
  <c r="AS267" i="7"/>
  <c r="AR267" i="7"/>
  <c r="AQ267" i="7"/>
  <c r="AP267" i="7"/>
  <c r="AO267" i="7"/>
  <c r="AN267" i="7"/>
  <c r="AM267" i="7"/>
  <c r="AL267" i="7"/>
  <c r="AK267" i="7"/>
  <c r="AJ267" i="7"/>
  <c r="AI267" i="7"/>
  <c r="AH267" i="7"/>
  <c r="AG267" i="7"/>
  <c r="AF267" i="7"/>
  <c r="AE267" i="7"/>
  <c r="AD267" i="7"/>
  <c r="AC267" i="7"/>
  <c r="AB267" i="7"/>
  <c r="AA267" i="7"/>
  <c r="BF267" i="7" s="1"/>
  <c r="BE266" i="7"/>
  <c r="BD266" i="7"/>
  <c r="BC266" i="7"/>
  <c r="BB266" i="7"/>
  <c r="BA266" i="7"/>
  <c r="AZ266" i="7"/>
  <c r="AY266" i="7"/>
  <c r="AX266" i="7"/>
  <c r="AW266" i="7"/>
  <c r="AV266" i="7"/>
  <c r="AU266" i="7"/>
  <c r="AT266" i="7"/>
  <c r="AS266" i="7"/>
  <c r="AR266" i="7"/>
  <c r="AQ266" i="7"/>
  <c r="AP266" i="7"/>
  <c r="AO266" i="7"/>
  <c r="AN266" i="7"/>
  <c r="AM266" i="7"/>
  <c r="AL266" i="7"/>
  <c r="AK266" i="7"/>
  <c r="AJ266" i="7"/>
  <c r="AI266" i="7"/>
  <c r="AH266" i="7"/>
  <c r="AG266" i="7"/>
  <c r="AF266" i="7"/>
  <c r="AE266" i="7"/>
  <c r="AD266" i="7"/>
  <c r="AC266" i="7"/>
  <c r="AB266" i="7"/>
  <c r="AA266" i="7"/>
  <c r="BF266" i="7" s="1"/>
  <c r="BE265" i="7"/>
  <c r="BD265" i="7"/>
  <c r="BC265" i="7"/>
  <c r="BB265" i="7"/>
  <c r="BA265" i="7"/>
  <c r="AZ265" i="7"/>
  <c r="AY265" i="7"/>
  <c r="AX265" i="7"/>
  <c r="AW265" i="7"/>
  <c r="AV265" i="7"/>
  <c r="AU265" i="7"/>
  <c r="AT265" i="7"/>
  <c r="AS265" i="7"/>
  <c r="AR265" i="7"/>
  <c r="AQ265" i="7"/>
  <c r="AP265" i="7"/>
  <c r="AO265" i="7"/>
  <c r="AN265" i="7"/>
  <c r="AM265" i="7"/>
  <c r="AL265" i="7"/>
  <c r="AK265" i="7"/>
  <c r="AJ265" i="7"/>
  <c r="AI265" i="7"/>
  <c r="AH265" i="7"/>
  <c r="AG265" i="7"/>
  <c r="AF265" i="7"/>
  <c r="AE265" i="7"/>
  <c r="AD265" i="7"/>
  <c r="AC265" i="7"/>
  <c r="AB265" i="7"/>
  <c r="AA265" i="7"/>
  <c r="BF265" i="7" s="1"/>
  <c r="BE264" i="7"/>
  <c r="BD264" i="7"/>
  <c r="BC264" i="7"/>
  <c r="BB264" i="7"/>
  <c r="BA264" i="7"/>
  <c r="AZ264" i="7"/>
  <c r="AY264" i="7"/>
  <c r="AX264" i="7"/>
  <c r="AW264" i="7"/>
  <c r="AV264" i="7"/>
  <c r="AU264" i="7"/>
  <c r="AT264" i="7"/>
  <c r="AS264" i="7"/>
  <c r="AR264" i="7"/>
  <c r="AQ264" i="7"/>
  <c r="AP264" i="7"/>
  <c r="AO264" i="7"/>
  <c r="AN264" i="7"/>
  <c r="AM264" i="7"/>
  <c r="AL264" i="7"/>
  <c r="AK264" i="7"/>
  <c r="AJ264" i="7"/>
  <c r="AI264" i="7"/>
  <c r="AH264" i="7"/>
  <c r="AG264" i="7"/>
  <c r="AF264" i="7"/>
  <c r="AE264" i="7"/>
  <c r="AD264" i="7"/>
  <c r="AC264" i="7"/>
  <c r="AB264" i="7"/>
  <c r="AA264" i="7"/>
  <c r="BF264" i="7" s="1"/>
  <c r="BE263" i="7"/>
  <c r="BD263" i="7"/>
  <c r="BC263" i="7"/>
  <c r="BB263" i="7"/>
  <c r="BA263" i="7"/>
  <c r="AZ263" i="7"/>
  <c r="AY263" i="7"/>
  <c r="AX263" i="7"/>
  <c r="AW263" i="7"/>
  <c r="AV263" i="7"/>
  <c r="AU263" i="7"/>
  <c r="AT263" i="7"/>
  <c r="AS263" i="7"/>
  <c r="AR263" i="7"/>
  <c r="AQ263" i="7"/>
  <c r="AP263" i="7"/>
  <c r="AO263" i="7"/>
  <c r="AN263" i="7"/>
  <c r="AM263" i="7"/>
  <c r="AL263" i="7"/>
  <c r="AK263" i="7"/>
  <c r="AJ263" i="7"/>
  <c r="AI263" i="7"/>
  <c r="AH263" i="7"/>
  <c r="AG263" i="7"/>
  <c r="AF263" i="7"/>
  <c r="AE263" i="7"/>
  <c r="AD263" i="7"/>
  <c r="AC263" i="7"/>
  <c r="AB263" i="7"/>
  <c r="AA263" i="7"/>
  <c r="BF263" i="7" s="1"/>
  <c r="BE262" i="7"/>
  <c r="BD262" i="7"/>
  <c r="BC262" i="7"/>
  <c r="BB262" i="7"/>
  <c r="BA262" i="7"/>
  <c r="AZ262" i="7"/>
  <c r="AY262" i="7"/>
  <c r="AX262" i="7"/>
  <c r="AW262" i="7"/>
  <c r="AV262" i="7"/>
  <c r="AU262" i="7"/>
  <c r="AT262" i="7"/>
  <c r="AS262" i="7"/>
  <c r="AR262" i="7"/>
  <c r="AQ262" i="7"/>
  <c r="AP262" i="7"/>
  <c r="AO262" i="7"/>
  <c r="AN262" i="7"/>
  <c r="AM262" i="7"/>
  <c r="AL262" i="7"/>
  <c r="AK262" i="7"/>
  <c r="AJ262" i="7"/>
  <c r="AI262" i="7"/>
  <c r="AH262" i="7"/>
  <c r="AG262" i="7"/>
  <c r="AF262" i="7"/>
  <c r="AE262" i="7"/>
  <c r="AD262" i="7"/>
  <c r="AC262" i="7"/>
  <c r="AB262" i="7"/>
  <c r="AA262" i="7"/>
  <c r="BF262" i="7" s="1"/>
  <c r="BE261" i="7"/>
  <c r="BD261" i="7"/>
  <c r="BC261" i="7"/>
  <c r="BB261" i="7"/>
  <c r="BA261" i="7"/>
  <c r="AZ261" i="7"/>
  <c r="AY261" i="7"/>
  <c r="AX261" i="7"/>
  <c r="AW261" i="7"/>
  <c r="AV261" i="7"/>
  <c r="AU261" i="7"/>
  <c r="AT261" i="7"/>
  <c r="AS261" i="7"/>
  <c r="AR261" i="7"/>
  <c r="AQ261" i="7"/>
  <c r="AP261" i="7"/>
  <c r="AO261" i="7"/>
  <c r="AN261" i="7"/>
  <c r="AM261" i="7"/>
  <c r="AL261" i="7"/>
  <c r="AK261" i="7"/>
  <c r="AJ261" i="7"/>
  <c r="AI261" i="7"/>
  <c r="AH261" i="7"/>
  <c r="AG261" i="7"/>
  <c r="AF261" i="7"/>
  <c r="AE261" i="7"/>
  <c r="AD261" i="7"/>
  <c r="AC261" i="7"/>
  <c r="AB261" i="7"/>
  <c r="AA261" i="7"/>
  <c r="BF261" i="7" s="1"/>
  <c r="BE260" i="7"/>
  <c r="BD260" i="7"/>
  <c r="BC260" i="7"/>
  <c r="BB260" i="7"/>
  <c r="BA260" i="7"/>
  <c r="AZ260" i="7"/>
  <c r="AY260" i="7"/>
  <c r="AX260" i="7"/>
  <c r="AW260" i="7"/>
  <c r="AV260" i="7"/>
  <c r="AU260" i="7"/>
  <c r="AT260" i="7"/>
  <c r="AS260" i="7"/>
  <c r="AR260" i="7"/>
  <c r="AQ260" i="7"/>
  <c r="AP260" i="7"/>
  <c r="AO260" i="7"/>
  <c r="AN260" i="7"/>
  <c r="AM260" i="7"/>
  <c r="AL260" i="7"/>
  <c r="AK260" i="7"/>
  <c r="AJ260" i="7"/>
  <c r="AI260" i="7"/>
  <c r="AH260" i="7"/>
  <c r="AG260" i="7"/>
  <c r="AF260" i="7"/>
  <c r="AE260" i="7"/>
  <c r="AD260" i="7"/>
  <c r="AC260" i="7"/>
  <c r="AB260" i="7"/>
  <c r="AA260" i="7"/>
  <c r="BF260" i="7" s="1"/>
  <c r="BE259" i="7"/>
  <c r="BD259" i="7"/>
  <c r="BC259" i="7"/>
  <c r="BB259" i="7"/>
  <c r="BA259" i="7"/>
  <c r="AZ259" i="7"/>
  <c r="AY259" i="7"/>
  <c r="AX259" i="7"/>
  <c r="AW259" i="7"/>
  <c r="AV259" i="7"/>
  <c r="AU259" i="7"/>
  <c r="AT259" i="7"/>
  <c r="AS259" i="7"/>
  <c r="AR259" i="7"/>
  <c r="AQ259" i="7"/>
  <c r="AP259" i="7"/>
  <c r="AO259" i="7"/>
  <c r="AN259" i="7"/>
  <c r="AM259" i="7"/>
  <c r="AL259" i="7"/>
  <c r="AK259" i="7"/>
  <c r="AJ259" i="7"/>
  <c r="AI259" i="7"/>
  <c r="AH259" i="7"/>
  <c r="AG259" i="7"/>
  <c r="AF259" i="7"/>
  <c r="AE259" i="7"/>
  <c r="AD259" i="7"/>
  <c r="AC259" i="7"/>
  <c r="AB259" i="7"/>
  <c r="AA259" i="7"/>
  <c r="BF259" i="7" s="1"/>
  <c r="BE258" i="7"/>
  <c r="BE275" i="7" s="1"/>
  <c r="BD258" i="7"/>
  <c r="BC258" i="7"/>
  <c r="BC275" i="7" s="1"/>
  <c r="BB258" i="7"/>
  <c r="BA258" i="7"/>
  <c r="BA275" i="7" s="1"/>
  <c r="AZ258" i="7"/>
  <c r="AY258" i="7"/>
  <c r="AY275" i="7" s="1"/>
  <c r="AX258" i="7"/>
  <c r="AW258" i="7"/>
  <c r="AW275" i="7" s="1"/>
  <c r="AV258" i="7"/>
  <c r="AU258" i="7"/>
  <c r="AU275" i="7" s="1"/>
  <c r="AT258" i="7"/>
  <c r="AS258" i="7"/>
  <c r="AS275" i="7" s="1"/>
  <c r="AR258" i="7"/>
  <c r="AQ258" i="7"/>
  <c r="AQ275" i="7" s="1"/>
  <c r="AP258" i="7"/>
  <c r="AO258" i="7"/>
  <c r="AO275" i="7" s="1"/>
  <c r="AN258" i="7"/>
  <c r="AM258" i="7"/>
  <c r="AM275" i="7" s="1"/>
  <c r="AL258" i="7"/>
  <c r="AK258" i="7"/>
  <c r="AK275" i="7" s="1"/>
  <c r="AJ258" i="7"/>
  <c r="AI258" i="7"/>
  <c r="AI275" i="7" s="1"/>
  <c r="AH258" i="7"/>
  <c r="AG258" i="7"/>
  <c r="AG275" i="7" s="1"/>
  <c r="AF258" i="7"/>
  <c r="AE258" i="7"/>
  <c r="AE275" i="7" s="1"/>
  <c r="AD258" i="7"/>
  <c r="AC258" i="7"/>
  <c r="AC275" i="7" s="1"/>
  <c r="AB258" i="7"/>
  <c r="AA258" i="7"/>
  <c r="AA275" i="7" s="1"/>
  <c r="BF275" i="7" s="1"/>
  <c r="BE257" i="7"/>
  <c r="BD257" i="7"/>
  <c r="BC257" i="7"/>
  <c r="BB257" i="7"/>
  <c r="BA257" i="7"/>
  <c r="AZ257" i="7"/>
  <c r="AY257" i="7"/>
  <c r="AX257" i="7"/>
  <c r="AW257" i="7"/>
  <c r="AV257" i="7"/>
  <c r="AU257" i="7"/>
  <c r="AT257" i="7"/>
  <c r="AS257" i="7"/>
  <c r="AR257" i="7"/>
  <c r="AQ257" i="7"/>
  <c r="AP257" i="7"/>
  <c r="AO257" i="7"/>
  <c r="AN257" i="7"/>
  <c r="AM257" i="7"/>
  <c r="AL257" i="7"/>
  <c r="AK257" i="7"/>
  <c r="AJ257" i="7"/>
  <c r="AI257" i="7"/>
  <c r="AH257" i="7"/>
  <c r="AG257" i="7"/>
  <c r="AF257" i="7"/>
  <c r="AE257" i="7"/>
  <c r="AD257" i="7"/>
  <c r="AC257" i="7"/>
  <c r="AB257" i="7"/>
  <c r="AA257" i="7"/>
  <c r="BF257" i="7" s="1"/>
  <c r="BE256" i="7"/>
  <c r="BD256" i="7"/>
  <c r="BC256" i="7"/>
  <c r="BB256" i="7"/>
  <c r="BA256" i="7"/>
  <c r="AZ256" i="7"/>
  <c r="AY256" i="7"/>
  <c r="AX256" i="7"/>
  <c r="AW256" i="7"/>
  <c r="AV256" i="7"/>
  <c r="AU256" i="7"/>
  <c r="AT256" i="7"/>
  <c r="AS256" i="7"/>
  <c r="AR256" i="7"/>
  <c r="AQ256" i="7"/>
  <c r="AP256" i="7"/>
  <c r="AO256" i="7"/>
  <c r="AN256" i="7"/>
  <c r="AM256" i="7"/>
  <c r="AL256" i="7"/>
  <c r="AK256" i="7"/>
  <c r="AJ256" i="7"/>
  <c r="AI256" i="7"/>
  <c r="AH256" i="7"/>
  <c r="AG256" i="7"/>
  <c r="AF256" i="7"/>
  <c r="AE256" i="7"/>
  <c r="AD256" i="7"/>
  <c r="AC256" i="7"/>
  <c r="AB256" i="7"/>
  <c r="AA256" i="7"/>
  <c r="BF256" i="7" s="1"/>
  <c r="BE255" i="7"/>
  <c r="BD255" i="7"/>
  <c r="BC255" i="7"/>
  <c r="BB255" i="7"/>
  <c r="BA255" i="7"/>
  <c r="AZ255" i="7"/>
  <c r="AY255" i="7"/>
  <c r="AX255" i="7"/>
  <c r="AW255" i="7"/>
  <c r="AV255" i="7"/>
  <c r="AU255" i="7"/>
  <c r="AT255" i="7"/>
  <c r="AS255" i="7"/>
  <c r="AR255" i="7"/>
  <c r="AQ255" i="7"/>
  <c r="AP255" i="7"/>
  <c r="AO255" i="7"/>
  <c r="AN255" i="7"/>
  <c r="AM255" i="7"/>
  <c r="AL255" i="7"/>
  <c r="AK255" i="7"/>
  <c r="AJ255" i="7"/>
  <c r="AI255" i="7"/>
  <c r="AH255" i="7"/>
  <c r="AG255" i="7"/>
  <c r="AF255" i="7"/>
  <c r="AE255" i="7"/>
  <c r="AD255" i="7"/>
  <c r="AC255" i="7"/>
  <c r="AB255" i="7"/>
  <c r="AA255" i="7"/>
  <c r="BF255" i="7" s="1"/>
  <c r="BE254" i="7"/>
  <c r="BD254" i="7"/>
  <c r="BC254" i="7"/>
  <c r="BC271" i="7" s="1"/>
  <c r="BB254" i="7"/>
  <c r="BA254" i="7"/>
  <c r="AZ254" i="7"/>
  <c r="AY254" i="7"/>
  <c r="AX254" i="7"/>
  <c r="AW254" i="7"/>
  <c r="AV254" i="7"/>
  <c r="AU254" i="7"/>
  <c r="AT254" i="7"/>
  <c r="AS254" i="7"/>
  <c r="AR254" i="7"/>
  <c r="AQ254" i="7"/>
  <c r="AP254" i="7"/>
  <c r="AO254" i="7"/>
  <c r="AN254" i="7"/>
  <c r="AM254" i="7"/>
  <c r="AM271" i="7" s="1"/>
  <c r="AL254" i="7"/>
  <c r="AK254" i="7"/>
  <c r="AJ254" i="7"/>
  <c r="AI254" i="7"/>
  <c r="AH254" i="7"/>
  <c r="AG254" i="7"/>
  <c r="AF254" i="7"/>
  <c r="AE254" i="7"/>
  <c r="AD254" i="7"/>
  <c r="AC254" i="7"/>
  <c r="AB254" i="7"/>
  <c r="AA254" i="7"/>
  <c r="BF253" i="7"/>
  <c r="BE253" i="7"/>
  <c r="BD253" i="7"/>
  <c r="BC253" i="7"/>
  <c r="BB253" i="7"/>
  <c r="BA253" i="7"/>
  <c r="AZ253" i="7"/>
  <c r="AY253" i="7"/>
  <c r="AX253" i="7"/>
  <c r="AW253" i="7"/>
  <c r="AV253" i="7"/>
  <c r="AU253" i="7"/>
  <c r="AT253" i="7"/>
  <c r="AS253" i="7"/>
  <c r="AR253" i="7"/>
  <c r="AQ253" i="7"/>
  <c r="AP253" i="7"/>
  <c r="AO253" i="7"/>
  <c r="AN253" i="7"/>
  <c r="AM253" i="7"/>
  <c r="AL253" i="7"/>
  <c r="AK253" i="7"/>
  <c r="AJ253" i="7"/>
  <c r="AI253" i="7"/>
  <c r="AH253" i="7"/>
  <c r="AG253" i="7"/>
  <c r="AF253" i="7"/>
  <c r="AE253" i="7"/>
  <c r="AD253" i="7"/>
  <c r="AC253" i="7"/>
  <c r="AB253" i="7"/>
  <c r="AA253" i="7"/>
  <c r="BF252" i="7"/>
  <c r="BE252" i="7"/>
  <c r="BD252" i="7"/>
  <c r="BC252" i="7"/>
  <c r="BB252" i="7"/>
  <c r="BA252" i="7"/>
  <c r="AZ252" i="7"/>
  <c r="AY252" i="7"/>
  <c r="AX252" i="7"/>
  <c r="AW252" i="7"/>
  <c r="AV252" i="7"/>
  <c r="AU252" i="7"/>
  <c r="AT252" i="7"/>
  <c r="AS252" i="7"/>
  <c r="AR252" i="7"/>
  <c r="AQ252" i="7"/>
  <c r="AP252" i="7"/>
  <c r="AO252" i="7"/>
  <c r="AN252" i="7"/>
  <c r="AM252" i="7"/>
  <c r="AL252" i="7"/>
  <c r="AK252" i="7"/>
  <c r="AJ252" i="7"/>
  <c r="AI252" i="7"/>
  <c r="AH252" i="7"/>
  <c r="AG252" i="7"/>
  <c r="AF252" i="7"/>
  <c r="AE252" i="7"/>
  <c r="AD252" i="7"/>
  <c r="AC252" i="7"/>
  <c r="AB252" i="7"/>
  <c r="AA252" i="7"/>
  <c r="BF251" i="7"/>
  <c r="BE251" i="7"/>
  <c r="BD251" i="7"/>
  <c r="BC251" i="7"/>
  <c r="BB251" i="7"/>
  <c r="BA251" i="7"/>
  <c r="AZ251" i="7"/>
  <c r="AY251" i="7"/>
  <c r="AX251" i="7"/>
  <c r="AW251" i="7"/>
  <c r="AV251" i="7"/>
  <c r="AU251" i="7"/>
  <c r="AT251" i="7"/>
  <c r="AS251" i="7"/>
  <c r="AR251" i="7"/>
  <c r="AQ251" i="7"/>
  <c r="AP251" i="7"/>
  <c r="AO251" i="7"/>
  <c r="AN251" i="7"/>
  <c r="AM251" i="7"/>
  <c r="AL251" i="7"/>
  <c r="AK251" i="7"/>
  <c r="AJ251" i="7"/>
  <c r="AI251" i="7"/>
  <c r="AH251" i="7"/>
  <c r="AG251" i="7"/>
  <c r="AF251" i="7"/>
  <c r="AE251" i="7"/>
  <c r="AD251" i="7"/>
  <c r="AC251" i="7"/>
  <c r="AB251" i="7"/>
  <c r="AA251" i="7"/>
  <c r="BF250" i="7"/>
  <c r="BE250" i="7"/>
  <c r="BD250" i="7"/>
  <c r="BC250" i="7"/>
  <c r="BB250" i="7"/>
  <c r="BA250" i="7"/>
  <c r="AZ250" i="7"/>
  <c r="AY250" i="7"/>
  <c r="AX250" i="7"/>
  <c r="AW250" i="7"/>
  <c r="AV250" i="7"/>
  <c r="AU250" i="7"/>
  <c r="AT250" i="7"/>
  <c r="AS250" i="7"/>
  <c r="AR250" i="7"/>
  <c r="AQ250" i="7"/>
  <c r="AP250" i="7"/>
  <c r="AO250" i="7"/>
  <c r="AN250" i="7"/>
  <c r="AM250" i="7"/>
  <c r="AL250" i="7"/>
  <c r="AK250" i="7"/>
  <c r="AJ250" i="7"/>
  <c r="AI250" i="7"/>
  <c r="AH250" i="7"/>
  <c r="AG250" i="7"/>
  <c r="AF250" i="7"/>
  <c r="AE250" i="7"/>
  <c r="AD250" i="7"/>
  <c r="AC250" i="7"/>
  <c r="AB250" i="7"/>
  <c r="AA250" i="7"/>
  <c r="BF249" i="7"/>
  <c r="BE249" i="7"/>
  <c r="BD249" i="7"/>
  <c r="BC249" i="7"/>
  <c r="BB249" i="7"/>
  <c r="BA249" i="7"/>
  <c r="AZ249" i="7"/>
  <c r="AY249" i="7"/>
  <c r="AX249" i="7"/>
  <c r="AW249" i="7"/>
  <c r="AV249" i="7"/>
  <c r="AU249" i="7"/>
  <c r="AT249" i="7"/>
  <c r="AS249" i="7"/>
  <c r="AR249" i="7"/>
  <c r="AQ249" i="7"/>
  <c r="AP249" i="7"/>
  <c r="AO249" i="7"/>
  <c r="AN249" i="7"/>
  <c r="AM249" i="7"/>
  <c r="AL249" i="7"/>
  <c r="AK249" i="7"/>
  <c r="AJ249" i="7"/>
  <c r="AI249" i="7"/>
  <c r="AH249" i="7"/>
  <c r="AG249" i="7"/>
  <c r="AF249" i="7"/>
  <c r="AE249" i="7"/>
  <c r="AD249" i="7"/>
  <c r="AC249" i="7"/>
  <c r="AB249" i="7"/>
  <c r="AA249" i="7"/>
  <c r="BF248" i="7"/>
  <c r="BE248" i="7"/>
  <c r="BD248" i="7"/>
  <c r="BC248" i="7"/>
  <c r="BB248" i="7"/>
  <c r="BA248" i="7"/>
  <c r="AZ248" i="7"/>
  <c r="AY248" i="7"/>
  <c r="AX248" i="7"/>
  <c r="AW248" i="7"/>
  <c r="AV248" i="7"/>
  <c r="AU248" i="7"/>
  <c r="AT248" i="7"/>
  <c r="AS248" i="7"/>
  <c r="AR248" i="7"/>
  <c r="AQ248" i="7"/>
  <c r="AP248" i="7"/>
  <c r="AO248" i="7"/>
  <c r="AN248" i="7"/>
  <c r="AM248" i="7"/>
  <c r="AL248" i="7"/>
  <c r="AK248" i="7"/>
  <c r="AJ248" i="7"/>
  <c r="AI248" i="7"/>
  <c r="AH248" i="7"/>
  <c r="AG248" i="7"/>
  <c r="AF248" i="7"/>
  <c r="AE248" i="7"/>
  <c r="AD248" i="7"/>
  <c r="AC248" i="7"/>
  <c r="AB248" i="7"/>
  <c r="AA248" i="7"/>
  <c r="BF247" i="7"/>
  <c r="BE247" i="7"/>
  <c r="BD247" i="7"/>
  <c r="BC247" i="7"/>
  <c r="BB247" i="7"/>
  <c r="BA247" i="7"/>
  <c r="AZ247" i="7"/>
  <c r="AY247" i="7"/>
  <c r="AX247" i="7"/>
  <c r="AW247" i="7"/>
  <c r="AV247" i="7"/>
  <c r="AU247" i="7"/>
  <c r="AT247" i="7"/>
  <c r="AS247" i="7"/>
  <c r="AR247" i="7"/>
  <c r="AQ247" i="7"/>
  <c r="AP247" i="7"/>
  <c r="AO247" i="7"/>
  <c r="AN247" i="7"/>
  <c r="AM247" i="7"/>
  <c r="AL247" i="7"/>
  <c r="AK247" i="7"/>
  <c r="AJ247" i="7"/>
  <c r="AI247" i="7"/>
  <c r="AH247" i="7"/>
  <c r="AG247" i="7"/>
  <c r="AF247" i="7"/>
  <c r="AE247" i="7"/>
  <c r="AD247" i="7"/>
  <c r="AC247" i="7"/>
  <c r="AB247" i="7"/>
  <c r="AA247" i="7"/>
  <c r="BF246" i="7"/>
  <c r="BE246" i="7"/>
  <c r="BD246" i="7"/>
  <c r="BC246" i="7"/>
  <c r="BC272" i="7" s="1"/>
  <c r="BB246" i="7"/>
  <c r="BA246" i="7"/>
  <c r="AZ246" i="7"/>
  <c r="AY246" i="7"/>
  <c r="AX246" i="7"/>
  <c r="AW246" i="7"/>
  <c r="AV246" i="7"/>
  <c r="AU246" i="7"/>
  <c r="AT246" i="7"/>
  <c r="AS246" i="7"/>
  <c r="AR246" i="7"/>
  <c r="AQ246" i="7"/>
  <c r="AP246" i="7"/>
  <c r="AO246" i="7"/>
  <c r="AN246" i="7"/>
  <c r="AM246" i="7"/>
  <c r="AM272" i="7" s="1"/>
  <c r="AL246" i="7"/>
  <c r="AK246" i="7"/>
  <c r="AJ246" i="7"/>
  <c r="AI246" i="7"/>
  <c r="AH246" i="7"/>
  <c r="AG246" i="7"/>
  <c r="AF246" i="7"/>
  <c r="AE246" i="7"/>
  <c r="AD246" i="7"/>
  <c r="AC246" i="7"/>
  <c r="AB246" i="7"/>
  <c r="AA246" i="7"/>
  <c r="BE245" i="7"/>
  <c r="BD245" i="7"/>
  <c r="BC245" i="7"/>
  <c r="BB245" i="7"/>
  <c r="BA245" i="7"/>
  <c r="AZ245" i="7"/>
  <c r="AY245" i="7"/>
  <c r="AX245" i="7"/>
  <c r="AW245" i="7"/>
  <c r="AV245" i="7"/>
  <c r="AU245" i="7"/>
  <c r="AT245" i="7"/>
  <c r="AS245" i="7"/>
  <c r="AR245" i="7"/>
  <c r="AQ245" i="7"/>
  <c r="AP245" i="7"/>
  <c r="AO245" i="7"/>
  <c r="AN245" i="7"/>
  <c r="AM245" i="7"/>
  <c r="AL245" i="7"/>
  <c r="AK245" i="7"/>
  <c r="AJ245" i="7"/>
  <c r="AI245" i="7"/>
  <c r="AH245" i="7"/>
  <c r="AG245" i="7"/>
  <c r="AF245" i="7"/>
  <c r="AE245" i="7"/>
  <c r="AD245" i="7"/>
  <c r="AC245" i="7"/>
  <c r="AB245" i="7"/>
  <c r="AA245" i="7"/>
  <c r="BF245" i="7" s="1"/>
  <c r="BE244" i="7"/>
  <c r="BD244" i="7"/>
  <c r="BC244" i="7"/>
  <c r="BB244" i="7"/>
  <c r="BA244" i="7"/>
  <c r="AZ244" i="7"/>
  <c r="AY244" i="7"/>
  <c r="AX244" i="7"/>
  <c r="AW244" i="7"/>
  <c r="AV244" i="7"/>
  <c r="AU244" i="7"/>
  <c r="AT244" i="7"/>
  <c r="AS244" i="7"/>
  <c r="AR244" i="7"/>
  <c r="AQ244" i="7"/>
  <c r="AP244" i="7"/>
  <c r="AO244" i="7"/>
  <c r="AN244" i="7"/>
  <c r="AM244" i="7"/>
  <c r="AL244" i="7"/>
  <c r="AK244" i="7"/>
  <c r="AJ244" i="7"/>
  <c r="AI244" i="7"/>
  <c r="AH244" i="7"/>
  <c r="AG244" i="7"/>
  <c r="AF244" i="7"/>
  <c r="AE244" i="7"/>
  <c r="AD244" i="7"/>
  <c r="AC244" i="7"/>
  <c r="AB244" i="7"/>
  <c r="AA244" i="7"/>
  <c r="BF244" i="7" s="1"/>
  <c r="BE243" i="7"/>
  <c r="BD243" i="7"/>
  <c r="BC243" i="7"/>
  <c r="BB243" i="7"/>
  <c r="BA243" i="7"/>
  <c r="AZ243" i="7"/>
  <c r="AY243" i="7"/>
  <c r="AX243" i="7"/>
  <c r="AW243" i="7"/>
  <c r="AV243" i="7"/>
  <c r="AU243" i="7"/>
  <c r="AT243" i="7"/>
  <c r="AS243" i="7"/>
  <c r="AR243" i="7"/>
  <c r="AQ243" i="7"/>
  <c r="AP243" i="7"/>
  <c r="AO243" i="7"/>
  <c r="AN243" i="7"/>
  <c r="AM243" i="7"/>
  <c r="AL243" i="7"/>
  <c r="AK243" i="7"/>
  <c r="AJ243" i="7"/>
  <c r="AI243" i="7"/>
  <c r="AH243" i="7"/>
  <c r="AG243" i="7"/>
  <c r="AF243" i="7"/>
  <c r="AE243" i="7"/>
  <c r="AD243" i="7"/>
  <c r="AC243" i="7"/>
  <c r="AB243" i="7"/>
  <c r="AA243" i="7"/>
  <c r="BF243" i="7" s="1"/>
  <c r="BE242" i="7"/>
  <c r="BD242" i="7"/>
  <c r="BC242" i="7"/>
  <c r="BB242" i="7"/>
  <c r="BA242" i="7"/>
  <c r="AZ242" i="7"/>
  <c r="AY242" i="7"/>
  <c r="AX242" i="7"/>
  <c r="AW242" i="7"/>
  <c r="AV242" i="7"/>
  <c r="AU242" i="7"/>
  <c r="AT242" i="7"/>
  <c r="AS242" i="7"/>
  <c r="AR242" i="7"/>
  <c r="AQ242" i="7"/>
  <c r="AP242" i="7"/>
  <c r="AO242" i="7"/>
  <c r="AN242" i="7"/>
  <c r="AM242" i="7"/>
  <c r="AL242" i="7"/>
  <c r="AK242" i="7"/>
  <c r="AJ242" i="7"/>
  <c r="AI242" i="7"/>
  <c r="AH242" i="7"/>
  <c r="AG242" i="7"/>
  <c r="AF242" i="7"/>
  <c r="AE242" i="7"/>
  <c r="AD242" i="7"/>
  <c r="AC242" i="7"/>
  <c r="AB242" i="7"/>
  <c r="AA242" i="7"/>
  <c r="BF242" i="7" s="1"/>
  <c r="BE241" i="7"/>
  <c r="BD241" i="7"/>
  <c r="BC241" i="7"/>
  <c r="BB241" i="7"/>
  <c r="BA241" i="7"/>
  <c r="AZ241" i="7"/>
  <c r="AY241" i="7"/>
  <c r="AX241" i="7"/>
  <c r="AW241" i="7"/>
  <c r="AV241" i="7"/>
  <c r="AU241" i="7"/>
  <c r="AT241" i="7"/>
  <c r="AS241" i="7"/>
  <c r="AR241" i="7"/>
  <c r="AQ241" i="7"/>
  <c r="AP241" i="7"/>
  <c r="AO241" i="7"/>
  <c r="AN241" i="7"/>
  <c r="AM241" i="7"/>
  <c r="AL241" i="7"/>
  <c r="AK241" i="7"/>
  <c r="AJ241" i="7"/>
  <c r="AI241" i="7"/>
  <c r="AH241" i="7"/>
  <c r="AG241" i="7"/>
  <c r="AF241" i="7"/>
  <c r="AE241" i="7"/>
  <c r="AD241" i="7"/>
  <c r="AC241" i="7"/>
  <c r="AB241" i="7"/>
  <c r="AA241" i="7"/>
  <c r="BF241" i="7" s="1"/>
  <c r="BF240" i="7"/>
  <c r="BG240" i="7" s="1"/>
  <c r="BE240" i="7"/>
  <c r="BD240" i="7"/>
  <c r="BC240" i="7"/>
  <c r="BB240" i="7"/>
  <c r="BA240" i="7"/>
  <c r="AZ240" i="7"/>
  <c r="AY240" i="7"/>
  <c r="AX240" i="7"/>
  <c r="AW240" i="7"/>
  <c r="AV240" i="7"/>
  <c r="AU240" i="7"/>
  <c r="AT240" i="7"/>
  <c r="AS240" i="7"/>
  <c r="AR240" i="7"/>
  <c r="AQ240" i="7"/>
  <c r="AP240" i="7"/>
  <c r="AO240" i="7"/>
  <c r="AN240" i="7"/>
  <c r="AM240" i="7"/>
  <c r="AL240" i="7"/>
  <c r="AK240" i="7"/>
  <c r="AJ240" i="7"/>
  <c r="AI240" i="7"/>
  <c r="AH240" i="7"/>
  <c r="AG240" i="7"/>
  <c r="AF240" i="7"/>
  <c r="AE240" i="7"/>
  <c r="AD240" i="7"/>
  <c r="AC240" i="7"/>
  <c r="AB240" i="7"/>
  <c r="AA240" i="7"/>
  <c r="BF239" i="7"/>
  <c r="BE239" i="7"/>
  <c r="BD239" i="7"/>
  <c r="BD235" i="7" s="1"/>
  <c r="BC239" i="7"/>
  <c r="BB239" i="7"/>
  <c r="BA239" i="7"/>
  <c r="AZ239" i="7"/>
  <c r="AZ235" i="7" s="1"/>
  <c r="AY239" i="7"/>
  <c r="AX239" i="7"/>
  <c r="AW239" i="7"/>
  <c r="AW231" i="7" s="1"/>
  <c r="AV239" i="7"/>
  <c r="AV235" i="7" s="1"/>
  <c r="AU239" i="7"/>
  <c r="AT239" i="7"/>
  <c r="AS239" i="7"/>
  <c r="AS231" i="7" s="1"/>
  <c r="AR239" i="7"/>
  <c r="AR235" i="7" s="1"/>
  <c r="AQ239" i="7"/>
  <c r="AP239" i="7"/>
  <c r="AO239" i="7"/>
  <c r="AO231" i="7" s="1"/>
  <c r="AN239" i="7"/>
  <c r="AN235" i="7" s="1"/>
  <c r="AM239" i="7"/>
  <c r="AL239" i="7"/>
  <c r="AK239" i="7"/>
  <c r="AK231" i="7" s="1"/>
  <c r="AJ239" i="7"/>
  <c r="AJ235" i="7" s="1"/>
  <c r="AI239" i="7"/>
  <c r="AH239" i="7"/>
  <c r="AG239" i="7"/>
  <c r="AG231" i="7" s="1"/>
  <c r="AF239" i="7"/>
  <c r="AF235" i="7" s="1"/>
  <c r="AE239" i="7"/>
  <c r="AD239" i="7"/>
  <c r="AC239" i="7"/>
  <c r="AC231" i="7" s="1"/>
  <c r="AB239" i="7"/>
  <c r="AB235" i="7" s="1"/>
  <c r="AA239" i="7"/>
  <c r="BF238" i="7"/>
  <c r="BE238" i="7"/>
  <c r="BE230" i="7" s="1"/>
  <c r="BD238" i="7"/>
  <c r="BD234" i="7" s="1"/>
  <c r="BD233" i="7" s="1"/>
  <c r="BD274" i="7" s="1"/>
  <c r="BC238" i="7"/>
  <c r="BB238" i="7"/>
  <c r="BA238" i="7"/>
  <c r="BA230" i="7" s="1"/>
  <c r="AZ238" i="7"/>
  <c r="AZ234" i="7" s="1"/>
  <c r="AZ233" i="7" s="1"/>
  <c r="AZ274" i="7" s="1"/>
  <c r="AY238" i="7"/>
  <c r="AX238" i="7"/>
  <c r="AW238" i="7"/>
  <c r="AW230" i="7" s="1"/>
  <c r="AV238" i="7"/>
  <c r="AV234" i="7" s="1"/>
  <c r="AV233" i="7" s="1"/>
  <c r="AV274" i="7" s="1"/>
  <c r="AU238" i="7"/>
  <c r="AT238" i="7"/>
  <c r="AS238" i="7"/>
  <c r="AS230" i="7" s="1"/>
  <c r="AR238" i="7"/>
  <c r="AR234" i="7" s="1"/>
  <c r="AR233" i="7" s="1"/>
  <c r="AR274" i="7" s="1"/>
  <c r="AQ238" i="7"/>
  <c r="AP238" i="7"/>
  <c r="AO238" i="7"/>
  <c r="AO230" i="7" s="1"/>
  <c r="AN238" i="7"/>
  <c r="AN234" i="7" s="1"/>
  <c r="AN233" i="7" s="1"/>
  <c r="AN274" i="7" s="1"/>
  <c r="AM238" i="7"/>
  <c r="AL238" i="7"/>
  <c r="AK238" i="7"/>
  <c r="AK230" i="7" s="1"/>
  <c r="AJ238" i="7"/>
  <c r="AJ234" i="7" s="1"/>
  <c r="AJ233" i="7" s="1"/>
  <c r="AJ274" i="7" s="1"/>
  <c r="AI238" i="7"/>
  <c r="AH238" i="7"/>
  <c r="AH234" i="7" s="1"/>
  <c r="AH233" i="7" s="1"/>
  <c r="AH274" i="7" s="1"/>
  <c r="AG238" i="7"/>
  <c r="AG230" i="7" s="1"/>
  <c r="AF238" i="7"/>
  <c r="AF234" i="7" s="1"/>
  <c r="AF233" i="7" s="1"/>
  <c r="AF274" i="7" s="1"/>
  <c r="AE238" i="7"/>
  <c r="AD238" i="7"/>
  <c r="AC238" i="7"/>
  <c r="AC230" i="7" s="1"/>
  <c r="AB238" i="7"/>
  <c r="AB234" i="7" s="1"/>
  <c r="AB233" i="7" s="1"/>
  <c r="AB274" i="7" s="1"/>
  <c r="AA238" i="7"/>
  <c r="BF237" i="7"/>
  <c r="BE237" i="7"/>
  <c r="BE229" i="7" s="1"/>
  <c r="BD237" i="7"/>
  <c r="BC237" i="7"/>
  <c r="BB237" i="7"/>
  <c r="BB229" i="7" s="1"/>
  <c r="BA237" i="7"/>
  <c r="BA229" i="7" s="1"/>
  <c r="AZ237" i="7"/>
  <c r="AY237" i="7"/>
  <c r="AX237" i="7"/>
  <c r="AW237" i="7"/>
  <c r="AW229" i="7" s="1"/>
  <c r="AV237" i="7"/>
  <c r="AV229" i="7" s="1"/>
  <c r="AU237" i="7"/>
  <c r="AT237" i="7"/>
  <c r="AS237" i="7"/>
  <c r="AS229" i="7" s="1"/>
  <c r="AR237" i="7"/>
  <c r="AQ237" i="7"/>
  <c r="AP237" i="7"/>
  <c r="AO237" i="7"/>
  <c r="AO229" i="7" s="1"/>
  <c r="AN237" i="7"/>
  <c r="AM237" i="7"/>
  <c r="AL237" i="7"/>
  <c r="AL229" i="7" s="1"/>
  <c r="AK237" i="7"/>
  <c r="AK229" i="7" s="1"/>
  <c r="AJ237" i="7"/>
  <c r="AI237" i="7"/>
  <c r="AH237" i="7"/>
  <c r="AG237" i="7"/>
  <c r="AG229" i="7" s="1"/>
  <c r="AF237" i="7"/>
  <c r="AF229" i="7" s="1"/>
  <c r="AE237" i="7"/>
  <c r="AD237" i="7"/>
  <c r="AC237" i="7"/>
  <c r="AC229" i="7" s="1"/>
  <c r="AB237" i="7"/>
  <c r="AA237" i="7"/>
  <c r="BE236" i="7"/>
  <c r="BE232" i="7" s="1"/>
  <c r="BD236" i="7"/>
  <c r="BC236" i="7"/>
  <c r="BC228" i="7" s="1"/>
  <c r="BB236" i="7"/>
  <c r="BB228" i="7" s="1"/>
  <c r="BA236" i="7"/>
  <c r="BA232" i="7" s="1"/>
  <c r="AZ236" i="7"/>
  <c r="AY236" i="7"/>
  <c r="AY232" i="7" s="1"/>
  <c r="AX236" i="7"/>
  <c r="AX228" i="7" s="1"/>
  <c r="AW236" i="7"/>
  <c r="AW232" i="7" s="1"/>
  <c r="AV236" i="7"/>
  <c r="AU236" i="7"/>
  <c r="AT236" i="7"/>
  <c r="AT228" i="7" s="1"/>
  <c r="AS236" i="7"/>
  <c r="AS232" i="7" s="1"/>
  <c r="AR236" i="7"/>
  <c r="AQ236" i="7"/>
  <c r="AP236" i="7"/>
  <c r="AP228" i="7" s="1"/>
  <c r="AO236" i="7"/>
  <c r="AO232" i="7" s="1"/>
  <c r="AN236" i="7"/>
  <c r="AM236" i="7"/>
  <c r="AM228" i="7" s="1"/>
  <c r="AL236" i="7"/>
  <c r="AL228" i="7" s="1"/>
  <c r="AK236" i="7"/>
  <c r="AK232" i="7" s="1"/>
  <c r="AJ236" i="7"/>
  <c r="AI236" i="7"/>
  <c r="AI232" i="7" s="1"/>
  <c r="AH236" i="7"/>
  <c r="AH228" i="7" s="1"/>
  <c r="AG236" i="7"/>
  <c r="AG232" i="7" s="1"/>
  <c r="AF236" i="7"/>
  <c r="AE236" i="7"/>
  <c r="AD236" i="7"/>
  <c r="AD228" i="7" s="1"/>
  <c r="AC236" i="7"/>
  <c r="AC232" i="7" s="1"/>
  <c r="AB236" i="7"/>
  <c r="AA236" i="7"/>
  <c r="BF236" i="7" s="1"/>
  <c r="BG236" i="7" s="1"/>
  <c r="BF235" i="7"/>
  <c r="BE235" i="7"/>
  <c r="BC235" i="7"/>
  <c r="BB235" i="7"/>
  <c r="BA235" i="7"/>
  <c r="AY235" i="7"/>
  <c r="AX235" i="7"/>
  <c r="AW235" i="7"/>
  <c r="AU235" i="7"/>
  <c r="AT235" i="7"/>
  <c r="AQ235" i="7"/>
  <c r="AP235" i="7"/>
  <c r="AO235" i="7"/>
  <c r="AM235" i="7"/>
  <c r="AL235" i="7"/>
  <c r="AK235" i="7"/>
  <c r="AI235" i="7"/>
  <c r="AH235" i="7"/>
  <c r="AG235" i="7"/>
  <c r="AE235" i="7"/>
  <c r="AD235" i="7"/>
  <c r="AA235" i="7"/>
  <c r="BF234" i="7"/>
  <c r="BE234" i="7"/>
  <c r="BC234" i="7"/>
  <c r="BB234" i="7"/>
  <c r="BA234" i="7"/>
  <c r="AY234" i="7"/>
  <c r="AX234" i="7"/>
  <c r="AW234" i="7"/>
  <c r="AU234" i="7"/>
  <c r="AT234" i="7"/>
  <c r="AQ234" i="7"/>
  <c r="AP234" i="7"/>
  <c r="AO234" i="7"/>
  <c r="AM234" i="7"/>
  <c r="AL234" i="7"/>
  <c r="AK234" i="7"/>
  <c r="AI234" i="7"/>
  <c r="AG234" i="7"/>
  <c r="AE234" i="7"/>
  <c r="AD234" i="7"/>
  <c r="AA234" i="7"/>
  <c r="BF233" i="7"/>
  <c r="BE233" i="7"/>
  <c r="BE274" i="7" s="1"/>
  <c r="BE276" i="7" s="1"/>
  <c r="BC233" i="7"/>
  <c r="BC274" i="7" s="1"/>
  <c r="BB233" i="7"/>
  <c r="BB274" i="7" s="1"/>
  <c r="BA233" i="7"/>
  <c r="AY233" i="7"/>
  <c r="AY274" i="7" s="1"/>
  <c r="AY276" i="7" s="1"/>
  <c r="AX233" i="7"/>
  <c r="AX274" i="7" s="1"/>
  <c r="AW233" i="7"/>
  <c r="AW274" i="7" s="1"/>
  <c r="AW276" i="7" s="1"/>
  <c r="AU233" i="7"/>
  <c r="AU274" i="7" s="1"/>
  <c r="AU276" i="7" s="1"/>
  <c r="AT233" i="7"/>
  <c r="AT274" i="7" s="1"/>
  <c r="AQ233" i="7"/>
  <c r="AQ274" i="7" s="1"/>
  <c r="AQ276" i="7" s="1"/>
  <c r="AP233" i="7"/>
  <c r="AP274" i="7" s="1"/>
  <c r="AO233" i="7"/>
  <c r="AO274" i="7" s="1"/>
  <c r="AO276" i="7" s="1"/>
  <c r="AM233" i="7"/>
  <c r="AM274" i="7" s="1"/>
  <c r="AL233" i="7"/>
  <c r="AL274" i="7" s="1"/>
  <c r="AK233" i="7"/>
  <c r="AI233" i="7"/>
  <c r="AI274" i="7" s="1"/>
  <c r="AI276" i="7" s="1"/>
  <c r="AG233" i="7"/>
  <c r="AG274" i="7" s="1"/>
  <c r="AG276" i="7" s="1"/>
  <c r="AE233" i="7"/>
  <c r="AE274" i="7" s="1"/>
  <c r="AE276" i="7" s="1"/>
  <c r="AD233" i="7"/>
  <c r="AD274" i="7" s="1"/>
  <c r="AA233" i="7"/>
  <c r="AA274" i="7" s="1"/>
  <c r="BF232" i="7"/>
  <c r="BG232" i="7" s="1"/>
  <c r="BD232" i="7"/>
  <c r="BC232" i="7"/>
  <c r="BB232" i="7"/>
  <c r="AZ232" i="7"/>
  <c r="AX232" i="7"/>
  <c r="AV232" i="7"/>
  <c r="AU232" i="7"/>
  <c r="AR232" i="7"/>
  <c r="AQ232" i="7"/>
  <c r="AP232" i="7"/>
  <c r="AN232" i="7"/>
  <c r="AM232" i="7"/>
  <c r="AL232" i="7"/>
  <c r="AJ232" i="7"/>
  <c r="AF232" i="7"/>
  <c r="AE232" i="7"/>
  <c r="AB232" i="7"/>
  <c r="AA232" i="7"/>
  <c r="BF231" i="7"/>
  <c r="BE231" i="7"/>
  <c r="BD231" i="7"/>
  <c r="BC231" i="7"/>
  <c r="BB231" i="7"/>
  <c r="BA231" i="7"/>
  <c r="AZ231" i="7"/>
  <c r="AY231" i="7"/>
  <c r="AX231" i="7"/>
  <c r="AU231" i="7"/>
  <c r="AT231" i="7"/>
  <c r="AR231" i="7"/>
  <c r="AQ231" i="7"/>
  <c r="AP231" i="7"/>
  <c r="AN231" i="7"/>
  <c r="AM231" i="7"/>
  <c r="AL231" i="7"/>
  <c r="AJ231" i="7"/>
  <c r="AI231" i="7"/>
  <c r="AH231" i="7"/>
  <c r="AE231" i="7"/>
  <c r="AD231" i="7"/>
  <c r="AB231" i="7"/>
  <c r="AA231" i="7"/>
  <c r="BF230" i="7"/>
  <c r="BD230" i="7"/>
  <c r="BC230" i="7"/>
  <c r="BB230" i="7"/>
  <c r="AZ230" i="7"/>
  <c r="AY230" i="7"/>
  <c r="AX230" i="7"/>
  <c r="AU230" i="7"/>
  <c r="AT230" i="7"/>
  <c r="AR230" i="7"/>
  <c r="AQ230" i="7"/>
  <c r="AP230" i="7"/>
  <c r="AN230" i="7"/>
  <c r="AM230" i="7"/>
  <c r="AL230" i="7"/>
  <c r="AJ230" i="7"/>
  <c r="AI230" i="7"/>
  <c r="AH230" i="7"/>
  <c r="AE230" i="7"/>
  <c r="AD230" i="7"/>
  <c r="AB230" i="7"/>
  <c r="AA230" i="7"/>
  <c r="BF229" i="7"/>
  <c r="BD229" i="7"/>
  <c r="BC229" i="7"/>
  <c r="AZ229" i="7"/>
  <c r="AY229" i="7"/>
  <c r="AX229" i="7"/>
  <c r="AU229" i="7"/>
  <c r="AT229" i="7"/>
  <c r="AR229" i="7"/>
  <c r="AQ229" i="7"/>
  <c r="AP229" i="7"/>
  <c r="AN229" i="7"/>
  <c r="AM229" i="7"/>
  <c r="AJ229" i="7"/>
  <c r="AI229" i="7"/>
  <c r="AH229" i="7"/>
  <c r="AE229" i="7"/>
  <c r="AD229" i="7"/>
  <c r="AB229" i="7"/>
  <c r="AA229" i="7"/>
  <c r="O229" i="7"/>
  <c r="BE228" i="7"/>
  <c r="BD228" i="7"/>
  <c r="BA228" i="7"/>
  <c r="AZ228" i="7"/>
  <c r="AY228" i="7"/>
  <c r="AV228" i="7"/>
  <c r="AU228" i="7"/>
  <c r="AS228" i="7"/>
  <c r="AR228" i="7"/>
  <c r="AQ228" i="7"/>
  <c r="AO228" i="7"/>
  <c r="AN228" i="7"/>
  <c r="AJ228" i="7"/>
  <c r="AI228" i="7"/>
  <c r="AF228" i="7"/>
  <c r="AE228" i="7"/>
  <c r="AC228" i="7"/>
  <c r="AB228" i="7"/>
  <c r="AA228" i="7"/>
  <c r="BF228" i="7" s="1"/>
  <c r="BE227" i="7"/>
  <c r="BD227" i="7"/>
  <c r="BC227" i="7"/>
  <c r="BB227" i="7"/>
  <c r="BA227" i="7"/>
  <c r="AZ227" i="7"/>
  <c r="AY227" i="7"/>
  <c r="AX227" i="7"/>
  <c r="AW227" i="7"/>
  <c r="AV227" i="7"/>
  <c r="AU227" i="7"/>
  <c r="AT227" i="7"/>
  <c r="AS227" i="7"/>
  <c r="AR227" i="7"/>
  <c r="AQ227" i="7"/>
  <c r="AP227" i="7"/>
  <c r="AO227" i="7"/>
  <c r="AN227" i="7"/>
  <c r="AM227" i="7"/>
  <c r="AL227" i="7"/>
  <c r="AK227" i="7"/>
  <c r="AJ227" i="7"/>
  <c r="AI227" i="7"/>
  <c r="AH227" i="7"/>
  <c r="AG227" i="7"/>
  <c r="AF227" i="7"/>
  <c r="AE227" i="7"/>
  <c r="AD227" i="7"/>
  <c r="AC227" i="7"/>
  <c r="AB227" i="7"/>
  <c r="AA227" i="7"/>
  <c r="BF227" i="7" s="1"/>
  <c r="BF215" i="7"/>
  <c r="BE215" i="7"/>
  <c r="BD215" i="7"/>
  <c r="BC215" i="7"/>
  <c r="BB215" i="7"/>
  <c r="BA215" i="7"/>
  <c r="AZ215" i="7"/>
  <c r="AY215" i="7"/>
  <c r="AX215" i="7"/>
  <c r="AW215" i="7"/>
  <c r="AV215" i="7"/>
  <c r="AU215" i="7"/>
  <c r="AT215" i="7"/>
  <c r="AS215" i="7"/>
  <c r="AR215" i="7"/>
  <c r="AQ215" i="7"/>
  <c r="AP215" i="7"/>
  <c r="AO215" i="7"/>
  <c r="AN215" i="7"/>
  <c r="AM215" i="7"/>
  <c r="AL215" i="7"/>
  <c r="AK215" i="7"/>
  <c r="AJ215" i="7"/>
  <c r="AI215" i="7"/>
  <c r="AH215" i="7"/>
  <c r="AG215" i="7"/>
  <c r="AF215" i="7"/>
  <c r="AE215" i="7"/>
  <c r="AD215" i="7"/>
  <c r="AC215" i="7"/>
  <c r="AB215" i="7"/>
  <c r="AA215" i="7"/>
  <c r="BF214" i="7"/>
  <c r="BE214" i="7"/>
  <c r="BD214" i="7"/>
  <c r="BC214" i="7"/>
  <c r="BB214" i="7"/>
  <c r="BA214" i="7"/>
  <c r="AZ214" i="7"/>
  <c r="AY214" i="7"/>
  <c r="AX214" i="7"/>
  <c r="AW214" i="7"/>
  <c r="AV214" i="7"/>
  <c r="AU214" i="7"/>
  <c r="AT214" i="7"/>
  <c r="AS214" i="7"/>
  <c r="AR214" i="7"/>
  <c r="AQ214" i="7"/>
  <c r="AP214" i="7"/>
  <c r="AO214" i="7"/>
  <c r="AN214" i="7"/>
  <c r="AM214" i="7"/>
  <c r="AL214" i="7"/>
  <c r="AK214" i="7"/>
  <c r="AJ214" i="7"/>
  <c r="AI214" i="7"/>
  <c r="AH214" i="7"/>
  <c r="AG214" i="7"/>
  <c r="AF214" i="7"/>
  <c r="AE214" i="7"/>
  <c r="AD214" i="7"/>
  <c r="AC214" i="7"/>
  <c r="AB214" i="7"/>
  <c r="AA214" i="7"/>
  <c r="BF213" i="7"/>
  <c r="BE213" i="7"/>
  <c r="BD213" i="7"/>
  <c r="BC213" i="7"/>
  <c r="BB213" i="7"/>
  <c r="BA213" i="7"/>
  <c r="AZ213" i="7"/>
  <c r="AY213" i="7"/>
  <c r="AX213" i="7"/>
  <c r="AW213" i="7"/>
  <c r="AV213" i="7"/>
  <c r="AU213" i="7"/>
  <c r="AT213" i="7"/>
  <c r="AS213" i="7"/>
  <c r="AR213" i="7"/>
  <c r="AQ213" i="7"/>
  <c r="AP213" i="7"/>
  <c r="AO213" i="7"/>
  <c r="AN213" i="7"/>
  <c r="AM213" i="7"/>
  <c r="AL213" i="7"/>
  <c r="AK213" i="7"/>
  <c r="AJ213" i="7"/>
  <c r="AI213" i="7"/>
  <c r="AH213" i="7"/>
  <c r="AG213" i="7"/>
  <c r="AF213" i="7"/>
  <c r="AE213" i="7"/>
  <c r="AD213" i="7"/>
  <c r="AC213" i="7"/>
  <c r="AB213" i="7"/>
  <c r="AA213" i="7"/>
  <c r="BF212" i="7"/>
  <c r="BE212" i="7"/>
  <c r="BD212" i="7"/>
  <c r="BC212" i="7"/>
  <c r="BB212" i="7"/>
  <c r="BA212" i="7"/>
  <c r="AZ212" i="7"/>
  <c r="AY212" i="7"/>
  <c r="AX212" i="7"/>
  <c r="AW212" i="7"/>
  <c r="AV212" i="7"/>
  <c r="AU212" i="7"/>
  <c r="AT212" i="7"/>
  <c r="AS212" i="7"/>
  <c r="AR212" i="7"/>
  <c r="AQ212" i="7"/>
  <c r="AP212" i="7"/>
  <c r="AO212" i="7"/>
  <c r="AN212" i="7"/>
  <c r="AM212" i="7"/>
  <c r="AL212" i="7"/>
  <c r="AK212" i="7"/>
  <c r="AJ212" i="7"/>
  <c r="AI212" i="7"/>
  <c r="AH212" i="7"/>
  <c r="AG212" i="7"/>
  <c r="AF212" i="7"/>
  <c r="AE212" i="7"/>
  <c r="AD212" i="7"/>
  <c r="AC212" i="7"/>
  <c r="AB212" i="7"/>
  <c r="AA212" i="7"/>
  <c r="BF211" i="7"/>
  <c r="BE211" i="7"/>
  <c r="BD211" i="7"/>
  <c r="BC211" i="7"/>
  <c r="BB211" i="7"/>
  <c r="BA211" i="7"/>
  <c r="AZ211" i="7"/>
  <c r="AY211" i="7"/>
  <c r="AX211" i="7"/>
  <c r="AW211" i="7"/>
  <c r="AV211" i="7"/>
  <c r="AU211" i="7"/>
  <c r="AT211" i="7"/>
  <c r="AS211" i="7"/>
  <c r="AR211" i="7"/>
  <c r="AQ211" i="7"/>
  <c r="AP211" i="7"/>
  <c r="AO211" i="7"/>
  <c r="AN211" i="7"/>
  <c r="AM211" i="7"/>
  <c r="AL211" i="7"/>
  <c r="AK211" i="7"/>
  <c r="AJ211" i="7"/>
  <c r="AI211" i="7"/>
  <c r="AH211" i="7"/>
  <c r="AG211" i="7"/>
  <c r="AF211" i="7"/>
  <c r="AE211" i="7"/>
  <c r="AD211" i="7"/>
  <c r="AC211" i="7"/>
  <c r="AB211" i="7"/>
  <c r="AA211" i="7"/>
  <c r="BF210" i="7"/>
  <c r="BE210" i="7"/>
  <c r="BD210" i="7"/>
  <c r="BC210" i="7"/>
  <c r="BB210" i="7"/>
  <c r="BA210" i="7"/>
  <c r="AZ210" i="7"/>
  <c r="AY210" i="7"/>
  <c r="AX210" i="7"/>
  <c r="AW210" i="7"/>
  <c r="AV210" i="7"/>
  <c r="AU210" i="7"/>
  <c r="AT210" i="7"/>
  <c r="AS210" i="7"/>
  <c r="AR210" i="7"/>
  <c r="AQ210" i="7"/>
  <c r="AP210" i="7"/>
  <c r="AO210" i="7"/>
  <c r="AN210" i="7"/>
  <c r="AM210" i="7"/>
  <c r="AL210" i="7"/>
  <c r="AK210" i="7"/>
  <c r="AJ210" i="7"/>
  <c r="AI210" i="7"/>
  <c r="AH210" i="7"/>
  <c r="AG210" i="7"/>
  <c r="AF210" i="7"/>
  <c r="AE210" i="7"/>
  <c r="AD210" i="7"/>
  <c r="AC210" i="7"/>
  <c r="AB210" i="7"/>
  <c r="AA210" i="7"/>
  <c r="BF209" i="7"/>
  <c r="BE209" i="7"/>
  <c r="BD209" i="7"/>
  <c r="BC209" i="7"/>
  <c r="BB209" i="7"/>
  <c r="BA209" i="7"/>
  <c r="AZ209" i="7"/>
  <c r="AY209" i="7"/>
  <c r="AX209" i="7"/>
  <c r="AW209" i="7"/>
  <c r="AV209" i="7"/>
  <c r="AU209" i="7"/>
  <c r="AT209" i="7"/>
  <c r="AS209" i="7"/>
  <c r="AR209" i="7"/>
  <c r="AQ209" i="7"/>
  <c r="AP209" i="7"/>
  <c r="AO209" i="7"/>
  <c r="AN209" i="7"/>
  <c r="AM209" i="7"/>
  <c r="AL209" i="7"/>
  <c r="AK209" i="7"/>
  <c r="AJ209" i="7"/>
  <c r="AI209" i="7"/>
  <c r="AH209" i="7"/>
  <c r="AG209" i="7"/>
  <c r="AF209" i="7"/>
  <c r="AE209" i="7"/>
  <c r="AD209" i="7"/>
  <c r="AC209" i="7"/>
  <c r="AB209" i="7"/>
  <c r="AA209" i="7"/>
  <c r="BF208" i="7"/>
  <c r="BE208" i="7"/>
  <c r="BD208" i="7"/>
  <c r="BC208" i="7"/>
  <c r="BB208" i="7"/>
  <c r="BA208" i="7"/>
  <c r="AZ208" i="7"/>
  <c r="AY208" i="7"/>
  <c r="AX208" i="7"/>
  <c r="AW208" i="7"/>
  <c r="AV208" i="7"/>
  <c r="AU208" i="7"/>
  <c r="AT208" i="7"/>
  <c r="AS208" i="7"/>
  <c r="AR208" i="7"/>
  <c r="AQ208" i="7"/>
  <c r="AP208" i="7"/>
  <c r="AO208" i="7"/>
  <c r="AN208" i="7"/>
  <c r="AM208" i="7"/>
  <c r="AL208" i="7"/>
  <c r="AK208" i="7"/>
  <c r="AJ208" i="7"/>
  <c r="AI208" i="7"/>
  <c r="AH208" i="7"/>
  <c r="AG208" i="7"/>
  <c r="AF208" i="7"/>
  <c r="AE208" i="7"/>
  <c r="AD208" i="7"/>
  <c r="AC208" i="7"/>
  <c r="AB208" i="7"/>
  <c r="AA208" i="7"/>
  <c r="BF207" i="7"/>
  <c r="BE207" i="7"/>
  <c r="BD207" i="7"/>
  <c r="BC207" i="7"/>
  <c r="BB207" i="7"/>
  <c r="BA207" i="7"/>
  <c r="AZ207" i="7"/>
  <c r="AY207" i="7"/>
  <c r="AX207" i="7"/>
  <c r="AW207" i="7"/>
  <c r="AV207" i="7"/>
  <c r="AU207" i="7"/>
  <c r="AT207" i="7"/>
  <c r="AS207" i="7"/>
  <c r="AR207" i="7"/>
  <c r="AQ207" i="7"/>
  <c r="AP207" i="7"/>
  <c r="AO207" i="7"/>
  <c r="AN207" i="7"/>
  <c r="AM207" i="7"/>
  <c r="AL207" i="7"/>
  <c r="AK207" i="7"/>
  <c r="AJ207" i="7"/>
  <c r="AI207" i="7"/>
  <c r="AH207" i="7"/>
  <c r="AG207" i="7"/>
  <c r="AF207" i="7"/>
  <c r="AE207" i="7"/>
  <c r="AD207" i="7"/>
  <c r="AC207" i="7"/>
  <c r="AB207" i="7"/>
  <c r="AA207" i="7"/>
  <c r="BF206" i="7"/>
  <c r="BE206" i="7"/>
  <c r="BD206" i="7"/>
  <c r="BC206" i="7"/>
  <c r="BB206" i="7"/>
  <c r="BA206" i="7"/>
  <c r="AZ206" i="7"/>
  <c r="AY206" i="7"/>
  <c r="AX206" i="7"/>
  <c r="AW206" i="7"/>
  <c r="AV206" i="7"/>
  <c r="AU206" i="7"/>
  <c r="AT206" i="7"/>
  <c r="AS206" i="7"/>
  <c r="AR206" i="7"/>
  <c r="AQ206" i="7"/>
  <c r="AQ223" i="7" s="1"/>
  <c r="AP206" i="7"/>
  <c r="AO206" i="7"/>
  <c r="AN206" i="7"/>
  <c r="AM206" i="7"/>
  <c r="AL206" i="7"/>
  <c r="AK206" i="7"/>
  <c r="AJ206" i="7"/>
  <c r="AI206" i="7"/>
  <c r="AH206" i="7"/>
  <c r="AG206" i="7"/>
  <c r="AF206" i="7"/>
  <c r="AE206" i="7"/>
  <c r="AD206" i="7"/>
  <c r="AC206" i="7"/>
  <c r="AB206" i="7"/>
  <c r="AA206" i="7"/>
  <c r="AA223" i="7" s="1"/>
  <c r="BF223" i="7" s="1"/>
  <c r="BF205" i="7"/>
  <c r="BE205" i="7"/>
  <c r="BD205" i="7"/>
  <c r="BC205" i="7"/>
  <c r="BB205" i="7"/>
  <c r="BA205" i="7"/>
  <c r="AZ205" i="7"/>
  <c r="AY205" i="7"/>
  <c r="AX205" i="7"/>
  <c r="AW205" i="7"/>
  <c r="AV205" i="7"/>
  <c r="AU205" i="7"/>
  <c r="AT205" i="7"/>
  <c r="AS205" i="7"/>
  <c r="AR205" i="7"/>
  <c r="AQ205" i="7"/>
  <c r="AP205" i="7"/>
  <c r="AO205" i="7"/>
  <c r="AN205" i="7"/>
  <c r="AM205" i="7"/>
  <c r="AL205" i="7"/>
  <c r="AK205" i="7"/>
  <c r="AJ205" i="7"/>
  <c r="AI205" i="7"/>
  <c r="AH205" i="7"/>
  <c r="AG205" i="7"/>
  <c r="AF205" i="7"/>
  <c r="AE205" i="7"/>
  <c r="AD205" i="7"/>
  <c r="AC205" i="7"/>
  <c r="AB205" i="7"/>
  <c r="AA205" i="7"/>
  <c r="BF204" i="7"/>
  <c r="BE204" i="7"/>
  <c r="BD204" i="7"/>
  <c r="BC204" i="7"/>
  <c r="BB204" i="7"/>
  <c r="BA204" i="7"/>
  <c r="AZ204" i="7"/>
  <c r="AY204" i="7"/>
  <c r="AX204" i="7"/>
  <c r="AW204" i="7"/>
  <c r="AV204" i="7"/>
  <c r="AU204" i="7"/>
  <c r="AT204" i="7"/>
  <c r="AS204" i="7"/>
  <c r="AR204" i="7"/>
  <c r="AQ204" i="7"/>
  <c r="AP204" i="7"/>
  <c r="AO204" i="7"/>
  <c r="AN204" i="7"/>
  <c r="AM204" i="7"/>
  <c r="AL204" i="7"/>
  <c r="AK204" i="7"/>
  <c r="AJ204" i="7"/>
  <c r="AI204" i="7"/>
  <c r="AH204" i="7"/>
  <c r="AG204" i="7"/>
  <c r="AF204" i="7"/>
  <c r="AE204" i="7"/>
  <c r="AD204" i="7"/>
  <c r="AC204" i="7"/>
  <c r="AB204" i="7"/>
  <c r="AA204" i="7"/>
  <c r="BF203" i="7"/>
  <c r="BE203" i="7"/>
  <c r="BD203" i="7"/>
  <c r="BC203" i="7"/>
  <c r="BB203" i="7"/>
  <c r="BA203" i="7"/>
  <c r="AZ203" i="7"/>
  <c r="AY203" i="7"/>
  <c r="AX203" i="7"/>
  <c r="AW203" i="7"/>
  <c r="AV203" i="7"/>
  <c r="AU203" i="7"/>
  <c r="AT203" i="7"/>
  <c r="AS203" i="7"/>
  <c r="AR203" i="7"/>
  <c r="AQ203" i="7"/>
  <c r="AP203" i="7"/>
  <c r="AO203" i="7"/>
  <c r="AN203" i="7"/>
  <c r="AM203" i="7"/>
  <c r="AL203" i="7"/>
  <c r="AK203" i="7"/>
  <c r="AJ203" i="7"/>
  <c r="AI203" i="7"/>
  <c r="AH203" i="7"/>
  <c r="AG203" i="7"/>
  <c r="AF203" i="7"/>
  <c r="AE203" i="7"/>
  <c r="AD203" i="7"/>
  <c r="AC203" i="7"/>
  <c r="AB203" i="7"/>
  <c r="AA203" i="7"/>
  <c r="BF202" i="7"/>
  <c r="BE202" i="7"/>
  <c r="BD202" i="7"/>
  <c r="BC202" i="7"/>
  <c r="BB202" i="7"/>
  <c r="BA202" i="7"/>
  <c r="AZ202" i="7"/>
  <c r="AY202" i="7"/>
  <c r="AX202" i="7"/>
  <c r="AW202" i="7"/>
  <c r="AV202" i="7"/>
  <c r="AU202" i="7"/>
  <c r="AT202" i="7"/>
  <c r="AS202" i="7"/>
  <c r="AR202" i="7"/>
  <c r="AQ202" i="7"/>
  <c r="AP202" i="7"/>
  <c r="AO202" i="7"/>
  <c r="AN202" i="7"/>
  <c r="AM202" i="7"/>
  <c r="AL202" i="7"/>
  <c r="AK202" i="7"/>
  <c r="AJ202" i="7"/>
  <c r="AI202" i="7"/>
  <c r="AH202" i="7"/>
  <c r="AG202" i="7"/>
  <c r="AF202" i="7"/>
  <c r="AE202" i="7"/>
  <c r="AD202" i="7"/>
  <c r="AC202" i="7"/>
  <c r="AB202" i="7"/>
  <c r="AA202" i="7"/>
  <c r="BF201" i="7"/>
  <c r="BG201" i="7" s="1"/>
  <c r="BE201" i="7"/>
  <c r="BD201" i="7"/>
  <c r="BC201" i="7"/>
  <c r="BB201" i="7"/>
  <c r="BA201" i="7"/>
  <c r="AZ201" i="7"/>
  <c r="AY201" i="7"/>
  <c r="AX201" i="7"/>
  <c r="AW201" i="7"/>
  <c r="AV201" i="7"/>
  <c r="AU201" i="7"/>
  <c r="AT201" i="7"/>
  <c r="AS201" i="7"/>
  <c r="AR201" i="7"/>
  <c r="AQ201" i="7"/>
  <c r="AP201" i="7"/>
  <c r="AO201" i="7"/>
  <c r="AN201" i="7"/>
  <c r="AM201" i="7"/>
  <c r="AL201" i="7"/>
  <c r="AK201" i="7"/>
  <c r="AJ201" i="7"/>
  <c r="AI201" i="7"/>
  <c r="AH201" i="7"/>
  <c r="AG201" i="7"/>
  <c r="AF201" i="7"/>
  <c r="AE201" i="7"/>
  <c r="AD201" i="7"/>
  <c r="AC201" i="7"/>
  <c r="AB201" i="7"/>
  <c r="AA201" i="7"/>
  <c r="BF200" i="7"/>
  <c r="BE200" i="7"/>
  <c r="BD200" i="7"/>
  <c r="BC200" i="7"/>
  <c r="BB200" i="7"/>
  <c r="BA200" i="7"/>
  <c r="AZ200" i="7"/>
  <c r="AY200" i="7"/>
  <c r="AX200" i="7"/>
  <c r="AW200" i="7"/>
  <c r="AV200" i="7"/>
  <c r="AU200" i="7"/>
  <c r="AT200" i="7"/>
  <c r="AS200" i="7"/>
  <c r="AR200" i="7"/>
  <c r="AQ200" i="7"/>
  <c r="AP200" i="7"/>
  <c r="AO200" i="7"/>
  <c r="AN200" i="7"/>
  <c r="AM200" i="7"/>
  <c r="AL200" i="7"/>
  <c r="AK200" i="7"/>
  <c r="AJ200" i="7"/>
  <c r="AI200" i="7"/>
  <c r="AH200" i="7"/>
  <c r="AG200" i="7"/>
  <c r="AF200" i="7"/>
  <c r="AE200" i="7"/>
  <c r="AD200" i="7"/>
  <c r="AC200" i="7"/>
  <c r="AB200" i="7"/>
  <c r="AA200" i="7"/>
  <c r="BF199" i="7"/>
  <c r="BE199" i="7"/>
  <c r="BD199" i="7"/>
  <c r="BC199" i="7"/>
  <c r="BB199" i="7"/>
  <c r="BA199" i="7"/>
  <c r="AZ199" i="7"/>
  <c r="AY199" i="7"/>
  <c r="AX199" i="7"/>
  <c r="AW199" i="7"/>
  <c r="AV199" i="7"/>
  <c r="AU199" i="7"/>
  <c r="AT199" i="7"/>
  <c r="AS199" i="7"/>
  <c r="AR199" i="7"/>
  <c r="AQ199" i="7"/>
  <c r="AP199" i="7"/>
  <c r="AO199" i="7"/>
  <c r="AN199" i="7"/>
  <c r="AM199" i="7"/>
  <c r="AL199" i="7"/>
  <c r="AK199" i="7"/>
  <c r="AJ199" i="7"/>
  <c r="AI199" i="7"/>
  <c r="AH199" i="7"/>
  <c r="AG199" i="7"/>
  <c r="AF199" i="7"/>
  <c r="AE199" i="7"/>
  <c r="AD199" i="7"/>
  <c r="AC199" i="7"/>
  <c r="AB199" i="7"/>
  <c r="AA199" i="7"/>
  <c r="BF198" i="7"/>
  <c r="BE198" i="7"/>
  <c r="BD198" i="7"/>
  <c r="BC198" i="7"/>
  <c r="BC223" i="7" s="1"/>
  <c r="BB198" i="7"/>
  <c r="BA198" i="7"/>
  <c r="AZ198" i="7"/>
  <c r="AY198" i="7"/>
  <c r="AY223" i="7" s="1"/>
  <c r="AX198" i="7"/>
  <c r="AW198" i="7"/>
  <c r="AV198" i="7"/>
  <c r="AU198" i="7"/>
  <c r="AU223" i="7" s="1"/>
  <c r="AT198" i="7"/>
  <c r="AS198" i="7"/>
  <c r="AR198" i="7"/>
  <c r="AQ198" i="7"/>
  <c r="AP198" i="7"/>
  <c r="AO198" i="7"/>
  <c r="AN198" i="7"/>
  <c r="AM198" i="7"/>
  <c r="AM223" i="7" s="1"/>
  <c r="AL198" i="7"/>
  <c r="AK198" i="7"/>
  <c r="AJ198" i="7"/>
  <c r="AI198" i="7"/>
  <c r="AI223" i="7" s="1"/>
  <c r="AH198" i="7"/>
  <c r="AG198" i="7"/>
  <c r="AF198" i="7"/>
  <c r="AE198" i="7"/>
  <c r="AE223" i="7" s="1"/>
  <c r="AD198" i="7"/>
  <c r="AC198" i="7"/>
  <c r="AB198" i="7"/>
  <c r="AA198" i="7"/>
  <c r="BF197" i="7"/>
  <c r="BE197" i="7"/>
  <c r="BD197" i="7"/>
  <c r="BC197" i="7"/>
  <c r="BB197" i="7"/>
  <c r="BA197" i="7"/>
  <c r="AZ197" i="7"/>
  <c r="AY197" i="7"/>
  <c r="AX197" i="7"/>
  <c r="AW197" i="7"/>
  <c r="AV197" i="7"/>
  <c r="AU197" i="7"/>
  <c r="AT197" i="7"/>
  <c r="AS197" i="7"/>
  <c r="AR197" i="7"/>
  <c r="AQ197" i="7"/>
  <c r="AP197" i="7"/>
  <c r="AO197" i="7"/>
  <c r="AN197" i="7"/>
  <c r="AM197" i="7"/>
  <c r="AL197" i="7"/>
  <c r="AK197" i="7"/>
  <c r="AJ197" i="7"/>
  <c r="AI197" i="7"/>
  <c r="AH197" i="7"/>
  <c r="AG197" i="7"/>
  <c r="AF197" i="7"/>
  <c r="AE197" i="7"/>
  <c r="AD197" i="7"/>
  <c r="AC197" i="7"/>
  <c r="AB197" i="7"/>
  <c r="AA197" i="7"/>
  <c r="BF196" i="7"/>
  <c r="BE196" i="7"/>
  <c r="BD196" i="7"/>
  <c r="BC196" i="7"/>
  <c r="BB196" i="7"/>
  <c r="BA196" i="7"/>
  <c r="AZ196" i="7"/>
  <c r="AY196" i="7"/>
  <c r="AX196" i="7"/>
  <c r="AW196" i="7"/>
  <c r="AV196" i="7"/>
  <c r="AU196" i="7"/>
  <c r="AT196" i="7"/>
  <c r="AS196" i="7"/>
  <c r="AR196" i="7"/>
  <c r="AQ196" i="7"/>
  <c r="AP196" i="7"/>
  <c r="AO196" i="7"/>
  <c r="AN196" i="7"/>
  <c r="AM196" i="7"/>
  <c r="AL196" i="7"/>
  <c r="AK196" i="7"/>
  <c r="AJ196" i="7"/>
  <c r="AI196" i="7"/>
  <c r="AH196" i="7"/>
  <c r="AG196" i="7"/>
  <c r="AF196" i="7"/>
  <c r="AE196" i="7"/>
  <c r="AD196" i="7"/>
  <c r="AC196" i="7"/>
  <c r="AB196" i="7"/>
  <c r="AA196" i="7"/>
  <c r="BF195" i="7"/>
  <c r="BE195" i="7"/>
  <c r="BD195" i="7"/>
  <c r="BC195" i="7"/>
  <c r="BB195" i="7"/>
  <c r="BA195" i="7"/>
  <c r="AZ195" i="7"/>
  <c r="AY195" i="7"/>
  <c r="AX195" i="7"/>
  <c r="AW195" i="7"/>
  <c r="AV195" i="7"/>
  <c r="AU195" i="7"/>
  <c r="AT195" i="7"/>
  <c r="AS195" i="7"/>
  <c r="AR195" i="7"/>
  <c r="AQ195" i="7"/>
  <c r="AP195" i="7"/>
  <c r="AO195" i="7"/>
  <c r="AN195" i="7"/>
  <c r="AM195" i="7"/>
  <c r="AL195" i="7"/>
  <c r="AK195" i="7"/>
  <c r="AJ195" i="7"/>
  <c r="AI195" i="7"/>
  <c r="AH195" i="7"/>
  <c r="AG195" i="7"/>
  <c r="AF195" i="7"/>
  <c r="AE195" i="7"/>
  <c r="AD195" i="7"/>
  <c r="AC195" i="7"/>
  <c r="AB195" i="7"/>
  <c r="AA195" i="7"/>
  <c r="BF194" i="7"/>
  <c r="BE194" i="7"/>
  <c r="BD194" i="7"/>
  <c r="BC194" i="7"/>
  <c r="BB194" i="7"/>
  <c r="BA194" i="7"/>
  <c r="AZ194" i="7"/>
  <c r="AY194" i="7"/>
  <c r="AX194" i="7"/>
  <c r="AW194" i="7"/>
  <c r="AV194" i="7"/>
  <c r="AU194" i="7"/>
  <c r="AT194" i="7"/>
  <c r="AS194" i="7"/>
  <c r="AR194" i="7"/>
  <c r="AQ194" i="7"/>
  <c r="AP194" i="7"/>
  <c r="AO194" i="7"/>
  <c r="AN194" i="7"/>
  <c r="AM194" i="7"/>
  <c r="AL194" i="7"/>
  <c r="AK194" i="7"/>
  <c r="AJ194" i="7"/>
  <c r="AI194" i="7"/>
  <c r="AH194" i="7"/>
  <c r="AG194" i="7"/>
  <c r="AF194" i="7"/>
  <c r="AE194" i="7"/>
  <c r="AD194" i="7"/>
  <c r="AC194" i="7"/>
  <c r="AB194" i="7"/>
  <c r="AA194" i="7"/>
  <c r="BF193" i="7"/>
  <c r="BG193" i="7" s="1"/>
  <c r="BE193" i="7"/>
  <c r="BD193" i="7"/>
  <c r="BC193" i="7"/>
  <c r="BB193" i="7"/>
  <c r="BA193" i="7"/>
  <c r="AZ193" i="7"/>
  <c r="AY193" i="7"/>
  <c r="AX193" i="7"/>
  <c r="AW193" i="7"/>
  <c r="AV193" i="7"/>
  <c r="AU193" i="7"/>
  <c r="AT193" i="7"/>
  <c r="AS193" i="7"/>
  <c r="AR193" i="7"/>
  <c r="AQ193" i="7"/>
  <c r="AP193" i="7"/>
  <c r="AO193" i="7"/>
  <c r="AN193" i="7"/>
  <c r="AM193" i="7"/>
  <c r="AL193" i="7"/>
  <c r="AK193" i="7"/>
  <c r="AJ193" i="7"/>
  <c r="AI193" i="7"/>
  <c r="AH193" i="7"/>
  <c r="AG193" i="7"/>
  <c r="AF193" i="7"/>
  <c r="AE193" i="7"/>
  <c r="AD193" i="7"/>
  <c r="AC193" i="7"/>
  <c r="AB193" i="7"/>
  <c r="AA193" i="7"/>
  <c r="BE192" i="7"/>
  <c r="BD192" i="7"/>
  <c r="BC192" i="7"/>
  <c r="BB192" i="7"/>
  <c r="BA192" i="7"/>
  <c r="AZ192" i="7"/>
  <c r="AY192" i="7"/>
  <c r="AX192" i="7"/>
  <c r="AW192" i="7"/>
  <c r="AV192" i="7"/>
  <c r="AU192" i="7"/>
  <c r="AT192" i="7"/>
  <c r="AS192" i="7"/>
  <c r="AR192" i="7"/>
  <c r="AQ192" i="7"/>
  <c r="AP192" i="7"/>
  <c r="AO192" i="7"/>
  <c r="AN192" i="7"/>
  <c r="AM192" i="7"/>
  <c r="AL192" i="7"/>
  <c r="AK192" i="7"/>
  <c r="AJ192" i="7"/>
  <c r="AI192" i="7"/>
  <c r="AH192" i="7"/>
  <c r="AG192" i="7"/>
  <c r="AF192" i="7"/>
  <c r="AE192" i="7"/>
  <c r="AD192" i="7"/>
  <c r="AC192" i="7"/>
  <c r="AB192" i="7"/>
  <c r="AA192" i="7"/>
  <c r="BF192" i="7" s="1"/>
  <c r="BF191" i="7"/>
  <c r="BE191" i="7"/>
  <c r="BD191" i="7"/>
  <c r="BC191" i="7"/>
  <c r="BB191" i="7"/>
  <c r="BA191" i="7"/>
  <c r="AZ191" i="7"/>
  <c r="AY191" i="7"/>
  <c r="AX191" i="7"/>
  <c r="AW191" i="7"/>
  <c r="AV191" i="7"/>
  <c r="AU191" i="7"/>
  <c r="AT191" i="7"/>
  <c r="AS191" i="7"/>
  <c r="AR191" i="7"/>
  <c r="AQ191" i="7"/>
  <c r="AP191" i="7"/>
  <c r="AO191" i="7"/>
  <c r="AN191" i="7"/>
  <c r="AM191" i="7"/>
  <c r="AL191" i="7"/>
  <c r="AK191" i="7"/>
  <c r="AJ191" i="7"/>
  <c r="AI191" i="7"/>
  <c r="AH191" i="7"/>
  <c r="AG191" i="7"/>
  <c r="AF191" i="7"/>
  <c r="AE191" i="7"/>
  <c r="AD191" i="7"/>
  <c r="AC191" i="7"/>
  <c r="AB191" i="7"/>
  <c r="AA191" i="7"/>
  <c r="BF190" i="7"/>
  <c r="BE190" i="7"/>
  <c r="BD190" i="7"/>
  <c r="BC190" i="7"/>
  <c r="BB190" i="7"/>
  <c r="BA190" i="7"/>
  <c r="AZ190" i="7"/>
  <c r="AY190" i="7"/>
  <c r="AX190" i="7"/>
  <c r="AW190" i="7"/>
  <c r="AV190" i="7"/>
  <c r="AU190" i="7"/>
  <c r="AT190" i="7"/>
  <c r="AS190" i="7"/>
  <c r="AR190" i="7"/>
  <c r="AQ190" i="7"/>
  <c r="AP190" i="7"/>
  <c r="AO190" i="7"/>
  <c r="AN190" i="7"/>
  <c r="AM190" i="7"/>
  <c r="AL190" i="7"/>
  <c r="AK190" i="7"/>
  <c r="AJ190" i="7"/>
  <c r="AI190" i="7"/>
  <c r="AH190" i="7"/>
  <c r="AG190" i="7"/>
  <c r="AF190" i="7"/>
  <c r="AE190" i="7"/>
  <c r="AD190" i="7"/>
  <c r="AC190" i="7"/>
  <c r="AB190" i="7"/>
  <c r="AA190" i="7"/>
  <c r="BF189" i="7"/>
  <c r="BE189" i="7"/>
  <c r="BD189" i="7"/>
  <c r="BC189" i="7"/>
  <c r="BB189" i="7"/>
  <c r="BA189" i="7"/>
  <c r="AZ189" i="7"/>
  <c r="AY189" i="7"/>
  <c r="AX189" i="7"/>
  <c r="AW189" i="7"/>
  <c r="AV189" i="7"/>
  <c r="AU189" i="7"/>
  <c r="AT189" i="7"/>
  <c r="AS189" i="7"/>
  <c r="AR189" i="7"/>
  <c r="AQ189" i="7"/>
  <c r="AP189" i="7"/>
  <c r="AO189" i="7"/>
  <c r="AN189" i="7"/>
  <c r="AM189" i="7"/>
  <c r="AL189" i="7"/>
  <c r="AK189" i="7"/>
  <c r="AJ189" i="7"/>
  <c r="AI189" i="7"/>
  <c r="AH189" i="7"/>
  <c r="AG189" i="7"/>
  <c r="AF189" i="7"/>
  <c r="AE189" i="7"/>
  <c r="AD189" i="7"/>
  <c r="AC189" i="7"/>
  <c r="AB189" i="7"/>
  <c r="AA189" i="7"/>
  <c r="BG188" i="7"/>
  <c r="BE188" i="7"/>
  <c r="BD188" i="7"/>
  <c r="BC188" i="7"/>
  <c r="BB188" i="7"/>
  <c r="BA188" i="7"/>
  <c r="AZ188" i="7"/>
  <c r="AY188" i="7"/>
  <c r="AX188" i="7"/>
  <c r="AW188" i="7"/>
  <c r="AV188" i="7"/>
  <c r="AU188" i="7"/>
  <c r="AT188" i="7"/>
  <c r="AS188" i="7"/>
  <c r="AR188" i="7"/>
  <c r="AQ188" i="7"/>
  <c r="AP188" i="7"/>
  <c r="AO188" i="7"/>
  <c r="AN188" i="7"/>
  <c r="AM188" i="7"/>
  <c r="AL188" i="7"/>
  <c r="AK188" i="7"/>
  <c r="AJ188" i="7"/>
  <c r="AI188" i="7"/>
  <c r="AH188" i="7"/>
  <c r="AG188" i="7"/>
  <c r="AF188" i="7"/>
  <c r="AE188" i="7"/>
  <c r="AD188" i="7"/>
  <c r="AC188" i="7"/>
  <c r="AB188" i="7"/>
  <c r="AA188" i="7"/>
  <c r="BF188" i="7" s="1"/>
  <c r="BE187" i="7"/>
  <c r="BD187" i="7"/>
  <c r="BD179" i="7" s="1"/>
  <c r="BC187" i="7"/>
  <c r="BC183" i="7" s="1"/>
  <c r="BB187" i="7"/>
  <c r="BA187" i="7"/>
  <c r="AZ187" i="7"/>
  <c r="AZ179" i="7" s="1"/>
  <c r="AY187" i="7"/>
  <c r="AY183" i="7" s="1"/>
  <c r="AX187" i="7"/>
  <c r="AW187" i="7"/>
  <c r="AV187" i="7"/>
  <c r="AV179" i="7" s="1"/>
  <c r="AU187" i="7"/>
  <c r="AU183" i="7" s="1"/>
  <c r="AT187" i="7"/>
  <c r="AS187" i="7"/>
  <c r="AR187" i="7"/>
  <c r="AR179" i="7" s="1"/>
  <c r="AQ187" i="7"/>
  <c r="AQ183" i="7" s="1"/>
  <c r="AP187" i="7"/>
  <c r="AO187" i="7"/>
  <c r="AO183" i="7" s="1"/>
  <c r="AO181" i="7" s="1"/>
  <c r="AO222" i="7" s="1"/>
  <c r="AN187" i="7"/>
  <c r="AN179" i="7" s="1"/>
  <c r="AM187" i="7"/>
  <c r="AM183" i="7" s="1"/>
  <c r="AL187" i="7"/>
  <c r="AK187" i="7"/>
  <c r="AK179" i="7" s="1"/>
  <c r="AJ187" i="7"/>
  <c r="AJ179" i="7" s="1"/>
  <c r="AI187" i="7"/>
  <c r="AI183" i="7" s="1"/>
  <c r="AH187" i="7"/>
  <c r="AG187" i="7"/>
  <c r="AF187" i="7"/>
  <c r="AF179" i="7" s="1"/>
  <c r="AE187" i="7"/>
  <c r="AE183" i="7" s="1"/>
  <c r="AD187" i="7"/>
  <c r="AC187" i="7"/>
  <c r="AC183" i="7" s="1"/>
  <c r="AC181" i="7" s="1"/>
  <c r="AC222" i="7" s="1"/>
  <c r="AB187" i="7"/>
  <c r="AB179" i="7" s="1"/>
  <c r="AA187" i="7"/>
  <c r="BE186" i="7"/>
  <c r="BE185" i="7" s="1"/>
  <c r="BD186" i="7"/>
  <c r="BD178" i="7" s="1"/>
  <c r="BC186" i="7"/>
  <c r="BC182" i="7" s="1"/>
  <c r="BC181" i="7" s="1"/>
  <c r="BB186" i="7"/>
  <c r="BA186" i="7"/>
  <c r="BA185" i="7" s="1"/>
  <c r="BA177" i="7" s="1"/>
  <c r="AZ186" i="7"/>
  <c r="AZ185" i="7" s="1"/>
  <c r="AZ177" i="7" s="1"/>
  <c r="AY186" i="7"/>
  <c r="AY182" i="7" s="1"/>
  <c r="AY181" i="7" s="1"/>
  <c r="AX186" i="7"/>
  <c r="AW186" i="7"/>
  <c r="AW185" i="7" s="1"/>
  <c r="AV186" i="7"/>
  <c r="AV178" i="7" s="1"/>
  <c r="AU186" i="7"/>
  <c r="AU182" i="7" s="1"/>
  <c r="AU181" i="7" s="1"/>
  <c r="AT186" i="7"/>
  <c r="AS186" i="7"/>
  <c r="AS185" i="7" s="1"/>
  <c r="AR186" i="7"/>
  <c r="AR178" i="7" s="1"/>
  <c r="AQ186" i="7"/>
  <c r="AQ182" i="7" s="1"/>
  <c r="AQ181" i="7" s="1"/>
  <c r="AQ222" i="7" s="1"/>
  <c r="AQ224" i="7" s="1"/>
  <c r="AP186" i="7"/>
  <c r="AO186" i="7"/>
  <c r="AO185" i="7" s="1"/>
  <c r="AN186" i="7"/>
  <c r="AN178" i="7" s="1"/>
  <c r="AM186" i="7"/>
  <c r="AM182" i="7" s="1"/>
  <c r="AM181" i="7" s="1"/>
  <c r="AM222" i="7" s="1"/>
  <c r="AM224" i="7" s="1"/>
  <c r="AL186" i="7"/>
  <c r="AK186" i="7"/>
  <c r="AJ186" i="7"/>
  <c r="AJ185" i="7" s="1"/>
  <c r="AJ177" i="7" s="1"/>
  <c r="AI186" i="7"/>
  <c r="AI182" i="7" s="1"/>
  <c r="AI181" i="7" s="1"/>
  <c r="AI222" i="7" s="1"/>
  <c r="AI224" i="7" s="1"/>
  <c r="AH186" i="7"/>
  <c r="AG186" i="7"/>
  <c r="AF186" i="7"/>
  <c r="AF178" i="7" s="1"/>
  <c r="AE186" i="7"/>
  <c r="AE182" i="7" s="1"/>
  <c r="AE181" i="7" s="1"/>
  <c r="AE222" i="7" s="1"/>
  <c r="AE224" i="7" s="1"/>
  <c r="AD186" i="7"/>
  <c r="AC186" i="7"/>
  <c r="AB186" i="7"/>
  <c r="AB178" i="7" s="1"/>
  <c r="AA186" i="7"/>
  <c r="BC185" i="7"/>
  <c r="BB185" i="7"/>
  <c r="AY185" i="7"/>
  <c r="AX185" i="7"/>
  <c r="AV185" i="7"/>
  <c r="AV177" i="7" s="1"/>
  <c r="AU185" i="7"/>
  <c r="AU177" i="7" s="1"/>
  <c r="AT185" i="7"/>
  <c r="AQ185" i="7"/>
  <c r="AQ177" i="7" s="1"/>
  <c r="AP185" i="7"/>
  <c r="AM185" i="7"/>
  <c r="AL185" i="7"/>
  <c r="AI185" i="7"/>
  <c r="AH185" i="7"/>
  <c r="AF185" i="7"/>
  <c r="AF177" i="7" s="1"/>
  <c r="AE185" i="7"/>
  <c r="AE177" i="7" s="1"/>
  <c r="AD185" i="7"/>
  <c r="AA185" i="7"/>
  <c r="BF185" i="7" s="1"/>
  <c r="BF184" i="7"/>
  <c r="BG184" i="7" s="1"/>
  <c r="BE184" i="7"/>
  <c r="BE176" i="7" s="1"/>
  <c r="BD184" i="7"/>
  <c r="BD180" i="7" s="1"/>
  <c r="BC184" i="7"/>
  <c r="BB184" i="7"/>
  <c r="BB176" i="7" s="1"/>
  <c r="BA184" i="7"/>
  <c r="BA176" i="7" s="1"/>
  <c r="AZ184" i="7"/>
  <c r="AZ180" i="7" s="1"/>
  <c r="AY184" i="7"/>
  <c r="AX184" i="7"/>
  <c r="AW184" i="7"/>
  <c r="AW176" i="7" s="1"/>
  <c r="AV184" i="7"/>
  <c r="AU184" i="7"/>
  <c r="AT184" i="7"/>
  <c r="AS184" i="7"/>
  <c r="AS176" i="7" s="1"/>
  <c r="AR184" i="7"/>
  <c r="AR180" i="7" s="1"/>
  <c r="AQ184" i="7"/>
  <c r="AP184" i="7"/>
  <c r="AP180" i="7" s="1"/>
  <c r="AO184" i="7"/>
  <c r="AO176" i="7" s="1"/>
  <c r="AN184" i="7"/>
  <c r="AN180" i="7" s="1"/>
  <c r="AM184" i="7"/>
  <c r="AL184" i="7"/>
  <c r="AL176" i="7" s="1"/>
  <c r="AK184" i="7"/>
  <c r="AK176" i="7" s="1"/>
  <c r="AJ184" i="7"/>
  <c r="AJ180" i="7" s="1"/>
  <c r="AI184" i="7"/>
  <c r="AH184" i="7"/>
  <c r="AH180" i="7" s="1"/>
  <c r="AG184" i="7"/>
  <c r="AG176" i="7" s="1"/>
  <c r="AF184" i="7"/>
  <c r="AE184" i="7"/>
  <c r="AD184" i="7"/>
  <c r="AD180" i="7" s="1"/>
  <c r="AC184" i="7"/>
  <c r="AC176" i="7" s="1"/>
  <c r="AB184" i="7"/>
  <c r="AB180" i="7" s="1"/>
  <c r="AA184" i="7"/>
  <c r="BE183" i="7"/>
  <c r="BD183" i="7"/>
  <c r="BB183" i="7"/>
  <c r="BA183" i="7"/>
  <c r="AZ183" i="7"/>
  <c r="AX183" i="7"/>
  <c r="AW183" i="7"/>
  <c r="AV183" i="7"/>
  <c r="AT183" i="7"/>
  <c r="AS183" i="7"/>
  <c r="AR183" i="7"/>
  <c r="AP183" i="7"/>
  <c r="AN183" i="7"/>
  <c r="AL183" i="7"/>
  <c r="AK183" i="7"/>
  <c r="AJ183" i="7"/>
  <c r="AH183" i="7"/>
  <c r="AG183" i="7"/>
  <c r="AF183" i="7"/>
  <c r="AD183" i="7"/>
  <c r="AB183" i="7"/>
  <c r="BE182" i="7"/>
  <c r="BB182" i="7"/>
  <c r="BA182" i="7"/>
  <c r="BA181" i="7" s="1"/>
  <c r="BA222" i="7" s="1"/>
  <c r="AX182" i="7"/>
  <c r="AX181" i="7" s="1"/>
  <c r="AX222" i="7" s="1"/>
  <c r="AW182" i="7"/>
  <c r="AV182" i="7"/>
  <c r="AT182" i="7"/>
  <c r="AS182" i="7"/>
  <c r="AS181" i="7" s="1"/>
  <c r="AS222" i="7" s="1"/>
  <c r="AP182" i="7"/>
  <c r="AO182" i="7"/>
  <c r="AN182" i="7"/>
  <c r="AN181" i="7" s="1"/>
  <c r="AL182" i="7"/>
  <c r="AK182" i="7"/>
  <c r="AH182" i="7"/>
  <c r="AG182" i="7"/>
  <c r="AG181" i="7" s="1"/>
  <c r="AG222" i="7" s="1"/>
  <c r="AD182" i="7"/>
  <c r="AC182" i="7"/>
  <c r="AB182" i="7"/>
  <c r="AB181" i="7" s="1"/>
  <c r="BE181" i="7"/>
  <c r="BE222" i="7" s="1"/>
  <c r="BB181" i="7"/>
  <c r="BB222" i="7" s="1"/>
  <c r="AW181" i="7"/>
  <c r="AW222" i="7" s="1"/>
  <c r="AV181" i="7"/>
  <c r="AV222" i="7" s="1"/>
  <c r="AT181" i="7"/>
  <c r="AT222" i="7" s="1"/>
  <c r="AP181" i="7"/>
  <c r="AP222" i="7" s="1"/>
  <c r="AL181" i="7"/>
  <c r="AL222" i="7" s="1"/>
  <c r="AK181" i="7"/>
  <c r="AK222" i="7" s="1"/>
  <c r="AH181" i="7"/>
  <c r="AH222" i="7" s="1"/>
  <c r="AD181" i="7"/>
  <c r="AD222" i="7" s="1"/>
  <c r="BE180" i="7"/>
  <c r="BC180" i="7"/>
  <c r="BA180" i="7"/>
  <c r="AY180" i="7"/>
  <c r="AX180" i="7"/>
  <c r="AW180" i="7"/>
  <c r="AU180" i="7"/>
  <c r="AT180" i="7"/>
  <c r="AS180" i="7"/>
  <c r="AQ180" i="7"/>
  <c r="AO180" i="7"/>
  <c r="AM180" i="7"/>
  <c r="AL180" i="7"/>
  <c r="AK180" i="7"/>
  <c r="AI180" i="7"/>
  <c r="AG180" i="7"/>
  <c r="AE180" i="7"/>
  <c r="AC180" i="7"/>
  <c r="AA180" i="7"/>
  <c r="BF180" i="7" s="1"/>
  <c r="BG180" i="7" s="1"/>
  <c r="BE179" i="7"/>
  <c r="BC179" i="7"/>
  <c r="BB179" i="7"/>
  <c r="BA179" i="7"/>
  <c r="AY179" i="7"/>
  <c r="AX179" i="7"/>
  <c r="AW179" i="7"/>
  <c r="AU179" i="7"/>
  <c r="AT179" i="7"/>
  <c r="AS179" i="7"/>
  <c r="AQ179" i="7"/>
  <c r="AP179" i="7"/>
  <c r="AO179" i="7"/>
  <c r="AM179" i="7"/>
  <c r="AL179" i="7"/>
  <c r="AI179" i="7"/>
  <c r="AH179" i="7"/>
  <c r="AG179" i="7"/>
  <c r="AE179" i="7"/>
  <c r="AD179" i="7"/>
  <c r="AA179" i="7"/>
  <c r="BF179" i="7" s="1"/>
  <c r="BE178" i="7"/>
  <c r="BC178" i="7"/>
  <c r="BB178" i="7"/>
  <c r="BA178" i="7"/>
  <c r="AY178" i="7"/>
  <c r="AX178" i="7"/>
  <c r="AW178" i="7"/>
  <c r="AU178" i="7"/>
  <c r="AT178" i="7"/>
  <c r="AS178" i="7"/>
  <c r="AQ178" i="7"/>
  <c r="AP178" i="7"/>
  <c r="AO178" i="7"/>
  <c r="AM178" i="7"/>
  <c r="AL178" i="7"/>
  <c r="AK178" i="7"/>
  <c r="AI178" i="7"/>
  <c r="AH178" i="7"/>
  <c r="AG178" i="7"/>
  <c r="AD178" i="7"/>
  <c r="AC178" i="7"/>
  <c r="AA178" i="7"/>
  <c r="BF178" i="7" s="1"/>
  <c r="BE177" i="7"/>
  <c r="BC177" i="7"/>
  <c r="BB177" i="7"/>
  <c r="AY177" i="7"/>
  <c r="AX177" i="7"/>
  <c r="AW177" i="7"/>
  <c r="AT177" i="7"/>
  <c r="AS177" i="7"/>
  <c r="AP177" i="7"/>
  <c r="AO177" i="7"/>
  <c r="AM177" i="7"/>
  <c r="AL177" i="7"/>
  <c r="AI177" i="7"/>
  <c r="AH177" i="7"/>
  <c r="AD177" i="7"/>
  <c r="AA177" i="7"/>
  <c r="O177" i="7"/>
  <c r="BF176" i="7"/>
  <c r="BD176" i="7"/>
  <c r="BC176" i="7"/>
  <c r="AZ176" i="7"/>
  <c r="AY176" i="7"/>
  <c r="AX176" i="7"/>
  <c r="AU176" i="7"/>
  <c r="AT176" i="7"/>
  <c r="AQ176" i="7"/>
  <c r="AP176" i="7"/>
  <c r="AN176" i="7"/>
  <c r="AM176" i="7"/>
  <c r="AJ176" i="7"/>
  <c r="AI176" i="7"/>
  <c r="AH176" i="7"/>
  <c r="AE176" i="7"/>
  <c r="AB176" i="7"/>
  <c r="AA176" i="7"/>
  <c r="BF175" i="7"/>
  <c r="BE175" i="7"/>
  <c r="BD175" i="7"/>
  <c r="BC175" i="7"/>
  <c r="BB175" i="7"/>
  <c r="BA175" i="7"/>
  <c r="AZ175" i="7"/>
  <c r="AY175" i="7"/>
  <c r="AX175" i="7"/>
  <c r="AW175" i="7"/>
  <c r="AV175" i="7"/>
  <c r="AU175" i="7"/>
  <c r="AT175" i="7"/>
  <c r="AS175" i="7"/>
  <c r="AR175" i="7"/>
  <c r="AQ175" i="7"/>
  <c r="AP175" i="7"/>
  <c r="AO175" i="7"/>
  <c r="AN175" i="7"/>
  <c r="AM175" i="7"/>
  <c r="AL175" i="7"/>
  <c r="AK175" i="7"/>
  <c r="AJ175" i="7"/>
  <c r="AI175" i="7"/>
  <c r="AH175" i="7"/>
  <c r="AG175" i="7"/>
  <c r="AF175" i="7"/>
  <c r="AE175" i="7"/>
  <c r="AD175" i="7"/>
  <c r="AC175" i="7"/>
  <c r="AB175" i="7"/>
  <c r="AA175" i="7"/>
  <c r="BE163" i="7"/>
  <c r="BD163" i="7"/>
  <c r="BC163" i="7"/>
  <c r="BB163" i="7"/>
  <c r="BA163" i="7"/>
  <c r="AZ163" i="7"/>
  <c r="AY163" i="7"/>
  <c r="AX163" i="7"/>
  <c r="AW163" i="7"/>
  <c r="AV163" i="7"/>
  <c r="AU163" i="7"/>
  <c r="AT163" i="7"/>
  <c r="AS163" i="7"/>
  <c r="AR163" i="7"/>
  <c r="AQ163" i="7"/>
  <c r="AP163" i="7"/>
  <c r="AO163" i="7"/>
  <c r="AN163" i="7"/>
  <c r="AM163" i="7"/>
  <c r="AL163" i="7"/>
  <c r="AK163" i="7"/>
  <c r="AJ163" i="7"/>
  <c r="AI163" i="7"/>
  <c r="AH163" i="7"/>
  <c r="AG163" i="7"/>
  <c r="AF163" i="7"/>
  <c r="AE163" i="7"/>
  <c r="AD163" i="7"/>
  <c r="AC163" i="7"/>
  <c r="AB163" i="7"/>
  <c r="AA163" i="7"/>
  <c r="BF163" i="7" s="1"/>
  <c r="BE162" i="7"/>
  <c r="BD162" i="7"/>
  <c r="BC162" i="7"/>
  <c r="BB162" i="7"/>
  <c r="BA162" i="7"/>
  <c r="AZ162" i="7"/>
  <c r="AY162" i="7"/>
  <c r="AX162" i="7"/>
  <c r="AW162" i="7"/>
  <c r="AV162" i="7"/>
  <c r="AU162" i="7"/>
  <c r="AT162" i="7"/>
  <c r="AS162" i="7"/>
  <c r="AR162" i="7"/>
  <c r="AQ162" i="7"/>
  <c r="AP162" i="7"/>
  <c r="AO162" i="7"/>
  <c r="AN162" i="7"/>
  <c r="AM162" i="7"/>
  <c r="AL162" i="7"/>
  <c r="AK162" i="7"/>
  <c r="AJ162" i="7"/>
  <c r="AI162" i="7"/>
  <c r="AH162" i="7"/>
  <c r="AG162" i="7"/>
  <c r="AF162" i="7"/>
  <c r="AE162" i="7"/>
  <c r="AD162" i="7"/>
  <c r="AC162" i="7"/>
  <c r="AB162" i="7"/>
  <c r="BF162" i="7" s="1"/>
  <c r="AA162" i="7"/>
  <c r="BE161" i="7"/>
  <c r="BD161" i="7"/>
  <c r="BC161" i="7"/>
  <c r="BB161" i="7"/>
  <c r="BA161" i="7"/>
  <c r="AZ161" i="7"/>
  <c r="AY161" i="7"/>
  <c r="AX161" i="7"/>
  <c r="AW161" i="7"/>
  <c r="AV161" i="7"/>
  <c r="AU161" i="7"/>
  <c r="AT161" i="7"/>
  <c r="AS161" i="7"/>
  <c r="AR161" i="7"/>
  <c r="AQ161" i="7"/>
  <c r="AP161" i="7"/>
  <c r="AO161" i="7"/>
  <c r="AN161" i="7"/>
  <c r="AM161" i="7"/>
  <c r="AL161" i="7"/>
  <c r="AK161" i="7"/>
  <c r="AJ161" i="7"/>
  <c r="AI161" i="7"/>
  <c r="AH161" i="7"/>
  <c r="AG161" i="7"/>
  <c r="AF161" i="7"/>
  <c r="AE161" i="7"/>
  <c r="AD161" i="7"/>
  <c r="AC161" i="7"/>
  <c r="AB161" i="7"/>
  <c r="AA161" i="7"/>
  <c r="BF161" i="7" s="1"/>
  <c r="BF160" i="7"/>
  <c r="BE160" i="7"/>
  <c r="BD160" i="7"/>
  <c r="BC160" i="7"/>
  <c r="BB160" i="7"/>
  <c r="BA160" i="7"/>
  <c r="AZ160" i="7"/>
  <c r="AY160" i="7"/>
  <c r="AX160" i="7"/>
  <c r="AW160" i="7"/>
  <c r="AV160" i="7"/>
  <c r="AU160" i="7"/>
  <c r="AT160" i="7"/>
  <c r="AS160" i="7"/>
  <c r="AR160" i="7"/>
  <c r="AQ160" i="7"/>
  <c r="AP160" i="7"/>
  <c r="AO160" i="7"/>
  <c r="AN160" i="7"/>
  <c r="AM160" i="7"/>
  <c r="AL160" i="7"/>
  <c r="AK160" i="7"/>
  <c r="AJ160" i="7"/>
  <c r="AI160" i="7"/>
  <c r="AH160" i="7"/>
  <c r="AG160" i="7"/>
  <c r="AF160" i="7"/>
  <c r="AE160" i="7"/>
  <c r="AD160" i="7"/>
  <c r="AC160" i="7"/>
  <c r="AB160" i="7"/>
  <c r="AA160" i="7"/>
  <c r="BF159" i="7"/>
  <c r="BE159" i="7"/>
  <c r="BD159" i="7"/>
  <c r="BC159" i="7"/>
  <c r="BB159" i="7"/>
  <c r="BA159" i="7"/>
  <c r="AZ159" i="7"/>
  <c r="AY159" i="7"/>
  <c r="AX159" i="7"/>
  <c r="AW159" i="7"/>
  <c r="AV159" i="7"/>
  <c r="AU159" i="7"/>
  <c r="AT159" i="7"/>
  <c r="AS159" i="7"/>
  <c r="AR159" i="7"/>
  <c r="AQ159" i="7"/>
  <c r="AP159" i="7"/>
  <c r="AO159" i="7"/>
  <c r="AN159" i="7"/>
  <c r="AM159" i="7"/>
  <c r="AL159" i="7"/>
  <c r="AK159" i="7"/>
  <c r="AJ159" i="7"/>
  <c r="AI159" i="7"/>
  <c r="AH159" i="7"/>
  <c r="AG159" i="7"/>
  <c r="AF159" i="7"/>
  <c r="AE159" i="7"/>
  <c r="AD159" i="7"/>
  <c r="AC159" i="7"/>
  <c r="AB159" i="7"/>
  <c r="AA159" i="7"/>
  <c r="BF158" i="7"/>
  <c r="BE158" i="7"/>
  <c r="BD158" i="7"/>
  <c r="BC158" i="7"/>
  <c r="BB158" i="7"/>
  <c r="BA158" i="7"/>
  <c r="AZ158" i="7"/>
  <c r="AY158" i="7"/>
  <c r="AX158" i="7"/>
  <c r="AW158" i="7"/>
  <c r="AV158" i="7"/>
  <c r="AU158" i="7"/>
  <c r="AT158" i="7"/>
  <c r="AS158" i="7"/>
  <c r="AR158" i="7"/>
  <c r="AQ158" i="7"/>
  <c r="AP158" i="7"/>
  <c r="AO158" i="7"/>
  <c r="AN158" i="7"/>
  <c r="AM158" i="7"/>
  <c r="AL158" i="7"/>
  <c r="AK158" i="7"/>
  <c r="AJ158" i="7"/>
  <c r="AI158" i="7"/>
  <c r="AH158" i="7"/>
  <c r="AG158" i="7"/>
  <c r="AF158" i="7"/>
  <c r="AE158" i="7"/>
  <c r="AD158" i="7"/>
  <c r="AC158" i="7"/>
  <c r="AB158" i="7"/>
  <c r="AA158" i="7"/>
  <c r="BE157" i="7"/>
  <c r="BD157" i="7"/>
  <c r="BC157" i="7"/>
  <c r="BB157" i="7"/>
  <c r="BA157" i="7"/>
  <c r="AZ157" i="7"/>
  <c r="AY157" i="7"/>
  <c r="AX157" i="7"/>
  <c r="AW157" i="7"/>
  <c r="AV157" i="7"/>
  <c r="AU157" i="7"/>
  <c r="AT157" i="7"/>
  <c r="AS157" i="7"/>
  <c r="AR157" i="7"/>
  <c r="AQ157" i="7"/>
  <c r="AP157" i="7"/>
  <c r="AO157" i="7"/>
  <c r="AN157" i="7"/>
  <c r="AM157" i="7"/>
  <c r="AL157" i="7"/>
  <c r="AK157" i="7"/>
  <c r="AJ157" i="7"/>
  <c r="AI157" i="7"/>
  <c r="AH157" i="7"/>
  <c r="AG157" i="7"/>
  <c r="AF157" i="7"/>
  <c r="AE157" i="7"/>
  <c r="AD157" i="7"/>
  <c r="AC157" i="7"/>
  <c r="AB157" i="7"/>
  <c r="AA157" i="7"/>
  <c r="BF157" i="7" s="1"/>
  <c r="BE156" i="7"/>
  <c r="BD156" i="7"/>
  <c r="BC156" i="7"/>
  <c r="BB156" i="7"/>
  <c r="BA156" i="7"/>
  <c r="AZ156" i="7"/>
  <c r="AY156" i="7"/>
  <c r="AX156" i="7"/>
  <c r="AW156" i="7"/>
  <c r="AV156" i="7"/>
  <c r="AU156" i="7"/>
  <c r="AT156" i="7"/>
  <c r="AS156" i="7"/>
  <c r="AR156" i="7"/>
  <c r="AQ156" i="7"/>
  <c r="AP156" i="7"/>
  <c r="AO156" i="7"/>
  <c r="AN156" i="7"/>
  <c r="AM156" i="7"/>
  <c r="AL156" i="7"/>
  <c r="AK156" i="7"/>
  <c r="AJ156" i="7"/>
  <c r="AI156" i="7"/>
  <c r="AH156" i="7"/>
  <c r="AG156" i="7"/>
  <c r="AF156" i="7"/>
  <c r="AE156" i="7"/>
  <c r="AD156" i="7"/>
  <c r="AC156" i="7"/>
  <c r="AB156" i="7"/>
  <c r="AA156" i="7"/>
  <c r="BF156" i="7" s="1"/>
  <c r="BE155" i="7"/>
  <c r="BD155" i="7"/>
  <c r="BC155" i="7"/>
  <c r="BB155" i="7"/>
  <c r="BA155" i="7"/>
  <c r="AZ155" i="7"/>
  <c r="AY155" i="7"/>
  <c r="AX155" i="7"/>
  <c r="AW155" i="7"/>
  <c r="AV155" i="7"/>
  <c r="AU155" i="7"/>
  <c r="AT155" i="7"/>
  <c r="AS155" i="7"/>
  <c r="AR155" i="7"/>
  <c r="AQ155" i="7"/>
  <c r="AP155" i="7"/>
  <c r="AO155" i="7"/>
  <c r="AN155" i="7"/>
  <c r="AM155" i="7"/>
  <c r="AL155" i="7"/>
  <c r="AK155" i="7"/>
  <c r="AJ155" i="7"/>
  <c r="AI155" i="7"/>
  <c r="AH155" i="7"/>
  <c r="AG155" i="7"/>
  <c r="AF155" i="7"/>
  <c r="AE155" i="7"/>
  <c r="AD155" i="7"/>
  <c r="AC155" i="7"/>
  <c r="AB155" i="7"/>
  <c r="AA155" i="7"/>
  <c r="BF155" i="7" s="1"/>
  <c r="BF154" i="7"/>
  <c r="BE154" i="7"/>
  <c r="BD154" i="7"/>
  <c r="BD171" i="7" s="1"/>
  <c r="BC154" i="7"/>
  <c r="BC171" i="7" s="1"/>
  <c r="BB154" i="7"/>
  <c r="BA154" i="7"/>
  <c r="AZ154" i="7"/>
  <c r="AZ171" i="7" s="1"/>
  <c r="AY154" i="7"/>
  <c r="AY171" i="7" s="1"/>
  <c r="AX154" i="7"/>
  <c r="AX171" i="7" s="1"/>
  <c r="AW154" i="7"/>
  <c r="AV154" i="7"/>
  <c r="AU154" i="7"/>
  <c r="AU171" i="7" s="1"/>
  <c r="AT154" i="7"/>
  <c r="AT171" i="7" s="1"/>
  <c r="AS154" i="7"/>
  <c r="AR154" i="7"/>
  <c r="AR171" i="7" s="1"/>
  <c r="AQ154" i="7"/>
  <c r="AP154" i="7"/>
  <c r="AP171" i="7" s="1"/>
  <c r="AO154" i="7"/>
  <c r="AN154" i="7"/>
  <c r="AN171" i="7" s="1"/>
  <c r="AM154" i="7"/>
  <c r="AM171" i="7" s="1"/>
  <c r="AL154" i="7"/>
  <c r="AK154" i="7"/>
  <c r="AJ154" i="7"/>
  <c r="AJ171" i="7" s="1"/>
  <c r="AI154" i="7"/>
  <c r="AI171" i="7" s="1"/>
  <c r="AH154" i="7"/>
  <c r="AH171" i="7" s="1"/>
  <c r="AG154" i="7"/>
  <c r="AF154" i="7"/>
  <c r="AE154" i="7"/>
  <c r="AE171" i="7" s="1"/>
  <c r="AD154" i="7"/>
  <c r="AD171" i="7" s="1"/>
  <c r="AC154" i="7"/>
  <c r="AB154" i="7"/>
  <c r="AB171" i="7" s="1"/>
  <c r="AA154" i="7"/>
  <c r="BE153" i="7"/>
  <c r="BD153" i="7"/>
  <c r="BC153" i="7"/>
  <c r="BB153" i="7"/>
  <c r="BA153" i="7"/>
  <c r="AZ153" i="7"/>
  <c r="AY153" i="7"/>
  <c r="AX153" i="7"/>
  <c r="AW153" i="7"/>
  <c r="AV153" i="7"/>
  <c r="AU153" i="7"/>
  <c r="AT153" i="7"/>
  <c r="AS153" i="7"/>
  <c r="AR153" i="7"/>
  <c r="AQ153" i="7"/>
  <c r="AP153" i="7"/>
  <c r="AO153" i="7"/>
  <c r="AN153" i="7"/>
  <c r="AM153" i="7"/>
  <c r="AL153" i="7"/>
  <c r="AK153" i="7"/>
  <c r="AJ153" i="7"/>
  <c r="AI153" i="7"/>
  <c r="AH153" i="7"/>
  <c r="AG153" i="7"/>
  <c r="AF153" i="7"/>
  <c r="AE153" i="7"/>
  <c r="AD153" i="7"/>
  <c r="AC153" i="7"/>
  <c r="AB153" i="7"/>
  <c r="AA153" i="7"/>
  <c r="BF153" i="7" s="1"/>
  <c r="BE152" i="7"/>
  <c r="BD152" i="7"/>
  <c r="BC152" i="7"/>
  <c r="BB152" i="7"/>
  <c r="BA152" i="7"/>
  <c r="AZ152" i="7"/>
  <c r="AY152" i="7"/>
  <c r="AX152" i="7"/>
  <c r="AW152" i="7"/>
  <c r="AV152" i="7"/>
  <c r="AU152" i="7"/>
  <c r="AT152" i="7"/>
  <c r="AS152" i="7"/>
  <c r="AR152" i="7"/>
  <c r="AQ152" i="7"/>
  <c r="AP152" i="7"/>
  <c r="AO152" i="7"/>
  <c r="AN152" i="7"/>
  <c r="AM152" i="7"/>
  <c r="AL152" i="7"/>
  <c r="AK152" i="7"/>
  <c r="AJ152" i="7"/>
  <c r="AI152" i="7"/>
  <c r="AH152" i="7"/>
  <c r="AG152" i="7"/>
  <c r="AF152" i="7"/>
  <c r="AE152" i="7"/>
  <c r="AD152" i="7"/>
  <c r="AC152" i="7"/>
  <c r="AB152" i="7"/>
  <c r="AA152" i="7"/>
  <c r="BF152" i="7" s="1"/>
  <c r="BE151" i="7"/>
  <c r="BD151" i="7"/>
  <c r="BC151" i="7"/>
  <c r="BB151" i="7"/>
  <c r="BA151" i="7"/>
  <c r="AZ151" i="7"/>
  <c r="AY151" i="7"/>
  <c r="AX151" i="7"/>
  <c r="AW151" i="7"/>
  <c r="AV151" i="7"/>
  <c r="AU151" i="7"/>
  <c r="AT151" i="7"/>
  <c r="AS151" i="7"/>
  <c r="AR151" i="7"/>
  <c r="AQ151" i="7"/>
  <c r="AP151" i="7"/>
  <c r="AO151" i="7"/>
  <c r="AN151" i="7"/>
  <c r="AM151" i="7"/>
  <c r="AL151" i="7"/>
  <c r="AK151" i="7"/>
  <c r="AJ151" i="7"/>
  <c r="AI151" i="7"/>
  <c r="AH151" i="7"/>
  <c r="AG151" i="7"/>
  <c r="AF151" i="7"/>
  <c r="AE151" i="7"/>
  <c r="AD151" i="7"/>
  <c r="AC151" i="7"/>
  <c r="AB151" i="7"/>
  <c r="AA151" i="7"/>
  <c r="BF151" i="7" s="1"/>
  <c r="BF150" i="7"/>
  <c r="BF167" i="7" s="1"/>
  <c r="BE150" i="7"/>
  <c r="BD150" i="7"/>
  <c r="BD167" i="7" s="1"/>
  <c r="BC150" i="7"/>
  <c r="BC167" i="7" s="1"/>
  <c r="BB150" i="7"/>
  <c r="BB167" i="7" s="1"/>
  <c r="BA150" i="7"/>
  <c r="AZ150" i="7"/>
  <c r="AZ167" i="7" s="1"/>
  <c r="AY150" i="7"/>
  <c r="AY167" i="7" s="1"/>
  <c r="AX150" i="7"/>
  <c r="AX167" i="7" s="1"/>
  <c r="AW150" i="7"/>
  <c r="AV150" i="7"/>
  <c r="AV167" i="7" s="1"/>
  <c r="AU150" i="7"/>
  <c r="AU167" i="7" s="1"/>
  <c r="AT150" i="7"/>
  <c r="AT167" i="7" s="1"/>
  <c r="AS150" i="7"/>
  <c r="AR150" i="7"/>
  <c r="AR167" i="7" s="1"/>
  <c r="AQ150" i="7"/>
  <c r="AQ167" i="7" s="1"/>
  <c r="AP150" i="7"/>
  <c r="AP167" i="7" s="1"/>
  <c r="AO150" i="7"/>
  <c r="AN150" i="7"/>
  <c r="AN167" i="7" s="1"/>
  <c r="AM150" i="7"/>
  <c r="AM167" i="7" s="1"/>
  <c r="AL150" i="7"/>
  <c r="AL167" i="7" s="1"/>
  <c r="AK150" i="7"/>
  <c r="AJ150" i="7"/>
  <c r="AJ167" i="7" s="1"/>
  <c r="AI150" i="7"/>
  <c r="AI167" i="7" s="1"/>
  <c r="AH150" i="7"/>
  <c r="AH167" i="7" s="1"/>
  <c r="AG150" i="7"/>
  <c r="AF150" i="7"/>
  <c r="AF167" i="7" s="1"/>
  <c r="AE150" i="7"/>
  <c r="AE167" i="7" s="1"/>
  <c r="AD150" i="7"/>
  <c r="AD167" i="7" s="1"/>
  <c r="AC150" i="7"/>
  <c r="AB150" i="7"/>
  <c r="AB167" i="7" s="1"/>
  <c r="AA150" i="7"/>
  <c r="AA167" i="7" s="1"/>
  <c r="BE149" i="7"/>
  <c r="BD149" i="7"/>
  <c r="BC149" i="7"/>
  <c r="BB149" i="7"/>
  <c r="BA149" i="7"/>
  <c r="AZ149" i="7"/>
  <c r="AY149" i="7"/>
  <c r="AX149" i="7"/>
  <c r="AW149" i="7"/>
  <c r="AV149" i="7"/>
  <c r="AU149" i="7"/>
  <c r="AT149" i="7"/>
  <c r="AS149" i="7"/>
  <c r="AR149" i="7"/>
  <c r="AQ149" i="7"/>
  <c r="AP149" i="7"/>
  <c r="AO149" i="7"/>
  <c r="AN149" i="7"/>
  <c r="AM149" i="7"/>
  <c r="AL149" i="7"/>
  <c r="AK149" i="7"/>
  <c r="AJ149" i="7"/>
  <c r="AI149" i="7"/>
  <c r="AH149" i="7"/>
  <c r="AG149" i="7"/>
  <c r="AF149" i="7"/>
  <c r="AE149" i="7"/>
  <c r="AD149" i="7"/>
  <c r="AC149" i="7"/>
  <c r="AB149" i="7"/>
  <c r="AA149" i="7"/>
  <c r="BF149" i="7" s="1"/>
  <c r="BE148" i="7"/>
  <c r="BD148" i="7"/>
  <c r="BC148" i="7"/>
  <c r="BB148" i="7"/>
  <c r="BA148" i="7"/>
  <c r="AZ148" i="7"/>
  <c r="AY148" i="7"/>
  <c r="AX148" i="7"/>
  <c r="AW148" i="7"/>
  <c r="AV148" i="7"/>
  <c r="AU148" i="7"/>
  <c r="AT148" i="7"/>
  <c r="AS148" i="7"/>
  <c r="AR148" i="7"/>
  <c r="AQ148" i="7"/>
  <c r="AP148" i="7"/>
  <c r="AO148" i="7"/>
  <c r="AN148" i="7"/>
  <c r="AM148" i="7"/>
  <c r="AL148" i="7"/>
  <c r="AK148" i="7"/>
  <c r="AJ148" i="7"/>
  <c r="AI148" i="7"/>
  <c r="AH148" i="7"/>
  <c r="AG148" i="7"/>
  <c r="AF148" i="7"/>
  <c r="AE148" i="7"/>
  <c r="AD148" i="7"/>
  <c r="AC148" i="7"/>
  <c r="AB148" i="7"/>
  <c r="AA148" i="7"/>
  <c r="BF148" i="7" s="1"/>
  <c r="BE147" i="7"/>
  <c r="BD147" i="7"/>
  <c r="BC147" i="7"/>
  <c r="BB147" i="7"/>
  <c r="BA147" i="7"/>
  <c r="AZ147" i="7"/>
  <c r="AY147" i="7"/>
  <c r="AX147" i="7"/>
  <c r="AW147" i="7"/>
  <c r="AV147" i="7"/>
  <c r="AU147" i="7"/>
  <c r="AT147" i="7"/>
  <c r="AS147" i="7"/>
  <c r="AR147" i="7"/>
  <c r="AQ147" i="7"/>
  <c r="AP147" i="7"/>
  <c r="AO147" i="7"/>
  <c r="AN147" i="7"/>
  <c r="AM147" i="7"/>
  <c r="AL147" i="7"/>
  <c r="AK147" i="7"/>
  <c r="AJ147" i="7"/>
  <c r="AI147" i="7"/>
  <c r="AH147" i="7"/>
  <c r="AG147" i="7"/>
  <c r="AF147" i="7"/>
  <c r="AE147" i="7"/>
  <c r="AD147" i="7"/>
  <c r="AC147" i="7"/>
  <c r="AB147" i="7"/>
  <c r="AA147" i="7"/>
  <c r="BF147" i="7" s="1"/>
  <c r="BE146" i="7"/>
  <c r="BD146" i="7"/>
  <c r="BC146" i="7"/>
  <c r="BB146" i="7"/>
  <c r="BA146" i="7"/>
  <c r="AZ146" i="7"/>
  <c r="AY146" i="7"/>
  <c r="AX146" i="7"/>
  <c r="AW146" i="7"/>
  <c r="AV146" i="7"/>
  <c r="AU146" i="7"/>
  <c r="AT146" i="7"/>
  <c r="AS146" i="7"/>
  <c r="AR146" i="7"/>
  <c r="AQ146" i="7"/>
  <c r="AP146" i="7"/>
  <c r="AO146" i="7"/>
  <c r="AN146" i="7"/>
  <c r="AM146" i="7"/>
  <c r="AL146" i="7"/>
  <c r="AK146" i="7"/>
  <c r="AJ146" i="7"/>
  <c r="AI146" i="7"/>
  <c r="AH146" i="7"/>
  <c r="AG146" i="7"/>
  <c r="AF146" i="7"/>
  <c r="AE146" i="7"/>
  <c r="AD146" i="7"/>
  <c r="AC146" i="7"/>
  <c r="AB146" i="7"/>
  <c r="AA146" i="7"/>
  <c r="BF146" i="7" s="1"/>
  <c r="BE145" i="7"/>
  <c r="BD145" i="7"/>
  <c r="BC145" i="7"/>
  <c r="BB145" i="7"/>
  <c r="BA145" i="7"/>
  <c r="AZ145" i="7"/>
  <c r="AY145" i="7"/>
  <c r="AX145" i="7"/>
  <c r="AW145" i="7"/>
  <c r="AV145" i="7"/>
  <c r="AU145" i="7"/>
  <c r="AT145" i="7"/>
  <c r="AS145" i="7"/>
  <c r="AR145" i="7"/>
  <c r="AQ145" i="7"/>
  <c r="AP145" i="7"/>
  <c r="AO145" i="7"/>
  <c r="AN145" i="7"/>
  <c r="AM145" i="7"/>
  <c r="AL145" i="7"/>
  <c r="AK145" i="7"/>
  <c r="AJ145" i="7"/>
  <c r="AI145" i="7"/>
  <c r="AH145" i="7"/>
  <c r="AG145" i="7"/>
  <c r="AF145" i="7"/>
  <c r="AE145" i="7"/>
  <c r="AD145" i="7"/>
  <c r="AC145" i="7"/>
  <c r="AB145" i="7"/>
  <c r="AA145" i="7"/>
  <c r="BF145" i="7" s="1"/>
  <c r="BE144" i="7"/>
  <c r="BD144" i="7"/>
  <c r="BC144" i="7"/>
  <c r="BB144" i="7"/>
  <c r="BA144" i="7"/>
  <c r="AZ144" i="7"/>
  <c r="AY144" i="7"/>
  <c r="AX144" i="7"/>
  <c r="AW144" i="7"/>
  <c r="AV144" i="7"/>
  <c r="AU144" i="7"/>
  <c r="AT144" i="7"/>
  <c r="AS144" i="7"/>
  <c r="AR144" i="7"/>
  <c r="AQ144" i="7"/>
  <c r="AP144" i="7"/>
  <c r="AO144" i="7"/>
  <c r="AN144" i="7"/>
  <c r="AM144" i="7"/>
  <c r="AL144" i="7"/>
  <c r="AK144" i="7"/>
  <c r="AJ144" i="7"/>
  <c r="AI144" i="7"/>
  <c r="AH144" i="7"/>
  <c r="AG144" i="7"/>
  <c r="AF144" i="7"/>
  <c r="AE144" i="7"/>
  <c r="AD144" i="7"/>
  <c r="AC144" i="7"/>
  <c r="AB144" i="7"/>
  <c r="AA144" i="7"/>
  <c r="BF144" i="7" s="1"/>
  <c r="BE143" i="7"/>
  <c r="BD143" i="7"/>
  <c r="BC143" i="7"/>
  <c r="BB143" i="7"/>
  <c r="BA143" i="7"/>
  <c r="AZ143" i="7"/>
  <c r="AY143" i="7"/>
  <c r="AX143" i="7"/>
  <c r="AW143" i="7"/>
  <c r="AV143" i="7"/>
  <c r="AU143" i="7"/>
  <c r="AT143" i="7"/>
  <c r="AS143" i="7"/>
  <c r="AR143" i="7"/>
  <c r="AQ143" i="7"/>
  <c r="AP143" i="7"/>
  <c r="AO143" i="7"/>
  <c r="AN143" i="7"/>
  <c r="AM143" i="7"/>
  <c r="AL143" i="7"/>
  <c r="AK143" i="7"/>
  <c r="AJ143" i="7"/>
  <c r="AI143" i="7"/>
  <c r="AH143" i="7"/>
  <c r="AG143" i="7"/>
  <c r="AF143" i="7"/>
  <c r="AE143" i="7"/>
  <c r="AD143" i="7"/>
  <c r="AC143" i="7"/>
  <c r="AB143" i="7"/>
  <c r="AA143" i="7"/>
  <c r="BF143" i="7" s="1"/>
  <c r="BE142" i="7"/>
  <c r="BD142" i="7"/>
  <c r="BD168" i="7" s="1"/>
  <c r="BC142" i="7"/>
  <c r="BC168" i="7" s="1"/>
  <c r="BB142" i="7"/>
  <c r="BB168" i="7" s="1"/>
  <c r="BA142" i="7"/>
  <c r="AZ142" i="7"/>
  <c r="AZ168" i="7" s="1"/>
  <c r="AY142" i="7"/>
  <c r="AY168" i="7" s="1"/>
  <c r="AX142" i="7"/>
  <c r="AX168" i="7" s="1"/>
  <c r="AW142" i="7"/>
  <c r="AV142" i="7"/>
  <c r="AV168" i="7" s="1"/>
  <c r="AU142" i="7"/>
  <c r="AU168" i="7" s="1"/>
  <c r="AT142" i="7"/>
  <c r="AT168" i="7" s="1"/>
  <c r="AS142" i="7"/>
  <c r="AR142" i="7"/>
  <c r="AR168" i="7" s="1"/>
  <c r="AQ142" i="7"/>
  <c r="AQ168" i="7" s="1"/>
  <c r="AP142" i="7"/>
  <c r="AP168" i="7" s="1"/>
  <c r="AO142" i="7"/>
  <c r="AN142" i="7"/>
  <c r="AN168" i="7" s="1"/>
  <c r="AM142" i="7"/>
  <c r="AM168" i="7" s="1"/>
  <c r="AL142" i="7"/>
  <c r="AL168" i="7" s="1"/>
  <c r="AK142" i="7"/>
  <c r="AJ142" i="7"/>
  <c r="AJ168" i="7" s="1"/>
  <c r="AI142" i="7"/>
  <c r="AI168" i="7" s="1"/>
  <c r="AH142" i="7"/>
  <c r="AH168" i="7" s="1"/>
  <c r="AG142" i="7"/>
  <c r="AF142" i="7"/>
  <c r="AF168" i="7" s="1"/>
  <c r="AE142" i="7"/>
  <c r="AE168" i="7" s="1"/>
  <c r="AD142" i="7"/>
  <c r="AD168" i="7" s="1"/>
  <c r="AC142" i="7"/>
  <c r="AB142" i="7"/>
  <c r="AB168" i="7" s="1"/>
  <c r="AA142" i="7"/>
  <c r="AA168" i="7" s="1"/>
  <c r="BE141" i="7"/>
  <c r="BD141" i="7"/>
  <c r="BC141" i="7"/>
  <c r="BB141" i="7"/>
  <c r="BA141" i="7"/>
  <c r="AZ141" i="7"/>
  <c r="AY141" i="7"/>
  <c r="AX141" i="7"/>
  <c r="AW141" i="7"/>
  <c r="AV141" i="7"/>
  <c r="AU141" i="7"/>
  <c r="AT141" i="7"/>
  <c r="AS141" i="7"/>
  <c r="AR141" i="7"/>
  <c r="AQ141" i="7"/>
  <c r="AP141" i="7"/>
  <c r="AO141" i="7"/>
  <c r="AN141" i="7"/>
  <c r="AM141" i="7"/>
  <c r="AL141" i="7"/>
  <c r="AK141" i="7"/>
  <c r="AJ141" i="7"/>
  <c r="AI141" i="7"/>
  <c r="AH141" i="7"/>
  <c r="AG141" i="7"/>
  <c r="AF141" i="7"/>
  <c r="AE141" i="7"/>
  <c r="AD141" i="7"/>
  <c r="AC141" i="7"/>
  <c r="AB141" i="7"/>
  <c r="BF141" i="7" s="1"/>
  <c r="AA141" i="7"/>
  <c r="BE140" i="7"/>
  <c r="BD140" i="7"/>
  <c r="BC140" i="7"/>
  <c r="BB140" i="7"/>
  <c r="BA140" i="7"/>
  <c r="AZ140" i="7"/>
  <c r="AY140" i="7"/>
  <c r="AX140" i="7"/>
  <c r="AW140" i="7"/>
  <c r="AV140" i="7"/>
  <c r="AU140" i="7"/>
  <c r="AT140" i="7"/>
  <c r="AS140" i="7"/>
  <c r="AR140" i="7"/>
  <c r="AQ140" i="7"/>
  <c r="AP140" i="7"/>
  <c r="AO140" i="7"/>
  <c r="AN140" i="7"/>
  <c r="AM140" i="7"/>
  <c r="AL140" i="7"/>
  <c r="AK140" i="7"/>
  <c r="AJ140" i="7"/>
  <c r="AI140" i="7"/>
  <c r="AH140" i="7"/>
  <c r="AG140" i="7"/>
  <c r="AF140" i="7"/>
  <c r="AE140" i="7"/>
  <c r="AD140" i="7"/>
  <c r="AC140" i="7"/>
  <c r="AB140" i="7"/>
  <c r="BF140" i="7" s="1"/>
  <c r="AA140" i="7"/>
  <c r="BF139" i="7"/>
  <c r="BE139" i="7"/>
  <c r="BD139" i="7"/>
  <c r="BC139" i="7"/>
  <c r="BB139" i="7"/>
  <c r="BA139" i="7"/>
  <c r="AZ139" i="7"/>
  <c r="AY139" i="7"/>
  <c r="AX139" i="7"/>
  <c r="AW139" i="7"/>
  <c r="AV139" i="7"/>
  <c r="AU139" i="7"/>
  <c r="AT139" i="7"/>
  <c r="AS139" i="7"/>
  <c r="AR139" i="7"/>
  <c r="AQ139" i="7"/>
  <c r="AP139" i="7"/>
  <c r="AO139" i="7"/>
  <c r="AN139" i="7"/>
  <c r="AM139" i="7"/>
  <c r="AL139" i="7"/>
  <c r="AK139" i="7"/>
  <c r="AJ139" i="7"/>
  <c r="AI139" i="7"/>
  <c r="AH139" i="7"/>
  <c r="AG139" i="7"/>
  <c r="AF139" i="7"/>
  <c r="AE139" i="7"/>
  <c r="AD139" i="7"/>
  <c r="AC139" i="7"/>
  <c r="AB139" i="7"/>
  <c r="AA139" i="7"/>
  <c r="BF138" i="7"/>
  <c r="BE138" i="7"/>
  <c r="BD138" i="7"/>
  <c r="BC138" i="7"/>
  <c r="BB138" i="7"/>
  <c r="BA138" i="7"/>
  <c r="AZ138" i="7"/>
  <c r="AY138" i="7"/>
  <c r="AX138" i="7"/>
  <c r="AW138" i="7"/>
  <c r="AV138" i="7"/>
  <c r="AU138" i="7"/>
  <c r="AT138" i="7"/>
  <c r="AS138" i="7"/>
  <c r="AR138" i="7"/>
  <c r="AQ138" i="7"/>
  <c r="AP138" i="7"/>
  <c r="AO138" i="7"/>
  <c r="AN138" i="7"/>
  <c r="AM138" i="7"/>
  <c r="AL138" i="7"/>
  <c r="AK138" i="7"/>
  <c r="AJ138" i="7"/>
  <c r="AI138" i="7"/>
  <c r="AH138" i="7"/>
  <c r="AG138" i="7"/>
  <c r="AF138" i="7"/>
  <c r="AE138" i="7"/>
  <c r="AD138" i="7"/>
  <c r="AC138" i="7"/>
  <c r="AB138" i="7"/>
  <c r="AA138" i="7"/>
  <c r="BF137" i="7"/>
  <c r="BE137" i="7"/>
  <c r="BD137" i="7"/>
  <c r="BC137" i="7"/>
  <c r="BB137" i="7"/>
  <c r="BA137" i="7"/>
  <c r="AZ137" i="7"/>
  <c r="AY137" i="7"/>
  <c r="AX137" i="7"/>
  <c r="AW137" i="7"/>
  <c r="AV137" i="7"/>
  <c r="AU137" i="7"/>
  <c r="AT137" i="7"/>
  <c r="AS137" i="7"/>
  <c r="AR137" i="7"/>
  <c r="AQ137" i="7"/>
  <c r="AP137" i="7"/>
  <c r="AO137" i="7"/>
  <c r="AN137" i="7"/>
  <c r="AM137" i="7"/>
  <c r="AL137" i="7"/>
  <c r="AK137" i="7"/>
  <c r="AJ137" i="7"/>
  <c r="AI137" i="7"/>
  <c r="AH137" i="7"/>
  <c r="AG137" i="7"/>
  <c r="AF137" i="7"/>
  <c r="AE137" i="7"/>
  <c r="AD137" i="7"/>
  <c r="AC137" i="7"/>
  <c r="AB137" i="7"/>
  <c r="AA137" i="7"/>
  <c r="BE136" i="7"/>
  <c r="BD136" i="7"/>
  <c r="BC136" i="7"/>
  <c r="BB136" i="7"/>
  <c r="BA136" i="7"/>
  <c r="AZ136" i="7"/>
  <c r="AY136" i="7"/>
  <c r="AX136" i="7"/>
  <c r="AW136" i="7"/>
  <c r="AV136" i="7"/>
  <c r="AU136" i="7"/>
  <c r="AT136" i="7"/>
  <c r="AS136" i="7"/>
  <c r="AR136" i="7"/>
  <c r="AQ136" i="7"/>
  <c r="AP136" i="7"/>
  <c r="AO136" i="7"/>
  <c r="AN136" i="7"/>
  <c r="AM136" i="7"/>
  <c r="AL136" i="7"/>
  <c r="AK136" i="7"/>
  <c r="AJ136" i="7"/>
  <c r="AI136" i="7"/>
  <c r="AH136" i="7"/>
  <c r="AG136" i="7"/>
  <c r="AF136" i="7"/>
  <c r="AE136" i="7"/>
  <c r="AD136" i="7"/>
  <c r="AC136" i="7"/>
  <c r="AB136" i="7"/>
  <c r="AA136" i="7"/>
  <c r="BF136" i="7" s="1"/>
  <c r="BE135" i="7"/>
  <c r="BD135" i="7"/>
  <c r="BC135" i="7"/>
  <c r="BB135" i="7"/>
  <c r="BA135" i="7"/>
  <c r="AZ135" i="7"/>
  <c r="AY135" i="7"/>
  <c r="AX135" i="7"/>
  <c r="AW135" i="7"/>
  <c r="AV135" i="7"/>
  <c r="AU135" i="7"/>
  <c r="AT135" i="7"/>
  <c r="AS135" i="7"/>
  <c r="AR135" i="7"/>
  <c r="AQ135" i="7"/>
  <c r="AP135" i="7"/>
  <c r="AO135" i="7"/>
  <c r="AN135" i="7"/>
  <c r="AM135" i="7"/>
  <c r="AL135" i="7"/>
  <c r="AK135" i="7"/>
  <c r="AJ135" i="7"/>
  <c r="AI135" i="7"/>
  <c r="AH135" i="7"/>
  <c r="AG135" i="7"/>
  <c r="AF135" i="7"/>
  <c r="AE135" i="7"/>
  <c r="AD135" i="7"/>
  <c r="AC135" i="7"/>
  <c r="AB135" i="7"/>
  <c r="AA135" i="7"/>
  <c r="BF135" i="7" s="1"/>
  <c r="BE134" i="7"/>
  <c r="BD134" i="7"/>
  <c r="BC134" i="7"/>
  <c r="BB134" i="7"/>
  <c r="BA134" i="7"/>
  <c r="AZ134" i="7"/>
  <c r="AY134" i="7"/>
  <c r="AX134" i="7"/>
  <c r="AW134" i="7"/>
  <c r="AV134" i="7"/>
  <c r="AU134" i="7"/>
  <c r="AT134" i="7"/>
  <c r="AS134" i="7"/>
  <c r="AR134" i="7"/>
  <c r="AQ134" i="7"/>
  <c r="AP134" i="7"/>
  <c r="AO134" i="7"/>
  <c r="AN134" i="7"/>
  <c r="AM134" i="7"/>
  <c r="AL134" i="7"/>
  <c r="AK134" i="7"/>
  <c r="AJ134" i="7"/>
  <c r="AI134" i="7"/>
  <c r="AH134" i="7"/>
  <c r="AG134" i="7"/>
  <c r="AF134" i="7"/>
  <c r="AE134" i="7"/>
  <c r="AD134" i="7"/>
  <c r="AC134" i="7"/>
  <c r="AB134" i="7"/>
  <c r="AA134" i="7"/>
  <c r="BF134" i="7" s="1"/>
  <c r="BE133" i="7"/>
  <c r="BD133" i="7"/>
  <c r="BC133" i="7"/>
  <c r="BB133" i="7"/>
  <c r="BA133" i="7"/>
  <c r="AZ133" i="7"/>
  <c r="AY133" i="7"/>
  <c r="AX133" i="7"/>
  <c r="AW133" i="7"/>
  <c r="AV133" i="7"/>
  <c r="AU133" i="7"/>
  <c r="AT133" i="7"/>
  <c r="AS133" i="7"/>
  <c r="AR133" i="7"/>
  <c r="AQ133" i="7"/>
  <c r="AP133" i="7"/>
  <c r="AO133" i="7"/>
  <c r="AN133" i="7"/>
  <c r="AM133" i="7"/>
  <c r="AL133" i="7"/>
  <c r="AK133" i="7"/>
  <c r="AJ133" i="7"/>
  <c r="AI133" i="7"/>
  <c r="AH133" i="7"/>
  <c r="AG133" i="7"/>
  <c r="AF133" i="7"/>
  <c r="AE133" i="7"/>
  <c r="AD133" i="7"/>
  <c r="AC133" i="7"/>
  <c r="AB133" i="7"/>
  <c r="AA133" i="7"/>
  <c r="BF133" i="7" s="1"/>
  <c r="BE132" i="7"/>
  <c r="BD132" i="7"/>
  <c r="BC132" i="7"/>
  <c r="BB132" i="7"/>
  <c r="BA132" i="7"/>
  <c r="AZ132" i="7"/>
  <c r="AY132" i="7"/>
  <c r="AX132" i="7"/>
  <c r="AW132" i="7"/>
  <c r="AV132" i="7"/>
  <c r="AU132" i="7"/>
  <c r="AT132" i="7"/>
  <c r="AT128" i="7" s="1"/>
  <c r="AS132" i="7"/>
  <c r="AR132" i="7"/>
  <c r="AQ132" i="7"/>
  <c r="AP132" i="7"/>
  <c r="AP128" i="7" s="1"/>
  <c r="AO132" i="7"/>
  <c r="AN132" i="7"/>
  <c r="AM132" i="7"/>
  <c r="AL132" i="7"/>
  <c r="AL128" i="7" s="1"/>
  <c r="AK132" i="7"/>
  <c r="AJ132" i="7"/>
  <c r="AI132" i="7"/>
  <c r="AH132" i="7"/>
  <c r="AH128" i="7" s="1"/>
  <c r="AG132" i="7"/>
  <c r="AF132" i="7"/>
  <c r="AF128" i="7" s="1"/>
  <c r="AE132" i="7"/>
  <c r="AD132" i="7"/>
  <c r="AD128" i="7" s="1"/>
  <c r="AC132" i="7"/>
  <c r="AB132" i="7"/>
  <c r="AB128" i="7" s="1"/>
  <c r="AA132" i="7"/>
  <c r="BF132" i="7" s="1"/>
  <c r="BF131" i="7"/>
  <c r="BE131" i="7"/>
  <c r="BD131" i="7"/>
  <c r="BC131" i="7"/>
  <c r="BB131" i="7"/>
  <c r="BA131" i="7"/>
  <c r="AZ131" i="7"/>
  <c r="AY131" i="7"/>
  <c r="AX131" i="7"/>
  <c r="AW131" i="7"/>
  <c r="AV131" i="7"/>
  <c r="AU131" i="7"/>
  <c r="AT131" i="7"/>
  <c r="AS131" i="7"/>
  <c r="AR131" i="7"/>
  <c r="AQ131" i="7"/>
  <c r="AP131" i="7"/>
  <c r="AO131" i="7"/>
  <c r="AN131" i="7"/>
  <c r="AM131" i="7"/>
  <c r="AL131" i="7"/>
  <c r="AK131" i="7"/>
  <c r="AJ131" i="7"/>
  <c r="AI131" i="7"/>
  <c r="AH131" i="7"/>
  <c r="AG131" i="7"/>
  <c r="AF131" i="7"/>
  <c r="AE131" i="7"/>
  <c r="AD131" i="7"/>
  <c r="AC131" i="7"/>
  <c r="AB131" i="7"/>
  <c r="AA131" i="7"/>
  <c r="BF130" i="7"/>
  <c r="BE130" i="7"/>
  <c r="BD130" i="7"/>
  <c r="BC130" i="7"/>
  <c r="BB130" i="7"/>
  <c r="BA130" i="7"/>
  <c r="AZ130" i="7"/>
  <c r="AY130" i="7"/>
  <c r="AX130" i="7"/>
  <c r="AW130" i="7"/>
  <c r="AV130" i="7"/>
  <c r="AU130" i="7"/>
  <c r="AT130" i="7"/>
  <c r="AS130" i="7"/>
  <c r="AR130" i="7"/>
  <c r="AQ130" i="7"/>
  <c r="AP130" i="7"/>
  <c r="AO130" i="7"/>
  <c r="AN130" i="7"/>
  <c r="AM130" i="7"/>
  <c r="AL130" i="7"/>
  <c r="AK130" i="7"/>
  <c r="AJ130" i="7"/>
  <c r="AI130" i="7"/>
  <c r="AH130" i="7"/>
  <c r="AG130" i="7"/>
  <c r="AF130" i="7"/>
  <c r="AE130" i="7"/>
  <c r="AD130" i="7"/>
  <c r="AC130" i="7"/>
  <c r="AB130" i="7"/>
  <c r="AA130" i="7"/>
  <c r="BF129" i="7"/>
  <c r="BE129" i="7"/>
  <c r="BE170" i="7" s="1"/>
  <c r="BD129" i="7"/>
  <c r="BD170" i="7" s="1"/>
  <c r="BC129" i="7"/>
  <c r="BC170" i="7" s="1"/>
  <c r="BB129" i="7"/>
  <c r="BB170" i="7" s="1"/>
  <c r="BA129" i="7"/>
  <c r="BA170" i="7" s="1"/>
  <c r="AZ129" i="7"/>
  <c r="AZ170" i="7" s="1"/>
  <c r="AY129" i="7"/>
  <c r="AY170" i="7" s="1"/>
  <c r="AX129" i="7"/>
  <c r="AX170" i="7" s="1"/>
  <c r="AX172" i="7" s="1"/>
  <c r="AW129" i="7"/>
  <c r="AW170" i="7" s="1"/>
  <c r="AV129" i="7"/>
  <c r="AV170" i="7" s="1"/>
  <c r="AU129" i="7"/>
  <c r="AU170" i="7" s="1"/>
  <c r="AT129" i="7"/>
  <c r="AT170" i="7" s="1"/>
  <c r="AT172" i="7" s="1"/>
  <c r="AS129" i="7"/>
  <c r="AS170" i="7" s="1"/>
  <c r="AR129" i="7"/>
  <c r="AR170" i="7" s="1"/>
  <c r="AQ129" i="7"/>
  <c r="AQ170" i="7" s="1"/>
  <c r="AP129" i="7"/>
  <c r="AP170" i="7" s="1"/>
  <c r="AP172" i="7" s="1"/>
  <c r="AO129" i="7"/>
  <c r="AO170" i="7" s="1"/>
  <c r="AN129" i="7"/>
  <c r="AN170" i="7" s="1"/>
  <c r="AM129" i="7"/>
  <c r="AM170" i="7" s="1"/>
  <c r="AL129" i="7"/>
  <c r="AL170" i="7" s="1"/>
  <c r="AK129" i="7"/>
  <c r="AK170" i="7" s="1"/>
  <c r="AJ129" i="7"/>
  <c r="AJ170" i="7" s="1"/>
  <c r="AI129" i="7"/>
  <c r="AI170" i="7" s="1"/>
  <c r="AH129" i="7"/>
  <c r="AH170" i="7" s="1"/>
  <c r="AH172" i="7" s="1"/>
  <c r="AG129" i="7"/>
  <c r="AG170" i="7" s="1"/>
  <c r="AF129" i="7"/>
  <c r="AF170" i="7" s="1"/>
  <c r="AE129" i="7"/>
  <c r="AE170" i="7" s="1"/>
  <c r="AD129" i="7"/>
  <c r="AD170" i="7" s="1"/>
  <c r="AD172" i="7" s="1"/>
  <c r="AC129" i="7"/>
  <c r="AC170" i="7" s="1"/>
  <c r="AB129" i="7"/>
  <c r="AB170" i="7" s="1"/>
  <c r="AA129" i="7"/>
  <c r="AA170" i="7" s="1"/>
  <c r="BE128" i="7"/>
  <c r="BD128" i="7"/>
  <c r="BC128" i="7"/>
  <c r="BB128" i="7"/>
  <c r="BA128" i="7"/>
  <c r="AZ128" i="7"/>
  <c r="AY128" i="7"/>
  <c r="AX128" i="7"/>
  <c r="AW128" i="7"/>
  <c r="AV128" i="7"/>
  <c r="AU128" i="7"/>
  <c r="AS128" i="7"/>
  <c r="AR128" i="7"/>
  <c r="AQ128" i="7"/>
  <c r="AO128" i="7"/>
  <c r="AN128" i="7"/>
  <c r="AM128" i="7"/>
  <c r="AK128" i="7"/>
  <c r="AJ128" i="7"/>
  <c r="AI128" i="7"/>
  <c r="AG128" i="7"/>
  <c r="AE128" i="7"/>
  <c r="AC128" i="7"/>
  <c r="AA128" i="7"/>
  <c r="BF128" i="7" s="1"/>
  <c r="BE127" i="7"/>
  <c r="BD127" i="7"/>
  <c r="BC127" i="7"/>
  <c r="BB127" i="7"/>
  <c r="BA127" i="7"/>
  <c r="AZ127" i="7"/>
  <c r="AY127" i="7"/>
  <c r="AX127" i="7"/>
  <c r="AW127" i="7"/>
  <c r="AV127" i="7"/>
  <c r="AU127" i="7"/>
  <c r="AT127" i="7"/>
  <c r="AS127" i="7"/>
  <c r="AR127" i="7"/>
  <c r="AQ127" i="7"/>
  <c r="AP127" i="7"/>
  <c r="AO127" i="7"/>
  <c r="AN127" i="7"/>
  <c r="AM127" i="7"/>
  <c r="AL127" i="7"/>
  <c r="AK127" i="7"/>
  <c r="AJ127" i="7"/>
  <c r="AI127" i="7"/>
  <c r="AH127" i="7"/>
  <c r="AG127" i="7"/>
  <c r="AF127" i="7"/>
  <c r="AE127" i="7"/>
  <c r="AD127" i="7"/>
  <c r="AC127" i="7"/>
  <c r="AB127" i="7"/>
  <c r="AA127" i="7"/>
  <c r="BF127" i="7" s="1"/>
  <c r="BE126" i="7"/>
  <c r="BD126" i="7"/>
  <c r="BC126" i="7"/>
  <c r="BB126" i="7"/>
  <c r="BA126" i="7"/>
  <c r="AZ126" i="7"/>
  <c r="AY126" i="7"/>
  <c r="AX126" i="7"/>
  <c r="AW126" i="7"/>
  <c r="AV126" i="7"/>
  <c r="AU126" i="7"/>
  <c r="AT126" i="7"/>
  <c r="AS126" i="7"/>
  <c r="AR126" i="7"/>
  <c r="AQ126" i="7"/>
  <c r="AP126" i="7"/>
  <c r="AO126" i="7"/>
  <c r="AN126" i="7"/>
  <c r="AM126" i="7"/>
  <c r="AL126" i="7"/>
  <c r="AK126" i="7"/>
  <c r="AJ126" i="7"/>
  <c r="AI126" i="7"/>
  <c r="AH126" i="7"/>
  <c r="AG126" i="7"/>
  <c r="AF126" i="7"/>
  <c r="AE126" i="7"/>
  <c r="AD126" i="7"/>
  <c r="AC126" i="7"/>
  <c r="AB126" i="7"/>
  <c r="AA126" i="7"/>
  <c r="BF126" i="7" s="1"/>
  <c r="BE125" i="7"/>
  <c r="BE166" i="7" s="1"/>
  <c r="BD125" i="7"/>
  <c r="BD165" i="7" s="1"/>
  <c r="BC125" i="7"/>
  <c r="BC166" i="7" s="1"/>
  <c r="BB125" i="7"/>
  <c r="BB166" i="7" s="1"/>
  <c r="BA125" i="7"/>
  <c r="BA166" i="7" s="1"/>
  <c r="AZ125" i="7"/>
  <c r="AZ165" i="7" s="1"/>
  <c r="AY125" i="7"/>
  <c r="AY165" i="7" s="1"/>
  <c r="AX125" i="7"/>
  <c r="AX166" i="7" s="1"/>
  <c r="AW125" i="7"/>
  <c r="AW166" i="7" s="1"/>
  <c r="AV125" i="7"/>
  <c r="AV165" i="7" s="1"/>
  <c r="AU125" i="7"/>
  <c r="AU165" i="7" s="1"/>
  <c r="AT125" i="7"/>
  <c r="AT165" i="7" s="1"/>
  <c r="AS125" i="7"/>
  <c r="AS166" i="7" s="1"/>
  <c r="AR125" i="7"/>
  <c r="AR166" i="7" s="1"/>
  <c r="AQ125" i="7"/>
  <c r="AQ166" i="7" s="1"/>
  <c r="AP125" i="7"/>
  <c r="AP166" i="7" s="1"/>
  <c r="AO125" i="7"/>
  <c r="AO166" i="7" s="1"/>
  <c r="AN125" i="7"/>
  <c r="AN166" i="7" s="1"/>
  <c r="AM125" i="7"/>
  <c r="AM166" i="7" s="1"/>
  <c r="AL125" i="7"/>
  <c r="AL166" i="7" s="1"/>
  <c r="AK125" i="7"/>
  <c r="AK166" i="7" s="1"/>
  <c r="AJ125" i="7"/>
  <c r="AJ166" i="7" s="1"/>
  <c r="AI125" i="7"/>
  <c r="AI166" i="7" s="1"/>
  <c r="AH125" i="7"/>
  <c r="AH166" i="7" s="1"/>
  <c r="AG125" i="7"/>
  <c r="AG166" i="7" s="1"/>
  <c r="AF125" i="7"/>
  <c r="AF166" i="7" s="1"/>
  <c r="AE125" i="7"/>
  <c r="AE166" i="7" s="1"/>
  <c r="AD125" i="7"/>
  <c r="AD166" i="7" s="1"/>
  <c r="AC125" i="7"/>
  <c r="AC166" i="7" s="1"/>
  <c r="AB125" i="7"/>
  <c r="AB166" i="7" s="1"/>
  <c r="AA125" i="7"/>
  <c r="AA166" i="7" s="1"/>
  <c r="BE124" i="7"/>
  <c r="BD124" i="7"/>
  <c r="BC124" i="7"/>
  <c r="BB124" i="7"/>
  <c r="BA124" i="7"/>
  <c r="AZ124" i="7"/>
  <c r="AY124" i="7"/>
  <c r="AX124" i="7"/>
  <c r="AW124" i="7"/>
  <c r="AV124" i="7"/>
  <c r="AU124" i="7"/>
  <c r="AS124" i="7"/>
  <c r="AR124" i="7"/>
  <c r="AQ124" i="7"/>
  <c r="AO124" i="7"/>
  <c r="AN124" i="7"/>
  <c r="AM124" i="7"/>
  <c r="AK124" i="7"/>
  <c r="AJ124" i="7"/>
  <c r="AI124" i="7"/>
  <c r="AG124" i="7"/>
  <c r="AE124" i="7"/>
  <c r="AC124" i="7"/>
  <c r="AA124" i="7"/>
  <c r="BE123" i="7"/>
  <c r="BD123" i="7"/>
  <c r="BC123" i="7"/>
  <c r="BB123" i="7"/>
  <c r="BA123" i="7"/>
  <c r="AZ123" i="7"/>
  <c r="AY123" i="7"/>
  <c r="AX123" i="7"/>
  <c r="AW123" i="7"/>
  <c r="AV123" i="7"/>
  <c r="AU123" i="7"/>
  <c r="AT123" i="7"/>
  <c r="AS123" i="7"/>
  <c r="AR123" i="7"/>
  <c r="AQ123" i="7"/>
  <c r="AP123" i="7"/>
  <c r="AO123" i="7"/>
  <c r="AN123" i="7"/>
  <c r="AM123" i="7"/>
  <c r="AL123" i="7"/>
  <c r="AK123" i="7"/>
  <c r="AJ123" i="7"/>
  <c r="AI123" i="7"/>
  <c r="AH123" i="7"/>
  <c r="AG123" i="7"/>
  <c r="AF123" i="7"/>
  <c r="AE123" i="7"/>
  <c r="AD123" i="7"/>
  <c r="AC123" i="7"/>
  <c r="AB123" i="7"/>
  <c r="AA123" i="7"/>
  <c r="BF123" i="7" s="1"/>
  <c r="BE121" i="7"/>
  <c r="BD121" i="7"/>
  <c r="BC121" i="7"/>
  <c r="BB121" i="7"/>
  <c r="BA121" i="7"/>
  <c r="AZ121" i="7"/>
  <c r="AY121" i="7"/>
  <c r="AX121" i="7"/>
  <c r="AW121" i="7"/>
  <c r="AV121" i="7"/>
  <c r="AU121" i="7"/>
  <c r="AT121" i="7"/>
  <c r="AS121" i="7"/>
  <c r="AR121" i="7"/>
  <c r="AQ121" i="7"/>
  <c r="AP121" i="7"/>
  <c r="AO121" i="7"/>
  <c r="AN121" i="7"/>
  <c r="AM121" i="7"/>
  <c r="AL121" i="7"/>
  <c r="AK121" i="7"/>
  <c r="AJ121" i="7"/>
  <c r="AI121" i="7"/>
  <c r="AH121" i="7"/>
  <c r="AG121" i="7"/>
  <c r="AF121" i="7"/>
  <c r="AE121" i="7"/>
  <c r="AD121" i="7"/>
  <c r="AC121" i="7"/>
  <c r="AB121" i="7"/>
  <c r="AA121" i="7"/>
  <c r="A121" i="7"/>
  <c r="BG119" i="7"/>
  <c r="Y119" i="7"/>
  <c r="X119" i="7"/>
  <c r="W119" i="7"/>
  <c r="V119" i="7"/>
  <c r="Z119" i="7" s="1"/>
  <c r="U119" i="7"/>
  <c r="T119" i="7"/>
  <c r="S119" i="7"/>
  <c r="R119" i="7"/>
  <c r="Q119" i="7"/>
  <c r="P119" i="7"/>
  <c r="O119" i="7"/>
  <c r="N119" i="7"/>
  <c r="M119" i="7" s="1"/>
  <c r="BG118" i="7"/>
  <c r="Y118" i="7"/>
  <c r="X118" i="7"/>
  <c r="W118" i="7"/>
  <c r="V118" i="7"/>
  <c r="Z118" i="7" s="1"/>
  <c r="U118" i="7"/>
  <c r="T118" i="7"/>
  <c r="S118" i="7"/>
  <c r="R118" i="7"/>
  <c r="Q118" i="7"/>
  <c r="P118" i="7"/>
  <c r="O118" i="7"/>
  <c r="N118" i="7" s="1"/>
  <c r="M118" i="7" s="1"/>
  <c r="BG117" i="7"/>
  <c r="Y117" i="7"/>
  <c r="X117" i="7"/>
  <c r="W117" i="7"/>
  <c r="V117" i="7"/>
  <c r="Z117" i="7" s="1"/>
  <c r="U117" i="7"/>
  <c r="T117" i="7"/>
  <c r="S117" i="7"/>
  <c r="R117" i="7"/>
  <c r="Q117" i="7"/>
  <c r="P117" i="7"/>
  <c r="O117" i="7"/>
  <c r="N117" i="7"/>
  <c r="M117" i="7" s="1"/>
  <c r="BG116" i="7"/>
  <c r="Y116" i="7"/>
  <c r="X116" i="7"/>
  <c r="W116" i="7"/>
  <c r="V116" i="7"/>
  <c r="Z116" i="7" s="1"/>
  <c r="U116" i="7"/>
  <c r="T116" i="7"/>
  <c r="S116" i="7"/>
  <c r="R116" i="7"/>
  <c r="Q116" i="7"/>
  <c r="P116" i="7"/>
  <c r="O116" i="7"/>
  <c r="N116" i="7" s="1"/>
  <c r="M116" i="7" s="1"/>
  <c r="BG115" i="7"/>
  <c r="Y115" i="7"/>
  <c r="X115" i="7"/>
  <c r="W115" i="7"/>
  <c r="V115" i="7"/>
  <c r="Z115" i="7" s="1"/>
  <c r="U115" i="7"/>
  <c r="T115" i="7"/>
  <c r="S115" i="7"/>
  <c r="R115" i="7"/>
  <c r="Q115" i="7"/>
  <c r="P115" i="7"/>
  <c r="O115" i="7"/>
  <c r="N115" i="7"/>
  <c r="M115" i="7" s="1"/>
  <c r="BG114" i="7"/>
  <c r="Y114" i="7"/>
  <c r="X114" i="7"/>
  <c r="W114" i="7"/>
  <c r="V114" i="7"/>
  <c r="Z114" i="7" s="1"/>
  <c r="U114" i="7"/>
  <c r="T114" i="7"/>
  <c r="S114" i="7"/>
  <c r="R114" i="7"/>
  <c r="Q114" i="7"/>
  <c r="P114" i="7"/>
  <c r="O114" i="7"/>
  <c r="N114" i="7" s="1"/>
  <c r="M114" i="7" s="1"/>
  <c r="BG113" i="7"/>
  <c r="Y113" i="7"/>
  <c r="X113" i="7"/>
  <c r="W113" i="7"/>
  <c r="V113" i="7"/>
  <c r="Z113" i="7" s="1"/>
  <c r="U113" i="7"/>
  <c r="T113" i="7"/>
  <c r="S113" i="7"/>
  <c r="R113" i="7"/>
  <c r="Q113" i="7"/>
  <c r="P113" i="7"/>
  <c r="O113" i="7"/>
  <c r="N113" i="7"/>
  <c r="M113" i="7" s="1"/>
  <c r="BG112" i="7"/>
  <c r="Y112" i="7"/>
  <c r="X112" i="7"/>
  <c r="W112" i="7"/>
  <c r="V112" i="7"/>
  <c r="Z112" i="7" s="1"/>
  <c r="U112" i="7"/>
  <c r="T112" i="7"/>
  <c r="S112" i="7"/>
  <c r="R112" i="7"/>
  <c r="Q112" i="7"/>
  <c r="P112" i="7"/>
  <c r="O112" i="7"/>
  <c r="N112" i="7" s="1"/>
  <c r="M112" i="7" s="1"/>
  <c r="BG111" i="7"/>
  <c r="Y111" i="7"/>
  <c r="X111" i="7"/>
  <c r="W111" i="7"/>
  <c r="V111" i="7"/>
  <c r="Z111" i="7" s="1"/>
  <c r="U111" i="7"/>
  <c r="T111" i="7"/>
  <c r="S111" i="7"/>
  <c r="R111" i="7"/>
  <c r="Q111" i="7"/>
  <c r="P111" i="7"/>
  <c r="O111" i="7"/>
  <c r="N111" i="7"/>
  <c r="M111" i="7" s="1"/>
  <c r="BG110" i="7"/>
  <c r="Y110" i="7"/>
  <c r="X110" i="7"/>
  <c r="W110" i="7"/>
  <c r="V110" i="7"/>
  <c r="Z110" i="7" s="1"/>
  <c r="U110" i="7"/>
  <c r="T110" i="7"/>
  <c r="S110" i="7"/>
  <c r="R110" i="7"/>
  <c r="Q110" i="7"/>
  <c r="P110" i="7"/>
  <c r="O110" i="7"/>
  <c r="N110" i="7" s="1"/>
  <c r="M110" i="7" s="1"/>
  <c r="BG109" i="7"/>
  <c r="Y109" i="7"/>
  <c r="X109" i="7"/>
  <c r="W109" i="7"/>
  <c r="V109" i="7"/>
  <c r="Z109" i="7" s="1"/>
  <c r="U109" i="7"/>
  <c r="T109" i="7"/>
  <c r="S109" i="7"/>
  <c r="R109" i="7"/>
  <c r="Q109" i="7"/>
  <c r="P109" i="7"/>
  <c r="O109" i="7"/>
  <c r="N109" i="7"/>
  <c r="M109" i="7" s="1"/>
  <c r="BG108" i="7"/>
  <c r="Y108" i="7"/>
  <c r="X108" i="7"/>
  <c r="W108" i="7"/>
  <c r="V108" i="7"/>
  <c r="Z108" i="7" s="1"/>
  <c r="U108" i="7"/>
  <c r="T108" i="7"/>
  <c r="S108" i="7"/>
  <c r="R108" i="7"/>
  <c r="Q108" i="7"/>
  <c r="P108" i="7"/>
  <c r="O108" i="7"/>
  <c r="N108" i="7" s="1"/>
  <c r="M108" i="7" s="1"/>
  <c r="BG107" i="7"/>
  <c r="Y107" i="7"/>
  <c r="X107" i="7"/>
  <c r="W107" i="7"/>
  <c r="V107" i="7"/>
  <c r="Z107" i="7" s="1"/>
  <c r="U107" i="7"/>
  <c r="T107" i="7"/>
  <c r="S107" i="7"/>
  <c r="R107" i="7"/>
  <c r="Q107" i="7"/>
  <c r="P107" i="7"/>
  <c r="O107" i="7"/>
  <c r="N107" i="7"/>
  <c r="M107" i="7" s="1"/>
  <c r="BG106" i="7"/>
  <c r="Y106" i="7"/>
  <c r="X106" i="7"/>
  <c r="W106" i="7"/>
  <c r="V106" i="7"/>
  <c r="Z106" i="7" s="1"/>
  <c r="U106" i="7"/>
  <c r="T106" i="7"/>
  <c r="S106" i="7"/>
  <c r="R106" i="7"/>
  <c r="Q106" i="7"/>
  <c r="P106" i="7"/>
  <c r="O106" i="7"/>
  <c r="N106" i="7" s="1"/>
  <c r="M106" i="7" s="1"/>
  <c r="BG105" i="7"/>
  <c r="Y105" i="7"/>
  <c r="X105" i="7"/>
  <c r="W105" i="7"/>
  <c r="V105" i="7"/>
  <c r="Z105" i="7" s="1"/>
  <c r="U105" i="7"/>
  <c r="T105" i="7"/>
  <c r="S105" i="7"/>
  <c r="R105" i="7"/>
  <c r="Q105" i="7"/>
  <c r="P105" i="7"/>
  <c r="O105" i="7"/>
  <c r="N105" i="7"/>
  <c r="M105" i="7" s="1"/>
  <c r="BG104" i="7"/>
  <c r="Y104" i="7"/>
  <c r="X104" i="7"/>
  <c r="W104" i="7"/>
  <c r="V104" i="7"/>
  <c r="Z104" i="7" s="1"/>
  <c r="U104" i="7"/>
  <c r="T104" i="7"/>
  <c r="S104" i="7"/>
  <c r="R104" i="7"/>
  <c r="Q104" i="7"/>
  <c r="P104" i="7"/>
  <c r="O104" i="7"/>
  <c r="N104" i="7" s="1"/>
  <c r="M104" i="7" s="1"/>
  <c r="BG103" i="7"/>
  <c r="Y103" i="7"/>
  <c r="X103" i="7"/>
  <c r="W103" i="7"/>
  <c r="V103" i="7"/>
  <c r="Z103" i="7" s="1"/>
  <c r="U103" i="7"/>
  <c r="T103" i="7"/>
  <c r="S103" i="7"/>
  <c r="R103" i="7"/>
  <c r="Q103" i="7"/>
  <c r="P103" i="7"/>
  <c r="O103" i="7"/>
  <c r="N103" i="7"/>
  <c r="M103" i="7" s="1"/>
  <c r="BG102" i="7"/>
  <c r="Y102" i="7"/>
  <c r="X102" i="7"/>
  <c r="W102" i="7"/>
  <c r="V102" i="7"/>
  <c r="Z102" i="7" s="1"/>
  <c r="U102" i="7"/>
  <c r="T102" i="7"/>
  <c r="S102" i="7"/>
  <c r="R102" i="7"/>
  <c r="Q102" i="7"/>
  <c r="P102" i="7"/>
  <c r="O102" i="7"/>
  <c r="N102" i="7" s="1"/>
  <c r="M102" i="7" s="1"/>
  <c r="BG101" i="7"/>
  <c r="Y101" i="7"/>
  <c r="X101" i="7"/>
  <c r="W101" i="7"/>
  <c r="V101" i="7"/>
  <c r="Z101" i="7" s="1"/>
  <c r="U101" i="7"/>
  <c r="T101" i="7"/>
  <c r="S101" i="7"/>
  <c r="R101" i="7"/>
  <c r="Q101" i="7"/>
  <c r="P101" i="7"/>
  <c r="O101" i="7"/>
  <c r="N101" i="7"/>
  <c r="M101" i="7" s="1"/>
  <c r="BG100" i="7"/>
  <c r="Y100" i="7"/>
  <c r="X100" i="7"/>
  <c r="W100" i="7"/>
  <c r="V100" i="7"/>
  <c r="Z100" i="7" s="1"/>
  <c r="U100" i="7"/>
  <c r="T100" i="7"/>
  <c r="S100" i="7"/>
  <c r="R100" i="7"/>
  <c r="Q100" i="7"/>
  <c r="P100" i="7"/>
  <c r="O100" i="7"/>
  <c r="N100" i="7" s="1"/>
  <c r="M100" i="7" s="1"/>
  <c r="BG99" i="7"/>
  <c r="Y99" i="7"/>
  <c r="X99" i="7"/>
  <c r="W99" i="7"/>
  <c r="V99" i="7"/>
  <c r="Z99" i="7" s="1"/>
  <c r="U99" i="7"/>
  <c r="T99" i="7"/>
  <c r="S99" i="7"/>
  <c r="R99" i="7"/>
  <c r="Q99" i="7"/>
  <c r="P99" i="7"/>
  <c r="O99" i="7"/>
  <c r="N99" i="7"/>
  <c r="M99" i="7" s="1"/>
  <c r="BG98" i="7"/>
  <c r="Y98" i="7"/>
  <c r="X98" i="7"/>
  <c r="W98" i="7"/>
  <c r="V98" i="7"/>
  <c r="Z98" i="7" s="1"/>
  <c r="U98" i="7"/>
  <c r="T98" i="7"/>
  <c r="S98" i="7"/>
  <c r="R98" i="7"/>
  <c r="Q98" i="7"/>
  <c r="P98" i="7"/>
  <c r="O98" i="7"/>
  <c r="N98" i="7" s="1"/>
  <c r="M98" i="7" s="1"/>
  <c r="BG97" i="7"/>
  <c r="Y97" i="7"/>
  <c r="X97" i="7"/>
  <c r="W97" i="7"/>
  <c r="V97" i="7"/>
  <c r="Z97" i="7" s="1"/>
  <c r="U97" i="7"/>
  <c r="T97" i="7"/>
  <c r="S97" i="7"/>
  <c r="R97" i="7"/>
  <c r="Q97" i="7"/>
  <c r="P97" i="7"/>
  <c r="O97" i="7"/>
  <c r="N97" i="7"/>
  <c r="M97" i="7" s="1"/>
  <c r="BG96" i="7"/>
  <c r="Y96" i="7"/>
  <c r="X96" i="7"/>
  <c r="W96" i="7"/>
  <c r="V96" i="7"/>
  <c r="Z96" i="7" s="1"/>
  <c r="U96" i="7"/>
  <c r="T96" i="7"/>
  <c r="S96" i="7"/>
  <c r="R96" i="7"/>
  <c r="Q96" i="7"/>
  <c r="P96" i="7"/>
  <c r="O96" i="7"/>
  <c r="N96" i="7" s="1"/>
  <c r="M96" i="7" s="1"/>
  <c r="BG95" i="7"/>
  <c r="Y95" i="7"/>
  <c r="X95" i="7"/>
  <c r="W95" i="7"/>
  <c r="V95" i="7"/>
  <c r="Z95" i="7" s="1"/>
  <c r="U95" i="7"/>
  <c r="T95" i="7"/>
  <c r="S95" i="7"/>
  <c r="R95" i="7"/>
  <c r="Q95" i="7"/>
  <c r="P95" i="7"/>
  <c r="O95" i="7"/>
  <c r="N95" i="7"/>
  <c r="M95" i="7" s="1"/>
  <c r="BG94" i="7"/>
  <c r="Y94" i="7"/>
  <c r="X94" i="7"/>
  <c r="W94" i="7"/>
  <c r="V94" i="7"/>
  <c r="Z94" i="7" s="1"/>
  <c r="U94" i="7"/>
  <c r="T94" i="7"/>
  <c r="S94" i="7"/>
  <c r="R94" i="7"/>
  <c r="Q94" i="7"/>
  <c r="P94" i="7"/>
  <c r="O94" i="7"/>
  <c r="N94" i="7" s="1"/>
  <c r="M94" i="7" s="1"/>
  <c r="BG93" i="7"/>
  <c r="Y93" i="7"/>
  <c r="X93" i="7"/>
  <c r="W93" i="7"/>
  <c r="V93" i="7"/>
  <c r="Z93" i="7" s="1"/>
  <c r="U93" i="7"/>
  <c r="T93" i="7"/>
  <c r="S93" i="7"/>
  <c r="R93" i="7"/>
  <c r="Q93" i="7"/>
  <c r="P93" i="7"/>
  <c r="O93" i="7"/>
  <c r="N93" i="7"/>
  <c r="M93" i="7" s="1"/>
  <c r="BG92" i="7"/>
  <c r="Y92" i="7"/>
  <c r="X92" i="7"/>
  <c r="W92" i="7"/>
  <c r="V92" i="7"/>
  <c r="Z92" i="7" s="1"/>
  <c r="U92" i="7"/>
  <c r="T92" i="7"/>
  <c r="S92" i="7"/>
  <c r="R92" i="7"/>
  <c r="Q92" i="7"/>
  <c r="P92" i="7"/>
  <c r="O92" i="7"/>
  <c r="N92" i="7" s="1"/>
  <c r="M92" i="7" s="1"/>
  <c r="BG91" i="7"/>
  <c r="Y91" i="7"/>
  <c r="X91" i="7"/>
  <c r="W91" i="7"/>
  <c r="V91" i="7"/>
  <c r="Z91" i="7" s="1"/>
  <c r="U91" i="7"/>
  <c r="T91" i="7"/>
  <c r="S91" i="7"/>
  <c r="R91" i="7"/>
  <c r="Q91" i="7"/>
  <c r="P91" i="7"/>
  <c r="O91" i="7"/>
  <c r="N91" i="7"/>
  <c r="M91" i="7" s="1"/>
  <c r="BG90" i="7"/>
  <c r="Y90" i="7"/>
  <c r="X90" i="7"/>
  <c r="W90" i="7"/>
  <c r="V90" i="7"/>
  <c r="Z90" i="7" s="1"/>
  <c r="U90" i="7"/>
  <c r="T90" i="7"/>
  <c r="S90" i="7"/>
  <c r="R90" i="7"/>
  <c r="Q90" i="7"/>
  <c r="P90" i="7"/>
  <c r="O90" i="7"/>
  <c r="N90" i="7" s="1"/>
  <c r="M90" i="7" s="1"/>
  <c r="BG89" i="7"/>
  <c r="Y89" i="7"/>
  <c r="X89" i="7"/>
  <c r="W89" i="7"/>
  <c r="V89" i="7"/>
  <c r="Z89" i="7" s="1"/>
  <c r="U89" i="7"/>
  <c r="T89" i="7"/>
  <c r="S89" i="7"/>
  <c r="R89" i="7"/>
  <c r="Q89" i="7"/>
  <c r="P89" i="7"/>
  <c r="O89" i="7"/>
  <c r="N89" i="7"/>
  <c r="M89" i="7" s="1"/>
  <c r="BG88" i="7"/>
  <c r="Y88" i="7"/>
  <c r="X88" i="7"/>
  <c r="W88" i="7"/>
  <c r="V88" i="7"/>
  <c r="Z88" i="7" s="1"/>
  <c r="U88" i="7"/>
  <c r="T88" i="7"/>
  <c r="S88" i="7"/>
  <c r="R88" i="7"/>
  <c r="Q88" i="7"/>
  <c r="P88" i="7"/>
  <c r="O88" i="7"/>
  <c r="N88" i="7" s="1"/>
  <c r="M88" i="7" s="1"/>
  <c r="BG87" i="7"/>
  <c r="Y87" i="7"/>
  <c r="X87" i="7"/>
  <c r="W87" i="7"/>
  <c r="V87" i="7"/>
  <c r="Z87" i="7" s="1"/>
  <c r="U87" i="7"/>
  <c r="T87" i="7"/>
  <c r="S87" i="7"/>
  <c r="R87" i="7"/>
  <c r="Q87" i="7"/>
  <c r="P87" i="7"/>
  <c r="O87" i="7"/>
  <c r="N87" i="7"/>
  <c r="M87" i="7" s="1"/>
  <c r="BG86" i="7"/>
  <c r="Y86" i="7"/>
  <c r="X86" i="7"/>
  <c r="W86" i="7"/>
  <c r="V86" i="7"/>
  <c r="Z86" i="7" s="1"/>
  <c r="U86" i="7"/>
  <c r="T86" i="7"/>
  <c r="S86" i="7"/>
  <c r="R86" i="7"/>
  <c r="Q86" i="7"/>
  <c r="P86" i="7"/>
  <c r="O86" i="7"/>
  <c r="N86" i="7" s="1"/>
  <c r="M86" i="7" s="1"/>
  <c r="BG85" i="7"/>
  <c r="Y85" i="7"/>
  <c r="X85" i="7"/>
  <c r="W85" i="7"/>
  <c r="V85" i="7"/>
  <c r="Z85" i="7" s="1"/>
  <c r="U85" i="7"/>
  <c r="T85" i="7"/>
  <c r="S85" i="7"/>
  <c r="R85" i="7"/>
  <c r="Q85" i="7"/>
  <c r="P85" i="7"/>
  <c r="O85" i="7"/>
  <c r="N85" i="7"/>
  <c r="M85" i="7" s="1"/>
  <c r="BG84" i="7"/>
  <c r="Y84" i="7"/>
  <c r="X84" i="7"/>
  <c r="W84" i="7"/>
  <c r="V84" i="7"/>
  <c r="Z84" i="7" s="1"/>
  <c r="U84" i="7"/>
  <c r="T84" i="7"/>
  <c r="S84" i="7"/>
  <c r="R84" i="7"/>
  <c r="Q84" i="7"/>
  <c r="P84" i="7"/>
  <c r="O84" i="7"/>
  <c r="N84" i="7" s="1"/>
  <c r="M84" i="7" s="1"/>
  <c r="BG83" i="7"/>
  <c r="Y83" i="7"/>
  <c r="X83" i="7"/>
  <c r="W83" i="7"/>
  <c r="V83" i="7"/>
  <c r="Z83" i="7" s="1"/>
  <c r="U83" i="7"/>
  <c r="T83" i="7"/>
  <c r="S83" i="7"/>
  <c r="R83" i="7"/>
  <c r="Q83" i="7"/>
  <c r="P83" i="7"/>
  <c r="O83" i="7"/>
  <c r="N83" i="7"/>
  <c r="M83" i="7" s="1"/>
  <c r="BG82" i="7"/>
  <c r="Y82" i="7"/>
  <c r="X82" i="7"/>
  <c r="W82" i="7"/>
  <c r="V82" i="7"/>
  <c r="Z82" i="7" s="1"/>
  <c r="U82" i="7"/>
  <c r="T82" i="7"/>
  <c r="S82" i="7"/>
  <c r="R82" i="7"/>
  <c r="Q82" i="7"/>
  <c r="P82" i="7"/>
  <c r="O82" i="7"/>
  <c r="N82" i="7" s="1"/>
  <c r="M82" i="7" s="1"/>
  <c r="BG81" i="7"/>
  <c r="Y81" i="7"/>
  <c r="X81" i="7"/>
  <c r="W81" i="7"/>
  <c r="V81" i="7"/>
  <c r="Z81" i="7" s="1"/>
  <c r="U81" i="7"/>
  <c r="T81" i="7"/>
  <c r="S81" i="7"/>
  <c r="R81" i="7"/>
  <c r="Q81" i="7"/>
  <c r="P81" i="7"/>
  <c r="O81" i="7"/>
  <c r="N81" i="7"/>
  <c r="M81" i="7" s="1"/>
  <c r="BG80" i="7"/>
  <c r="Y80" i="7"/>
  <c r="X80" i="7"/>
  <c r="W80" i="7"/>
  <c r="V80" i="7"/>
  <c r="Z80" i="7" s="1"/>
  <c r="U80" i="7"/>
  <c r="T80" i="7"/>
  <c r="S80" i="7"/>
  <c r="R80" i="7"/>
  <c r="Q80" i="7"/>
  <c r="P80" i="7"/>
  <c r="O80" i="7"/>
  <c r="N80" i="7" s="1"/>
  <c r="M80" i="7" s="1"/>
  <c r="BG79" i="7"/>
  <c r="Y79" i="7"/>
  <c r="X79" i="7"/>
  <c r="W79" i="7"/>
  <c r="V79" i="7"/>
  <c r="Z79" i="7" s="1"/>
  <c r="U79" i="7"/>
  <c r="T79" i="7"/>
  <c r="S79" i="7"/>
  <c r="R79" i="7"/>
  <c r="Q79" i="7"/>
  <c r="P79" i="7"/>
  <c r="O79" i="7"/>
  <c r="N79" i="7"/>
  <c r="M79" i="7" s="1"/>
  <c r="BG78" i="7"/>
  <c r="Y78" i="7"/>
  <c r="X78" i="7"/>
  <c r="W78" i="7"/>
  <c r="V78" i="7"/>
  <c r="Z78" i="7" s="1"/>
  <c r="U78" i="7"/>
  <c r="T78" i="7"/>
  <c r="S78" i="7"/>
  <c r="R78" i="7"/>
  <c r="Q78" i="7"/>
  <c r="P78" i="7"/>
  <c r="O78" i="7"/>
  <c r="N78" i="7" s="1"/>
  <c r="M78" i="7" s="1"/>
  <c r="BG77" i="7"/>
  <c r="Y77" i="7"/>
  <c r="X77" i="7"/>
  <c r="W77" i="7"/>
  <c r="V77" i="7"/>
  <c r="Z77" i="7" s="1"/>
  <c r="U77" i="7"/>
  <c r="T77" i="7"/>
  <c r="S77" i="7"/>
  <c r="R77" i="7"/>
  <c r="Q77" i="7"/>
  <c r="P77" i="7"/>
  <c r="O77" i="7"/>
  <c r="N77" i="7"/>
  <c r="M77" i="7" s="1"/>
  <c r="BG76" i="7"/>
  <c r="Y76" i="7"/>
  <c r="X76" i="7"/>
  <c r="W76" i="7"/>
  <c r="V76" i="7"/>
  <c r="Z76" i="7" s="1"/>
  <c r="U76" i="7"/>
  <c r="T76" i="7"/>
  <c r="S76" i="7"/>
  <c r="R76" i="7"/>
  <c r="Q76" i="7"/>
  <c r="P76" i="7"/>
  <c r="O76" i="7"/>
  <c r="N76" i="7" s="1"/>
  <c r="M76" i="7" s="1"/>
  <c r="BG75" i="7"/>
  <c r="Y75" i="7"/>
  <c r="X75" i="7"/>
  <c r="W75" i="7"/>
  <c r="V75" i="7"/>
  <c r="Z75" i="7" s="1"/>
  <c r="U75" i="7"/>
  <c r="T75" i="7"/>
  <c r="S75" i="7"/>
  <c r="R75" i="7"/>
  <c r="Q75" i="7"/>
  <c r="P75" i="7"/>
  <c r="O75" i="7"/>
  <c r="N75" i="7"/>
  <c r="M75" i="7" s="1"/>
  <c r="BG74" i="7"/>
  <c r="Y74" i="7"/>
  <c r="X74" i="7"/>
  <c r="W74" i="7"/>
  <c r="V74" i="7"/>
  <c r="Z74" i="7" s="1"/>
  <c r="U74" i="7"/>
  <c r="T74" i="7"/>
  <c r="S74" i="7"/>
  <c r="R74" i="7"/>
  <c r="Q74" i="7"/>
  <c r="P74" i="7"/>
  <c r="O74" i="7"/>
  <c r="N74" i="7" s="1"/>
  <c r="M74" i="7" s="1"/>
  <c r="BG73" i="7"/>
  <c r="Y73" i="7"/>
  <c r="X73" i="7"/>
  <c r="W73" i="7"/>
  <c r="V73" i="7"/>
  <c r="Z73" i="7" s="1"/>
  <c r="U73" i="7"/>
  <c r="T73" i="7"/>
  <c r="S73" i="7"/>
  <c r="R73" i="7"/>
  <c r="Q73" i="7"/>
  <c r="P73" i="7"/>
  <c r="O73" i="7"/>
  <c r="N73" i="7"/>
  <c r="M73" i="7" s="1"/>
  <c r="BG72" i="7"/>
  <c r="Y72" i="7"/>
  <c r="X72" i="7"/>
  <c r="W72" i="7"/>
  <c r="V72" i="7"/>
  <c r="Z72" i="7" s="1"/>
  <c r="U72" i="7"/>
  <c r="T72" i="7"/>
  <c r="S72" i="7"/>
  <c r="R72" i="7"/>
  <c r="Q72" i="7"/>
  <c r="P72" i="7"/>
  <c r="O72" i="7"/>
  <c r="N72" i="7"/>
  <c r="M72" i="7" s="1"/>
  <c r="BG71" i="7"/>
  <c r="Y71" i="7"/>
  <c r="X71" i="7"/>
  <c r="W71" i="7"/>
  <c r="V71" i="7"/>
  <c r="Z71" i="7" s="1"/>
  <c r="U71" i="7"/>
  <c r="T71" i="7"/>
  <c r="S71" i="7"/>
  <c r="R71" i="7"/>
  <c r="Q71" i="7"/>
  <c r="P71" i="7"/>
  <c r="O71" i="7"/>
  <c r="N71" i="7"/>
  <c r="M71" i="7"/>
  <c r="BG70" i="7"/>
  <c r="Y70" i="7"/>
  <c r="X70" i="7"/>
  <c r="W70" i="7"/>
  <c r="V70" i="7"/>
  <c r="Z70" i="7" s="1"/>
  <c r="U70" i="7"/>
  <c r="T70" i="7"/>
  <c r="S70" i="7"/>
  <c r="R70" i="7"/>
  <c r="Q70" i="7"/>
  <c r="P70" i="7"/>
  <c r="O70" i="7"/>
  <c r="N70" i="7" s="1"/>
  <c r="M70" i="7" s="1"/>
  <c r="BG69" i="7"/>
  <c r="Y69" i="7"/>
  <c r="X69" i="7"/>
  <c r="W69" i="7"/>
  <c r="V69" i="7"/>
  <c r="Z69" i="7" s="1"/>
  <c r="U69" i="7"/>
  <c r="T69" i="7"/>
  <c r="S69" i="7"/>
  <c r="R69" i="7"/>
  <c r="Q69" i="7"/>
  <c r="P69" i="7"/>
  <c r="O69" i="7"/>
  <c r="N69" i="7" s="1"/>
  <c r="M69" i="7" s="1"/>
  <c r="BG68" i="7"/>
  <c r="Y68" i="7"/>
  <c r="X68" i="7"/>
  <c r="W68" i="7"/>
  <c r="V68" i="7"/>
  <c r="Z68" i="7" s="1"/>
  <c r="U68" i="7"/>
  <c r="T68" i="7"/>
  <c r="S68" i="7"/>
  <c r="R68" i="7"/>
  <c r="Q68" i="7"/>
  <c r="P68" i="7"/>
  <c r="O68" i="7"/>
  <c r="N68" i="7"/>
  <c r="M68" i="7" s="1"/>
  <c r="BG67" i="7"/>
  <c r="Y67" i="7"/>
  <c r="X67" i="7"/>
  <c r="W67" i="7"/>
  <c r="V67" i="7"/>
  <c r="Z67" i="7" s="1"/>
  <c r="U67" i="7"/>
  <c r="T67" i="7"/>
  <c r="S67" i="7"/>
  <c r="R67" i="7"/>
  <c r="Q67" i="7"/>
  <c r="P67" i="7"/>
  <c r="O67" i="7"/>
  <c r="N67" i="7"/>
  <c r="M67" i="7"/>
  <c r="BG66" i="7"/>
  <c r="Y66" i="7"/>
  <c r="X66" i="7"/>
  <c r="W66" i="7"/>
  <c r="V66" i="7"/>
  <c r="Z66" i="7" s="1"/>
  <c r="U66" i="7"/>
  <c r="T66" i="7"/>
  <c r="S66" i="7"/>
  <c r="R66" i="7"/>
  <c r="Q66" i="7"/>
  <c r="P66" i="7"/>
  <c r="O66" i="7"/>
  <c r="N66" i="7" s="1"/>
  <c r="M66" i="7" s="1"/>
  <c r="BG65" i="7"/>
  <c r="Y65" i="7"/>
  <c r="X65" i="7"/>
  <c r="W65" i="7"/>
  <c r="V65" i="7"/>
  <c r="Z65" i="7" s="1"/>
  <c r="U65" i="7"/>
  <c r="T65" i="7"/>
  <c r="S65" i="7"/>
  <c r="R65" i="7"/>
  <c r="Q65" i="7"/>
  <c r="P65" i="7"/>
  <c r="O65" i="7"/>
  <c r="N65" i="7" s="1"/>
  <c r="M65" i="7" s="1"/>
  <c r="BG64" i="7"/>
  <c r="Y64" i="7"/>
  <c r="X64" i="7"/>
  <c r="W64" i="7"/>
  <c r="V64" i="7"/>
  <c r="Z64" i="7" s="1"/>
  <c r="U64" i="7"/>
  <c r="T64" i="7"/>
  <c r="S64" i="7"/>
  <c r="R64" i="7"/>
  <c r="N64" i="7" s="1"/>
  <c r="M64" i="7" s="1"/>
  <c r="Q64" i="7"/>
  <c r="P64" i="7"/>
  <c r="O64" i="7"/>
  <c r="BG63" i="7"/>
  <c r="Y63" i="7"/>
  <c r="X63" i="7"/>
  <c r="W63" i="7"/>
  <c r="V63" i="7"/>
  <c r="Z63" i="7" s="1"/>
  <c r="U63" i="7"/>
  <c r="T63" i="7"/>
  <c r="S63" i="7"/>
  <c r="R63" i="7"/>
  <c r="Q63" i="7"/>
  <c r="P63" i="7"/>
  <c r="O63" i="7"/>
  <c r="N63" i="7" s="1"/>
  <c r="M63" i="7" s="1"/>
  <c r="BG62" i="7"/>
  <c r="Y62" i="7"/>
  <c r="X62" i="7"/>
  <c r="W62" i="7"/>
  <c r="V62" i="7"/>
  <c r="Z62" i="7" s="1"/>
  <c r="U62" i="7"/>
  <c r="T62" i="7"/>
  <c r="S62" i="7"/>
  <c r="R62" i="7"/>
  <c r="Q62" i="7"/>
  <c r="P62" i="7"/>
  <c r="O62" i="7"/>
  <c r="N62" i="7" s="1"/>
  <c r="M62" i="7" s="1"/>
  <c r="BG61" i="7"/>
  <c r="Y61" i="7"/>
  <c r="X61" i="7"/>
  <c r="W61" i="7"/>
  <c r="V61" i="7"/>
  <c r="Z61" i="7" s="1"/>
  <c r="U61" i="7"/>
  <c r="T61" i="7"/>
  <c r="S61" i="7"/>
  <c r="R61" i="7"/>
  <c r="Q61" i="7"/>
  <c r="P61" i="7"/>
  <c r="O61" i="7"/>
  <c r="N61" i="7" s="1"/>
  <c r="M61" i="7" s="1"/>
  <c r="BG60" i="7"/>
  <c r="Y60" i="7"/>
  <c r="X60" i="7"/>
  <c r="W60" i="7"/>
  <c r="V60" i="7"/>
  <c r="Z60" i="7" s="1"/>
  <c r="U60" i="7"/>
  <c r="T60" i="7"/>
  <c r="S60" i="7"/>
  <c r="R60" i="7"/>
  <c r="Q60" i="7"/>
  <c r="P60" i="7"/>
  <c r="O60" i="7"/>
  <c r="N60" i="7"/>
  <c r="M60" i="7" s="1"/>
  <c r="BG59" i="7"/>
  <c r="Y59" i="7"/>
  <c r="X59" i="7"/>
  <c r="W59" i="7"/>
  <c r="V59" i="7"/>
  <c r="Z59" i="7" s="1"/>
  <c r="U59" i="7"/>
  <c r="T59" i="7"/>
  <c r="S59" i="7"/>
  <c r="R59" i="7"/>
  <c r="Q59" i="7"/>
  <c r="P59" i="7"/>
  <c r="O59" i="7"/>
  <c r="N59" i="7" s="1"/>
  <c r="M59" i="7" s="1"/>
  <c r="BG58" i="7"/>
  <c r="Y58" i="7"/>
  <c r="X58" i="7"/>
  <c r="W58" i="7"/>
  <c r="V58" i="7"/>
  <c r="Z58" i="7" s="1"/>
  <c r="U58" i="7"/>
  <c r="T58" i="7"/>
  <c r="S58" i="7"/>
  <c r="R58" i="7"/>
  <c r="Q58" i="7"/>
  <c r="P58" i="7"/>
  <c r="O58" i="7"/>
  <c r="N58" i="7" s="1"/>
  <c r="M58" i="7" s="1"/>
  <c r="BG57" i="7"/>
  <c r="Y57" i="7"/>
  <c r="X57" i="7"/>
  <c r="W57" i="7"/>
  <c r="V57" i="7"/>
  <c r="Z57" i="7" s="1"/>
  <c r="U57" i="7"/>
  <c r="T57" i="7"/>
  <c r="S57" i="7"/>
  <c r="R57" i="7"/>
  <c r="Q57" i="7"/>
  <c r="P57" i="7"/>
  <c r="O57" i="7"/>
  <c r="N57" i="7" s="1"/>
  <c r="M57" i="7" s="1"/>
  <c r="BG56" i="7"/>
  <c r="Y56" i="7"/>
  <c r="X56" i="7"/>
  <c r="W56" i="7"/>
  <c r="V56" i="7"/>
  <c r="Z56" i="7" s="1"/>
  <c r="U56" i="7"/>
  <c r="T56" i="7"/>
  <c r="S56" i="7"/>
  <c r="R56" i="7"/>
  <c r="Q56" i="7"/>
  <c r="P56" i="7"/>
  <c r="O56" i="7"/>
  <c r="N56" i="7"/>
  <c r="M56" i="7" s="1"/>
  <c r="BG55" i="7"/>
  <c r="Y55" i="7"/>
  <c r="X55" i="7"/>
  <c r="W55" i="7"/>
  <c r="V55" i="7"/>
  <c r="Z55" i="7" s="1"/>
  <c r="U55" i="7"/>
  <c r="T55" i="7"/>
  <c r="S55" i="7"/>
  <c r="R55" i="7"/>
  <c r="Q55" i="7"/>
  <c r="P55" i="7"/>
  <c r="O55" i="7"/>
  <c r="N55" i="7" s="1"/>
  <c r="M55" i="7" s="1"/>
  <c r="BG54" i="7"/>
  <c r="Y54" i="7"/>
  <c r="X54" i="7"/>
  <c r="W54" i="7"/>
  <c r="V54" i="7"/>
  <c r="Z54" i="7" s="1"/>
  <c r="U54" i="7"/>
  <c r="T54" i="7"/>
  <c r="S54" i="7"/>
  <c r="R54" i="7"/>
  <c r="Q54" i="7"/>
  <c r="P54" i="7"/>
  <c r="O54" i="7"/>
  <c r="N54" i="7" s="1"/>
  <c r="M54" i="7" s="1"/>
  <c r="BG53" i="7"/>
  <c r="Y53" i="7"/>
  <c r="X53" i="7"/>
  <c r="W53" i="7"/>
  <c r="V53" i="7"/>
  <c r="Z53" i="7" s="1"/>
  <c r="U53" i="7"/>
  <c r="T53" i="7"/>
  <c r="S53" i="7"/>
  <c r="R53" i="7"/>
  <c r="Q53" i="7"/>
  <c r="P53" i="7"/>
  <c r="O53" i="7"/>
  <c r="N53" i="7" s="1"/>
  <c r="M53" i="7" s="1"/>
  <c r="BG52" i="7"/>
  <c r="Y52" i="7"/>
  <c r="X52" i="7"/>
  <c r="W52" i="7"/>
  <c r="V52" i="7"/>
  <c r="Z52" i="7" s="1"/>
  <c r="U52" i="7"/>
  <c r="T52" i="7"/>
  <c r="S52" i="7"/>
  <c r="R52" i="7"/>
  <c r="N52" i="7" s="1"/>
  <c r="M52" i="7" s="1"/>
  <c r="Q52" i="7"/>
  <c r="P52" i="7"/>
  <c r="O52" i="7"/>
  <c r="BG51" i="7"/>
  <c r="Y51" i="7"/>
  <c r="X51" i="7"/>
  <c r="W51" i="7"/>
  <c r="V51" i="7"/>
  <c r="Z51" i="7" s="1"/>
  <c r="U51" i="7"/>
  <c r="T51" i="7"/>
  <c r="S51" i="7"/>
  <c r="R51" i="7"/>
  <c r="Q51" i="7"/>
  <c r="P51" i="7"/>
  <c r="O51" i="7"/>
  <c r="N51" i="7" s="1"/>
  <c r="M51" i="7" s="1"/>
  <c r="BG50" i="7"/>
  <c r="Y50" i="7"/>
  <c r="X50" i="7"/>
  <c r="W50" i="7"/>
  <c r="V50" i="7"/>
  <c r="Z50" i="7" s="1"/>
  <c r="U50" i="7"/>
  <c r="T50" i="7"/>
  <c r="S50" i="7"/>
  <c r="R50" i="7"/>
  <c r="Q50" i="7"/>
  <c r="P50" i="7"/>
  <c r="O50" i="7"/>
  <c r="N50" i="7" s="1"/>
  <c r="M50" i="7" s="1"/>
  <c r="BG49" i="7"/>
  <c r="Y49" i="7"/>
  <c r="X49" i="7"/>
  <c r="W49" i="7"/>
  <c r="V49" i="7"/>
  <c r="Z49" i="7" s="1"/>
  <c r="U49" i="7"/>
  <c r="T49" i="7"/>
  <c r="S49" i="7"/>
  <c r="R49" i="7"/>
  <c r="Q49" i="7"/>
  <c r="P49" i="7"/>
  <c r="O49" i="7"/>
  <c r="N49" i="7" s="1"/>
  <c r="M49" i="7" s="1"/>
  <c r="BG48" i="7"/>
  <c r="Y48" i="7"/>
  <c r="X48" i="7"/>
  <c r="W48" i="7"/>
  <c r="V48" i="7"/>
  <c r="Z48" i="7" s="1"/>
  <c r="U48" i="7"/>
  <c r="T48" i="7"/>
  <c r="S48" i="7"/>
  <c r="R48" i="7"/>
  <c r="N48" i="7" s="1"/>
  <c r="M48" i="7" s="1"/>
  <c r="Q48" i="7"/>
  <c r="P48" i="7"/>
  <c r="O48" i="7"/>
  <c r="BG47" i="7"/>
  <c r="Y47" i="7"/>
  <c r="X47" i="7"/>
  <c r="W47" i="7"/>
  <c r="V47" i="7"/>
  <c r="Z47" i="7" s="1"/>
  <c r="U47" i="7"/>
  <c r="T47" i="7"/>
  <c r="S47" i="7"/>
  <c r="R47" i="7"/>
  <c r="Q47" i="7"/>
  <c r="P47" i="7"/>
  <c r="O47" i="7"/>
  <c r="N47" i="7" s="1"/>
  <c r="M47" i="7" s="1"/>
  <c r="BG46" i="7"/>
  <c r="Y46" i="7"/>
  <c r="X46" i="7"/>
  <c r="W46" i="7"/>
  <c r="V46" i="7"/>
  <c r="Z46" i="7" s="1"/>
  <c r="U46" i="7"/>
  <c r="T46" i="7"/>
  <c r="S46" i="7"/>
  <c r="R46" i="7"/>
  <c r="Q46" i="7"/>
  <c r="P46" i="7"/>
  <c r="O46" i="7"/>
  <c r="N46" i="7" s="1"/>
  <c r="M46" i="7" s="1"/>
  <c r="BG45" i="7"/>
  <c r="Y45" i="7"/>
  <c r="X45" i="7"/>
  <c r="W45" i="7"/>
  <c r="V45" i="7"/>
  <c r="Z45" i="7" s="1"/>
  <c r="U45" i="7"/>
  <c r="T45" i="7"/>
  <c r="S45" i="7"/>
  <c r="R45" i="7"/>
  <c r="Q45" i="7"/>
  <c r="P45" i="7"/>
  <c r="O45" i="7"/>
  <c r="N45" i="7" s="1"/>
  <c r="M45" i="7" s="1"/>
  <c r="BG44" i="7"/>
  <c r="Y44" i="7"/>
  <c r="X44" i="7"/>
  <c r="W44" i="7"/>
  <c r="V44" i="7"/>
  <c r="Z44" i="7" s="1"/>
  <c r="U44" i="7"/>
  <c r="T44" i="7"/>
  <c r="S44" i="7"/>
  <c r="R44" i="7"/>
  <c r="N44" i="7" s="1"/>
  <c r="M44" i="7" s="1"/>
  <c r="Q44" i="7"/>
  <c r="P44" i="7"/>
  <c r="O44" i="7"/>
  <c r="BG43" i="7"/>
  <c r="Y43" i="7"/>
  <c r="X43" i="7"/>
  <c r="W43" i="7"/>
  <c r="V43" i="7"/>
  <c r="Z43" i="7" s="1"/>
  <c r="U43" i="7"/>
  <c r="T43" i="7"/>
  <c r="S43" i="7"/>
  <c r="R43" i="7"/>
  <c r="Q43" i="7"/>
  <c r="P43" i="7"/>
  <c r="O43" i="7"/>
  <c r="N43" i="7" s="1"/>
  <c r="M43" i="7" s="1"/>
  <c r="BG42" i="7"/>
  <c r="Y42" i="7"/>
  <c r="X42" i="7"/>
  <c r="W42" i="7"/>
  <c r="V42" i="7"/>
  <c r="Z42" i="7" s="1"/>
  <c r="U42" i="7"/>
  <c r="T42" i="7"/>
  <c r="S42" i="7"/>
  <c r="R42" i="7"/>
  <c r="Q42" i="7"/>
  <c r="P42" i="7"/>
  <c r="O42" i="7"/>
  <c r="N42" i="7" s="1"/>
  <c r="M42" i="7" s="1"/>
  <c r="BG41" i="7"/>
  <c r="Y41" i="7"/>
  <c r="X41" i="7"/>
  <c r="W41" i="7"/>
  <c r="V41" i="7"/>
  <c r="Z41" i="7" s="1"/>
  <c r="U41" i="7"/>
  <c r="T41" i="7"/>
  <c r="S41" i="7"/>
  <c r="R41" i="7"/>
  <c r="Q41" i="7"/>
  <c r="P41" i="7"/>
  <c r="O41" i="7"/>
  <c r="N41" i="7" s="1"/>
  <c r="M41" i="7" s="1"/>
  <c r="BG40" i="7"/>
  <c r="Y40" i="7"/>
  <c r="X40" i="7"/>
  <c r="W40" i="7"/>
  <c r="V40" i="7"/>
  <c r="Z40" i="7" s="1"/>
  <c r="U40" i="7"/>
  <c r="T40" i="7"/>
  <c r="S40" i="7"/>
  <c r="R40" i="7"/>
  <c r="N40" i="7" s="1"/>
  <c r="M40" i="7" s="1"/>
  <c r="Q40" i="7"/>
  <c r="P40" i="7"/>
  <c r="O40" i="7"/>
  <c r="BG39" i="7"/>
  <c r="Y39" i="7"/>
  <c r="X39" i="7"/>
  <c r="W39" i="7"/>
  <c r="V39" i="7"/>
  <c r="Z39" i="7" s="1"/>
  <c r="U39" i="7"/>
  <c r="T39" i="7"/>
  <c r="S39" i="7"/>
  <c r="R39" i="7"/>
  <c r="Q39" i="7"/>
  <c r="P39" i="7"/>
  <c r="O39" i="7"/>
  <c r="N39" i="7" s="1"/>
  <c r="M39" i="7" s="1"/>
  <c r="BG38" i="7"/>
  <c r="Y38" i="7"/>
  <c r="X38" i="7"/>
  <c r="W38" i="7"/>
  <c r="V38" i="7"/>
  <c r="Z38" i="7" s="1"/>
  <c r="U38" i="7"/>
  <c r="T38" i="7"/>
  <c r="S38" i="7"/>
  <c r="R38" i="7"/>
  <c r="Q38" i="7"/>
  <c r="P38" i="7"/>
  <c r="O38" i="7"/>
  <c r="N38" i="7" s="1"/>
  <c r="M38" i="7" s="1"/>
  <c r="BG37" i="7"/>
  <c r="Y37" i="7"/>
  <c r="X37" i="7"/>
  <c r="W37" i="7"/>
  <c r="V37" i="7"/>
  <c r="Z37" i="7" s="1"/>
  <c r="U37" i="7"/>
  <c r="T37" i="7"/>
  <c r="S37" i="7"/>
  <c r="R37" i="7"/>
  <c r="Q37" i="7"/>
  <c r="P37" i="7"/>
  <c r="O37" i="7"/>
  <c r="N37" i="7" s="1"/>
  <c r="M37" i="7" s="1"/>
  <c r="BG36" i="7"/>
  <c r="Y36" i="7"/>
  <c r="X36" i="7"/>
  <c r="W36" i="7"/>
  <c r="V36" i="7"/>
  <c r="Z36" i="7" s="1"/>
  <c r="U36" i="7"/>
  <c r="T36" i="7"/>
  <c r="S36" i="7"/>
  <c r="R36" i="7"/>
  <c r="N36" i="7" s="1"/>
  <c r="M36" i="7" s="1"/>
  <c r="Q36" i="7"/>
  <c r="P36" i="7"/>
  <c r="O36" i="7"/>
  <c r="BG35" i="7"/>
  <c r="Y35" i="7"/>
  <c r="X35" i="7"/>
  <c r="W35" i="7"/>
  <c r="V35" i="7"/>
  <c r="Z35" i="7" s="1"/>
  <c r="U35" i="7"/>
  <c r="T35" i="7"/>
  <c r="S35" i="7"/>
  <c r="R35" i="7"/>
  <c r="Q35" i="7"/>
  <c r="P35" i="7"/>
  <c r="O35" i="7"/>
  <c r="N35" i="7" s="1"/>
  <c r="M35" i="7" s="1"/>
  <c r="BG34" i="7"/>
  <c r="Y34" i="7"/>
  <c r="X34" i="7"/>
  <c r="W34" i="7"/>
  <c r="V34" i="7"/>
  <c r="Z34" i="7" s="1"/>
  <c r="U34" i="7"/>
  <c r="T34" i="7"/>
  <c r="S34" i="7"/>
  <c r="R34" i="7"/>
  <c r="Q34" i="7"/>
  <c r="P34" i="7"/>
  <c r="O34" i="7"/>
  <c r="N34" i="7" s="1"/>
  <c r="M34" i="7" s="1"/>
  <c r="BG33" i="7"/>
  <c r="Y33" i="7"/>
  <c r="X33" i="7"/>
  <c r="W33" i="7"/>
  <c r="V33" i="7"/>
  <c r="Z33" i="7" s="1"/>
  <c r="U33" i="7"/>
  <c r="T33" i="7"/>
  <c r="S33" i="7"/>
  <c r="R33" i="7"/>
  <c r="Q33" i="7"/>
  <c r="P33" i="7"/>
  <c r="O33" i="7"/>
  <c r="N33" i="7" s="1"/>
  <c r="M33" i="7" s="1"/>
  <c r="BG32" i="7"/>
  <c r="Y32" i="7"/>
  <c r="X32" i="7"/>
  <c r="W32" i="7"/>
  <c r="V32" i="7"/>
  <c r="Z32" i="7" s="1"/>
  <c r="U32" i="7"/>
  <c r="T32" i="7"/>
  <c r="S32" i="7"/>
  <c r="R32" i="7"/>
  <c r="Q32" i="7"/>
  <c r="P32" i="7"/>
  <c r="O32" i="7"/>
  <c r="N32" i="7"/>
  <c r="M32" i="7" s="1"/>
  <c r="BG31" i="7"/>
  <c r="Y31" i="7"/>
  <c r="X31" i="7"/>
  <c r="W31" i="7"/>
  <c r="V31" i="7"/>
  <c r="Z31" i="7" s="1"/>
  <c r="U31" i="7"/>
  <c r="T31" i="7"/>
  <c r="S31" i="7"/>
  <c r="R31" i="7"/>
  <c r="Q31" i="7"/>
  <c r="P31" i="7"/>
  <c r="O31" i="7"/>
  <c r="N31" i="7" s="1"/>
  <c r="M31" i="7"/>
  <c r="BG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 s="1"/>
  <c r="BG29" i="7"/>
  <c r="Y29" i="7"/>
  <c r="X29" i="7"/>
  <c r="W29" i="7"/>
  <c r="V29" i="7"/>
  <c r="Z29" i="7" s="1"/>
  <c r="U29" i="7"/>
  <c r="T29" i="7"/>
  <c r="S29" i="7"/>
  <c r="R29" i="7"/>
  <c r="Q29" i="7"/>
  <c r="P29" i="7"/>
  <c r="O29" i="7"/>
  <c r="N29" i="7" s="1"/>
  <c r="M29" i="7" s="1"/>
  <c r="BG28" i="7"/>
  <c r="Y28" i="7"/>
  <c r="X28" i="7"/>
  <c r="W28" i="7"/>
  <c r="V28" i="7"/>
  <c r="Z28" i="7" s="1"/>
  <c r="U28" i="7"/>
  <c r="T28" i="7"/>
  <c r="S28" i="7"/>
  <c r="R28" i="7"/>
  <c r="Q28" i="7"/>
  <c r="P28" i="7"/>
  <c r="O28" i="7"/>
  <c r="N28" i="7"/>
  <c r="M28" i="7" s="1"/>
  <c r="BG27" i="7"/>
  <c r="Y27" i="7"/>
  <c r="X27" i="7"/>
  <c r="W27" i="7"/>
  <c r="V27" i="7"/>
  <c r="Z27" i="7" s="1"/>
  <c r="U27" i="7"/>
  <c r="T27" i="7"/>
  <c r="S27" i="7"/>
  <c r="R27" i="7"/>
  <c r="Q27" i="7"/>
  <c r="P27" i="7"/>
  <c r="O27" i="7"/>
  <c r="N27" i="7" s="1"/>
  <c r="M27" i="7"/>
  <c r="BG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 s="1"/>
  <c r="BG25" i="7"/>
  <c r="Y25" i="7"/>
  <c r="X25" i="7"/>
  <c r="W25" i="7"/>
  <c r="V25" i="7"/>
  <c r="Z25" i="7" s="1"/>
  <c r="U25" i="7"/>
  <c r="T25" i="7"/>
  <c r="S25" i="7"/>
  <c r="R25" i="7"/>
  <c r="Q25" i="7"/>
  <c r="P25" i="7"/>
  <c r="O25" i="7"/>
  <c r="N25" i="7" s="1"/>
  <c r="M25" i="7" s="1"/>
  <c r="BG24" i="7"/>
  <c r="Y24" i="7"/>
  <c r="X24" i="7"/>
  <c r="W24" i="7"/>
  <c r="V24" i="7"/>
  <c r="Z24" i="7" s="1"/>
  <c r="U24" i="7"/>
  <c r="T24" i="7"/>
  <c r="S24" i="7"/>
  <c r="R24" i="7"/>
  <c r="Q24" i="7"/>
  <c r="P24" i="7"/>
  <c r="O24" i="7"/>
  <c r="N24" i="7"/>
  <c r="M24" i="7" s="1"/>
  <c r="BG23" i="7"/>
  <c r="Y23" i="7"/>
  <c r="X23" i="7"/>
  <c r="W23" i="7"/>
  <c r="V23" i="7"/>
  <c r="Z23" i="7" s="1"/>
  <c r="U23" i="7"/>
  <c r="T23" i="7"/>
  <c r="S23" i="7"/>
  <c r="R23" i="7"/>
  <c r="Q23" i="7"/>
  <c r="P23" i="7"/>
  <c r="O23" i="7"/>
  <c r="N23" i="7" s="1"/>
  <c r="M23" i="7"/>
  <c r="BG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 s="1"/>
  <c r="BG21" i="7"/>
  <c r="Y21" i="7"/>
  <c r="X21" i="7"/>
  <c r="W21" i="7"/>
  <c r="V21" i="7"/>
  <c r="Z21" i="7" s="1"/>
  <c r="U21" i="7"/>
  <c r="T21" i="7"/>
  <c r="S21" i="7"/>
  <c r="R21" i="7"/>
  <c r="Q21" i="7"/>
  <c r="P21" i="7"/>
  <c r="O21" i="7"/>
  <c r="N21" i="7" s="1"/>
  <c r="M21" i="7" s="1"/>
  <c r="BG20" i="7"/>
  <c r="Y20" i="7"/>
  <c r="X20" i="7"/>
  <c r="W20" i="7"/>
  <c r="V20" i="7"/>
  <c r="Z20" i="7" s="1"/>
  <c r="U20" i="7"/>
  <c r="T20" i="7"/>
  <c r="S20" i="7"/>
  <c r="R20" i="7"/>
  <c r="Q20" i="7"/>
  <c r="P20" i="7"/>
  <c r="O20" i="7"/>
  <c r="N20" i="7"/>
  <c r="M20" i="7" s="1"/>
  <c r="BG19" i="7"/>
  <c r="Y19" i="7"/>
  <c r="X19" i="7"/>
  <c r="W19" i="7"/>
  <c r="V19" i="7"/>
  <c r="Z19" i="7" s="1"/>
  <c r="U19" i="7"/>
  <c r="T19" i="7"/>
  <c r="S19" i="7"/>
  <c r="R19" i="7"/>
  <c r="Q19" i="7"/>
  <c r="P19" i="7"/>
  <c r="O19" i="7"/>
  <c r="N19" i="7" s="1"/>
  <c r="M19" i="7"/>
  <c r="BG18" i="7"/>
  <c r="Y18" i="7"/>
  <c r="X18" i="7"/>
  <c r="W18" i="7"/>
  <c r="V18" i="7"/>
  <c r="Z18" i="7" s="1"/>
  <c r="U18" i="7"/>
  <c r="T18" i="7"/>
  <c r="S18" i="7"/>
  <c r="R18" i="7"/>
  <c r="N18" i="7" s="1"/>
  <c r="M18" i="7" s="1"/>
  <c r="Q18" i="7"/>
  <c r="P18" i="7"/>
  <c r="O18" i="7"/>
  <c r="BG17" i="7"/>
  <c r="Y17" i="7"/>
  <c r="X17" i="7"/>
  <c r="W17" i="7"/>
  <c r="V17" i="7"/>
  <c r="U17" i="7"/>
  <c r="T17" i="7"/>
  <c r="S17" i="7"/>
  <c r="R17" i="7"/>
  <c r="Q17" i="7"/>
  <c r="P17" i="7"/>
  <c r="O17" i="7"/>
  <c r="N17" i="7" s="1"/>
  <c r="M17" i="7" s="1"/>
  <c r="BG16" i="7"/>
  <c r="Y16" i="7"/>
  <c r="X16" i="7"/>
  <c r="W16" i="7"/>
  <c r="V16" i="7"/>
  <c r="Z16" i="7" s="1"/>
  <c r="U16" i="7"/>
  <c r="T16" i="7"/>
  <c r="S16" i="7"/>
  <c r="R16" i="7"/>
  <c r="Q16" i="7"/>
  <c r="P16" i="7"/>
  <c r="O16" i="7"/>
  <c r="N16" i="7"/>
  <c r="M16" i="7" s="1"/>
  <c r="BG15" i="7"/>
  <c r="Y15" i="7"/>
  <c r="X15" i="7"/>
  <c r="W15" i="7"/>
  <c r="V15" i="7"/>
  <c r="Z15" i="7" s="1"/>
  <c r="U15" i="7"/>
  <c r="T15" i="7"/>
  <c r="S15" i="7"/>
  <c r="R15" i="7"/>
  <c r="Q15" i="7"/>
  <c r="P15" i="7"/>
  <c r="O15" i="7"/>
  <c r="N15" i="7" s="1"/>
  <c r="M15" i="7"/>
  <c r="BG14" i="7"/>
  <c r="Y14" i="7"/>
  <c r="X14" i="7"/>
  <c r="W14" i="7"/>
  <c r="V14" i="7"/>
  <c r="Z14" i="7" s="1"/>
  <c r="U14" i="7"/>
  <c r="T14" i="7"/>
  <c r="S14" i="7"/>
  <c r="R14" i="7"/>
  <c r="N14" i="7" s="1"/>
  <c r="M14" i="7" s="1"/>
  <c r="Q14" i="7"/>
  <c r="P14" i="7"/>
  <c r="O14" i="7"/>
  <c r="BG13" i="7"/>
  <c r="Y13" i="7"/>
  <c r="X13" i="7"/>
  <c r="W13" i="7"/>
  <c r="V13" i="7"/>
  <c r="U13" i="7"/>
  <c r="T13" i="7"/>
  <c r="S13" i="7"/>
  <c r="R13" i="7"/>
  <c r="Q13" i="7"/>
  <c r="P13" i="7"/>
  <c r="O13" i="7"/>
  <c r="N13" i="7" s="1"/>
  <c r="M13" i="7" s="1"/>
  <c r="BG12" i="7"/>
  <c r="Y12" i="7"/>
  <c r="X12" i="7"/>
  <c r="W12" i="7"/>
  <c r="V12" i="7"/>
  <c r="Z12" i="7" s="1"/>
  <c r="U12" i="7"/>
  <c r="T12" i="7"/>
  <c r="S12" i="7"/>
  <c r="R12" i="7"/>
  <c r="Q12" i="7"/>
  <c r="M12" i="7" s="1"/>
  <c r="P12" i="7"/>
  <c r="O12" i="7"/>
  <c r="N12" i="7"/>
  <c r="BG11" i="7"/>
  <c r="Y11" i="7"/>
  <c r="X11" i="7"/>
  <c r="W11" i="7"/>
  <c r="V11" i="7"/>
  <c r="U11" i="7"/>
  <c r="T11" i="7"/>
  <c r="S11" i="7"/>
  <c r="R11" i="7"/>
  <c r="Q11" i="7"/>
  <c r="P11" i="7"/>
  <c r="O11" i="7"/>
  <c r="N11" i="7" s="1"/>
  <c r="M11" i="7" s="1"/>
  <c r="BG10" i="7"/>
  <c r="Y10" i="7"/>
  <c r="X10" i="7"/>
  <c r="W10" i="7"/>
  <c r="V10" i="7"/>
  <c r="Z10" i="7" s="1"/>
  <c r="U10" i="7"/>
  <c r="T10" i="7"/>
  <c r="S10" i="7"/>
  <c r="R10" i="7"/>
  <c r="Q10" i="7"/>
  <c r="P10" i="7"/>
  <c r="O10" i="7"/>
  <c r="N10" i="7" s="1"/>
  <c r="M10" i="7" s="1"/>
  <c r="BG9" i="7"/>
  <c r="Y9" i="7"/>
  <c r="X9" i="7"/>
  <c r="W9" i="7"/>
  <c r="V9" i="7"/>
  <c r="Z9" i="7" s="1"/>
  <c r="U9" i="7"/>
  <c r="T9" i="7"/>
  <c r="S9" i="7"/>
  <c r="R9" i="7"/>
  <c r="Q9" i="7"/>
  <c r="P9" i="7"/>
  <c r="O9" i="7"/>
  <c r="N9" i="7" s="1"/>
  <c r="M9" i="7" s="1"/>
  <c r="BG8" i="7"/>
  <c r="Y8" i="7"/>
  <c r="X8" i="7"/>
  <c r="W8" i="7"/>
  <c r="V8" i="7"/>
  <c r="Z8" i="7" s="1"/>
  <c r="U8" i="7"/>
  <c r="T8" i="7"/>
  <c r="S8" i="7"/>
  <c r="R8" i="7"/>
  <c r="Q8" i="7"/>
  <c r="P8" i="7"/>
  <c r="O8" i="7"/>
  <c r="N8" i="7"/>
  <c r="M8" i="7" s="1"/>
  <c r="BG7" i="7"/>
  <c r="Y7" i="7"/>
  <c r="X7" i="7"/>
  <c r="W7" i="7"/>
  <c r="V7" i="7"/>
  <c r="U7" i="7"/>
  <c r="T7" i="7"/>
  <c r="S7" i="7"/>
  <c r="R7" i="7"/>
  <c r="Q7" i="7"/>
  <c r="M7" i="7" s="1"/>
  <c r="P7" i="7"/>
  <c r="O7" i="7"/>
  <c r="N7" i="7" s="1"/>
  <c r="BG6" i="7"/>
  <c r="Y6" i="7"/>
  <c r="X6" i="7"/>
  <c r="W6" i="7"/>
  <c r="V6" i="7"/>
  <c r="Z6" i="7" s="1"/>
  <c r="U6" i="7"/>
  <c r="T6" i="7"/>
  <c r="S6" i="7"/>
  <c r="R6" i="7"/>
  <c r="N6" i="7" s="1"/>
  <c r="M6" i="7" s="1"/>
  <c r="Q6" i="7"/>
  <c r="P6" i="7"/>
  <c r="O6" i="7"/>
  <c r="BG5" i="7"/>
  <c r="Y5" i="7"/>
  <c r="X5" i="7"/>
  <c r="W5" i="7"/>
  <c r="V5" i="7"/>
  <c r="Z5" i="7" s="1"/>
  <c r="U5" i="7"/>
  <c r="T5" i="7"/>
  <c r="S5" i="7"/>
  <c r="R5" i="7"/>
  <c r="N5" i="7" s="1"/>
  <c r="M5" i="7" s="1"/>
  <c r="Q5" i="7"/>
  <c r="P5" i="7"/>
  <c r="O5" i="7"/>
  <c r="BG4" i="7"/>
  <c r="Y4" i="7"/>
  <c r="X4" i="7"/>
  <c r="W4" i="7"/>
  <c r="V4" i="7"/>
  <c r="Z4" i="7" s="1"/>
  <c r="U4" i="7"/>
  <c r="T4" i="7"/>
  <c r="S4" i="7"/>
  <c r="R4" i="7"/>
  <c r="Q4" i="7"/>
  <c r="P4" i="7"/>
  <c r="O4" i="7"/>
  <c r="N4" i="7"/>
  <c r="M4" i="7"/>
  <c r="BG3" i="7"/>
  <c r="Y3" i="7"/>
  <c r="Y121" i="7" s="1"/>
  <c r="X3" i="7"/>
  <c r="W3" i="7"/>
  <c r="V3" i="7"/>
  <c r="U3" i="7"/>
  <c r="U121" i="7" s="1"/>
  <c r="T3" i="7"/>
  <c r="S3" i="7"/>
  <c r="R3" i="7"/>
  <c r="Q3" i="7"/>
  <c r="Q121" i="7" s="1"/>
  <c r="P3" i="7"/>
  <c r="O3" i="7"/>
  <c r="AB1" i="7"/>
  <c r="AC1" i="7" s="1"/>
  <c r="AD1" i="7" s="1"/>
  <c r="AE1" i="7" s="1"/>
  <c r="AF1" i="7" s="1"/>
  <c r="AG1" i="7" s="1"/>
  <c r="AH1" i="7" s="1"/>
  <c r="AI1" i="7" s="1"/>
  <c r="AJ1" i="7" s="1"/>
  <c r="AK1" i="7" s="1"/>
  <c r="AL1" i="7" s="1"/>
  <c r="AM1" i="7" s="1"/>
  <c r="AN1" i="7" s="1"/>
  <c r="AO1" i="7" s="1"/>
  <c r="AP1" i="7" s="1"/>
  <c r="AQ1" i="7" s="1"/>
  <c r="AR1" i="7" s="1"/>
  <c r="AS1" i="7" s="1"/>
  <c r="AT1" i="7" s="1"/>
  <c r="AU1" i="7" s="1"/>
  <c r="AV1" i="7" s="1"/>
  <c r="AW1" i="7" s="1"/>
  <c r="AX1" i="7" s="1"/>
  <c r="AY1" i="7" s="1"/>
  <c r="AZ1" i="7" s="1"/>
  <c r="BA1" i="7" s="1"/>
  <c r="BB1" i="7" s="1"/>
  <c r="BC1" i="7" s="1"/>
  <c r="BD1" i="7" s="1"/>
  <c r="BE1" i="7" s="1"/>
  <c r="BF329" i="15" l="1"/>
  <c r="BF328" i="15"/>
  <c r="BF327" i="15"/>
  <c r="AA283" i="15"/>
  <c r="BF281" i="15"/>
  <c r="BF283" i="15" s="1"/>
  <c r="BF333" i="15"/>
  <c r="BF335" i="15" s="1"/>
  <c r="AA335" i="15"/>
  <c r="BF278" i="13"/>
  <c r="BF179" i="13"/>
  <c r="BF279" i="13"/>
  <c r="AA179" i="13"/>
  <c r="BF175" i="13"/>
  <c r="N128" i="13"/>
  <c r="BG135" i="13" s="1"/>
  <c r="M3" i="13"/>
  <c r="M128" i="13" s="1"/>
  <c r="BF317" i="13"/>
  <c r="AA334" i="13"/>
  <c r="AA288" i="13"/>
  <c r="BF313" i="13"/>
  <c r="BF330" i="13" s="1"/>
  <c r="AA330" i="13"/>
  <c r="BF226" i="13"/>
  <c r="BF225" i="13"/>
  <c r="BF224" i="13"/>
  <c r="BF223" i="13"/>
  <c r="BF231" i="13"/>
  <c r="Z128" i="13"/>
  <c r="AN222" i="7"/>
  <c r="AN220" i="7"/>
  <c r="R121" i="7"/>
  <c r="BG149" i="7" s="1"/>
  <c r="Z17" i="7"/>
  <c r="BG141" i="7"/>
  <c r="AB222" i="7"/>
  <c r="AB220" i="7"/>
  <c r="AQ218" i="7"/>
  <c r="AQ217" i="7"/>
  <c r="AQ216" i="7"/>
  <c r="O121" i="7"/>
  <c r="BG132" i="7" s="1"/>
  <c r="N3" i="7"/>
  <c r="S121" i="7"/>
  <c r="AA172" i="7"/>
  <c r="BF170" i="7"/>
  <c r="AE172" i="7"/>
  <c r="AI172" i="7"/>
  <c r="AM172" i="7"/>
  <c r="AU172" i="7"/>
  <c r="AY172" i="7"/>
  <c r="BC172" i="7"/>
  <c r="BG136" i="7"/>
  <c r="AJ218" i="7"/>
  <c r="AJ217" i="7"/>
  <c r="AJ216" i="7"/>
  <c r="AZ218" i="7"/>
  <c r="AZ217" i="7"/>
  <c r="AZ216" i="7"/>
  <c r="V121" i="7"/>
  <c r="W121" i="7"/>
  <c r="Z7" i="7"/>
  <c r="P121" i="7"/>
  <c r="T121" i="7"/>
  <c r="X121" i="7"/>
  <c r="Z11" i="7"/>
  <c r="Z13" i="7"/>
  <c r="Z22" i="7"/>
  <c r="Z26" i="7"/>
  <c r="Z30" i="7"/>
  <c r="AB172" i="7"/>
  <c r="AF172" i="7"/>
  <c r="AJ172" i="7"/>
  <c r="AN172" i="7"/>
  <c r="AR172" i="7"/>
  <c r="AZ172" i="7"/>
  <c r="BD172" i="7"/>
  <c r="AX224" i="7"/>
  <c r="AD124" i="7"/>
  <c r="AH124" i="7"/>
  <c r="AL124" i="7"/>
  <c r="AP124" i="7"/>
  <c r="AT124" i="7"/>
  <c r="BF125" i="7"/>
  <c r="AG172" i="7"/>
  <c r="AO172" i="7"/>
  <c r="AW172" i="7"/>
  <c r="BE172" i="7"/>
  <c r="BF142" i="7"/>
  <c r="BF168" i="7" s="1"/>
  <c r="AC167" i="7"/>
  <c r="AG167" i="7"/>
  <c r="AK167" i="7"/>
  <c r="AO167" i="7"/>
  <c r="AS167" i="7"/>
  <c r="AW167" i="7"/>
  <c r="BA167" i="7"/>
  <c r="BE167" i="7"/>
  <c r="AC171" i="7"/>
  <c r="AC172" i="7" s="1"/>
  <c r="AG171" i="7"/>
  <c r="AK171" i="7"/>
  <c r="AK172" i="7" s="1"/>
  <c r="AO171" i="7"/>
  <c r="AS171" i="7"/>
  <c r="AS172" i="7" s="1"/>
  <c r="AW171" i="7"/>
  <c r="BA171" i="7"/>
  <c r="BA172" i="7" s="1"/>
  <c r="BE171" i="7"/>
  <c r="AC164" i="7"/>
  <c r="AG164" i="7"/>
  <c r="AK164" i="7"/>
  <c r="AO164" i="7"/>
  <c r="AS164" i="7"/>
  <c r="AW164" i="7"/>
  <c r="BA164" i="7"/>
  <c r="BE164" i="7"/>
  <c r="AC165" i="7"/>
  <c r="AG165" i="7"/>
  <c r="AK165" i="7"/>
  <c r="AO165" i="7"/>
  <c r="AS165" i="7"/>
  <c r="AW165" i="7"/>
  <c r="BA165" i="7"/>
  <c r="BE165" i="7"/>
  <c r="AT166" i="7"/>
  <c r="AY166" i="7"/>
  <c r="BD166" i="7"/>
  <c r="AR176" i="7"/>
  <c r="AD218" i="7"/>
  <c r="AD217" i="7"/>
  <c r="AD216" i="7"/>
  <c r="AL218" i="7"/>
  <c r="AL217" i="7"/>
  <c r="AL216" i="7"/>
  <c r="AX218" i="7"/>
  <c r="AX217" i="7"/>
  <c r="AX216" i="7"/>
  <c r="BE218" i="7"/>
  <c r="BE217" i="7"/>
  <c r="BE216" i="7"/>
  <c r="AC179" i="7"/>
  <c r="BB180" i="7"/>
  <c r="AF182" i="7"/>
  <c r="AF181" i="7" s="1"/>
  <c r="AF222" i="7" s="1"/>
  <c r="AR182" i="7"/>
  <c r="AR181" i="7" s="1"/>
  <c r="BD182" i="7"/>
  <c r="BD181" i="7" s="1"/>
  <c r="AN185" i="7"/>
  <c r="AN177" i="7" s="1"/>
  <c r="BD185" i="7"/>
  <c r="BD177" i="7" s="1"/>
  <c r="Z3" i="7"/>
  <c r="BB172" i="7"/>
  <c r="AL171" i="7"/>
  <c r="AL172" i="7" s="1"/>
  <c r="BB171" i="7"/>
  <c r="AD164" i="7"/>
  <c r="AH164" i="7"/>
  <c r="AL164" i="7"/>
  <c r="AP164" i="7"/>
  <c r="AT164" i="7"/>
  <c r="AX164" i="7"/>
  <c r="BB164" i="7"/>
  <c r="AD165" i="7"/>
  <c r="AH165" i="7"/>
  <c r="AL165" i="7"/>
  <c r="AP165" i="7"/>
  <c r="AX165" i="7"/>
  <c r="BB165" i="7"/>
  <c r="AU166" i="7"/>
  <c r="AZ166" i="7"/>
  <c r="AM218" i="7"/>
  <c r="AM217" i="7"/>
  <c r="AM216" i="7"/>
  <c r="AS218" i="7"/>
  <c r="AS217" i="7"/>
  <c r="AS216" i="7"/>
  <c r="AY218" i="7"/>
  <c r="AY217" i="7"/>
  <c r="AY216" i="7"/>
  <c r="AP224" i="7"/>
  <c r="AE218" i="7"/>
  <c r="AE217" i="7"/>
  <c r="AE216" i="7"/>
  <c r="AU218" i="7"/>
  <c r="AU217" i="7"/>
  <c r="AU216" i="7"/>
  <c r="AB124" i="7"/>
  <c r="BF124" i="7" s="1"/>
  <c r="AF124" i="7"/>
  <c r="AA171" i="7"/>
  <c r="BF171" i="7" s="1"/>
  <c r="AQ171" i="7"/>
  <c r="AQ172" i="7" s="1"/>
  <c r="AA164" i="7"/>
  <c r="AE164" i="7"/>
  <c r="AI164" i="7"/>
  <c r="AM164" i="7"/>
  <c r="AQ164" i="7"/>
  <c r="AU164" i="7"/>
  <c r="AY164" i="7"/>
  <c r="BC164" i="7"/>
  <c r="AA165" i="7"/>
  <c r="AE165" i="7"/>
  <c r="AI165" i="7"/>
  <c r="AM165" i="7"/>
  <c r="AQ165" i="7"/>
  <c r="BC165" i="7"/>
  <c r="AV166" i="7"/>
  <c r="AA218" i="7"/>
  <c r="AA217" i="7"/>
  <c r="AA216" i="7"/>
  <c r="BF177" i="7"/>
  <c r="AH218" i="7"/>
  <c r="AH217" i="7"/>
  <c r="AH216" i="7"/>
  <c r="AO218" i="7"/>
  <c r="AO217" i="7"/>
  <c r="AO216" i="7"/>
  <c r="AT218" i="7"/>
  <c r="AT217" i="7"/>
  <c r="AT216" i="7"/>
  <c r="BB218" i="7"/>
  <c r="BB217" i="7"/>
  <c r="BB216" i="7"/>
  <c r="AK224" i="7"/>
  <c r="AF218" i="7"/>
  <c r="AF217" i="7"/>
  <c r="AF216" i="7"/>
  <c r="AV218" i="7"/>
  <c r="AV217" i="7"/>
  <c r="AV216" i="7"/>
  <c r="AJ178" i="7"/>
  <c r="AJ182" i="7"/>
  <c r="AJ181" i="7" s="1"/>
  <c r="AZ178" i="7"/>
  <c r="AZ182" i="7"/>
  <c r="AZ181" i="7" s="1"/>
  <c r="AO224" i="7"/>
  <c r="AC168" i="7"/>
  <c r="AG168" i="7"/>
  <c r="AK168" i="7"/>
  <c r="AO168" i="7"/>
  <c r="AS168" i="7"/>
  <c r="AW168" i="7"/>
  <c r="BA168" i="7"/>
  <c r="BE168" i="7"/>
  <c r="AF171" i="7"/>
  <c r="AV171" i="7"/>
  <c r="AV172" i="7" s="1"/>
  <c r="AB164" i="7"/>
  <c r="AF164" i="7"/>
  <c r="AJ164" i="7"/>
  <c r="AN164" i="7"/>
  <c r="AR164" i="7"/>
  <c r="AV164" i="7"/>
  <c r="AZ164" i="7"/>
  <c r="BD164" i="7"/>
  <c r="AB165" i="7"/>
  <c r="AF165" i="7"/>
  <c r="AJ165" i="7"/>
  <c r="AN165" i="7"/>
  <c r="AR165" i="7"/>
  <c r="AD176" i="7"/>
  <c r="AI218" i="7"/>
  <c r="AI217" i="7"/>
  <c r="AI216" i="7"/>
  <c r="AW218" i="7"/>
  <c r="AW217" i="7"/>
  <c r="AW216" i="7"/>
  <c r="BC218" i="7"/>
  <c r="BC217" i="7"/>
  <c r="BC216" i="7"/>
  <c r="AF180" i="7"/>
  <c r="AF176" i="7"/>
  <c r="AV180" i="7"/>
  <c r="AV176" i="7"/>
  <c r="AB185" i="7"/>
  <c r="AB177" i="7" s="1"/>
  <c r="AR185" i="7"/>
  <c r="AR177" i="7" s="1"/>
  <c r="AC185" i="7"/>
  <c r="AC177" i="7" s="1"/>
  <c r="AG185" i="7"/>
  <c r="AG177" i="7" s="1"/>
  <c r="AK185" i="7"/>
  <c r="AK177" i="7" s="1"/>
  <c r="BA218" i="7"/>
  <c r="BA217" i="7"/>
  <c r="BA216" i="7"/>
  <c r="AC220" i="7"/>
  <c r="AG220" i="7"/>
  <c r="AK220" i="7"/>
  <c r="AO220" i="7"/>
  <c r="AS220" i="7"/>
  <c r="AW220" i="7"/>
  <c r="BA220" i="7"/>
  <c r="BE220" i="7"/>
  <c r="AC219" i="7"/>
  <c r="AG219" i="7"/>
  <c r="AK219" i="7"/>
  <c r="AO219" i="7"/>
  <c r="AS219" i="7"/>
  <c r="AW219" i="7"/>
  <c r="BA219" i="7"/>
  <c r="BE219" i="7"/>
  <c r="AC223" i="7"/>
  <c r="AC224" i="7" s="1"/>
  <c r="AG223" i="7"/>
  <c r="AG224" i="7" s="1"/>
  <c r="AK223" i="7"/>
  <c r="AO223" i="7"/>
  <c r="AS223" i="7"/>
  <c r="AS224" i="7" s="1"/>
  <c r="AW223" i="7"/>
  <c r="AW224" i="7" s="1"/>
  <c r="BA223" i="7"/>
  <c r="BA224" i="7" s="1"/>
  <c r="BE223" i="7"/>
  <c r="AL270" i="7"/>
  <c r="AL269" i="7"/>
  <c r="AL268" i="7"/>
  <c r="BB270" i="7"/>
  <c r="BB269" i="7"/>
  <c r="BB268" i="7"/>
  <c r="AD220" i="7"/>
  <c r="AH220" i="7"/>
  <c r="AL220" i="7"/>
  <c r="AP220" i="7"/>
  <c r="AT220" i="7"/>
  <c r="AX220" i="7"/>
  <c r="BB220" i="7"/>
  <c r="AD219" i="7"/>
  <c r="AH219" i="7"/>
  <c r="AL219" i="7"/>
  <c r="AP219" i="7"/>
  <c r="AP218" i="7"/>
  <c r="AP217" i="7"/>
  <c r="AP216" i="7"/>
  <c r="AE178" i="7"/>
  <c r="BE224" i="7"/>
  <c r="BF187" i="7"/>
  <c r="AA183" i="7"/>
  <c r="BF183" i="7" s="1"/>
  <c r="AE220" i="7"/>
  <c r="AI220" i="7"/>
  <c r="AM220" i="7"/>
  <c r="AQ220" i="7"/>
  <c r="AU220" i="7"/>
  <c r="AY220" i="7"/>
  <c r="BC220" i="7"/>
  <c r="AE219" i="7"/>
  <c r="AI219" i="7"/>
  <c r="AM219" i="7"/>
  <c r="AQ219" i="7"/>
  <c r="AF270" i="7"/>
  <c r="AF269" i="7"/>
  <c r="AF268" i="7"/>
  <c r="AV270" i="7"/>
  <c r="AV269" i="7"/>
  <c r="AV268" i="7"/>
  <c r="BF186" i="7"/>
  <c r="AA182" i="7"/>
  <c r="AU222" i="7"/>
  <c r="AU224" i="7" s="1"/>
  <c r="AU219" i="7"/>
  <c r="AY222" i="7"/>
  <c r="AY224" i="7" s="1"/>
  <c r="AY219" i="7"/>
  <c r="BC222" i="7"/>
  <c r="BC224" i="7" s="1"/>
  <c r="BC219" i="7"/>
  <c r="AF220" i="7"/>
  <c r="AV220" i="7"/>
  <c r="AB219" i="7"/>
  <c r="AF219" i="7"/>
  <c r="AJ219" i="7"/>
  <c r="AN219" i="7"/>
  <c r="AR219" i="7"/>
  <c r="AV219" i="7"/>
  <c r="AZ219" i="7"/>
  <c r="AB223" i="7"/>
  <c r="AF223" i="7"/>
  <c r="AJ223" i="7"/>
  <c r="AN223" i="7"/>
  <c r="AR223" i="7"/>
  <c r="AV223" i="7"/>
  <c r="AV224" i="7" s="1"/>
  <c r="AZ223" i="7"/>
  <c r="BD223" i="7"/>
  <c r="AT219" i="7"/>
  <c r="AX219" i="7"/>
  <c r="BB219" i="7"/>
  <c r="AD223" i="7"/>
  <c r="AD224" i="7" s="1"/>
  <c r="AH223" i="7"/>
  <c r="AH224" i="7" s="1"/>
  <c r="AL223" i="7"/>
  <c r="AL224" i="7" s="1"/>
  <c r="AP223" i="7"/>
  <c r="AT223" i="7"/>
  <c r="AT224" i="7" s="1"/>
  <c r="AX223" i="7"/>
  <c r="BB223" i="7"/>
  <c r="BB224" i="7" s="1"/>
  <c r="AK228" i="7"/>
  <c r="AE270" i="7"/>
  <c r="AE269" i="7"/>
  <c r="AE268" i="7"/>
  <c r="AJ270" i="7"/>
  <c r="AJ269" i="7"/>
  <c r="AJ268" i="7"/>
  <c r="AP270" i="7"/>
  <c r="AP269" i="7"/>
  <c r="AP268" i="7"/>
  <c r="AU270" i="7"/>
  <c r="AU269" i="7"/>
  <c r="AU268" i="7"/>
  <c r="AZ270" i="7"/>
  <c r="AZ269" i="7"/>
  <c r="AZ268" i="7"/>
  <c r="AH232" i="7"/>
  <c r="BF274" i="7"/>
  <c r="BF276" i="7" s="1"/>
  <c r="AA276" i="7"/>
  <c r="AA272" i="7"/>
  <c r="AE272" i="7"/>
  <c r="AI272" i="7"/>
  <c r="AQ272" i="7"/>
  <c r="AU272" i="7"/>
  <c r="AY272" i="7"/>
  <c r="AA271" i="7"/>
  <c r="AE271" i="7"/>
  <c r="AI271" i="7"/>
  <c r="AQ271" i="7"/>
  <c r="AU271" i="7"/>
  <c r="AY271" i="7"/>
  <c r="BF269" i="7"/>
  <c r="BF268" i="7"/>
  <c r="AO281" i="7"/>
  <c r="BA281" i="7"/>
  <c r="AG228" i="7"/>
  <c r="AW228" i="7"/>
  <c r="AA270" i="7"/>
  <c r="AA269" i="7"/>
  <c r="AA268" i="7"/>
  <c r="AQ270" i="7"/>
  <c r="AQ269" i="7"/>
  <c r="AQ268" i="7"/>
  <c r="AF230" i="7"/>
  <c r="AV230" i="7"/>
  <c r="AF231" i="7"/>
  <c r="AV231" i="7"/>
  <c r="AD232" i="7"/>
  <c r="AT232" i="7"/>
  <c r="AM276" i="7"/>
  <c r="AX276" i="7"/>
  <c r="BC276" i="7"/>
  <c r="AC234" i="7"/>
  <c r="AC233" i="7" s="1"/>
  <c r="AC271" i="7" s="1"/>
  <c r="AS234" i="7"/>
  <c r="AS233" i="7" s="1"/>
  <c r="AC235" i="7"/>
  <c r="AS235" i="7"/>
  <c r="BF272" i="7"/>
  <c r="BG245" i="7"/>
  <c r="AB270" i="7"/>
  <c r="AB269" i="7"/>
  <c r="AB268" i="7"/>
  <c r="AH270" i="7"/>
  <c r="AH269" i="7"/>
  <c r="AH268" i="7"/>
  <c r="AM270" i="7"/>
  <c r="AM269" i="7"/>
  <c r="AM268" i="7"/>
  <c r="AR270" i="7"/>
  <c r="AR269" i="7"/>
  <c r="AR268" i="7"/>
  <c r="AX270" i="7"/>
  <c r="AX269" i="7"/>
  <c r="AX268" i="7"/>
  <c r="BC269" i="7"/>
  <c r="BC268" i="7"/>
  <c r="BC270" i="7"/>
  <c r="AG272" i="7"/>
  <c r="AO272" i="7"/>
  <c r="AW272" i="7"/>
  <c r="BE272" i="7"/>
  <c r="AG271" i="7"/>
  <c r="AK271" i="7"/>
  <c r="AO271" i="7"/>
  <c r="AS271" i="7"/>
  <c r="AW271" i="7"/>
  <c r="BA271" i="7"/>
  <c r="BE271" i="7"/>
  <c r="AD270" i="7"/>
  <c r="AD269" i="7"/>
  <c r="AD268" i="7"/>
  <c r="AI270" i="7"/>
  <c r="AI269" i="7"/>
  <c r="AI268" i="7"/>
  <c r="AN270" i="7"/>
  <c r="AN269" i="7"/>
  <c r="AN268" i="7"/>
  <c r="AT270" i="7"/>
  <c r="AT269" i="7"/>
  <c r="AT268" i="7"/>
  <c r="AY270" i="7"/>
  <c r="AY269" i="7"/>
  <c r="AY268" i="7"/>
  <c r="BD270" i="7"/>
  <c r="BD269" i="7"/>
  <c r="BD268" i="7"/>
  <c r="AK274" i="7"/>
  <c r="AK276" i="7" s="1"/>
  <c r="AK272" i="7"/>
  <c r="BA274" i="7"/>
  <c r="BA276" i="7" s="1"/>
  <c r="BA272" i="7"/>
  <c r="AC270" i="7"/>
  <c r="AC269" i="7"/>
  <c r="AC268" i="7"/>
  <c r="AG270" i="7"/>
  <c r="AG269" i="7"/>
  <c r="AG268" i="7"/>
  <c r="AK270" i="7"/>
  <c r="AK269" i="7"/>
  <c r="AK268" i="7"/>
  <c r="AO270" i="7"/>
  <c r="AO269" i="7"/>
  <c r="AO268" i="7"/>
  <c r="AS270" i="7"/>
  <c r="AS269" i="7"/>
  <c r="AS268" i="7"/>
  <c r="AW270" i="7"/>
  <c r="AW269" i="7"/>
  <c r="AW268" i="7"/>
  <c r="BA269" i="7"/>
  <c r="BA268" i="7"/>
  <c r="BA270" i="7"/>
  <c r="BE270" i="7"/>
  <c r="BE269" i="7"/>
  <c r="BE268" i="7"/>
  <c r="BF270" i="7"/>
  <c r="AD272" i="7"/>
  <c r="AH272" i="7"/>
  <c r="AL272" i="7"/>
  <c r="AP272" i="7"/>
  <c r="AT272" i="7"/>
  <c r="AX272" i="7"/>
  <c r="BB272" i="7"/>
  <c r="BF271" i="7"/>
  <c r="AD322" i="7"/>
  <c r="AD321" i="7"/>
  <c r="AD320" i="7"/>
  <c r="AL322" i="7"/>
  <c r="AL321" i="7"/>
  <c r="AL320" i="7"/>
  <c r="AT322" i="7"/>
  <c r="AT321" i="7"/>
  <c r="AT320" i="7"/>
  <c r="BB322" i="7"/>
  <c r="BB321" i="7"/>
  <c r="BB320" i="7"/>
  <c r="AD284" i="7"/>
  <c r="AD280" i="7"/>
  <c r="AL284" i="7"/>
  <c r="AL280" i="7"/>
  <c r="AT284" i="7"/>
  <c r="AT280" i="7"/>
  <c r="BB284" i="7"/>
  <c r="BB280" i="7"/>
  <c r="AV322" i="7"/>
  <c r="AV321" i="7"/>
  <c r="AV320" i="7"/>
  <c r="AG286" i="7"/>
  <c r="AG285" i="7" s="1"/>
  <c r="AG289" i="7"/>
  <c r="AW286" i="7"/>
  <c r="AW285" i="7" s="1"/>
  <c r="AW289" i="7"/>
  <c r="BE286" i="7"/>
  <c r="BE289" i="7"/>
  <c r="AJ324" i="7"/>
  <c r="AR324" i="7"/>
  <c r="AZ324" i="7"/>
  <c r="BD324" i="7"/>
  <c r="AJ323" i="7"/>
  <c r="AR323" i="7"/>
  <c r="AZ323" i="7"/>
  <c r="BD323" i="7"/>
  <c r="AC310" i="7"/>
  <c r="AC283" i="7"/>
  <c r="AC287" i="7"/>
  <c r="AC285" i="7" s="1"/>
  <c r="AG287" i="7"/>
  <c r="AG310" i="7"/>
  <c r="AG327" i="7" s="1"/>
  <c r="AK310" i="7"/>
  <c r="AK327" i="7" s="1"/>
  <c r="AK283" i="7"/>
  <c r="AO310" i="7"/>
  <c r="AO327" i="7" s="1"/>
  <c r="AO287" i="7"/>
  <c r="AS310" i="7"/>
  <c r="AS283" i="7"/>
  <c r="AS287" i="7"/>
  <c r="AS285" i="7" s="1"/>
  <c r="AW310" i="7"/>
  <c r="AW327" i="7" s="1"/>
  <c r="AW283" i="7"/>
  <c r="AW287" i="7"/>
  <c r="BA310" i="7"/>
  <c r="BA327" i="7" s="1"/>
  <c r="BA283" i="7"/>
  <c r="BA287" i="7"/>
  <c r="BE310" i="7"/>
  <c r="BE327" i="7" s="1"/>
  <c r="BE283" i="7"/>
  <c r="BE287" i="7"/>
  <c r="BG253" i="7"/>
  <c r="AD271" i="7"/>
  <c r="AH271" i="7"/>
  <c r="AL271" i="7"/>
  <c r="AP271" i="7"/>
  <c r="AT271" i="7"/>
  <c r="AX271" i="7"/>
  <c r="BB271" i="7"/>
  <c r="BF254" i="7"/>
  <c r="AD275" i="7"/>
  <c r="AD276" i="7" s="1"/>
  <c r="AH275" i="7"/>
  <c r="AH276" i="7" s="1"/>
  <c r="AL275" i="7"/>
  <c r="AL276" i="7" s="1"/>
  <c r="AP275" i="7"/>
  <c r="AP276" i="7" s="1"/>
  <c r="AT275" i="7"/>
  <c r="AT276" i="7" s="1"/>
  <c r="AX275" i="7"/>
  <c r="BB275" i="7"/>
  <c r="BB276" i="7" s="1"/>
  <c r="BF258" i="7"/>
  <c r="AP280" i="7"/>
  <c r="AX280" i="7"/>
  <c r="AO283" i="7"/>
  <c r="AK287" i="7"/>
  <c r="AK285" i="7" s="1"/>
  <c r="BB328" i="7"/>
  <c r="AK289" i="7"/>
  <c r="BD322" i="7"/>
  <c r="BD321" i="7"/>
  <c r="BD320" i="7"/>
  <c r="AB272" i="7"/>
  <c r="AF272" i="7"/>
  <c r="AJ272" i="7"/>
  <c r="AN272" i="7"/>
  <c r="AR272" i="7"/>
  <c r="AV272" i="7"/>
  <c r="AZ272" i="7"/>
  <c r="BD272" i="7"/>
  <c r="AH284" i="7"/>
  <c r="AF285" i="7"/>
  <c r="AF326" i="7" s="1"/>
  <c r="AF328" i="7" s="1"/>
  <c r="BA286" i="7"/>
  <c r="BA285" i="7" s="1"/>
  <c r="AB284" i="7"/>
  <c r="AB280" i="7"/>
  <c r="AF284" i="7"/>
  <c r="AF280" i="7"/>
  <c r="AJ284" i="7"/>
  <c r="AJ280" i="7"/>
  <c r="AN284" i="7"/>
  <c r="AN280" i="7"/>
  <c r="AV284" i="7"/>
  <c r="AV280" i="7"/>
  <c r="BD284" i="7"/>
  <c r="BD280" i="7"/>
  <c r="AS289" i="7"/>
  <c r="BF290" i="7"/>
  <c r="AA286" i="7"/>
  <c r="AA289" i="7"/>
  <c r="AE286" i="7"/>
  <c r="AE285" i="7" s="1"/>
  <c r="AE326" i="7" s="1"/>
  <c r="AE328" i="7" s="1"/>
  <c r="AE289" i="7"/>
  <c r="AE281" i="7" s="1"/>
  <c r="AI286" i="7"/>
  <c r="AI285" i="7" s="1"/>
  <c r="AI326" i="7" s="1"/>
  <c r="AI328" i="7" s="1"/>
  <c r="AI289" i="7"/>
  <c r="AI281" i="7" s="1"/>
  <c r="AM286" i="7"/>
  <c r="AM285" i="7" s="1"/>
  <c r="AM326" i="7" s="1"/>
  <c r="AM328" i="7" s="1"/>
  <c r="AM289" i="7"/>
  <c r="AM281" i="7" s="1"/>
  <c r="AQ286" i="7"/>
  <c r="AQ285" i="7" s="1"/>
  <c r="AQ326" i="7" s="1"/>
  <c r="AQ328" i="7" s="1"/>
  <c r="AQ289" i="7"/>
  <c r="AQ281" i="7" s="1"/>
  <c r="AB271" i="7"/>
  <c r="AF271" i="7"/>
  <c r="AJ271" i="7"/>
  <c r="AN271" i="7"/>
  <c r="AR271" i="7"/>
  <c r="AV271" i="7"/>
  <c r="AZ271" i="7"/>
  <c r="BD271" i="7"/>
  <c r="AB275" i="7"/>
  <c r="AB276" i="7" s="1"/>
  <c r="AF275" i="7"/>
  <c r="AF276" i="7" s="1"/>
  <c r="AJ275" i="7"/>
  <c r="AJ276" i="7" s="1"/>
  <c r="AN275" i="7"/>
  <c r="AN276" i="7" s="1"/>
  <c r="AR275" i="7"/>
  <c r="AR276" i="7" s="1"/>
  <c r="AV275" i="7"/>
  <c r="AV276" i="7" s="1"/>
  <c r="AZ275" i="7"/>
  <c r="AZ276" i="7" s="1"/>
  <c r="BD275" i="7"/>
  <c r="BD276" i="7" s="1"/>
  <c r="AR280" i="7"/>
  <c r="AZ280" i="7"/>
  <c r="AO286" i="7"/>
  <c r="AF322" i="7"/>
  <c r="AF321" i="7"/>
  <c r="AF320" i="7"/>
  <c r="AN322" i="7"/>
  <c r="AN321" i="7"/>
  <c r="AN320" i="7"/>
  <c r="AP322" i="7"/>
  <c r="AP321" i="7"/>
  <c r="AP320" i="7"/>
  <c r="AJ289" i="7"/>
  <c r="AJ281" i="7" s="1"/>
  <c r="AZ322" i="7"/>
  <c r="AZ321" i="7"/>
  <c r="AZ320" i="7"/>
  <c r="AG323" i="7"/>
  <c r="BA323" i="7"/>
  <c r="AU286" i="7"/>
  <c r="AU285" i="7" s="1"/>
  <c r="AU326" i="7" s="1"/>
  <c r="AU328" i="7" s="1"/>
  <c r="AU289" i="7"/>
  <c r="AU281" i="7" s="1"/>
  <c r="AY286" i="7"/>
  <c r="AY285" i="7" s="1"/>
  <c r="AY326" i="7" s="1"/>
  <c r="AY328" i="7" s="1"/>
  <c r="AY289" i="7"/>
  <c r="AY281" i="7" s="1"/>
  <c r="BC286" i="7"/>
  <c r="BC285" i="7" s="1"/>
  <c r="BC326" i="7" s="1"/>
  <c r="BC328" i="7" s="1"/>
  <c r="BC289" i="7"/>
  <c r="BC281" i="7" s="1"/>
  <c r="AB287" i="7"/>
  <c r="AB285" i="7" s="1"/>
  <c r="AB326" i="7" s="1"/>
  <c r="AB328" i="7" s="1"/>
  <c r="AB283" i="7"/>
  <c r="AH322" i="7"/>
  <c r="AH321" i="7"/>
  <c r="AH320" i="7"/>
  <c r="AX322" i="7"/>
  <c r="AX321" i="7"/>
  <c r="AX320" i="7"/>
  <c r="AO284" i="7"/>
  <c r="BE284" i="7"/>
  <c r="AF287" i="7"/>
  <c r="AB289" i="7"/>
  <c r="AB281" i="7" s="1"/>
  <c r="AR322" i="7"/>
  <c r="AR321" i="7"/>
  <c r="AR320" i="7"/>
  <c r="BF291" i="7"/>
  <c r="AA287" i="7"/>
  <c r="BF287" i="7" s="1"/>
  <c r="AD324" i="7"/>
  <c r="AH324" i="7"/>
  <c r="AL324" i="7"/>
  <c r="AP324" i="7"/>
  <c r="AT324" i="7"/>
  <c r="AX324" i="7"/>
  <c r="BB324" i="7"/>
  <c r="AD323" i="7"/>
  <c r="AH323" i="7"/>
  <c r="AL323" i="7"/>
  <c r="AP323" i="7"/>
  <c r="AT323" i="7"/>
  <c r="AX323" i="7"/>
  <c r="BB323" i="7"/>
  <c r="AD327" i="7"/>
  <c r="AD328" i="7" s="1"/>
  <c r="AH327" i="7"/>
  <c r="AH328" i="7" s="1"/>
  <c r="AL327" i="7"/>
  <c r="AL328" i="7" s="1"/>
  <c r="AP327" i="7"/>
  <c r="AP328" i="7" s="1"/>
  <c r="AT327" i="7"/>
  <c r="AT328" i="7" s="1"/>
  <c r="AX327" i="7"/>
  <c r="AX328" i="7" s="1"/>
  <c r="BB327" i="7"/>
  <c r="AA293" i="7"/>
  <c r="BF293" i="7" s="1"/>
  <c r="AE324" i="7"/>
  <c r="AM324" i="7"/>
  <c r="AQ324" i="7"/>
  <c r="AU324" i="7"/>
  <c r="BC324" i="7"/>
  <c r="AE323" i="7"/>
  <c r="AM323" i="7"/>
  <c r="AQ323" i="7"/>
  <c r="AU323" i="7"/>
  <c r="BC323" i="7"/>
  <c r="BE322" i="6"/>
  <c r="BD322" i="6"/>
  <c r="BC322" i="6"/>
  <c r="BB322" i="6"/>
  <c r="BA322" i="6"/>
  <c r="AZ322" i="6"/>
  <c r="AY322" i="6"/>
  <c r="AX322" i="6"/>
  <c r="AW322" i="6"/>
  <c r="AV322" i="6"/>
  <c r="AU322" i="6"/>
  <c r="AT322" i="6"/>
  <c r="AS322" i="6"/>
  <c r="AR322" i="6"/>
  <c r="AQ322" i="6"/>
  <c r="AP322" i="6"/>
  <c r="AO322" i="6"/>
  <c r="AN322" i="6"/>
  <c r="AM322" i="6"/>
  <c r="AL322" i="6"/>
  <c r="AK322" i="6"/>
  <c r="AJ322" i="6"/>
  <c r="AI322" i="6"/>
  <c r="AH322" i="6"/>
  <c r="AG322" i="6"/>
  <c r="AF322" i="6"/>
  <c r="AE322" i="6"/>
  <c r="AD322" i="6"/>
  <c r="AC322" i="6"/>
  <c r="AB322" i="6"/>
  <c r="AA322" i="6"/>
  <c r="BF322" i="6" s="1"/>
  <c r="BE321" i="6"/>
  <c r="BD321" i="6"/>
  <c r="BC321" i="6"/>
  <c r="BB321" i="6"/>
  <c r="BA321" i="6"/>
  <c r="AZ321" i="6"/>
  <c r="AY321" i="6"/>
  <c r="AX321" i="6"/>
  <c r="AW321" i="6"/>
  <c r="AV321" i="6"/>
  <c r="AU321" i="6"/>
  <c r="AT321" i="6"/>
  <c r="AS321" i="6"/>
  <c r="AR321" i="6"/>
  <c r="AQ321" i="6"/>
  <c r="AP321" i="6"/>
  <c r="AO321" i="6"/>
  <c r="AN321" i="6"/>
  <c r="AM321" i="6"/>
  <c r="AL321" i="6"/>
  <c r="AK321" i="6"/>
  <c r="AJ321" i="6"/>
  <c r="AI321" i="6"/>
  <c r="AH321" i="6"/>
  <c r="AG321" i="6"/>
  <c r="AF321" i="6"/>
  <c r="AE321" i="6"/>
  <c r="AD321" i="6"/>
  <c r="AC321" i="6"/>
  <c r="AB321" i="6"/>
  <c r="AA321" i="6"/>
  <c r="BF321" i="6" s="1"/>
  <c r="BE320" i="6"/>
  <c r="BD320" i="6"/>
  <c r="BC320" i="6"/>
  <c r="BB320" i="6"/>
  <c r="BA320" i="6"/>
  <c r="AZ320" i="6"/>
  <c r="AY320" i="6"/>
  <c r="AX320" i="6"/>
  <c r="AW320" i="6"/>
  <c r="AV320" i="6"/>
  <c r="AU320" i="6"/>
  <c r="AT320" i="6"/>
  <c r="AS320" i="6"/>
  <c r="AR320" i="6"/>
  <c r="AQ320" i="6"/>
  <c r="AP320" i="6"/>
  <c r="AO320" i="6"/>
  <c r="AN320" i="6"/>
  <c r="AM320" i="6"/>
  <c r="AL320" i="6"/>
  <c r="AK320" i="6"/>
  <c r="AJ320" i="6"/>
  <c r="AI320" i="6"/>
  <c r="AH320" i="6"/>
  <c r="AG320" i="6"/>
  <c r="AF320" i="6"/>
  <c r="AE320" i="6"/>
  <c r="AD320" i="6"/>
  <c r="AC320" i="6"/>
  <c r="AB320" i="6"/>
  <c r="AA320" i="6"/>
  <c r="BF320" i="6" s="1"/>
  <c r="BE319" i="6"/>
  <c r="BD319" i="6"/>
  <c r="BD317" i="6" s="1"/>
  <c r="BC319" i="6"/>
  <c r="BB319" i="6"/>
  <c r="BA319" i="6"/>
  <c r="AZ319" i="6"/>
  <c r="AZ317" i="6" s="1"/>
  <c r="AY319" i="6"/>
  <c r="AX319" i="6"/>
  <c r="AW319" i="6"/>
  <c r="AV319" i="6"/>
  <c r="AU319" i="6"/>
  <c r="AT319" i="6"/>
  <c r="AS319" i="6"/>
  <c r="AR319" i="6"/>
  <c r="AQ319" i="6"/>
  <c r="AP319" i="6"/>
  <c r="AO319" i="6"/>
  <c r="AN319" i="6"/>
  <c r="AM319" i="6"/>
  <c r="AL319" i="6"/>
  <c r="AK319" i="6"/>
  <c r="AJ319" i="6"/>
  <c r="AI319" i="6"/>
  <c r="AH319" i="6"/>
  <c r="AG319" i="6"/>
  <c r="AF319" i="6"/>
  <c r="AE319" i="6"/>
  <c r="AD319" i="6"/>
  <c r="AC319" i="6"/>
  <c r="AB319" i="6"/>
  <c r="AA319" i="6"/>
  <c r="BF319" i="6" s="1"/>
  <c r="BE318" i="6"/>
  <c r="BD318" i="6"/>
  <c r="BC318" i="6"/>
  <c r="BB318" i="6"/>
  <c r="BA318" i="6"/>
  <c r="AZ318" i="6"/>
  <c r="AY318" i="6"/>
  <c r="AX318" i="6"/>
  <c r="AW318" i="6"/>
  <c r="AV318" i="6"/>
  <c r="AU318" i="6"/>
  <c r="AT318" i="6"/>
  <c r="AS318" i="6"/>
  <c r="AR318" i="6"/>
  <c r="AQ318" i="6"/>
  <c r="AP318" i="6"/>
  <c r="AO318" i="6"/>
  <c r="AN318" i="6"/>
  <c r="AM318" i="6"/>
  <c r="AL318" i="6"/>
  <c r="AK318" i="6"/>
  <c r="AJ318" i="6"/>
  <c r="AI318" i="6"/>
  <c r="AH318" i="6"/>
  <c r="AG318" i="6"/>
  <c r="AF318" i="6"/>
  <c r="AE318" i="6"/>
  <c r="AD318" i="6"/>
  <c r="AC318" i="6"/>
  <c r="AB318" i="6"/>
  <c r="AA318" i="6"/>
  <c r="BE317" i="6"/>
  <c r="BB317" i="6"/>
  <c r="BA317" i="6"/>
  <c r="AX317" i="6"/>
  <c r="AW317" i="6"/>
  <c r="AT317" i="6"/>
  <c r="AS317" i="6"/>
  <c r="AP317" i="6"/>
  <c r="AO317" i="6"/>
  <c r="AL317" i="6"/>
  <c r="AK317" i="6"/>
  <c r="AH317" i="6"/>
  <c r="AG317" i="6"/>
  <c r="AD317" i="6"/>
  <c r="AC317" i="6"/>
  <c r="BE316" i="6"/>
  <c r="BD316" i="6"/>
  <c r="BC316" i="6"/>
  <c r="BB316" i="6"/>
  <c r="BA316" i="6"/>
  <c r="AZ316" i="6"/>
  <c r="AY316" i="6"/>
  <c r="AX316" i="6"/>
  <c r="AW316" i="6"/>
  <c r="AV316" i="6"/>
  <c r="AU316" i="6"/>
  <c r="AT316" i="6"/>
  <c r="AS316" i="6"/>
  <c r="AR316" i="6"/>
  <c r="AQ316" i="6"/>
  <c r="AP316" i="6"/>
  <c r="AO316" i="6"/>
  <c r="AN316" i="6"/>
  <c r="AM316" i="6"/>
  <c r="AL316" i="6"/>
  <c r="AK316" i="6"/>
  <c r="AJ316" i="6"/>
  <c r="AI316" i="6"/>
  <c r="AH316" i="6"/>
  <c r="AG316" i="6"/>
  <c r="AF316" i="6"/>
  <c r="AE316" i="6"/>
  <c r="AD316" i="6"/>
  <c r="AC316" i="6"/>
  <c r="AB316" i="6"/>
  <c r="AA316" i="6"/>
  <c r="BF316" i="6" s="1"/>
  <c r="BE315" i="6"/>
  <c r="BD315" i="6"/>
  <c r="BD286" i="6" s="1"/>
  <c r="BC315" i="6"/>
  <c r="BB315" i="6"/>
  <c r="BA315" i="6"/>
  <c r="AZ315" i="6"/>
  <c r="AY315" i="6"/>
  <c r="AX315" i="6"/>
  <c r="AW315" i="6"/>
  <c r="AV315" i="6"/>
  <c r="AU315" i="6"/>
  <c r="AT315" i="6"/>
  <c r="AS315" i="6"/>
  <c r="AR315" i="6"/>
  <c r="AQ315" i="6"/>
  <c r="AP315" i="6"/>
  <c r="AO315" i="6"/>
  <c r="AN315" i="6"/>
  <c r="AM315" i="6"/>
  <c r="AL315" i="6"/>
  <c r="AK315" i="6"/>
  <c r="AJ315" i="6"/>
  <c r="AI315" i="6"/>
  <c r="AH315" i="6"/>
  <c r="AG315" i="6"/>
  <c r="AF315" i="6"/>
  <c r="AE315" i="6"/>
  <c r="AD315" i="6"/>
  <c r="AC315" i="6"/>
  <c r="AB315" i="6"/>
  <c r="AB286" i="6" s="1"/>
  <c r="AA315" i="6"/>
  <c r="BF315" i="6" s="1"/>
  <c r="BE314" i="6"/>
  <c r="BD314" i="6"/>
  <c r="BC314" i="6"/>
  <c r="BC313" i="6" s="1"/>
  <c r="BB314" i="6"/>
  <c r="BA314" i="6"/>
  <c r="AZ314" i="6"/>
  <c r="AY314" i="6"/>
  <c r="AY313" i="6" s="1"/>
  <c r="AX314" i="6"/>
  <c r="AW314" i="6"/>
  <c r="AV314" i="6"/>
  <c r="AU314" i="6"/>
  <c r="AU313" i="6" s="1"/>
  <c r="AT314" i="6"/>
  <c r="AS314" i="6"/>
  <c r="AR314" i="6"/>
  <c r="AQ314" i="6"/>
  <c r="AQ313" i="6" s="1"/>
  <c r="AP314" i="6"/>
  <c r="AO314" i="6"/>
  <c r="AN314" i="6"/>
  <c r="AM314" i="6"/>
  <c r="AM313" i="6" s="1"/>
  <c r="AL314" i="6"/>
  <c r="AK314" i="6"/>
  <c r="AJ314" i="6"/>
  <c r="AI314" i="6"/>
  <c r="AI313" i="6" s="1"/>
  <c r="AH314" i="6"/>
  <c r="AG314" i="6"/>
  <c r="AF314" i="6"/>
  <c r="AE314" i="6"/>
  <c r="AE313" i="6" s="1"/>
  <c r="AD314" i="6"/>
  <c r="AC314" i="6"/>
  <c r="AB314" i="6"/>
  <c r="AA314" i="6"/>
  <c r="BE313" i="6"/>
  <c r="BB313" i="6"/>
  <c r="BB330" i="6" s="1"/>
  <c r="BA313" i="6"/>
  <c r="AX313" i="6"/>
  <c r="AX330" i="6" s="1"/>
  <c r="AW313" i="6"/>
  <c r="AT313" i="6"/>
  <c r="AT330" i="6" s="1"/>
  <c r="AS313" i="6"/>
  <c r="AP313" i="6"/>
  <c r="AP330" i="6" s="1"/>
  <c r="AO313" i="6"/>
  <c r="AL313" i="6"/>
  <c r="AL330" i="6" s="1"/>
  <c r="AK313" i="6"/>
  <c r="AH313" i="6"/>
  <c r="AH330" i="6" s="1"/>
  <c r="AG313" i="6"/>
  <c r="AD313" i="6"/>
  <c r="AD330" i="6" s="1"/>
  <c r="AC313" i="6"/>
  <c r="BE312" i="6"/>
  <c r="BD312" i="6"/>
  <c r="BC312" i="6"/>
  <c r="BB312" i="6"/>
  <c r="BA312" i="6"/>
  <c r="AZ312" i="6"/>
  <c r="AZ287" i="6" s="1"/>
  <c r="AY312" i="6"/>
  <c r="AX312" i="6"/>
  <c r="AW312" i="6"/>
  <c r="AV312" i="6"/>
  <c r="AU312" i="6"/>
  <c r="AT312" i="6"/>
  <c r="AS312" i="6"/>
  <c r="AR312" i="6"/>
  <c r="AR283" i="6" s="1"/>
  <c r="AQ312" i="6"/>
  <c r="AP312" i="6"/>
  <c r="AO312" i="6"/>
  <c r="AN312" i="6"/>
  <c r="AN283" i="6" s="1"/>
  <c r="AM312" i="6"/>
  <c r="AL312" i="6"/>
  <c r="AK312" i="6"/>
  <c r="AJ312" i="6"/>
  <c r="AJ287" i="6" s="1"/>
  <c r="AI312" i="6"/>
  <c r="AH312" i="6"/>
  <c r="AG312" i="6"/>
  <c r="AF312" i="6"/>
  <c r="AF283" i="6" s="1"/>
  <c r="AE312" i="6"/>
  <c r="AD312" i="6"/>
  <c r="AC312" i="6"/>
  <c r="AB312" i="6"/>
  <c r="AB287" i="6" s="1"/>
  <c r="AA312" i="6"/>
  <c r="BF312" i="6" s="1"/>
  <c r="BE311" i="6"/>
  <c r="BD311" i="6"/>
  <c r="BD290" i="6" s="1"/>
  <c r="BD288" i="6" s="1"/>
  <c r="BD329" i="6" s="1"/>
  <c r="BC311" i="6"/>
  <c r="BB311" i="6"/>
  <c r="BA311" i="6"/>
  <c r="AZ311" i="6"/>
  <c r="AZ290" i="6" s="1"/>
  <c r="AZ288" i="6" s="1"/>
  <c r="AY311" i="6"/>
  <c r="AX311" i="6"/>
  <c r="AW311" i="6"/>
  <c r="AV311" i="6"/>
  <c r="AV290" i="6" s="1"/>
  <c r="AV288" i="6" s="1"/>
  <c r="AV329" i="6" s="1"/>
  <c r="AU311" i="6"/>
  <c r="AT311" i="6"/>
  <c r="AS311" i="6"/>
  <c r="AR311" i="6"/>
  <c r="AR290" i="6" s="1"/>
  <c r="AR288" i="6" s="1"/>
  <c r="AQ311" i="6"/>
  <c r="AP311" i="6"/>
  <c r="AO311" i="6"/>
  <c r="AN311" i="6"/>
  <c r="AN290" i="6" s="1"/>
  <c r="AN288" i="6" s="1"/>
  <c r="AN329" i="6" s="1"/>
  <c r="AM311" i="6"/>
  <c r="AL311" i="6"/>
  <c r="AK311" i="6"/>
  <c r="AJ311" i="6"/>
  <c r="AJ290" i="6" s="1"/>
  <c r="AJ288" i="6" s="1"/>
  <c r="AI311" i="6"/>
  <c r="AH311" i="6"/>
  <c r="AG311" i="6"/>
  <c r="AF311" i="6"/>
  <c r="AF290" i="6" s="1"/>
  <c r="AF288" i="6" s="1"/>
  <c r="AF329" i="6" s="1"/>
  <c r="AE311" i="6"/>
  <c r="AD311" i="6"/>
  <c r="AC311" i="6"/>
  <c r="AB311" i="6"/>
  <c r="AB290" i="6" s="1"/>
  <c r="AB288" i="6" s="1"/>
  <c r="AB329" i="6" s="1"/>
  <c r="AA311" i="6"/>
  <c r="BF311" i="6" s="1"/>
  <c r="BE310" i="6"/>
  <c r="BD310" i="6"/>
  <c r="BC310" i="6"/>
  <c r="BB310" i="6"/>
  <c r="BA310" i="6"/>
  <c r="AZ310" i="6"/>
  <c r="AY310" i="6"/>
  <c r="AX310" i="6"/>
  <c r="AW310" i="6"/>
  <c r="AV310" i="6"/>
  <c r="AU310" i="6"/>
  <c r="AT310" i="6"/>
  <c r="AS310" i="6"/>
  <c r="AR310" i="6"/>
  <c r="AQ310" i="6"/>
  <c r="AP310" i="6"/>
  <c r="AO310" i="6"/>
  <c r="AN310" i="6"/>
  <c r="AM310" i="6"/>
  <c r="AL310" i="6"/>
  <c r="AK310" i="6"/>
  <c r="AJ310" i="6"/>
  <c r="AI310" i="6"/>
  <c r="AH310" i="6"/>
  <c r="AG310" i="6"/>
  <c r="AF310" i="6"/>
  <c r="AE310" i="6"/>
  <c r="AD310" i="6"/>
  <c r="AC310" i="6"/>
  <c r="AB310" i="6"/>
  <c r="AA310" i="6"/>
  <c r="BE309" i="6"/>
  <c r="BB309" i="6"/>
  <c r="BA309" i="6"/>
  <c r="AX309" i="6"/>
  <c r="AW309" i="6"/>
  <c r="AT309" i="6"/>
  <c r="AS309" i="6"/>
  <c r="AP309" i="6"/>
  <c r="AO309" i="6"/>
  <c r="AO326" i="6" s="1"/>
  <c r="AL309" i="6"/>
  <c r="AK309" i="6"/>
  <c r="AH309" i="6"/>
  <c r="AG309" i="6"/>
  <c r="AD309" i="6"/>
  <c r="AC309" i="6"/>
  <c r="BF308" i="6"/>
  <c r="BG308" i="6" s="1"/>
  <c r="BE308" i="6"/>
  <c r="BE287" i="6" s="1"/>
  <c r="BD308" i="6"/>
  <c r="BC308" i="6"/>
  <c r="BB308" i="6"/>
  <c r="BA308" i="6"/>
  <c r="BA287" i="6" s="1"/>
  <c r="AZ308" i="6"/>
  <c r="AY308" i="6"/>
  <c r="AX308" i="6"/>
  <c r="AW308" i="6"/>
  <c r="AW287" i="6" s="1"/>
  <c r="AV308" i="6"/>
  <c r="AU308" i="6"/>
  <c r="AT308" i="6"/>
  <c r="AS308" i="6"/>
  <c r="AS287" i="6" s="1"/>
  <c r="AR308" i="6"/>
  <c r="AQ308" i="6"/>
  <c r="AP308" i="6"/>
  <c r="AO308" i="6"/>
  <c r="AO287" i="6" s="1"/>
  <c r="AN308" i="6"/>
  <c r="AM308" i="6"/>
  <c r="AL308" i="6"/>
  <c r="AK308" i="6"/>
  <c r="AK287" i="6" s="1"/>
  <c r="AJ308" i="6"/>
  <c r="AI308" i="6"/>
  <c r="AH308" i="6"/>
  <c r="AG308" i="6"/>
  <c r="AG287" i="6" s="1"/>
  <c r="AF308" i="6"/>
  <c r="AE308" i="6"/>
  <c r="AD308" i="6"/>
  <c r="AC308" i="6"/>
  <c r="AC287" i="6" s="1"/>
  <c r="AB308" i="6"/>
  <c r="AA308" i="6"/>
  <c r="BF307" i="6"/>
  <c r="BE307" i="6"/>
  <c r="BD307" i="6"/>
  <c r="BC307" i="6"/>
  <c r="BB307" i="6"/>
  <c r="BA307" i="6"/>
  <c r="AZ307" i="6"/>
  <c r="AY307" i="6"/>
  <c r="AX307" i="6"/>
  <c r="AW307" i="6"/>
  <c r="AV307" i="6"/>
  <c r="AU307" i="6"/>
  <c r="AT307" i="6"/>
  <c r="AS307" i="6"/>
  <c r="AR307" i="6"/>
  <c r="AQ307" i="6"/>
  <c r="AP307" i="6"/>
  <c r="AO307" i="6"/>
  <c r="AN307" i="6"/>
  <c r="AM307" i="6"/>
  <c r="AL307" i="6"/>
  <c r="AK307" i="6"/>
  <c r="AJ307" i="6"/>
  <c r="AI307" i="6"/>
  <c r="AH307" i="6"/>
  <c r="AG307" i="6"/>
  <c r="AF307" i="6"/>
  <c r="AE307" i="6"/>
  <c r="AD307" i="6"/>
  <c r="AC307" i="6"/>
  <c r="AB307" i="6"/>
  <c r="AA307" i="6"/>
  <c r="BF306" i="6"/>
  <c r="BE306" i="6"/>
  <c r="BD306" i="6"/>
  <c r="BC306" i="6"/>
  <c r="BB306" i="6"/>
  <c r="BA306" i="6"/>
  <c r="AZ306" i="6"/>
  <c r="AY306" i="6"/>
  <c r="AX306" i="6"/>
  <c r="AW306" i="6"/>
  <c r="AV306" i="6"/>
  <c r="AU306" i="6"/>
  <c r="AT306" i="6"/>
  <c r="AS306" i="6"/>
  <c r="AR306" i="6"/>
  <c r="AQ306" i="6"/>
  <c r="AP306" i="6"/>
  <c r="AO306" i="6"/>
  <c r="AN306" i="6"/>
  <c r="AM306" i="6"/>
  <c r="AL306" i="6"/>
  <c r="AK306" i="6"/>
  <c r="AJ306" i="6"/>
  <c r="AI306" i="6"/>
  <c r="AH306" i="6"/>
  <c r="AG306" i="6"/>
  <c r="AF306" i="6"/>
  <c r="AE306" i="6"/>
  <c r="AD306" i="6"/>
  <c r="AC306" i="6"/>
  <c r="AB306" i="6"/>
  <c r="AA306" i="6"/>
  <c r="BF305" i="6"/>
  <c r="BE305" i="6"/>
  <c r="BD305" i="6"/>
  <c r="BC305" i="6"/>
  <c r="BB305" i="6"/>
  <c r="BA305" i="6"/>
  <c r="AZ305" i="6"/>
  <c r="AY305" i="6"/>
  <c r="AX305" i="6"/>
  <c r="AW305" i="6"/>
  <c r="AV305" i="6"/>
  <c r="AU305" i="6"/>
  <c r="AT305" i="6"/>
  <c r="AS305" i="6"/>
  <c r="AR305" i="6"/>
  <c r="AQ305" i="6"/>
  <c r="AP305" i="6"/>
  <c r="AO305" i="6"/>
  <c r="AN305" i="6"/>
  <c r="AM305" i="6"/>
  <c r="AL305" i="6"/>
  <c r="AK305" i="6"/>
  <c r="AJ305" i="6"/>
  <c r="AI305" i="6"/>
  <c r="AH305" i="6"/>
  <c r="AG305" i="6"/>
  <c r="AF305" i="6"/>
  <c r="AE305" i="6"/>
  <c r="AD305" i="6"/>
  <c r="AC305" i="6"/>
  <c r="AB305" i="6"/>
  <c r="AA305" i="6"/>
  <c r="BF304" i="6"/>
  <c r="BE304" i="6"/>
  <c r="BD304" i="6"/>
  <c r="BC304" i="6"/>
  <c r="BB304" i="6"/>
  <c r="BA304" i="6"/>
  <c r="AZ304" i="6"/>
  <c r="AY304" i="6"/>
  <c r="AX304" i="6"/>
  <c r="AW304" i="6"/>
  <c r="AV304" i="6"/>
  <c r="AU304" i="6"/>
  <c r="AT304" i="6"/>
  <c r="AS304" i="6"/>
  <c r="AR304" i="6"/>
  <c r="AQ304" i="6"/>
  <c r="AP304" i="6"/>
  <c r="AO304" i="6"/>
  <c r="AN304" i="6"/>
  <c r="AM304" i="6"/>
  <c r="AL304" i="6"/>
  <c r="AK304" i="6"/>
  <c r="AJ304" i="6"/>
  <c r="AI304" i="6"/>
  <c r="AH304" i="6"/>
  <c r="AG304" i="6"/>
  <c r="AF304" i="6"/>
  <c r="AE304" i="6"/>
  <c r="AD304" i="6"/>
  <c r="AC304" i="6"/>
  <c r="AB304" i="6"/>
  <c r="AA304" i="6"/>
  <c r="BF303" i="6"/>
  <c r="BE303" i="6"/>
  <c r="BD303" i="6"/>
  <c r="BC303" i="6"/>
  <c r="BB303" i="6"/>
  <c r="BA303" i="6"/>
  <c r="AZ303" i="6"/>
  <c r="AY303" i="6"/>
  <c r="AX303" i="6"/>
  <c r="AW303" i="6"/>
  <c r="AV303" i="6"/>
  <c r="AU303" i="6"/>
  <c r="AT303" i="6"/>
  <c r="AS303" i="6"/>
  <c r="AR303" i="6"/>
  <c r="AQ303" i="6"/>
  <c r="AP303" i="6"/>
  <c r="AO303" i="6"/>
  <c r="AN303" i="6"/>
  <c r="AM303" i="6"/>
  <c r="AL303" i="6"/>
  <c r="AK303" i="6"/>
  <c r="AJ303" i="6"/>
  <c r="AI303" i="6"/>
  <c r="AH303" i="6"/>
  <c r="AG303" i="6"/>
  <c r="AF303" i="6"/>
  <c r="AE303" i="6"/>
  <c r="AD303" i="6"/>
  <c r="AC303" i="6"/>
  <c r="AB303" i="6"/>
  <c r="AA303" i="6"/>
  <c r="BF302" i="6"/>
  <c r="BE302" i="6"/>
  <c r="BD302" i="6"/>
  <c r="BC302" i="6"/>
  <c r="BB302" i="6"/>
  <c r="BA302" i="6"/>
  <c r="AZ302" i="6"/>
  <c r="AY302" i="6"/>
  <c r="AX302" i="6"/>
  <c r="AW302" i="6"/>
  <c r="AV302" i="6"/>
  <c r="AU302" i="6"/>
  <c r="AT302" i="6"/>
  <c r="AS302" i="6"/>
  <c r="AR302" i="6"/>
  <c r="AQ302" i="6"/>
  <c r="AP302" i="6"/>
  <c r="AO302" i="6"/>
  <c r="AN302" i="6"/>
  <c r="AM302" i="6"/>
  <c r="AL302" i="6"/>
  <c r="AK302" i="6"/>
  <c r="AJ302" i="6"/>
  <c r="AI302" i="6"/>
  <c r="AH302" i="6"/>
  <c r="AG302" i="6"/>
  <c r="AF302" i="6"/>
  <c r="AE302" i="6"/>
  <c r="AD302" i="6"/>
  <c r="AC302" i="6"/>
  <c r="AB302" i="6"/>
  <c r="AA302" i="6"/>
  <c r="BF301" i="6"/>
  <c r="BE301" i="6"/>
  <c r="BD301" i="6"/>
  <c r="BC301" i="6"/>
  <c r="BB301" i="6"/>
  <c r="BA301" i="6"/>
  <c r="AZ301" i="6"/>
  <c r="AY301" i="6"/>
  <c r="AX301" i="6"/>
  <c r="AW301" i="6"/>
  <c r="AV301" i="6"/>
  <c r="AU301" i="6"/>
  <c r="AT301" i="6"/>
  <c r="AS301" i="6"/>
  <c r="AR301" i="6"/>
  <c r="AQ301" i="6"/>
  <c r="AP301" i="6"/>
  <c r="AO301" i="6"/>
  <c r="AN301" i="6"/>
  <c r="AM301" i="6"/>
  <c r="AL301" i="6"/>
  <c r="AK301" i="6"/>
  <c r="AJ301" i="6"/>
  <c r="AI301" i="6"/>
  <c r="AH301" i="6"/>
  <c r="AG301" i="6"/>
  <c r="AF301" i="6"/>
  <c r="AE301" i="6"/>
  <c r="AD301" i="6"/>
  <c r="AC301" i="6"/>
  <c r="AB301" i="6"/>
  <c r="AA301" i="6"/>
  <c r="BF300" i="6"/>
  <c r="BG300" i="6" s="1"/>
  <c r="BE300" i="6"/>
  <c r="BD300" i="6"/>
  <c r="BC300" i="6"/>
  <c r="BB300" i="6"/>
  <c r="BA300" i="6"/>
  <c r="BA283" i="6" s="1"/>
  <c r="AZ300" i="6"/>
  <c r="AY300" i="6"/>
  <c r="AX300" i="6"/>
  <c r="AW300" i="6"/>
  <c r="AW283" i="6" s="1"/>
  <c r="AV300" i="6"/>
  <c r="AU300" i="6"/>
  <c r="AT300" i="6"/>
  <c r="AS300" i="6"/>
  <c r="AR300" i="6"/>
  <c r="AQ300" i="6"/>
  <c r="AP300" i="6"/>
  <c r="AO300" i="6"/>
  <c r="AO283" i="6" s="1"/>
  <c r="AN300" i="6"/>
  <c r="AM300" i="6"/>
  <c r="AL300" i="6"/>
  <c r="AK300" i="6"/>
  <c r="AK283" i="6" s="1"/>
  <c r="AJ300" i="6"/>
  <c r="AI300" i="6"/>
  <c r="AH300" i="6"/>
  <c r="AG300" i="6"/>
  <c r="AG283" i="6" s="1"/>
  <c r="AF300" i="6"/>
  <c r="AE300" i="6"/>
  <c r="AD300" i="6"/>
  <c r="AC300" i="6"/>
  <c r="AC283" i="6" s="1"/>
  <c r="AB300" i="6"/>
  <c r="AA300" i="6"/>
  <c r="BF299" i="6"/>
  <c r="BE299" i="6"/>
  <c r="BD299" i="6"/>
  <c r="BC299" i="6"/>
  <c r="BB299" i="6"/>
  <c r="BA299" i="6"/>
  <c r="AZ299" i="6"/>
  <c r="AY299" i="6"/>
  <c r="AX299" i="6"/>
  <c r="AW299" i="6"/>
  <c r="AV299" i="6"/>
  <c r="AU299" i="6"/>
  <c r="AT299" i="6"/>
  <c r="AS299" i="6"/>
  <c r="AR299" i="6"/>
  <c r="AQ299" i="6"/>
  <c r="AP299" i="6"/>
  <c r="AO299" i="6"/>
  <c r="AN299" i="6"/>
  <c r="AM299" i="6"/>
  <c r="AL299" i="6"/>
  <c r="AK299" i="6"/>
  <c r="AJ299" i="6"/>
  <c r="AI299" i="6"/>
  <c r="AH299" i="6"/>
  <c r="AG299" i="6"/>
  <c r="AF299" i="6"/>
  <c r="AE299" i="6"/>
  <c r="AD299" i="6"/>
  <c r="AC299" i="6"/>
  <c r="AB299" i="6"/>
  <c r="AA299" i="6"/>
  <c r="BF298" i="6"/>
  <c r="BE298" i="6"/>
  <c r="BD298" i="6"/>
  <c r="BC298" i="6"/>
  <c r="BB298" i="6"/>
  <c r="BA298" i="6"/>
  <c r="AZ298" i="6"/>
  <c r="AY298" i="6"/>
  <c r="AX298" i="6"/>
  <c r="AW298" i="6"/>
  <c r="AV298" i="6"/>
  <c r="AU298" i="6"/>
  <c r="AT298" i="6"/>
  <c r="AS298" i="6"/>
  <c r="AR298" i="6"/>
  <c r="AQ298" i="6"/>
  <c r="AP298" i="6"/>
  <c r="AO298" i="6"/>
  <c r="AN298" i="6"/>
  <c r="AM298" i="6"/>
  <c r="AL298" i="6"/>
  <c r="AK298" i="6"/>
  <c r="AJ298" i="6"/>
  <c r="AI298" i="6"/>
  <c r="AH298" i="6"/>
  <c r="AG298" i="6"/>
  <c r="AF298" i="6"/>
  <c r="AE298" i="6"/>
  <c r="AD298" i="6"/>
  <c r="AC298" i="6"/>
  <c r="AB298" i="6"/>
  <c r="AA298" i="6"/>
  <c r="BF297" i="6"/>
  <c r="BE297" i="6"/>
  <c r="BD297" i="6"/>
  <c r="BC297" i="6"/>
  <c r="BB297" i="6"/>
  <c r="BA297" i="6"/>
  <c r="AZ297" i="6"/>
  <c r="AY297" i="6"/>
  <c r="AX297" i="6"/>
  <c r="AW297" i="6"/>
  <c r="AV297" i="6"/>
  <c r="AU297" i="6"/>
  <c r="AT297" i="6"/>
  <c r="AS297" i="6"/>
  <c r="AR297" i="6"/>
  <c r="AQ297" i="6"/>
  <c r="AP297" i="6"/>
  <c r="AO297" i="6"/>
  <c r="AN297" i="6"/>
  <c r="AM297" i="6"/>
  <c r="AL297" i="6"/>
  <c r="AK297" i="6"/>
  <c r="AJ297" i="6"/>
  <c r="AI297" i="6"/>
  <c r="AH297" i="6"/>
  <c r="AG297" i="6"/>
  <c r="AF297" i="6"/>
  <c r="AE297" i="6"/>
  <c r="AD297" i="6"/>
  <c r="AC297" i="6"/>
  <c r="AB297" i="6"/>
  <c r="AA297" i="6"/>
  <c r="BF296" i="6"/>
  <c r="BE296" i="6"/>
  <c r="BD296" i="6"/>
  <c r="BC296" i="6"/>
  <c r="BB296" i="6"/>
  <c r="BA296" i="6"/>
  <c r="AZ296" i="6"/>
  <c r="AY296" i="6"/>
  <c r="AX296" i="6"/>
  <c r="AW296" i="6"/>
  <c r="AV296" i="6"/>
  <c r="AU296" i="6"/>
  <c r="AT296" i="6"/>
  <c r="AS296" i="6"/>
  <c r="AR296" i="6"/>
  <c r="AQ296" i="6"/>
  <c r="AP296" i="6"/>
  <c r="AO296" i="6"/>
  <c r="AN296" i="6"/>
  <c r="AM296" i="6"/>
  <c r="AL296" i="6"/>
  <c r="AK296" i="6"/>
  <c r="AJ296" i="6"/>
  <c r="AI296" i="6"/>
  <c r="AH296" i="6"/>
  <c r="AG296" i="6"/>
  <c r="AF296" i="6"/>
  <c r="AE296" i="6"/>
  <c r="AD296" i="6"/>
  <c r="AC296" i="6"/>
  <c r="AB296" i="6"/>
  <c r="AA296" i="6"/>
  <c r="BF295" i="6"/>
  <c r="BG295" i="6" s="1"/>
  <c r="BE295" i="6"/>
  <c r="BD295" i="6"/>
  <c r="BC295" i="6"/>
  <c r="BB295" i="6"/>
  <c r="BA295" i="6"/>
  <c r="AZ295" i="6"/>
  <c r="AY295" i="6"/>
  <c r="AX295" i="6"/>
  <c r="AW295" i="6"/>
  <c r="AV295" i="6"/>
  <c r="AU295" i="6"/>
  <c r="AT295" i="6"/>
  <c r="AS295" i="6"/>
  <c r="AR295" i="6"/>
  <c r="AQ295" i="6"/>
  <c r="AP295" i="6"/>
  <c r="AO295" i="6"/>
  <c r="AN295" i="6"/>
  <c r="AM295" i="6"/>
  <c r="AL295" i="6"/>
  <c r="AK295" i="6"/>
  <c r="AJ295" i="6"/>
  <c r="AI295" i="6"/>
  <c r="AH295" i="6"/>
  <c r="AG295" i="6"/>
  <c r="AF295" i="6"/>
  <c r="AE295" i="6"/>
  <c r="AD295" i="6"/>
  <c r="AC295" i="6"/>
  <c r="AB295" i="6"/>
  <c r="AA295" i="6"/>
  <c r="BE294" i="6"/>
  <c r="BD294" i="6"/>
  <c r="BC294" i="6"/>
  <c r="BC290" i="6" s="1"/>
  <c r="BB294" i="6"/>
  <c r="BA294" i="6"/>
  <c r="AZ294" i="6"/>
  <c r="AY294" i="6"/>
  <c r="AY290" i="6" s="1"/>
  <c r="AX294" i="6"/>
  <c r="AX290" i="6" s="1"/>
  <c r="AW294" i="6"/>
  <c r="AV294" i="6"/>
  <c r="AU294" i="6"/>
  <c r="AT294" i="6"/>
  <c r="AT290" i="6" s="1"/>
  <c r="AS294" i="6"/>
  <c r="AR294" i="6"/>
  <c r="AQ294" i="6"/>
  <c r="AP294" i="6"/>
  <c r="AO294" i="6"/>
  <c r="AN294" i="6"/>
  <c r="AM294" i="6"/>
  <c r="AM286" i="6" s="1"/>
  <c r="AL294" i="6"/>
  <c r="AL286" i="6" s="1"/>
  <c r="AK294" i="6"/>
  <c r="AJ294" i="6"/>
  <c r="AI294" i="6"/>
  <c r="AI290" i="6" s="1"/>
  <c r="AH294" i="6"/>
  <c r="AH290" i="6" s="1"/>
  <c r="AH288" i="6" s="1"/>
  <c r="AH329" i="6" s="1"/>
  <c r="AH331" i="6" s="1"/>
  <c r="AG294" i="6"/>
  <c r="AF294" i="6"/>
  <c r="AE294" i="6"/>
  <c r="AD294" i="6"/>
  <c r="AD290" i="6" s="1"/>
  <c r="AC294" i="6"/>
  <c r="AB294" i="6"/>
  <c r="AA294" i="6"/>
  <c r="AA286" i="6" s="1"/>
  <c r="BF286" i="6" s="1"/>
  <c r="BE293" i="6"/>
  <c r="BD293" i="6"/>
  <c r="BC293" i="6"/>
  <c r="BB293" i="6"/>
  <c r="BA293" i="6"/>
  <c r="AZ293" i="6"/>
  <c r="AY293" i="6"/>
  <c r="AY285" i="6" s="1"/>
  <c r="AX293" i="6"/>
  <c r="AX289" i="6" s="1"/>
  <c r="AW293" i="6"/>
  <c r="AV293" i="6"/>
  <c r="AU293" i="6"/>
  <c r="AU285" i="6" s="1"/>
  <c r="AT293" i="6"/>
  <c r="AT289" i="6" s="1"/>
  <c r="AT288" i="6" s="1"/>
  <c r="AT329" i="6" s="1"/>
  <c r="AT331" i="6" s="1"/>
  <c r="AS293" i="6"/>
  <c r="AR293" i="6"/>
  <c r="AQ293" i="6"/>
  <c r="AQ285" i="6" s="1"/>
  <c r="AP293" i="6"/>
  <c r="AO293" i="6"/>
  <c r="AN293" i="6"/>
  <c r="AM293" i="6"/>
  <c r="AL293" i="6"/>
  <c r="AK293" i="6"/>
  <c r="AJ293" i="6"/>
  <c r="AI293" i="6"/>
  <c r="AI285" i="6" s="1"/>
  <c r="AH293" i="6"/>
  <c r="AH289" i="6" s="1"/>
  <c r="AG293" i="6"/>
  <c r="AF293" i="6"/>
  <c r="AE293" i="6"/>
  <c r="AE285" i="6" s="1"/>
  <c r="AD293" i="6"/>
  <c r="AD289" i="6" s="1"/>
  <c r="AD288" i="6" s="1"/>
  <c r="AD329" i="6" s="1"/>
  <c r="AD331" i="6" s="1"/>
  <c r="AC293" i="6"/>
  <c r="AB293" i="6"/>
  <c r="AA293" i="6"/>
  <c r="AA285" i="6" s="1"/>
  <c r="BF285" i="6" s="1"/>
  <c r="BF292" i="6"/>
  <c r="BE292" i="6"/>
  <c r="BD292" i="6"/>
  <c r="BC292" i="6"/>
  <c r="BB292" i="6"/>
  <c r="BB284" i="6" s="1"/>
  <c r="BA292" i="6"/>
  <c r="AZ292" i="6"/>
  <c r="AY292" i="6"/>
  <c r="AX292" i="6"/>
  <c r="AX284" i="6" s="1"/>
  <c r="AW292" i="6"/>
  <c r="AV292" i="6"/>
  <c r="AU292" i="6"/>
  <c r="AT292" i="6"/>
  <c r="AT284" i="6" s="1"/>
  <c r="AS292" i="6"/>
  <c r="AR292" i="6"/>
  <c r="AQ292" i="6"/>
  <c r="AP292" i="6"/>
  <c r="AP284" i="6" s="1"/>
  <c r="AO292" i="6"/>
  <c r="AN292" i="6"/>
  <c r="AM292" i="6"/>
  <c r="AL292" i="6"/>
  <c r="AL284" i="6" s="1"/>
  <c r="AK292" i="6"/>
  <c r="AJ292" i="6"/>
  <c r="AI292" i="6"/>
  <c r="AH292" i="6"/>
  <c r="AG292" i="6"/>
  <c r="AF292" i="6"/>
  <c r="AE292" i="6"/>
  <c r="AD292" i="6"/>
  <c r="AC292" i="6"/>
  <c r="AB292" i="6"/>
  <c r="AA292" i="6"/>
  <c r="BE291" i="6"/>
  <c r="BD291" i="6"/>
  <c r="BC291" i="6"/>
  <c r="BC283" i="6" s="1"/>
  <c r="BB291" i="6"/>
  <c r="BA291" i="6"/>
  <c r="AZ291" i="6"/>
  <c r="AY291" i="6"/>
  <c r="AY287" i="6" s="1"/>
  <c r="AX291" i="6"/>
  <c r="AW291" i="6"/>
  <c r="AV291" i="6"/>
  <c r="AU291" i="6"/>
  <c r="AU287" i="6" s="1"/>
  <c r="AT291" i="6"/>
  <c r="AS291" i="6"/>
  <c r="AR291" i="6"/>
  <c r="AQ291" i="6"/>
  <c r="AP291" i="6"/>
  <c r="AO291" i="6"/>
  <c r="AN291" i="6"/>
  <c r="AM291" i="6"/>
  <c r="AM283" i="6" s="1"/>
  <c r="AL291" i="6"/>
  <c r="AK291" i="6"/>
  <c r="AJ291" i="6"/>
  <c r="AI291" i="6"/>
  <c r="AI287" i="6" s="1"/>
  <c r="AH291" i="6"/>
  <c r="AG291" i="6"/>
  <c r="AF291" i="6"/>
  <c r="AE291" i="6"/>
  <c r="AE287" i="6" s="1"/>
  <c r="AD291" i="6"/>
  <c r="AC291" i="6"/>
  <c r="AB291" i="6"/>
  <c r="AA291" i="6"/>
  <c r="BE290" i="6"/>
  <c r="BE288" i="6" s="1"/>
  <c r="BE329" i="6" s="1"/>
  <c r="BA290" i="6"/>
  <c r="AW290" i="6"/>
  <c r="AW288" i="6" s="1"/>
  <c r="AW329" i="6" s="1"/>
  <c r="AS290" i="6"/>
  <c r="AO290" i="6"/>
  <c r="AM290" i="6"/>
  <c r="AL290" i="6"/>
  <c r="AK290" i="6"/>
  <c r="AG290" i="6"/>
  <c r="AG288" i="6" s="1"/>
  <c r="AG329" i="6" s="1"/>
  <c r="AC290" i="6"/>
  <c r="AC288" i="6" s="1"/>
  <c r="AC329" i="6" s="1"/>
  <c r="BE289" i="6"/>
  <c r="BD289" i="6"/>
  <c r="BC289" i="6"/>
  <c r="BC288" i="6" s="1"/>
  <c r="BA289" i="6"/>
  <c r="BA288" i="6" s="1"/>
  <c r="BA329" i="6" s="1"/>
  <c r="AZ289" i="6"/>
  <c r="AY289" i="6"/>
  <c r="AY288" i="6" s="1"/>
  <c r="AW289" i="6"/>
  <c r="AV289" i="6"/>
  <c r="AS289" i="6"/>
  <c r="AR289" i="6"/>
  <c r="AO289" i="6"/>
  <c r="AN289" i="6"/>
  <c r="AM289" i="6"/>
  <c r="AM288" i="6" s="1"/>
  <c r="AK289" i="6"/>
  <c r="AK288" i="6" s="1"/>
  <c r="AK329" i="6" s="1"/>
  <c r="AJ289" i="6"/>
  <c r="AI289" i="6"/>
  <c r="AI288" i="6" s="1"/>
  <c r="AG289" i="6"/>
  <c r="AF289" i="6"/>
  <c r="AC289" i="6"/>
  <c r="AB289" i="6"/>
  <c r="AX288" i="6"/>
  <c r="AX329" i="6" s="1"/>
  <c r="AX331" i="6" s="1"/>
  <c r="AS288" i="6"/>
  <c r="AS329" i="6" s="1"/>
  <c r="AO288" i="6"/>
  <c r="AO329" i="6" s="1"/>
  <c r="BD287" i="6"/>
  <c r="BC287" i="6"/>
  <c r="BB287" i="6"/>
  <c r="AX287" i="6"/>
  <c r="AT287" i="6"/>
  <c r="AP287" i="6"/>
  <c r="AN287" i="6"/>
  <c r="AM287" i="6"/>
  <c r="AL287" i="6"/>
  <c r="AH287" i="6"/>
  <c r="AD287" i="6"/>
  <c r="BC286" i="6"/>
  <c r="AY286" i="6"/>
  <c r="AR286" i="6"/>
  <c r="AN286" i="6"/>
  <c r="AH286" i="6"/>
  <c r="AD286" i="6"/>
  <c r="BD285" i="6"/>
  <c r="BC285" i="6"/>
  <c r="AZ285" i="6"/>
  <c r="AV285" i="6"/>
  <c r="AT285" i="6"/>
  <c r="AR285" i="6"/>
  <c r="AN285" i="6"/>
  <c r="AM285" i="6"/>
  <c r="AJ285" i="6"/>
  <c r="AF285" i="6"/>
  <c r="AD285" i="6"/>
  <c r="AB285" i="6"/>
  <c r="AH284" i="6"/>
  <c r="AD284" i="6"/>
  <c r="O284" i="6"/>
  <c r="BE283" i="6"/>
  <c r="BD283" i="6"/>
  <c r="AU283" i="6"/>
  <c r="AS283" i="6"/>
  <c r="AJ283" i="6"/>
  <c r="AI283" i="6"/>
  <c r="BE282" i="6"/>
  <c r="BD282" i="6"/>
  <c r="BC282" i="6"/>
  <c r="BB282" i="6"/>
  <c r="BA282" i="6"/>
  <c r="AZ282" i="6"/>
  <c r="AY282" i="6"/>
  <c r="AX282" i="6"/>
  <c r="AW282" i="6"/>
  <c r="AV282" i="6"/>
  <c r="AU282" i="6"/>
  <c r="AT282" i="6"/>
  <c r="AS282" i="6"/>
  <c r="AR282" i="6"/>
  <c r="AQ282" i="6"/>
  <c r="AP282" i="6"/>
  <c r="AO282" i="6"/>
  <c r="AN282" i="6"/>
  <c r="AM282" i="6"/>
  <c r="AL282" i="6"/>
  <c r="AK282" i="6"/>
  <c r="AJ282" i="6"/>
  <c r="AI282" i="6"/>
  <c r="AH282" i="6"/>
  <c r="AG282" i="6"/>
  <c r="AF282" i="6"/>
  <c r="AE282" i="6"/>
  <c r="AD282" i="6"/>
  <c r="AC282" i="6"/>
  <c r="AB282" i="6"/>
  <c r="AA282" i="6"/>
  <c r="BF282" i="6" s="1"/>
  <c r="AZ278" i="6"/>
  <c r="AN278" i="6"/>
  <c r="BF270" i="6"/>
  <c r="BE270" i="6"/>
  <c r="BD270" i="6"/>
  <c r="BC270" i="6"/>
  <c r="BB270" i="6"/>
  <c r="BA270" i="6"/>
  <c r="AZ270" i="6"/>
  <c r="AY270" i="6"/>
  <c r="AX270" i="6"/>
  <c r="AW270" i="6"/>
  <c r="AV270" i="6"/>
  <c r="AU270" i="6"/>
  <c r="AT270" i="6"/>
  <c r="AS270" i="6"/>
  <c r="AR270" i="6"/>
  <c r="AQ270" i="6"/>
  <c r="AP270" i="6"/>
  <c r="AO270" i="6"/>
  <c r="AN270" i="6"/>
  <c r="AM270" i="6"/>
  <c r="AL270" i="6"/>
  <c r="AK270" i="6"/>
  <c r="AJ270" i="6"/>
  <c r="AI270" i="6"/>
  <c r="AH270" i="6"/>
  <c r="AG270" i="6"/>
  <c r="AF270" i="6"/>
  <c r="AE270" i="6"/>
  <c r="AD270" i="6"/>
  <c r="AC270" i="6"/>
  <c r="AB270" i="6"/>
  <c r="AA270" i="6"/>
  <c r="BF269" i="6"/>
  <c r="BE269" i="6"/>
  <c r="BD269" i="6"/>
  <c r="BC269" i="6"/>
  <c r="BB269" i="6"/>
  <c r="BA269" i="6"/>
  <c r="AZ269" i="6"/>
  <c r="AY269" i="6"/>
  <c r="AX269" i="6"/>
  <c r="AW269" i="6"/>
  <c r="AV269" i="6"/>
  <c r="AU269" i="6"/>
  <c r="AT269" i="6"/>
  <c r="AS269" i="6"/>
  <c r="AR269" i="6"/>
  <c r="AQ269" i="6"/>
  <c r="AP269" i="6"/>
  <c r="AO269" i="6"/>
  <c r="AN269" i="6"/>
  <c r="AM269" i="6"/>
  <c r="AL269" i="6"/>
  <c r="AK269" i="6"/>
  <c r="AJ269" i="6"/>
  <c r="AI269" i="6"/>
  <c r="AH269" i="6"/>
  <c r="AG269" i="6"/>
  <c r="AF269" i="6"/>
  <c r="AE269" i="6"/>
  <c r="AD269" i="6"/>
  <c r="AC269" i="6"/>
  <c r="AB269" i="6"/>
  <c r="AA269" i="6"/>
  <c r="BF268" i="6"/>
  <c r="BE268" i="6"/>
  <c r="BD268" i="6"/>
  <c r="BC268" i="6"/>
  <c r="BB268" i="6"/>
  <c r="BA268" i="6"/>
  <c r="AZ268" i="6"/>
  <c r="AY268" i="6"/>
  <c r="AX268" i="6"/>
  <c r="AW268" i="6"/>
  <c r="AV268" i="6"/>
  <c r="AU268" i="6"/>
  <c r="AT268" i="6"/>
  <c r="AS268" i="6"/>
  <c r="AR268" i="6"/>
  <c r="AQ268" i="6"/>
  <c r="AP268" i="6"/>
  <c r="AO268" i="6"/>
  <c r="AN268" i="6"/>
  <c r="AM268" i="6"/>
  <c r="AL268" i="6"/>
  <c r="AK268" i="6"/>
  <c r="AJ268" i="6"/>
  <c r="AI268" i="6"/>
  <c r="AH268" i="6"/>
  <c r="AG268" i="6"/>
  <c r="AF268" i="6"/>
  <c r="AE268" i="6"/>
  <c r="AD268" i="6"/>
  <c r="AC268" i="6"/>
  <c r="AB268" i="6"/>
  <c r="AA268" i="6"/>
  <c r="BF267" i="6"/>
  <c r="BE267" i="6"/>
  <c r="BD267" i="6"/>
  <c r="BC267" i="6"/>
  <c r="BB267" i="6"/>
  <c r="BA267" i="6"/>
  <c r="AZ267" i="6"/>
  <c r="AY267" i="6"/>
  <c r="AX267" i="6"/>
  <c r="AW267" i="6"/>
  <c r="AV267" i="6"/>
  <c r="AU267" i="6"/>
  <c r="AT267" i="6"/>
  <c r="AS267" i="6"/>
  <c r="AR267" i="6"/>
  <c r="AQ267" i="6"/>
  <c r="AP267" i="6"/>
  <c r="AO267" i="6"/>
  <c r="AN267" i="6"/>
  <c r="AM267" i="6"/>
  <c r="AL267" i="6"/>
  <c r="AK267" i="6"/>
  <c r="AJ267" i="6"/>
  <c r="AI267" i="6"/>
  <c r="AH267" i="6"/>
  <c r="AG267" i="6"/>
  <c r="AF267" i="6"/>
  <c r="AE267" i="6"/>
  <c r="AD267" i="6"/>
  <c r="AC267" i="6"/>
  <c r="AB267" i="6"/>
  <c r="AA267" i="6"/>
  <c r="BF266" i="6"/>
  <c r="BE266" i="6"/>
  <c r="BD266" i="6"/>
  <c r="BC266" i="6"/>
  <c r="BB266" i="6"/>
  <c r="BA266" i="6"/>
  <c r="AZ266" i="6"/>
  <c r="AY266" i="6"/>
  <c r="AX266" i="6"/>
  <c r="AW266" i="6"/>
  <c r="AV266" i="6"/>
  <c r="AU266" i="6"/>
  <c r="AT266" i="6"/>
  <c r="AS266" i="6"/>
  <c r="AR266" i="6"/>
  <c r="AQ266" i="6"/>
  <c r="AP266" i="6"/>
  <c r="AO266" i="6"/>
  <c r="AN266" i="6"/>
  <c r="AM266" i="6"/>
  <c r="AL266" i="6"/>
  <c r="AK266" i="6"/>
  <c r="AJ266" i="6"/>
  <c r="AI266" i="6"/>
  <c r="AH266" i="6"/>
  <c r="AG266" i="6"/>
  <c r="AF266" i="6"/>
  <c r="AE266" i="6"/>
  <c r="AD266" i="6"/>
  <c r="AC266" i="6"/>
  <c r="AB266" i="6"/>
  <c r="AA266" i="6"/>
  <c r="BF265" i="6"/>
  <c r="BE265" i="6"/>
  <c r="BD265" i="6"/>
  <c r="BC265" i="6"/>
  <c r="BB265" i="6"/>
  <c r="BA265" i="6"/>
  <c r="AZ265" i="6"/>
  <c r="AY265" i="6"/>
  <c r="AX265" i="6"/>
  <c r="AW265" i="6"/>
  <c r="AV265" i="6"/>
  <c r="AU265" i="6"/>
  <c r="AT265" i="6"/>
  <c r="AS265" i="6"/>
  <c r="AR265" i="6"/>
  <c r="AQ265" i="6"/>
  <c r="AP265" i="6"/>
  <c r="AO265" i="6"/>
  <c r="AN265" i="6"/>
  <c r="AM265" i="6"/>
  <c r="AL265" i="6"/>
  <c r="AK265" i="6"/>
  <c r="AJ265" i="6"/>
  <c r="AI265" i="6"/>
  <c r="AH265" i="6"/>
  <c r="AG265" i="6"/>
  <c r="AF265" i="6"/>
  <c r="AE265" i="6"/>
  <c r="AD265" i="6"/>
  <c r="AC265" i="6"/>
  <c r="AB265" i="6"/>
  <c r="AA265" i="6"/>
  <c r="BF264" i="6"/>
  <c r="BE264" i="6"/>
  <c r="BD264" i="6"/>
  <c r="BC264" i="6"/>
  <c r="BB264" i="6"/>
  <c r="BA264" i="6"/>
  <c r="AZ264" i="6"/>
  <c r="AY264" i="6"/>
  <c r="AX264" i="6"/>
  <c r="AW264" i="6"/>
  <c r="AV264" i="6"/>
  <c r="AU264" i="6"/>
  <c r="AT264" i="6"/>
  <c r="AS264" i="6"/>
  <c r="AR264" i="6"/>
  <c r="AQ264" i="6"/>
  <c r="AP264" i="6"/>
  <c r="AO264" i="6"/>
  <c r="AN264" i="6"/>
  <c r="AM264" i="6"/>
  <c r="AL264" i="6"/>
  <c r="AK264" i="6"/>
  <c r="AJ264" i="6"/>
  <c r="AI264" i="6"/>
  <c r="AH264" i="6"/>
  <c r="AG264" i="6"/>
  <c r="AF264" i="6"/>
  <c r="AE264" i="6"/>
  <c r="AD264" i="6"/>
  <c r="AC264" i="6"/>
  <c r="AB264" i="6"/>
  <c r="AA264" i="6"/>
  <c r="BF263" i="6"/>
  <c r="BE263" i="6"/>
  <c r="BD263" i="6"/>
  <c r="BC263" i="6"/>
  <c r="BB263" i="6"/>
  <c r="BA263" i="6"/>
  <c r="AZ263" i="6"/>
  <c r="AY263" i="6"/>
  <c r="AX263" i="6"/>
  <c r="AW263" i="6"/>
  <c r="AV263" i="6"/>
  <c r="AU263" i="6"/>
  <c r="AT263" i="6"/>
  <c r="AS263" i="6"/>
  <c r="AR263" i="6"/>
  <c r="AQ263" i="6"/>
  <c r="AP263" i="6"/>
  <c r="AO263" i="6"/>
  <c r="AN263" i="6"/>
  <c r="AM263" i="6"/>
  <c r="AL263" i="6"/>
  <c r="AK263" i="6"/>
  <c r="AJ263" i="6"/>
  <c r="AI263" i="6"/>
  <c r="AH263" i="6"/>
  <c r="AG263" i="6"/>
  <c r="AF263" i="6"/>
  <c r="AE263" i="6"/>
  <c r="AD263" i="6"/>
  <c r="AC263" i="6"/>
  <c r="AB263" i="6"/>
  <c r="AA263" i="6"/>
  <c r="BF262" i="6"/>
  <c r="BE262" i="6"/>
  <c r="BD262" i="6"/>
  <c r="BC262" i="6"/>
  <c r="BB262" i="6"/>
  <c r="BA262" i="6"/>
  <c r="AZ262" i="6"/>
  <c r="AY262" i="6"/>
  <c r="AX262" i="6"/>
  <c r="AW262" i="6"/>
  <c r="AV262" i="6"/>
  <c r="AU262" i="6"/>
  <c r="AT262" i="6"/>
  <c r="AS262" i="6"/>
  <c r="AR262" i="6"/>
  <c r="AQ262" i="6"/>
  <c r="AP262" i="6"/>
  <c r="AO262" i="6"/>
  <c r="AN262" i="6"/>
  <c r="AM262" i="6"/>
  <c r="AL262" i="6"/>
  <c r="AK262" i="6"/>
  <c r="AJ262" i="6"/>
  <c r="AI262" i="6"/>
  <c r="AH262" i="6"/>
  <c r="AG262" i="6"/>
  <c r="AF262" i="6"/>
  <c r="AE262" i="6"/>
  <c r="AD262" i="6"/>
  <c r="AC262" i="6"/>
  <c r="AB262" i="6"/>
  <c r="AA262" i="6"/>
  <c r="BF261" i="6"/>
  <c r="BE261" i="6"/>
  <c r="BD261" i="6"/>
  <c r="BD278" i="6" s="1"/>
  <c r="BC261" i="6"/>
  <c r="BB261" i="6"/>
  <c r="BA261" i="6"/>
  <c r="AZ261" i="6"/>
  <c r="AY261" i="6"/>
  <c r="AX261" i="6"/>
  <c r="AW261" i="6"/>
  <c r="AV261" i="6"/>
  <c r="AU261" i="6"/>
  <c r="AT261" i="6"/>
  <c r="AS261" i="6"/>
  <c r="AR261" i="6"/>
  <c r="AR278" i="6" s="1"/>
  <c r="AQ261" i="6"/>
  <c r="AP261" i="6"/>
  <c r="AO261" i="6"/>
  <c r="AN261" i="6"/>
  <c r="AM261" i="6"/>
  <c r="AL261" i="6"/>
  <c r="AK261" i="6"/>
  <c r="AJ261" i="6"/>
  <c r="AJ278" i="6" s="1"/>
  <c r="AI261" i="6"/>
  <c r="AH261" i="6"/>
  <c r="AG261" i="6"/>
  <c r="AF261" i="6"/>
  <c r="AE261" i="6"/>
  <c r="AD261" i="6"/>
  <c r="AC261" i="6"/>
  <c r="AB261" i="6"/>
  <c r="AB278" i="6" s="1"/>
  <c r="AA261" i="6"/>
  <c r="BF260" i="6"/>
  <c r="BE260" i="6"/>
  <c r="BD260" i="6"/>
  <c r="BC260" i="6"/>
  <c r="BB260" i="6"/>
  <c r="BA260" i="6"/>
  <c r="AZ260" i="6"/>
  <c r="AY260" i="6"/>
  <c r="AX260" i="6"/>
  <c r="AW260" i="6"/>
  <c r="AV260" i="6"/>
  <c r="AU260" i="6"/>
  <c r="AT260" i="6"/>
  <c r="AS260" i="6"/>
  <c r="AR260" i="6"/>
  <c r="AQ260" i="6"/>
  <c r="AP260" i="6"/>
  <c r="AO260" i="6"/>
  <c r="AN260" i="6"/>
  <c r="AM260" i="6"/>
  <c r="AL260" i="6"/>
  <c r="AK260" i="6"/>
  <c r="AJ260" i="6"/>
  <c r="AI260" i="6"/>
  <c r="AH260" i="6"/>
  <c r="AG260" i="6"/>
  <c r="AF260" i="6"/>
  <c r="AE260" i="6"/>
  <c r="AD260" i="6"/>
  <c r="AC260" i="6"/>
  <c r="AB260" i="6"/>
  <c r="AA260" i="6"/>
  <c r="BF259" i="6"/>
  <c r="BE259" i="6"/>
  <c r="BD259" i="6"/>
  <c r="BC259" i="6"/>
  <c r="BB259" i="6"/>
  <c r="BA259" i="6"/>
  <c r="AZ259" i="6"/>
  <c r="AY259" i="6"/>
  <c r="AX259" i="6"/>
  <c r="AW259" i="6"/>
  <c r="AW238" i="6" s="1"/>
  <c r="AV259" i="6"/>
  <c r="AU259" i="6"/>
  <c r="AT259" i="6"/>
  <c r="AS259" i="6"/>
  <c r="AR259" i="6"/>
  <c r="AQ259" i="6"/>
  <c r="AP259" i="6"/>
  <c r="AO259" i="6"/>
  <c r="AN259" i="6"/>
  <c r="AM259" i="6"/>
  <c r="AL259" i="6"/>
  <c r="AK259" i="6"/>
  <c r="AJ259" i="6"/>
  <c r="AI259" i="6"/>
  <c r="AH259" i="6"/>
  <c r="AG259" i="6"/>
  <c r="AG238" i="6" s="1"/>
  <c r="AF259" i="6"/>
  <c r="AE259" i="6"/>
  <c r="AD259" i="6"/>
  <c r="AC259" i="6"/>
  <c r="AB259" i="6"/>
  <c r="AA259" i="6"/>
  <c r="BF258" i="6"/>
  <c r="BE258" i="6"/>
  <c r="BD258" i="6"/>
  <c r="BC258" i="6"/>
  <c r="BB258" i="6"/>
  <c r="BA258" i="6"/>
  <c r="AZ258" i="6"/>
  <c r="AY258" i="6"/>
  <c r="AX258" i="6"/>
  <c r="AW258" i="6"/>
  <c r="AW237" i="6" s="1"/>
  <c r="AW236" i="6" s="1"/>
  <c r="AW277" i="6" s="1"/>
  <c r="AV258" i="6"/>
  <c r="AU258" i="6"/>
  <c r="AT258" i="6"/>
  <c r="AS258" i="6"/>
  <c r="AR258" i="6"/>
  <c r="AQ258" i="6"/>
  <c r="AP258" i="6"/>
  <c r="AO258" i="6"/>
  <c r="AN258" i="6"/>
  <c r="AM258" i="6"/>
  <c r="AL258" i="6"/>
  <c r="AK258" i="6"/>
  <c r="AJ258" i="6"/>
  <c r="AI258" i="6"/>
  <c r="AH258" i="6"/>
  <c r="AG258" i="6"/>
  <c r="AG237" i="6" s="1"/>
  <c r="AG236" i="6" s="1"/>
  <c r="AF258" i="6"/>
  <c r="AE258" i="6"/>
  <c r="AD258" i="6"/>
  <c r="AC258" i="6"/>
  <c r="AB258" i="6"/>
  <c r="AA258" i="6"/>
  <c r="BF257" i="6"/>
  <c r="BE257" i="6"/>
  <c r="BD257" i="6"/>
  <c r="BC257" i="6"/>
  <c r="BB257" i="6"/>
  <c r="BA257" i="6"/>
  <c r="AZ257" i="6"/>
  <c r="AY257" i="6"/>
  <c r="AX257" i="6"/>
  <c r="AW257" i="6"/>
  <c r="AV257" i="6"/>
  <c r="AU257" i="6"/>
  <c r="AT257" i="6"/>
  <c r="AS257" i="6"/>
  <c r="AR257" i="6"/>
  <c r="AQ257" i="6"/>
  <c r="AP257" i="6"/>
  <c r="AO257" i="6"/>
  <c r="AN257" i="6"/>
  <c r="AM257" i="6"/>
  <c r="AL257" i="6"/>
  <c r="AK257" i="6"/>
  <c r="AJ257" i="6"/>
  <c r="AI257" i="6"/>
  <c r="AH257" i="6"/>
  <c r="AG257" i="6"/>
  <c r="AF257" i="6"/>
  <c r="AE257" i="6"/>
  <c r="AD257" i="6"/>
  <c r="AC257" i="6"/>
  <c r="AB257" i="6"/>
  <c r="AA257" i="6"/>
  <c r="BF256" i="6"/>
  <c r="BE256" i="6"/>
  <c r="BD256" i="6"/>
  <c r="BC256" i="6"/>
  <c r="BB256" i="6"/>
  <c r="BA256" i="6"/>
  <c r="AZ256" i="6"/>
  <c r="AY256" i="6"/>
  <c r="AX256" i="6"/>
  <c r="AW256" i="6"/>
  <c r="AV256" i="6"/>
  <c r="AU256" i="6"/>
  <c r="AT256" i="6"/>
  <c r="AS256" i="6"/>
  <c r="AR256" i="6"/>
  <c r="AQ256" i="6"/>
  <c r="AP256" i="6"/>
  <c r="AO256" i="6"/>
  <c r="AN256" i="6"/>
  <c r="AM256" i="6"/>
  <c r="AL256" i="6"/>
  <c r="AK256" i="6"/>
  <c r="AJ256" i="6"/>
  <c r="AI256" i="6"/>
  <c r="AH256" i="6"/>
  <c r="AG256" i="6"/>
  <c r="AF256" i="6"/>
  <c r="AE256" i="6"/>
  <c r="AD256" i="6"/>
  <c r="AC256" i="6"/>
  <c r="AB256" i="6"/>
  <c r="AA256" i="6"/>
  <c r="BF255" i="6"/>
  <c r="BE255" i="6"/>
  <c r="BD255" i="6"/>
  <c r="BC255" i="6"/>
  <c r="BB255" i="6"/>
  <c r="BA255" i="6"/>
  <c r="AZ255" i="6"/>
  <c r="AY255" i="6"/>
  <c r="AX255" i="6"/>
  <c r="AW255" i="6"/>
  <c r="AV255" i="6"/>
  <c r="AU255" i="6"/>
  <c r="AT255" i="6"/>
  <c r="AS255" i="6"/>
  <c r="AR255" i="6"/>
  <c r="AQ255" i="6"/>
  <c r="AP255" i="6"/>
  <c r="AO255" i="6"/>
  <c r="AN255" i="6"/>
  <c r="AM255" i="6"/>
  <c r="AL255" i="6"/>
  <c r="AK255" i="6"/>
  <c r="AJ255" i="6"/>
  <c r="AI255" i="6"/>
  <c r="AH255" i="6"/>
  <c r="AG255" i="6"/>
  <c r="AF255" i="6"/>
  <c r="AE255" i="6"/>
  <c r="AD255" i="6"/>
  <c r="AC255" i="6"/>
  <c r="AB255" i="6"/>
  <c r="AA255" i="6"/>
  <c r="BF254" i="6"/>
  <c r="BE254" i="6"/>
  <c r="BD254" i="6"/>
  <c r="BC254" i="6"/>
  <c r="BB254" i="6"/>
  <c r="BA254" i="6"/>
  <c r="AZ254" i="6"/>
  <c r="AY254" i="6"/>
  <c r="AX254" i="6"/>
  <c r="AW254" i="6"/>
  <c r="AV254" i="6"/>
  <c r="AU254" i="6"/>
  <c r="AT254" i="6"/>
  <c r="AS254" i="6"/>
  <c r="AR254" i="6"/>
  <c r="AQ254" i="6"/>
  <c r="AP254" i="6"/>
  <c r="AO254" i="6"/>
  <c r="AN254" i="6"/>
  <c r="AM254" i="6"/>
  <c r="AL254" i="6"/>
  <c r="AK254" i="6"/>
  <c r="AJ254" i="6"/>
  <c r="AI254" i="6"/>
  <c r="AH254" i="6"/>
  <c r="AG254" i="6"/>
  <c r="AF254" i="6"/>
  <c r="AE254" i="6"/>
  <c r="AD254" i="6"/>
  <c r="AC254" i="6"/>
  <c r="AB254" i="6"/>
  <c r="AA254" i="6"/>
  <c r="BF253" i="6"/>
  <c r="BE253" i="6"/>
  <c r="BD253" i="6"/>
  <c r="BC253" i="6"/>
  <c r="BB253" i="6"/>
  <c r="BA253" i="6"/>
  <c r="AZ253" i="6"/>
  <c r="AY253" i="6"/>
  <c r="AX253" i="6"/>
  <c r="AW253" i="6"/>
  <c r="AV253" i="6"/>
  <c r="AU253" i="6"/>
  <c r="AT253" i="6"/>
  <c r="AS253" i="6"/>
  <c r="AR253" i="6"/>
  <c r="AQ253" i="6"/>
  <c r="AP253" i="6"/>
  <c r="AO253" i="6"/>
  <c r="AN253" i="6"/>
  <c r="AM253" i="6"/>
  <c r="AL253" i="6"/>
  <c r="AK253" i="6"/>
  <c r="AJ253" i="6"/>
  <c r="AI253" i="6"/>
  <c r="AH253" i="6"/>
  <c r="AG253" i="6"/>
  <c r="AF253" i="6"/>
  <c r="AE253" i="6"/>
  <c r="AD253" i="6"/>
  <c r="AC253" i="6"/>
  <c r="AB253" i="6"/>
  <c r="AA253" i="6"/>
  <c r="BF252" i="6"/>
  <c r="BE252" i="6"/>
  <c r="BD252" i="6"/>
  <c r="BC252" i="6"/>
  <c r="BB252" i="6"/>
  <c r="BA252" i="6"/>
  <c r="AZ252" i="6"/>
  <c r="AY252" i="6"/>
  <c r="AX252" i="6"/>
  <c r="AW252" i="6"/>
  <c r="AV252" i="6"/>
  <c r="AU252" i="6"/>
  <c r="AT252" i="6"/>
  <c r="AS252" i="6"/>
  <c r="AR252" i="6"/>
  <c r="AQ252" i="6"/>
  <c r="AP252" i="6"/>
  <c r="AO252" i="6"/>
  <c r="AN252" i="6"/>
  <c r="AM252" i="6"/>
  <c r="AL252" i="6"/>
  <c r="AK252" i="6"/>
  <c r="AJ252" i="6"/>
  <c r="AI252" i="6"/>
  <c r="AH252" i="6"/>
  <c r="AG252" i="6"/>
  <c r="AF252" i="6"/>
  <c r="AE252" i="6"/>
  <c r="AD252" i="6"/>
  <c r="AC252" i="6"/>
  <c r="AB252" i="6"/>
  <c r="AA252" i="6"/>
  <c r="BF251" i="6"/>
  <c r="BE251" i="6"/>
  <c r="BD251" i="6"/>
  <c r="BC251" i="6"/>
  <c r="BB251" i="6"/>
  <c r="BB234" i="6" s="1"/>
  <c r="BA251" i="6"/>
  <c r="AZ251" i="6"/>
  <c r="AY251" i="6"/>
  <c r="AX251" i="6"/>
  <c r="AX234" i="6" s="1"/>
  <c r="AW251" i="6"/>
  <c r="AV251" i="6"/>
  <c r="AU251" i="6"/>
  <c r="AT251" i="6"/>
  <c r="AT234" i="6" s="1"/>
  <c r="AS251" i="6"/>
  <c r="AR251" i="6"/>
  <c r="AQ251" i="6"/>
  <c r="AP251" i="6"/>
  <c r="AP234" i="6" s="1"/>
  <c r="AO251" i="6"/>
  <c r="AN251" i="6"/>
  <c r="AM251" i="6"/>
  <c r="AL251" i="6"/>
  <c r="AL234" i="6" s="1"/>
  <c r="AK251" i="6"/>
  <c r="AJ251" i="6"/>
  <c r="AI251" i="6"/>
  <c r="AH251" i="6"/>
  <c r="AH234" i="6" s="1"/>
  <c r="AG251" i="6"/>
  <c r="AF251" i="6"/>
  <c r="AE251" i="6"/>
  <c r="AD251" i="6"/>
  <c r="AD234" i="6" s="1"/>
  <c r="AC251" i="6"/>
  <c r="AB251" i="6"/>
  <c r="AA251" i="6"/>
  <c r="BF250" i="6"/>
  <c r="BE250" i="6"/>
  <c r="BD250" i="6"/>
  <c r="BC250" i="6"/>
  <c r="BB250" i="6"/>
  <c r="BA250" i="6"/>
  <c r="AZ250" i="6"/>
  <c r="AY250" i="6"/>
  <c r="AX250" i="6"/>
  <c r="AX233" i="6" s="1"/>
  <c r="AW250" i="6"/>
  <c r="AV250" i="6"/>
  <c r="AU250" i="6"/>
  <c r="AT250" i="6"/>
  <c r="AT233" i="6" s="1"/>
  <c r="AS250" i="6"/>
  <c r="AR250" i="6"/>
  <c r="AQ250" i="6"/>
  <c r="AP250" i="6"/>
  <c r="AP233" i="6" s="1"/>
  <c r="AO250" i="6"/>
  <c r="AN250" i="6"/>
  <c r="AM250" i="6"/>
  <c r="AL250" i="6"/>
  <c r="AL233" i="6" s="1"/>
  <c r="AK250" i="6"/>
  <c r="AJ250" i="6"/>
  <c r="AI250" i="6"/>
  <c r="AH250" i="6"/>
  <c r="AH233" i="6" s="1"/>
  <c r="AG250" i="6"/>
  <c r="AF250" i="6"/>
  <c r="AE250" i="6"/>
  <c r="AD250" i="6"/>
  <c r="AD233" i="6" s="1"/>
  <c r="AC250" i="6"/>
  <c r="AB250" i="6"/>
  <c r="AA250" i="6"/>
  <c r="BF249" i="6"/>
  <c r="BE249" i="6"/>
  <c r="BD249" i="6"/>
  <c r="BC249" i="6"/>
  <c r="BB249" i="6"/>
  <c r="BB275" i="6" s="1"/>
  <c r="BA249" i="6"/>
  <c r="AZ249" i="6"/>
  <c r="AY249" i="6"/>
  <c r="AX249" i="6"/>
  <c r="AW249" i="6"/>
  <c r="AV249" i="6"/>
  <c r="AU249" i="6"/>
  <c r="AT249" i="6"/>
  <c r="AT275" i="6" s="1"/>
  <c r="AS249" i="6"/>
  <c r="AR249" i="6"/>
  <c r="AQ249" i="6"/>
  <c r="AP249" i="6"/>
  <c r="AO249" i="6"/>
  <c r="AN249" i="6"/>
  <c r="AM249" i="6"/>
  <c r="AL249" i="6"/>
  <c r="AL275" i="6" s="1"/>
  <c r="AK249" i="6"/>
  <c r="AJ249" i="6"/>
  <c r="AI249" i="6"/>
  <c r="AH249" i="6"/>
  <c r="AG249" i="6"/>
  <c r="AF249" i="6"/>
  <c r="AE249" i="6"/>
  <c r="AD249" i="6"/>
  <c r="AD275" i="6" s="1"/>
  <c r="AC249" i="6"/>
  <c r="AB249" i="6"/>
  <c r="AA249" i="6"/>
  <c r="BG248" i="6"/>
  <c r="BE248" i="6"/>
  <c r="BD248" i="6"/>
  <c r="BC248" i="6"/>
  <c r="BB248" i="6"/>
  <c r="BA248" i="6"/>
  <c r="AZ248" i="6"/>
  <c r="AY248" i="6"/>
  <c r="AX248" i="6"/>
  <c r="AW248" i="6"/>
  <c r="AV248" i="6"/>
  <c r="AU248" i="6"/>
  <c r="AT248" i="6"/>
  <c r="AS248" i="6"/>
  <c r="AR248" i="6"/>
  <c r="AQ248" i="6"/>
  <c r="AP248" i="6"/>
  <c r="AO248" i="6"/>
  <c r="AN248" i="6"/>
  <c r="AM248" i="6"/>
  <c r="AL248" i="6"/>
  <c r="AK248" i="6"/>
  <c r="AJ248" i="6"/>
  <c r="AI248" i="6"/>
  <c r="AH248" i="6"/>
  <c r="AG248" i="6"/>
  <c r="AF248" i="6"/>
  <c r="AE248" i="6"/>
  <c r="AD248" i="6"/>
  <c r="AC248" i="6"/>
  <c r="AB248" i="6"/>
  <c r="AA248" i="6"/>
  <c r="BF248" i="6" s="1"/>
  <c r="BE247" i="6"/>
  <c r="BD247" i="6"/>
  <c r="BC247" i="6"/>
  <c r="BB247" i="6"/>
  <c r="BA247" i="6"/>
  <c r="AZ247" i="6"/>
  <c r="AY247" i="6"/>
  <c r="AX247" i="6"/>
  <c r="AW247" i="6"/>
  <c r="AV247" i="6"/>
  <c r="AU247" i="6"/>
  <c r="AT247" i="6"/>
  <c r="AS247" i="6"/>
  <c r="AR247" i="6"/>
  <c r="AQ247" i="6"/>
  <c r="AP247" i="6"/>
  <c r="AO247" i="6"/>
  <c r="AN247" i="6"/>
  <c r="AM247" i="6"/>
  <c r="AL247" i="6"/>
  <c r="AK247" i="6"/>
  <c r="AJ247" i="6"/>
  <c r="AI247" i="6"/>
  <c r="AH247" i="6"/>
  <c r="AG247" i="6"/>
  <c r="AF247" i="6"/>
  <c r="AE247" i="6"/>
  <c r="AD247" i="6"/>
  <c r="AC247" i="6"/>
  <c r="AB247" i="6"/>
  <c r="AA247" i="6"/>
  <c r="BF247" i="6" s="1"/>
  <c r="BE246" i="6"/>
  <c r="BD246" i="6"/>
  <c r="BD244" i="6" s="1"/>
  <c r="BC246" i="6"/>
  <c r="BB246" i="6"/>
  <c r="BA246" i="6"/>
  <c r="AZ246" i="6"/>
  <c r="AZ244" i="6" s="1"/>
  <c r="AY246" i="6"/>
  <c r="AX246" i="6"/>
  <c r="AW246" i="6"/>
  <c r="AV246" i="6"/>
  <c r="AU246" i="6"/>
  <c r="AT246" i="6"/>
  <c r="AS246" i="6"/>
  <c r="AR246" i="6"/>
  <c r="AR244" i="6" s="1"/>
  <c r="AQ246" i="6"/>
  <c r="AP246" i="6"/>
  <c r="AO246" i="6"/>
  <c r="AN246" i="6"/>
  <c r="AN244" i="6" s="1"/>
  <c r="AM246" i="6"/>
  <c r="AL246" i="6"/>
  <c r="AK246" i="6"/>
  <c r="AJ246" i="6"/>
  <c r="AJ244" i="6" s="1"/>
  <c r="AI246" i="6"/>
  <c r="AH246" i="6"/>
  <c r="AG246" i="6"/>
  <c r="AF246" i="6"/>
  <c r="AE246" i="6"/>
  <c r="AD246" i="6"/>
  <c r="AC246" i="6"/>
  <c r="AB246" i="6"/>
  <c r="AB244" i="6" s="1"/>
  <c r="AA246" i="6"/>
  <c r="BF246" i="6" s="1"/>
  <c r="BE245" i="6"/>
  <c r="BD245" i="6"/>
  <c r="BC245" i="6"/>
  <c r="BB245" i="6"/>
  <c r="BA245" i="6"/>
  <c r="AZ245" i="6"/>
  <c r="AY245" i="6"/>
  <c r="AY244" i="6" s="1"/>
  <c r="AY232" i="6" s="1"/>
  <c r="AX245" i="6"/>
  <c r="AW245" i="6"/>
  <c r="AV245" i="6"/>
  <c r="AU245" i="6"/>
  <c r="AT245" i="6"/>
  <c r="AS245" i="6"/>
  <c r="AR245" i="6"/>
  <c r="AQ245" i="6"/>
  <c r="AQ244" i="6" s="1"/>
  <c r="AP245" i="6"/>
  <c r="AO245" i="6"/>
  <c r="AN245" i="6"/>
  <c r="AM245" i="6"/>
  <c r="AL245" i="6"/>
  <c r="AK245" i="6"/>
  <c r="AJ245" i="6"/>
  <c r="AI245" i="6"/>
  <c r="AI244" i="6" s="1"/>
  <c r="AI232" i="6" s="1"/>
  <c r="AH245" i="6"/>
  <c r="AG245" i="6"/>
  <c r="AF245" i="6"/>
  <c r="AE245" i="6"/>
  <c r="AD245" i="6"/>
  <c r="AC245" i="6"/>
  <c r="AB245" i="6"/>
  <c r="AA245" i="6"/>
  <c r="BE244" i="6"/>
  <c r="BB244" i="6"/>
  <c r="BA244" i="6"/>
  <c r="AX244" i="6"/>
  <c r="AW244" i="6"/>
  <c r="AV244" i="6"/>
  <c r="AV232" i="6" s="1"/>
  <c r="AT244" i="6"/>
  <c r="AS244" i="6"/>
  <c r="AP244" i="6"/>
  <c r="AO244" i="6"/>
  <c r="AL244" i="6"/>
  <c r="AK244" i="6"/>
  <c r="AH244" i="6"/>
  <c r="AG244" i="6"/>
  <c r="AF244" i="6"/>
  <c r="AD244" i="6"/>
  <c r="AC244" i="6"/>
  <c r="BF243" i="6"/>
  <c r="BG243" i="6" s="1"/>
  <c r="BE243" i="6"/>
  <c r="BD243" i="6"/>
  <c r="BD231" i="6" s="1"/>
  <c r="BC243" i="6"/>
  <c r="BB243" i="6"/>
  <c r="BA243" i="6"/>
  <c r="AZ243" i="6"/>
  <c r="AZ231" i="6" s="1"/>
  <c r="AY243" i="6"/>
  <c r="AX243" i="6"/>
  <c r="AW243" i="6"/>
  <c r="AV243" i="6"/>
  <c r="AV231" i="6" s="1"/>
  <c r="AU243" i="6"/>
  <c r="AT243" i="6"/>
  <c r="AS243" i="6"/>
  <c r="AR243" i="6"/>
  <c r="AR231" i="6" s="1"/>
  <c r="AQ243" i="6"/>
  <c r="AP243" i="6"/>
  <c r="AO243" i="6"/>
  <c r="AN243" i="6"/>
  <c r="AN231" i="6" s="1"/>
  <c r="AM243" i="6"/>
  <c r="AL243" i="6"/>
  <c r="AK243" i="6"/>
  <c r="AJ243" i="6"/>
  <c r="AI243" i="6"/>
  <c r="AH243" i="6"/>
  <c r="AG243" i="6"/>
  <c r="AF243" i="6"/>
  <c r="AF231" i="6" s="1"/>
  <c r="AE243" i="6"/>
  <c r="AD243" i="6"/>
  <c r="AC243" i="6"/>
  <c r="AB243" i="6"/>
  <c r="AA243" i="6"/>
  <c r="BF242" i="6"/>
  <c r="BE242" i="6"/>
  <c r="BD242" i="6"/>
  <c r="BD238" i="6" s="1"/>
  <c r="BC242" i="6"/>
  <c r="BB242" i="6"/>
  <c r="BA242" i="6"/>
  <c r="AZ242" i="6"/>
  <c r="AY242" i="6"/>
  <c r="AX242" i="6"/>
  <c r="AW242" i="6"/>
  <c r="AV242" i="6"/>
  <c r="AV238" i="6" s="1"/>
  <c r="AU242" i="6"/>
  <c r="AT242" i="6"/>
  <c r="AS242" i="6"/>
  <c r="AR242" i="6"/>
  <c r="AQ242" i="6"/>
  <c r="AP242" i="6"/>
  <c r="AO242" i="6"/>
  <c r="AN242" i="6"/>
  <c r="AN238" i="6" s="1"/>
  <c r="AM242" i="6"/>
  <c r="AL242" i="6"/>
  <c r="AK242" i="6"/>
  <c r="AJ242" i="6"/>
  <c r="AI242" i="6"/>
  <c r="AH242" i="6"/>
  <c r="AG242" i="6"/>
  <c r="AF242" i="6"/>
  <c r="AF238" i="6" s="1"/>
  <c r="AE242" i="6"/>
  <c r="AD242" i="6"/>
  <c r="AC242" i="6"/>
  <c r="AB242" i="6"/>
  <c r="AA242" i="6"/>
  <c r="BF241" i="6"/>
  <c r="BE241" i="6"/>
  <c r="BD241" i="6"/>
  <c r="BD237" i="6" s="1"/>
  <c r="BD236" i="6" s="1"/>
  <c r="BC241" i="6"/>
  <c r="BB241" i="6"/>
  <c r="BA241" i="6"/>
  <c r="AZ241" i="6"/>
  <c r="AY241" i="6"/>
  <c r="AX241" i="6"/>
  <c r="AW241" i="6"/>
  <c r="AV241" i="6"/>
  <c r="AV237" i="6" s="1"/>
  <c r="AV236" i="6" s="1"/>
  <c r="AV277" i="6" s="1"/>
  <c r="AU241" i="6"/>
  <c r="AT241" i="6"/>
  <c r="AS241" i="6"/>
  <c r="AR241" i="6"/>
  <c r="AQ241" i="6"/>
  <c r="AP241" i="6"/>
  <c r="AO241" i="6"/>
  <c r="AN241" i="6"/>
  <c r="AN237" i="6" s="1"/>
  <c r="AN236" i="6" s="1"/>
  <c r="AM241" i="6"/>
  <c r="AL241" i="6"/>
  <c r="AK241" i="6"/>
  <c r="AJ241" i="6"/>
  <c r="AI241" i="6"/>
  <c r="AH241" i="6"/>
  <c r="AG241" i="6"/>
  <c r="AF241" i="6"/>
  <c r="AF237" i="6" s="1"/>
  <c r="AF236" i="6" s="1"/>
  <c r="AF277" i="6" s="1"/>
  <c r="AE241" i="6"/>
  <c r="AD241" i="6"/>
  <c r="AC241" i="6"/>
  <c r="AB241" i="6"/>
  <c r="AA241" i="6"/>
  <c r="BF240" i="6"/>
  <c r="BE240" i="6"/>
  <c r="BD240" i="6"/>
  <c r="BD232" i="6" s="1"/>
  <c r="BC240" i="6"/>
  <c r="BB240" i="6"/>
  <c r="BA240" i="6"/>
  <c r="AZ240" i="6"/>
  <c r="AY240" i="6"/>
  <c r="AX240" i="6"/>
  <c r="AW240" i="6"/>
  <c r="AV240" i="6"/>
  <c r="AU240" i="6"/>
  <c r="AT240" i="6"/>
  <c r="AS240" i="6"/>
  <c r="AR240" i="6"/>
  <c r="AQ240" i="6"/>
  <c r="AP240" i="6"/>
  <c r="AO240" i="6"/>
  <c r="AN240" i="6"/>
  <c r="AN232" i="6" s="1"/>
  <c r="AM240" i="6"/>
  <c r="AL240" i="6"/>
  <c r="AK240" i="6"/>
  <c r="AJ240" i="6"/>
  <c r="AI240" i="6"/>
  <c r="AH240" i="6"/>
  <c r="AG240" i="6"/>
  <c r="AF240" i="6"/>
  <c r="AE240" i="6"/>
  <c r="AD240" i="6"/>
  <c r="AC240" i="6"/>
  <c r="AB240" i="6"/>
  <c r="AA240" i="6"/>
  <c r="BF239" i="6"/>
  <c r="BG239" i="6" s="1"/>
  <c r="BE239" i="6"/>
  <c r="BE235" i="6" s="1"/>
  <c r="BD239" i="6"/>
  <c r="BC239" i="6"/>
  <c r="BB239" i="6"/>
  <c r="BB231" i="6" s="1"/>
  <c r="BA239" i="6"/>
  <c r="BA235" i="6" s="1"/>
  <c r="AZ239" i="6"/>
  <c r="AY239" i="6"/>
  <c r="AX239" i="6"/>
  <c r="AW239" i="6"/>
  <c r="AW235" i="6" s="1"/>
  <c r="AV239" i="6"/>
  <c r="AU239" i="6"/>
  <c r="AT239" i="6"/>
  <c r="AT231" i="6" s="1"/>
  <c r="AS239" i="6"/>
  <c r="AS235" i="6" s="1"/>
  <c r="AR239" i="6"/>
  <c r="AQ239" i="6"/>
  <c r="AP239" i="6"/>
  <c r="AO239" i="6"/>
  <c r="AO235" i="6" s="1"/>
  <c r="AN239" i="6"/>
  <c r="AM239" i="6"/>
  <c r="AL239" i="6"/>
  <c r="AL231" i="6" s="1"/>
  <c r="AK239" i="6"/>
  <c r="AK235" i="6" s="1"/>
  <c r="AJ239" i="6"/>
  <c r="AI239" i="6"/>
  <c r="AH239" i="6"/>
  <c r="AG239" i="6"/>
  <c r="AG235" i="6" s="1"/>
  <c r="AF239" i="6"/>
  <c r="AE239" i="6"/>
  <c r="AD239" i="6"/>
  <c r="AD231" i="6" s="1"/>
  <c r="AC239" i="6"/>
  <c r="AC235" i="6" s="1"/>
  <c r="AB239" i="6"/>
  <c r="AA239" i="6"/>
  <c r="BF238" i="6"/>
  <c r="BE238" i="6"/>
  <c r="BC238" i="6"/>
  <c r="BB238" i="6"/>
  <c r="BA238" i="6"/>
  <c r="BA236" i="6" s="1"/>
  <c r="BA277" i="6" s="1"/>
  <c r="AY238" i="6"/>
  <c r="AX238" i="6"/>
  <c r="AU238" i="6"/>
  <c r="AT238" i="6"/>
  <c r="AS238" i="6"/>
  <c r="AQ238" i="6"/>
  <c r="AP238" i="6"/>
  <c r="AO238" i="6"/>
  <c r="AM238" i="6"/>
  <c r="AL238" i="6"/>
  <c r="AK238" i="6"/>
  <c r="AI238" i="6"/>
  <c r="AH238" i="6"/>
  <c r="AE238" i="6"/>
  <c r="AD238" i="6"/>
  <c r="AC238" i="6"/>
  <c r="AA238" i="6"/>
  <c r="BF237" i="6"/>
  <c r="BE237" i="6"/>
  <c r="BC237" i="6"/>
  <c r="BC236" i="6" s="1"/>
  <c r="BC277" i="6" s="1"/>
  <c r="BB237" i="6"/>
  <c r="BA237" i="6"/>
  <c r="AY237" i="6"/>
  <c r="AX237" i="6"/>
  <c r="AX236" i="6" s="1"/>
  <c r="AX277" i="6" s="1"/>
  <c r="AU237" i="6"/>
  <c r="AU236" i="6" s="1"/>
  <c r="AU277" i="6" s="1"/>
  <c r="AT237" i="6"/>
  <c r="AS237" i="6"/>
  <c r="AQ237" i="6"/>
  <c r="AP237" i="6"/>
  <c r="AP236" i="6" s="1"/>
  <c r="AP277" i="6" s="1"/>
  <c r="AO237" i="6"/>
  <c r="AM237" i="6"/>
  <c r="AL237" i="6"/>
  <c r="AK237" i="6"/>
  <c r="AK236" i="6" s="1"/>
  <c r="AK277" i="6" s="1"/>
  <c r="AI237" i="6"/>
  <c r="AH237" i="6"/>
  <c r="AE237" i="6"/>
  <c r="AE236" i="6" s="1"/>
  <c r="AE277" i="6" s="1"/>
  <c r="AD237" i="6"/>
  <c r="AC237" i="6"/>
  <c r="AA237" i="6"/>
  <c r="BF236" i="6"/>
  <c r="BE236" i="6"/>
  <c r="BE277" i="6" s="1"/>
  <c r="BB236" i="6"/>
  <c r="BB277" i="6" s="1"/>
  <c r="AY236" i="6"/>
  <c r="AY277" i="6" s="1"/>
  <c r="AT236" i="6"/>
  <c r="AT277" i="6" s="1"/>
  <c r="AS236" i="6"/>
  <c r="AQ236" i="6"/>
  <c r="AQ277" i="6" s="1"/>
  <c r="AO236" i="6"/>
  <c r="AO277" i="6" s="1"/>
  <c r="AM236" i="6"/>
  <c r="AM277" i="6" s="1"/>
  <c r="AL236" i="6"/>
  <c r="AL277" i="6" s="1"/>
  <c r="AI236" i="6"/>
  <c r="AH236" i="6"/>
  <c r="AH277" i="6" s="1"/>
  <c r="AD236" i="6"/>
  <c r="AD277" i="6" s="1"/>
  <c r="AC236" i="6"/>
  <c r="AC277" i="6" s="1"/>
  <c r="AA236" i="6"/>
  <c r="AA277" i="6" s="1"/>
  <c r="BD235" i="6"/>
  <c r="BC235" i="6"/>
  <c r="AZ235" i="6"/>
  <c r="AY235" i="6"/>
  <c r="AV235" i="6"/>
  <c r="AU235" i="6"/>
  <c r="AR235" i="6"/>
  <c r="AQ235" i="6"/>
  <c r="AN235" i="6"/>
  <c r="AM235" i="6"/>
  <c r="AJ235" i="6"/>
  <c r="AI235" i="6"/>
  <c r="AF235" i="6"/>
  <c r="AE235" i="6"/>
  <c r="AD235" i="6"/>
  <c r="AB235" i="6"/>
  <c r="AA235" i="6"/>
  <c r="BF235" i="6" s="1"/>
  <c r="BG235" i="6" s="1"/>
  <c r="BC234" i="6"/>
  <c r="AY234" i="6"/>
  <c r="AU234" i="6"/>
  <c r="AQ234" i="6"/>
  <c r="AM234" i="6"/>
  <c r="AI234" i="6"/>
  <c r="AE234" i="6"/>
  <c r="AA234" i="6"/>
  <c r="BF234" i="6" s="1"/>
  <c r="BB233" i="6"/>
  <c r="AV233" i="6"/>
  <c r="AQ233" i="6"/>
  <c r="AF233" i="6"/>
  <c r="BB232" i="6"/>
  <c r="AQ232" i="6"/>
  <c r="AF232" i="6"/>
  <c r="O232" i="6"/>
  <c r="BE231" i="6"/>
  <c r="BC231" i="6"/>
  <c r="BA231" i="6"/>
  <c r="AY231" i="6"/>
  <c r="AW231" i="6"/>
  <c r="AU231" i="6"/>
  <c r="AQ231" i="6"/>
  <c r="AO231" i="6"/>
  <c r="AM231" i="6"/>
  <c r="AK231" i="6"/>
  <c r="AJ231" i="6"/>
  <c r="AI231" i="6"/>
  <c r="AG231" i="6"/>
  <c r="AE231" i="6"/>
  <c r="AB231" i="6"/>
  <c r="AA231" i="6"/>
  <c r="BF231" i="6" s="1"/>
  <c r="BE230" i="6"/>
  <c r="BD230" i="6"/>
  <c r="BC230" i="6"/>
  <c r="BB230" i="6"/>
  <c r="BA230" i="6"/>
  <c r="AZ230" i="6"/>
  <c r="AY230" i="6"/>
  <c r="AX230" i="6"/>
  <c r="AW230" i="6"/>
  <c r="AV230" i="6"/>
  <c r="AU230" i="6"/>
  <c r="AT230" i="6"/>
  <c r="AS230" i="6"/>
  <c r="AR230" i="6"/>
  <c r="AQ230" i="6"/>
  <c r="AP230" i="6"/>
  <c r="AO230" i="6"/>
  <c r="AN230" i="6"/>
  <c r="AM230" i="6"/>
  <c r="AL230" i="6"/>
  <c r="AK230" i="6"/>
  <c r="AJ230" i="6"/>
  <c r="AI230" i="6"/>
  <c r="AH230" i="6"/>
  <c r="AG230" i="6"/>
  <c r="AF230" i="6"/>
  <c r="AE230" i="6"/>
  <c r="AD230" i="6"/>
  <c r="AC230" i="6"/>
  <c r="AB230" i="6"/>
  <c r="AA230" i="6"/>
  <c r="BF230" i="6" s="1"/>
  <c r="AV227" i="6"/>
  <c r="AV226" i="6"/>
  <c r="AK226" i="6"/>
  <c r="AV225" i="6"/>
  <c r="AA225" i="6"/>
  <c r="BF225" i="6" s="1"/>
  <c r="AV223" i="6"/>
  <c r="AN223" i="6"/>
  <c r="AF223" i="6"/>
  <c r="AY222" i="6"/>
  <c r="AQ222" i="6"/>
  <c r="AJ222" i="6"/>
  <c r="BE218" i="6"/>
  <c r="BD218" i="6"/>
  <c r="BC218" i="6"/>
  <c r="BB218" i="6"/>
  <c r="BA218" i="6"/>
  <c r="AZ218" i="6"/>
  <c r="AY218" i="6"/>
  <c r="AX218" i="6"/>
  <c r="AW218" i="6"/>
  <c r="AV218" i="6"/>
  <c r="AU218" i="6"/>
  <c r="AT218" i="6"/>
  <c r="AS218" i="6"/>
  <c r="AR218" i="6"/>
  <c r="AQ218" i="6"/>
  <c r="AP218" i="6"/>
  <c r="AO218" i="6"/>
  <c r="AN218" i="6"/>
  <c r="AM218" i="6"/>
  <c r="AL218" i="6"/>
  <c r="AK218" i="6"/>
  <c r="AJ218" i="6"/>
  <c r="AI218" i="6"/>
  <c r="AH218" i="6"/>
  <c r="AG218" i="6"/>
  <c r="AF218" i="6"/>
  <c r="AE218" i="6"/>
  <c r="AD218" i="6"/>
  <c r="AC218" i="6"/>
  <c r="AB218" i="6"/>
  <c r="AA218" i="6"/>
  <c r="BF218" i="6" s="1"/>
  <c r="BE217" i="6"/>
  <c r="BD217" i="6"/>
  <c r="BC217" i="6"/>
  <c r="BB217" i="6"/>
  <c r="BA217" i="6"/>
  <c r="AZ217" i="6"/>
  <c r="AY217" i="6"/>
  <c r="AX217" i="6"/>
  <c r="AW217" i="6"/>
  <c r="AV217" i="6"/>
  <c r="AU217" i="6"/>
  <c r="AT217" i="6"/>
  <c r="AS217" i="6"/>
  <c r="AR217" i="6"/>
  <c r="AQ217" i="6"/>
  <c r="AP217" i="6"/>
  <c r="AO217" i="6"/>
  <c r="AN217" i="6"/>
  <c r="AM217" i="6"/>
  <c r="AL217" i="6"/>
  <c r="AK217" i="6"/>
  <c r="AJ217" i="6"/>
  <c r="AI217" i="6"/>
  <c r="AH217" i="6"/>
  <c r="AG217" i="6"/>
  <c r="AF217" i="6"/>
  <c r="AE217" i="6"/>
  <c r="AD217" i="6"/>
  <c r="AC217" i="6"/>
  <c r="AB217" i="6"/>
  <c r="AA217" i="6"/>
  <c r="BF217" i="6" s="1"/>
  <c r="BE216" i="6"/>
  <c r="BD216" i="6"/>
  <c r="BC216" i="6"/>
  <c r="BB216" i="6"/>
  <c r="BA216" i="6"/>
  <c r="AZ216" i="6"/>
  <c r="AY216" i="6"/>
  <c r="AX216" i="6"/>
  <c r="AW216" i="6"/>
  <c r="AV216" i="6"/>
  <c r="AU216" i="6"/>
  <c r="AT216" i="6"/>
  <c r="AS216" i="6"/>
  <c r="AR216" i="6"/>
  <c r="AQ216" i="6"/>
  <c r="AP216" i="6"/>
  <c r="AO216" i="6"/>
  <c r="AN216" i="6"/>
  <c r="AM216" i="6"/>
  <c r="AL216" i="6"/>
  <c r="AK216" i="6"/>
  <c r="AJ216" i="6"/>
  <c r="AI216" i="6"/>
  <c r="AH216" i="6"/>
  <c r="AG216" i="6"/>
  <c r="AF216" i="6"/>
  <c r="AE216" i="6"/>
  <c r="AD216" i="6"/>
  <c r="AC216" i="6"/>
  <c r="AB216" i="6"/>
  <c r="AA216" i="6"/>
  <c r="BF216" i="6" s="1"/>
  <c r="BE215" i="6"/>
  <c r="BD215" i="6"/>
  <c r="BC215" i="6"/>
  <c r="BB215" i="6"/>
  <c r="BA215" i="6"/>
  <c r="AZ215" i="6"/>
  <c r="AY215" i="6"/>
  <c r="AX215" i="6"/>
  <c r="AW215" i="6"/>
  <c r="AV215" i="6"/>
  <c r="AU215" i="6"/>
  <c r="AU213" i="6" s="1"/>
  <c r="AT215" i="6"/>
  <c r="AS215" i="6"/>
  <c r="AR215" i="6"/>
  <c r="AQ215" i="6"/>
  <c r="AQ213" i="6" s="1"/>
  <c r="AP215" i="6"/>
  <c r="AO215" i="6"/>
  <c r="AN215" i="6"/>
  <c r="AM215" i="6"/>
  <c r="AM213" i="6" s="1"/>
  <c r="AL215" i="6"/>
  <c r="AK215" i="6"/>
  <c r="AJ215" i="6"/>
  <c r="AI215" i="6"/>
  <c r="AI213" i="6" s="1"/>
  <c r="AH215" i="6"/>
  <c r="AG215" i="6"/>
  <c r="AF215" i="6"/>
  <c r="AE215" i="6"/>
  <c r="AE213" i="6" s="1"/>
  <c r="AD215" i="6"/>
  <c r="AC215" i="6"/>
  <c r="AB215" i="6"/>
  <c r="AA215" i="6"/>
  <c r="BF215" i="6" s="1"/>
  <c r="BE214" i="6"/>
  <c r="BE213" i="6" s="1"/>
  <c r="BD214" i="6"/>
  <c r="BC214" i="6"/>
  <c r="BB214" i="6"/>
  <c r="BA214" i="6"/>
  <c r="BA213" i="6" s="1"/>
  <c r="AZ214" i="6"/>
  <c r="AY214" i="6"/>
  <c r="AX214" i="6"/>
  <c r="AW214" i="6"/>
  <c r="AW213" i="6" s="1"/>
  <c r="AV214" i="6"/>
  <c r="AU214" i="6"/>
  <c r="AT214" i="6"/>
  <c r="AS214" i="6"/>
  <c r="AS213" i="6" s="1"/>
  <c r="AR214" i="6"/>
  <c r="AQ214" i="6"/>
  <c r="AP214" i="6"/>
  <c r="AO214" i="6"/>
  <c r="AO213" i="6" s="1"/>
  <c r="AN214" i="6"/>
  <c r="AM214" i="6"/>
  <c r="AL214" i="6"/>
  <c r="AK214" i="6"/>
  <c r="AK213" i="6" s="1"/>
  <c r="AJ214" i="6"/>
  <c r="AI214" i="6"/>
  <c r="AH214" i="6"/>
  <c r="AG214" i="6"/>
  <c r="AG213" i="6" s="1"/>
  <c r="AF214" i="6"/>
  <c r="AE214" i="6"/>
  <c r="AD214" i="6"/>
  <c r="AC214" i="6"/>
  <c r="AC213" i="6" s="1"/>
  <c r="AB214" i="6"/>
  <c r="AA214" i="6"/>
  <c r="BF214" i="6" s="1"/>
  <c r="BD213" i="6"/>
  <c r="BC213" i="6"/>
  <c r="BB213" i="6"/>
  <c r="AZ213" i="6"/>
  <c r="AY213" i="6"/>
  <c r="AX213" i="6"/>
  <c r="AV213" i="6"/>
  <c r="AT213" i="6"/>
  <c r="AR213" i="6"/>
  <c r="AP213" i="6"/>
  <c r="AN213" i="6"/>
  <c r="AL213" i="6"/>
  <c r="AJ213" i="6"/>
  <c r="AH213" i="6"/>
  <c r="AF213" i="6"/>
  <c r="AD213" i="6"/>
  <c r="AB213" i="6"/>
  <c r="BE212" i="6"/>
  <c r="BD212" i="6"/>
  <c r="BC212" i="6"/>
  <c r="BB212" i="6"/>
  <c r="BA212" i="6"/>
  <c r="AZ212" i="6"/>
  <c r="AY212" i="6"/>
  <c r="AX212" i="6"/>
  <c r="AW212" i="6"/>
  <c r="AV212" i="6"/>
  <c r="AU212" i="6"/>
  <c r="AT212" i="6"/>
  <c r="AS212" i="6"/>
  <c r="AR212" i="6"/>
  <c r="AQ212" i="6"/>
  <c r="AP212" i="6"/>
  <c r="AO212" i="6"/>
  <c r="AN212" i="6"/>
  <c r="AM212" i="6"/>
  <c r="AL212" i="6"/>
  <c r="AK212" i="6"/>
  <c r="AJ212" i="6"/>
  <c r="AI212" i="6"/>
  <c r="AH212" i="6"/>
  <c r="AG212" i="6"/>
  <c r="AF212" i="6"/>
  <c r="AE212" i="6"/>
  <c r="AD212" i="6"/>
  <c r="AC212" i="6"/>
  <c r="AB212" i="6"/>
  <c r="AA212" i="6"/>
  <c r="BF212" i="6" s="1"/>
  <c r="BE211" i="6"/>
  <c r="BD211" i="6"/>
  <c r="BC211" i="6"/>
  <c r="BB211" i="6"/>
  <c r="BA211" i="6"/>
  <c r="AZ211" i="6"/>
  <c r="AY211" i="6"/>
  <c r="AX211" i="6"/>
  <c r="AW211" i="6"/>
  <c r="AV211" i="6"/>
  <c r="AU211" i="6"/>
  <c r="AT211" i="6"/>
  <c r="AS211" i="6"/>
  <c r="AR211" i="6"/>
  <c r="AQ211" i="6"/>
  <c r="AP211" i="6"/>
  <c r="AO211" i="6"/>
  <c r="AN211" i="6"/>
  <c r="AM211" i="6"/>
  <c r="AL211" i="6"/>
  <c r="AK211" i="6"/>
  <c r="AJ211" i="6"/>
  <c r="AI211" i="6"/>
  <c r="AH211" i="6"/>
  <c r="AG211" i="6"/>
  <c r="AF211" i="6"/>
  <c r="AE211" i="6"/>
  <c r="AD211" i="6"/>
  <c r="AC211" i="6"/>
  <c r="AB211" i="6"/>
  <c r="AA211" i="6"/>
  <c r="BF211" i="6" s="1"/>
  <c r="BF210" i="6"/>
  <c r="BE210" i="6"/>
  <c r="BD210" i="6"/>
  <c r="BC210" i="6"/>
  <c r="BB210" i="6"/>
  <c r="BA210" i="6"/>
  <c r="AZ210" i="6"/>
  <c r="AY210" i="6"/>
  <c r="AX210" i="6"/>
  <c r="AW210" i="6"/>
  <c r="AV210" i="6"/>
  <c r="AU210" i="6"/>
  <c r="AT210" i="6"/>
  <c r="AS210" i="6"/>
  <c r="AR210" i="6"/>
  <c r="AQ210" i="6"/>
  <c r="AP210" i="6"/>
  <c r="AO210" i="6"/>
  <c r="AN210" i="6"/>
  <c r="AM210" i="6"/>
  <c r="AL210" i="6"/>
  <c r="AK210" i="6"/>
  <c r="AJ210" i="6"/>
  <c r="AI210" i="6"/>
  <c r="AH210" i="6"/>
  <c r="AG210" i="6"/>
  <c r="AF210" i="6"/>
  <c r="AE210" i="6"/>
  <c r="AD210" i="6"/>
  <c r="AC210" i="6"/>
  <c r="AB210" i="6"/>
  <c r="AA210" i="6"/>
  <c r="BF209" i="6"/>
  <c r="BE209" i="6"/>
  <c r="BD209" i="6"/>
  <c r="BD226" i="6" s="1"/>
  <c r="BC209" i="6"/>
  <c r="BB209" i="6"/>
  <c r="BA209" i="6"/>
  <c r="AZ209" i="6"/>
  <c r="AY209" i="6"/>
  <c r="AX209" i="6"/>
  <c r="AW209" i="6"/>
  <c r="AV209" i="6"/>
  <c r="AU209" i="6"/>
  <c r="AT209" i="6"/>
  <c r="AS209" i="6"/>
  <c r="AS226" i="6" s="1"/>
  <c r="AR209" i="6"/>
  <c r="AQ209" i="6"/>
  <c r="AP209" i="6"/>
  <c r="AO209" i="6"/>
  <c r="AN209" i="6"/>
  <c r="AN226" i="6" s="1"/>
  <c r="AM209" i="6"/>
  <c r="AL209" i="6"/>
  <c r="AK209" i="6"/>
  <c r="AJ209" i="6"/>
  <c r="AI209" i="6"/>
  <c r="AH209" i="6"/>
  <c r="AG209" i="6"/>
  <c r="AF209" i="6"/>
  <c r="AF226" i="6" s="1"/>
  <c r="AE209" i="6"/>
  <c r="AD209" i="6"/>
  <c r="AC209" i="6"/>
  <c r="AC226" i="6" s="1"/>
  <c r="AB209" i="6"/>
  <c r="AA209" i="6"/>
  <c r="BF208" i="6"/>
  <c r="BE208" i="6"/>
  <c r="BD208" i="6"/>
  <c r="BC208" i="6"/>
  <c r="BB208" i="6"/>
  <c r="BA208" i="6"/>
  <c r="AZ208" i="6"/>
  <c r="AY208" i="6"/>
  <c r="AX208" i="6"/>
  <c r="AW208" i="6"/>
  <c r="AV208" i="6"/>
  <c r="AU208" i="6"/>
  <c r="AT208" i="6"/>
  <c r="AS208" i="6"/>
  <c r="AR208" i="6"/>
  <c r="AQ208" i="6"/>
  <c r="AP208" i="6"/>
  <c r="AO208" i="6"/>
  <c r="AN208" i="6"/>
  <c r="AM208" i="6"/>
  <c r="AL208" i="6"/>
  <c r="AK208" i="6"/>
  <c r="AJ208" i="6"/>
  <c r="AI208" i="6"/>
  <c r="AH208" i="6"/>
  <c r="AG208" i="6"/>
  <c r="AF208" i="6"/>
  <c r="AE208" i="6"/>
  <c r="AD208" i="6"/>
  <c r="AC208" i="6"/>
  <c r="AB208" i="6"/>
  <c r="AA208" i="6"/>
  <c r="BF207" i="6"/>
  <c r="BE207" i="6"/>
  <c r="BD207" i="6"/>
  <c r="BC207" i="6"/>
  <c r="BB207" i="6"/>
  <c r="BB182" i="6" s="1"/>
  <c r="BA207" i="6"/>
  <c r="AZ207" i="6"/>
  <c r="AY207" i="6"/>
  <c r="AX207" i="6"/>
  <c r="AX182" i="6" s="1"/>
  <c r="AW207" i="6"/>
  <c r="AV207" i="6"/>
  <c r="AU207" i="6"/>
  <c r="AT207" i="6"/>
  <c r="AT182" i="6" s="1"/>
  <c r="AS207" i="6"/>
  <c r="AR207" i="6"/>
  <c r="AQ207" i="6"/>
  <c r="AP207" i="6"/>
  <c r="AP182" i="6" s="1"/>
  <c r="AO207" i="6"/>
  <c r="AN207" i="6"/>
  <c r="AM207" i="6"/>
  <c r="AL207" i="6"/>
  <c r="AL182" i="6" s="1"/>
  <c r="AK207" i="6"/>
  <c r="AJ207" i="6"/>
  <c r="AI207" i="6"/>
  <c r="AH207" i="6"/>
  <c r="AH182" i="6" s="1"/>
  <c r="AG207" i="6"/>
  <c r="AF207" i="6"/>
  <c r="AE207" i="6"/>
  <c r="AD207" i="6"/>
  <c r="AD182" i="6" s="1"/>
  <c r="AC207" i="6"/>
  <c r="AB207" i="6"/>
  <c r="AA207" i="6"/>
  <c r="BF206" i="6"/>
  <c r="BE206" i="6"/>
  <c r="BD206" i="6"/>
  <c r="BC206" i="6"/>
  <c r="BB206" i="6"/>
  <c r="BA206" i="6"/>
  <c r="AZ206" i="6"/>
  <c r="AY206" i="6"/>
  <c r="AX206" i="6"/>
  <c r="AW206" i="6"/>
  <c r="AV206" i="6"/>
  <c r="AU206" i="6"/>
  <c r="AT206" i="6"/>
  <c r="AS206" i="6"/>
  <c r="AR206" i="6"/>
  <c r="AQ206" i="6"/>
  <c r="AP206" i="6"/>
  <c r="AP185" i="6" s="1"/>
  <c r="AP184" i="6" s="1"/>
  <c r="AP225" i="6" s="1"/>
  <c r="AO206" i="6"/>
  <c r="AN206" i="6"/>
  <c r="AM206" i="6"/>
  <c r="AL206" i="6"/>
  <c r="AK206" i="6"/>
  <c r="AJ206" i="6"/>
  <c r="AI206" i="6"/>
  <c r="AH206" i="6"/>
  <c r="AG206" i="6"/>
  <c r="AF206" i="6"/>
  <c r="AE206" i="6"/>
  <c r="AD206" i="6"/>
  <c r="AC206" i="6"/>
  <c r="AB206" i="6"/>
  <c r="AA206" i="6"/>
  <c r="BF205" i="6"/>
  <c r="BF222" i="6" s="1"/>
  <c r="BE205" i="6"/>
  <c r="BD205" i="6"/>
  <c r="BD222" i="6" s="1"/>
  <c r="BC205" i="6"/>
  <c r="BB205" i="6"/>
  <c r="BA205" i="6"/>
  <c r="BA226" i="6" s="1"/>
  <c r="AZ205" i="6"/>
  <c r="AZ222" i="6" s="1"/>
  <c r="AY205" i="6"/>
  <c r="AX205" i="6"/>
  <c r="AW205" i="6"/>
  <c r="AV205" i="6"/>
  <c r="AV222" i="6" s="1"/>
  <c r="AU205" i="6"/>
  <c r="AU222" i="6" s="1"/>
  <c r="AT205" i="6"/>
  <c r="AS205" i="6"/>
  <c r="AR205" i="6"/>
  <c r="AQ205" i="6"/>
  <c r="AP205" i="6"/>
  <c r="AO205" i="6"/>
  <c r="AN205" i="6"/>
  <c r="AN222" i="6" s="1"/>
  <c r="AM205" i="6"/>
  <c r="AL205" i="6"/>
  <c r="AK205" i="6"/>
  <c r="AJ205" i="6"/>
  <c r="AI205" i="6"/>
  <c r="AI222" i="6" s="1"/>
  <c r="AH205" i="6"/>
  <c r="AG205" i="6"/>
  <c r="AF205" i="6"/>
  <c r="AF222" i="6" s="1"/>
  <c r="AE205" i="6"/>
  <c r="AE222" i="6" s="1"/>
  <c r="AD205" i="6"/>
  <c r="AC205" i="6"/>
  <c r="AB205" i="6"/>
  <c r="AA205" i="6"/>
  <c r="AA222" i="6" s="1"/>
  <c r="BG204" i="6"/>
  <c r="BE204" i="6"/>
  <c r="BD204" i="6"/>
  <c r="BC204" i="6"/>
  <c r="BB204" i="6"/>
  <c r="BA204" i="6"/>
  <c r="AZ204" i="6"/>
  <c r="AY204" i="6"/>
  <c r="AX204" i="6"/>
  <c r="AW204" i="6"/>
  <c r="AV204" i="6"/>
  <c r="AU204" i="6"/>
  <c r="AT204" i="6"/>
  <c r="AS204" i="6"/>
  <c r="AR204" i="6"/>
  <c r="AQ204" i="6"/>
  <c r="AP204" i="6"/>
  <c r="AO204" i="6"/>
  <c r="AN204" i="6"/>
  <c r="AM204" i="6"/>
  <c r="AL204" i="6"/>
  <c r="AK204" i="6"/>
  <c r="AJ204" i="6"/>
  <c r="AI204" i="6"/>
  <c r="AH204" i="6"/>
  <c r="AG204" i="6"/>
  <c r="AF204" i="6"/>
  <c r="AE204" i="6"/>
  <c r="AD204" i="6"/>
  <c r="AC204" i="6"/>
  <c r="AB204" i="6"/>
  <c r="AA204" i="6"/>
  <c r="BF204" i="6" s="1"/>
  <c r="BE203" i="6"/>
  <c r="BD203" i="6"/>
  <c r="BC203" i="6"/>
  <c r="BB203" i="6"/>
  <c r="BA203" i="6"/>
  <c r="AZ203" i="6"/>
  <c r="AY203" i="6"/>
  <c r="AX203" i="6"/>
  <c r="AW203" i="6"/>
  <c r="AV203" i="6"/>
  <c r="AU203" i="6"/>
  <c r="AT203" i="6"/>
  <c r="AS203" i="6"/>
  <c r="AR203" i="6"/>
  <c r="AQ203" i="6"/>
  <c r="AP203" i="6"/>
  <c r="AO203" i="6"/>
  <c r="AN203" i="6"/>
  <c r="AM203" i="6"/>
  <c r="AL203" i="6"/>
  <c r="AK203" i="6"/>
  <c r="AJ203" i="6"/>
  <c r="AI203" i="6"/>
  <c r="AH203" i="6"/>
  <c r="AG203" i="6"/>
  <c r="AF203" i="6"/>
  <c r="AE203" i="6"/>
  <c r="AD203" i="6"/>
  <c r="AC203" i="6"/>
  <c r="AB203" i="6"/>
  <c r="AA203" i="6"/>
  <c r="BF203" i="6" s="1"/>
  <c r="BE202" i="6"/>
  <c r="BD202" i="6"/>
  <c r="BC202" i="6"/>
  <c r="BB202" i="6"/>
  <c r="BA202" i="6"/>
  <c r="AZ202" i="6"/>
  <c r="AY202" i="6"/>
  <c r="AX202" i="6"/>
  <c r="AW202" i="6"/>
  <c r="AV202" i="6"/>
  <c r="AU202" i="6"/>
  <c r="AT202" i="6"/>
  <c r="AS202" i="6"/>
  <c r="AR202" i="6"/>
  <c r="AQ202" i="6"/>
  <c r="AP202" i="6"/>
  <c r="AO202" i="6"/>
  <c r="AN202" i="6"/>
  <c r="AM202" i="6"/>
  <c r="AL202" i="6"/>
  <c r="AK202" i="6"/>
  <c r="AJ202" i="6"/>
  <c r="AI202" i="6"/>
  <c r="AH202" i="6"/>
  <c r="AG202" i="6"/>
  <c r="AF202" i="6"/>
  <c r="AE202" i="6"/>
  <c r="AD202" i="6"/>
  <c r="AC202" i="6"/>
  <c r="AB202" i="6"/>
  <c r="AA202" i="6"/>
  <c r="BF202" i="6" s="1"/>
  <c r="BE201" i="6"/>
  <c r="BD201" i="6"/>
  <c r="BC201" i="6"/>
  <c r="BB201" i="6"/>
  <c r="BA201" i="6"/>
  <c r="AZ201" i="6"/>
  <c r="AY201" i="6"/>
  <c r="AX201" i="6"/>
  <c r="AW201" i="6"/>
  <c r="AV201" i="6"/>
  <c r="AU201" i="6"/>
  <c r="AT201" i="6"/>
  <c r="AS201" i="6"/>
  <c r="AR201" i="6"/>
  <c r="AQ201" i="6"/>
  <c r="AP201" i="6"/>
  <c r="AO201" i="6"/>
  <c r="AN201" i="6"/>
  <c r="AM201" i="6"/>
  <c r="AL201" i="6"/>
  <c r="AK201" i="6"/>
  <c r="AJ201" i="6"/>
  <c r="AI201" i="6"/>
  <c r="AH201" i="6"/>
  <c r="AG201" i="6"/>
  <c r="AF201" i="6"/>
  <c r="AE201" i="6"/>
  <c r="AD201" i="6"/>
  <c r="AC201" i="6"/>
  <c r="AB201" i="6"/>
  <c r="AA201" i="6"/>
  <c r="BF201" i="6" s="1"/>
  <c r="BE200" i="6"/>
  <c r="BD200" i="6"/>
  <c r="BC200" i="6"/>
  <c r="BB200" i="6"/>
  <c r="BA200" i="6"/>
  <c r="AZ200" i="6"/>
  <c r="AY200" i="6"/>
  <c r="AX200" i="6"/>
  <c r="AW200" i="6"/>
  <c r="AV200" i="6"/>
  <c r="AU200" i="6"/>
  <c r="AT200" i="6"/>
  <c r="AS200" i="6"/>
  <c r="AR200" i="6"/>
  <c r="AQ200" i="6"/>
  <c r="AP200" i="6"/>
  <c r="AO200" i="6"/>
  <c r="AN200" i="6"/>
  <c r="AM200" i="6"/>
  <c r="AL200" i="6"/>
  <c r="AK200" i="6"/>
  <c r="AJ200" i="6"/>
  <c r="AI200" i="6"/>
  <c r="AH200" i="6"/>
  <c r="AG200" i="6"/>
  <c r="AF200" i="6"/>
  <c r="AE200" i="6"/>
  <c r="AD200" i="6"/>
  <c r="AC200" i="6"/>
  <c r="AB200" i="6"/>
  <c r="AA200" i="6"/>
  <c r="BF200" i="6" s="1"/>
  <c r="BE199" i="6"/>
  <c r="BD199" i="6"/>
  <c r="BC199" i="6"/>
  <c r="BB199" i="6"/>
  <c r="BA199" i="6"/>
  <c r="AZ199" i="6"/>
  <c r="AY199" i="6"/>
  <c r="AX199" i="6"/>
  <c r="AW199" i="6"/>
  <c r="AV199" i="6"/>
  <c r="AU199" i="6"/>
  <c r="AT199" i="6"/>
  <c r="AS199" i="6"/>
  <c r="AR199" i="6"/>
  <c r="AQ199" i="6"/>
  <c r="AP199" i="6"/>
  <c r="AO199" i="6"/>
  <c r="AN199" i="6"/>
  <c r="AM199" i="6"/>
  <c r="AL199" i="6"/>
  <c r="AK199" i="6"/>
  <c r="AJ199" i="6"/>
  <c r="AI199" i="6"/>
  <c r="AH199" i="6"/>
  <c r="AG199" i="6"/>
  <c r="AF199" i="6"/>
  <c r="AE199" i="6"/>
  <c r="AD199" i="6"/>
  <c r="AC199" i="6"/>
  <c r="AB199" i="6"/>
  <c r="AA199" i="6"/>
  <c r="BF199" i="6" s="1"/>
  <c r="BE198" i="6"/>
  <c r="BD198" i="6"/>
  <c r="BC198" i="6"/>
  <c r="BB198" i="6"/>
  <c r="BA198" i="6"/>
  <c r="AZ198" i="6"/>
  <c r="AY198" i="6"/>
  <c r="AX198" i="6"/>
  <c r="AW198" i="6"/>
  <c r="AV198" i="6"/>
  <c r="AU198" i="6"/>
  <c r="AT198" i="6"/>
  <c r="AS198" i="6"/>
  <c r="AR198" i="6"/>
  <c r="AQ198" i="6"/>
  <c r="AP198" i="6"/>
  <c r="AO198" i="6"/>
  <c r="AN198" i="6"/>
  <c r="AM198" i="6"/>
  <c r="AL198" i="6"/>
  <c r="AK198" i="6"/>
  <c r="AJ198" i="6"/>
  <c r="AI198" i="6"/>
  <c r="AH198" i="6"/>
  <c r="AG198" i="6"/>
  <c r="AF198" i="6"/>
  <c r="AE198" i="6"/>
  <c r="AD198" i="6"/>
  <c r="AC198" i="6"/>
  <c r="AB198" i="6"/>
  <c r="AA198" i="6"/>
  <c r="BF198" i="6" s="1"/>
  <c r="BE197" i="6"/>
  <c r="BD197" i="6"/>
  <c r="BD223" i="6" s="1"/>
  <c r="BC197" i="6"/>
  <c r="BC223" i="6" s="1"/>
  <c r="BB197" i="6"/>
  <c r="BA197" i="6"/>
  <c r="AZ197" i="6"/>
  <c r="AY197" i="6"/>
  <c r="AY223" i="6" s="1"/>
  <c r="AX197" i="6"/>
  <c r="AW197" i="6"/>
  <c r="AV197" i="6"/>
  <c r="AU197" i="6"/>
  <c r="AU223" i="6" s="1"/>
  <c r="AT197" i="6"/>
  <c r="AS197" i="6"/>
  <c r="AR197" i="6"/>
  <c r="AQ197" i="6"/>
  <c r="AQ223" i="6" s="1"/>
  <c r="AP197" i="6"/>
  <c r="AO197" i="6"/>
  <c r="AN197" i="6"/>
  <c r="AM197" i="6"/>
  <c r="AM223" i="6" s="1"/>
  <c r="AL197" i="6"/>
  <c r="AK197" i="6"/>
  <c r="AJ197" i="6"/>
  <c r="AJ223" i="6" s="1"/>
  <c r="AI197" i="6"/>
  <c r="AI223" i="6" s="1"/>
  <c r="AH197" i="6"/>
  <c r="AG197" i="6"/>
  <c r="AF197" i="6"/>
  <c r="AE197" i="6"/>
  <c r="AE223" i="6" s="1"/>
  <c r="AD197" i="6"/>
  <c r="AC197" i="6"/>
  <c r="AB197" i="6"/>
  <c r="AA197" i="6"/>
  <c r="BF196" i="6"/>
  <c r="BE196" i="6"/>
  <c r="BD196" i="6"/>
  <c r="BC196" i="6"/>
  <c r="BB196" i="6"/>
  <c r="BA196" i="6"/>
  <c r="AZ196" i="6"/>
  <c r="AY196" i="6"/>
  <c r="AX196" i="6"/>
  <c r="AW196" i="6"/>
  <c r="AV196" i="6"/>
  <c r="AU196" i="6"/>
  <c r="AT196" i="6"/>
  <c r="AS196" i="6"/>
  <c r="AR196" i="6"/>
  <c r="AQ196" i="6"/>
  <c r="AP196" i="6"/>
  <c r="AO196" i="6"/>
  <c r="AN196" i="6"/>
  <c r="AM196" i="6"/>
  <c r="AL196" i="6"/>
  <c r="AK196" i="6"/>
  <c r="AJ196" i="6"/>
  <c r="AI196" i="6"/>
  <c r="AH196" i="6"/>
  <c r="AG196" i="6"/>
  <c r="AF196" i="6"/>
  <c r="AE196" i="6"/>
  <c r="AD196" i="6"/>
  <c r="AC196" i="6"/>
  <c r="AB196" i="6"/>
  <c r="AA196" i="6"/>
  <c r="BF195" i="6"/>
  <c r="BE195" i="6"/>
  <c r="BD195" i="6"/>
  <c r="BC195" i="6"/>
  <c r="BB195" i="6"/>
  <c r="BA195" i="6"/>
  <c r="AZ195" i="6"/>
  <c r="AY195" i="6"/>
  <c r="AX195" i="6"/>
  <c r="AW195" i="6"/>
  <c r="AV195" i="6"/>
  <c r="AU195" i="6"/>
  <c r="AT195" i="6"/>
  <c r="AS195" i="6"/>
  <c r="AR195" i="6"/>
  <c r="AQ195" i="6"/>
  <c r="AP195" i="6"/>
  <c r="AO195" i="6"/>
  <c r="AN195" i="6"/>
  <c r="AM195" i="6"/>
  <c r="AL195" i="6"/>
  <c r="AK195" i="6"/>
  <c r="AJ195" i="6"/>
  <c r="AI195" i="6"/>
  <c r="AH195" i="6"/>
  <c r="AG195" i="6"/>
  <c r="AF195" i="6"/>
  <c r="AE195" i="6"/>
  <c r="AD195" i="6"/>
  <c r="AC195" i="6"/>
  <c r="AB195" i="6"/>
  <c r="AA195" i="6"/>
  <c r="BF194" i="6"/>
  <c r="BE194" i="6"/>
  <c r="BD194" i="6"/>
  <c r="BD182" i="6" s="1"/>
  <c r="BC194" i="6"/>
  <c r="BB194" i="6"/>
  <c r="BA194" i="6"/>
  <c r="AZ194" i="6"/>
  <c r="AZ182" i="6" s="1"/>
  <c r="AY194" i="6"/>
  <c r="AX194" i="6"/>
  <c r="AW194" i="6"/>
  <c r="AV194" i="6"/>
  <c r="AV182" i="6" s="1"/>
  <c r="AU194" i="6"/>
  <c r="AT194" i="6"/>
  <c r="AS194" i="6"/>
  <c r="AR194" i="6"/>
  <c r="AR182" i="6" s="1"/>
  <c r="AQ194" i="6"/>
  <c r="AP194" i="6"/>
  <c r="AO194" i="6"/>
  <c r="AN194" i="6"/>
  <c r="AN182" i="6" s="1"/>
  <c r="AM194" i="6"/>
  <c r="AL194" i="6"/>
  <c r="AK194" i="6"/>
  <c r="AJ194" i="6"/>
  <c r="AJ182" i="6" s="1"/>
  <c r="AI194" i="6"/>
  <c r="AH194" i="6"/>
  <c r="AG194" i="6"/>
  <c r="AF194" i="6"/>
  <c r="AF182" i="6" s="1"/>
  <c r="AE194" i="6"/>
  <c r="AD194" i="6"/>
  <c r="AC194" i="6"/>
  <c r="AB194" i="6"/>
  <c r="AB182" i="6" s="1"/>
  <c r="AA194" i="6"/>
  <c r="BF193" i="6"/>
  <c r="BE193" i="6"/>
  <c r="BD193" i="6"/>
  <c r="BD181" i="6" s="1"/>
  <c r="BC193" i="6"/>
  <c r="BB193" i="6"/>
  <c r="BA193" i="6"/>
  <c r="AZ193" i="6"/>
  <c r="AZ181" i="6" s="1"/>
  <c r="AY193" i="6"/>
  <c r="AX193" i="6"/>
  <c r="AW193" i="6"/>
  <c r="AV193" i="6"/>
  <c r="AV181" i="6" s="1"/>
  <c r="AU193" i="6"/>
  <c r="AT193" i="6"/>
  <c r="AS193" i="6"/>
  <c r="AR193" i="6"/>
  <c r="AR181" i="6" s="1"/>
  <c r="AQ193" i="6"/>
  <c r="AP193" i="6"/>
  <c r="AO193" i="6"/>
  <c r="AN193" i="6"/>
  <c r="AN181" i="6" s="1"/>
  <c r="AM193" i="6"/>
  <c r="AL193" i="6"/>
  <c r="AK193" i="6"/>
  <c r="AJ193" i="6"/>
  <c r="AJ181" i="6" s="1"/>
  <c r="AI193" i="6"/>
  <c r="AH193" i="6"/>
  <c r="AG193" i="6"/>
  <c r="AF193" i="6"/>
  <c r="AF181" i="6" s="1"/>
  <c r="AE193" i="6"/>
  <c r="AD193" i="6"/>
  <c r="AC193" i="6"/>
  <c r="AB193" i="6"/>
  <c r="AB181" i="6" s="1"/>
  <c r="AA193" i="6"/>
  <c r="BF192" i="6"/>
  <c r="BE192" i="6"/>
  <c r="BD192" i="6"/>
  <c r="BD180" i="6" s="1"/>
  <c r="BC192" i="6"/>
  <c r="BB192" i="6"/>
  <c r="BA192" i="6"/>
  <c r="AZ192" i="6"/>
  <c r="AZ180" i="6" s="1"/>
  <c r="AY192" i="6"/>
  <c r="AX192" i="6"/>
  <c r="AW192" i="6"/>
  <c r="AV192" i="6"/>
  <c r="AV180" i="6" s="1"/>
  <c r="AU192" i="6"/>
  <c r="AT192" i="6"/>
  <c r="AS192" i="6"/>
  <c r="AR192" i="6"/>
  <c r="AR180" i="6" s="1"/>
  <c r="AQ192" i="6"/>
  <c r="AP192" i="6"/>
  <c r="AO192" i="6"/>
  <c r="AN192" i="6"/>
  <c r="AN180" i="6" s="1"/>
  <c r="AN220" i="6" s="1"/>
  <c r="AM192" i="6"/>
  <c r="AL192" i="6"/>
  <c r="AK192" i="6"/>
  <c r="AJ192" i="6"/>
  <c r="AJ180" i="6" s="1"/>
  <c r="AJ220" i="6" s="1"/>
  <c r="AI192" i="6"/>
  <c r="AH192" i="6"/>
  <c r="AG192" i="6"/>
  <c r="AF192" i="6"/>
  <c r="AF180" i="6" s="1"/>
  <c r="AF220" i="6" s="1"/>
  <c r="AE192" i="6"/>
  <c r="AD192" i="6"/>
  <c r="AC192" i="6"/>
  <c r="AB192" i="6"/>
  <c r="AB180" i="6" s="1"/>
  <c r="AA192" i="6"/>
  <c r="BF191" i="6"/>
  <c r="BG191" i="6" s="1"/>
  <c r="BE191" i="6"/>
  <c r="BE179" i="6" s="1"/>
  <c r="BD191" i="6"/>
  <c r="BC191" i="6"/>
  <c r="BB191" i="6"/>
  <c r="BA191" i="6"/>
  <c r="BA179" i="6" s="1"/>
  <c r="AZ191" i="6"/>
  <c r="AY191" i="6"/>
  <c r="AX191" i="6"/>
  <c r="AW191" i="6"/>
  <c r="AW179" i="6" s="1"/>
  <c r="AV191" i="6"/>
  <c r="AU191" i="6"/>
  <c r="AT191" i="6"/>
  <c r="AS191" i="6"/>
  <c r="AS179" i="6" s="1"/>
  <c r="AR191" i="6"/>
  <c r="AQ191" i="6"/>
  <c r="AP191" i="6"/>
  <c r="AO191" i="6"/>
  <c r="AO179" i="6" s="1"/>
  <c r="AN191" i="6"/>
  <c r="AM191" i="6"/>
  <c r="AL191" i="6"/>
  <c r="AK191" i="6"/>
  <c r="AK179" i="6" s="1"/>
  <c r="AJ191" i="6"/>
  <c r="AI191" i="6"/>
  <c r="AH191" i="6"/>
  <c r="AG191" i="6"/>
  <c r="AG179" i="6" s="1"/>
  <c r="AF191" i="6"/>
  <c r="AE191" i="6"/>
  <c r="AD191" i="6"/>
  <c r="AC191" i="6"/>
  <c r="AC179" i="6" s="1"/>
  <c r="AB191" i="6"/>
  <c r="AA191" i="6"/>
  <c r="BF190" i="6"/>
  <c r="BE190" i="6"/>
  <c r="BD190" i="6"/>
  <c r="BC190" i="6"/>
  <c r="BB190" i="6"/>
  <c r="BA190" i="6"/>
  <c r="AZ190" i="6"/>
  <c r="AY190" i="6"/>
  <c r="AX190" i="6"/>
  <c r="AW190" i="6"/>
  <c r="AV190" i="6"/>
  <c r="AU190" i="6"/>
  <c r="AT190" i="6"/>
  <c r="AS190" i="6"/>
  <c r="AR190" i="6"/>
  <c r="AQ190" i="6"/>
  <c r="AP190" i="6"/>
  <c r="AO190" i="6"/>
  <c r="AN190" i="6"/>
  <c r="AM190" i="6"/>
  <c r="AL190" i="6"/>
  <c r="AK190" i="6"/>
  <c r="AJ190" i="6"/>
  <c r="AI190" i="6"/>
  <c r="AH190" i="6"/>
  <c r="AG190" i="6"/>
  <c r="AF190" i="6"/>
  <c r="AE190" i="6"/>
  <c r="AD190" i="6"/>
  <c r="AC190" i="6"/>
  <c r="AB190" i="6"/>
  <c r="AA190" i="6"/>
  <c r="BF189" i="6"/>
  <c r="BE189" i="6"/>
  <c r="BD189" i="6"/>
  <c r="BC189" i="6"/>
  <c r="BB189" i="6"/>
  <c r="BA189" i="6"/>
  <c r="AZ189" i="6"/>
  <c r="AY189" i="6"/>
  <c r="AX189" i="6"/>
  <c r="AW189" i="6"/>
  <c r="AV189" i="6"/>
  <c r="AU189" i="6"/>
  <c r="AT189" i="6"/>
  <c r="AS189" i="6"/>
  <c r="AR189" i="6"/>
  <c r="AQ189" i="6"/>
  <c r="AP189" i="6"/>
  <c r="AO189" i="6"/>
  <c r="AN189" i="6"/>
  <c r="AM189" i="6"/>
  <c r="AL189" i="6"/>
  <c r="AK189" i="6"/>
  <c r="AJ189" i="6"/>
  <c r="AI189" i="6"/>
  <c r="AH189" i="6"/>
  <c r="AG189" i="6"/>
  <c r="AF189" i="6"/>
  <c r="AE189" i="6"/>
  <c r="AD189" i="6"/>
  <c r="AC189" i="6"/>
  <c r="AB189" i="6"/>
  <c r="AA189" i="6"/>
  <c r="BF188" i="6"/>
  <c r="BE188" i="6"/>
  <c r="BE180" i="6" s="1"/>
  <c r="BD188" i="6"/>
  <c r="BC188" i="6"/>
  <c r="BB188" i="6"/>
  <c r="BA188" i="6"/>
  <c r="BA180" i="6" s="1"/>
  <c r="BA220" i="6" s="1"/>
  <c r="AZ188" i="6"/>
  <c r="AY188" i="6"/>
  <c r="AX188" i="6"/>
  <c r="AW188" i="6"/>
  <c r="AW180" i="6" s="1"/>
  <c r="AV188" i="6"/>
  <c r="AU188" i="6"/>
  <c r="AT188" i="6"/>
  <c r="AS188" i="6"/>
  <c r="AS180" i="6" s="1"/>
  <c r="AR188" i="6"/>
  <c r="AQ188" i="6"/>
  <c r="AP188" i="6"/>
  <c r="AO188" i="6"/>
  <c r="AO180" i="6" s="1"/>
  <c r="AN188" i="6"/>
  <c r="AM188" i="6"/>
  <c r="AL188" i="6"/>
  <c r="AK188" i="6"/>
  <c r="AK180" i="6" s="1"/>
  <c r="AJ188" i="6"/>
  <c r="AI188" i="6"/>
  <c r="AH188" i="6"/>
  <c r="AG188" i="6"/>
  <c r="AG180" i="6" s="1"/>
  <c r="AF188" i="6"/>
  <c r="AE188" i="6"/>
  <c r="AD188" i="6"/>
  <c r="AC188" i="6"/>
  <c r="AC180" i="6" s="1"/>
  <c r="AB188" i="6"/>
  <c r="AA188" i="6"/>
  <c r="BF187" i="6"/>
  <c r="BG187" i="6" s="1"/>
  <c r="BE187" i="6"/>
  <c r="BD187" i="6"/>
  <c r="BC187" i="6"/>
  <c r="BC179" i="6" s="1"/>
  <c r="BB187" i="6"/>
  <c r="BA187" i="6"/>
  <c r="AZ187" i="6"/>
  <c r="AY187" i="6"/>
  <c r="AY179" i="6" s="1"/>
  <c r="AX187" i="6"/>
  <c r="AW187" i="6"/>
  <c r="AV187" i="6"/>
  <c r="AU187" i="6"/>
  <c r="AU179" i="6" s="1"/>
  <c r="AT187" i="6"/>
  <c r="AS187" i="6"/>
  <c r="AR187" i="6"/>
  <c r="AQ187" i="6"/>
  <c r="AQ179" i="6" s="1"/>
  <c r="AP187" i="6"/>
  <c r="AO187" i="6"/>
  <c r="AN187" i="6"/>
  <c r="AM187" i="6"/>
  <c r="AM179" i="6" s="1"/>
  <c r="AL187" i="6"/>
  <c r="AK187" i="6"/>
  <c r="AJ187" i="6"/>
  <c r="AI187" i="6"/>
  <c r="AI179" i="6" s="1"/>
  <c r="AH187" i="6"/>
  <c r="AG187" i="6"/>
  <c r="AF187" i="6"/>
  <c r="AE187" i="6"/>
  <c r="AE179" i="6" s="1"/>
  <c r="AD187" i="6"/>
  <c r="AC187" i="6"/>
  <c r="AC183" i="6" s="1"/>
  <c r="AB187" i="6"/>
  <c r="AA187" i="6"/>
  <c r="AA179" i="6" s="1"/>
  <c r="BF179" i="6" s="1"/>
  <c r="BF186" i="6"/>
  <c r="BD186" i="6"/>
  <c r="BC186" i="6"/>
  <c r="BB186" i="6"/>
  <c r="AZ186" i="6"/>
  <c r="AY186" i="6"/>
  <c r="AX186" i="6"/>
  <c r="AV186" i="6"/>
  <c r="AU186" i="6"/>
  <c r="AT186" i="6"/>
  <c r="AR186" i="6"/>
  <c r="AQ186" i="6"/>
  <c r="AP186" i="6"/>
  <c r="AN186" i="6"/>
  <c r="AM186" i="6"/>
  <c r="AL186" i="6"/>
  <c r="AJ186" i="6"/>
  <c r="AI186" i="6"/>
  <c r="AH186" i="6"/>
  <c r="AF186" i="6"/>
  <c r="AE186" i="6"/>
  <c r="AD186" i="6"/>
  <c r="AB186" i="6"/>
  <c r="AA186" i="6"/>
  <c r="BF185" i="6"/>
  <c r="BD185" i="6"/>
  <c r="BC185" i="6"/>
  <c r="BB185" i="6"/>
  <c r="AZ185" i="6"/>
  <c r="AY185" i="6"/>
  <c r="AX185" i="6"/>
  <c r="AV185" i="6"/>
  <c r="AU185" i="6"/>
  <c r="AT185" i="6"/>
  <c r="AR185" i="6"/>
  <c r="AQ185" i="6"/>
  <c r="AN185" i="6"/>
  <c r="AM185" i="6"/>
  <c r="AL185" i="6"/>
  <c r="AJ185" i="6"/>
  <c r="AI185" i="6"/>
  <c r="AH185" i="6"/>
  <c r="AF185" i="6"/>
  <c r="AE185" i="6"/>
  <c r="AD185" i="6"/>
  <c r="AB185" i="6"/>
  <c r="AA185" i="6"/>
  <c r="BF184" i="6"/>
  <c r="BD184" i="6"/>
  <c r="BD225" i="6" s="1"/>
  <c r="BD227" i="6" s="1"/>
  <c r="BC184" i="6"/>
  <c r="BC225" i="6" s="1"/>
  <c r="BB184" i="6"/>
  <c r="BB225" i="6" s="1"/>
  <c r="AZ184" i="6"/>
  <c r="AZ225" i="6" s="1"/>
  <c r="AY184" i="6"/>
  <c r="AY225" i="6" s="1"/>
  <c r="AX184" i="6"/>
  <c r="AX225" i="6" s="1"/>
  <c r="AV184" i="6"/>
  <c r="AU184" i="6"/>
  <c r="AU225" i="6" s="1"/>
  <c r="AT184" i="6"/>
  <c r="AT225" i="6" s="1"/>
  <c r="AR184" i="6"/>
  <c r="AR225" i="6" s="1"/>
  <c r="AQ184" i="6"/>
  <c r="AQ225" i="6" s="1"/>
  <c r="AN184" i="6"/>
  <c r="AN225" i="6" s="1"/>
  <c r="AN227" i="6" s="1"/>
  <c r="AM184" i="6"/>
  <c r="AM225" i="6" s="1"/>
  <c r="AL184" i="6"/>
  <c r="AL225" i="6" s="1"/>
  <c r="AJ184" i="6"/>
  <c r="AJ225" i="6" s="1"/>
  <c r="AI184" i="6"/>
  <c r="AI225" i="6" s="1"/>
  <c r="AH184" i="6"/>
  <c r="AH225" i="6" s="1"/>
  <c r="AF184" i="6"/>
  <c r="AF225" i="6" s="1"/>
  <c r="AF227" i="6" s="1"/>
  <c r="AE184" i="6"/>
  <c r="AE225" i="6" s="1"/>
  <c r="AD184" i="6"/>
  <c r="AD225" i="6" s="1"/>
  <c r="AB184" i="6"/>
  <c r="AB225" i="6" s="1"/>
  <c r="AA184" i="6"/>
  <c r="BE183" i="6"/>
  <c r="BD183" i="6"/>
  <c r="BC183" i="6"/>
  <c r="BA183" i="6"/>
  <c r="AZ183" i="6"/>
  <c r="AY183" i="6"/>
  <c r="AW183" i="6"/>
  <c r="AV183" i="6"/>
  <c r="AU183" i="6"/>
  <c r="AS183" i="6"/>
  <c r="AR183" i="6"/>
  <c r="AQ183" i="6"/>
  <c r="AO183" i="6"/>
  <c r="AN183" i="6"/>
  <c r="AM183" i="6"/>
  <c r="AK183" i="6"/>
  <c r="AJ183" i="6"/>
  <c r="AI183" i="6"/>
  <c r="AG183" i="6"/>
  <c r="AF183" i="6"/>
  <c r="AE183" i="6"/>
  <c r="AB183" i="6"/>
  <c r="AA183" i="6"/>
  <c r="BF183" i="6" s="1"/>
  <c r="BG183" i="6" s="1"/>
  <c r="BC182" i="6"/>
  <c r="AY182" i="6"/>
  <c r="AU182" i="6"/>
  <c r="AQ182" i="6"/>
  <c r="AM182" i="6"/>
  <c r="AI182" i="6"/>
  <c r="AE182" i="6"/>
  <c r="AA182" i="6"/>
  <c r="BF182" i="6" s="1"/>
  <c r="BC181" i="6"/>
  <c r="AY181" i="6"/>
  <c r="AU181" i="6"/>
  <c r="AQ181" i="6"/>
  <c r="AM181" i="6"/>
  <c r="AI181" i="6"/>
  <c r="AE181" i="6"/>
  <c r="AA181" i="6"/>
  <c r="BF181" i="6" s="1"/>
  <c r="AY180" i="6"/>
  <c r="AU180" i="6"/>
  <c r="AU220" i="6" s="1"/>
  <c r="AQ180" i="6"/>
  <c r="AI180" i="6"/>
  <c r="AE180" i="6"/>
  <c r="O180" i="6"/>
  <c r="BD179" i="6"/>
  <c r="AZ179" i="6"/>
  <c r="AV179" i="6"/>
  <c r="AR179" i="6"/>
  <c r="AN179" i="6"/>
  <c r="AJ179" i="6"/>
  <c r="AF179" i="6"/>
  <c r="AB179" i="6"/>
  <c r="BE178" i="6"/>
  <c r="BD178" i="6"/>
  <c r="BC178" i="6"/>
  <c r="BB178" i="6"/>
  <c r="BA178" i="6"/>
  <c r="AZ178" i="6"/>
  <c r="AY178" i="6"/>
  <c r="AX178" i="6"/>
  <c r="AW178" i="6"/>
  <c r="AV178" i="6"/>
  <c r="AU178" i="6"/>
  <c r="AT178" i="6"/>
  <c r="AS178" i="6"/>
  <c r="AR178" i="6"/>
  <c r="AQ178" i="6"/>
  <c r="AP178" i="6"/>
  <c r="AO178" i="6"/>
  <c r="AN178" i="6"/>
  <c r="AM178" i="6"/>
  <c r="AL178" i="6"/>
  <c r="AK178" i="6"/>
  <c r="AJ178" i="6"/>
  <c r="AI178" i="6"/>
  <c r="AH178" i="6"/>
  <c r="AG178" i="6"/>
  <c r="AF178" i="6"/>
  <c r="AE178" i="6"/>
  <c r="AD178" i="6"/>
  <c r="AC178" i="6"/>
  <c r="AB178" i="6"/>
  <c r="AA178" i="6"/>
  <c r="BF178" i="6" s="1"/>
  <c r="BE166" i="6"/>
  <c r="BD166" i="6"/>
  <c r="BC166" i="6"/>
  <c r="BB166" i="6"/>
  <c r="BA166" i="6"/>
  <c r="AZ166" i="6"/>
  <c r="AY166" i="6"/>
  <c r="AX166" i="6"/>
  <c r="AW166" i="6"/>
  <c r="AV166" i="6"/>
  <c r="AU166" i="6"/>
  <c r="AT166" i="6"/>
  <c r="AS166" i="6"/>
  <c r="AR166" i="6"/>
  <c r="AQ166" i="6"/>
  <c r="AP166" i="6"/>
  <c r="AO166" i="6"/>
  <c r="AN166" i="6"/>
  <c r="AM166" i="6"/>
  <c r="AL166" i="6"/>
  <c r="AK166" i="6"/>
  <c r="AJ166" i="6"/>
  <c r="AI166" i="6"/>
  <c r="AH166" i="6"/>
  <c r="AG166" i="6"/>
  <c r="AF166" i="6"/>
  <c r="AE166" i="6"/>
  <c r="AD166" i="6"/>
  <c r="AC166" i="6"/>
  <c r="AB166" i="6"/>
  <c r="AA166" i="6"/>
  <c r="BE165" i="6"/>
  <c r="BD165" i="6"/>
  <c r="BC165" i="6"/>
  <c r="BB165" i="6"/>
  <c r="BA165" i="6"/>
  <c r="AZ165" i="6"/>
  <c r="AY165" i="6"/>
  <c r="AX165" i="6"/>
  <c r="AW165" i="6"/>
  <c r="AV165" i="6"/>
  <c r="AU165" i="6"/>
  <c r="AT165" i="6"/>
  <c r="AS165" i="6"/>
  <c r="AR165" i="6"/>
  <c r="AQ165" i="6"/>
  <c r="AP165" i="6"/>
  <c r="AO165" i="6"/>
  <c r="AN165" i="6"/>
  <c r="AM165" i="6"/>
  <c r="AL165" i="6"/>
  <c r="AK165" i="6"/>
  <c r="AJ165" i="6"/>
  <c r="AI165" i="6"/>
  <c r="AH165" i="6"/>
  <c r="AG165" i="6"/>
  <c r="AF165" i="6"/>
  <c r="AE165" i="6"/>
  <c r="AD165" i="6"/>
  <c r="AC165" i="6"/>
  <c r="AB165" i="6"/>
  <c r="AA165" i="6"/>
  <c r="BF165" i="6" s="1"/>
  <c r="BE164" i="6"/>
  <c r="BD164" i="6"/>
  <c r="BC164" i="6"/>
  <c r="BB164" i="6"/>
  <c r="BA164" i="6"/>
  <c r="AZ164" i="6"/>
  <c r="AY164" i="6"/>
  <c r="AX164" i="6"/>
  <c r="AW164" i="6"/>
  <c r="AV164" i="6"/>
  <c r="AU164" i="6"/>
  <c r="AT164" i="6"/>
  <c r="AS164" i="6"/>
  <c r="AR164" i="6"/>
  <c r="AQ164" i="6"/>
  <c r="AP164" i="6"/>
  <c r="AO164" i="6"/>
  <c r="AN164" i="6"/>
  <c r="AM164" i="6"/>
  <c r="AL164" i="6"/>
  <c r="AK164" i="6"/>
  <c r="AJ164" i="6"/>
  <c r="AI164" i="6"/>
  <c r="AH164" i="6"/>
  <c r="AG164" i="6"/>
  <c r="AF164" i="6"/>
  <c r="AE164" i="6"/>
  <c r="AD164" i="6"/>
  <c r="AC164" i="6"/>
  <c r="AB164" i="6"/>
  <c r="AA164" i="6"/>
  <c r="BE163" i="6"/>
  <c r="BE161" i="6" s="1"/>
  <c r="BE128" i="6" s="1"/>
  <c r="BD163" i="6"/>
  <c r="BC163" i="6"/>
  <c r="BB163" i="6"/>
  <c r="BA163" i="6"/>
  <c r="BA161" i="6" s="1"/>
  <c r="BA128" i="6" s="1"/>
  <c r="AZ163" i="6"/>
  <c r="AY163" i="6"/>
  <c r="AX163" i="6"/>
  <c r="AW163" i="6"/>
  <c r="AW161" i="6" s="1"/>
  <c r="AW128" i="6" s="1"/>
  <c r="AV163" i="6"/>
  <c r="AU163" i="6"/>
  <c r="AT163" i="6"/>
  <c r="AS163" i="6"/>
  <c r="AS161" i="6" s="1"/>
  <c r="AS128" i="6" s="1"/>
  <c r="AR163" i="6"/>
  <c r="AQ163" i="6"/>
  <c r="AP163" i="6"/>
  <c r="AO163" i="6"/>
  <c r="AO161" i="6" s="1"/>
  <c r="AO128" i="6" s="1"/>
  <c r="AN163" i="6"/>
  <c r="AM163" i="6"/>
  <c r="AL163" i="6"/>
  <c r="AK163" i="6"/>
  <c r="AK161" i="6" s="1"/>
  <c r="AK128" i="6" s="1"/>
  <c r="AJ163" i="6"/>
  <c r="AI163" i="6"/>
  <c r="AH163" i="6"/>
  <c r="AG163" i="6"/>
  <c r="AG161" i="6" s="1"/>
  <c r="AG128" i="6" s="1"/>
  <c r="AF163" i="6"/>
  <c r="AE163" i="6"/>
  <c r="AD163" i="6"/>
  <c r="AC163" i="6"/>
  <c r="AC161" i="6" s="1"/>
  <c r="AC128" i="6" s="1"/>
  <c r="AB163" i="6"/>
  <c r="AA163" i="6"/>
  <c r="BF163" i="6" s="1"/>
  <c r="BE162" i="6"/>
  <c r="BD162" i="6"/>
  <c r="BD161" i="6" s="1"/>
  <c r="BD128" i="6" s="1"/>
  <c r="BC162" i="6"/>
  <c r="BB162" i="6"/>
  <c r="BA162" i="6"/>
  <c r="AZ162" i="6"/>
  <c r="AZ161" i="6" s="1"/>
  <c r="AZ128" i="6" s="1"/>
  <c r="AY162" i="6"/>
  <c r="AX162" i="6"/>
  <c r="AW162" i="6"/>
  <c r="AV162" i="6"/>
  <c r="AV161" i="6" s="1"/>
  <c r="AV128" i="6" s="1"/>
  <c r="AU162" i="6"/>
  <c r="AT162" i="6"/>
  <c r="AS162" i="6"/>
  <c r="AR162" i="6"/>
  <c r="AR161" i="6" s="1"/>
  <c r="AR128" i="6" s="1"/>
  <c r="AQ162" i="6"/>
  <c r="AP162" i="6"/>
  <c r="AO162" i="6"/>
  <c r="AN162" i="6"/>
  <c r="AN161" i="6" s="1"/>
  <c r="AN128" i="6" s="1"/>
  <c r="AM162" i="6"/>
  <c r="AL162" i="6"/>
  <c r="AK162" i="6"/>
  <c r="AJ162" i="6"/>
  <c r="AJ161" i="6" s="1"/>
  <c r="AJ128" i="6" s="1"/>
  <c r="AI162" i="6"/>
  <c r="AH162" i="6"/>
  <c r="AG162" i="6"/>
  <c r="AF162" i="6"/>
  <c r="AF161" i="6" s="1"/>
  <c r="AF128" i="6" s="1"/>
  <c r="AE162" i="6"/>
  <c r="AD162" i="6"/>
  <c r="AC162" i="6"/>
  <c r="AB162" i="6"/>
  <c r="AB161" i="6" s="1"/>
  <c r="AB128" i="6" s="1"/>
  <c r="AA162" i="6"/>
  <c r="BF162" i="6" s="1"/>
  <c r="BC161" i="6"/>
  <c r="BB161" i="6"/>
  <c r="AY161" i="6"/>
  <c r="AX161" i="6"/>
  <c r="AU161" i="6"/>
  <c r="AT161" i="6"/>
  <c r="AQ161" i="6"/>
  <c r="AP161" i="6"/>
  <c r="AM161" i="6"/>
  <c r="AL161" i="6"/>
  <c r="AI161" i="6"/>
  <c r="AH161" i="6"/>
  <c r="AE161" i="6"/>
  <c r="AD161" i="6"/>
  <c r="AA161" i="6"/>
  <c r="BF161" i="6" s="1"/>
  <c r="BE160" i="6"/>
  <c r="BD160" i="6"/>
  <c r="BC160" i="6"/>
  <c r="BB160" i="6"/>
  <c r="BA160" i="6"/>
  <c r="AZ160" i="6"/>
  <c r="AY160" i="6"/>
  <c r="AX160" i="6"/>
  <c r="AW160" i="6"/>
  <c r="AV160" i="6"/>
  <c r="AU160" i="6"/>
  <c r="AT160" i="6"/>
  <c r="AS160" i="6"/>
  <c r="AR160" i="6"/>
  <c r="AQ160" i="6"/>
  <c r="AP160" i="6"/>
  <c r="AO160" i="6"/>
  <c r="AN160" i="6"/>
  <c r="AM160" i="6"/>
  <c r="AL160" i="6"/>
  <c r="AK160" i="6"/>
  <c r="AJ160" i="6"/>
  <c r="AI160" i="6"/>
  <c r="AH160" i="6"/>
  <c r="AG160" i="6"/>
  <c r="AF160" i="6"/>
  <c r="AE160" i="6"/>
  <c r="AD160" i="6"/>
  <c r="AC160" i="6"/>
  <c r="AB160" i="6"/>
  <c r="AA160" i="6"/>
  <c r="BF160" i="6" s="1"/>
  <c r="BE159" i="6"/>
  <c r="BD159" i="6"/>
  <c r="BC159" i="6"/>
  <c r="BB159" i="6"/>
  <c r="BA159" i="6"/>
  <c r="AZ159" i="6"/>
  <c r="AY159" i="6"/>
  <c r="AX159" i="6"/>
  <c r="AW159" i="6"/>
  <c r="AV159" i="6"/>
  <c r="AU159" i="6"/>
  <c r="AT159" i="6"/>
  <c r="AS159" i="6"/>
  <c r="AR159" i="6"/>
  <c r="AQ159" i="6"/>
  <c r="AP159" i="6"/>
  <c r="AO159" i="6"/>
  <c r="AN159" i="6"/>
  <c r="AM159" i="6"/>
  <c r="AL159" i="6"/>
  <c r="AK159" i="6"/>
  <c r="AJ159" i="6"/>
  <c r="AI159" i="6"/>
  <c r="AH159" i="6"/>
  <c r="AG159" i="6"/>
  <c r="AF159" i="6"/>
  <c r="AE159" i="6"/>
  <c r="AD159" i="6"/>
  <c r="AC159" i="6"/>
  <c r="AB159" i="6"/>
  <c r="AA159" i="6"/>
  <c r="BF159" i="6" s="1"/>
  <c r="BE158" i="6"/>
  <c r="BD158" i="6"/>
  <c r="BC158" i="6"/>
  <c r="BB158" i="6"/>
  <c r="BA158" i="6"/>
  <c r="AZ158" i="6"/>
  <c r="AY158" i="6"/>
  <c r="AX158" i="6"/>
  <c r="AW158" i="6"/>
  <c r="AV158" i="6"/>
  <c r="AU158" i="6"/>
  <c r="AT158" i="6"/>
  <c r="AS158" i="6"/>
  <c r="AR158" i="6"/>
  <c r="AQ158" i="6"/>
  <c r="AP158" i="6"/>
  <c r="AO158" i="6"/>
  <c r="AN158" i="6"/>
  <c r="AM158" i="6"/>
  <c r="AL158" i="6"/>
  <c r="AK158" i="6"/>
  <c r="AJ158" i="6"/>
  <c r="AI158" i="6"/>
  <c r="AH158" i="6"/>
  <c r="AG158" i="6"/>
  <c r="AF158" i="6"/>
  <c r="AE158" i="6"/>
  <c r="AD158" i="6"/>
  <c r="AC158" i="6"/>
  <c r="AB158" i="6"/>
  <c r="AA158" i="6"/>
  <c r="BF158" i="6" s="1"/>
  <c r="BE157" i="6"/>
  <c r="BD157" i="6"/>
  <c r="BD174" i="6" s="1"/>
  <c r="BC157" i="6"/>
  <c r="BB157" i="6"/>
  <c r="BA157" i="6"/>
  <c r="AZ157" i="6"/>
  <c r="AY157" i="6"/>
  <c r="AX157" i="6"/>
  <c r="AW157" i="6"/>
  <c r="AV157" i="6"/>
  <c r="AV174" i="6" s="1"/>
  <c r="AU157" i="6"/>
  <c r="AT157" i="6"/>
  <c r="AS157" i="6"/>
  <c r="AR157" i="6"/>
  <c r="AR174" i="6" s="1"/>
  <c r="AQ157" i="6"/>
  <c r="AP157" i="6"/>
  <c r="AO157" i="6"/>
  <c r="AN157" i="6"/>
  <c r="AN174" i="6" s="1"/>
  <c r="AM157" i="6"/>
  <c r="AL157" i="6"/>
  <c r="AK157" i="6"/>
  <c r="AJ157" i="6"/>
  <c r="AI157" i="6"/>
  <c r="AH157" i="6"/>
  <c r="AG157" i="6"/>
  <c r="AF157" i="6"/>
  <c r="AF174" i="6" s="1"/>
  <c r="AE157" i="6"/>
  <c r="AD157" i="6"/>
  <c r="AC157" i="6"/>
  <c r="AB157" i="6"/>
  <c r="AB174" i="6" s="1"/>
  <c r="AA157" i="6"/>
  <c r="BE156" i="6"/>
  <c r="BD156" i="6"/>
  <c r="BC156" i="6"/>
  <c r="BB156" i="6"/>
  <c r="BA156" i="6"/>
  <c r="AZ156" i="6"/>
  <c r="AY156" i="6"/>
  <c r="AX156" i="6"/>
  <c r="AW156" i="6"/>
  <c r="AV156" i="6"/>
  <c r="AU156" i="6"/>
  <c r="AT156" i="6"/>
  <c r="AS156" i="6"/>
  <c r="AR156" i="6"/>
  <c r="AQ156" i="6"/>
  <c r="AP156" i="6"/>
  <c r="AO156" i="6"/>
  <c r="AN156" i="6"/>
  <c r="AM156" i="6"/>
  <c r="AL156" i="6"/>
  <c r="AK156" i="6"/>
  <c r="AJ156" i="6"/>
  <c r="AI156" i="6"/>
  <c r="AH156" i="6"/>
  <c r="AG156" i="6"/>
  <c r="AF156" i="6"/>
  <c r="AE156" i="6"/>
  <c r="AD156" i="6"/>
  <c r="AC156" i="6"/>
  <c r="AB156" i="6"/>
  <c r="AA156" i="6"/>
  <c r="BF156" i="6" s="1"/>
  <c r="BE155" i="6"/>
  <c r="BD155" i="6"/>
  <c r="BC155" i="6"/>
  <c r="BB155" i="6"/>
  <c r="BA155" i="6"/>
  <c r="AZ155" i="6"/>
  <c r="AY155" i="6"/>
  <c r="AX155" i="6"/>
  <c r="AW155" i="6"/>
  <c r="AV155" i="6"/>
  <c r="AU155" i="6"/>
  <c r="AT155" i="6"/>
  <c r="AS155" i="6"/>
  <c r="AR155" i="6"/>
  <c r="AQ155" i="6"/>
  <c r="AP155" i="6"/>
  <c r="AO155" i="6"/>
  <c r="AN155" i="6"/>
  <c r="AM155" i="6"/>
  <c r="AL155" i="6"/>
  <c r="AK155" i="6"/>
  <c r="AJ155" i="6"/>
  <c r="AI155" i="6"/>
  <c r="AH155" i="6"/>
  <c r="AG155" i="6"/>
  <c r="AF155" i="6"/>
  <c r="AE155" i="6"/>
  <c r="AD155" i="6"/>
  <c r="AC155" i="6"/>
  <c r="AB155" i="6"/>
  <c r="AA155" i="6"/>
  <c r="BF155" i="6" s="1"/>
  <c r="BE154" i="6"/>
  <c r="BD154" i="6"/>
  <c r="BC154" i="6"/>
  <c r="BB154" i="6"/>
  <c r="BA154" i="6"/>
  <c r="AZ154" i="6"/>
  <c r="AY154" i="6"/>
  <c r="AX154" i="6"/>
  <c r="AW154" i="6"/>
  <c r="AV154" i="6"/>
  <c r="AU154" i="6"/>
  <c r="AT154" i="6"/>
  <c r="AS154" i="6"/>
  <c r="AR154" i="6"/>
  <c r="AQ154" i="6"/>
  <c r="AP154" i="6"/>
  <c r="AO154" i="6"/>
  <c r="AN154" i="6"/>
  <c r="AM154" i="6"/>
  <c r="AL154" i="6"/>
  <c r="AK154" i="6"/>
  <c r="AJ154" i="6"/>
  <c r="AI154" i="6"/>
  <c r="AH154" i="6"/>
  <c r="AG154" i="6"/>
  <c r="AF154" i="6"/>
  <c r="AE154" i="6"/>
  <c r="AD154" i="6"/>
  <c r="AC154" i="6"/>
  <c r="AB154" i="6"/>
  <c r="AA154" i="6"/>
  <c r="BF154" i="6" s="1"/>
  <c r="BE153" i="6"/>
  <c r="BD153" i="6"/>
  <c r="BD170" i="6" s="1"/>
  <c r="BC153" i="6"/>
  <c r="BB153" i="6"/>
  <c r="BA153" i="6"/>
  <c r="AZ153" i="6"/>
  <c r="AZ174" i="6" s="1"/>
  <c r="AY153" i="6"/>
  <c r="AX153" i="6"/>
  <c r="AW153" i="6"/>
  <c r="AV153" i="6"/>
  <c r="AV170" i="6" s="1"/>
  <c r="AU153" i="6"/>
  <c r="AT153" i="6"/>
  <c r="AS153" i="6"/>
  <c r="AR153" i="6"/>
  <c r="AR170" i="6" s="1"/>
  <c r="AQ153" i="6"/>
  <c r="AP153" i="6"/>
  <c r="AO153" i="6"/>
  <c r="AN153" i="6"/>
  <c r="AN170" i="6" s="1"/>
  <c r="AM153" i="6"/>
  <c r="AL153" i="6"/>
  <c r="AK153" i="6"/>
  <c r="AJ153" i="6"/>
  <c r="AJ174" i="6" s="1"/>
  <c r="AI153" i="6"/>
  <c r="AH153" i="6"/>
  <c r="AG153" i="6"/>
  <c r="AF153" i="6"/>
  <c r="AF170" i="6" s="1"/>
  <c r="AE153" i="6"/>
  <c r="AD153" i="6"/>
  <c r="AC153" i="6"/>
  <c r="AB153" i="6"/>
  <c r="AB170" i="6" s="1"/>
  <c r="AA153" i="6"/>
  <c r="BE152" i="6"/>
  <c r="BD152" i="6"/>
  <c r="BC152" i="6"/>
  <c r="BB152" i="6"/>
  <c r="BA152" i="6"/>
  <c r="AZ152" i="6"/>
  <c r="AY152" i="6"/>
  <c r="AX152" i="6"/>
  <c r="AW152" i="6"/>
  <c r="AV152" i="6"/>
  <c r="AU152" i="6"/>
  <c r="AT152" i="6"/>
  <c r="AS152" i="6"/>
  <c r="AR152" i="6"/>
  <c r="AQ152" i="6"/>
  <c r="AP152" i="6"/>
  <c r="AO152" i="6"/>
  <c r="AN152" i="6"/>
  <c r="AM152" i="6"/>
  <c r="AL152" i="6"/>
  <c r="AK152" i="6"/>
  <c r="AJ152" i="6"/>
  <c r="AI152" i="6"/>
  <c r="AH152" i="6"/>
  <c r="AG152" i="6"/>
  <c r="AF152" i="6"/>
  <c r="AE152" i="6"/>
  <c r="AD152" i="6"/>
  <c r="AC152" i="6"/>
  <c r="AB152" i="6"/>
  <c r="AA152" i="6"/>
  <c r="BF152" i="6" s="1"/>
  <c r="BE151" i="6"/>
  <c r="BD151" i="6"/>
  <c r="BC151" i="6"/>
  <c r="BB151" i="6"/>
  <c r="BA151" i="6"/>
  <c r="AZ151" i="6"/>
  <c r="AY151" i="6"/>
  <c r="AX151" i="6"/>
  <c r="AW151" i="6"/>
  <c r="AV151" i="6"/>
  <c r="AU151" i="6"/>
  <c r="AT151" i="6"/>
  <c r="AS151" i="6"/>
  <c r="AR151" i="6"/>
  <c r="AQ151" i="6"/>
  <c r="AP151" i="6"/>
  <c r="AO151" i="6"/>
  <c r="AN151" i="6"/>
  <c r="AM151" i="6"/>
  <c r="AL151" i="6"/>
  <c r="AK151" i="6"/>
  <c r="AJ151" i="6"/>
  <c r="AI151" i="6"/>
  <c r="AH151" i="6"/>
  <c r="AG151" i="6"/>
  <c r="AF151" i="6"/>
  <c r="AE151" i="6"/>
  <c r="AD151" i="6"/>
  <c r="AC151" i="6"/>
  <c r="AB151" i="6"/>
  <c r="AA151" i="6"/>
  <c r="BF151" i="6" s="1"/>
  <c r="BE150" i="6"/>
  <c r="BD150" i="6"/>
  <c r="BC150" i="6"/>
  <c r="BB150" i="6"/>
  <c r="BA150" i="6"/>
  <c r="AZ150" i="6"/>
  <c r="AY150" i="6"/>
  <c r="AX150" i="6"/>
  <c r="AW150" i="6"/>
  <c r="AV150" i="6"/>
  <c r="AU150" i="6"/>
  <c r="AT150" i="6"/>
  <c r="AS150" i="6"/>
  <c r="AR150" i="6"/>
  <c r="AQ150" i="6"/>
  <c r="AP150" i="6"/>
  <c r="AO150" i="6"/>
  <c r="AN150" i="6"/>
  <c r="AM150" i="6"/>
  <c r="AL150" i="6"/>
  <c r="AK150" i="6"/>
  <c r="AJ150" i="6"/>
  <c r="AI150" i="6"/>
  <c r="AH150" i="6"/>
  <c r="AG150" i="6"/>
  <c r="AF150" i="6"/>
  <c r="AE150" i="6"/>
  <c r="AD150" i="6"/>
  <c r="AC150" i="6"/>
  <c r="AB150" i="6"/>
  <c r="AA150" i="6"/>
  <c r="BF150" i="6" s="1"/>
  <c r="BE149" i="6"/>
  <c r="BD149" i="6"/>
  <c r="BC149" i="6"/>
  <c r="BB149" i="6"/>
  <c r="BA149" i="6"/>
  <c r="AZ149" i="6"/>
  <c r="AY149" i="6"/>
  <c r="AX149" i="6"/>
  <c r="AW149" i="6"/>
  <c r="AV149" i="6"/>
  <c r="AU149" i="6"/>
  <c r="AT149" i="6"/>
  <c r="AS149" i="6"/>
  <c r="AR149" i="6"/>
  <c r="AQ149" i="6"/>
  <c r="AP149" i="6"/>
  <c r="AO149" i="6"/>
  <c r="AN149" i="6"/>
  <c r="AM149" i="6"/>
  <c r="AL149" i="6"/>
  <c r="AK149" i="6"/>
  <c r="AJ149" i="6"/>
  <c r="AI149" i="6"/>
  <c r="AH149" i="6"/>
  <c r="AG149" i="6"/>
  <c r="AF149" i="6"/>
  <c r="AE149" i="6"/>
  <c r="AD149" i="6"/>
  <c r="AC149" i="6"/>
  <c r="AB149" i="6"/>
  <c r="AA149" i="6"/>
  <c r="BF149" i="6" s="1"/>
  <c r="BE148" i="6"/>
  <c r="BD148" i="6"/>
  <c r="BC148" i="6"/>
  <c r="BB148" i="6"/>
  <c r="BA148" i="6"/>
  <c r="AZ148" i="6"/>
  <c r="AY148" i="6"/>
  <c r="AX148" i="6"/>
  <c r="AW148" i="6"/>
  <c r="AV148" i="6"/>
  <c r="AU148" i="6"/>
  <c r="AT148" i="6"/>
  <c r="AS148" i="6"/>
  <c r="AR148" i="6"/>
  <c r="AQ148" i="6"/>
  <c r="AP148" i="6"/>
  <c r="AO148" i="6"/>
  <c r="AN148" i="6"/>
  <c r="AM148" i="6"/>
  <c r="AL148" i="6"/>
  <c r="AK148" i="6"/>
  <c r="AJ148" i="6"/>
  <c r="AI148" i="6"/>
  <c r="AH148" i="6"/>
  <c r="AG148" i="6"/>
  <c r="AF148" i="6"/>
  <c r="AE148" i="6"/>
  <c r="AD148" i="6"/>
  <c r="AC148" i="6"/>
  <c r="AB148" i="6"/>
  <c r="AA148" i="6"/>
  <c r="BF148" i="6" s="1"/>
  <c r="BE147" i="6"/>
  <c r="BD147" i="6"/>
  <c r="BC147" i="6"/>
  <c r="BB147" i="6"/>
  <c r="BA147" i="6"/>
  <c r="AZ147" i="6"/>
  <c r="AY147" i="6"/>
  <c r="AX147" i="6"/>
  <c r="AW147" i="6"/>
  <c r="AV147" i="6"/>
  <c r="AU147" i="6"/>
  <c r="AT147" i="6"/>
  <c r="AS147" i="6"/>
  <c r="AR147" i="6"/>
  <c r="AQ147" i="6"/>
  <c r="AP147" i="6"/>
  <c r="AO147" i="6"/>
  <c r="AN147" i="6"/>
  <c r="AM147" i="6"/>
  <c r="AL147" i="6"/>
  <c r="AK147" i="6"/>
  <c r="AJ147" i="6"/>
  <c r="AI147" i="6"/>
  <c r="AH147" i="6"/>
  <c r="AG147" i="6"/>
  <c r="AF147" i="6"/>
  <c r="AE147" i="6"/>
  <c r="AD147" i="6"/>
  <c r="AC147" i="6"/>
  <c r="AB147" i="6"/>
  <c r="AA147" i="6"/>
  <c r="BF147" i="6" s="1"/>
  <c r="BE146" i="6"/>
  <c r="BD146" i="6"/>
  <c r="BC146" i="6"/>
  <c r="BB146" i="6"/>
  <c r="BA146" i="6"/>
  <c r="AZ146" i="6"/>
  <c r="AY146" i="6"/>
  <c r="AX146" i="6"/>
  <c r="AW146" i="6"/>
  <c r="AV146" i="6"/>
  <c r="AU146" i="6"/>
  <c r="AT146" i="6"/>
  <c r="AS146" i="6"/>
  <c r="AR146" i="6"/>
  <c r="AQ146" i="6"/>
  <c r="AP146" i="6"/>
  <c r="AO146" i="6"/>
  <c r="AN146" i="6"/>
  <c r="AM146" i="6"/>
  <c r="AL146" i="6"/>
  <c r="AK146" i="6"/>
  <c r="AJ146" i="6"/>
  <c r="AI146" i="6"/>
  <c r="AH146" i="6"/>
  <c r="AG146" i="6"/>
  <c r="AF146" i="6"/>
  <c r="AE146" i="6"/>
  <c r="AD146" i="6"/>
  <c r="AC146" i="6"/>
  <c r="AB146" i="6"/>
  <c r="AA146" i="6"/>
  <c r="BF146" i="6" s="1"/>
  <c r="BE145" i="6"/>
  <c r="BD145" i="6"/>
  <c r="BD171" i="6" s="1"/>
  <c r="BC145" i="6"/>
  <c r="BB145" i="6"/>
  <c r="BA145" i="6"/>
  <c r="AZ145" i="6"/>
  <c r="AZ171" i="6" s="1"/>
  <c r="AY145" i="6"/>
  <c r="AX145" i="6"/>
  <c r="AW145" i="6"/>
  <c r="AV145" i="6"/>
  <c r="AV171" i="6" s="1"/>
  <c r="AU145" i="6"/>
  <c r="AT145" i="6"/>
  <c r="AS145" i="6"/>
  <c r="AR145" i="6"/>
  <c r="AR171" i="6" s="1"/>
  <c r="AQ145" i="6"/>
  <c r="AP145" i="6"/>
  <c r="AO145" i="6"/>
  <c r="AN145" i="6"/>
  <c r="AN171" i="6" s="1"/>
  <c r="AM145" i="6"/>
  <c r="AL145" i="6"/>
  <c r="AK145" i="6"/>
  <c r="AJ145" i="6"/>
  <c r="AJ171" i="6" s="1"/>
  <c r="AI145" i="6"/>
  <c r="AH145" i="6"/>
  <c r="AG145" i="6"/>
  <c r="AF145" i="6"/>
  <c r="AF171" i="6" s="1"/>
  <c r="AE145" i="6"/>
  <c r="AD145" i="6"/>
  <c r="AC145" i="6"/>
  <c r="AB145" i="6"/>
  <c r="AB171" i="6" s="1"/>
  <c r="AA145" i="6"/>
  <c r="BF145" i="6" s="1"/>
  <c r="BE144" i="6"/>
  <c r="BD144" i="6"/>
  <c r="BC144" i="6"/>
  <c r="BB144" i="6"/>
  <c r="BA144" i="6"/>
  <c r="AZ144" i="6"/>
  <c r="AY144" i="6"/>
  <c r="AX144" i="6"/>
  <c r="AW144" i="6"/>
  <c r="AV144" i="6"/>
  <c r="AU144" i="6"/>
  <c r="AT144" i="6"/>
  <c r="AS144" i="6"/>
  <c r="AR144" i="6"/>
  <c r="AQ144" i="6"/>
  <c r="AP144" i="6"/>
  <c r="AO144" i="6"/>
  <c r="AN144" i="6"/>
  <c r="AM144" i="6"/>
  <c r="AL144" i="6"/>
  <c r="AK144" i="6"/>
  <c r="AJ144" i="6"/>
  <c r="AI144" i="6"/>
  <c r="AH144" i="6"/>
  <c r="AG144" i="6"/>
  <c r="AF144" i="6"/>
  <c r="AE144" i="6"/>
  <c r="AD144" i="6"/>
  <c r="AC144" i="6"/>
  <c r="AB144" i="6"/>
  <c r="AA144" i="6"/>
  <c r="BF144" i="6" s="1"/>
  <c r="BE143" i="6"/>
  <c r="BD143" i="6"/>
  <c r="BC143" i="6"/>
  <c r="BB143" i="6"/>
  <c r="BA143" i="6"/>
  <c r="AZ143" i="6"/>
  <c r="AY143" i="6"/>
  <c r="AX143" i="6"/>
  <c r="AW143" i="6"/>
  <c r="AV143" i="6"/>
  <c r="AU143" i="6"/>
  <c r="AT143" i="6"/>
  <c r="AS143" i="6"/>
  <c r="AR143" i="6"/>
  <c r="AQ143" i="6"/>
  <c r="AP143" i="6"/>
  <c r="AO143" i="6"/>
  <c r="AN143" i="6"/>
  <c r="AM143" i="6"/>
  <c r="AL143" i="6"/>
  <c r="AK143" i="6"/>
  <c r="AJ143" i="6"/>
  <c r="AI143" i="6"/>
  <c r="AH143" i="6"/>
  <c r="AG143" i="6"/>
  <c r="AF143" i="6"/>
  <c r="AE143" i="6"/>
  <c r="AD143" i="6"/>
  <c r="AC143" i="6"/>
  <c r="AB143" i="6"/>
  <c r="AA143" i="6"/>
  <c r="BF143" i="6" s="1"/>
  <c r="BE142" i="6"/>
  <c r="BD142" i="6"/>
  <c r="BC142" i="6"/>
  <c r="BB142" i="6"/>
  <c r="BA142" i="6"/>
  <c r="AZ142" i="6"/>
  <c r="AY142" i="6"/>
  <c r="AX142" i="6"/>
  <c r="AW142" i="6"/>
  <c r="AV142" i="6"/>
  <c r="AU142" i="6"/>
  <c r="AT142" i="6"/>
  <c r="AS142" i="6"/>
  <c r="AR142" i="6"/>
  <c r="AQ142" i="6"/>
  <c r="AP142" i="6"/>
  <c r="AO142" i="6"/>
  <c r="AN142" i="6"/>
  <c r="AM142" i="6"/>
  <c r="AL142" i="6"/>
  <c r="AK142" i="6"/>
  <c r="AJ142" i="6"/>
  <c r="AI142" i="6"/>
  <c r="AH142" i="6"/>
  <c r="AG142" i="6"/>
  <c r="AF142" i="6"/>
  <c r="AE142" i="6"/>
  <c r="AD142" i="6"/>
  <c r="AC142" i="6"/>
  <c r="AB142" i="6"/>
  <c r="AA142" i="6"/>
  <c r="BF142" i="6" s="1"/>
  <c r="BE141" i="6"/>
  <c r="BD141" i="6"/>
  <c r="BC141" i="6"/>
  <c r="BB141" i="6"/>
  <c r="BA141" i="6"/>
  <c r="AZ141" i="6"/>
  <c r="AY141" i="6"/>
  <c r="AX141" i="6"/>
  <c r="AW141" i="6"/>
  <c r="AV141" i="6"/>
  <c r="AU141" i="6"/>
  <c r="AT141" i="6"/>
  <c r="AS141" i="6"/>
  <c r="AR141" i="6"/>
  <c r="AQ141" i="6"/>
  <c r="AP141" i="6"/>
  <c r="AO141" i="6"/>
  <c r="AN141" i="6"/>
  <c r="AM141" i="6"/>
  <c r="AL141" i="6"/>
  <c r="AK141" i="6"/>
  <c r="AJ141" i="6"/>
  <c r="AI141" i="6"/>
  <c r="AH141" i="6"/>
  <c r="AG141" i="6"/>
  <c r="AF141" i="6"/>
  <c r="AE141" i="6"/>
  <c r="AD141" i="6"/>
  <c r="AC141" i="6"/>
  <c r="AB141" i="6"/>
  <c r="AA141" i="6"/>
  <c r="BF141" i="6" s="1"/>
  <c r="BE140" i="6"/>
  <c r="BD140" i="6"/>
  <c r="BC140" i="6"/>
  <c r="BB140" i="6"/>
  <c r="BA140" i="6"/>
  <c r="AZ140" i="6"/>
  <c r="AY140" i="6"/>
  <c r="AX140" i="6"/>
  <c r="AW140" i="6"/>
  <c r="AV140" i="6"/>
  <c r="AU140" i="6"/>
  <c r="AT140" i="6"/>
  <c r="AS140" i="6"/>
  <c r="AR140" i="6"/>
  <c r="AQ140" i="6"/>
  <c r="AP140" i="6"/>
  <c r="AO140" i="6"/>
  <c r="AN140" i="6"/>
  <c r="AM140" i="6"/>
  <c r="AL140" i="6"/>
  <c r="AK140" i="6"/>
  <c r="AJ140" i="6"/>
  <c r="AI140" i="6"/>
  <c r="AH140" i="6"/>
  <c r="AG140" i="6"/>
  <c r="AF140" i="6"/>
  <c r="AE140" i="6"/>
  <c r="AD140" i="6"/>
  <c r="AC140" i="6"/>
  <c r="AB140" i="6"/>
  <c r="AA140" i="6"/>
  <c r="BF140" i="6" s="1"/>
  <c r="BE139" i="6"/>
  <c r="BD139" i="6"/>
  <c r="BC139" i="6"/>
  <c r="BB139" i="6"/>
  <c r="BA139" i="6"/>
  <c r="AZ139" i="6"/>
  <c r="AY139" i="6"/>
  <c r="AX139" i="6"/>
  <c r="AW139" i="6"/>
  <c r="AV139" i="6"/>
  <c r="AU139" i="6"/>
  <c r="AT139" i="6"/>
  <c r="AS139" i="6"/>
  <c r="AR139" i="6"/>
  <c r="AQ139" i="6"/>
  <c r="AP139" i="6"/>
  <c r="AO139" i="6"/>
  <c r="AN139" i="6"/>
  <c r="AM139" i="6"/>
  <c r="AL139" i="6"/>
  <c r="AK139" i="6"/>
  <c r="AJ139" i="6"/>
  <c r="AI139" i="6"/>
  <c r="AH139" i="6"/>
  <c r="AG139" i="6"/>
  <c r="AF139" i="6"/>
  <c r="AE139" i="6"/>
  <c r="AD139" i="6"/>
  <c r="BF139" i="6" s="1"/>
  <c r="AC139" i="6"/>
  <c r="AB139" i="6"/>
  <c r="AA139" i="6"/>
  <c r="BF138" i="6"/>
  <c r="BE138" i="6"/>
  <c r="BD138" i="6"/>
  <c r="BC138" i="6"/>
  <c r="BB138" i="6"/>
  <c r="BA138" i="6"/>
  <c r="AZ138" i="6"/>
  <c r="AY138" i="6"/>
  <c r="AX138" i="6"/>
  <c r="AW138" i="6"/>
  <c r="AV138" i="6"/>
  <c r="AU138" i="6"/>
  <c r="AT138" i="6"/>
  <c r="AS138" i="6"/>
  <c r="AR138" i="6"/>
  <c r="AQ138" i="6"/>
  <c r="AP138" i="6"/>
  <c r="AO138" i="6"/>
  <c r="AN138" i="6"/>
  <c r="AM138" i="6"/>
  <c r="AL138" i="6"/>
  <c r="AK138" i="6"/>
  <c r="AJ138" i="6"/>
  <c r="AI138" i="6"/>
  <c r="AH138" i="6"/>
  <c r="AG138" i="6"/>
  <c r="AF138" i="6"/>
  <c r="AE138" i="6"/>
  <c r="AD138" i="6"/>
  <c r="AC138" i="6"/>
  <c r="AB138" i="6"/>
  <c r="AA138" i="6"/>
  <c r="BF137" i="6"/>
  <c r="BE137" i="6"/>
  <c r="BD137" i="6"/>
  <c r="BC137" i="6"/>
  <c r="BB137" i="6"/>
  <c r="BA137" i="6"/>
  <c r="AZ137" i="6"/>
  <c r="AY137" i="6"/>
  <c r="AX137" i="6"/>
  <c r="AW137" i="6"/>
  <c r="AV137" i="6"/>
  <c r="AU137" i="6"/>
  <c r="AT137" i="6"/>
  <c r="AS137" i="6"/>
  <c r="AR137" i="6"/>
  <c r="AQ137" i="6"/>
  <c r="AP137" i="6"/>
  <c r="AO137" i="6"/>
  <c r="AN137" i="6"/>
  <c r="AM137" i="6"/>
  <c r="AL137" i="6"/>
  <c r="AK137" i="6"/>
  <c r="AJ137" i="6"/>
  <c r="AI137" i="6"/>
  <c r="AH137" i="6"/>
  <c r="AG137" i="6"/>
  <c r="AF137" i="6"/>
  <c r="AE137" i="6"/>
  <c r="AD137" i="6"/>
  <c r="AC137" i="6"/>
  <c r="AB137" i="6"/>
  <c r="AA137" i="6"/>
  <c r="BF136" i="6"/>
  <c r="BE136" i="6"/>
  <c r="BD136" i="6"/>
  <c r="BC136" i="6"/>
  <c r="BB136" i="6"/>
  <c r="BA136" i="6"/>
  <c r="AZ136" i="6"/>
  <c r="AY136" i="6"/>
  <c r="AX136" i="6"/>
  <c r="AW136" i="6"/>
  <c r="AV136" i="6"/>
  <c r="AU136" i="6"/>
  <c r="AT136" i="6"/>
  <c r="AS136" i="6"/>
  <c r="AR136" i="6"/>
  <c r="AQ136" i="6"/>
  <c r="AP136" i="6"/>
  <c r="AO136" i="6"/>
  <c r="AN136" i="6"/>
  <c r="AM136" i="6"/>
  <c r="AL136" i="6"/>
  <c r="AK136" i="6"/>
  <c r="AJ136" i="6"/>
  <c r="AI136" i="6"/>
  <c r="AH136" i="6"/>
  <c r="AG136" i="6"/>
  <c r="AF136" i="6"/>
  <c r="AE136" i="6"/>
  <c r="AD136" i="6"/>
  <c r="AC136" i="6"/>
  <c r="AB136" i="6"/>
  <c r="AA136" i="6"/>
  <c r="BE135" i="6"/>
  <c r="BD135" i="6"/>
  <c r="BC135" i="6"/>
  <c r="BB135" i="6"/>
  <c r="BA135" i="6"/>
  <c r="AZ135" i="6"/>
  <c r="AY135" i="6"/>
  <c r="AY131" i="6" s="1"/>
  <c r="AX135" i="6"/>
  <c r="AW135" i="6"/>
  <c r="AV135" i="6"/>
  <c r="AU135" i="6"/>
  <c r="AU131" i="6" s="1"/>
  <c r="AT135" i="6"/>
  <c r="AS135" i="6"/>
  <c r="AR135" i="6"/>
  <c r="AQ135" i="6"/>
  <c r="AQ131" i="6" s="1"/>
  <c r="AP135" i="6"/>
  <c r="AO135" i="6"/>
  <c r="AN135" i="6"/>
  <c r="AM135" i="6"/>
  <c r="AM131" i="6" s="1"/>
  <c r="AL135" i="6"/>
  <c r="AK135" i="6"/>
  <c r="AJ135" i="6"/>
  <c r="AI135" i="6"/>
  <c r="AI131" i="6" s="1"/>
  <c r="AH135" i="6"/>
  <c r="AG135" i="6"/>
  <c r="AF135" i="6"/>
  <c r="AE135" i="6"/>
  <c r="AE131" i="6" s="1"/>
  <c r="AD135" i="6"/>
  <c r="AC135" i="6"/>
  <c r="AB135" i="6"/>
  <c r="AA135" i="6"/>
  <c r="BF135" i="6" s="1"/>
  <c r="BE134" i="6"/>
  <c r="BD134" i="6"/>
  <c r="BC134" i="6"/>
  <c r="BB134" i="6"/>
  <c r="BA134" i="6"/>
  <c r="AZ134" i="6"/>
  <c r="AY134" i="6"/>
  <c r="AX134" i="6"/>
  <c r="AW134" i="6"/>
  <c r="AV134" i="6"/>
  <c r="AU134" i="6"/>
  <c r="AT134" i="6"/>
  <c r="AS134" i="6"/>
  <c r="AR134" i="6"/>
  <c r="AQ134" i="6"/>
  <c r="AP134" i="6"/>
  <c r="AO134" i="6"/>
  <c r="AN134" i="6"/>
  <c r="AM134" i="6"/>
  <c r="AL134" i="6"/>
  <c r="AK134" i="6"/>
  <c r="AJ134" i="6"/>
  <c r="AI134" i="6"/>
  <c r="AH134" i="6"/>
  <c r="AG134" i="6"/>
  <c r="AF134" i="6"/>
  <c r="AE134" i="6"/>
  <c r="AD134" i="6"/>
  <c r="AC134" i="6"/>
  <c r="AB134" i="6"/>
  <c r="AA134" i="6"/>
  <c r="BF134" i="6" s="1"/>
  <c r="BE133" i="6"/>
  <c r="BD133" i="6"/>
  <c r="BC133" i="6"/>
  <c r="BB133" i="6"/>
  <c r="BA133" i="6"/>
  <c r="AZ133" i="6"/>
  <c r="AY133" i="6"/>
  <c r="AX133" i="6"/>
  <c r="AW133" i="6"/>
  <c r="AV133" i="6"/>
  <c r="AU133" i="6"/>
  <c r="AT133" i="6"/>
  <c r="AS133" i="6"/>
  <c r="AR133" i="6"/>
  <c r="AQ133" i="6"/>
  <c r="AP133" i="6"/>
  <c r="AO133" i="6"/>
  <c r="AN133" i="6"/>
  <c r="AM133" i="6"/>
  <c r="AL133" i="6"/>
  <c r="AK133" i="6"/>
  <c r="AJ133" i="6"/>
  <c r="AI133" i="6"/>
  <c r="AH133" i="6"/>
  <c r="AG133" i="6"/>
  <c r="AF133" i="6"/>
  <c r="AE133" i="6"/>
  <c r="AD133" i="6"/>
  <c r="AC133" i="6"/>
  <c r="AB133" i="6"/>
  <c r="AA133" i="6"/>
  <c r="BF133" i="6" s="1"/>
  <c r="BE132" i="6"/>
  <c r="BE173" i="6" s="1"/>
  <c r="BD132" i="6"/>
  <c r="BD173" i="6" s="1"/>
  <c r="BC132" i="6"/>
  <c r="BC173" i="6" s="1"/>
  <c r="BB132" i="6"/>
  <c r="BB173" i="6" s="1"/>
  <c r="BA132" i="6"/>
  <c r="BA173" i="6" s="1"/>
  <c r="AZ132" i="6"/>
  <c r="AZ173" i="6" s="1"/>
  <c r="AY132" i="6"/>
  <c r="AY173" i="6" s="1"/>
  <c r="AX132" i="6"/>
  <c r="AX173" i="6" s="1"/>
  <c r="AW132" i="6"/>
  <c r="AW173" i="6" s="1"/>
  <c r="AV132" i="6"/>
  <c r="AV173" i="6" s="1"/>
  <c r="AU132" i="6"/>
  <c r="AU173" i="6" s="1"/>
  <c r="AT132" i="6"/>
  <c r="AT173" i="6" s="1"/>
  <c r="AS132" i="6"/>
  <c r="AS173" i="6" s="1"/>
  <c r="AR132" i="6"/>
  <c r="AR173" i="6" s="1"/>
  <c r="AQ132" i="6"/>
  <c r="AQ173" i="6" s="1"/>
  <c r="AP132" i="6"/>
  <c r="AP173" i="6" s="1"/>
  <c r="AO132" i="6"/>
  <c r="AO173" i="6" s="1"/>
  <c r="AN132" i="6"/>
  <c r="AN173" i="6" s="1"/>
  <c r="AM132" i="6"/>
  <c r="AM173" i="6" s="1"/>
  <c r="AL132" i="6"/>
  <c r="AL173" i="6" s="1"/>
  <c r="AK132" i="6"/>
  <c r="AK173" i="6" s="1"/>
  <c r="AJ132" i="6"/>
  <c r="AJ173" i="6" s="1"/>
  <c r="AI132" i="6"/>
  <c r="AI173" i="6" s="1"/>
  <c r="AH132" i="6"/>
  <c r="AH173" i="6" s="1"/>
  <c r="AG132" i="6"/>
  <c r="AG173" i="6" s="1"/>
  <c r="AF132" i="6"/>
  <c r="AF173" i="6" s="1"/>
  <c r="AE132" i="6"/>
  <c r="AE173" i="6" s="1"/>
  <c r="AD132" i="6"/>
  <c r="AD173" i="6" s="1"/>
  <c r="AC132" i="6"/>
  <c r="AC173" i="6" s="1"/>
  <c r="AB132" i="6"/>
  <c r="AB173" i="6" s="1"/>
  <c r="AA132" i="6"/>
  <c r="AA173" i="6" s="1"/>
  <c r="BE131" i="6"/>
  <c r="BD131" i="6"/>
  <c r="BC131" i="6"/>
  <c r="BB131" i="6"/>
  <c r="BA131" i="6"/>
  <c r="AZ131" i="6"/>
  <c r="AX131" i="6"/>
  <c r="AW131" i="6"/>
  <c r="AV131" i="6"/>
  <c r="AT131" i="6"/>
  <c r="AS131" i="6"/>
  <c r="AR131" i="6"/>
  <c r="AP131" i="6"/>
  <c r="AO131" i="6"/>
  <c r="AN131" i="6"/>
  <c r="AL131" i="6"/>
  <c r="AK131" i="6"/>
  <c r="AJ131" i="6"/>
  <c r="AH131" i="6"/>
  <c r="AG131" i="6"/>
  <c r="AF131" i="6"/>
  <c r="AD131" i="6"/>
  <c r="AC131" i="6"/>
  <c r="AB131" i="6"/>
  <c r="BE130" i="6"/>
  <c r="BD130" i="6"/>
  <c r="BC130" i="6"/>
  <c r="BB130" i="6"/>
  <c r="BA130" i="6"/>
  <c r="AZ130" i="6"/>
  <c r="AY130" i="6"/>
  <c r="AX130" i="6"/>
  <c r="AW130" i="6"/>
  <c r="AV130" i="6"/>
  <c r="AU130" i="6"/>
  <c r="AT130" i="6"/>
  <c r="AS130" i="6"/>
  <c r="AR130" i="6"/>
  <c r="AQ130" i="6"/>
  <c r="AP130" i="6"/>
  <c r="AO130" i="6"/>
  <c r="AN130" i="6"/>
  <c r="AM130" i="6"/>
  <c r="AL130" i="6"/>
  <c r="AK130" i="6"/>
  <c r="AJ130" i="6"/>
  <c r="AI130" i="6"/>
  <c r="AH130" i="6"/>
  <c r="AG130" i="6"/>
  <c r="AF130" i="6"/>
  <c r="AE130" i="6"/>
  <c r="AD130" i="6"/>
  <c r="AC130" i="6"/>
  <c r="AB130" i="6"/>
  <c r="AA130" i="6"/>
  <c r="BF130" i="6" s="1"/>
  <c r="BE129" i="6"/>
  <c r="BD129" i="6"/>
  <c r="BC129" i="6"/>
  <c r="BB129" i="6"/>
  <c r="BA129" i="6"/>
  <c r="AZ129" i="6"/>
  <c r="AY129" i="6"/>
  <c r="AX129" i="6"/>
  <c r="AW129" i="6"/>
  <c r="AV129" i="6"/>
  <c r="AU129" i="6"/>
  <c r="AT129" i="6"/>
  <c r="AS129" i="6"/>
  <c r="AR129" i="6"/>
  <c r="AQ129" i="6"/>
  <c r="AP129" i="6"/>
  <c r="AO129" i="6"/>
  <c r="AN129" i="6"/>
  <c r="AM129" i="6"/>
  <c r="AL129" i="6"/>
  <c r="AK129" i="6"/>
  <c r="AJ129" i="6"/>
  <c r="AI129" i="6"/>
  <c r="AH129" i="6"/>
  <c r="AG129" i="6"/>
  <c r="AF129" i="6"/>
  <c r="AE129" i="6"/>
  <c r="AD129" i="6"/>
  <c r="AC129" i="6"/>
  <c r="AB129" i="6"/>
  <c r="AA129" i="6"/>
  <c r="BF129" i="6" s="1"/>
  <c r="BC128" i="6"/>
  <c r="BB128" i="6"/>
  <c r="AY128" i="6"/>
  <c r="AX128" i="6"/>
  <c r="AU128" i="6"/>
  <c r="AT128" i="6"/>
  <c r="AQ128" i="6"/>
  <c r="AP128" i="6"/>
  <c r="AM128" i="6"/>
  <c r="AL128" i="6"/>
  <c r="AI128" i="6"/>
  <c r="AH128" i="6"/>
  <c r="AE128" i="6"/>
  <c r="AD128" i="6"/>
  <c r="AA128" i="6"/>
  <c r="BF128" i="6" s="1"/>
  <c r="BE127" i="6"/>
  <c r="BD127" i="6"/>
  <c r="BC127" i="6"/>
  <c r="BB127" i="6"/>
  <c r="BA127" i="6"/>
  <c r="AZ127" i="6"/>
  <c r="AX127" i="6"/>
  <c r="AW127" i="6"/>
  <c r="AV127" i="6"/>
  <c r="AT127" i="6"/>
  <c r="AS127" i="6"/>
  <c r="AR127" i="6"/>
  <c r="AP127" i="6"/>
  <c r="AO127" i="6"/>
  <c r="AN127" i="6"/>
  <c r="AL127" i="6"/>
  <c r="AK127" i="6"/>
  <c r="AJ127" i="6"/>
  <c r="AH127" i="6"/>
  <c r="AG127" i="6"/>
  <c r="AF127" i="6"/>
  <c r="AD127" i="6"/>
  <c r="AC127" i="6"/>
  <c r="AB127" i="6"/>
  <c r="BE126" i="6"/>
  <c r="BD126" i="6"/>
  <c r="BC126" i="6"/>
  <c r="BB126" i="6"/>
  <c r="BA126" i="6"/>
  <c r="AZ126" i="6"/>
  <c r="AY126" i="6"/>
  <c r="AX126" i="6"/>
  <c r="AW126" i="6"/>
  <c r="AV126" i="6"/>
  <c r="AU126" i="6"/>
  <c r="AT126" i="6"/>
  <c r="AS126" i="6"/>
  <c r="AR126" i="6"/>
  <c r="AQ126" i="6"/>
  <c r="AP126" i="6"/>
  <c r="AO126" i="6"/>
  <c r="AN126" i="6"/>
  <c r="AM126" i="6"/>
  <c r="AL126" i="6"/>
  <c r="AK126" i="6"/>
  <c r="AJ126" i="6"/>
  <c r="AI126" i="6"/>
  <c r="AH126" i="6"/>
  <c r="AG126" i="6"/>
  <c r="AF126" i="6"/>
  <c r="AE126" i="6"/>
  <c r="AD126" i="6"/>
  <c r="AC126" i="6"/>
  <c r="AB126" i="6"/>
  <c r="AA126" i="6"/>
  <c r="BF126" i="6" s="1"/>
  <c r="BE124" i="6"/>
  <c r="BD124" i="6"/>
  <c r="BC124" i="6"/>
  <c r="BB124" i="6"/>
  <c r="BA124" i="6"/>
  <c r="AZ124" i="6"/>
  <c r="AY124" i="6"/>
  <c r="AX124" i="6"/>
  <c r="AW124" i="6"/>
  <c r="AV124" i="6"/>
  <c r="AU124" i="6"/>
  <c r="AT124" i="6"/>
  <c r="AS124" i="6"/>
  <c r="AR124" i="6"/>
  <c r="AQ124" i="6"/>
  <c r="AP124" i="6"/>
  <c r="AO124" i="6"/>
  <c r="AN124" i="6"/>
  <c r="AM124" i="6"/>
  <c r="AL124" i="6"/>
  <c r="AK124" i="6"/>
  <c r="AJ124" i="6"/>
  <c r="AI124" i="6"/>
  <c r="AH124" i="6"/>
  <c r="AG124" i="6"/>
  <c r="AF124" i="6"/>
  <c r="AE124" i="6"/>
  <c r="AD124" i="6"/>
  <c r="AC124" i="6"/>
  <c r="AB124" i="6"/>
  <c r="AA124" i="6"/>
  <c r="A124" i="6"/>
  <c r="BG122" i="6"/>
  <c r="Y122" i="6"/>
  <c r="X122" i="6"/>
  <c r="W122" i="6"/>
  <c r="V122" i="6"/>
  <c r="Z122" i="6" s="1"/>
  <c r="U122" i="6"/>
  <c r="T122" i="6"/>
  <c r="S122" i="6"/>
  <c r="R122" i="6"/>
  <c r="Q122" i="6"/>
  <c r="P122" i="6"/>
  <c r="O122" i="6"/>
  <c r="N122" i="6" s="1"/>
  <c r="M122" i="6" s="1"/>
  <c r="BG121" i="6"/>
  <c r="Y121" i="6"/>
  <c r="X121" i="6"/>
  <c r="W121" i="6"/>
  <c r="V121" i="6"/>
  <c r="Z121" i="6" s="1"/>
  <c r="U121" i="6"/>
  <c r="T121" i="6"/>
  <c r="S121" i="6"/>
  <c r="R121" i="6"/>
  <c r="Q121" i="6"/>
  <c r="P121" i="6"/>
  <c r="O121" i="6"/>
  <c r="N121" i="6"/>
  <c r="M121" i="6" s="1"/>
  <c r="BG120" i="6"/>
  <c r="Y120" i="6"/>
  <c r="X120" i="6"/>
  <c r="W120" i="6"/>
  <c r="V120" i="6"/>
  <c r="Z120" i="6" s="1"/>
  <c r="U120" i="6"/>
  <c r="T120" i="6"/>
  <c r="S120" i="6"/>
  <c r="R120" i="6"/>
  <c r="Q120" i="6"/>
  <c r="P120" i="6"/>
  <c r="O120" i="6"/>
  <c r="N120" i="6"/>
  <c r="M120" i="6"/>
  <c r="BG119" i="6"/>
  <c r="Y119" i="6"/>
  <c r="X119" i="6"/>
  <c r="W119" i="6"/>
  <c r="V119" i="6"/>
  <c r="Z119" i="6" s="1"/>
  <c r="U119" i="6"/>
  <c r="T119" i="6"/>
  <c r="S119" i="6"/>
  <c r="R119" i="6"/>
  <c r="Q119" i="6"/>
  <c r="P119" i="6"/>
  <c r="O119" i="6"/>
  <c r="N119" i="6" s="1"/>
  <c r="M119" i="6" s="1"/>
  <c r="BG118" i="6"/>
  <c r="Y118" i="6"/>
  <c r="X118" i="6"/>
  <c r="W118" i="6"/>
  <c r="V118" i="6"/>
  <c r="Z118" i="6" s="1"/>
  <c r="U118" i="6"/>
  <c r="T118" i="6"/>
  <c r="S118" i="6"/>
  <c r="R118" i="6"/>
  <c r="Q118" i="6"/>
  <c r="P118" i="6"/>
  <c r="O118" i="6"/>
  <c r="N118" i="6" s="1"/>
  <c r="M118" i="6" s="1"/>
  <c r="BG117" i="6"/>
  <c r="Y117" i="6"/>
  <c r="X117" i="6"/>
  <c r="W117" i="6"/>
  <c r="V117" i="6"/>
  <c r="Z117" i="6" s="1"/>
  <c r="U117" i="6"/>
  <c r="T117" i="6"/>
  <c r="S117" i="6"/>
  <c r="R117" i="6"/>
  <c r="Q117" i="6"/>
  <c r="P117" i="6"/>
  <c r="O117" i="6"/>
  <c r="N117" i="6"/>
  <c r="M117" i="6" s="1"/>
  <c r="BG116" i="6"/>
  <c r="Y116" i="6"/>
  <c r="X116" i="6"/>
  <c r="W116" i="6"/>
  <c r="V116" i="6"/>
  <c r="Z116" i="6" s="1"/>
  <c r="U116" i="6"/>
  <c r="T116" i="6"/>
  <c r="S116" i="6"/>
  <c r="R116" i="6"/>
  <c r="Q116" i="6"/>
  <c r="P116" i="6"/>
  <c r="O116" i="6"/>
  <c r="N116" i="6"/>
  <c r="M116" i="6"/>
  <c r="BG115" i="6"/>
  <c r="Y115" i="6"/>
  <c r="X115" i="6"/>
  <c r="W115" i="6"/>
  <c r="V115" i="6"/>
  <c r="Z115" i="6" s="1"/>
  <c r="U115" i="6"/>
  <c r="T115" i="6"/>
  <c r="S115" i="6"/>
  <c r="R115" i="6"/>
  <c r="Q115" i="6"/>
  <c r="P115" i="6"/>
  <c r="O115" i="6"/>
  <c r="N115" i="6" s="1"/>
  <c r="M115" i="6" s="1"/>
  <c r="BG114" i="6"/>
  <c r="Y114" i="6"/>
  <c r="X114" i="6"/>
  <c r="W114" i="6"/>
  <c r="V114" i="6"/>
  <c r="Z114" i="6" s="1"/>
  <c r="U114" i="6"/>
  <c r="T114" i="6"/>
  <c r="S114" i="6"/>
  <c r="R114" i="6"/>
  <c r="Q114" i="6"/>
  <c r="P114" i="6"/>
  <c r="O114" i="6"/>
  <c r="N114" i="6" s="1"/>
  <c r="M114" i="6" s="1"/>
  <c r="Y113" i="6"/>
  <c r="X113" i="6"/>
  <c r="W113" i="6"/>
  <c r="V113" i="6"/>
  <c r="Z113" i="6" s="1"/>
  <c r="U113" i="6"/>
  <c r="T113" i="6"/>
  <c r="S113" i="6"/>
  <c r="R113" i="6"/>
  <c r="Q113" i="6"/>
  <c r="P113" i="6"/>
  <c r="O113" i="6"/>
  <c r="N113" i="6"/>
  <c r="M113" i="6"/>
  <c r="BG112" i="6"/>
  <c r="Y112" i="6"/>
  <c r="X112" i="6"/>
  <c r="W112" i="6"/>
  <c r="V112" i="6"/>
  <c r="Z112" i="6" s="1"/>
  <c r="U112" i="6"/>
  <c r="T112" i="6"/>
  <c r="S112" i="6"/>
  <c r="R112" i="6"/>
  <c r="Q112" i="6"/>
  <c r="P112" i="6"/>
  <c r="O112" i="6"/>
  <c r="N112" i="6" s="1"/>
  <c r="M112" i="6" s="1"/>
  <c r="BG111" i="6"/>
  <c r="Y111" i="6"/>
  <c r="X111" i="6"/>
  <c r="W111" i="6"/>
  <c r="V111" i="6"/>
  <c r="Z111" i="6" s="1"/>
  <c r="U111" i="6"/>
  <c r="T111" i="6"/>
  <c r="S111" i="6"/>
  <c r="R111" i="6"/>
  <c r="Q111" i="6"/>
  <c r="P111" i="6"/>
  <c r="O111" i="6"/>
  <c r="N111" i="6" s="1"/>
  <c r="M111" i="6" s="1"/>
  <c r="BG110" i="6"/>
  <c r="Y110" i="6"/>
  <c r="X110" i="6"/>
  <c r="W110" i="6"/>
  <c r="V110" i="6"/>
  <c r="Z110" i="6" s="1"/>
  <c r="U110" i="6"/>
  <c r="T110" i="6"/>
  <c r="S110" i="6"/>
  <c r="R110" i="6"/>
  <c r="Q110" i="6"/>
  <c r="P110" i="6"/>
  <c r="O110" i="6"/>
  <c r="N110" i="6"/>
  <c r="M110" i="6" s="1"/>
  <c r="BG109" i="6"/>
  <c r="Y109" i="6"/>
  <c r="X109" i="6"/>
  <c r="W109" i="6"/>
  <c r="V109" i="6"/>
  <c r="Z109" i="6" s="1"/>
  <c r="U109" i="6"/>
  <c r="T109" i="6"/>
  <c r="S109" i="6"/>
  <c r="R109" i="6"/>
  <c r="Q109" i="6"/>
  <c r="P109" i="6"/>
  <c r="O109" i="6"/>
  <c r="N109" i="6"/>
  <c r="M109" i="6"/>
  <c r="BG108" i="6"/>
  <c r="Y108" i="6"/>
  <c r="X108" i="6"/>
  <c r="W108" i="6"/>
  <c r="V108" i="6"/>
  <c r="Z108" i="6" s="1"/>
  <c r="U108" i="6"/>
  <c r="T108" i="6"/>
  <c r="S108" i="6"/>
  <c r="R108" i="6"/>
  <c r="Q108" i="6"/>
  <c r="P108" i="6"/>
  <c r="O108" i="6"/>
  <c r="N108" i="6" s="1"/>
  <c r="M108" i="6" s="1"/>
  <c r="BG107" i="6"/>
  <c r="Y107" i="6"/>
  <c r="X107" i="6"/>
  <c r="W107" i="6"/>
  <c r="V107" i="6"/>
  <c r="Z107" i="6" s="1"/>
  <c r="U107" i="6"/>
  <c r="T107" i="6"/>
  <c r="S107" i="6"/>
  <c r="R107" i="6"/>
  <c r="Q107" i="6"/>
  <c r="P107" i="6"/>
  <c r="O107" i="6"/>
  <c r="N107" i="6" s="1"/>
  <c r="M107" i="6" s="1"/>
  <c r="BG106" i="6"/>
  <c r="Y106" i="6"/>
  <c r="X106" i="6"/>
  <c r="W106" i="6"/>
  <c r="V106" i="6"/>
  <c r="Z106" i="6" s="1"/>
  <c r="U106" i="6"/>
  <c r="T106" i="6"/>
  <c r="S106" i="6"/>
  <c r="R106" i="6"/>
  <c r="Q106" i="6"/>
  <c r="P106" i="6"/>
  <c r="O106" i="6"/>
  <c r="N106" i="6"/>
  <c r="M106" i="6" s="1"/>
  <c r="BG105" i="6"/>
  <c r="Y105" i="6"/>
  <c r="X105" i="6"/>
  <c r="W105" i="6"/>
  <c r="V105" i="6"/>
  <c r="Z105" i="6" s="1"/>
  <c r="U105" i="6"/>
  <c r="T105" i="6"/>
  <c r="S105" i="6"/>
  <c r="R105" i="6"/>
  <c r="Q105" i="6"/>
  <c r="P105" i="6"/>
  <c r="O105" i="6"/>
  <c r="N105" i="6"/>
  <c r="M105" i="6"/>
  <c r="BG104" i="6"/>
  <c r="Y104" i="6"/>
  <c r="X104" i="6"/>
  <c r="W104" i="6"/>
  <c r="V104" i="6"/>
  <c r="Z104" i="6" s="1"/>
  <c r="U104" i="6"/>
  <c r="T104" i="6"/>
  <c r="S104" i="6"/>
  <c r="R104" i="6"/>
  <c r="Q104" i="6"/>
  <c r="P104" i="6"/>
  <c r="O104" i="6"/>
  <c r="N104" i="6" s="1"/>
  <c r="M104" i="6" s="1"/>
  <c r="BG103" i="6"/>
  <c r="Y103" i="6"/>
  <c r="X103" i="6"/>
  <c r="W103" i="6"/>
  <c r="V103" i="6"/>
  <c r="Z103" i="6" s="1"/>
  <c r="U103" i="6"/>
  <c r="T103" i="6"/>
  <c r="S103" i="6"/>
  <c r="R103" i="6"/>
  <c r="Q103" i="6"/>
  <c r="P103" i="6"/>
  <c r="O103" i="6"/>
  <c r="N103" i="6" s="1"/>
  <c r="M103" i="6" s="1"/>
  <c r="BG102" i="6"/>
  <c r="Y102" i="6"/>
  <c r="X102" i="6"/>
  <c r="W102" i="6"/>
  <c r="V102" i="6"/>
  <c r="Z102" i="6" s="1"/>
  <c r="U102" i="6"/>
  <c r="T102" i="6"/>
  <c r="S102" i="6"/>
  <c r="R102" i="6"/>
  <c r="Q102" i="6"/>
  <c r="P102" i="6"/>
  <c r="O102" i="6"/>
  <c r="N102" i="6"/>
  <c r="M102" i="6" s="1"/>
  <c r="BG101" i="6"/>
  <c r="Y101" i="6"/>
  <c r="X101" i="6"/>
  <c r="W101" i="6"/>
  <c r="V101" i="6"/>
  <c r="Z101" i="6" s="1"/>
  <c r="U101" i="6"/>
  <c r="T101" i="6"/>
  <c r="S101" i="6"/>
  <c r="R101" i="6"/>
  <c r="Q101" i="6"/>
  <c r="P101" i="6"/>
  <c r="O101" i="6"/>
  <c r="N101" i="6"/>
  <c r="M101" i="6"/>
  <c r="BG100" i="6"/>
  <c r="Y100" i="6"/>
  <c r="X100" i="6"/>
  <c r="W100" i="6"/>
  <c r="V100" i="6"/>
  <c r="Z100" i="6" s="1"/>
  <c r="U100" i="6"/>
  <c r="T100" i="6"/>
  <c r="S100" i="6"/>
  <c r="R100" i="6"/>
  <c r="Q100" i="6"/>
  <c r="P100" i="6"/>
  <c r="O100" i="6"/>
  <c r="N100" i="6" s="1"/>
  <c r="M100" i="6" s="1"/>
  <c r="BG99" i="6"/>
  <c r="Y99" i="6"/>
  <c r="X99" i="6"/>
  <c r="W99" i="6"/>
  <c r="V99" i="6"/>
  <c r="Z99" i="6" s="1"/>
  <c r="U99" i="6"/>
  <c r="T99" i="6"/>
  <c r="S99" i="6"/>
  <c r="R99" i="6"/>
  <c r="Q99" i="6"/>
  <c r="P99" i="6"/>
  <c r="O99" i="6"/>
  <c r="N99" i="6" s="1"/>
  <c r="M99" i="6" s="1"/>
  <c r="BG98" i="6"/>
  <c r="Y98" i="6"/>
  <c r="X98" i="6"/>
  <c r="W98" i="6"/>
  <c r="V98" i="6"/>
  <c r="Z98" i="6" s="1"/>
  <c r="U98" i="6"/>
  <c r="T98" i="6"/>
  <c r="S98" i="6"/>
  <c r="R98" i="6"/>
  <c r="Q98" i="6"/>
  <c r="P98" i="6"/>
  <c r="O98" i="6"/>
  <c r="N98" i="6"/>
  <c r="M98" i="6" s="1"/>
  <c r="BG97" i="6"/>
  <c r="Y97" i="6"/>
  <c r="X97" i="6"/>
  <c r="W97" i="6"/>
  <c r="V97" i="6"/>
  <c r="Z97" i="6" s="1"/>
  <c r="U97" i="6"/>
  <c r="T97" i="6"/>
  <c r="S97" i="6"/>
  <c r="R97" i="6"/>
  <c r="Q97" i="6"/>
  <c r="P97" i="6"/>
  <c r="O97" i="6"/>
  <c r="N97" i="6"/>
  <c r="M97" i="6"/>
  <c r="BG96" i="6"/>
  <c r="Y96" i="6"/>
  <c r="X96" i="6"/>
  <c r="W96" i="6"/>
  <c r="V96" i="6"/>
  <c r="Z96" i="6" s="1"/>
  <c r="U96" i="6"/>
  <c r="T96" i="6"/>
  <c r="S96" i="6"/>
  <c r="R96" i="6"/>
  <c r="Q96" i="6"/>
  <c r="P96" i="6"/>
  <c r="O96" i="6"/>
  <c r="N96" i="6"/>
  <c r="M96" i="6"/>
  <c r="BG95" i="6"/>
  <c r="Y95" i="6"/>
  <c r="X95" i="6"/>
  <c r="W95" i="6"/>
  <c r="V95" i="6"/>
  <c r="Z95" i="6" s="1"/>
  <c r="U95" i="6"/>
  <c r="T95" i="6"/>
  <c r="S95" i="6"/>
  <c r="R95" i="6"/>
  <c r="Q95" i="6"/>
  <c r="P95" i="6"/>
  <c r="O95" i="6"/>
  <c r="N95" i="6" s="1"/>
  <c r="M95" i="6" s="1"/>
  <c r="BG94" i="6"/>
  <c r="Y94" i="6"/>
  <c r="X94" i="6"/>
  <c r="W94" i="6"/>
  <c r="V94" i="6"/>
  <c r="Z94" i="6" s="1"/>
  <c r="U94" i="6"/>
  <c r="T94" i="6"/>
  <c r="S94" i="6"/>
  <c r="R94" i="6"/>
  <c r="Q94" i="6"/>
  <c r="P94" i="6"/>
  <c r="O94" i="6"/>
  <c r="N94" i="6"/>
  <c r="M94" i="6" s="1"/>
  <c r="BG93" i="6"/>
  <c r="Y93" i="6"/>
  <c r="X93" i="6"/>
  <c r="W93" i="6"/>
  <c r="V93" i="6"/>
  <c r="Z93" i="6" s="1"/>
  <c r="U93" i="6"/>
  <c r="T93" i="6"/>
  <c r="S93" i="6"/>
  <c r="R93" i="6"/>
  <c r="Q93" i="6"/>
  <c r="P93" i="6"/>
  <c r="O93" i="6"/>
  <c r="N93" i="6"/>
  <c r="M93" i="6"/>
  <c r="BG92" i="6"/>
  <c r="Y92" i="6"/>
  <c r="X92" i="6"/>
  <c r="W92" i="6"/>
  <c r="V92" i="6"/>
  <c r="Z92" i="6" s="1"/>
  <c r="U92" i="6"/>
  <c r="T92" i="6"/>
  <c r="S92" i="6"/>
  <c r="R92" i="6"/>
  <c r="Q92" i="6"/>
  <c r="P92" i="6"/>
  <c r="O92" i="6"/>
  <c r="N92" i="6"/>
  <c r="M92" i="6"/>
  <c r="BG91" i="6"/>
  <c r="Y91" i="6"/>
  <c r="X91" i="6"/>
  <c r="W91" i="6"/>
  <c r="V91" i="6"/>
  <c r="Z91" i="6" s="1"/>
  <c r="U91" i="6"/>
  <c r="T91" i="6"/>
  <c r="S91" i="6"/>
  <c r="R91" i="6"/>
  <c r="Q91" i="6"/>
  <c r="P91" i="6"/>
  <c r="O91" i="6"/>
  <c r="N91" i="6" s="1"/>
  <c r="M91" i="6" s="1"/>
  <c r="BG90" i="6"/>
  <c r="Y90" i="6"/>
  <c r="X90" i="6"/>
  <c r="W90" i="6"/>
  <c r="V90" i="6"/>
  <c r="Z90" i="6" s="1"/>
  <c r="U90" i="6"/>
  <c r="T90" i="6"/>
  <c r="S90" i="6"/>
  <c r="R90" i="6"/>
  <c r="Q90" i="6"/>
  <c r="P90" i="6"/>
  <c r="O90" i="6"/>
  <c r="N90" i="6"/>
  <c r="M90" i="6" s="1"/>
  <c r="BG89" i="6"/>
  <c r="Y89" i="6"/>
  <c r="X89" i="6"/>
  <c r="W89" i="6"/>
  <c r="V89" i="6"/>
  <c r="Z89" i="6" s="1"/>
  <c r="U89" i="6"/>
  <c r="T89" i="6"/>
  <c r="S89" i="6"/>
  <c r="R89" i="6"/>
  <c r="Q89" i="6"/>
  <c r="P89" i="6"/>
  <c r="O89" i="6"/>
  <c r="N89" i="6"/>
  <c r="M89" i="6"/>
  <c r="BG88" i="6"/>
  <c r="Y88" i="6"/>
  <c r="X88" i="6"/>
  <c r="W88" i="6"/>
  <c r="V88" i="6"/>
  <c r="Z88" i="6" s="1"/>
  <c r="U88" i="6"/>
  <c r="T88" i="6"/>
  <c r="S88" i="6"/>
  <c r="R88" i="6"/>
  <c r="Q88" i="6"/>
  <c r="P88" i="6"/>
  <c r="O88" i="6"/>
  <c r="N88" i="6"/>
  <c r="M88" i="6"/>
  <c r="BG87" i="6"/>
  <c r="Y87" i="6"/>
  <c r="X87" i="6"/>
  <c r="W87" i="6"/>
  <c r="V87" i="6"/>
  <c r="Z87" i="6" s="1"/>
  <c r="U87" i="6"/>
  <c r="T87" i="6"/>
  <c r="S87" i="6"/>
  <c r="R87" i="6"/>
  <c r="Q87" i="6"/>
  <c r="P87" i="6"/>
  <c r="O87" i="6"/>
  <c r="N87" i="6" s="1"/>
  <c r="M87" i="6" s="1"/>
  <c r="BG86" i="6"/>
  <c r="Y86" i="6"/>
  <c r="X86" i="6"/>
  <c r="W86" i="6"/>
  <c r="V86" i="6"/>
  <c r="Z86" i="6" s="1"/>
  <c r="U86" i="6"/>
  <c r="T86" i="6"/>
  <c r="S86" i="6"/>
  <c r="R86" i="6"/>
  <c r="Q86" i="6"/>
  <c r="P86" i="6"/>
  <c r="O86" i="6"/>
  <c r="N86" i="6"/>
  <c r="M86" i="6" s="1"/>
  <c r="BG85" i="6"/>
  <c r="Y85" i="6"/>
  <c r="X85" i="6"/>
  <c r="W85" i="6"/>
  <c r="V85" i="6"/>
  <c r="Z85" i="6" s="1"/>
  <c r="U85" i="6"/>
  <c r="T85" i="6"/>
  <c r="S85" i="6"/>
  <c r="R85" i="6"/>
  <c r="Q85" i="6"/>
  <c r="P85" i="6"/>
  <c r="O85" i="6"/>
  <c r="N85" i="6"/>
  <c r="M85" i="6"/>
  <c r="BG84" i="6"/>
  <c r="Y84" i="6"/>
  <c r="X84" i="6"/>
  <c r="W84" i="6"/>
  <c r="V84" i="6"/>
  <c r="Z84" i="6" s="1"/>
  <c r="U84" i="6"/>
  <c r="T84" i="6"/>
  <c r="S84" i="6"/>
  <c r="R84" i="6"/>
  <c r="Q84" i="6"/>
  <c r="P84" i="6"/>
  <c r="O84" i="6"/>
  <c r="N84" i="6"/>
  <c r="M84" i="6"/>
  <c r="BG83" i="6"/>
  <c r="Y83" i="6"/>
  <c r="X83" i="6"/>
  <c r="W83" i="6"/>
  <c r="V83" i="6"/>
  <c r="Z83" i="6" s="1"/>
  <c r="U83" i="6"/>
  <c r="T83" i="6"/>
  <c r="S83" i="6"/>
  <c r="R83" i="6"/>
  <c r="Q83" i="6"/>
  <c r="P83" i="6"/>
  <c r="O83" i="6"/>
  <c r="N83" i="6" s="1"/>
  <c r="M83" i="6" s="1"/>
  <c r="BG82" i="6"/>
  <c r="Y82" i="6"/>
  <c r="X82" i="6"/>
  <c r="W82" i="6"/>
  <c r="V82" i="6"/>
  <c r="Z82" i="6" s="1"/>
  <c r="U82" i="6"/>
  <c r="T82" i="6"/>
  <c r="S82" i="6"/>
  <c r="R82" i="6"/>
  <c r="Q82" i="6"/>
  <c r="P82" i="6"/>
  <c r="O82" i="6"/>
  <c r="N82" i="6"/>
  <c r="M82" i="6" s="1"/>
  <c r="BG81" i="6"/>
  <c r="Y81" i="6"/>
  <c r="X81" i="6"/>
  <c r="W81" i="6"/>
  <c r="V81" i="6"/>
  <c r="Z81" i="6" s="1"/>
  <c r="U81" i="6"/>
  <c r="T81" i="6"/>
  <c r="S81" i="6"/>
  <c r="R81" i="6"/>
  <c r="Q81" i="6"/>
  <c r="P81" i="6"/>
  <c r="O81" i="6"/>
  <c r="N81" i="6"/>
  <c r="M81" i="6"/>
  <c r="BG80" i="6"/>
  <c r="Y80" i="6"/>
  <c r="X80" i="6"/>
  <c r="W80" i="6"/>
  <c r="V80" i="6"/>
  <c r="Z80" i="6" s="1"/>
  <c r="U80" i="6"/>
  <c r="T80" i="6"/>
  <c r="S80" i="6"/>
  <c r="R80" i="6"/>
  <c r="Q80" i="6"/>
  <c r="P80" i="6"/>
  <c r="O80" i="6"/>
  <c r="N80" i="6"/>
  <c r="M80" i="6"/>
  <c r="BG79" i="6"/>
  <c r="Y79" i="6"/>
  <c r="X79" i="6"/>
  <c r="W79" i="6"/>
  <c r="V79" i="6"/>
  <c r="Z79" i="6" s="1"/>
  <c r="U79" i="6"/>
  <c r="T79" i="6"/>
  <c r="S79" i="6"/>
  <c r="R79" i="6"/>
  <c r="Q79" i="6"/>
  <c r="P79" i="6"/>
  <c r="O79" i="6"/>
  <c r="N79" i="6" s="1"/>
  <c r="M79" i="6" s="1"/>
  <c r="BG78" i="6"/>
  <c r="Y78" i="6"/>
  <c r="X78" i="6"/>
  <c r="W78" i="6"/>
  <c r="V78" i="6"/>
  <c r="Z78" i="6" s="1"/>
  <c r="U78" i="6"/>
  <c r="T78" i="6"/>
  <c r="S78" i="6"/>
  <c r="R78" i="6"/>
  <c r="Q78" i="6"/>
  <c r="P78" i="6"/>
  <c r="O78" i="6"/>
  <c r="N78" i="6"/>
  <c r="M78" i="6" s="1"/>
  <c r="BG77" i="6"/>
  <c r="Y77" i="6"/>
  <c r="X77" i="6"/>
  <c r="W77" i="6"/>
  <c r="V77" i="6"/>
  <c r="Z77" i="6" s="1"/>
  <c r="U77" i="6"/>
  <c r="T77" i="6"/>
  <c r="S77" i="6"/>
  <c r="R77" i="6"/>
  <c r="Q77" i="6"/>
  <c r="P77" i="6"/>
  <c r="O77" i="6"/>
  <c r="N77" i="6"/>
  <c r="M77" i="6"/>
  <c r="BG76" i="6"/>
  <c r="Y76" i="6"/>
  <c r="X76" i="6"/>
  <c r="W76" i="6"/>
  <c r="V76" i="6"/>
  <c r="Z76" i="6" s="1"/>
  <c r="U76" i="6"/>
  <c r="T76" i="6"/>
  <c r="S76" i="6"/>
  <c r="R76" i="6"/>
  <c r="Q76" i="6"/>
  <c r="P76" i="6"/>
  <c r="O76" i="6"/>
  <c r="N76" i="6"/>
  <c r="M76" i="6"/>
  <c r="BG75" i="6"/>
  <c r="Y75" i="6"/>
  <c r="X75" i="6"/>
  <c r="W75" i="6"/>
  <c r="V75" i="6"/>
  <c r="Z75" i="6" s="1"/>
  <c r="U75" i="6"/>
  <c r="T75" i="6"/>
  <c r="S75" i="6"/>
  <c r="R75" i="6"/>
  <c r="Q75" i="6"/>
  <c r="P75" i="6"/>
  <c r="O75" i="6"/>
  <c r="N75" i="6" s="1"/>
  <c r="M75" i="6" s="1"/>
  <c r="BG74" i="6"/>
  <c r="Y74" i="6"/>
  <c r="X74" i="6"/>
  <c r="W74" i="6"/>
  <c r="V74" i="6"/>
  <c r="Z74" i="6" s="1"/>
  <c r="U74" i="6"/>
  <c r="T74" i="6"/>
  <c r="S74" i="6"/>
  <c r="R74" i="6"/>
  <c r="Q74" i="6"/>
  <c r="P74" i="6"/>
  <c r="O74" i="6"/>
  <c r="N74" i="6"/>
  <c r="M74" i="6" s="1"/>
  <c r="BG73" i="6"/>
  <c r="Y73" i="6"/>
  <c r="X73" i="6"/>
  <c r="W73" i="6"/>
  <c r="V73" i="6"/>
  <c r="Z73" i="6" s="1"/>
  <c r="U73" i="6"/>
  <c r="T73" i="6"/>
  <c r="S73" i="6"/>
  <c r="R73" i="6"/>
  <c r="Q73" i="6"/>
  <c r="P73" i="6"/>
  <c r="O73" i="6"/>
  <c r="N73" i="6"/>
  <c r="M73" i="6"/>
  <c r="BG72" i="6"/>
  <c r="Y72" i="6"/>
  <c r="X72" i="6"/>
  <c r="W72" i="6"/>
  <c r="V72" i="6"/>
  <c r="Z72" i="6" s="1"/>
  <c r="U72" i="6"/>
  <c r="T72" i="6"/>
  <c r="S72" i="6"/>
  <c r="R72" i="6"/>
  <c r="Q72" i="6"/>
  <c r="P72" i="6"/>
  <c r="O72" i="6"/>
  <c r="N72" i="6"/>
  <c r="M72" i="6"/>
  <c r="BG71" i="6"/>
  <c r="Y71" i="6"/>
  <c r="X71" i="6"/>
  <c r="W71" i="6"/>
  <c r="V71" i="6"/>
  <c r="Z71" i="6" s="1"/>
  <c r="U71" i="6"/>
  <c r="T71" i="6"/>
  <c r="S71" i="6"/>
  <c r="R71" i="6"/>
  <c r="Q71" i="6"/>
  <c r="P71" i="6"/>
  <c r="O71" i="6"/>
  <c r="N71" i="6" s="1"/>
  <c r="M71" i="6" s="1"/>
  <c r="BG70" i="6"/>
  <c r="Y70" i="6"/>
  <c r="X70" i="6"/>
  <c r="W70" i="6"/>
  <c r="V70" i="6"/>
  <c r="Z70" i="6" s="1"/>
  <c r="U70" i="6"/>
  <c r="T70" i="6"/>
  <c r="S70" i="6"/>
  <c r="R70" i="6"/>
  <c r="Q70" i="6"/>
  <c r="P70" i="6"/>
  <c r="O70" i="6"/>
  <c r="N70" i="6"/>
  <c r="M70" i="6" s="1"/>
  <c r="BG69" i="6"/>
  <c r="Y69" i="6"/>
  <c r="X69" i="6"/>
  <c r="W69" i="6"/>
  <c r="V69" i="6"/>
  <c r="Z69" i="6" s="1"/>
  <c r="U69" i="6"/>
  <c r="T69" i="6"/>
  <c r="S69" i="6"/>
  <c r="R69" i="6"/>
  <c r="Q69" i="6"/>
  <c r="P69" i="6"/>
  <c r="O69" i="6"/>
  <c r="N69" i="6"/>
  <c r="M69" i="6"/>
  <c r="BG68" i="6"/>
  <c r="Y68" i="6"/>
  <c r="X68" i="6"/>
  <c r="W68" i="6"/>
  <c r="V68" i="6"/>
  <c r="Z68" i="6" s="1"/>
  <c r="U68" i="6"/>
  <c r="T68" i="6"/>
  <c r="S68" i="6"/>
  <c r="R68" i="6"/>
  <c r="Q68" i="6"/>
  <c r="P68" i="6"/>
  <c r="O68" i="6"/>
  <c r="N68" i="6"/>
  <c r="M68" i="6"/>
  <c r="BG67" i="6"/>
  <c r="Y67" i="6"/>
  <c r="X67" i="6"/>
  <c r="W67" i="6"/>
  <c r="V67" i="6"/>
  <c r="Z67" i="6" s="1"/>
  <c r="U67" i="6"/>
  <c r="T67" i="6"/>
  <c r="S67" i="6"/>
  <c r="R67" i="6"/>
  <c r="Q67" i="6"/>
  <c r="P67" i="6"/>
  <c r="O67" i="6"/>
  <c r="N67" i="6" s="1"/>
  <c r="M67" i="6" s="1"/>
  <c r="BG66" i="6"/>
  <c r="Y66" i="6"/>
  <c r="X66" i="6"/>
  <c r="W66" i="6"/>
  <c r="V66" i="6"/>
  <c r="Z66" i="6" s="1"/>
  <c r="U66" i="6"/>
  <c r="T66" i="6"/>
  <c r="S66" i="6"/>
  <c r="R66" i="6"/>
  <c r="Q66" i="6"/>
  <c r="P66" i="6"/>
  <c r="O66" i="6"/>
  <c r="N66" i="6"/>
  <c r="M66" i="6" s="1"/>
  <c r="BG65" i="6"/>
  <c r="Y65" i="6"/>
  <c r="X65" i="6"/>
  <c r="W65" i="6"/>
  <c r="V65" i="6"/>
  <c r="Z65" i="6" s="1"/>
  <c r="U65" i="6"/>
  <c r="T65" i="6"/>
  <c r="S65" i="6"/>
  <c r="R65" i="6"/>
  <c r="Q65" i="6"/>
  <c r="P65" i="6"/>
  <c r="O65" i="6"/>
  <c r="N65" i="6"/>
  <c r="M65" i="6"/>
  <c r="BG64" i="6"/>
  <c r="Y64" i="6"/>
  <c r="X64" i="6"/>
  <c r="W64" i="6"/>
  <c r="V64" i="6"/>
  <c r="Z64" i="6" s="1"/>
  <c r="U64" i="6"/>
  <c r="T64" i="6"/>
  <c r="S64" i="6"/>
  <c r="R64" i="6"/>
  <c r="Q64" i="6"/>
  <c r="P64" i="6"/>
  <c r="O64" i="6"/>
  <c r="N64" i="6"/>
  <c r="M64" i="6"/>
  <c r="BG63" i="6"/>
  <c r="Y63" i="6"/>
  <c r="X63" i="6"/>
  <c r="W63" i="6"/>
  <c r="V63" i="6"/>
  <c r="Z63" i="6" s="1"/>
  <c r="U63" i="6"/>
  <c r="T63" i="6"/>
  <c r="S63" i="6"/>
  <c r="R63" i="6"/>
  <c r="Q63" i="6"/>
  <c r="P63" i="6"/>
  <c r="O63" i="6"/>
  <c r="N63" i="6" s="1"/>
  <c r="M63" i="6" s="1"/>
  <c r="BG62" i="6"/>
  <c r="Y62" i="6"/>
  <c r="X62" i="6"/>
  <c r="W62" i="6"/>
  <c r="V62" i="6"/>
  <c r="Z62" i="6" s="1"/>
  <c r="U62" i="6"/>
  <c r="T62" i="6"/>
  <c r="S62" i="6"/>
  <c r="R62" i="6"/>
  <c r="Q62" i="6"/>
  <c r="P62" i="6"/>
  <c r="O62" i="6"/>
  <c r="N62" i="6"/>
  <c r="M62" i="6" s="1"/>
  <c r="BG61" i="6"/>
  <c r="Y61" i="6"/>
  <c r="X61" i="6"/>
  <c r="W61" i="6"/>
  <c r="V61" i="6"/>
  <c r="Z61" i="6" s="1"/>
  <c r="U61" i="6"/>
  <c r="T61" i="6"/>
  <c r="S61" i="6"/>
  <c r="R61" i="6"/>
  <c r="Q61" i="6"/>
  <c r="P61" i="6"/>
  <c r="O61" i="6"/>
  <c r="N61" i="6"/>
  <c r="M61" i="6"/>
  <c r="BG60" i="6"/>
  <c r="Y60" i="6"/>
  <c r="X60" i="6"/>
  <c r="W60" i="6"/>
  <c r="V60" i="6"/>
  <c r="Z60" i="6" s="1"/>
  <c r="U60" i="6"/>
  <c r="T60" i="6"/>
  <c r="S60" i="6"/>
  <c r="R60" i="6"/>
  <c r="Q60" i="6"/>
  <c r="P60" i="6"/>
  <c r="O60" i="6"/>
  <c r="N60" i="6"/>
  <c r="M60" i="6"/>
  <c r="BG59" i="6"/>
  <c r="Y59" i="6"/>
  <c r="X59" i="6"/>
  <c r="W59" i="6"/>
  <c r="V59" i="6"/>
  <c r="Z59" i="6" s="1"/>
  <c r="U59" i="6"/>
  <c r="T59" i="6"/>
  <c r="S59" i="6"/>
  <c r="R59" i="6"/>
  <c r="Q59" i="6"/>
  <c r="P59" i="6"/>
  <c r="O59" i="6"/>
  <c r="N59" i="6" s="1"/>
  <c r="M59" i="6" s="1"/>
  <c r="BG58" i="6"/>
  <c r="Y58" i="6"/>
  <c r="X58" i="6"/>
  <c r="W58" i="6"/>
  <c r="V58" i="6"/>
  <c r="Z58" i="6" s="1"/>
  <c r="U58" i="6"/>
  <c r="T58" i="6"/>
  <c r="S58" i="6"/>
  <c r="R58" i="6"/>
  <c r="Q58" i="6"/>
  <c r="P58" i="6"/>
  <c r="O58" i="6"/>
  <c r="N58" i="6"/>
  <c r="M58" i="6" s="1"/>
  <c r="BG57" i="6"/>
  <c r="Y57" i="6"/>
  <c r="X57" i="6"/>
  <c r="W57" i="6"/>
  <c r="V57" i="6"/>
  <c r="Z57" i="6" s="1"/>
  <c r="U57" i="6"/>
  <c r="T57" i="6"/>
  <c r="S57" i="6"/>
  <c r="R57" i="6"/>
  <c r="Q57" i="6"/>
  <c r="P57" i="6"/>
  <c r="O57" i="6"/>
  <c r="N57" i="6"/>
  <c r="M57" i="6"/>
  <c r="BG56" i="6"/>
  <c r="Y56" i="6"/>
  <c r="X56" i="6"/>
  <c r="W56" i="6"/>
  <c r="V56" i="6"/>
  <c r="Z56" i="6" s="1"/>
  <c r="U56" i="6"/>
  <c r="T56" i="6"/>
  <c r="S56" i="6"/>
  <c r="R56" i="6"/>
  <c r="Q56" i="6"/>
  <c r="P56" i="6"/>
  <c r="O56" i="6"/>
  <c r="N56" i="6"/>
  <c r="M56" i="6"/>
  <c r="BG55" i="6"/>
  <c r="Y55" i="6"/>
  <c r="X55" i="6"/>
  <c r="W55" i="6"/>
  <c r="V55" i="6"/>
  <c r="Z55" i="6" s="1"/>
  <c r="U55" i="6"/>
  <c r="T55" i="6"/>
  <c r="S55" i="6"/>
  <c r="R55" i="6"/>
  <c r="Q55" i="6"/>
  <c r="P55" i="6"/>
  <c r="O55" i="6"/>
  <c r="N55" i="6" s="1"/>
  <c r="M55" i="6" s="1"/>
  <c r="BG54" i="6"/>
  <c r="Y54" i="6"/>
  <c r="X54" i="6"/>
  <c r="W54" i="6"/>
  <c r="V54" i="6"/>
  <c r="Z54" i="6" s="1"/>
  <c r="U54" i="6"/>
  <c r="T54" i="6"/>
  <c r="S54" i="6"/>
  <c r="R54" i="6"/>
  <c r="Q54" i="6"/>
  <c r="P54" i="6"/>
  <c r="O54" i="6"/>
  <c r="N54" i="6"/>
  <c r="M54" i="6" s="1"/>
  <c r="BG53" i="6"/>
  <c r="Y53" i="6"/>
  <c r="X53" i="6"/>
  <c r="W53" i="6"/>
  <c r="V53" i="6"/>
  <c r="Z53" i="6" s="1"/>
  <c r="U53" i="6"/>
  <c r="T53" i="6"/>
  <c r="S53" i="6"/>
  <c r="R53" i="6"/>
  <c r="Q53" i="6"/>
  <c r="P53" i="6"/>
  <c r="O53" i="6"/>
  <c r="N53" i="6"/>
  <c r="M53" i="6"/>
  <c r="BG52" i="6"/>
  <c r="Y52" i="6"/>
  <c r="X52" i="6"/>
  <c r="W52" i="6"/>
  <c r="V52" i="6"/>
  <c r="Z52" i="6" s="1"/>
  <c r="U52" i="6"/>
  <c r="T52" i="6"/>
  <c r="S52" i="6"/>
  <c r="R52" i="6"/>
  <c r="Q52" i="6"/>
  <c r="P52" i="6"/>
  <c r="O52" i="6"/>
  <c r="N52" i="6"/>
  <c r="M52" i="6"/>
  <c r="BG51" i="6"/>
  <c r="Y51" i="6"/>
  <c r="X51" i="6"/>
  <c r="W51" i="6"/>
  <c r="V51" i="6"/>
  <c r="Z51" i="6" s="1"/>
  <c r="U51" i="6"/>
  <c r="T51" i="6"/>
  <c r="S51" i="6"/>
  <c r="R51" i="6"/>
  <c r="Q51" i="6"/>
  <c r="P51" i="6"/>
  <c r="O51" i="6"/>
  <c r="N51" i="6" s="1"/>
  <c r="M51" i="6" s="1"/>
  <c r="BG50" i="6"/>
  <c r="Y50" i="6"/>
  <c r="X50" i="6"/>
  <c r="W50" i="6"/>
  <c r="V50" i="6"/>
  <c r="Z50" i="6" s="1"/>
  <c r="U50" i="6"/>
  <c r="T50" i="6"/>
  <c r="S50" i="6"/>
  <c r="R50" i="6"/>
  <c r="Q50" i="6"/>
  <c r="P50" i="6"/>
  <c r="O50" i="6"/>
  <c r="N50" i="6"/>
  <c r="M50" i="6" s="1"/>
  <c r="BG49" i="6"/>
  <c r="Y49" i="6"/>
  <c r="X49" i="6"/>
  <c r="W49" i="6"/>
  <c r="V49" i="6"/>
  <c r="Z49" i="6" s="1"/>
  <c r="U49" i="6"/>
  <c r="T49" i="6"/>
  <c r="S49" i="6"/>
  <c r="R49" i="6"/>
  <c r="Q49" i="6"/>
  <c r="P49" i="6"/>
  <c r="O49" i="6"/>
  <c r="N49" i="6"/>
  <c r="M49" i="6"/>
  <c r="BG48" i="6"/>
  <c r="Y48" i="6"/>
  <c r="X48" i="6"/>
  <c r="W48" i="6"/>
  <c r="V48" i="6"/>
  <c r="Z48" i="6" s="1"/>
  <c r="U48" i="6"/>
  <c r="T48" i="6"/>
  <c r="S48" i="6"/>
  <c r="R48" i="6"/>
  <c r="Q48" i="6"/>
  <c r="P48" i="6"/>
  <c r="O48" i="6"/>
  <c r="N48" i="6"/>
  <c r="M48" i="6"/>
  <c r="BG47" i="6"/>
  <c r="Y47" i="6"/>
  <c r="X47" i="6"/>
  <c r="W47" i="6"/>
  <c r="V47" i="6"/>
  <c r="Z47" i="6" s="1"/>
  <c r="U47" i="6"/>
  <c r="T47" i="6"/>
  <c r="S47" i="6"/>
  <c r="R47" i="6"/>
  <c r="Q47" i="6"/>
  <c r="P47" i="6"/>
  <c r="O47" i="6"/>
  <c r="N47" i="6" s="1"/>
  <c r="M47" i="6" s="1"/>
  <c r="BG46" i="6"/>
  <c r="Y46" i="6"/>
  <c r="X46" i="6"/>
  <c r="W46" i="6"/>
  <c r="V46" i="6"/>
  <c r="Z46" i="6" s="1"/>
  <c r="U46" i="6"/>
  <c r="T46" i="6"/>
  <c r="S46" i="6"/>
  <c r="R46" i="6"/>
  <c r="Q46" i="6"/>
  <c r="P46" i="6"/>
  <c r="O46" i="6"/>
  <c r="N46" i="6"/>
  <c r="M46" i="6" s="1"/>
  <c r="BG45" i="6"/>
  <c r="Y45" i="6"/>
  <c r="X45" i="6"/>
  <c r="W45" i="6"/>
  <c r="V45" i="6"/>
  <c r="Z45" i="6" s="1"/>
  <c r="U45" i="6"/>
  <c r="T45" i="6"/>
  <c r="S45" i="6"/>
  <c r="R45" i="6"/>
  <c r="Q45" i="6"/>
  <c r="P45" i="6"/>
  <c r="O45" i="6"/>
  <c r="N45" i="6"/>
  <c r="M45" i="6"/>
  <c r="BG44" i="6"/>
  <c r="Y44" i="6"/>
  <c r="X44" i="6"/>
  <c r="W44" i="6"/>
  <c r="V44" i="6"/>
  <c r="Z44" i="6" s="1"/>
  <c r="U44" i="6"/>
  <c r="T44" i="6"/>
  <c r="S44" i="6"/>
  <c r="R44" i="6"/>
  <c r="Q44" i="6"/>
  <c r="P44" i="6"/>
  <c r="O44" i="6"/>
  <c r="N44" i="6"/>
  <c r="M44" i="6"/>
  <c r="BG43" i="6"/>
  <c r="Y43" i="6"/>
  <c r="X43" i="6"/>
  <c r="W43" i="6"/>
  <c r="V43" i="6"/>
  <c r="Z43" i="6" s="1"/>
  <c r="U43" i="6"/>
  <c r="T43" i="6"/>
  <c r="S43" i="6"/>
  <c r="R43" i="6"/>
  <c r="Q43" i="6"/>
  <c r="P43" i="6"/>
  <c r="O43" i="6"/>
  <c r="N43" i="6" s="1"/>
  <c r="M43" i="6" s="1"/>
  <c r="BG42" i="6"/>
  <c r="Y42" i="6"/>
  <c r="X42" i="6"/>
  <c r="W42" i="6"/>
  <c r="V42" i="6"/>
  <c r="Z42" i="6" s="1"/>
  <c r="U42" i="6"/>
  <c r="T42" i="6"/>
  <c r="S42" i="6"/>
  <c r="R42" i="6"/>
  <c r="Q42" i="6"/>
  <c r="P42" i="6"/>
  <c r="O42" i="6"/>
  <c r="N42" i="6"/>
  <c r="M42" i="6" s="1"/>
  <c r="BG41" i="6"/>
  <c r="Y41" i="6"/>
  <c r="X41" i="6"/>
  <c r="W41" i="6"/>
  <c r="V41" i="6"/>
  <c r="Z41" i="6" s="1"/>
  <c r="U41" i="6"/>
  <c r="T41" i="6"/>
  <c r="S41" i="6"/>
  <c r="R41" i="6"/>
  <c r="Q41" i="6"/>
  <c r="P41" i="6"/>
  <c r="O41" i="6"/>
  <c r="N41" i="6"/>
  <c r="M41" i="6"/>
  <c r="BG40" i="6"/>
  <c r="Y40" i="6"/>
  <c r="X40" i="6"/>
  <c r="W40" i="6"/>
  <c r="V40" i="6"/>
  <c r="Z40" i="6" s="1"/>
  <c r="U40" i="6"/>
  <c r="T40" i="6"/>
  <c r="S40" i="6"/>
  <c r="R40" i="6"/>
  <c r="Q40" i="6"/>
  <c r="P40" i="6"/>
  <c r="O40" i="6"/>
  <c r="N40" i="6"/>
  <c r="M40" i="6"/>
  <c r="BG39" i="6"/>
  <c r="Y39" i="6"/>
  <c r="X39" i="6"/>
  <c r="W39" i="6"/>
  <c r="V39" i="6"/>
  <c r="Z39" i="6" s="1"/>
  <c r="U39" i="6"/>
  <c r="T39" i="6"/>
  <c r="S39" i="6"/>
  <c r="R39" i="6"/>
  <c r="Q39" i="6"/>
  <c r="P39" i="6"/>
  <c r="O39" i="6"/>
  <c r="N39" i="6" s="1"/>
  <c r="M39" i="6" s="1"/>
  <c r="BG38" i="6"/>
  <c r="Y38" i="6"/>
  <c r="X38" i="6"/>
  <c r="W38" i="6"/>
  <c r="V38" i="6"/>
  <c r="Z38" i="6" s="1"/>
  <c r="U38" i="6"/>
  <c r="T38" i="6"/>
  <c r="S38" i="6"/>
  <c r="R38" i="6"/>
  <c r="Q38" i="6"/>
  <c r="P38" i="6"/>
  <c r="O38" i="6"/>
  <c r="N38" i="6"/>
  <c r="M38" i="6" s="1"/>
  <c r="BG37" i="6"/>
  <c r="Y37" i="6"/>
  <c r="X37" i="6"/>
  <c r="W37" i="6"/>
  <c r="V37" i="6"/>
  <c r="Z37" i="6" s="1"/>
  <c r="U37" i="6"/>
  <c r="T37" i="6"/>
  <c r="S37" i="6"/>
  <c r="R37" i="6"/>
  <c r="Q37" i="6"/>
  <c r="P37" i="6"/>
  <c r="O37" i="6"/>
  <c r="N37" i="6"/>
  <c r="M37" i="6"/>
  <c r="BG36" i="6"/>
  <c r="Y36" i="6"/>
  <c r="X36" i="6"/>
  <c r="W36" i="6"/>
  <c r="V36" i="6"/>
  <c r="Z36" i="6" s="1"/>
  <c r="U36" i="6"/>
  <c r="T36" i="6"/>
  <c r="S36" i="6"/>
  <c r="R36" i="6"/>
  <c r="Q36" i="6"/>
  <c r="P36" i="6"/>
  <c r="O36" i="6"/>
  <c r="N36" i="6"/>
  <c r="M36" i="6"/>
  <c r="BG35" i="6"/>
  <c r="Y35" i="6"/>
  <c r="X35" i="6"/>
  <c r="W35" i="6"/>
  <c r="V35" i="6"/>
  <c r="Z35" i="6" s="1"/>
  <c r="U35" i="6"/>
  <c r="T35" i="6"/>
  <c r="S35" i="6"/>
  <c r="R35" i="6"/>
  <c r="Q35" i="6"/>
  <c r="P35" i="6"/>
  <c r="O35" i="6"/>
  <c r="N35" i="6" s="1"/>
  <c r="M35" i="6" s="1"/>
  <c r="BG34" i="6"/>
  <c r="Y34" i="6"/>
  <c r="X34" i="6"/>
  <c r="W34" i="6"/>
  <c r="V34" i="6"/>
  <c r="Z34" i="6" s="1"/>
  <c r="U34" i="6"/>
  <c r="T34" i="6"/>
  <c r="S34" i="6"/>
  <c r="R34" i="6"/>
  <c r="Q34" i="6"/>
  <c r="P34" i="6"/>
  <c r="O34" i="6"/>
  <c r="N34" i="6"/>
  <c r="M34" i="6" s="1"/>
  <c r="BG33" i="6"/>
  <c r="Y33" i="6"/>
  <c r="X33" i="6"/>
  <c r="W33" i="6"/>
  <c r="V33" i="6"/>
  <c r="Z33" i="6" s="1"/>
  <c r="U33" i="6"/>
  <c r="T33" i="6"/>
  <c r="S33" i="6"/>
  <c r="R33" i="6"/>
  <c r="Q33" i="6"/>
  <c r="P33" i="6"/>
  <c r="O33" i="6"/>
  <c r="N33" i="6"/>
  <c r="M33" i="6"/>
  <c r="BG32" i="6"/>
  <c r="Y32" i="6"/>
  <c r="X32" i="6"/>
  <c r="W32" i="6"/>
  <c r="V32" i="6"/>
  <c r="Z32" i="6" s="1"/>
  <c r="U32" i="6"/>
  <c r="T32" i="6"/>
  <c r="S32" i="6"/>
  <c r="R32" i="6"/>
  <c r="Q32" i="6"/>
  <c r="P32" i="6"/>
  <c r="O32" i="6"/>
  <c r="N32" i="6"/>
  <c r="M32" i="6"/>
  <c r="BG31" i="6"/>
  <c r="Y31" i="6"/>
  <c r="X31" i="6"/>
  <c r="W31" i="6"/>
  <c r="V31" i="6"/>
  <c r="Z31" i="6" s="1"/>
  <c r="U31" i="6"/>
  <c r="T31" i="6"/>
  <c r="S31" i="6"/>
  <c r="R31" i="6"/>
  <c r="Q31" i="6"/>
  <c r="P31" i="6"/>
  <c r="O31" i="6"/>
  <c r="N31" i="6" s="1"/>
  <c r="M31" i="6" s="1"/>
  <c r="BG30" i="6"/>
  <c r="Y30" i="6"/>
  <c r="X30" i="6"/>
  <c r="W30" i="6"/>
  <c r="V30" i="6"/>
  <c r="Z30" i="6" s="1"/>
  <c r="U30" i="6"/>
  <c r="T30" i="6"/>
  <c r="S30" i="6"/>
  <c r="R30" i="6"/>
  <c r="Q30" i="6"/>
  <c r="P30" i="6"/>
  <c r="O30" i="6"/>
  <c r="N30" i="6"/>
  <c r="M30" i="6" s="1"/>
  <c r="BG29" i="6"/>
  <c r="Y29" i="6"/>
  <c r="X29" i="6"/>
  <c r="W29" i="6"/>
  <c r="V29" i="6"/>
  <c r="Z29" i="6" s="1"/>
  <c r="U29" i="6"/>
  <c r="T29" i="6"/>
  <c r="S29" i="6"/>
  <c r="R29" i="6"/>
  <c r="Q29" i="6"/>
  <c r="P29" i="6"/>
  <c r="O29" i="6"/>
  <c r="N29" i="6"/>
  <c r="M29" i="6"/>
  <c r="BG28" i="6"/>
  <c r="Y28" i="6"/>
  <c r="X28" i="6"/>
  <c r="W28" i="6"/>
  <c r="V28" i="6"/>
  <c r="Z28" i="6" s="1"/>
  <c r="U28" i="6"/>
  <c r="T28" i="6"/>
  <c r="S28" i="6"/>
  <c r="R28" i="6"/>
  <c r="Q28" i="6"/>
  <c r="P28" i="6"/>
  <c r="O28" i="6"/>
  <c r="N28" i="6"/>
  <c r="M28" i="6"/>
  <c r="BG27" i="6"/>
  <c r="Y27" i="6"/>
  <c r="X27" i="6"/>
  <c r="W27" i="6"/>
  <c r="V27" i="6"/>
  <c r="Z27" i="6" s="1"/>
  <c r="U27" i="6"/>
  <c r="T27" i="6"/>
  <c r="S27" i="6"/>
  <c r="R27" i="6"/>
  <c r="Q27" i="6"/>
  <c r="P27" i="6"/>
  <c r="O27" i="6"/>
  <c r="N27" i="6" s="1"/>
  <c r="M27" i="6" s="1"/>
  <c r="BG26" i="6"/>
  <c r="Y26" i="6"/>
  <c r="X26" i="6"/>
  <c r="W26" i="6"/>
  <c r="V26" i="6"/>
  <c r="Z26" i="6" s="1"/>
  <c r="U26" i="6"/>
  <c r="T26" i="6"/>
  <c r="S26" i="6"/>
  <c r="R26" i="6"/>
  <c r="N26" i="6" s="1"/>
  <c r="M26" i="6" s="1"/>
  <c r="Q26" i="6"/>
  <c r="P26" i="6"/>
  <c r="O26" i="6"/>
  <c r="BG25" i="6"/>
  <c r="Y25" i="6"/>
  <c r="X25" i="6"/>
  <c r="W25" i="6"/>
  <c r="V25" i="6"/>
  <c r="Z25" i="6" s="1"/>
  <c r="U25" i="6"/>
  <c r="T25" i="6"/>
  <c r="S25" i="6"/>
  <c r="R25" i="6"/>
  <c r="N25" i="6" s="1"/>
  <c r="M25" i="6" s="1"/>
  <c r="Q25" i="6"/>
  <c r="P25" i="6"/>
  <c r="O25" i="6"/>
  <c r="BG24" i="6"/>
  <c r="Y24" i="6"/>
  <c r="X24" i="6"/>
  <c r="W24" i="6"/>
  <c r="V24" i="6"/>
  <c r="Z24" i="6" s="1"/>
  <c r="U24" i="6"/>
  <c r="M24" i="6" s="1"/>
  <c r="T24" i="6"/>
  <c r="S24" i="6"/>
  <c r="R24" i="6"/>
  <c r="Q24" i="6"/>
  <c r="P24" i="6"/>
  <c r="O24" i="6"/>
  <c r="N24" i="6"/>
  <c r="BG23" i="6"/>
  <c r="Y23" i="6"/>
  <c r="X23" i="6"/>
  <c r="W23" i="6"/>
  <c r="V23" i="6"/>
  <c r="Z23" i="6" s="1"/>
  <c r="U23" i="6"/>
  <c r="T23" i="6"/>
  <c r="S23" i="6"/>
  <c r="R23" i="6"/>
  <c r="Q23" i="6"/>
  <c r="P23" i="6"/>
  <c r="O23" i="6"/>
  <c r="N23" i="6" s="1"/>
  <c r="M23" i="6" s="1"/>
  <c r="BG22" i="6"/>
  <c r="Y22" i="6"/>
  <c r="X22" i="6"/>
  <c r="W22" i="6"/>
  <c r="V22" i="6"/>
  <c r="Z22" i="6" s="1"/>
  <c r="U22" i="6"/>
  <c r="T22" i="6"/>
  <c r="S22" i="6"/>
  <c r="R22" i="6"/>
  <c r="N22" i="6" s="1"/>
  <c r="M22" i="6" s="1"/>
  <c r="Q22" i="6"/>
  <c r="P22" i="6"/>
  <c r="O22" i="6"/>
  <c r="BG21" i="6"/>
  <c r="Y21" i="6"/>
  <c r="X21" i="6"/>
  <c r="W21" i="6"/>
  <c r="V21" i="6"/>
  <c r="Z21" i="6" s="1"/>
  <c r="U21" i="6"/>
  <c r="T21" i="6"/>
  <c r="S21" i="6"/>
  <c r="R21" i="6"/>
  <c r="N21" i="6" s="1"/>
  <c r="M21" i="6" s="1"/>
  <c r="Q21" i="6"/>
  <c r="P21" i="6"/>
  <c r="O21" i="6"/>
  <c r="BG20" i="6"/>
  <c r="Y20" i="6"/>
  <c r="X20" i="6"/>
  <c r="W20" i="6"/>
  <c r="V20" i="6"/>
  <c r="Z20" i="6" s="1"/>
  <c r="U20" i="6"/>
  <c r="M20" i="6" s="1"/>
  <c r="T20" i="6"/>
  <c r="S20" i="6"/>
  <c r="R20" i="6"/>
  <c r="Q20" i="6"/>
  <c r="P20" i="6"/>
  <c r="O20" i="6"/>
  <c r="N20" i="6"/>
  <c r="BG19" i="6"/>
  <c r="Y19" i="6"/>
  <c r="X19" i="6"/>
  <c r="W19" i="6"/>
  <c r="V19" i="6"/>
  <c r="Z19" i="6" s="1"/>
  <c r="U19" i="6"/>
  <c r="T19" i="6"/>
  <c r="S19" i="6"/>
  <c r="R19" i="6"/>
  <c r="Q19" i="6"/>
  <c r="P19" i="6"/>
  <c r="O19" i="6"/>
  <c r="N19" i="6" s="1"/>
  <c r="M19" i="6" s="1"/>
  <c r="BG18" i="6"/>
  <c r="Y18" i="6"/>
  <c r="X18" i="6"/>
  <c r="W18" i="6"/>
  <c r="V18" i="6"/>
  <c r="Z18" i="6" s="1"/>
  <c r="U18" i="6"/>
  <c r="T18" i="6"/>
  <c r="S18" i="6"/>
  <c r="R18" i="6"/>
  <c r="N18" i="6" s="1"/>
  <c r="M18" i="6" s="1"/>
  <c r="Q18" i="6"/>
  <c r="P18" i="6"/>
  <c r="O18" i="6"/>
  <c r="BG17" i="6"/>
  <c r="Y17" i="6"/>
  <c r="X17" i="6"/>
  <c r="W17" i="6"/>
  <c r="V17" i="6"/>
  <c r="Z17" i="6" s="1"/>
  <c r="U17" i="6"/>
  <c r="T17" i="6"/>
  <c r="S17" i="6"/>
  <c r="R17" i="6"/>
  <c r="N17" i="6" s="1"/>
  <c r="M17" i="6" s="1"/>
  <c r="Q17" i="6"/>
  <c r="P17" i="6"/>
  <c r="O17" i="6"/>
  <c r="BG16" i="6"/>
  <c r="Y16" i="6"/>
  <c r="X16" i="6"/>
  <c r="W16" i="6"/>
  <c r="V16" i="6"/>
  <c r="Z16" i="6" s="1"/>
  <c r="U16" i="6"/>
  <c r="M16" i="6" s="1"/>
  <c r="T16" i="6"/>
  <c r="S16" i="6"/>
  <c r="R16" i="6"/>
  <c r="Q16" i="6"/>
  <c r="P16" i="6"/>
  <c r="O16" i="6"/>
  <c r="N16" i="6"/>
  <c r="BG15" i="6"/>
  <c r="Y15" i="6"/>
  <c r="X15" i="6"/>
  <c r="W15" i="6"/>
  <c r="V15" i="6"/>
  <c r="Z15" i="6" s="1"/>
  <c r="U15" i="6"/>
  <c r="T15" i="6"/>
  <c r="S15" i="6"/>
  <c r="R15" i="6"/>
  <c r="Q15" i="6"/>
  <c r="P15" i="6"/>
  <c r="O15" i="6"/>
  <c r="N15" i="6" s="1"/>
  <c r="M15" i="6" s="1"/>
  <c r="BG14" i="6"/>
  <c r="Y14" i="6"/>
  <c r="X14" i="6"/>
  <c r="W14" i="6"/>
  <c r="V14" i="6"/>
  <c r="Z14" i="6" s="1"/>
  <c r="U14" i="6"/>
  <c r="T14" i="6"/>
  <c r="S14" i="6"/>
  <c r="R14" i="6"/>
  <c r="N14" i="6" s="1"/>
  <c r="M14" i="6" s="1"/>
  <c r="Q14" i="6"/>
  <c r="P14" i="6"/>
  <c r="O14" i="6"/>
  <c r="BG13" i="6"/>
  <c r="Y13" i="6"/>
  <c r="X13" i="6"/>
  <c r="W13" i="6"/>
  <c r="V13" i="6"/>
  <c r="Z13" i="6" s="1"/>
  <c r="U13" i="6"/>
  <c r="T13" i="6"/>
  <c r="S13" i="6"/>
  <c r="R13" i="6"/>
  <c r="N13" i="6" s="1"/>
  <c r="M13" i="6" s="1"/>
  <c r="Q13" i="6"/>
  <c r="P13" i="6"/>
  <c r="O13" i="6"/>
  <c r="BG12" i="6"/>
  <c r="Y12" i="6"/>
  <c r="X12" i="6"/>
  <c r="W12" i="6"/>
  <c r="V12" i="6"/>
  <c r="Z12" i="6" s="1"/>
  <c r="U12" i="6"/>
  <c r="T12" i="6"/>
  <c r="S12" i="6"/>
  <c r="R12" i="6"/>
  <c r="Q12" i="6"/>
  <c r="M12" i="6" s="1"/>
  <c r="P12" i="6"/>
  <c r="O12" i="6"/>
  <c r="N12" i="6"/>
  <c r="BG11" i="6"/>
  <c r="Y11" i="6"/>
  <c r="X11" i="6"/>
  <c r="W11" i="6"/>
  <c r="V11" i="6"/>
  <c r="Z11" i="6" s="1"/>
  <c r="U11" i="6"/>
  <c r="T11" i="6"/>
  <c r="S11" i="6"/>
  <c r="R11" i="6"/>
  <c r="Q11" i="6"/>
  <c r="P11" i="6"/>
  <c r="O11" i="6"/>
  <c r="N11" i="6" s="1"/>
  <c r="M11" i="6" s="1"/>
  <c r="BG10" i="6"/>
  <c r="Y10" i="6"/>
  <c r="X10" i="6"/>
  <c r="W10" i="6"/>
  <c r="V10" i="6"/>
  <c r="Z10" i="6" s="1"/>
  <c r="U10" i="6"/>
  <c r="T10" i="6"/>
  <c r="S10" i="6"/>
  <c r="R10" i="6"/>
  <c r="N10" i="6" s="1"/>
  <c r="M10" i="6" s="1"/>
  <c r="Q10" i="6"/>
  <c r="P10" i="6"/>
  <c r="O10" i="6"/>
  <c r="BG9" i="6"/>
  <c r="Y9" i="6"/>
  <c r="X9" i="6"/>
  <c r="W9" i="6"/>
  <c r="V9" i="6"/>
  <c r="Z9" i="6" s="1"/>
  <c r="U9" i="6"/>
  <c r="T9" i="6"/>
  <c r="S9" i="6"/>
  <c r="R9" i="6"/>
  <c r="N9" i="6" s="1"/>
  <c r="M9" i="6" s="1"/>
  <c r="Q9" i="6"/>
  <c r="P9" i="6"/>
  <c r="O9" i="6"/>
  <c r="BG8" i="6"/>
  <c r="Y8" i="6"/>
  <c r="X8" i="6"/>
  <c r="W8" i="6"/>
  <c r="V8" i="6"/>
  <c r="Z8" i="6" s="1"/>
  <c r="U8" i="6"/>
  <c r="M8" i="6" s="1"/>
  <c r="T8" i="6"/>
  <c r="S8" i="6"/>
  <c r="R8" i="6"/>
  <c r="Q8" i="6"/>
  <c r="P8" i="6"/>
  <c r="O8" i="6"/>
  <c r="N8" i="6"/>
  <c r="BG7" i="6"/>
  <c r="Y7" i="6"/>
  <c r="X7" i="6"/>
  <c r="W7" i="6"/>
  <c r="V7" i="6"/>
  <c r="Z7" i="6" s="1"/>
  <c r="U7" i="6"/>
  <c r="T7" i="6"/>
  <c r="S7" i="6"/>
  <c r="R7" i="6"/>
  <c r="Q7" i="6"/>
  <c r="P7" i="6"/>
  <c r="O7" i="6"/>
  <c r="N7" i="6" s="1"/>
  <c r="M7" i="6" s="1"/>
  <c r="BG6" i="6"/>
  <c r="Y6" i="6"/>
  <c r="X6" i="6"/>
  <c r="W6" i="6"/>
  <c r="V6" i="6"/>
  <c r="Z6" i="6" s="1"/>
  <c r="U6" i="6"/>
  <c r="T6" i="6"/>
  <c r="S6" i="6"/>
  <c r="R6" i="6"/>
  <c r="N6" i="6" s="1"/>
  <c r="M6" i="6" s="1"/>
  <c r="Q6" i="6"/>
  <c r="P6" i="6"/>
  <c r="O6" i="6"/>
  <c r="BG5" i="6"/>
  <c r="Y5" i="6"/>
  <c r="X5" i="6"/>
  <c r="W5" i="6"/>
  <c r="V5" i="6"/>
  <c r="Z5" i="6" s="1"/>
  <c r="U5" i="6"/>
  <c r="T5" i="6"/>
  <c r="S5" i="6"/>
  <c r="R5" i="6"/>
  <c r="N5" i="6" s="1"/>
  <c r="M5" i="6" s="1"/>
  <c r="Q5" i="6"/>
  <c r="P5" i="6"/>
  <c r="O5" i="6"/>
  <c r="BG4" i="6"/>
  <c r="Y4" i="6"/>
  <c r="X4" i="6"/>
  <c r="W4" i="6"/>
  <c r="V4" i="6"/>
  <c r="Z4" i="6" s="1"/>
  <c r="U4" i="6"/>
  <c r="T4" i="6"/>
  <c r="S4" i="6"/>
  <c r="R4" i="6"/>
  <c r="N4" i="6" s="1"/>
  <c r="M4" i="6" s="1"/>
  <c r="Q4" i="6"/>
  <c r="P4" i="6"/>
  <c r="O4" i="6"/>
  <c r="BG3" i="6"/>
  <c r="Y3" i="6"/>
  <c r="Y124" i="6" s="1"/>
  <c r="X3" i="6"/>
  <c r="X124" i="6" s="1"/>
  <c r="W3" i="6"/>
  <c r="W124" i="6" s="1"/>
  <c r="V3" i="6"/>
  <c r="V124" i="6" s="1"/>
  <c r="U3" i="6"/>
  <c r="U124" i="6" s="1"/>
  <c r="T3" i="6"/>
  <c r="T124" i="6" s="1"/>
  <c r="S3" i="6"/>
  <c r="S124" i="6" s="1"/>
  <c r="R3" i="6"/>
  <c r="R124" i="6" s="1"/>
  <c r="Q3" i="6"/>
  <c r="Q124" i="6" s="1"/>
  <c r="P3" i="6"/>
  <c r="P124" i="6" s="1"/>
  <c r="O3" i="6"/>
  <c r="N3" i="6" s="1"/>
  <c r="AB1" i="6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AA329" i="13" l="1"/>
  <c r="AA328" i="13"/>
  <c r="AA327" i="13"/>
  <c r="BF288" i="13"/>
  <c r="BF334" i="13"/>
  <c r="BF335" i="13" s="1"/>
  <c r="AA335" i="13"/>
  <c r="AS326" i="7"/>
  <c r="AS324" i="7"/>
  <c r="AC326" i="7"/>
  <c r="AC324" i="7"/>
  <c r="AK326" i="7"/>
  <c r="AK328" i="7" s="1"/>
  <c r="AK324" i="7"/>
  <c r="AK323" i="7"/>
  <c r="AQ322" i="7"/>
  <c r="AQ321" i="7"/>
  <c r="AQ320" i="7"/>
  <c r="AI322" i="7"/>
  <c r="AI321" i="7"/>
  <c r="AI320" i="7"/>
  <c r="BF289" i="7"/>
  <c r="AA281" i="7"/>
  <c r="BA326" i="7"/>
  <c r="BA328" i="7" s="1"/>
  <c r="BA324" i="7"/>
  <c r="AB323" i="7"/>
  <c r="BE285" i="7"/>
  <c r="AG281" i="7"/>
  <c r="BA322" i="7"/>
  <c r="BA321" i="7"/>
  <c r="BA320" i="7"/>
  <c r="AG218" i="7"/>
  <c r="AG217" i="7"/>
  <c r="AG216" i="7"/>
  <c r="BD218" i="7"/>
  <c r="BD217" i="7"/>
  <c r="BD216" i="7"/>
  <c r="AF224" i="7"/>
  <c r="BF166" i="7"/>
  <c r="BF165" i="7"/>
  <c r="BF164" i="7"/>
  <c r="AY322" i="7"/>
  <c r="AY321" i="7"/>
  <c r="AY320" i="7"/>
  <c r="AO285" i="7"/>
  <c r="AA285" i="7"/>
  <c r="BF286" i="7"/>
  <c r="AS323" i="7"/>
  <c r="AS327" i="7"/>
  <c r="AF324" i="7"/>
  <c r="AW281" i="7"/>
  <c r="AG326" i="7"/>
  <c r="AG328" i="7" s="1"/>
  <c r="AG324" i="7"/>
  <c r="AS274" i="7"/>
  <c r="AS276" i="7" s="1"/>
  <c r="AS272" i="7"/>
  <c r="AC218" i="7"/>
  <c r="AC217" i="7"/>
  <c r="AC216" i="7"/>
  <c r="AJ222" i="7"/>
  <c r="AJ224" i="7" s="1"/>
  <c r="AJ220" i="7"/>
  <c r="AN218" i="7"/>
  <c r="AN217" i="7"/>
  <c r="AN216" i="7"/>
  <c r="AB224" i="7"/>
  <c r="AN224" i="7"/>
  <c r="AJ322" i="7"/>
  <c r="AJ321" i="7"/>
  <c r="AJ320" i="7"/>
  <c r="AM322" i="7"/>
  <c r="AM321" i="7"/>
  <c r="AM320" i="7"/>
  <c r="AE322" i="7"/>
  <c r="AE321" i="7"/>
  <c r="AE320" i="7"/>
  <c r="AC323" i="7"/>
  <c r="AC327" i="7"/>
  <c r="AB324" i="7"/>
  <c r="AW326" i="7"/>
  <c r="AW328" i="7" s="1"/>
  <c r="AW324" i="7"/>
  <c r="AC274" i="7"/>
  <c r="AC276" i="7" s="1"/>
  <c r="AC272" i="7"/>
  <c r="AO322" i="7"/>
  <c r="AO321" i="7"/>
  <c r="AO320" i="7"/>
  <c r="AR218" i="7"/>
  <c r="AR217" i="7"/>
  <c r="AR216" i="7"/>
  <c r="BD222" i="7"/>
  <c r="BD224" i="7" s="1"/>
  <c r="BD220" i="7"/>
  <c r="AY323" i="7"/>
  <c r="AI323" i="7"/>
  <c r="AY324" i="7"/>
  <c r="AI324" i="7"/>
  <c r="AB322" i="7"/>
  <c r="AB321" i="7"/>
  <c r="AB320" i="7"/>
  <c r="BC322" i="7"/>
  <c r="BC321" i="7"/>
  <c r="BC320" i="7"/>
  <c r="AU322" i="7"/>
  <c r="AU321" i="7"/>
  <c r="AU320" i="7"/>
  <c r="AW323" i="7"/>
  <c r="AS281" i="7"/>
  <c r="AK281" i="7"/>
  <c r="AF323" i="7"/>
  <c r="BE281" i="7"/>
  <c r="AC281" i="7"/>
  <c r="BD219" i="7"/>
  <c r="AA181" i="7"/>
  <c r="BF182" i="7"/>
  <c r="AK218" i="7"/>
  <c r="AK217" i="7"/>
  <c r="AK216" i="7"/>
  <c r="AB218" i="7"/>
  <c r="AB217" i="7"/>
  <c r="AB216" i="7"/>
  <c r="AZ222" i="7"/>
  <c r="AZ224" i="7" s="1"/>
  <c r="AZ220" i="7"/>
  <c r="BF218" i="7"/>
  <c r="BF217" i="7"/>
  <c r="BF216" i="7"/>
  <c r="Z121" i="7"/>
  <c r="AR222" i="7"/>
  <c r="AR224" i="7" s="1"/>
  <c r="AR220" i="7"/>
  <c r="BF172" i="7"/>
  <c r="N121" i="7"/>
  <c r="BG128" i="7" s="1"/>
  <c r="M3" i="7"/>
  <c r="M121" i="7" s="1"/>
  <c r="AB175" i="6"/>
  <c r="AF175" i="6"/>
  <c r="AJ175" i="6"/>
  <c r="AN175" i="6"/>
  <c r="AR175" i="6"/>
  <c r="AV175" i="6"/>
  <c r="AZ175" i="6"/>
  <c r="BD175" i="6"/>
  <c r="N124" i="6"/>
  <c r="M3" i="6"/>
  <c r="M124" i="6" s="1"/>
  <c r="AB169" i="6"/>
  <c r="AB168" i="6"/>
  <c r="AB167" i="6"/>
  <c r="AF169" i="6"/>
  <c r="AF168" i="6"/>
  <c r="AF167" i="6"/>
  <c r="AJ169" i="6"/>
  <c r="AJ168" i="6"/>
  <c r="AJ167" i="6"/>
  <c r="AN169" i="6"/>
  <c r="AN168" i="6"/>
  <c r="AN167" i="6"/>
  <c r="AR169" i="6"/>
  <c r="AR168" i="6"/>
  <c r="AR167" i="6"/>
  <c r="AV169" i="6"/>
  <c r="AV168" i="6"/>
  <c r="AV167" i="6"/>
  <c r="AZ169" i="6"/>
  <c r="AZ168" i="6"/>
  <c r="AZ167" i="6"/>
  <c r="BD169" i="6"/>
  <c r="BD168" i="6"/>
  <c r="BD167" i="6"/>
  <c r="AC169" i="6"/>
  <c r="AC168" i="6"/>
  <c r="AC167" i="6"/>
  <c r="AG169" i="6"/>
  <c r="AG168" i="6"/>
  <c r="AG167" i="6"/>
  <c r="AK169" i="6"/>
  <c r="AK168" i="6"/>
  <c r="AK167" i="6"/>
  <c r="AO169" i="6"/>
  <c r="AO168" i="6"/>
  <c r="AO167" i="6"/>
  <c r="AS169" i="6"/>
  <c r="AS168" i="6"/>
  <c r="AS167" i="6"/>
  <c r="AW169" i="6"/>
  <c r="AW168" i="6"/>
  <c r="AW167" i="6"/>
  <c r="BA169" i="6"/>
  <c r="BA168" i="6"/>
  <c r="BA167" i="6"/>
  <c r="BE169" i="6"/>
  <c r="BE168" i="6"/>
  <c r="BE167" i="6"/>
  <c r="BF169" i="6"/>
  <c r="BF168" i="6"/>
  <c r="BF167" i="6"/>
  <c r="BG139" i="6"/>
  <c r="BG144" i="6"/>
  <c r="BG152" i="6"/>
  <c r="O124" i="6"/>
  <c r="BG135" i="6" s="1"/>
  <c r="AA175" i="6"/>
  <c r="BF173" i="6"/>
  <c r="AA170" i="6"/>
  <c r="AE170" i="6"/>
  <c r="AI170" i="6"/>
  <c r="AM170" i="6"/>
  <c r="AQ170" i="6"/>
  <c r="AU170" i="6"/>
  <c r="AY170" i="6"/>
  <c r="BC170" i="6"/>
  <c r="AA174" i="6"/>
  <c r="BF174" i="6" s="1"/>
  <c r="AE174" i="6"/>
  <c r="AE175" i="6" s="1"/>
  <c r="AI174" i="6"/>
  <c r="AI175" i="6" s="1"/>
  <c r="AM174" i="6"/>
  <c r="AM175" i="6" s="1"/>
  <c r="AQ174" i="6"/>
  <c r="AQ175" i="6" s="1"/>
  <c r="AU174" i="6"/>
  <c r="AU175" i="6" s="1"/>
  <c r="AY174" i="6"/>
  <c r="AY175" i="6" s="1"/>
  <c r="BC174" i="6"/>
  <c r="BC175" i="6" s="1"/>
  <c r="AJ170" i="6"/>
  <c r="AZ170" i="6"/>
  <c r="AI220" i="6"/>
  <c r="AI221" i="6"/>
  <c r="AI219" i="6"/>
  <c r="AY221" i="6"/>
  <c r="AY219" i="6"/>
  <c r="AY227" i="6"/>
  <c r="AC221" i="6"/>
  <c r="AC219" i="6"/>
  <c r="AG221" i="6"/>
  <c r="AG220" i="6"/>
  <c r="AG219" i="6"/>
  <c r="AK221" i="6"/>
  <c r="AK219" i="6"/>
  <c r="AK220" i="6"/>
  <c r="AO220" i="6"/>
  <c r="AO221" i="6"/>
  <c r="AO219" i="6"/>
  <c r="AS221" i="6"/>
  <c r="AS219" i="6"/>
  <c r="AS220" i="6"/>
  <c r="AW221" i="6"/>
  <c r="AW220" i="6"/>
  <c r="AW219" i="6"/>
  <c r="BE221" i="6"/>
  <c r="BE219" i="6"/>
  <c r="AC185" i="6"/>
  <c r="AC181" i="6"/>
  <c r="AG185" i="6"/>
  <c r="AG181" i="6"/>
  <c r="AK185" i="6"/>
  <c r="AK181" i="6"/>
  <c r="AO185" i="6"/>
  <c r="AO181" i="6"/>
  <c r="AS185" i="6"/>
  <c r="AS181" i="6"/>
  <c r="AW185" i="6"/>
  <c r="AW181" i="6"/>
  <c r="BA185" i="6"/>
  <c r="BA181" i="6"/>
  <c r="BE185" i="6"/>
  <c r="BE181" i="6"/>
  <c r="AC186" i="6"/>
  <c r="AC182" i="6"/>
  <c r="AG186" i="6"/>
  <c r="AG182" i="6"/>
  <c r="AK186" i="6"/>
  <c r="AK182" i="6"/>
  <c r="AO186" i="6"/>
  <c r="AO182" i="6"/>
  <c r="AS186" i="6"/>
  <c r="AS182" i="6"/>
  <c r="AW186" i="6"/>
  <c r="AW182" i="6"/>
  <c r="BA186" i="6"/>
  <c r="BA182" i="6"/>
  <c r="BE186" i="6"/>
  <c r="BE182" i="6"/>
  <c r="BA219" i="6"/>
  <c r="AY220" i="6"/>
  <c r="AU221" i="6"/>
  <c r="AA227" i="6"/>
  <c r="AQ273" i="6"/>
  <c r="AQ272" i="6"/>
  <c r="AQ271" i="6"/>
  <c r="AN271" i="6"/>
  <c r="AN272" i="6"/>
  <c r="AN273" i="6"/>
  <c r="BD273" i="6"/>
  <c r="BD271" i="6"/>
  <c r="BD272" i="6"/>
  <c r="AI273" i="6"/>
  <c r="AI272" i="6"/>
  <c r="AI271" i="6"/>
  <c r="AY273" i="6"/>
  <c r="AY271" i="6"/>
  <c r="AY272" i="6"/>
  <c r="AC171" i="6"/>
  <c r="AG171" i="6"/>
  <c r="AK171" i="6"/>
  <c r="AO171" i="6"/>
  <c r="AS171" i="6"/>
  <c r="AW171" i="6"/>
  <c r="BA171" i="6"/>
  <c r="BE171" i="6"/>
  <c r="BF164" i="6"/>
  <c r="AM180" i="6"/>
  <c r="BC180" i="6"/>
  <c r="AD183" i="6"/>
  <c r="AD179" i="6"/>
  <c r="AH183" i="6"/>
  <c r="AH179" i="6"/>
  <c r="AL183" i="6"/>
  <c r="AL179" i="6"/>
  <c r="AP183" i="6"/>
  <c r="AP179" i="6"/>
  <c r="AT183" i="6"/>
  <c r="AT179" i="6"/>
  <c r="AX183" i="6"/>
  <c r="AX179" i="6"/>
  <c r="BB183" i="6"/>
  <c r="BB179" i="6"/>
  <c r="BG196" i="6"/>
  <c r="AF219" i="6"/>
  <c r="AC220" i="6"/>
  <c r="BE220" i="6"/>
  <c r="BA221" i="6"/>
  <c r="AA226" i="6"/>
  <c r="BF226" i="6" s="1"/>
  <c r="BB273" i="6"/>
  <c r="BB272" i="6"/>
  <c r="BB271" i="6"/>
  <c r="AD169" i="6"/>
  <c r="AD168" i="6"/>
  <c r="AD167" i="6"/>
  <c r="AH169" i="6"/>
  <c r="AH168" i="6"/>
  <c r="AH167" i="6"/>
  <c r="AL169" i="6"/>
  <c r="AL168" i="6"/>
  <c r="AL167" i="6"/>
  <c r="AP169" i="6"/>
  <c r="AP168" i="6"/>
  <c r="AP167" i="6"/>
  <c r="AT169" i="6"/>
  <c r="AT168" i="6"/>
  <c r="AT167" i="6"/>
  <c r="AX169" i="6"/>
  <c r="AX168" i="6"/>
  <c r="AX167" i="6"/>
  <c r="BB169" i="6"/>
  <c r="BB168" i="6"/>
  <c r="BB167" i="6"/>
  <c r="AC175" i="6"/>
  <c r="AK175" i="6"/>
  <c r="AS175" i="6"/>
  <c r="BA175" i="6"/>
  <c r="AD171" i="6"/>
  <c r="AH171" i="6"/>
  <c r="AL171" i="6"/>
  <c r="AP171" i="6"/>
  <c r="AT171" i="6"/>
  <c r="AX171" i="6"/>
  <c r="BB171" i="6"/>
  <c r="AC170" i="6"/>
  <c r="AG170" i="6"/>
  <c r="AK170" i="6"/>
  <c r="AO170" i="6"/>
  <c r="AS170" i="6"/>
  <c r="AW170" i="6"/>
  <c r="BA170" i="6"/>
  <c r="BE170" i="6"/>
  <c r="AC174" i="6"/>
  <c r="AG174" i="6"/>
  <c r="AG175" i="6" s="1"/>
  <c r="AK174" i="6"/>
  <c r="AO174" i="6"/>
  <c r="AO175" i="6" s="1"/>
  <c r="AS174" i="6"/>
  <c r="AW174" i="6"/>
  <c r="AW175" i="6" s="1"/>
  <c r="BA174" i="6"/>
  <c r="BE174" i="6"/>
  <c r="BE175" i="6" s="1"/>
  <c r="AQ221" i="6"/>
  <c r="AQ219" i="6"/>
  <c r="AQ227" i="6"/>
  <c r="BB227" i="6"/>
  <c r="BF197" i="6"/>
  <c r="BF223" i="6" s="1"/>
  <c r="AA223" i="6"/>
  <c r="AD222" i="6"/>
  <c r="AH222" i="6"/>
  <c r="AL222" i="6"/>
  <c r="AP222" i="6"/>
  <c r="AT222" i="6"/>
  <c r="AX222" i="6"/>
  <c r="BB222" i="6"/>
  <c r="AD226" i="6"/>
  <c r="AD227" i="6" s="1"/>
  <c r="AD180" i="6"/>
  <c r="AH226" i="6"/>
  <c r="AH180" i="6"/>
  <c r="AL226" i="6"/>
  <c r="AL227" i="6" s="1"/>
  <c r="AL180" i="6"/>
  <c r="AP226" i="6"/>
  <c r="AP227" i="6" s="1"/>
  <c r="AP180" i="6"/>
  <c r="AT226" i="6"/>
  <c r="AT227" i="6" s="1"/>
  <c r="AT180" i="6"/>
  <c r="AX226" i="6"/>
  <c r="AX180" i="6"/>
  <c r="BB226" i="6"/>
  <c r="BB180" i="6"/>
  <c r="AD181" i="6"/>
  <c r="AH181" i="6"/>
  <c r="AL181" i="6"/>
  <c r="AP181" i="6"/>
  <c r="AT181" i="6"/>
  <c r="AX181" i="6"/>
  <c r="BB181" i="6"/>
  <c r="AN219" i="6"/>
  <c r="AF221" i="6"/>
  <c r="BF227" i="6"/>
  <c r="AV273" i="6"/>
  <c r="AV272" i="6"/>
  <c r="AV271" i="6"/>
  <c r="Z3" i="6"/>
  <c r="Z124" i="6" s="1"/>
  <c r="AA127" i="6"/>
  <c r="AE127" i="6"/>
  <c r="AI127" i="6"/>
  <c r="AM127" i="6"/>
  <c r="AQ127" i="6"/>
  <c r="AU127" i="6"/>
  <c r="AY127" i="6"/>
  <c r="AA169" i="6"/>
  <c r="AA168" i="6"/>
  <c r="AA167" i="6"/>
  <c r="AE169" i="6"/>
  <c r="AE168" i="6"/>
  <c r="AE167" i="6"/>
  <c r="AI169" i="6"/>
  <c r="AI168" i="6"/>
  <c r="AI167" i="6"/>
  <c r="AM169" i="6"/>
  <c r="AM168" i="6"/>
  <c r="AM167" i="6"/>
  <c r="AQ169" i="6"/>
  <c r="AQ168" i="6"/>
  <c r="AQ167" i="6"/>
  <c r="AU169" i="6"/>
  <c r="AU168" i="6"/>
  <c r="AU167" i="6"/>
  <c r="AY169" i="6"/>
  <c r="AY168" i="6"/>
  <c r="AY167" i="6"/>
  <c r="BC169" i="6"/>
  <c r="BC168" i="6"/>
  <c r="BC167" i="6"/>
  <c r="AA131" i="6"/>
  <c r="BF131" i="6" s="1"/>
  <c r="BG131" i="6" s="1"/>
  <c r="BF132" i="6"/>
  <c r="BF171" i="6" s="1"/>
  <c r="AA171" i="6"/>
  <c r="AE171" i="6"/>
  <c r="AI171" i="6"/>
  <c r="AM171" i="6"/>
  <c r="AQ171" i="6"/>
  <c r="AU171" i="6"/>
  <c r="AY171" i="6"/>
  <c r="BC171" i="6"/>
  <c r="AD170" i="6"/>
  <c r="AH170" i="6"/>
  <c r="AL170" i="6"/>
  <c r="AP170" i="6"/>
  <c r="AT170" i="6"/>
  <c r="AX170" i="6"/>
  <c r="BB170" i="6"/>
  <c r="BF153" i="6"/>
  <c r="AD174" i="6"/>
  <c r="AD175" i="6" s="1"/>
  <c r="AH174" i="6"/>
  <c r="AH175" i="6" s="1"/>
  <c r="AL174" i="6"/>
  <c r="AL175" i="6" s="1"/>
  <c r="AP174" i="6"/>
  <c r="AP175" i="6" s="1"/>
  <c r="AT174" i="6"/>
  <c r="AT175" i="6" s="1"/>
  <c r="AX174" i="6"/>
  <c r="AX175" i="6" s="1"/>
  <c r="BB174" i="6"/>
  <c r="BB175" i="6" s="1"/>
  <c r="BF157" i="6"/>
  <c r="BF166" i="6"/>
  <c r="AE221" i="6"/>
  <c r="AE219" i="6"/>
  <c r="AE220" i="6"/>
  <c r="AH227" i="6"/>
  <c r="AX227" i="6"/>
  <c r="AB221" i="6"/>
  <c r="AB220" i="6"/>
  <c r="AB219" i="6"/>
  <c r="AJ221" i="6"/>
  <c r="AJ219" i="6"/>
  <c r="AR221" i="6"/>
  <c r="AR220" i="6"/>
  <c r="AR219" i="6"/>
  <c r="AV220" i="6"/>
  <c r="AV221" i="6"/>
  <c r="AV219" i="6"/>
  <c r="AZ221" i="6"/>
  <c r="AZ219" i="6"/>
  <c r="AZ220" i="6"/>
  <c r="BD220" i="6"/>
  <c r="BD221" i="6"/>
  <c r="BD219" i="6"/>
  <c r="AI226" i="6"/>
  <c r="AI227" i="6" s="1"/>
  <c r="AQ226" i="6"/>
  <c r="AY226" i="6"/>
  <c r="AU219" i="6"/>
  <c r="AQ220" i="6"/>
  <c r="AN221" i="6"/>
  <c r="AF273" i="6"/>
  <c r="AF272" i="6"/>
  <c r="AF271" i="6"/>
  <c r="AH231" i="6"/>
  <c r="AH235" i="6"/>
  <c r="AP231" i="6"/>
  <c r="AP235" i="6"/>
  <c r="AX231" i="6"/>
  <c r="AX235" i="6"/>
  <c r="BF245" i="6"/>
  <c r="AA244" i="6"/>
  <c r="AE244" i="6"/>
  <c r="AE232" i="6" s="1"/>
  <c r="AE233" i="6"/>
  <c r="AM244" i="6"/>
  <c r="AM232" i="6" s="1"/>
  <c r="AM233" i="6"/>
  <c r="AU244" i="6"/>
  <c r="AU232" i="6" s="1"/>
  <c r="AU233" i="6"/>
  <c r="BC244" i="6"/>
  <c r="BC232" i="6" s="1"/>
  <c r="BC233" i="6"/>
  <c r="AH275" i="6"/>
  <c r="AH232" i="6"/>
  <c r="AP275" i="6"/>
  <c r="AP232" i="6"/>
  <c r="AX275" i="6"/>
  <c r="AX232" i="6"/>
  <c r="AM227" i="6"/>
  <c r="AU227" i="6"/>
  <c r="AB223" i="6"/>
  <c r="AR223" i="6"/>
  <c r="AZ223" i="6"/>
  <c r="AM222" i="6"/>
  <c r="BC222" i="6"/>
  <c r="AE226" i="6"/>
  <c r="AE227" i="6" s="1"/>
  <c r="AM226" i="6"/>
  <c r="AU226" i="6"/>
  <c r="BC226" i="6"/>
  <c r="BC227" i="6" s="1"/>
  <c r="AT232" i="6"/>
  <c r="AI233" i="6"/>
  <c r="BD233" i="6"/>
  <c r="AF234" i="6"/>
  <c r="AN234" i="6"/>
  <c r="AV234" i="6"/>
  <c r="BD234" i="6"/>
  <c r="AL235" i="6"/>
  <c r="AB227" i="6"/>
  <c r="AJ227" i="6"/>
  <c r="AB222" i="6"/>
  <c r="AR222" i="6"/>
  <c r="AB226" i="6"/>
  <c r="AJ226" i="6"/>
  <c r="AR226" i="6"/>
  <c r="AR227" i="6" s="1"/>
  <c r="AZ226" i="6"/>
  <c r="AZ227" i="6" s="1"/>
  <c r="AL232" i="6"/>
  <c r="AA233" i="6"/>
  <c r="BF233" i="6" s="1"/>
  <c r="AT235" i="6"/>
  <c r="AB232" i="6"/>
  <c r="AJ232" i="6"/>
  <c r="AR232" i="6"/>
  <c r="AZ232" i="6"/>
  <c r="AB237" i="6"/>
  <c r="AB233" i="6"/>
  <c r="AJ237" i="6"/>
  <c r="AJ236" i="6" s="1"/>
  <c r="AJ233" i="6"/>
  <c r="AN277" i="6"/>
  <c r="AN279" i="6" s="1"/>
  <c r="AN275" i="6"/>
  <c r="AR237" i="6"/>
  <c r="AR236" i="6" s="1"/>
  <c r="AR275" i="6" s="1"/>
  <c r="AR233" i="6"/>
  <c r="AZ237" i="6"/>
  <c r="AZ236" i="6" s="1"/>
  <c r="AZ274" i="6" s="1"/>
  <c r="AZ233" i="6"/>
  <c r="BD277" i="6"/>
  <c r="BD279" i="6" s="1"/>
  <c r="BD274" i="6"/>
  <c r="AB238" i="6"/>
  <c r="AB234" i="6"/>
  <c r="AJ238" i="6"/>
  <c r="AJ234" i="6"/>
  <c r="AR238" i="6"/>
  <c r="AR234" i="6"/>
  <c r="AZ238" i="6"/>
  <c r="AZ234" i="6"/>
  <c r="AD223" i="6"/>
  <c r="AH223" i="6"/>
  <c r="AL223" i="6"/>
  <c r="AP223" i="6"/>
  <c r="AT223" i="6"/>
  <c r="AX223" i="6"/>
  <c r="BB223" i="6"/>
  <c r="AG226" i="6"/>
  <c r="AO226" i="6"/>
  <c r="AW226" i="6"/>
  <c r="BE226" i="6"/>
  <c r="AA213" i="6"/>
  <c r="AD232" i="6"/>
  <c r="AN233" i="6"/>
  <c r="AY233" i="6"/>
  <c r="BB235" i="6"/>
  <c r="AS277" i="6"/>
  <c r="AS275" i="6"/>
  <c r="AC274" i="6"/>
  <c r="AG277" i="6"/>
  <c r="AG275" i="6"/>
  <c r="AW279" i="6"/>
  <c r="AI277" i="6"/>
  <c r="AI274" i="6"/>
  <c r="AO279" i="6"/>
  <c r="AC232" i="6"/>
  <c r="AG232" i="6"/>
  <c r="AK232" i="6"/>
  <c r="AO232" i="6"/>
  <c r="AS232" i="6"/>
  <c r="AW232" i="6"/>
  <c r="BA232" i="6"/>
  <c r="BE232" i="6"/>
  <c r="AC233" i="6"/>
  <c r="AG233" i="6"/>
  <c r="AK233" i="6"/>
  <c r="AO233" i="6"/>
  <c r="AS233" i="6"/>
  <c r="AW233" i="6"/>
  <c r="BA233" i="6"/>
  <c r="BE233" i="6"/>
  <c r="AC234" i="6"/>
  <c r="AG234" i="6"/>
  <c r="AK234" i="6"/>
  <c r="AO234" i="6"/>
  <c r="AS234" i="6"/>
  <c r="AW234" i="6"/>
  <c r="BA234" i="6"/>
  <c r="BE234" i="6"/>
  <c r="AC275" i="6"/>
  <c r="AO275" i="6"/>
  <c r="AW275" i="6"/>
  <c r="BE275" i="6"/>
  <c r="AN274" i="6"/>
  <c r="AY274" i="6"/>
  <c r="BC329" i="6"/>
  <c r="BC327" i="6"/>
  <c r="BF274" i="6"/>
  <c r="AG274" i="6"/>
  <c r="AK274" i="6"/>
  <c r="AO274" i="6"/>
  <c r="AS274" i="6"/>
  <c r="AW274" i="6"/>
  <c r="BA274" i="6"/>
  <c r="BE274" i="6"/>
  <c r="AC278" i="6"/>
  <c r="AC279" i="6" s="1"/>
  <c r="AG278" i="6"/>
  <c r="AK278" i="6"/>
  <c r="AK279" i="6" s="1"/>
  <c r="AO278" i="6"/>
  <c r="AS278" i="6"/>
  <c r="AW278" i="6"/>
  <c r="BA278" i="6"/>
  <c r="BA279" i="6" s="1"/>
  <c r="BE278" i="6"/>
  <c r="BE279" i="6" s="1"/>
  <c r="AR329" i="6"/>
  <c r="AR327" i="6"/>
  <c r="AZ329" i="6"/>
  <c r="AZ327" i="6"/>
  <c r="AC231" i="6"/>
  <c r="AS231" i="6"/>
  <c r="BF277" i="6"/>
  <c r="BF279" i="6" s="1"/>
  <c r="BF275" i="6"/>
  <c r="AA275" i="6"/>
  <c r="AE275" i="6"/>
  <c r="AI275" i="6"/>
  <c r="AM275" i="6"/>
  <c r="AQ275" i="6"/>
  <c r="AU275" i="6"/>
  <c r="AY275" i="6"/>
  <c r="BC275" i="6"/>
  <c r="AE278" i="6"/>
  <c r="AE279" i="6" s="1"/>
  <c r="AM278" i="6"/>
  <c r="AM279" i="6" s="1"/>
  <c r="AU278" i="6"/>
  <c r="AU279" i="6" s="1"/>
  <c r="BC278" i="6"/>
  <c r="BC279" i="6" s="1"/>
  <c r="BG256" i="6"/>
  <c r="AD274" i="6"/>
  <c r="AH274" i="6"/>
  <c r="AL274" i="6"/>
  <c r="AP274" i="6"/>
  <c r="AT274" i="6"/>
  <c r="AX274" i="6"/>
  <c r="BB274" i="6"/>
  <c r="AD278" i="6"/>
  <c r="AD279" i="6" s="1"/>
  <c r="AH278" i="6"/>
  <c r="AH279" i="6" s="1"/>
  <c r="AL278" i="6"/>
  <c r="AL279" i="6" s="1"/>
  <c r="AP278" i="6"/>
  <c r="AP279" i="6" s="1"/>
  <c r="AT278" i="6"/>
  <c r="AT279" i="6" s="1"/>
  <c r="AX278" i="6"/>
  <c r="AX279" i="6" s="1"/>
  <c r="BB278" i="6"/>
  <c r="BB279" i="6" s="1"/>
  <c r="BF272" i="6"/>
  <c r="BF271" i="6"/>
  <c r="BF273" i="6"/>
  <c r="AM329" i="6"/>
  <c r="AM331" i="6" s="1"/>
  <c r="AM327" i="6"/>
  <c r="AJ275" i="6"/>
  <c r="BD275" i="6"/>
  <c r="AE274" i="6"/>
  <c r="AM274" i="6"/>
  <c r="AU274" i="6"/>
  <c r="BC274" i="6"/>
  <c r="AI278" i="6"/>
  <c r="AY278" i="6"/>
  <c r="AY279" i="6" s="1"/>
  <c r="AT325" i="6"/>
  <c r="AT324" i="6"/>
  <c r="AT323" i="6"/>
  <c r="AX325" i="6"/>
  <c r="AX324" i="6"/>
  <c r="AX323" i="6"/>
  <c r="AD325" i="6"/>
  <c r="AD324" i="6"/>
  <c r="AD323" i="6"/>
  <c r="BE331" i="6"/>
  <c r="AL325" i="6"/>
  <c r="AL324" i="6"/>
  <c r="AL323" i="6"/>
  <c r="AP325" i="6"/>
  <c r="AP324" i="6"/>
  <c r="AP323" i="6"/>
  <c r="BB325" i="6"/>
  <c r="BB324" i="6"/>
  <c r="BB323" i="6"/>
  <c r="AL289" i="6"/>
  <c r="AL288" i="6" s="1"/>
  <c r="AL329" i="6" s="1"/>
  <c r="AL331" i="6" s="1"/>
  <c r="AL285" i="6"/>
  <c r="AP289" i="6"/>
  <c r="AP285" i="6"/>
  <c r="BB289" i="6"/>
  <c r="BB288" i="6" s="1"/>
  <c r="BB329" i="6" s="1"/>
  <c r="BB331" i="6" s="1"/>
  <c r="BB285" i="6"/>
  <c r="BF293" i="6"/>
  <c r="AP290" i="6"/>
  <c r="AP286" i="6"/>
  <c r="BB290" i="6"/>
  <c r="BB286" i="6"/>
  <c r="BF294" i="6"/>
  <c r="AC327" i="6"/>
  <c r="AC284" i="6"/>
  <c r="AG327" i="6"/>
  <c r="AG284" i="6"/>
  <c r="AK327" i="6"/>
  <c r="AK284" i="6"/>
  <c r="AO327" i="6"/>
  <c r="AO284" i="6"/>
  <c r="AS327" i="6"/>
  <c r="AS284" i="6"/>
  <c r="AW327" i="6"/>
  <c r="AW284" i="6"/>
  <c r="BA327" i="6"/>
  <c r="BA284" i="6"/>
  <c r="BE327" i="6"/>
  <c r="BE284" i="6"/>
  <c r="AC285" i="6"/>
  <c r="AG285" i="6"/>
  <c r="AK285" i="6"/>
  <c r="AO285" i="6"/>
  <c r="AS285" i="6"/>
  <c r="AW285" i="6"/>
  <c r="BA285" i="6"/>
  <c r="BE285" i="6"/>
  <c r="AC286" i="6"/>
  <c r="AG286" i="6"/>
  <c r="AK286" i="6"/>
  <c r="AO286" i="6"/>
  <c r="AS286" i="6"/>
  <c r="AW286" i="6"/>
  <c r="BA286" i="6"/>
  <c r="BE286" i="6"/>
  <c r="AG326" i="6"/>
  <c r="AW326" i="6"/>
  <c r="BE326" i="6"/>
  <c r="AV287" i="6"/>
  <c r="AV283" i="6"/>
  <c r="AG330" i="6"/>
  <c r="AG331" i="6" s="1"/>
  <c r="AO330" i="6"/>
  <c r="AW330" i="6"/>
  <c r="AW331" i="6" s="1"/>
  <c r="BE330" i="6"/>
  <c r="AH325" i="6"/>
  <c r="AH324" i="6"/>
  <c r="AH323" i="6"/>
  <c r="AI329" i="6"/>
  <c r="AI327" i="6"/>
  <c r="AY329" i="6"/>
  <c r="AY327" i="6"/>
  <c r="BF291" i="6"/>
  <c r="BG291" i="6" s="1"/>
  <c r="AA287" i="6"/>
  <c r="BF287" i="6" s="1"/>
  <c r="BG287" i="6" s="1"/>
  <c r="AA283" i="6"/>
  <c r="BF283" i="6" s="1"/>
  <c r="AQ287" i="6"/>
  <c r="AQ283" i="6"/>
  <c r="AQ284" i="6"/>
  <c r="AE290" i="6"/>
  <c r="AE286" i="6"/>
  <c r="AQ290" i="6"/>
  <c r="AQ286" i="6"/>
  <c r="AU290" i="6"/>
  <c r="AU286" i="6"/>
  <c r="AD283" i="6"/>
  <c r="AH283" i="6"/>
  <c r="AL283" i="6"/>
  <c r="AP283" i="6"/>
  <c r="AT283" i="6"/>
  <c r="AX283" i="6"/>
  <c r="BB283" i="6"/>
  <c r="AD327" i="6"/>
  <c r="AH327" i="6"/>
  <c r="AL327" i="6"/>
  <c r="AT327" i="6"/>
  <c r="AX327" i="6"/>
  <c r="BB327" i="6"/>
  <c r="AH326" i="6"/>
  <c r="AX326" i="6"/>
  <c r="BF310" i="6"/>
  <c r="AA309" i="6"/>
  <c r="AE309" i="6"/>
  <c r="AE326" i="6" s="1"/>
  <c r="AI309" i="6"/>
  <c r="AI326" i="6" s="1"/>
  <c r="AM309" i="6"/>
  <c r="AM326" i="6" s="1"/>
  <c r="AQ309" i="6"/>
  <c r="AQ330" i="6" s="1"/>
  <c r="AU309" i="6"/>
  <c r="AU284" i="6" s="1"/>
  <c r="AY309" i="6"/>
  <c r="BC309" i="6"/>
  <c r="AJ329" i="6"/>
  <c r="AJ327" i="6"/>
  <c r="BF314" i="6"/>
  <c r="AA313" i="6"/>
  <c r="AI330" i="6"/>
  <c r="AM330" i="6"/>
  <c r="AY330" i="6"/>
  <c r="BC330" i="6"/>
  <c r="AF286" i="6"/>
  <c r="AJ286" i="6"/>
  <c r="AV286" i="6"/>
  <c r="AZ286" i="6"/>
  <c r="BF318" i="6"/>
  <c r="AA317" i="6"/>
  <c r="BF317" i="6" s="1"/>
  <c r="AE317" i="6"/>
  <c r="AI317" i="6"/>
  <c r="AM317" i="6"/>
  <c r="AQ317" i="6"/>
  <c r="AU317" i="6"/>
  <c r="AY317" i="6"/>
  <c r="BC317" i="6"/>
  <c r="AB327" i="6"/>
  <c r="AF275" i="6"/>
  <c r="AV275" i="6"/>
  <c r="AA274" i="6"/>
  <c r="AQ274" i="6"/>
  <c r="AA278" i="6"/>
  <c r="BF278" i="6" s="1"/>
  <c r="AQ278" i="6"/>
  <c r="AQ279" i="6" s="1"/>
  <c r="AY283" i="6"/>
  <c r="AH285" i="6"/>
  <c r="AX285" i="6"/>
  <c r="AI286" i="6"/>
  <c r="AT286" i="6"/>
  <c r="AE289" i="6"/>
  <c r="AE288" i="6" s="1"/>
  <c r="AU289" i="6"/>
  <c r="AU288" i="6" s="1"/>
  <c r="AB283" i="6"/>
  <c r="AF287" i="6"/>
  <c r="AK275" i="6"/>
  <c r="BA275" i="6"/>
  <c r="AF274" i="6"/>
  <c r="AV274" i="6"/>
  <c r="AF278" i="6"/>
  <c r="AF279" i="6" s="1"/>
  <c r="AV278" i="6"/>
  <c r="AV279" i="6" s="1"/>
  <c r="AE283" i="6"/>
  <c r="AZ283" i="6"/>
  <c r="AX286" i="6"/>
  <c r="AR287" i="6"/>
  <c r="AA289" i="6"/>
  <c r="AQ289" i="6"/>
  <c r="BA331" i="6"/>
  <c r="AA290" i="6"/>
  <c r="BF290" i="6" s="1"/>
  <c r="AO331" i="6"/>
  <c r="AC326" i="6"/>
  <c r="AK326" i="6"/>
  <c r="AS326" i="6"/>
  <c r="BA326" i="6"/>
  <c r="AB309" i="6"/>
  <c r="AF309" i="6"/>
  <c r="AJ309" i="6"/>
  <c r="AN309" i="6"/>
  <c r="AR309" i="6"/>
  <c r="AV309" i="6"/>
  <c r="AZ309" i="6"/>
  <c r="BD309" i="6"/>
  <c r="AC330" i="6"/>
  <c r="AC331" i="6" s="1"/>
  <c r="AK330" i="6"/>
  <c r="AK331" i="6" s="1"/>
  <c r="AS330" i="6"/>
  <c r="AS331" i="6" s="1"/>
  <c r="BA330" i="6"/>
  <c r="AB313" i="6"/>
  <c r="AF313" i="6"/>
  <c r="AJ313" i="6"/>
  <c r="AN313" i="6"/>
  <c r="AR313" i="6"/>
  <c r="AV313" i="6"/>
  <c r="AZ313" i="6"/>
  <c r="BD313" i="6"/>
  <c r="AB317" i="6"/>
  <c r="AF317" i="6"/>
  <c r="AJ317" i="6"/>
  <c r="AN317" i="6"/>
  <c r="AR317" i="6"/>
  <c r="AV317" i="6"/>
  <c r="AF327" i="6"/>
  <c r="AN327" i="6"/>
  <c r="AV327" i="6"/>
  <c r="BD327" i="6"/>
  <c r="AD326" i="6"/>
  <c r="AL326" i="6"/>
  <c r="AT326" i="6"/>
  <c r="BB326" i="6"/>
  <c r="BE313" i="5"/>
  <c r="BD313" i="5"/>
  <c r="BC313" i="5"/>
  <c r="BB313" i="5"/>
  <c r="BA313" i="5"/>
  <c r="AZ313" i="5"/>
  <c r="AY313" i="5"/>
  <c r="AX313" i="5"/>
  <c r="AW313" i="5"/>
  <c r="AV313" i="5"/>
  <c r="AU313" i="5"/>
  <c r="AT313" i="5"/>
  <c r="AS313" i="5"/>
  <c r="AR313" i="5"/>
  <c r="AQ313" i="5"/>
  <c r="AP313" i="5"/>
  <c r="AO313" i="5"/>
  <c r="AN313" i="5"/>
  <c r="AM313" i="5"/>
  <c r="AL313" i="5"/>
  <c r="AK313" i="5"/>
  <c r="AJ313" i="5"/>
  <c r="AI313" i="5"/>
  <c r="AH313" i="5"/>
  <c r="AG313" i="5"/>
  <c r="AF313" i="5"/>
  <c r="AE313" i="5"/>
  <c r="AD313" i="5"/>
  <c r="AC313" i="5"/>
  <c r="AB313" i="5"/>
  <c r="AA313" i="5"/>
  <c r="BF313" i="5" s="1"/>
  <c r="BE312" i="5"/>
  <c r="BD312" i="5"/>
  <c r="BC312" i="5"/>
  <c r="BB312" i="5"/>
  <c r="BA312" i="5"/>
  <c r="AZ312" i="5"/>
  <c r="AY312" i="5"/>
  <c r="AX312" i="5"/>
  <c r="AW312" i="5"/>
  <c r="AV312" i="5"/>
  <c r="AU312" i="5"/>
  <c r="AT312" i="5"/>
  <c r="AS312" i="5"/>
  <c r="AR312" i="5"/>
  <c r="AQ312" i="5"/>
  <c r="AP312" i="5"/>
  <c r="AO312" i="5"/>
  <c r="AN312" i="5"/>
  <c r="AM312" i="5"/>
  <c r="AL312" i="5"/>
  <c r="AK312" i="5"/>
  <c r="AJ312" i="5"/>
  <c r="AI312" i="5"/>
  <c r="AH312" i="5"/>
  <c r="AG312" i="5"/>
  <c r="AF312" i="5"/>
  <c r="AE312" i="5"/>
  <c r="AD312" i="5"/>
  <c r="AC312" i="5"/>
  <c r="AB312" i="5"/>
  <c r="AA312" i="5"/>
  <c r="BF312" i="5" s="1"/>
  <c r="BE311" i="5"/>
  <c r="BD311" i="5"/>
  <c r="BC311" i="5"/>
  <c r="BB311" i="5"/>
  <c r="BA311" i="5"/>
  <c r="AZ311" i="5"/>
  <c r="AY311" i="5"/>
  <c r="AX311" i="5"/>
  <c r="AW311" i="5"/>
  <c r="AV311" i="5"/>
  <c r="AU311" i="5"/>
  <c r="AT311" i="5"/>
  <c r="AS311" i="5"/>
  <c r="AR311" i="5"/>
  <c r="AQ311" i="5"/>
  <c r="AP311" i="5"/>
  <c r="AO311" i="5"/>
  <c r="AN311" i="5"/>
  <c r="AM311" i="5"/>
  <c r="AL311" i="5"/>
  <c r="AK311" i="5"/>
  <c r="AJ311" i="5"/>
  <c r="AI311" i="5"/>
  <c r="AH311" i="5"/>
  <c r="AG311" i="5"/>
  <c r="AF311" i="5"/>
  <c r="AE311" i="5"/>
  <c r="AD311" i="5"/>
  <c r="AC311" i="5"/>
  <c r="AB311" i="5"/>
  <c r="AA311" i="5"/>
  <c r="BF311" i="5" s="1"/>
  <c r="BE310" i="5"/>
  <c r="BD310" i="5"/>
  <c r="BC310" i="5"/>
  <c r="BB310" i="5"/>
  <c r="BA310" i="5"/>
  <c r="AZ310" i="5"/>
  <c r="AY310" i="5"/>
  <c r="AX310" i="5"/>
  <c r="AW310" i="5"/>
  <c r="AV310" i="5"/>
  <c r="AU310" i="5"/>
  <c r="AT310" i="5"/>
  <c r="AS310" i="5"/>
  <c r="AR310" i="5"/>
  <c r="AQ310" i="5"/>
  <c r="AP310" i="5"/>
  <c r="AO310" i="5"/>
  <c r="AN310" i="5"/>
  <c r="AM310" i="5"/>
  <c r="AL310" i="5"/>
  <c r="AK310" i="5"/>
  <c r="AJ310" i="5"/>
  <c r="AI310" i="5"/>
  <c r="AH310" i="5"/>
  <c r="AG310" i="5"/>
  <c r="AF310" i="5"/>
  <c r="AE310" i="5"/>
  <c r="AD310" i="5"/>
  <c r="AC310" i="5"/>
  <c r="AB310" i="5"/>
  <c r="AA310" i="5"/>
  <c r="BF310" i="5" s="1"/>
  <c r="BE309" i="5"/>
  <c r="BD309" i="5"/>
  <c r="BC309" i="5"/>
  <c r="BB309" i="5"/>
  <c r="BA309" i="5"/>
  <c r="AZ309" i="5"/>
  <c r="AY309" i="5"/>
  <c r="AX309" i="5"/>
  <c r="AW309" i="5"/>
  <c r="AV309" i="5"/>
  <c r="AU309" i="5"/>
  <c r="AT309" i="5"/>
  <c r="AS309" i="5"/>
  <c r="AR309" i="5"/>
  <c r="AQ309" i="5"/>
  <c r="AP309" i="5"/>
  <c r="AO309" i="5"/>
  <c r="AN309" i="5"/>
  <c r="AM309" i="5"/>
  <c r="AL309" i="5"/>
  <c r="AK309" i="5"/>
  <c r="AJ309" i="5"/>
  <c r="AI309" i="5"/>
  <c r="AH309" i="5"/>
  <c r="AG309" i="5"/>
  <c r="AF309" i="5"/>
  <c r="AE309" i="5"/>
  <c r="AD309" i="5"/>
  <c r="AC309" i="5"/>
  <c r="AB309" i="5"/>
  <c r="AA309" i="5"/>
  <c r="BF309" i="5" s="1"/>
  <c r="BE308" i="5"/>
  <c r="BD308" i="5"/>
  <c r="BC308" i="5"/>
  <c r="BB308" i="5"/>
  <c r="BA308" i="5"/>
  <c r="AZ308" i="5"/>
  <c r="AY308" i="5"/>
  <c r="AX308" i="5"/>
  <c r="AW308" i="5"/>
  <c r="AV308" i="5"/>
  <c r="AU308" i="5"/>
  <c r="AT308" i="5"/>
  <c r="AS308" i="5"/>
  <c r="AR308" i="5"/>
  <c r="AQ308" i="5"/>
  <c r="AP308" i="5"/>
  <c r="AO308" i="5"/>
  <c r="AN308" i="5"/>
  <c r="AM308" i="5"/>
  <c r="AL308" i="5"/>
  <c r="AK308" i="5"/>
  <c r="AJ308" i="5"/>
  <c r="AI308" i="5"/>
  <c r="AH308" i="5"/>
  <c r="AG308" i="5"/>
  <c r="AF308" i="5"/>
  <c r="AE308" i="5"/>
  <c r="AD308" i="5"/>
  <c r="AC308" i="5"/>
  <c r="AB308" i="5"/>
  <c r="AA308" i="5"/>
  <c r="BF308" i="5" s="1"/>
  <c r="BE307" i="5"/>
  <c r="BD307" i="5"/>
  <c r="BC307" i="5"/>
  <c r="BB307" i="5"/>
  <c r="BA307" i="5"/>
  <c r="AZ307" i="5"/>
  <c r="AY307" i="5"/>
  <c r="AX307" i="5"/>
  <c r="AW307" i="5"/>
  <c r="AV307" i="5"/>
  <c r="AU307" i="5"/>
  <c r="AT307" i="5"/>
  <c r="AS307" i="5"/>
  <c r="AR307" i="5"/>
  <c r="AQ307" i="5"/>
  <c r="AP307" i="5"/>
  <c r="AO307" i="5"/>
  <c r="AN307" i="5"/>
  <c r="AM307" i="5"/>
  <c r="AL307" i="5"/>
  <c r="AK307" i="5"/>
  <c r="AJ307" i="5"/>
  <c r="AI307" i="5"/>
  <c r="AH307" i="5"/>
  <c r="AG307" i="5"/>
  <c r="AF307" i="5"/>
  <c r="AE307" i="5"/>
  <c r="AD307" i="5"/>
  <c r="AC307" i="5"/>
  <c r="AB307" i="5"/>
  <c r="AA307" i="5"/>
  <c r="BF307" i="5" s="1"/>
  <c r="BE306" i="5"/>
  <c r="BD306" i="5"/>
  <c r="BC306" i="5"/>
  <c r="BB306" i="5"/>
  <c r="BA306" i="5"/>
  <c r="AZ306" i="5"/>
  <c r="AY306" i="5"/>
  <c r="AX306" i="5"/>
  <c r="AW306" i="5"/>
  <c r="AV306" i="5"/>
  <c r="AU306" i="5"/>
  <c r="AT306" i="5"/>
  <c r="AS306" i="5"/>
  <c r="AR306" i="5"/>
  <c r="AQ306" i="5"/>
  <c r="AP306" i="5"/>
  <c r="AO306" i="5"/>
  <c r="AN306" i="5"/>
  <c r="AM306" i="5"/>
  <c r="AL306" i="5"/>
  <c r="AK306" i="5"/>
  <c r="AJ306" i="5"/>
  <c r="AI306" i="5"/>
  <c r="AH306" i="5"/>
  <c r="AG306" i="5"/>
  <c r="AF306" i="5"/>
  <c r="AE306" i="5"/>
  <c r="AD306" i="5"/>
  <c r="AC306" i="5"/>
  <c r="AB306" i="5"/>
  <c r="AA306" i="5"/>
  <c r="BF306" i="5" s="1"/>
  <c r="BE305" i="5"/>
  <c r="BD305" i="5"/>
  <c r="BC305" i="5"/>
  <c r="BB305" i="5"/>
  <c r="BA305" i="5"/>
  <c r="AZ305" i="5"/>
  <c r="AY305" i="5"/>
  <c r="AX305" i="5"/>
  <c r="AW305" i="5"/>
  <c r="AV305" i="5"/>
  <c r="AU305" i="5"/>
  <c r="AU304" i="5" s="1"/>
  <c r="AT305" i="5"/>
  <c r="AS305" i="5"/>
  <c r="AR305" i="5"/>
  <c r="AQ305" i="5"/>
  <c r="AQ304" i="5" s="1"/>
  <c r="AP305" i="5"/>
  <c r="AO305" i="5"/>
  <c r="AN305" i="5"/>
  <c r="AM305" i="5"/>
  <c r="AM304" i="5" s="1"/>
  <c r="AL305" i="5"/>
  <c r="AK305" i="5"/>
  <c r="AJ305" i="5"/>
  <c r="AI305" i="5"/>
  <c r="AI304" i="5" s="1"/>
  <c r="AH305" i="5"/>
  <c r="AG305" i="5"/>
  <c r="AF305" i="5"/>
  <c r="AE305" i="5"/>
  <c r="AE304" i="5" s="1"/>
  <c r="AD305" i="5"/>
  <c r="AC305" i="5"/>
  <c r="AB305" i="5"/>
  <c r="AA305" i="5"/>
  <c r="BF305" i="5" s="1"/>
  <c r="BE304" i="5"/>
  <c r="BE321" i="5" s="1"/>
  <c r="BD304" i="5"/>
  <c r="BC304" i="5"/>
  <c r="BB304" i="5"/>
  <c r="BB321" i="5" s="1"/>
  <c r="BA304" i="5"/>
  <c r="BA321" i="5" s="1"/>
  <c r="AZ304" i="5"/>
  <c r="AY304" i="5"/>
  <c r="AX304" i="5"/>
  <c r="AX321" i="5" s="1"/>
  <c r="AW304" i="5"/>
  <c r="AW321" i="5" s="1"/>
  <c r="AV304" i="5"/>
  <c r="AT304" i="5"/>
  <c r="AT321" i="5" s="1"/>
  <c r="AS304" i="5"/>
  <c r="AS321" i="5" s="1"/>
  <c r="AR304" i="5"/>
  <c r="AP304" i="5"/>
  <c r="AP321" i="5" s="1"/>
  <c r="AO304" i="5"/>
  <c r="AO321" i="5" s="1"/>
  <c r="AN304" i="5"/>
  <c r="AL304" i="5"/>
  <c r="AL321" i="5" s="1"/>
  <c r="AK304" i="5"/>
  <c r="AK321" i="5" s="1"/>
  <c r="AJ304" i="5"/>
  <c r="AH304" i="5"/>
  <c r="AH321" i="5" s="1"/>
  <c r="AG304" i="5"/>
  <c r="AG321" i="5" s="1"/>
  <c r="AF304" i="5"/>
  <c r="AD304" i="5"/>
  <c r="AD321" i="5" s="1"/>
  <c r="AC304" i="5"/>
  <c r="AC321" i="5" s="1"/>
  <c r="AB304" i="5"/>
  <c r="BE303" i="5"/>
  <c r="BD303" i="5"/>
  <c r="BC303" i="5"/>
  <c r="BB303" i="5"/>
  <c r="BA303" i="5"/>
  <c r="AZ303" i="5"/>
  <c r="AY303" i="5"/>
  <c r="AX303" i="5"/>
  <c r="AW303" i="5"/>
  <c r="AV303" i="5"/>
  <c r="AU303" i="5"/>
  <c r="AT303" i="5"/>
  <c r="AS303" i="5"/>
  <c r="AR303" i="5"/>
  <c r="AQ303" i="5"/>
  <c r="AP303" i="5"/>
  <c r="AO303" i="5"/>
  <c r="AN303" i="5"/>
  <c r="AM303" i="5"/>
  <c r="AL303" i="5"/>
  <c r="AK303" i="5"/>
  <c r="AJ303" i="5"/>
  <c r="AI303" i="5"/>
  <c r="AH303" i="5"/>
  <c r="AG303" i="5"/>
  <c r="AF303" i="5"/>
  <c r="AE303" i="5"/>
  <c r="AD303" i="5"/>
  <c r="AC303" i="5"/>
  <c r="AB303" i="5"/>
  <c r="AA303" i="5"/>
  <c r="BF303" i="5" s="1"/>
  <c r="BE302" i="5"/>
  <c r="BD302" i="5"/>
  <c r="BC302" i="5"/>
  <c r="BB302" i="5"/>
  <c r="BA302" i="5"/>
  <c r="AZ302" i="5"/>
  <c r="AY302" i="5"/>
  <c r="AX302" i="5"/>
  <c r="AW302" i="5"/>
  <c r="AV302" i="5"/>
  <c r="AU302" i="5"/>
  <c r="AT302" i="5"/>
  <c r="AS302" i="5"/>
  <c r="AR302" i="5"/>
  <c r="AQ302" i="5"/>
  <c r="AP302" i="5"/>
  <c r="AO302" i="5"/>
  <c r="AN302" i="5"/>
  <c r="AM302" i="5"/>
  <c r="AL302" i="5"/>
  <c r="AK302" i="5"/>
  <c r="AJ302" i="5"/>
  <c r="AI302" i="5"/>
  <c r="AH302" i="5"/>
  <c r="AG302" i="5"/>
  <c r="AF302" i="5"/>
  <c r="AE302" i="5"/>
  <c r="AD302" i="5"/>
  <c r="AC302" i="5"/>
  <c r="AB302" i="5"/>
  <c r="AA302" i="5"/>
  <c r="BF302" i="5" s="1"/>
  <c r="BE301" i="5"/>
  <c r="BD301" i="5"/>
  <c r="BC301" i="5"/>
  <c r="BC300" i="5" s="1"/>
  <c r="BC317" i="5" s="1"/>
  <c r="BB301" i="5"/>
  <c r="BA301" i="5"/>
  <c r="AZ301" i="5"/>
  <c r="AY301" i="5"/>
  <c r="AY300" i="5" s="1"/>
  <c r="AX301" i="5"/>
  <c r="AW301" i="5"/>
  <c r="AV301" i="5"/>
  <c r="AU301" i="5"/>
  <c r="AU300" i="5" s="1"/>
  <c r="AT301" i="5"/>
  <c r="AS301" i="5"/>
  <c r="AR301" i="5"/>
  <c r="AQ301" i="5"/>
  <c r="AQ300" i="5" s="1"/>
  <c r="AP301" i="5"/>
  <c r="AO301" i="5"/>
  <c r="AN301" i="5"/>
  <c r="AM301" i="5"/>
  <c r="AM300" i="5" s="1"/>
  <c r="AL301" i="5"/>
  <c r="AK301" i="5"/>
  <c r="AJ301" i="5"/>
  <c r="AI301" i="5"/>
  <c r="AI300" i="5" s="1"/>
  <c r="AH301" i="5"/>
  <c r="AG301" i="5"/>
  <c r="AF301" i="5"/>
  <c r="AE301" i="5"/>
  <c r="AE300" i="5" s="1"/>
  <c r="AD301" i="5"/>
  <c r="AC301" i="5"/>
  <c r="AB301" i="5"/>
  <c r="AA301" i="5"/>
  <c r="BF301" i="5" s="1"/>
  <c r="BE300" i="5"/>
  <c r="BD300" i="5"/>
  <c r="BB300" i="5"/>
  <c r="BA300" i="5"/>
  <c r="AZ300" i="5"/>
  <c r="AX300" i="5"/>
  <c r="AW300" i="5"/>
  <c r="AV300" i="5"/>
  <c r="AT300" i="5"/>
  <c r="AS300" i="5"/>
  <c r="AR300" i="5"/>
  <c r="AP300" i="5"/>
  <c r="AO300" i="5"/>
  <c r="AN300" i="5"/>
  <c r="AL300" i="5"/>
  <c r="AK300" i="5"/>
  <c r="AJ300" i="5"/>
  <c r="AH300" i="5"/>
  <c r="AG300" i="5"/>
  <c r="AF300" i="5"/>
  <c r="AD300" i="5"/>
  <c r="AC300" i="5"/>
  <c r="AB300" i="5"/>
  <c r="BF299" i="5"/>
  <c r="BG299" i="5" s="1"/>
  <c r="BE299" i="5"/>
  <c r="BD299" i="5"/>
  <c r="BC299" i="5"/>
  <c r="BB299" i="5"/>
  <c r="BA299" i="5"/>
  <c r="AZ299" i="5"/>
  <c r="AY299" i="5"/>
  <c r="AX299" i="5"/>
  <c r="AW299" i="5"/>
  <c r="AV299" i="5"/>
  <c r="AU299" i="5"/>
  <c r="AT299" i="5"/>
  <c r="AS299" i="5"/>
  <c r="AR299" i="5"/>
  <c r="AR278" i="5" s="1"/>
  <c r="AQ299" i="5"/>
  <c r="AP299" i="5"/>
  <c r="AO299" i="5"/>
  <c r="AN299" i="5"/>
  <c r="AN278" i="5" s="1"/>
  <c r="AM299" i="5"/>
  <c r="AL299" i="5"/>
  <c r="AK299" i="5"/>
  <c r="AJ299" i="5"/>
  <c r="AJ278" i="5" s="1"/>
  <c r="AI299" i="5"/>
  <c r="AH299" i="5"/>
  <c r="AG299" i="5"/>
  <c r="AF299" i="5"/>
  <c r="AF278" i="5" s="1"/>
  <c r="AE299" i="5"/>
  <c r="AD299" i="5"/>
  <c r="AC299" i="5"/>
  <c r="AB299" i="5"/>
  <c r="AB278" i="5" s="1"/>
  <c r="AA299" i="5"/>
  <c r="BF298" i="5"/>
  <c r="BE298" i="5"/>
  <c r="BD298" i="5"/>
  <c r="BC298" i="5"/>
  <c r="BB298" i="5"/>
  <c r="BA298" i="5"/>
  <c r="AZ298" i="5"/>
  <c r="AY298" i="5"/>
  <c r="AX298" i="5"/>
  <c r="AW298" i="5"/>
  <c r="AV298" i="5"/>
  <c r="AU298" i="5"/>
  <c r="AT298" i="5"/>
  <c r="AS298" i="5"/>
  <c r="AR298" i="5"/>
  <c r="AQ298" i="5"/>
  <c r="AP298" i="5"/>
  <c r="AO298" i="5"/>
  <c r="AN298" i="5"/>
  <c r="AM298" i="5"/>
  <c r="AL298" i="5"/>
  <c r="AK298" i="5"/>
  <c r="AJ298" i="5"/>
  <c r="AI298" i="5"/>
  <c r="AH298" i="5"/>
  <c r="AG298" i="5"/>
  <c r="AF298" i="5"/>
  <c r="AE298" i="5"/>
  <c r="AD298" i="5"/>
  <c r="AC298" i="5"/>
  <c r="AB298" i="5"/>
  <c r="AA298" i="5"/>
  <c r="BF297" i="5"/>
  <c r="BE297" i="5"/>
  <c r="BD297" i="5"/>
  <c r="BC297" i="5"/>
  <c r="BB297" i="5"/>
  <c r="BA297" i="5"/>
  <c r="AZ297" i="5"/>
  <c r="AY297" i="5"/>
  <c r="AX297" i="5"/>
  <c r="AW297" i="5"/>
  <c r="AV297" i="5"/>
  <c r="AU297" i="5"/>
  <c r="AT297" i="5"/>
  <c r="AS297" i="5"/>
  <c r="AR297" i="5"/>
  <c r="AQ297" i="5"/>
  <c r="AP297" i="5"/>
  <c r="AO297" i="5"/>
  <c r="AN297" i="5"/>
  <c r="AM297" i="5"/>
  <c r="AL297" i="5"/>
  <c r="AK297" i="5"/>
  <c r="AJ297" i="5"/>
  <c r="AI297" i="5"/>
  <c r="AH297" i="5"/>
  <c r="AG297" i="5"/>
  <c r="AF297" i="5"/>
  <c r="AE297" i="5"/>
  <c r="AD297" i="5"/>
  <c r="AC297" i="5"/>
  <c r="AB297" i="5"/>
  <c r="AA297" i="5"/>
  <c r="BF296" i="5"/>
  <c r="BE296" i="5"/>
  <c r="BD296" i="5"/>
  <c r="BC296" i="5"/>
  <c r="BB296" i="5"/>
  <c r="BA296" i="5"/>
  <c r="AZ296" i="5"/>
  <c r="AY296" i="5"/>
  <c r="AX296" i="5"/>
  <c r="AW296" i="5"/>
  <c r="AV296" i="5"/>
  <c r="AU296" i="5"/>
  <c r="AT296" i="5"/>
  <c r="AS296" i="5"/>
  <c r="AR296" i="5"/>
  <c r="AQ296" i="5"/>
  <c r="AP296" i="5"/>
  <c r="AO296" i="5"/>
  <c r="AN296" i="5"/>
  <c r="AM296" i="5"/>
  <c r="AL296" i="5"/>
  <c r="AK296" i="5"/>
  <c r="AJ296" i="5"/>
  <c r="AI296" i="5"/>
  <c r="AH296" i="5"/>
  <c r="AG296" i="5"/>
  <c r="AF296" i="5"/>
  <c r="AE296" i="5"/>
  <c r="AD296" i="5"/>
  <c r="AC296" i="5"/>
  <c r="AB296" i="5"/>
  <c r="AA296" i="5"/>
  <c r="BF295" i="5"/>
  <c r="BE295" i="5"/>
  <c r="BD295" i="5"/>
  <c r="BD274" i="5" s="1"/>
  <c r="BC295" i="5"/>
  <c r="BB295" i="5"/>
  <c r="BA295" i="5"/>
  <c r="AZ295" i="5"/>
  <c r="AY295" i="5"/>
  <c r="AX295" i="5"/>
  <c r="AW295" i="5"/>
  <c r="AV295" i="5"/>
  <c r="AV274" i="5" s="1"/>
  <c r="AU295" i="5"/>
  <c r="AT295" i="5"/>
  <c r="AS295" i="5"/>
  <c r="AR295" i="5"/>
  <c r="AQ295" i="5"/>
  <c r="AP295" i="5"/>
  <c r="AO295" i="5"/>
  <c r="AN295" i="5"/>
  <c r="AM295" i="5"/>
  <c r="AL295" i="5"/>
  <c r="AK295" i="5"/>
  <c r="AJ295" i="5"/>
  <c r="AI295" i="5"/>
  <c r="AH295" i="5"/>
  <c r="AG295" i="5"/>
  <c r="AF295" i="5"/>
  <c r="AF274" i="5" s="1"/>
  <c r="AE295" i="5"/>
  <c r="AD295" i="5"/>
  <c r="AC295" i="5"/>
  <c r="AB295" i="5"/>
  <c r="AB274" i="5" s="1"/>
  <c r="AA295" i="5"/>
  <c r="BF294" i="5"/>
  <c r="BE294" i="5"/>
  <c r="BD294" i="5"/>
  <c r="BD277" i="5" s="1"/>
  <c r="BC294" i="5"/>
  <c r="BB294" i="5"/>
  <c r="BA294" i="5"/>
  <c r="AZ294" i="5"/>
  <c r="AZ277" i="5" s="1"/>
  <c r="AY294" i="5"/>
  <c r="AX294" i="5"/>
  <c r="AW294" i="5"/>
  <c r="AV294" i="5"/>
  <c r="AV277" i="5" s="1"/>
  <c r="AU294" i="5"/>
  <c r="AT294" i="5"/>
  <c r="AS294" i="5"/>
  <c r="AR294" i="5"/>
  <c r="AR277" i="5" s="1"/>
  <c r="AQ294" i="5"/>
  <c r="AP294" i="5"/>
  <c r="AO294" i="5"/>
  <c r="AN294" i="5"/>
  <c r="AN277" i="5" s="1"/>
  <c r="AM294" i="5"/>
  <c r="AL294" i="5"/>
  <c r="AK294" i="5"/>
  <c r="AJ294" i="5"/>
  <c r="AJ277" i="5" s="1"/>
  <c r="AI294" i="5"/>
  <c r="AH294" i="5"/>
  <c r="AG294" i="5"/>
  <c r="AF294" i="5"/>
  <c r="AF277" i="5" s="1"/>
  <c r="AE294" i="5"/>
  <c r="AD294" i="5"/>
  <c r="AC294" i="5"/>
  <c r="AB294" i="5"/>
  <c r="AB277" i="5" s="1"/>
  <c r="AA294" i="5"/>
  <c r="BF293" i="5"/>
  <c r="BE293" i="5"/>
  <c r="BD293" i="5"/>
  <c r="BD276" i="5" s="1"/>
  <c r="BC293" i="5"/>
  <c r="BB293" i="5"/>
  <c r="BA293" i="5"/>
  <c r="AZ293" i="5"/>
  <c r="AZ276" i="5" s="1"/>
  <c r="AY293" i="5"/>
  <c r="AX293" i="5"/>
  <c r="AW293" i="5"/>
  <c r="AV293" i="5"/>
  <c r="AV276" i="5" s="1"/>
  <c r="AU293" i="5"/>
  <c r="AT293" i="5"/>
  <c r="AS293" i="5"/>
  <c r="AR293" i="5"/>
  <c r="AR276" i="5" s="1"/>
  <c r="AQ293" i="5"/>
  <c r="AP293" i="5"/>
  <c r="AO293" i="5"/>
  <c r="AN293" i="5"/>
  <c r="AN276" i="5" s="1"/>
  <c r="AM293" i="5"/>
  <c r="AL293" i="5"/>
  <c r="AK293" i="5"/>
  <c r="AJ293" i="5"/>
  <c r="AJ276" i="5" s="1"/>
  <c r="AI293" i="5"/>
  <c r="AH293" i="5"/>
  <c r="AG293" i="5"/>
  <c r="AF293" i="5"/>
  <c r="AF276" i="5" s="1"/>
  <c r="AE293" i="5"/>
  <c r="AD293" i="5"/>
  <c r="AC293" i="5"/>
  <c r="AB293" i="5"/>
  <c r="AB276" i="5" s="1"/>
  <c r="AA293" i="5"/>
  <c r="BF292" i="5"/>
  <c r="BE292" i="5"/>
  <c r="BD292" i="5"/>
  <c r="BC292" i="5"/>
  <c r="BB292" i="5"/>
  <c r="BA292" i="5"/>
  <c r="AZ292" i="5"/>
  <c r="AY292" i="5"/>
  <c r="AX292" i="5"/>
  <c r="AW292" i="5"/>
  <c r="AV292" i="5"/>
  <c r="AU292" i="5"/>
  <c r="AT292" i="5"/>
  <c r="AS292" i="5"/>
  <c r="AR292" i="5"/>
  <c r="AQ292" i="5"/>
  <c r="AP292" i="5"/>
  <c r="AO292" i="5"/>
  <c r="AN292" i="5"/>
  <c r="AM292" i="5"/>
  <c r="AL292" i="5"/>
  <c r="AK292" i="5"/>
  <c r="AJ292" i="5"/>
  <c r="AI292" i="5"/>
  <c r="AH292" i="5"/>
  <c r="AG292" i="5"/>
  <c r="AF292" i="5"/>
  <c r="AE292" i="5"/>
  <c r="AD292" i="5"/>
  <c r="AC292" i="5"/>
  <c r="AB292" i="5"/>
  <c r="AA292" i="5"/>
  <c r="BE291" i="5"/>
  <c r="BE274" i="5" s="1"/>
  <c r="BD291" i="5"/>
  <c r="BC291" i="5"/>
  <c r="BB291" i="5"/>
  <c r="BA291" i="5"/>
  <c r="BA274" i="5" s="1"/>
  <c r="AZ291" i="5"/>
  <c r="AY291" i="5"/>
  <c r="AX291" i="5"/>
  <c r="AW291" i="5"/>
  <c r="AW274" i="5" s="1"/>
  <c r="AV291" i="5"/>
  <c r="AU291" i="5"/>
  <c r="AT291" i="5"/>
  <c r="AS291" i="5"/>
  <c r="AS274" i="5" s="1"/>
  <c r="AR291" i="5"/>
  <c r="AQ291" i="5"/>
  <c r="AP291" i="5"/>
  <c r="AO291" i="5"/>
  <c r="AO274" i="5" s="1"/>
  <c r="AN291" i="5"/>
  <c r="AM291" i="5"/>
  <c r="AL291" i="5"/>
  <c r="AK291" i="5"/>
  <c r="AJ291" i="5"/>
  <c r="AI291" i="5"/>
  <c r="AH291" i="5"/>
  <c r="AG291" i="5"/>
  <c r="AF291" i="5"/>
  <c r="AE291" i="5"/>
  <c r="AD291" i="5"/>
  <c r="AC291" i="5"/>
  <c r="AB291" i="5"/>
  <c r="AA291" i="5"/>
  <c r="BF291" i="5" s="1"/>
  <c r="BG291" i="5" s="1"/>
  <c r="BE290" i="5"/>
  <c r="BD290" i="5"/>
  <c r="BC290" i="5"/>
  <c r="BB290" i="5"/>
  <c r="BA290" i="5"/>
  <c r="AZ290" i="5"/>
  <c r="AY290" i="5"/>
  <c r="AX290" i="5"/>
  <c r="AW290" i="5"/>
  <c r="AV290" i="5"/>
  <c r="AU290" i="5"/>
  <c r="AT290" i="5"/>
  <c r="AS290" i="5"/>
  <c r="AR290" i="5"/>
  <c r="AQ290" i="5"/>
  <c r="AP290" i="5"/>
  <c r="AO290" i="5"/>
  <c r="AN290" i="5"/>
  <c r="AM290" i="5"/>
  <c r="AL290" i="5"/>
  <c r="AK290" i="5"/>
  <c r="AJ290" i="5"/>
  <c r="AI290" i="5"/>
  <c r="AH290" i="5"/>
  <c r="AG290" i="5"/>
  <c r="AF290" i="5"/>
  <c r="AE290" i="5"/>
  <c r="AD290" i="5"/>
  <c r="AC290" i="5"/>
  <c r="AB290" i="5"/>
  <c r="AA290" i="5"/>
  <c r="BF290" i="5" s="1"/>
  <c r="BE289" i="5"/>
  <c r="BE287" i="5" s="1"/>
  <c r="BE275" i="5" s="1"/>
  <c r="BD289" i="5"/>
  <c r="BC289" i="5"/>
  <c r="BB289" i="5"/>
  <c r="BA289" i="5"/>
  <c r="BA277" i="5" s="1"/>
  <c r="AZ289" i="5"/>
  <c r="AY289" i="5"/>
  <c r="AX289" i="5"/>
  <c r="AW289" i="5"/>
  <c r="AW287" i="5" s="1"/>
  <c r="AW275" i="5" s="1"/>
  <c r="AV289" i="5"/>
  <c r="AU289" i="5"/>
  <c r="AT289" i="5"/>
  <c r="AS289" i="5"/>
  <c r="AS287" i="5" s="1"/>
  <c r="AS275" i="5" s="1"/>
  <c r="AR289" i="5"/>
  <c r="AQ289" i="5"/>
  <c r="AP289" i="5"/>
  <c r="AO289" i="5"/>
  <c r="AO287" i="5" s="1"/>
  <c r="AO275" i="5" s="1"/>
  <c r="AN289" i="5"/>
  <c r="AM289" i="5"/>
  <c r="AL289" i="5"/>
  <c r="AK289" i="5"/>
  <c r="AK277" i="5" s="1"/>
  <c r="AJ289" i="5"/>
  <c r="AI289" i="5"/>
  <c r="AH289" i="5"/>
  <c r="AG289" i="5"/>
  <c r="AG287" i="5" s="1"/>
  <c r="AG275" i="5" s="1"/>
  <c r="AF289" i="5"/>
  <c r="AE289" i="5"/>
  <c r="AD289" i="5"/>
  <c r="AC289" i="5"/>
  <c r="AC287" i="5" s="1"/>
  <c r="AC275" i="5" s="1"/>
  <c r="AB289" i="5"/>
  <c r="AA289" i="5"/>
  <c r="BF289" i="5" s="1"/>
  <c r="BE288" i="5"/>
  <c r="BD288" i="5"/>
  <c r="BC288" i="5"/>
  <c r="BB288" i="5"/>
  <c r="BA288" i="5"/>
  <c r="AZ288" i="5"/>
  <c r="AY288" i="5"/>
  <c r="AX288" i="5"/>
  <c r="AW288" i="5"/>
  <c r="AV288" i="5"/>
  <c r="AU288" i="5"/>
  <c r="AT288" i="5"/>
  <c r="AS288" i="5"/>
  <c r="AR288" i="5"/>
  <c r="AQ288" i="5"/>
  <c r="AP288" i="5"/>
  <c r="AO288" i="5"/>
  <c r="AN288" i="5"/>
  <c r="AM288" i="5"/>
  <c r="AL288" i="5"/>
  <c r="AK288" i="5"/>
  <c r="AJ288" i="5"/>
  <c r="AI288" i="5"/>
  <c r="AH288" i="5"/>
  <c r="AG288" i="5"/>
  <c r="AF288" i="5"/>
  <c r="AE288" i="5"/>
  <c r="AD288" i="5"/>
  <c r="AC288" i="5"/>
  <c r="AB288" i="5"/>
  <c r="AA288" i="5"/>
  <c r="BF288" i="5" s="1"/>
  <c r="BD287" i="5"/>
  <c r="BC287" i="5"/>
  <c r="BB287" i="5"/>
  <c r="AZ287" i="5"/>
  <c r="AY287" i="5"/>
  <c r="AX287" i="5"/>
  <c r="AV287" i="5"/>
  <c r="AU287" i="5"/>
  <c r="AT287" i="5"/>
  <c r="AR287" i="5"/>
  <c r="AQ287" i="5"/>
  <c r="AP287" i="5"/>
  <c r="AN287" i="5"/>
  <c r="AM287" i="5"/>
  <c r="AL287" i="5"/>
  <c r="AJ287" i="5"/>
  <c r="AI287" i="5"/>
  <c r="AH287" i="5"/>
  <c r="AF287" i="5"/>
  <c r="AE287" i="5"/>
  <c r="AD287" i="5"/>
  <c r="AB287" i="5"/>
  <c r="AA287" i="5"/>
  <c r="BF287" i="5" s="1"/>
  <c r="BF286" i="5"/>
  <c r="BG286" i="5" s="1"/>
  <c r="BE286" i="5"/>
  <c r="BD286" i="5"/>
  <c r="BC286" i="5"/>
  <c r="BB286" i="5"/>
  <c r="BB274" i="5" s="1"/>
  <c r="BA286" i="5"/>
  <c r="AZ286" i="5"/>
  <c r="AY286" i="5"/>
  <c r="AX286" i="5"/>
  <c r="AW286" i="5"/>
  <c r="AV286" i="5"/>
  <c r="AU286" i="5"/>
  <c r="AT286" i="5"/>
  <c r="AS286" i="5"/>
  <c r="AR286" i="5"/>
  <c r="AQ286" i="5"/>
  <c r="AP286" i="5"/>
  <c r="AO286" i="5"/>
  <c r="AN286" i="5"/>
  <c r="AM286" i="5"/>
  <c r="AL286" i="5"/>
  <c r="AL274" i="5" s="1"/>
  <c r="AK286" i="5"/>
  <c r="AJ286" i="5"/>
  <c r="AI286" i="5"/>
  <c r="AH286" i="5"/>
  <c r="AG286" i="5"/>
  <c r="AF286" i="5"/>
  <c r="AE286" i="5"/>
  <c r="AD286" i="5"/>
  <c r="AC286" i="5"/>
  <c r="AB286" i="5"/>
  <c r="AA286" i="5"/>
  <c r="BF285" i="5"/>
  <c r="BE285" i="5"/>
  <c r="BD285" i="5"/>
  <c r="BC285" i="5"/>
  <c r="BB285" i="5"/>
  <c r="BB281" i="5" s="1"/>
  <c r="BA285" i="5"/>
  <c r="AZ285" i="5"/>
  <c r="AY285" i="5"/>
  <c r="AX285" i="5"/>
  <c r="AX281" i="5" s="1"/>
  <c r="AW285" i="5"/>
  <c r="AV285" i="5"/>
  <c r="AU285" i="5"/>
  <c r="AT285" i="5"/>
  <c r="AT281" i="5" s="1"/>
  <c r="AS285" i="5"/>
  <c r="AR285" i="5"/>
  <c r="AQ285" i="5"/>
  <c r="AP285" i="5"/>
  <c r="AO285" i="5"/>
  <c r="AN285" i="5"/>
  <c r="AM285" i="5"/>
  <c r="AL285" i="5"/>
  <c r="AK285" i="5"/>
  <c r="AJ285" i="5"/>
  <c r="AI285" i="5"/>
  <c r="AH285" i="5"/>
  <c r="AH277" i="5" s="1"/>
  <c r="AG285" i="5"/>
  <c r="AF285" i="5"/>
  <c r="AE285" i="5"/>
  <c r="AD285" i="5"/>
  <c r="AD277" i="5" s="1"/>
  <c r="AC285" i="5"/>
  <c r="AB285" i="5"/>
  <c r="AA285" i="5"/>
  <c r="BF284" i="5"/>
  <c r="BE284" i="5"/>
  <c r="BD284" i="5"/>
  <c r="BC284" i="5"/>
  <c r="BB284" i="5"/>
  <c r="BB276" i="5" s="1"/>
  <c r="BA284" i="5"/>
  <c r="AZ284" i="5"/>
  <c r="AY284" i="5"/>
  <c r="AX284" i="5"/>
  <c r="AX276" i="5" s="1"/>
  <c r="AW284" i="5"/>
  <c r="AV284" i="5"/>
  <c r="AU284" i="5"/>
  <c r="AT284" i="5"/>
  <c r="AT280" i="5" s="1"/>
  <c r="AT279" i="5" s="1"/>
  <c r="AT320" i="5" s="1"/>
  <c r="AT322" i="5" s="1"/>
  <c r="AS284" i="5"/>
  <c r="AR284" i="5"/>
  <c r="AQ284" i="5"/>
  <c r="AP284" i="5"/>
  <c r="AP276" i="5" s="1"/>
  <c r="AO284" i="5"/>
  <c r="AN284" i="5"/>
  <c r="AM284" i="5"/>
  <c r="AL284" i="5"/>
  <c r="AL276" i="5" s="1"/>
  <c r="AK284" i="5"/>
  <c r="AJ284" i="5"/>
  <c r="AI284" i="5"/>
  <c r="AH284" i="5"/>
  <c r="AH280" i="5" s="1"/>
  <c r="AH279" i="5" s="1"/>
  <c r="AH320" i="5" s="1"/>
  <c r="AH322" i="5" s="1"/>
  <c r="AG284" i="5"/>
  <c r="AF284" i="5"/>
  <c r="AE284" i="5"/>
  <c r="AD284" i="5"/>
  <c r="AD280" i="5" s="1"/>
  <c r="AC284" i="5"/>
  <c r="AB284" i="5"/>
  <c r="AA284" i="5"/>
  <c r="BF283" i="5"/>
  <c r="BE283" i="5"/>
  <c r="BD283" i="5"/>
  <c r="BC283" i="5"/>
  <c r="BB283" i="5"/>
  <c r="BA283" i="5"/>
  <c r="AZ283" i="5"/>
  <c r="AY283" i="5"/>
  <c r="AX283" i="5"/>
  <c r="AX275" i="5" s="1"/>
  <c r="AW283" i="5"/>
  <c r="AV283" i="5"/>
  <c r="AU283" i="5"/>
  <c r="AT283" i="5"/>
  <c r="AS283" i="5"/>
  <c r="AR283" i="5"/>
  <c r="AQ283" i="5"/>
  <c r="AP283" i="5"/>
  <c r="AP275" i="5" s="1"/>
  <c r="AO283" i="5"/>
  <c r="AN283" i="5"/>
  <c r="AM283" i="5"/>
  <c r="AL283" i="5"/>
  <c r="AL275" i="5" s="1"/>
  <c r="AK283" i="5"/>
  <c r="AJ283" i="5"/>
  <c r="AI283" i="5"/>
  <c r="AH283" i="5"/>
  <c r="AG283" i="5"/>
  <c r="AF283" i="5"/>
  <c r="AE283" i="5"/>
  <c r="AD283" i="5"/>
  <c r="AD275" i="5" s="1"/>
  <c r="AC283" i="5"/>
  <c r="AB283" i="5"/>
  <c r="AA283" i="5"/>
  <c r="BE282" i="5"/>
  <c r="BD282" i="5"/>
  <c r="BC282" i="5"/>
  <c r="BC278" i="5" s="1"/>
  <c r="BB282" i="5"/>
  <c r="BA282" i="5"/>
  <c r="AZ282" i="5"/>
  <c r="AY282" i="5"/>
  <c r="AY278" i="5" s="1"/>
  <c r="AX282" i="5"/>
  <c r="AW282" i="5"/>
  <c r="AV282" i="5"/>
  <c r="AU282" i="5"/>
  <c r="AU278" i="5" s="1"/>
  <c r="AT282" i="5"/>
  <c r="AS282" i="5"/>
  <c r="AR282" i="5"/>
  <c r="AQ282" i="5"/>
  <c r="AQ274" i="5" s="1"/>
  <c r="AP282" i="5"/>
  <c r="AO282" i="5"/>
  <c r="AN282" i="5"/>
  <c r="AM282" i="5"/>
  <c r="AL282" i="5"/>
  <c r="AK282" i="5"/>
  <c r="AJ282" i="5"/>
  <c r="AI282" i="5"/>
  <c r="AI278" i="5" s="1"/>
  <c r="AH282" i="5"/>
  <c r="AG282" i="5"/>
  <c r="AG274" i="5" s="1"/>
  <c r="AF282" i="5"/>
  <c r="AE282" i="5"/>
  <c r="AE278" i="5" s="1"/>
  <c r="AD282" i="5"/>
  <c r="AC282" i="5"/>
  <c r="AC274" i="5" s="1"/>
  <c r="AB282" i="5"/>
  <c r="AA282" i="5"/>
  <c r="BE281" i="5"/>
  <c r="BD281" i="5"/>
  <c r="BC281" i="5"/>
  <c r="BA281" i="5"/>
  <c r="AZ281" i="5"/>
  <c r="AY281" i="5"/>
  <c r="AY279" i="5" s="1"/>
  <c r="AW281" i="5"/>
  <c r="AV281" i="5"/>
  <c r="AU281" i="5"/>
  <c r="AS281" i="5"/>
  <c r="AR281" i="5"/>
  <c r="AQ281" i="5"/>
  <c r="AO281" i="5"/>
  <c r="AO279" i="5" s="1"/>
  <c r="AO320" i="5" s="1"/>
  <c r="AO322" i="5" s="1"/>
  <c r="AN281" i="5"/>
  <c r="AN279" i="5" s="1"/>
  <c r="AN320" i="5" s="1"/>
  <c r="AM281" i="5"/>
  <c r="AL281" i="5"/>
  <c r="AK281" i="5"/>
  <c r="AJ281" i="5"/>
  <c r="AI281" i="5"/>
  <c r="AH281" i="5"/>
  <c r="AG281" i="5"/>
  <c r="AF281" i="5"/>
  <c r="AE281" i="5"/>
  <c r="AD281" i="5"/>
  <c r="AC281" i="5"/>
  <c r="AB281" i="5"/>
  <c r="AA281" i="5"/>
  <c r="BF281" i="5" s="1"/>
  <c r="BE280" i="5"/>
  <c r="BE279" i="5" s="1"/>
  <c r="BE320" i="5" s="1"/>
  <c r="BE322" i="5" s="1"/>
  <c r="BD280" i="5"/>
  <c r="BC280" i="5"/>
  <c r="BB280" i="5"/>
  <c r="BB279" i="5" s="1"/>
  <c r="BB320" i="5" s="1"/>
  <c r="BB322" i="5" s="1"/>
  <c r="BA280" i="5"/>
  <c r="AZ280" i="5"/>
  <c r="AY280" i="5"/>
  <c r="AX280" i="5"/>
  <c r="AX279" i="5" s="1"/>
  <c r="AX320" i="5" s="1"/>
  <c r="AX322" i="5" s="1"/>
  <c r="AW280" i="5"/>
  <c r="AW279" i="5" s="1"/>
  <c r="AW320" i="5" s="1"/>
  <c r="AW322" i="5" s="1"/>
  <c r="AV280" i="5"/>
  <c r="AS280" i="5"/>
  <c r="AR280" i="5"/>
  <c r="AR279" i="5" s="1"/>
  <c r="AR320" i="5" s="1"/>
  <c r="AP280" i="5"/>
  <c r="AO280" i="5"/>
  <c r="AN280" i="5"/>
  <c r="AL280" i="5"/>
  <c r="AK280" i="5"/>
  <c r="AK279" i="5" s="1"/>
  <c r="AK320" i="5" s="1"/>
  <c r="AK322" i="5" s="1"/>
  <c r="AJ280" i="5"/>
  <c r="AG280" i="5"/>
  <c r="AG279" i="5" s="1"/>
  <c r="AG320" i="5" s="1"/>
  <c r="AG322" i="5" s="1"/>
  <c r="AF280" i="5"/>
  <c r="AF279" i="5" s="1"/>
  <c r="AF320" i="5" s="1"/>
  <c r="AC280" i="5"/>
  <c r="AB280" i="5"/>
  <c r="BD279" i="5"/>
  <c r="BD320" i="5" s="1"/>
  <c r="BC279" i="5"/>
  <c r="AZ279" i="5"/>
  <c r="AZ320" i="5" s="1"/>
  <c r="AS279" i="5"/>
  <c r="AS320" i="5" s="1"/>
  <c r="AS322" i="5" s="1"/>
  <c r="AL279" i="5"/>
  <c r="AL320" i="5" s="1"/>
  <c r="AL322" i="5" s="1"/>
  <c r="AJ279" i="5"/>
  <c r="AJ320" i="5" s="1"/>
  <c r="AD279" i="5"/>
  <c r="AD320" i="5" s="1"/>
  <c r="AD322" i="5" s="1"/>
  <c r="AC279" i="5"/>
  <c r="AC320" i="5" s="1"/>
  <c r="AC322" i="5" s="1"/>
  <c r="AB279" i="5"/>
  <c r="AB320" i="5" s="1"/>
  <c r="BE278" i="5"/>
  <c r="BD278" i="5"/>
  <c r="BB278" i="5"/>
  <c r="BA278" i="5"/>
  <c r="AZ278" i="5"/>
  <c r="AX278" i="5"/>
  <c r="AW278" i="5"/>
  <c r="AV278" i="5"/>
  <c r="AT278" i="5"/>
  <c r="AS278" i="5"/>
  <c r="AP278" i="5"/>
  <c r="AO278" i="5"/>
  <c r="AM278" i="5"/>
  <c r="AL278" i="5"/>
  <c r="AH278" i="5"/>
  <c r="AG278" i="5"/>
  <c r="AD278" i="5"/>
  <c r="AA278" i="5"/>
  <c r="BF278" i="5" s="1"/>
  <c r="BG278" i="5" s="1"/>
  <c r="BE277" i="5"/>
  <c r="BC277" i="5"/>
  <c r="BB277" i="5"/>
  <c r="AY277" i="5"/>
  <c r="AX277" i="5"/>
  <c r="AU277" i="5"/>
  <c r="AT277" i="5"/>
  <c r="AS277" i="5"/>
  <c r="AQ277" i="5"/>
  <c r="AM277" i="5"/>
  <c r="AL277" i="5"/>
  <c r="AI277" i="5"/>
  <c r="AG277" i="5"/>
  <c r="AE277" i="5"/>
  <c r="AA277" i="5"/>
  <c r="BF277" i="5" s="1"/>
  <c r="BE276" i="5"/>
  <c r="BC276" i="5"/>
  <c r="BA276" i="5"/>
  <c r="AY276" i="5"/>
  <c r="AW276" i="5"/>
  <c r="AU276" i="5"/>
  <c r="AT276" i="5"/>
  <c r="AS276" i="5"/>
  <c r="AQ276" i="5"/>
  <c r="AO276" i="5"/>
  <c r="AM276" i="5"/>
  <c r="AK276" i="5"/>
  <c r="AI276" i="5"/>
  <c r="AH276" i="5"/>
  <c r="AG276" i="5"/>
  <c r="AE276" i="5"/>
  <c r="AD276" i="5"/>
  <c r="AC276" i="5"/>
  <c r="AA276" i="5"/>
  <c r="BF276" i="5" s="1"/>
  <c r="BC275" i="5"/>
  <c r="BB275" i="5"/>
  <c r="AY275" i="5"/>
  <c r="AT275" i="5"/>
  <c r="AQ275" i="5"/>
  <c r="AM275" i="5"/>
  <c r="AI275" i="5"/>
  <c r="AH275" i="5"/>
  <c r="O275" i="5"/>
  <c r="BC274" i="5"/>
  <c r="AZ274" i="5"/>
  <c r="AX274" i="5"/>
  <c r="AU274" i="5"/>
  <c r="AT274" i="5"/>
  <c r="AR274" i="5"/>
  <c r="AP274" i="5"/>
  <c r="AN274" i="5"/>
  <c r="AM274" i="5"/>
  <c r="AJ274" i="5"/>
  <c r="AH274" i="5"/>
  <c r="AE274" i="5"/>
  <c r="AD274" i="5"/>
  <c r="BF273" i="5"/>
  <c r="BE273" i="5"/>
  <c r="BD273" i="5"/>
  <c r="BC273" i="5"/>
  <c r="BB273" i="5"/>
  <c r="BA273" i="5"/>
  <c r="AZ273" i="5"/>
  <c r="AY273" i="5"/>
  <c r="AX273" i="5"/>
  <c r="AW273" i="5"/>
  <c r="AV273" i="5"/>
  <c r="AU273" i="5"/>
  <c r="AT273" i="5"/>
  <c r="AS273" i="5"/>
  <c r="AR273" i="5"/>
  <c r="AQ273" i="5"/>
  <c r="AP273" i="5"/>
  <c r="AO273" i="5"/>
  <c r="AN273" i="5"/>
  <c r="AM273" i="5"/>
  <c r="AL273" i="5"/>
  <c r="AK273" i="5"/>
  <c r="AJ273" i="5"/>
  <c r="AI273" i="5"/>
  <c r="AH273" i="5"/>
  <c r="AG273" i="5"/>
  <c r="AF273" i="5"/>
  <c r="AE273" i="5"/>
  <c r="AD273" i="5"/>
  <c r="AC273" i="5"/>
  <c r="AB273" i="5"/>
  <c r="AA273" i="5"/>
  <c r="BF261" i="5"/>
  <c r="BE261" i="5"/>
  <c r="BD261" i="5"/>
  <c r="BC261" i="5"/>
  <c r="BB261" i="5"/>
  <c r="BA261" i="5"/>
  <c r="AZ261" i="5"/>
  <c r="AY261" i="5"/>
  <c r="AX261" i="5"/>
  <c r="AW261" i="5"/>
  <c r="AV261" i="5"/>
  <c r="AU261" i="5"/>
  <c r="AT261" i="5"/>
  <c r="AS261" i="5"/>
  <c r="AR261" i="5"/>
  <c r="AQ261" i="5"/>
  <c r="AP261" i="5"/>
  <c r="AO261" i="5"/>
  <c r="AN261" i="5"/>
  <c r="AM261" i="5"/>
  <c r="AL261" i="5"/>
  <c r="AK261" i="5"/>
  <c r="AJ261" i="5"/>
  <c r="AI261" i="5"/>
  <c r="AH261" i="5"/>
  <c r="AG261" i="5"/>
  <c r="AF261" i="5"/>
  <c r="AE261" i="5"/>
  <c r="AD261" i="5"/>
  <c r="AC261" i="5"/>
  <c r="AB261" i="5"/>
  <c r="AA261" i="5"/>
  <c r="BF260" i="5"/>
  <c r="BE260" i="5"/>
  <c r="BD260" i="5"/>
  <c r="BC260" i="5"/>
  <c r="BB260" i="5"/>
  <c r="BA260" i="5"/>
  <c r="AZ260" i="5"/>
  <c r="AY260" i="5"/>
  <c r="AX260" i="5"/>
  <c r="AW260" i="5"/>
  <c r="AV260" i="5"/>
  <c r="AU260" i="5"/>
  <c r="AT260" i="5"/>
  <c r="AS260" i="5"/>
  <c r="AR260" i="5"/>
  <c r="AQ260" i="5"/>
  <c r="AP260" i="5"/>
  <c r="AO260" i="5"/>
  <c r="AN260" i="5"/>
  <c r="AM260" i="5"/>
  <c r="AL260" i="5"/>
  <c r="AK260" i="5"/>
  <c r="AJ260" i="5"/>
  <c r="AI260" i="5"/>
  <c r="AH260" i="5"/>
  <c r="AG260" i="5"/>
  <c r="AF260" i="5"/>
  <c r="AE260" i="5"/>
  <c r="AD260" i="5"/>
  <c r="AC260" i="5"/>
  <c r="AB260" i="5"/>
  <c r="AA260" i="5"/>
  <c r="BF259" i="5"/>
  <c r="BE259" i="5"/>
  <c r="BD259" i="5"/>
  <c r="BC259" i="5"/>
  <c r="BB259" i="5"/>
  <c r="BA259" i="5"/>
  <c r="AZ259" i="5"/>
  <c r="AY259" i="5"/>
  <c r="AX259" i="5"/>
  <c r="AW259" i="5"/>
  <c r="AV259" i="5"/>
  <c r="AU259" i="5"/>
  <c r="AT259" i="5"/>
  <c r="AS259" i="5"/>
  <c r="AR259" i="5"/>
  <c r="AQ259" i="5"/>
  <c r="AP259" i="5"/>
  <c r="AO259" i="5"/>
  <c r="AN259" i="5"/>
  <c r="AM259" i="5"/>
  <c r="AL259" i="5"/>
  <c r="AK259" i="5"/>
  <c r="AJ259" i="5"/>
  <c r="AI259" i="5"/>
  <c r="AH259" i="5"/>
  <c r="AG259" i="5"/>
  <c r="AF259" i="5"/>
  <c r="AE259" i="5"/>
  <c r="AD259" i="5"/>
  <c r="AC259" i="5"/>
  <c r="AB259" i="5"/>
  <c r="AA259" i="5"/>
  <c r="BF258" i="5"/>
  <c r="BE258" i="5"/>
  <c r="BD258" i="5"/>
  <c r="BC258" i="5"/>
  <c r="BB258" i="5"/>
  <c r="BA258" i="5"/>
  <c r="AZ258" i="5"/>
  <c r="AY258" i="5"/>
  <c r="AX258" i="5"/>
  <c r="AW258" i="5"/>
  <c r="AV258" i="5"/>
  <c r="AU258" i="5"/>
  <c r="AT258" i="5"/>
  <c r="AS258" i="5"/>
  <c r="AR258" i="5"/>
  <c r="AQ258" i="5"/>
  <c r="AP258" i="5"/>
  <c r="AO258" i="5"/>
  <c r="AN258" i="5"/>
  <c r="AM258" i="5"/>
  <c r="AL258" i="5"/>
  <c r="AK258" i="5"/>
  <c r="AJ258" i="5"/>
  <c r="AI258" i="5"/>
  <c r="AH258" i="5"/>
  <c r="AG258" i="5"/>
  <c r="AF258" i="5"/>
  <c r="AE258" i="5"/>
  <c r="AD258" i="5"/>
  <c r="AC258" i="5"/>
  <c r="AB258" i="5"/>
  <c r="AA258" i="5"/>
  <c r="BF257" i="5"/>
  <c r="BE257" i="5"/>
  <c r="BD257" i="5"/>
  <c r="BC257" i="5"/>
  <c r="BB257" i="5"/>
  <c r="BA257" i="5"/>
  <c r="AZ257" i="5"/>
  <c r="AY257" i="5"/>
  <c r="AX257" i="5"/>
  <c r="AW257" i="5"/>
  <c r="AV257" i="5"/>
  <c r="AU257" i="5"/>
  <c r="AT257" i="5"/>
  <c r="AS257" i="5"/>
  <c r="AR257" i="5"/>
  <c r="AQ257" i="5"/>
  <c r="AP257" i="5"/>
  <c r="AO257" i="5"/>
  <c r="AN257" i="5"/>
  <c r="AM257" i="5"/>
  <c r="AL257" i="5"/>
  <c r="AK257" i="5"/>
  <c r="AJ257" i="5"/>
  <c r="AI257" i="5"/>
  <c r="AH257" i="5"/>
  <c r="AG257" i="5"/>
  <c r="AF257" i="5"/>
  <c r="AE257" i="5"/>
  <c r="AD257" i="5"/>
  <c r="AC257" i="5"/>
  <c r="AB257" i="5"/>
  <c r="AA257" i="5"/>
  <c r="BF256" i="5"/>
  <c r="BE256" i="5"/>
  <c r="BD256" i="5"/>
  <c r="BC256" i="5"/>
  <c r="BB256" i="5"/>
  <c r="BA256" i="5"/>
  <c r="AZ256" i="5"/>
  <c r="AY256" i="5"/>
  <c r="AX256" i="5"/>
  <c r="AW256" i="5"/>
  <c r="AV256" i="5"/>
  <c r="AU256" i="5"/>
  <c r="AT256" i="5"/>
  <c r="AS256" i="5"/>
  <c r="AR256" i="5"/>
  <c r="AQ256" i="5"/>
  <c r="AP256" i="5"/>
  <c r="AO256" i="5"/>
  <c r="AN256" i="5"/>
  <c r="AM256" i="5"/>
  <c r="AL256" i="5"/>
  <c r="AK256" i="5"/>
  <c r="AJ256" i="5"/>
  <c r="AI256" i="5"/>
  <c r="AH256" i="5"/>
  <c r="AG256" i="5"/>
  <c r="AF256" i="5"/>
  <c r="AE256" i="5"/>
  <c r="AD256" i="5"/>
  <c r="AC256" i="5"/>
  <c r="AB256" i="5"/>
  <c r="AA256" i="5"/>
  <c r="BF255" i="5"/>
  <c r="BE255" i="5"/>
  <c r="BD255" i="5"/>
  <c r="BC255" i="5"/>
  <c r="BB255" i="5"/>
  <c r="BA255" i="5"/>
  <c r="AZ255" i="5"/>
  <c r="AY255" i="5"/>
  <c r="AX255" i="5"/>
  <c r="AW255" i="5"/>
  <c r="AV255" i="5"/>
  <c r="AU255" i="5"/>
  <c r="AT255" i="5"/>
  <c r="AS255" i="5"/>
  <c r="AR255" i="5"/>
  <c r="AQ255" i="5"/>
  <c r="AP255" i="5"/>
  <c r="AO255" i="5"/>
  <c r="AN255" i="5"/>
  <c r="AM255" i="5"/>
  <c r="AL255" i="5"/>
  <c r="AK255" i="5"/>
  <c r="AJ255" i="5"/>
  <c r="AI255" i="5"/>
  <c r="AH255" i="5"/>
  <c r="AG255" i="5"/>
  <c r="AF255" i="5"/>
  <c r="AE255" i="5"/>
  <c r="AD255" i="5"/>
  <c r="AC255" i="5"/>
  <c r="AB255" i="5"/>
  <c r="AA255" i="5"/>
  <c r="BF254" i="5"/>
  <c r="BE254" i="5"/>
  <c r="BD254" i="5"/>
  <c r="BC254" i="5"/>
  <c r="BB254" i="5"/>
  <c r="BA254" i="5"/>
  <c r="AZ254" i="5"/>
  <c r="AY254" i="5"/>
  <c r="AX254" i="5"/>
  <c r="AW254" i="5"/>
  <c r="AV254" i="5"/>
  <c r="AU254" i="5"/>
  <c r="AT254" i="5"/>
  <c r="AS254" i="5"/>
  <c r="AR254" i="5"/>
  <c r="AQ254" i="5"/>
  <c r="AP254" i="5"/>
  <c r="AO254" i="5"/>
  <c r="AN254" i="5"/>
  <c r="AM254" i="5"/>
  <c r="AL254" i="5"/>
  <c r="AK254" i="5"/>
  <c r="AJ254" i="5"/>
  <c r="AI254" i="5"/>
  <c r="AH254" i="5"/>
  <c r="AG254" i="5"/>
  <c r="AF254" i="5"/>
  <c r="AE254" i="5"/>
  <c r="AD254" i="5"/>
  <c r="AC254" i="5"/>
  <c r="AB254" i="5"/>
  <c r="AA254" i="5"/>
  <c r="BF253" i="5"/>
  <c r="BE253" i="5"/>
  <c r="BD253" i="5"/>
  <c r="BC253" i="5"/>
  <c r="BB253" i="5"/>
  <c r="BA253" i="5"/>
  <c r="AZ253" i="5"/>
  <c r="AY253" i="5"/>
  <c r="AX253" i="5"/>
  <c r="AW253" i="5"/>
  <c r="AV253" i="5"/>
  <c r="AU253" i="5"/>
  <c r="AT253" i="5"/>
  <c r="AS253" i="5"/>
  <c r="AR253" i="5"/>
  <c r="AQ253" i="5"/>
  <c r="AP253" i="5"/>
  <c r="AO253" i="5"/>
  <c r="AN253" i="5"/>
  <c r="AM253" i="5"/>
  <c r="AL253" i="5"/>
  <c r="AK253" i="5"/>
  <c r="AJ253" i="5"/>
  <c r="AI253" i="5"/>
  <c r="AH253" i="5"/>
  <c r="AG253" i="5"/>
  <c r="AF253" i="5"/>
  <c r="AE253" i="5"/>
  <c r="AD253" i="5"/>
  <c r="AC253" i="5"/>
  <c r="AB253" i="5"/>
  <c r="AA253" i="5"/>
  <c r="BF252" i="5"/>
  <c r="BE252" i="5"/>
  <c r="BD252" i="5"/>
  <c r="BD269" i="5" s="1"/>
  <c r="BC252" i="5"/>
  <c r="BB252" i="5"/>
  <c r="BA252" i="5"/>
  <c r="AZ252" i="5"/>
  <c r="AZ269" i="5" s="1"/>
  <c r="AY252" i="5"/>
  <c r="AY269" i="5" s="1"/>
  <c r="AX252" i="5"/>
  <c r="AX269" i="5" s="1"/>
  <c r="AW252" i="5"/>
  <c r="AV252" i="5"/>
  <c r="AU252" i="5"/>
  <c r="AT252" i="5"/>
  <c r="AT269" i="5" s="1"/>
  <c r="AS252" i="5"/>
  <c r="AR252" i="5"/>
  <c r="AR269" i="5" s="1"/>
  <c r="AQ252" i="5"/>
  <c r="AP252" i="5"/>
  <c r="AP269" i="5" s="1"/>
  <c r="AO252" i="5"/>
  <c r="AN252" i="5"/>
  <c r="AN269" i="5" s="1"/>
  <c r="AM252" i="5"/>
  <c r="AL252" i="5"/>
  <c r="AK252" i="5"/>
  <c r="AJ252" i="5"/>
  <c r="AJ269" i="5" s="1"/>
  <c r="AI252" i="5"/>
  <c r="AI269" i="5" s="1"/>
  <c r="AH252" i="5"/>
  <c r="AH269" i="5" s="1"/>
  <c r="AG252" i="5"/>
  <c r="AF252" i="5"/>
  <c r="AE252" i="5"/>
  <c r="AD252" i="5"/>
  <c r="AD269" i="5" s="1"/>
  <c r="AC252" i="5"/>
  <c r="AB252" i="5"/>
  <c r="AB269" i="5" s="1"/>
  <c r="AA252" i="5"/>
  <c r="BF251" i="5"/>
  <c r="BE251" i="5"/>
  <c r="BD251" i="5"/>
  <c r="BC251" i="5"/>
  <c r="BB251" i="5"/>
  <c r="BA251" i="5"/>
  <c r="AZ251" i="5"/>
  <c r="AY251" i="5"/>
  <c r="AX251" i="5"/>
  <c r="AW251" i="5"/>
  <c r="AV251" i="5"/>
  <c r="AU251" i="5"/>
  <c r="AT251" i="5"/>
  <c r="AS251" i="5"/>
  <c r="AR251" i="5"/>
  <c r="AQ251" i="5"/>
  <c r="AP251" i="5"/>
  <c r="AO251" i="5"/>
  <c r="AN251" i="5"/>
  <c r="AM251" i="5"/>
  <c r="AL251" i="5"/>
  <c r="AK251" i="5"/>
  <c r="AJ251" i="5"/>
  <c r="AI251" i="5"/>
  <c r="AH251" i="5"/>
  <c r="AG251" i="5"/>
  <c r="AF251" i="5"/>
  <c r="AE251" i="5"/>
  <c r="AD251" i="5"/>
  <c r="AC251" i="5"/>
  <c r="AB251" i="5"/>
  <c r="AA251" i="5"/>
  <c r="BF250" i="5"/>
  <c r="BE250" i="5"/>
  <c r="BD250" i="5"/>
  <c r="BC250" i="5"/>
  <c r="BB250" i="5"/>
  <c r="BA250" i="5"/>
  <c r="AZ250" i="5"/>
  <c r="AY250" i="5"/>
  <c r="AX250" i="5"/>
  <c r="AW250" i="5"/>
  <c r="AV250" i="5"/>
  <c r="AU250" i="5"/>
  <c r="AT250" i="5"/>
  <c r="AS250" i="5"/>
  <c r="AR250" i="5"/>
  <c r="AQ250" i="5"/>
  <c r="AP250" i="5"/>
  <c r="AO250" i="5"/>
  <c r="AN250" i="5"/>
  <c r="AM250" i="5"/>
  <c r="AL250" i="5"/>
  <c r="AK250" i="5"/>
  <c r="AJ250" i="5"/>
  <c r="AI250" i="5"/>
  <c r="AH250" i="5"/>
  <c r="AG250" i="5"/>
  <c r="AF250" i="5"/>
  <c r="AE250" i="5"/>
  <c r="AD250" i="5"/>
  <c r="AC250" i="5"/>
  <c r="AB250" i="5"/>
  <c r="AA250" i="5"/>
  <c r="BF249" i="5"/>
  <c r="BE249" i="5"/>
  <c r="BD249" i="5"/>
  <c r="BC249" i="5"/>
  <c r="BB249" i="5"/>
  <c r="BA249" i="5"/>
  <c r="AZ249" i="5"/>
  <c r="AY249" i="5"/>
  <c r="AX249" i="5"/>
  <c r="AW249" i="5"/>
  <c r="AV249" i="5"/>
  <c r="AU249" i="5"/>
  <c r="AT249" i="5"/>
  <c r="AS249" i="5"/>
  <c r="AR249" i="5"/>
  <c r="AQ249" i="5"/>
  <c r="AP249" i="5"/>
  <c r="AO249" i="5"/>
  <c r="AN249" i="5"/>
  <c r="AM249" i="5"/>
  <c r="AL249" i="5"/>
  <c r="AK249" i="5"/>
  <c r="AJ249" i="5"/>
  <c r="AI249" i="5"/>
  <c r="AH249" i="5"/>
  <c r="AG249" i="5"/>
  <c r="AF249" i="5"/>
  <c r="AE249" i="5"/>
  <c r="AD249" i="5"/>
  <c r="AC249" i="5"/>
  <c r="AB249" i="5"/>
  <c r="AA249" i="5"/>
  <c r="BF248" i="5"/>
  <c r="BE248" i="5"/>
  <c r="BD248" i="5"/>
  <c r="BC248" i="5"/>
  <c r="BC269" i="5" s="1"/>
  <c r="BB248" i="5"/>
  <c r="BA248" i="5"/>
  <c r="AZ248" i="5"/>
  <c r="AY248" i="5"/>
  <c r="AY265" i="5" s="1"/>
  <c r="AX248" i="5"/>
  <c r="AW248" i="5"/>
  <c r="AV248" i="5"/>
  <c r="AU248" i="5"/>
  <c r="AU265" i="5" s="1"/>
  <c r="AT248" i="5"/>
  <c r="AS248" i="5"/>
  <c r="AR248" i="5"/>
  <c r="AQ248" i="5"/>
  <c r="AQ265" i="5" s="1"/>
  <c r="AP248" i="5"/>
  <c r="AO248" i="5"/>
  <c r="AN248" i="5"/>
  <c r="AM248" i="5"/>
  <c r="AM265" i="5" s="1"/>
  <c r="AL248" i="5"/>
  <c r="AK248" i="5"/>
  <c r="AJ248" i="5"/>
  <c r="AI248" i="5"/>
  <c r="AI265" i="5" s="1"/>
  <c r="AH248" i="5"/>
  <c r="AG248" i="5"/>
  <c r="AF248" i="5"/>
  <c r="AE248" i="5"/>
  <c r="AE265" i="5" s="1"/>
  <c r="AD248" i="5"/>
  <c r="AC248" i="5"/>
  <c r="AB248" i="5"/>
  <c r="AA248" i="5"/>
  <c r="AA265" i="5" s="1"/>
  <c r="BF247" i="5"/>
  <c r="BE247" i="5"/>
  <c r="BD247" i="5"/>
  <c r="BC247" i="5"/>
  <c r="BB247" i="5"/>
  <c r="BA247" i="5"/>
  <c r="AZ247" i="5"/>
  <c r="AY247" i="5"/>
  <c r="AX247" i="5"/>
  <c r="AW247" i="5"/>
  <c r="AV247" i="5"/>
  <c r="AU247" i="5"/>
  <c r="AT247" i="5"/>
  <c r="AS247" i="5"/>
  <c r="AR247" i="5"/>
  <c r="AQ247" i="5"/>
  <c r="AP247" i="5"/>
  <c r="AO247" i="5"/>
  <c r="AN247" i="5"/>
  <c r="AM247" i="5"/>
  <c r="AL247" i="5"/>
  <c r="AK247" i="5"/>
  <c r="AJ247" i="5"/>
  <c r="AI247" i="5"/>
  <c r="AH247" i="5"/>
  <c r="AG247" i="5"/>
  <c r="AF247" i="5"/>
  <c r="AE247" i="5"/>
  <c r="AD247" i="5"/>
  <c r="AC247" i="5"/>
  <c r="AB247" i="5"/>
  <c r="AA247" i="5"/>
  <c r="BF246" i="5"/>
  <c r="BE246" i="5"/>
  <c r="BD246" i="5"/>
  <c r="BC246" i="5"/>
  <c r="BB246" i="5"/>
  <c r="BA246" i="5"/>
  <c r="AZ246" i="5"/>
  <c r="AY246" i="5"/>
  <c r="AX246" i="5"/>
  <c r="AW246" i="5"/>
  <c r="AV246" i="5"/>
  <c r="AU246" i="5"/>
  <c r="AT246" i="5"/>
  <c r="AS246" i="5"/>
  <c r="AR246" i="5"/>
  <c r="AQ246" i="5"/>
  <c r="AP246" i="5"/>
  <c r="AO246" i="5"/>
  <c r="AN246" i="5"/>
  <c r="AM246" i="5"/>
  <c r="AL246" i="5"/>
  <c r="AK246" i="5"/>
  <c r="AJ246" i="5"/>
  <c r="AI246" i="5"/>
  <c r="AH246" i="5"/>
  <c r="AG246" i="5"/>
  <c r="AF246" i="5"/>
  <c r="AE246" i="5"/>
  <c r="AD246" i="5"/>
  <c r="AC246" i="5"/>
  <c r="AB246" i="5"/>
  <c r="AA246" i="5"/>
  <c r="BE245" i="5"/>
  <c r="BD245" i="5"/>
  <c r="BC245" i="5"/>
  <c r="BB245" i="5"/>
  <c r="BA245" i="5"/>
  <c r="AZ245" i="5"/>
  <c r="AY245" i="5"/>
  <c r="AX245" i="5"/>
  <c r="AW245" i="5"/>
  <c r="AV245" i="5"/>
  <c r="AU245" i="5"/>
  <c r="AT245" i="5"/>
  <c r="AS245" i="5"/>
  <c r="AR245" i="5"/>
  <c r="AQ245" i="5"/>
  <c r="AP245" i="5"/>
  <c r="AO245" i="5"/>
  <c r="AN245" i="5"/>
  <c r="AM245" i="5"/>
  <c r="AL245" i="5"/>
  <c r="AK245" i="5"/>
  <c r="AJ245" i="5"/>
  <c r="AI245" i="5"/>
  <c r="AH245" i="5"/>
  <c r="AG245" i="5"/>
  <c r="AF245" i="5"/>
  <c r="AE245" i="5"/>
  <c r="AD245" i="5"/>
  <c r="AC245" i="5"/>
  <c r="AB245" i="5"/>
  <c r="AA245" i="5"/>
  <c r="BF245" i="5" s="1"/>
  <c r="BF244" i="5"/>
  <c r="BE244" i="5"/>
  <c r="BD244" i="5"/>
  <c r="BC244" i="5"/>
  <c r="BB244" i="5"/>
  <c r="BA244" i="5"/>
  <c r="AZ244" i="5"/>
  <c r="AY244" i="5"/>
  <c r="AX244" i="5"/>
  <c r="AW244" i="5"/>
  <c r="AV244" i="5"/>
  <c r="AU244" i="5"/>
  <c r="AT244" i="5"/>
  <c r="AS244" i="5"/>
  <c r="AR244" i="5"/>
  <c r="AQ244" i="5"/>
  <c r="AP244" i="5"/>
  <c r="AO244" i="5"/>
  <c r="AN244" i="5"/>
  <c r="AM244" i="5"/>
  <c r="AL244" i="5"/>
  <c r="AK244" i="5"/>
  <c r="AJ244" i="5"/>
  <c r="AI244" i="5"/>
  <c r="AH244" i="5"/>
  <c r="AG244" i="5"/>
  <c r="AF244" i="5"/>
  <c r="AE244" i="5"/>
  <c r="AD244" i="5"/>
  <c r="AC244" i="5"/>
  <c r="AB244" i="5"/>
  <c r="AA244" i="5"/>
  <c r="BF243" i="5"/>
  <c r="BE243" i="5"/>
  <c r="BD243" i="5"/>
  <c r="BC243" i="5"/>
  <c r="BB243" i="5"/>
  <c r="BA243" i="5"/>
  <c r="AZ243" i="5"/>
  <c r="AY243" i="5"/>
  <c r="AX243" i="5"/>
  <c r="AW243" i="5"/>
  <c r="AV243" i="5"/>
  <c r="AU243" i="5"/>
  <c r="AT243" i="5"/>
  <c r="AS243" i="5"/>
  <c r="AR243" i="5"/>
  <c r="AQ243" i="5"/>
  <c r="AP243" i="5"/>
  <c r="AO243" i="5"/>
  <c r="AN243" i="5"/>
  <c r="AM243" i="5"/>
  <c r="AL243" i="5"/>
  <c r="AK243" i="5"/>
  <c r="AJ243" i="5"/>
  <c r="AI243" i="5"/>
  <c r="AH243" i="5"/>
  <c r="AG243" i="5"/>
  <c r="AF243" i="5"/>
  <c r="AE243" i="5"/>
  <c r="AD243" i="5"/>
  <c r="AC243" i="5"/>
  <c r="AB243" i="5"/>
  <c r="AA243" i="5"/>
  <c r="BE242" i="5"/>
  <c r="BD242" i="5"/>
  <c r="BC242" i="5"/>
  <c r="BB242" i="5"/>
  <c r="BA242" i="5"/>
  <c r="AZ242" i="5"/>
  <c r="AY242" i="5"/>
  <c r="AX242" i="5"/>
  <c r="AW242" i="5"/>
  <c r="AV242" i="5"/>
  <c r="AU242" i="5"/>
  <c r="AT242" i="5"/>
  <c r="AS242" i="5"/>
  <c r="AR242" i="5"/>
  <c r="AQ242" i="5"/>
  <c r="AP242" i="5"/>
  <c r="AO242" i="5"/>
  <c r="AN242" i="5"/>
  <c r="AM242" i="5"/>
  <c r="AL242" i="5"/>
  <c r="AK242" i="5"/>
  <c r="AJ242" i="5"/>
  <c r="AI242" i="5"/>
  <c r="AH242" i="5"/>
  <c r="AG242" i="5"/>
  <c r="AF242" i="5"/>
  <c r="AE242" i="5"/>
  <c r="AD242" i="5"/>
  <c r="AC242" i="5"/>
  <c r="AB242" i="5"/>
  <c r="AA242" i="5"/>
  <c r="BF242" i="5" s="1"/>
  <c r="BE241" i="5"/>
  <c r="BD241" i="5"/>
  <c r="BC241" i="5"/>
  <c r="BB241" i="5"/>
  <c r="BA241" i="5"/>
  <c r="AZ241" i="5"/>
  <c r="AY241" i="5"/>
  <c r="AX241" i="5"/>
  <c r="AW241" i="5"/>
  <c r="AV241" i="5"/>
  <c r="AU241" i="5"/>
  <c r="AT241" i="5"/>
  <c r="AS241" i="5"/>
  <c r="AR241" i="5"/>
  <c r="AQ241" i="5"/>
  <c r="AP241" i="5"/>
  <c r="AO241" i="5"/>
  <c r="AN241" i="5"/>
  <c r="AM241" i="5"/>
  <c r="AL241" i="5"/>
  <c r="AK241" i="5"/>
  <c r="AJ241" i="5"/>
  <c r="AI241" i="5"/>
  <c r="AH241" i="5"/>
  <c r="AG241" i="5"/>
  <c r="AF241" i="5"/>
  <c r="AE241" i="5"/>
  <c r="AD241" i="5"/>
  <c r="AC241" i="5"/>
  <c r="AB241" i="5"/>
  <c r="AA241" i="5"/>
  <c r="BF241" i="5" s="1"/>
  <c r="BF240" i="5"/>
  <c r="BE240" i="5"/>
  <c r="BD240" i="5"/>
  <c r="BC240" i="5"/>
  <c r="BC266" i="5" s="1"/>
  <c r="BB240" i="5"/>
  <c r="BA240" i="5"/>
  <c r="AZ240" i="5"/>
  <c r="AY240" i="5"/>
  <c r="AY266" i="5" s="1"/>
  <c r="AX240" i="5"/>
  <c r="AW240" i="5"/>
  <c r="AV240" i="5"/>
  <c r="AU240" i="5"/>
  <c r="AU266" i="5" s="1"/>
  <c r="AT240" i="5"/>
  <c r="AS240" i="5"/>
  <c r="AR240" i="5"/>
  <c r="AQ240" i="5"/>
  <c r="AQ266" i="5" s="1"/>
  <c r="AP240" i="5"/>
  <c r="AO240" i="5"/>
  <c r="AN240" i="5"/>
  <c r="AM240" i="5"/>
  <c r="AM266" i="5" s="1"/>
  <c r="AL240" i="5"/>
  <c r="AK240" i="5"/>
  <c r="AJ240" i="5"/>
  <c r="AI240" i="5"/>
  <c r="AI266" i="5" s="1"/>
  <c r="AH240" i="5"/>
  <c r="AG240" i="5"/>
  <c r="AF240" i="5"/>
  <c r="AE240" i="5"/>
  <c r="AE266" i="5" s="1"/>
  <c r="AD240" i="5"/>
  <c r="AC240" i="5"/>
  <c r="AB240" i="5"/>
  <c r="AA240" i="5"/>
  <c r="AA266" i="5" s="1"/>
  <c r="BE239" i="5"/>
  <c r="BD239" i="5"/>
  <c r="BC239" i="5"/>
  <c r="BB239" i="5"/>
  <c r="BA239" i="5"/>
  <c r="AZ239" i="5"/>
  <c r="AY239" i="5"/>
  <c r="AX239" i="5"/>
  <c r="AW239" i="5"/>
  <c r="AV239" i="5"/>
  <c r="AU239" i="5"/>
  <c r="AT239" i="5"/>
  <c r="AS239" i="5"/>
  <c r="AR239" i="5"/>
  <c r="AQ239" i="5"/>
  <c r="AP239" i="5"/>
  <c r="AO239" i="5"/>
  <c r="AN239" i="5"/>
  <c r="AM239" i="5"/>
  <c r="AL239" i="5"/>
  <c r="AK239" i="5"/>
  <c r="AJ239" i="5"/>
  <c r="AI239" i="5"/>
  <c r="AH239" i="5"/>
  <c r="AG239" i="5"/>
  <c r="AF239" i="5"/>
  <c r="AE239" i="5"/>
  <c r="AD239" i="5"/>
  <c r="AC239" i="5"/>
  <c r="AB239" i="5"/>
  <c r="AA239" i="5"/>
  <c r="BF239" i="5" s="1"/>
  <c r="BE238" i="5"/>
  <c r="BD238" i="5"/>
  <c r="BC238" i="5"/>
  <c r="BB238" i="5"/>
  <c r="BA238" i="5"/>
  <c r="AZ238" i="5"/>
  <c r="AY238" i="5"/>
  <c r="AX238" i="5"/>
  <c r="AW238" i="5"/>
  <c r="AV238" i="5"/>
  <c r="AU238" i="5"/>
  <c r="AT238" i="5"/>
  <c r="AS238" i="5"/>
  <c r="AR238" i="5"/>
  <c r="AQ238" i="5"/>
  <c r="AP238" i="5"/>
  <c r="AO238" i="5"/>
  <c r="AN238" i="5"/>
  <c r="AM238" i="5"/>
  <c r="AL238" i="5"/>
  <c r="AK238" i="5"/>
  <c r="AJ238" i="5"/>
  <c r="AI238" i="5"/>
  <c r="AH238" i="5"/>
  <c r="AG238" i="5"/>
  <c r="AF238" i="5"/>
  <c r="AE238" i="5"/>
  <c r="AD238" i="5"/>
  <c r="AC238" i="5"/>
  <c r="AB238" i="5"/>
  <c r="AA238" i="5"/>
  <c r="BF238" i="5" s="1"/>
  <c r="BE237" i="5"/>
  <c r="BD237" i="5"/>
  <c r="BC237" i="5"/>
  <c r="BB237" i="5"/>
  <c r="BA237" i="5"/>
  <c r="AZ237" i="5"/>
  <c r="AY237" i="5"/>
  <c r="AX237" i="5"/>
  <c r="AW237" i="5"/>
  <c r="AV237" i="5"/>
  <c r="AU237" i="5"/>
  <c r="AT237" i="5"/>
  <c r="AS237" i="5"/>
  <c r="AR237" i="5"/>
  <c r="AQ237" i="5"/>
  <c r="AP237" i="5"/>
  <c r="AO237" i="5"/>
  <c r="AN237" i="5"/>
  <c r="AM237" i="5"/>
  <c r="AL237" i="5"/>
  <c r="AK237" i="5"/>
  <c r="AJ237" i="5"/>
  <c r="AI237" i="5"/>
  <c r="AH237" i="5"/>
  <c r="AG237" i="5"/>
  <c r="AF237" i="5"/>
  <c r="AE237" i="5"/>
  <c r="AD237" i="5"/>
  <c r="AC237" i="5"/>
  <c r="AB237" i="5"/>
  <c r="AA237" i="5"/>
  <c r="BF237" i="5" s="1"/>
  <c r="BE236" i="5"/>
  <c r="BD236" i="5"/>
  <c r="BC236" i="5"/>
  <c r="BB236" i="5"/>
  <c r="BA236" i="5"/>
  <c r="AZ236" i="5"/>
  <c r="AY236" i="5"/>
  <c r="AX236" i="5"/>
  <c r="AW236" i="5"/>
  <c r="AV236" i="5"/>
  <c r="AU236" i="5"/>
  <c r="AT236" i="5"/>
  <c r="AS236" i="5"/>
  <c r="AR236" i="5"/>
  <c r="AQ236" i="5"/>
  <c r="AP236" i="5"/>
  <c r="AO236" i="5"/>
  <c r="AN236" i="5"/>
  <c r="AM236" i="5"/>
  <c r="AL236" i="5"/>
  <c r="AK236" i="5"/>
  <c r="AJ236" i="5"/>
  <c r="AI236" i="5"/>
  <c r="AH236" i="5"/>
  <c r="AG236" i="5"/>
  <c r="AF236" i="5"/>
  <c r="AE236" i="5"/>
  <c r="AD236" i="5"/>
  <c r="AC236" i="5"/>
  <c r="AB236" i="5"/>
  <c r="AA236" i="5"/>
  <c r="BF236" i="5" s="1"/>
  <c r="BE235" i="5"/>
  <c r="BD235" i="5"/>
  <c r="BC235" i="5"/>
  <c r="BB235" i="5"/>
  <c r="BA235" i="5"/>
  <c r="AZ235" i="5"/>
  <c r="AY235" i="5"/>
  <c r="AX235" i="5"/>
  <c r="AW235" i="5"/>
  <c r="AV235" i="5"/>
  <c r="AU235" i="5"/>
  <c r="AT235" i="5"/>
  <c r="AS235" i="5"/>
  <c r="AR235" i="5"/>
  <c r="AQ235" i="5"/>
  <c r="AP235" i="5"/>
  <c r="AO235" i="5"/>
  <c r="AN235" i="5"/>
  <c r="AM235" i="5"/>
  <c r="AL235" i="5"/>
  <c r="AK235" i="5"/>
  <c r="AJ235" i="5"/>
  <c r="AI235" i="5"/>
  <c r="AH235" i="5"/>
  <c r="AG235" i="5"/>
  <c r="AF235" i="5"/>
  <c r="AE235" i="5"/>
  <c r="AD235" i="5"/>
  <c r="AC235" i="5"/>
  <c r="AB235" i="5"/>
  <c r="AA235" i="5"/>
  <c r="BF235" i="5" s="1"/>
  <c r="BE234" i="5"/>
  <c r="BD234" i="5"/>
  <c r="BC234" i="5"/>
  <c r="BB234" i="5"/>
  <c r="BA234" i="5"/>
  <c r="AZ234" i="5"/>
  <c r="AY234" i="5"/>
  <c r="AX234" i="5"/>
  <c r="AW234" i="5"/>
  <c r="AV234" i="5"/>
  <c r="AU234" i="5"/>
  <c r="AT234" i="5"/>
  <c r="AS234" i="5"/>
  <c r="AR234" i="5"/>
  <c r="AQ234" i="5"/>
  <c r="AP234" i="5"/>
  <c r="AO234" i="5"/>
  <c r="AN234" i="5"/>
  <c r="AM234" i="5"/>
  <c r="AL234" i="5"/>
  <c r="AK234" i="5"/>
  <c r="AJ234" i="5"/>
  <c r="AI234" i="5"/>
  <c r="AH234" i="5"/>
  <c r="AG234" i="5"/>
  <c r="AF234" i="5"/>
  <c r="AE234" i="5"/>
  <c r="AD234" i="5"/>
  <c r="AC234" i="5"/>
  <c r="AB234" i="5"/>
  <c r="AA234" i="5"/>
  <c r="BF234" i="5" s="1"/>
  <c r="BG234" i="5" s="1"/>
  <c r="BE233" i="5"/>
  <c r="BD233" i="5"/>
  <c r="BC233" i="5"/>
  <c r="BB233" i="5"/>
  <c r="BA233" i="5"/>
  <c r="AZ233" i="5"/>
  <c r="AY233" i="5"/>
  <c r="AX233" i="5"/>
  <c r="AW233" i="5"/>
  <c r="AV233" i="5"/>
  <c r="AU233" i="5"/>
  <c r="AT233" i="5"/>
  <c r="AS233" i="5"/>
  <c r="AR233" i="5"/>
  <c r="AQ233" i="5"/>
  <c r="AP233" i="5"/>
  <c r="AO233" i="5"/>
  <c r="AN233" i="5"/>
  <c r="AM233" i="5"/>
  <c r="AL233" i="5"/>
  <c r="AK233" i="5"/>
  <c r="AJ233" i="5"/>
  <c r="AI233" i="5"/>
  <c r="AH233" i="5"/>
  <c r="AG233" i="5"/>
  <c r="AF233" i="5"/>
  <c r="AE233" i="5"/>
  <c r="AD233" i="5"/>
  <c r="AC233" i="5"/>
  <c r="AB233" i="5"/>
  <c r="AA233" i="5"/>
  <c r="BF233" i="5" s="1"/>
  <c r="BE232" i="5"/>
  <c r="BD232" i="5"/>
  <c r="BD224" i="5" s="1"/>
  <c r="BC232" i="5"/>
  <c r="BB232" i="5"/>
  <c r="BA232" i="5"/>
  <c r="AZ232" i="5"/>
  <c r="AZ224" i="5" s="1"/>
  <c r="AY232" i="5"/>
  <c r="AX232" i="5"/>
  <c r="AW232" i="5"/>
  <c r="AW231" i="5" s="1"/>
  <c r="AW223" i="5" s="1"/>
  <c r="AV232" i="5"/>
  <c r="AV224" i="5" s="1"/>
  <c r="AU232" i="5"/>
  <c r="AT232" i="5"/>
  <c r="AS232" i="5"/>
  <c r="AS231" i="5" s="1"/>
  <c r="AS223" i="5" s="1"/>
  <c r="AR232" i="5"/>
  <c r="AR224" i="5" s="1"/>
  <c r="AQ232" i="5"/>
  <c r="AP232" i="5"/>
  <c r="AO232" i="5"/>
  <c r="AO231" i="5" s="1"/>
  <c r="AO223" i="5" s="1"/>
  <c r="AN232" i="5"/>
  <c r="AN224" i="5" s="1"/>
  <c r="AM232" i="5"/>
  <c r="AL232" i="5"/>
  <c r="AK232" i="5"/>
  <c r="AK231" i="5" s="1"/>
  <c r="AK223" i="5" s="1"/>
  <c r="AJ232" i="5"/>
  <c r="AJ224" i="5" s="1"/>
  <c r="AI232" i="5"/>
  <c r="AH232" i="5"/>
  <c r="AG232" i="5"/>
  <c r="AG231" i="5" s="1"/>
  <c r="AG223" i="5" s="1"/>
  <c r="AF232" i="5"/>
  <c r="AF224" i="5" s="1"/>
  <c r="AE232" i="5"/>
  <c r="AD232" i="5"/>
  <c r="AC232" i="5"/>
  <c r="AC231" i="5" s="1"/>
  <c r="AC223" i="5" s="1"/>
  <c r="AB232" i="5"/>
  <c r="AB224" i="5" s="1"/>
  <c r="AA232" i="5"/>
  <c r="BF232" i="5" s="1"/>
  <c r="BE231" i="5"/>
  <c r="BD231" i="5"/>
  <c r="BD223" i="5" s="1"/>
  <c r="BC231" i="5"/>
  <c r="BB231" i="5"/>
  <c r="BA231" i="5"/>
  <c r="AZ231" i="5"/>
  <c r="AZ223" i="5" s="1"/>
  <c r="AY231" i="5"/>
  <c r="AX231" i="5"/>
  <c r="AV231" i="5"/>
  <c r="AV223" i="5" s="1"/>
  <c r="AU231" i="5"/>
  <c r="AT231" i="5"/>
  <c r="AR231" i="5"/>
  <c r="AR223" i="5" s="1"/>
  <c r="AQ231" i="5"/>
  <c r="AP231" i="5"/>
  <c r="AN231" i="5"/>
  <c r="AN223" i="5" s="1"/>
  <c r="AM231" i="5"/>
  <c r="AL231" i="5"/>
  <c r="AJ231" i="5"/>
  <c r="AJ223" i="5" s="1"/>
  <c r="AI231" i="5"/>
  <c r="AH231" i="5"/>
  <c r="AF231" i="5"/>
  <c r="AF223" i="5" s="1"/>
  <c r="AE231" i="5"/>
  <c r="AD231" i="5"/>
  <c r="AB231" i="5"/>
  <c r="AB223" i="5" s="1"/>
  <c r="AA231" i="5"/>
  <c r="BF231" i="5" s="1"/>
  <c r="BF230" i="5"/>
  <c r="BG230" i="5" s="1"/>
  <c r="BE230" i="5"/>
  <c r="BE222" i="5" s="1"/>
  <c r="BD230" i="5"/>
  <c r="BC230" i="5"/>
  <c r="BB230" i="5"/>
  <c r="BA230" i="5"/>
  <c r="BA222" i="5" s="1"/>
  <c r="AZ230" i="5"/>
  <c r="AY230" i="5"/>
  <c r="AX230" i="5"/>
  <c r="AW230" i="5"/>
  <c r="AW222" i="5" s="1"/>
  <c r="AV230" i="5"/>
  <c r="AV226" i="5" s="1"/>
  <c r="AU230" i="5"/>
  <c r="AT230" i="5"/>
  <c r="AS230" i="5"/>
  <c r="AS222" i="5" s="1"/>
  <c r="AR230" i="5"/>
  <c r="AR226" i="5" s="1"/>
  <c r="AQ230" i="5"/>
  <c r="AP230" i="5"/>
  <c r="AO230" i="5"/>
  <c r="AO222" i="5" s="1"/>
  <c r="AN230" i="5"/>
  <c r="AN226" i="5" s="1"/>
  <c r="AM230" i="5"/>
  <c r="AL230" i="5"/>
  <c r="AK230" i="5"/>
  <c r="AK222" i="5" s="1"/>
  <c r="AJ230" i="5"/>
  <c r="AJ226" i="5" s="1"/>
  <c r="AI230" i="5"/>
  <c r="AH230" i="5"/>
  <c r="AG230" i="5"/>
  <c r="AG222" i="5" s="1"/>
  <c r="AF230" i="5"/>
  <c r="AF226" i="5" s="1"/>
  <c r="AE230" i="5"/>
  <c r="AD230" i="5"/>
  <c r="AC230" i="5"/>
  <c r="AC222" i="5" s="1"/>
  <c r="AB230" i="5"/>
  <c r="AB226" i="5" s="1"/>
  <c r="AA230" i="5"/>
  <c r="BF229" i="5"/>
  <c r="BE229" i="5"/>
  <c r="BD229" i="5"/>
  <c r="BC229" i="5"/>
  <c r="BB229" i="5"/>
  <c r="BA229" i="5"/>
  <c r="AZ229" i="5"/>
  <c r="AY229" i="5"/>
  <c r="AX229" i="5"/>
  <c r="AW229" i="5"/>
  <c r="AV229" i="5"/>
  <c r="AU229" i="5"/>
  <c r="AT229" i="5"/>
  <c r="AS229" i="5"/>
  <c r="AR229" i="5"/>
  <c r="AQ229" i="5"/>
  <c r="AP229" i="5"/>
  <c r="AO229" i="5"/>
  <c r="AN229" i="5"/>
  <c r="AM229" i="5"/>
  <c r="AL229" i="5"/>
  <c r="AK229" i="5"/>
  <c r="AJ229" i="5"/>
  <c r="AI229" i="5"/>
  <c r="AH229" i="5"/>
  <c r="AG229" i="5"/>
  <c r="AF229" i="5"/>
  <c r="AE229" i="5"/>
  <c r="AD229" i="5"/>
  <c r="AC229" i="5"/>
  <c r="AB229" i="5"/>
  <c r="AA229" i="5"/>
  <c r="BF228" i="5"/>
  <c r="BE228" i="5"/>
  <c r="BD228" i="5"/>
  <c r="BC228" i="5"/>
  <c r="BB228" i="5"/>
  <c r="BA228" i="5"/>
  <c r="AZ228" i="5"/>
  <c r="AY228" i="5"/>
  <c r="AX228" i="5"/>
  <c r="AW228" i="5"/>
  <c r="AV228" i="5"/>
  <c r="AU228" i="5"/>
  <c r="AT228" i="5"/>
  <c r="AS228" i="5"/>
  <c r="AR228" i="5"/>
  <c r="AQ228" i="5"/>
  <c r="AP228" i="5"/>
  <c r="AO228" i="5"/>
  <c r="AN228" i="5"/>
  <c r="AM228" i="5"/>
  <c r="AL228" i="5"/>
  <c r="AK228" i="5"/>
  <c r="AJ228" i="5"/>
  <c r="AI228" i="5"/>
  <c r="AH228" i="5"/>
  <c r="AG228" i="5"/>
  <c r="AF228" i="5"/>
  <c r="AE228" i="5"/>
  <c r="AD228" i="5"/>
  <c r="AB228" i="5"/>
  <c r="AA228" i="5"/>
  <c r="BF227" i="5"/>
  <c r="BE227" i="5"/>
  <c r="BE268" i="5" s="1"/>
  <c r="BD227" i="5"/>
  <c r="BD268" i="5" s="1"/>
  <c r="BD270" i="5" s="1"/>
  <c r="BC227" i="5"/>
  <c r="BC268" i="5" s="1"/>
  <c r="BC270" i="5" s="1"/>
  <c r="BB227" i="5"/>
  <c r="BB268" i="5" s="1"/>
  <c r="BA227" i="5"/>
  <c r="BA268" i="5" s="1"/>
  <c r="AZ227" i="5"/>
  <c r="AZ268" i="5" s="1"/>
  <c r="AZ270" i="5" s="1"/>
  <c r="AY227" i="5"/>
  <c r="AY268" i="5" s="1"/>
  <c r="AY270" i="5" s="1"/>
  <c r="AX227" i="5"/>
  <c r="AX268" i="5" s="1"/>
  <c r="AX270" i="5" s="1"/>
  <c r="AW227" i="5"/>
  <c r="AW268" i="5" s="1"/>
  <c r="AV227" i="5"/>
  <c r="AV268" i="5" s="1"/>
  <c r="AU227" i="5"/>
  <c r="AU268" i="5" s="1"/>
  <c r="AT227" i="5"/>
  <c r="AT268" i="5" s="1"/>
  <c r="AT270" i="5" s="1"/>
  <c r="AS227" i="5"/>
  <c r="AS268" i="5" s="1"/>
  <c r="AR227" i="5"/>
  <c r="AR268" i="5" s="1"/>
  <c r="AR270" i="5" s="1"/>
  <c r="AQ227" i="5"/>
  <c r="AQ268" i="5" s="1"/>
  <c r="AP227" i="5"/>
  <c r="AP268" i="5" s="1"/>
  <c r="AP270" i="5" s="1"/>
  <c r="AO227" i="5"/>
  <c r="AO268" i="5" s="1"/>
  <c r="AN227" i="5"/>
  <c r="AN268" i="5" s="1"/>
  <c r="AN270" i="5" s="1"/>
  <c r="AM227" i="5"/>
  <c r="AM268" i="5" s="1"/>
  <c r="AL227" i="5"/>
  <c r="AL268" i="5" s="1"/>
  <c r="AK227" i="5"/>
  <c r="AK268" i="5" s="1"/>
  <c r="AJ227" i="5"/>
  <c r="AJ268" i="5" s="1"/>
  <c r="AJ270" i="5" s="1"/>
  <c r="AI227" i="5"/>
  <c r="AI268" i="5" s="1"/>
  <c r="AI270" i="5" s="1"/>
  <c r="AH227" i="5"/>
  <c r="AH268" i="5" s="1"/>
  <c r="AH270" i="5" s="1"/>
  <c r="AG227" i="5"/>
  <c r="AG268" i="5" s="1"/>
  <c r="AF227" i="5"/>
  <c r="AF268" i="5" s="1"/>
  <c r="AE227" i="5"/>
  <c r="AE268" i="5" s="1"/>
  <c r="AD227" i="5"/>
  <c r="AD268" i="5" s="1"/>
  <c r="AD270" i="5" s="1"/>
  <c r="AB227" i="5"/>
  <c r="AB268" i="5" s="1"/>
  <c r="AB270" i="5" s="1"/>
  <c r="AA227" i="5"/>
  <c r="AA268" i="5" s="1"/>
  <c r="BE226" i="5"/>
  <c r="BD226" i="5"/>
  <c r="BC226" i="5"/>
  <c r="BB226" i="5"/>
  <c r="BA226" i="5"/>
  <c r="AZ226" i="5"/>
  <c r="AY226" i="5"/>
  <c r="AX226" i="5"/>
  <c r="AW226" i="5"/>
  <c r="AU226" i="5"/>
  <c r="AT226" i="5"/>
  <c r="AS226" i="5"/>
  <c r="AQ226" i="5"/>
  <c r="AP226" i="5"/>
  <c r="AO226" i="5"/>
  <c r="AM226" i="5"/>
  <c r="AL226" i="5"/>
  <c r="AK226" i="5"/>
  <c r="AI226" i="5"/>
  <c r="AH226" i="5"/>
  <c r="AG226" i="5"/>
  <c r="AE226" i="5"/>
  <c r="AD226" i="5"/>
  <c r="AC226" i="5"/>
  <c r="AA226" i="5"/>
  <c r="BF226" i="5" s="1"/>
  <c r="BG226" i="5" s="1"/>
  <c r="BE225" i="5"/>
  <c r="BD225" i="5"/>
  <c r="BC225" i="5"/>
  <c r="BB225" i="5"/>
  <c r="BA225" i="5"/>
  <c r="AZ225" i="5"/>
  <c r="AY225" i="5"/>
  <c r="AX225" i="5"/>
  <c r="AW225" i="5"/>
  <c r="AV225" i="5"/>
  <c r="AU225" i="5"/>
  <c r="AT225" i="5"/>
  <c r="AS225" i="5"/>
  <c r="AR225" i="5"/>
  <c r="AQ225" i="5"/>
  <c r="AP225" i="5"/>
  <c r="AO225" i="5"/>
  <c r="AN225" i="5"/>
  <c r="AM225" i="5"/>
  <c r="AL225" i="5"/>
  <c r="AK225" i="5"/>
  <c r="AJ225" i="5"/>
  <c r="AI225" i="5"/>
  <c r="AH225" i="5"/>
  <c r="AG225" i="5"/>
  <c r="AF225" i="5"/>
  <c r="AE225" i="5"/>
  <c r="AD225" i="5"/>
  <c r="AC225" i="5"/>
  <c r="AB225" i="5"/>
  <c r="AA225" i="5"/>
  <c r="BF225" i="5" s="1"/>
  <c r="BE224" i="5"/>
  <c r="BC224" i="5"/>
  <c r="BB224" i="5"/>
  <c r="BA224" i="5"/>
  <c r="AY224" i="5"/>
  <c r="AX224" i="5"/>
  <c r="AW224" i="5"/>
  <c r="AU224" i="5"/>
  <c r="AT224" i="5"/>
  <c r="AS224" i="5"/>
  <c r="AQ224" i="5"/>
  <c r="AP224" i="5"/>
  <c r="AO224" i="5"/>
  <c r="AM224" i="5"/>
  <c r="AL224" i="5"/>
  <c r="AK224" i="5"/>
  <c r="AI224" i="5"/>
  <c r="AH224" i="5"/>
  <c r="AG224" i="5"/>
  <c r="AE224" i="5"/>
  <c r="AD224" i="5"/>
  <c r="AA224" i="5"/>
  <c r="BF224" i="5" s="1"/>
  <c r="BE223" i="5"/>
  <c r="BC223" i="5"/>
  <c r="BB223" i="5"/>
  <c r="BA223" i="5"/>
  <c r="AY223" i="5"/>
  <c r="AX223" i="5"/>
  <c r="AU223" i="5"/>
  <c r="AT223" i="5"/>
  <c r="AQ223" i="5"/>
  <c r="AP223" i="5"/>
  <c r="AM223" i="5"/>
  <c r="AL223" i="5"/>
  <c r="AI223" i="5"/>
  <c r="AH223" i="5"/>
  <c r="AE223" i="5"/>
  <c r="AD223" i="5"/>
  <c r="AA223" i="5"/>
  <c r="BF223" i="5" s="1"/>
  <c r="O223" i="5"/>
  <c r="BD222" i="5"/>
  <c r="BC222" i="5"/>
  <c r="BB222" i="5"/>
  <c r="AZ222" i="5"/>
  <c r="AY222" i="5"/>
  <c r="AX222" i="5"/>
  <c r="AV222" i="5"/>
  <c r="AU222" i="5"/>
  <c r="AT222" i="5"/>
  <c r="AR222" i="5"/>
  <c r="AQ222" i="5"/>
  <c r="AP222" i="5"/>
  <c r="AM222" i="5"/>
  <c r="AL222" i="5"/>
  <c r="AI222" i="5"/>
  <c r="AH222" i="5"/>
  <c r="AE222" i="5"/>
  <c r="AD222" i="5"/>
  <c r="AB222" i="5"/>
  <c r="AA222" i="5"/>
  <c r="BF222" i="5" s="1"/>
  <c r="BE221" i="5"/>
  <c r="BD221" i="5"/>
  <c r="BC221" i="5"/>
  <c r="BB221" i="5"/>
  <c r="BA221" i="5"/>
  <c r="AZ221" i="5"/>
  <c r="AY221" i="5"/>
  <c r="AX221" i="5"/>
  <c r="AW221" i="5"/>
  <c r="AV221" i="5"/>
  <c r="AU221" i="5"/>
  <c r="AT221" i="5"/>
  <c r="AS221" i="5"/>
  <c r="AR221" i="5"/>
  <c r="AQ221" i="5"/>
  <c r="AP221" i="5"/>
  <c r="AO221" i="5"/>
  <c r="AN221" i="5"/>
  <c r="AM221" i="5"/>
  <c r="AL221" i="5"/>
  <c r="AK221" i="5"/>
  <c r="AJ221" i="5"/>
  <c r="AI221" i="5"/>
  <c r="AH221" i="5"/>
  <c r="AG221" i="5"/>
  <c r="AF221" i="5"/>
  <c r="AE221" i="5"/>
  <c r="AD221" i="5"/>
  <c r="AC221" i="5"/>
  <c r="AB221" i="5"/>
  <c r="AA221" i="5"/>
  <c r="BF221" i="5" s="1"/>
  <c r="BE209" i="5"/>
  <c r="BD209" i="5"/>
  <c r="BC209" i="5"/>
  <c r="BB209" i="5"/>
  <c r="BA209" i="5"/>
  <c r="AZ209" i="5"/>
  <c r="AY209" i="5"/>
  <c r="AX209" i="5"/>
  <c r="AW209" i="5"/>
  <c r="AV209" i="5"/>
  <c r="AU209" i="5"/>
  <c r="AT209" i="5"/>
  <c r="AS209" i="5"/>
  <c r="AR209" i="5"/>
  <c r="AQ209" i="5"/>
  <c r="AP209" i="5"/>
  <c r="AO209" i="5"/>
  <c r="AN209" i="5"/>
  <c r="AM209" i="5"/>
  <c r="AL209" i="5"/>
  <c r="AK209" i="5"/>
  <c r="AJ209" i="5"/>
  <c r="AI209" i="5"/>
  <c r="AH209" i="5"/>
  <c r="AG209" i="5"/>
  <c r="AF209" i="5"/>
  <c r="AE209" i="5"/>
  <c r="AD209" i="5"/>
  <c r="AC209" i="5"/>
  <c r="AB209" i="5"/>
  <c r="AA209" i="5"/>
  <c r="BF209" i="5" s="1"/>
  <c r="BE208" i="5"/>
  <c r="BD208" i="5"/>
  <c r="BC208" i="5"/>
  <c r="BB208" i="5"/>
  <c r="BA208" i="5"/>
  <c r="AZ208" i="5"/>
  <c r="AY208" i="5"/>
  <c r="AX208" i="5"/>
  <c r="AW208" i="5"/>
  <c r="AV208" i="5"/>
  <c r="AU208" i="5"/>
  <c r="AT208" i="5"/>
  <c r="AS208" i="5"/>
  <c r="AR208" i="5"/>
  <c r="AQ208" i="5"/>
  <c r="AP208" i="5"/>
  <c r="AO208" i="5"/>
  <c r="AN208" i="5"/>
  <c r="AM208" i="5"/>
  <c r="AL208" i="5"/>
  <c r="AK208" i="5"/>
  <c r="AJ208" i="5"/>
  <c r="AI208" i="5"/>
  <c r="AH208" i="5"/>
  <c r="AG208" i="5"/>
  <c r="AF208" i="5"/>
  <c r="AE208" i="5"/>
  <c r="AD208" i="5"/>
  <c r="AC208" i="5"/>
  <c r="AB208" i="5"/>
  <c r="AA208" i="5"/>
  <c r="BF208" i="5" s="1"/>
  <c r="BE207" i="5"/>
  <c r="BD207" i="5"/>
  <c r="BC207" i="5"/>
  <c r="BB207" i="5"/>
  <c r="BA207" i="5"/>
  <c r="AZ207" i="5"/>
  <c r="AY207" i="5"/>
  <c r="AX207" i="5"/>
  <c r="AW207" i="5"/>
  <c r="AV207" i="5"/>
  <c r="AU207" i="5"/>
  <c r="AT207" i="5"/>
  <c r="AS207" i="5"/>
  <c r="AR207" i="5"/>
  <c r="AQ207" i="5"/>
  <c r="AP207" i="5"/>
  <c r="AO207" i="5"/>
  <c r="AN207" i="5"/>
  <c r="AM207" i="5"/>
  <c r="AL207" i="5"/>
  <c r="AK207" i="5"/>
  <c r="AJ207" i="5"/>
  <c r="AI207" i="5"/>
  <c r="AH207" i="5"/>
  <c r="AG207" i="5"/>
  <c r="AF207" i="5"/>
  <c r="AE207" i="5"/>
  <c r="AD207" i="5"/>
  <c r="AC207" i="5"/>
  <c r="AB207" i="5"/>
  <c r="AA207" i="5"/>
  <c r="BF207" i="5" s="1"/>
  <c r="BE206" i="5"/>
  <c r="BD206" i="5"/>
  <c r="BC206" i="5"/>
  <c r="BB206" i="5"/>
  <c r="BA206" i="5"/>
  <c r="AZ206" i="5"/>
  <c r="AY206" i="5"/>
  <c r="AX206" i="5"/>
  <c r="AW206" i="5"/>
  <c r="AV206" i="5"/>
  <c r="AU206" i="5"/>
  <c r="AT206" i="5"/>
  <c r="AS206" i="5"/>
  <c r="AR206" i="5"/>
  <c r="AQ206" i="5"/>
  <c r="AP206" i="5"/>
  <c r="AO206" i="5"/>
  <c r="AN206" i="5"/>
  <c r="AM206" i="5"/>
  <c r="AL206" i="5"/>
  <c r="AK206" i="5"/>
  <c r="AJ206" i="5"/>
  <c r="AI206" i="5"/>
  <c r="AH206" i="5"/>
  <c r="AG206" i="5"/>
  <c r="AF206" i="5"/>
  <c r="AE206" i="5"/>
  <c r="AD206" i="5"/>
  <c r="AC206" i="5"/>
  <c r="AB206" i="5"/>
  <c r="AA206" i="5"/>
  <c r="BF206" i="5" s="1"/>
  <c r="BE205" i="5"/>
  <c r="BD205" i="5"/>
  <c r="BC205" i="5"/>
  <c r="BB205" i="5"/>
  <c r="BA205" i="5"/>
  <c r="AZ205" i="5"/>
  <c r="AY205" i="5"/>
  <c r="AX205" i="5"/>
  <c r="AW205" i="5"/>
  <c r="AV205" i="5"/>
  <c r="AU205" i="5"/>
  <c r="AT205" i="5"/>
  <c r="AS205" i="5"/>
  <c r="AR205" i="5"/>
  <c r="AQ205" i="5"/>
  <c r="AP205" i="5"/>
  <c r="AO205" i="5"/>
  <c r="AN205" i="5"/>
  <c r="AM205" i="5"/>
  <c r="AL205" i="5"/>
  <c r="AK205" i="5"/>
  <c r="AJ205" i="5"/>
  <c r="AI205" i="5"/>
  <c r="AH205" i="5"/>
  <c r="AG205" i="5"/>
  <c r="AF205" i="5"/>
  <c r="AE205" i="5"/>
  <c r="AD205" i="5"/>
  <c r="AC205" i="5"/>
  <c r="AB205" i="5"/>
  <c r="AA205" i="5"/>
  <c r="BF205" i="5" s="1"/>
  <c r="BE204" i="5"/>
  <c r="BD204" i="5"/>
  <c r="BC204" i="5"/>
  <c r="BB204" i="5"/>
  <c r="BA204" i="5"/>
  <c r="AZ204" i="5"/>
  <c r="AY204" i="5"/>
  <c r="AX204" i="5"/>
  <c r="AW204" i="5"/>
  <c r="AV204" i="5"/>
  <c r="AU204" i="5"/>
  <c r="AT204" i="5"/>
  <c r="AS204" i="5"/>
  <c r="AR204" i="5"/>
  <c r="AQ204" i="5"/>
  <c r="AP204" i="5"/>
  <c r="AO204" i="5"/>
  <c r="AN204" i="5"/>
  <c r="AM204" i="5"/>
  <c r="AL204" i="5"/>
  <c r="AK204" i="5"/>
  <c r="AJ204" i="5"/>
  <c r="AI204" i="5"/>
  <c r="AH204" i="5"/>
  <c r="AG204" i="5"/>
  <c r="AF204" i="5"/>
  <c r="AE204" i="5"/>
  <c r="AD204" i="5"/>
  <c r="AC204" i="5"/>
  <c r="AB204" i="5"/>
  <c r="AA204" i="5"/>
  <c r="BF204" i="5" s="1"/>
  <c r="BE203" i="5"/>
  <c r="BD203" i="5"/>
  <c r="BC203" i="5"/>
  <c r="BB203" i="5"/>
  <c r="BA203" i="5"/>
  <c r="AZ203" i="5"/>
  <c r="AY203" i="5"/>
  <c r="AX203" i="5"/>
  <c r="AW203" i="5"/>
  <c r="AV203" i="5"/>
  <c r="AU203" i="5"/>
  <c r="AT203" i="5"/>
  <c r="AS203" i="5"/>
  <c r="AR203" i="5"/>
  <c r="AQ203" i="5"/>
  <c r="AP203" i="5"/>
  <c r="AO203" i="5"/>
  <c r="AN203" i="5"/>
  <c r="AM203" i="5"/>
  <c r="AL203" i="5"/>
  <c r="AK203" i="5"/>
  <c r="AJ203" i="5"/>
  <c r="AI203" i="5"/>
  <c r="AH203" i="5"/>
  <c r="AG203" i="5"/>
  <c r="AF203" i="5"/>
  <c r="AE203" i="5"/>
  <c r="AD203" i="5"/>
  <c r="AC203" i="5"/>
  <c r="AB203" i="5"/>
  <c r="AA203" i="5"/>
  <c r="BF203" i="5" s="1"/>
  <c r="BE202" i="5"/>
  <c r="BD202" i="5"/>
  <c r="BC202" i="5"/>
  <c r="BB202" i="5"/>
  <c r="BA202" i="5"/>
  <c r="AZ202" i="5"/>
  <c r="AY202" i="5"/>
  <c r="AX202" i="5"/>
  <c r="AW202" i="5"/>
  <c r="AV202" i="5"/>
  <c r="AU202" i="5"/>
  <c r="AT202" i="5"/>
  <c r="AS202" i="5"/>
  <c r="AR202" i="5"/>
  <c r="AQ202" i="5"/>
  <c r="AP202" i="5"/>
  <c r="AO202" i="5"/>
  <c r="AN202" i="5"/>
  <c r="AM202" i="5"/>
  <c r="AL202" i="5"/>
  <c r="AK202" i="5"/>
  <c r="AJ202" i="5"/>
  <c r="AI202" i="5"/>
  <c r="AH202" i="5"/>
  <c r="AG202" i="5"/>
  <c r="AF202" i="5"/>
  <c r="AE202" i="5"/>
  <c r="AD202" i="5"/>
  <c r="AC202" i="5"/>
  <c r="AB202" i="5"/>
  <c r="AA202" i="5"/>
  <c r="BF202" i="5" s="1"/>
  <c r="BE201" i="5"/>
  <c r="BD201" i="5"/>
  <c r="BC201" i="5"/>
  <c r="BB201" i="5"/>
  <c r="BA201" i="5"/>
  <c r="AZ201" i="5"/>
  <c r="AY201" i="5"/>
  <c r="AX201" i="5"/>
  <c r="AW201" i="5"/>
  <c r="AV201" i="5"/>
  <c r="AU201" i="5"/>
  <c r="AT201" i="5"/>
  <c r="AS201" i="5"/>
  <c r="AR201" i="5"/>
  <c r="AQ201" i="5"/>
  <c r="AP201" i="5"/>
  <c r="AO201" i="5"/>
  <c r="AN201" i="5"/>
  <c r="AM201" i="5"/>
  <c r="AL201" i="5"/>
  <c r="AK201" i="5"/>
  <c r="AJ201" i="5"/>
  <c r="AI201" i="5"/>
  <c r="AH201" i="5"/>
  <c r="AG201" i="5"/>
  <c r="AF201" i="5"/>
  <c r="AE201" i="5"/>
  <c r="AD201" i="5"/>
  <c r="AC201" i="5"/>
  <c r="AB201" i="5"/>
  <c r="AA201" i="5"/>
  <c r="BF201" i="5" s="1"/>
  <c r="BE200" i="5"/>
  <c r="BD200" i="5"/>
  <c r="BC200" i="5"/>
  <c r="BB200" i="5"/>
  <c r="BA200" i="5"/>
  <c r="AZ200" i="5"/>
  <c r="AY200" i="5"/>
  <c r="AX200" i="5"/>
  <c r="AW200" i="5"/>
  <c r="AV200" i="5"/>
  <c r="AU200" i="5"/>
  <c r="AT200" i="5"/>
  <c r="AS200" i="5"/>
  <c r="AR200" i="5"/>
  <c r="AQ200" i="5"/>
  <c r="AP200" i="5"/>
  <c r="AO200" i="5"/>
  <c r="AN200" i="5"/>
  <c r="AM200" i="5"/>
  <c r="AL200" i="5"/>
  <c r="AK200" i="5"/>
  <c r="AJ200" i="5"/>
  <c r="AI200" i="5"/>
  <c r="AH200" i="5"/>
  <c r="AG200" i="5"/>
  <c r="AF200" i="5"/>
  <c r="AE200" i="5"/>
  <c r="AD200" i="5"/>
  <c r="AC200" i="5"/>
  <c r="AB200" i="5"/>
  <c r="AA200" i="5"/>
  <c r="BE199" i="5"/>
  <c r="BD199" i="5"/>
  <c r="BC199" i="5"/>
  <c r="BB199" i="5"/>
  <c r="BA199" i="5"/>
  <c r="AZ199" i="5"/>
  <c r="AY199" i="5"/>
  <c r="AX199" i="5"/>
  <c r="AW199" i="5"/>
  <c r="AV199" i="5"/>
  <c r="AU199" i="5"/>
  <c r="AT199" i="5"/>
  <c r="AS199" i="5"/>
  <c r="AR199" i="5"/>
  <c r="AQ199" i="5"/>
  <c r="AP199" i="5"/>
  <c r="AO199" i="5"/>
  <c r="AN199" i="5"/>
  <c r="AM199" i="5"/>
  <c r="AL199" i="5"/>
  <c r="AK199" i="5"/>
  <c r="AJ199" i="5"/>
  <c r="AI199" i="5"/>
  <c r="AH199" i="5"/>
  <c r="AG199" i="5"/>
  <c r="AF199" i="5"/>
  <c r="AE199" i="5"/>
  <c r="AD199" i="5"/>
  <c r="AC199" i="5"/>
  <c r="AB199" i="5"/>
  <c r="AA199" i="5"/>
  <c r="BF199" i="5" s="1"/>
  <c r="BE198" i="5"/>
  <c r="BD198" i="5"/>
  <c r="BC198" i="5"/>
  <c r="BC196" i="5" s="1"/>
  <c r="BB198" i="5"/>
  <c r="BA198" i="5"/>
  <c r="AZ198" i="5"/>
  <c r="AY198" i="5"/>
  <c r="AY196" i="5" s="1"/>
  <c r="AX198" i="5"/>
  <c r="AW198" i="5"/>
  <c r="AV198" i="5"/>
  <c r="AU198" i="5"/>
  <c r="AU196" i="5" s="1"/>
  <c r="AT198" i="5"/>
  <c r="AS198" i="5"/>
  <c r="AR198" i="5"/>
  <c r="AQ198" i="5"/>
  <c r="AQ196" i="5" s="1"/>
  <c r="AP198" i="5"/>
  <c r="AO198" i="5"/>
  <c r="AN198" i="5"/>
  <c r="AM198" i="5"/>
  <c r="AM196" i="5" s="1"/>
  <c r="AL198" i="5"/>
  <c r="AK198" i="5"/>
  <c r="AJ198" i="5"/>
  <c r="AI198" i="5"/>
  <c r="AH198" i="5"/>
  <c r="AG198" i="5"/>
  <c r="AF198" i="5"/>
  <c r="AE198" i="5"/>
  <c r="AD198" i="5"/>
  <c r="AC198" i="5"/>
  <c r="AB198" i="5"/>
  <c r="AA198" i="5"/>
  <c r="BF198" i="5" s="1"/>
  <c r="BE197" i="5"/>
  <c r="BD197" i="5"/>
  <c r="BC197" i="5"/>
  <c r="BB197" i="5"/>
  <c r="BA197" i="5"/>
  <c r="AZ197" i="5"/>
  <c r="AY197" i="5"/>
  <c r="AX197" i="5"/>
  <c r="AW197" i="5"/>
  <c r="AV197" i="5"/>
  <c r="AU197" i="5"/>
  <c r="AT197" i="5"/>
  <c r="AS197" i="5"/>
  <c r="AR197" i="5"/>
  <c r="AQ197" i="5"/>
  <c r="AP197" i="5"/>
  <c r="AO197" i="5"/>
  <c r="AN197" i="5"/>
  <c r="AM197" i="5"/>
  <c r="AL197" i="5"/>
  <c r="AK197" i="5"/>
  <c r="AJ197" i="5"/>
  <c r="AI197" i="5"/>
  <c r="AI196" i="5" s="1"/>
  <c r="AH197" i="5"/>
  <c r="AG197" i="5"/>
  <c r="AF197" i="5"/>
  <c r="AE197" i="5"/>
  <c r="AE196" i="5" s="1"/>
  <c r="AD197" i="5"/>
  <c r="AC197" i="5"/>
  <c r="AB197" i="5"/>
  <c r="AA197" i="5"/>
  <c r="BF197" i="5" s="1"/>
  <c r="BE196" i="5"/>
  <c r="BD196" i="5"/>
  <c r="BB196" i="5"/>
  <c r="BA196" i="5"/>
  <c r="AZ196" i="5"/>
  <c r="AX196" i="5"/>
  <c r="AW196" i="5"/>
  <c r="AV196" i="5"/>
  <c r="AT196" i="5"/>
  <c r="AS196" i="5"/>
  <c r="AR196" i="5"/>
  <c r="AP196" i="5"/>
  <c r="AO196" i="5"/>
  <c r="AN196" i="5"/>
  <c r="AL196" i="5"/>
  <c r="AK196" i="5"/>
  <c r="AJ196" i="5"/>
  <c r="AH196" i="5"/>
  <c r="AG196" i="5"/>
  <c r="AF196" i="5"/>
  <c r="AD196" i="5"/>
  <c r="AC196" i="5"/>
  <c r="AB196" i="5"/>
  <c r="BF195" i="5"/>
  <c r="BG195" i="5" s="1"/>
  <c r="BE195" i="5"/>
  <c r="BD195" i="5"/>
  <c r="BC195" i="5"/>
  <c r="BB195" i="5"/>
  <c r="BA195" i="5"/>
  <c r="AZ195" i="5"/>
  <c r="AY195" i="5"/>
  <c r="AX195" i="5"/>
  <c r="AW195" i="5"/>
  <c r="AV195" i="5"/>
  <c r="AU195" i="5"/>
  <c r="AT195" i="5"/>
  <c r="AS195" i="5"/>
  <c r="AR195" i="5"/>
  <c r="AQ195" i="5"/>
  <c r="AP195" i="5"/>
  <c r="AO195" i="5"/>
  <c r="AN195" i="5"/>
  <c r="AM195" i="5"/>
  <c r="AL195" i="5"/>
  <c r="AK195" i="5"/>
  <c r="AJ195" i="5"/>
  <c r="AI195" i="5"/>
  <c r="AH195" i="5"/>
  <c r="AG195" i="5"/>
  <c r="AF195" i="5"/>
  <c r="AE195" i="5"/>
  <c r="AD195" i="5"/>
  <c r="AC195" i="5"/>
  <c r="AB195" i="5"/>
  <c r="AA195" i="5"/>
  <c r="BF194" i="5"/>
  <c r="BE194" i="5"/>
  <c r="BD194" i="5"/>
  <c r="BC194" i="5"/>
  <c r="BB194" i="5"/>
  <c r="BA194" i="5"/>
  <c r="AZ194" i="5"/>
  <c r="AY194" i="5"/>
  <c r="AX194" i="5"/>
  <c r="AW194" i="5"/>
  <c r="AV194" i="5"/>
  <c r="AU194" i="5"/>
  <c r="AT194" i="5"/>
  <c r="AS194" i="5"/>
  <c r="AR194" i="5"/>
  <c r="AQ194" i="5"/>
  <c r="AP194" i="5"/>
  <c r="AO194" i="5"/>
  <c r="AN194" i="5"/>
  <c r="AM194" i="5"/>
  <c r="AL194" i="5"/>
  <c r="AK194" i="5"/>
  <c r="AJ194" i="5"/>
  <c r="AI194" i="5"/>
  <c r="AH194" i="5"/>
  <c r="AG194" i="5"/>
  <c r="AF194" i="5"/>
  <c r="AE194" i="5"/>
  <c r="AD194" i="5"/>
  <c r="AC194" i="5"/>
  <c r="AB194" i="5"/>
  <c r="AA194" i="5"/>
  <c r="BF193" i="5"/>
  <c r="BE193" i="5"/>
  <c r="BD193" i="5"/>
  <c r="BC193" i="5"/>
  <c r="BB193" i="5"/>
  <c r="BA193" i="5"/>
  <c r="AZ193" i="5"/>
  <c r="AY193" i="5"/>
  <c r="AX193" i="5"/>
  <c r="AW193" i="5"/>
  <c r="AV193" i="5"/>
  <c r="AU193" i="5"/>
  <c r="AT193" i="5"/>
  <c r="AS193" i="5"/>
  <c r="AR193" i="5"/>
  <c r="AQ193" i="5"/>
  <c r="AP193" i="5"/>
  <c r="AO193" i="5"/>
  <c r="AN193" i="5"/>
  <c r="AM193" i="5"/>
  <c r="AL193" i="5"/>
  <c r="AK193" i="5"/>
  <c r="AJ193" i="5"/>
  <c r="AI193" i="5"/>
  <c r="AH193" i="5"/>
  <c r="AG193" i="5"/>
  <c r="AF193" i="5"/>
  <c r="AE193" i="5"/>
  <c r="AD193" i="5"/>
  <c r="AC193" i="5"/>
  <c r="AB193" i="5"/>
  <c r="AA193" i="5"/>
  <c r="BF192" i="5"/>
  <c r="BE192" i="5"/>
  <c r="BD192" i="5"/>
  <c r="BC192" i="5"/>
  <c r="BB192" i="5"/>
  <c r="BA192" i="5"/>
  <c r="AZ192" i="5"/>
  <c r="AY192" i="5"/>
  <c r="AX192" i="5"/>
  <c r="AW192" i="5"/>
  <c r="AV192" i="5"/>
  <c r="AU192" i="5"/>
  <c r="AT192" i="5"/>
  <c r="AS192" i="5"/>
  <c r="AR192" i="5"/>
  <c r="AQ192" i="5"/>
  <c r="AP192" i="5"/>
  <c r="AO192" i="5"/>
  <c r="AN192" i="5"/>
  <c r="AM192" i="5"/>
  <c r="AL192" i="5"/>
  <c r="AK192" i="5"/>
  <c r="AJ192" i="5"/>
  <c r="AI192" i="5"/>
  <c r="AH192" i="5"/>
  <c r="AG192" i="5"/>
  <c r="AF192" i="5"/>
  <c r="AE192" i="5"/>
  <c r="AD192" i="5"/>
  <c r="AC192" i="5"/>
  <c r="AB192" i="5"/>
  <c r="AA192" i="5"/>
  <c r="BF191" i="5"/>
  <c r="BE191" i="5"/>
  <c r="BD191" i="5"/>
  <c r="BC191" i="5"/>
  <c r="BB191" i="5"/>
  <c r="BA191" i="5"/>
  <c r="AZ191" i="5"/>
  <c r="AY191" i="5"/>
  <c r="AX191" i="5"/>
  <c r="AW191" i="5"/>
  <c r="AV191" i="5"/>
  <c r="AU191" i="5"/>
  <c r="AT191" i="5"/>
  <c r="AS191" i="5"/>
  <c r="AR191" i="5"/>
  <c r="AQ191" i="5"/>
  <c r="AP191" i="5"/>
  <c r="AO191" i="5"/>
  <c r="AN191" i="5"/>
  <c r="AM191" i="5"/>
  <c r="AL191" i="5"/>
  <c r="AK191" i="5"/>
  <c r="AJ191" i="5"/>
  <c r="AI191" i="5"/>
  <c r="AH191" i="5"/>
  <c r="AG191" i="5"/>
  <c r="AF191" i="5"/>
  <c r="AE191" i="5"/>
  <c r="AD191" i="5"/>
  <c r="AC191" i="5"/>
  <c r="AB191" i="5"/>
  <c r="AA191" i="5"/>
  <c r="BF190" i="5"/>
  <c r="BE190" i="5"/>
  <c r="BD190" i="5"/>
  <c r="BC190" i="5"/>
  <c r="BB190" i="5"/>
  <c r="BA190" i="5"/>
  <c r="AZ190" i="5"/>
  <c r="AY190" i="5"/>
  <c r="AX190" i="5"/>
  <c r="AW190" i="5"/>
  <c r="AV190" i="5"/>
  <c r="AU190" i="5"/>
  <c r="AT190" i="5"/>
  <c r="AS190" i="5"/>
  <c r="AR190" i="5"/>
  <c r="AQ190" i="5"/>
  <c r="AP190" i="5"/>
  <c r="AO190" i="5"/>
  <c r="AN190" i="5"/>
  <c r="AM190" i="5"/>
  <c r="AL190" i="5"/>
  <c r="AK190" i="5"/>
  <c r="AJ190" i="5"/>
  <c r="AI190" i="5"/>
  <c r="AH190" i="5"/>
  <c r="AG190" i="5"/>
  <c r="AF190" i="5"/>
  <c r="AE190" i="5"/>
  <c r="AD190" i="5"/>
  <c r="AC190" i="5"/>
  <c r="AB190" i="5"/>
  <c r="AA190" i="5"/>
  <c r="BF189" i="5"/>
  <c r="BE189" i="5"/>
  <c r="BD189" i="5"/>
  <c r="BC189" i="5"/>
  <c r="BB189" i="5"/>
  <c r="BA189" i="5"/>
  <c r="AZ189" i="5"/>
  <c r="AY189" i="5"/>
  <c r="AX189" i="5"/>
  <c r="AW189" i="5"/>
  <c r="AV189" i="5"/>
  <c r="AU189" i="5"/>
  <c r="AT189" i="5"/>
  <c r="AS189" i="5"/>
  <c r="AR189" i="5"/>
  <c r="AQ189" i="5"/>
  <c r="AP189" i="5"/>
  <c r="AO189" i="5"/>
  <c r="AN189" i="5"/>
  <c r="AM189" i="5"/>
  <c r="AL189" i="5"/>
  <c r="AK189" i="5"/>
  <c r="AJ189" i="5"/>
  <c r="AI189" i="5"/>
  <c r="AH189" i="5"/>
  <c r="AG189" i="5"/>
  <c r="AF189" i="5"/>
  <c r="AE189" i="5"/>
  <c r="AD189" i="5"/>
  <c r="AC189" i="5"/>
  <c r="AB189" i="5"/>
  <c r="AA189" i="5"/>
  <c r="BF188" i="5"/>
  <c r="BE188" i="5"/>
  <c r="BD188" i="5"/>
  <c r="BC188" i="5"/>
  <c r="BB188" i="5"/>
  <c r="BA188" i="5"/>
  <c r="AZ188" i="5"/>
  <c r="AY188" i="5"/>
  <c r="AX188" i="5"/>
  <c r="AW188" i="5"/>
  <c r="AV188" i="5"/>
  <c r="AU188" i="5"/>
  <c r="AT188" i="5"/>
  <c r="AS188" i="5"/>
  <c r="AR188" i="5"/>
  <c r="AQ188" i="5"/>
  <c r="AP188" i="5"/>
  <c r="AO188" i="5"/>
  <c r="AN188" i="5"/>
  <c r="AM188" i="5"/>
  <c r="AL188" i="5"/>
  <c r="AK188" i="5"/>
  <c r="AJ188" i="5"/>
  <c r="AI188" i="5"/>
  <c r="AH188" i="5"/>
  <c r="AG188" i="5"/>
  <c r="AF188" i="5"/>
  <c r="AE188" i="5"/>
  <c r="AD188" i="5"/>
  <c r="AC188" i="5"/>
  <c r="AB188" i="5"/>
  <c r="AA188" i="5"/>
  <c r="BE187" i="5"/>
  <c r="BD187" i="5"/>
  <c r="BC187" i="5"/>
  <c r="BB187" i="5"/>
  <c r="BA187" i="5"/>
  <c r="AZ187" i="5"/>
  <c r="AY187" i="5"/>
  <c r="AX187" i="5"/>
  <c r="AW187" i="5"/>
  <c r="AV187" i="5"/>
  <c r="AU187" i="5"/>
  <c r="AT187" i="5"/>
  <c r="AS187" i="5"/>
  <c r="AR187" i="5"/>
  <c r="AQ187" i="5"/>
  <c r="AP187" i="5"/>
  <c r="AO187" i="5"/>
  <c r="AN187" i="5"/>
  <c r="AM187" i="5"/>
  <c r="AL187" i="5"/>
  <c r="AK187" i="5"/>
  <c r="AJ187" i="5"/>
  <c r="AI187" i="5"/>
  <c r="AH187" i="5"/>
  <c r="AG187" i="5"/>
  <c r="AF187" i="5"/>
  <c r="AE187" i="5"/>
  <c r="AD187" i="5"/>
  <c r="AC187" i="5"/>
  <c r="AB187" i="5"/>
  <c r="AA187" i="5"/>
  <c r="BF187" i="5" s="1"/>
  <c r="BG187" i="5" s="1"/>
  <c r="BE186" i="5"/>
  <c r="BD186" i="5"/>
  <c r="BC186" i="5"/>
  <c r="BB186" i="5"/>
  <c r="BA186" i="5"/>
  <c r="AZ186" i="5"/>
  <c r="AY186" i="5"/>
  <c r="AX186" i="5"/>
  <c r="AW186" i="5"/>
  <c r="AV186" i="5"/>
  <c r="AU186" i="5"/>
  <c r="AT186" i="5"/>
  <c r="AS186" i="5"/>
  <c r="AR186" i="5"/>
  <c r="AQ186" i="5"/>
  <c r="AP186" i="5"/>
  <c r="AO186" i="5"/>
  <c r="AN186" i="5"/>
  <c r="AM186" i="5"/>
  <c r="AL186" i="5"/>
  <c r="AK186" i="5"/>
  <c r="AJ186" i="5"/>
  <c r="AI186" i="5"/>
  <c r="AH186" i="5"/>
  <c r="AG186" i="5"/>
  <c r="AF186" i="5"/>
  <c r="AE186" i="5"/>
  <c r="AD186" i="5"/>
  <c r="AC186" i="5"/>
  <c r="AB186" i="5"/>
  <c r="AA186" i="5"/>
  <c r="BF186" i="5" s="1"/>
  <c r="BE185" i="5"/>
  <c r="BD185" i="5"/>
  <c r="BC185" i="5"/>
  <c r="BB185" i="5"/>
  <c r="BA185" i="5"/>
  <c r="AZ185" i="5"/>
  <c r="AY185" i="5"/>
  <c r="AX185" i="5"/>
  <c r="AW185" i="5"/>
  <c r="AV185" i="5"/>
  <c r="AU185" i="5"/>
  <c r="AT185" i="5"/>
  <c r="AS185" i="5"/>
  <c r="AR185" i="5"/>
  <c r="AQ185" i="5"/>
  <c r="AP185" i="5"/>
  <c r="AO185" i="5"/>
  <c r="AN185" i="5"/>
  <c r="AM185" i="5"/>
  <c r="AL185" i="5"/>
  <c r="AK185" i="5"/>
  <c r="AJ185" i="5"/>
  <c r="AI185" i="5"/>
  <c r="AH185" i="5"/>
  <c r="AG185" i="5"/>
  <c r="AF185" i="5"/>
  <c r="AE185" i="5"/>
  <c r="AD185" i="5"/>
  <c r="AC185" i="5"/>
  <c r="AB185" i="5"/>
  <c r="AA185" i="5"/>
  <c r="BF185" i="5" s="1"/>
  <c r="BE184" i="5"/>
  <c r="BD184" i="5"/>
  <c r="BC184" i="5"/>
  <c r="BB184" i="5"/>
  <c r="BA184" i="5"/>
  <c r="AZ184" i="5"/>
  <c r="AY184" i="5"/>
  <c r="AX184" i="5"/>
  <c r="AW184" i="5"/>
  <c r="AV184" i="5"/>
  <c r="AU184" i="5"/>
  <c r="AT184" i="5"/>
  <c r="AS184" i="5"/>
  <c r="AR184" i="5"/>
  <c r="AQ184" i="5"/>
  <c r="AP184" i="5"/>
  <c r="AO184" i="5"/>
  <c r="AN184" i="5"/>
  <c r="AM184" i="5"/>
  <c r="AL184" i="5"/>
  <c r="AK184" i="5"/>
  <c r="AJ184" i="5"/>
  <c r="AI184" i="5"/>
  <c r="AH184" i="5"/>
  <c r="AG184" i="5"/>
  <c r="AF184" i="5"/>
  <c r="AE184" i="5"/>
  <c r="AD184" i="5"/>
  <c r="AC184" i="5"/>
  <c r="AB184" i="5"/>
  <c r="AA184" i="5"/>
  <c r="BF184" i="5" s="1"/>
  <c r="BE183" i="5"/>
  <c r="BD183" i="5"/>
  <c r="BC183" i="5"/>
  <c r="BB183" i="5"/>
  <c r="BA183" i="5"/>
  <c r="AZ183" i="5"/>
  <c r="AY183" i="5"/>
  <c r="AX183" i="5"/>
  <c r="AW183" i="5"/>
  <c r="AV183" i="5"/>
  <c r="AU183" i="5"/>
  <c r="AT183" i="5"/>
  <c r="AS183" i="5"/>
  <c r="AR183" i="5"/>
  <c r="AQ183" i="5"/>
  <c r="AP183" i="5"/>
  <c r="AO183" i="5"/>
  <c r="AN183" i="5"/>
  <c r="AM183" i="5"/>
  <c r="AL183" i="5"/>
  <c r="AK183" i="5"/>
  <c r="AJ183" i="5"/>
  <c r="AI183" i="5"/>
  <c r="AH183" i="5"/>
  <c r="AG183" i="5"/>
  <c r="AF183" i="5"/>
  <c r="AE183" i="5"/>
  <c r="AD183" i="5"/>
  <c r="AC183" i="5"/>
  <c r="AB183" i="5"/>
  <c r="AA183" i="5"/>
  <c r="BF183" i="5" s="1"/>
  <c r="BF182" i="5"/>
  <c r="BG182" i="5" s="1"/>
  <c r="BE182" i="5"/>
  <c r="BD182" i="5"/>
  <c r="BC182" i="5"/>
  <c r="BB182" i="5"/>
  <c r="BA182" i="5"/>
  <c r="AZ182" i="5"/>
  <c r="AY182" i="5"/>
  <c r="AX182" i="5"/>
  <c r="AW182" i="5"/>
  <c r="AV182" i="5"/>
  <c r="AU182" i="5"/>
  <c r="AT182" i="5"/>
  <c r="AS182" i="5"/>
  <c r="AR182" i="5"/>
  <c r="AQ182" i="5"/>
  <c r="AP182" i="5"/>
  <c r="AO182" i="5"/>
  <c r="AN182" i="5"/>
  <c r="AM182" i="5"/>
  <c r="AL182" i="5"/>
  <c r="AK182" i="5"/>
  <c r="AJ182" i="5"/>
  <c r="AI182" i="5"/>
  <c r="AH182" i="5"/>
  <c r="AG182" i="5"/>
  <c r="AF182" i="5"/>
  <c r="AE182" i="5"/>
  <c r="AD182" i="5"/>
  <c r="AC182" i="5"/>
  <c r="AB182" i="5"/>
  <c r="AA182" i="5"/>
  <c r="BE181" i="5"/>
  <c r="BD181" i="5"/>
  <c r="BC181" i="5"/>
  <c r="BB181" i="5"/>
  <c r="BA181" i="5"/>
  <c r="AZ181" i="5"/>
  <c r="AY181" i="5"/>
  <c r="AX181" i="5"/>
  <c r="AW181" i="5"/>
  <c r="AV181" i="5"/>
  <c r="AU181" i="5"/>
  <c r="AT181" i="5"/>
  <c r="AS181" i="5"/>
  <c r="AR181" i="5"/>
  <c r="AQ181" i="5"/>
  <c r="AP181" i="5"/>
  <c r="AO181" i="5"/>
  <c r="AN181" i="5"/>
  <c r="AM181" i="5"/>
  <c r="AL181" i="5"/>
  <c r="AK181" i="5"/>
  <c r="AJ181" i="5"/>
  <c r="AI181" i="5"/>
  <c r="AH181" i="5"/>
  <c r="AG181" i="5"/>
  <c r="AF181" i="5"/>
  <c r="AE181" i="5"/>
  <c r="AD181" i="5"/>
  <c r="AC181" i="5"/>
  <c r="AB181" i="5"/>
  <c r="AA181" i="5"/>
  <c r="BF181" i="5" s="1"/>
  <c r="BE180" i="5"/>
  <c r="BD180" i="5"/>
  <c r="BC180" i="5"/>
  <c r="BB180" i="5"/>
  <c r="BA180" i="5"/>
  <c r="AZ180" i="5"/>
  <c r="AY180" i="5"/>
  <c r="AX180" i="5"/>
  <c r="AW180" i="5"/>
  <c r="AV180" i="5"/>
  <c r="AU180" i="5"/>
  <c r="AT180" i="5"/>
  <c r="AS180" i="5"/>
  <c r="AR180" i="5"/>
  <c r="AQ180" i="5"/>
  <c r="AP180" i="5"/>
  <c r="AO180" i="5"/>
  <c r="AN180" i="5"/>
  <c r="AM180" i="5"/>
  <c r="AL180" i="5"/>
  <c r="AK180" i="5"/>
  <c r="AJ180" i="5"/>
  <c r="AI180" i="5"/>
  <c r="AH180" i="5"/>
  <c r="AG180" i="5"/>
  <c r="AF180" i="5"/>
  <c r="AE180" i="5"/>
  <c r="AD180" i="5"/>
  <c r="AC180" i="5"/>
  <c r="AB180" i="5"/>
  <c r="AA180" i="5"/>
  <c r="BF180" i="5" s="1"/>
  <c r="BF179" i="5"/>
  <c r="BE179" i="5"/>
  <c r="BD179" i="5"/>
  <c r="BC179" i="5"/>
  <c r="BB179" i="5"/>
  <c r="BA179" i="5"/>
  <c r="AZ179" i="5"/>
  <c r="AY179" i="5"/>
  <c r="AX179" i="5"/>
  <c r="AW179" i="5"/>
  <c r="AV179" i="5"/>
  <c r="AU179" i="5"/>
  <c r="AT179" i="5"/>
  <c r="AS179" i="5"/>
  <c r="AR179" i="5"/>
  <c r="AQ179" i="5"/>
  <c r="AP179" i="5"/>
  <c r="AO179" i="5"/>
  <c r="AN179" i="5"/>
  <c r="AM179" i="5"/>
  <c r="AL179" i="5"/>
  <c r="AK179" i="5"/>
  <c r="AJ179" i="5"/>
  <c r="AI179" i="5"/>
  <c r="AH179" i="5"/>
  <c r="AG179" i="5"/>
  <c r="AF179" i="5"/>
  <c r="AE179" i="5"/>
  <c r="AD179" i="5"/>
  <c r="AC179" i="5"/>
  <c r="AB179" i="5"/>
  <c r="AA179" i="5"/>
  <c r="BE178" i="5"/>
  <c r="BD178" i="5"/>
  <c r="BC178" i="5"/>
  <c r="BB178" i="5"/>
  <c r="BA178" i="5"/>
  <c r="AZ178" i="5"/>
  <c r="AY178" i="5"/>
  <c r="AX178" i="5"/>
  <c r="AW178" i="5"/>
  <c r="AV178" i="5"/>
  <c r="AU178" i="5"/>
  <c r="AT178" i="5"/>
  <c r="AS178" i="5"/>
  <c r="AR178" i="5"/>
  <c r="AQ178" i="5"/>
  <c r="AP178" i="5"/>
  <c r="AO178" i="5"/>
  <c r="AN178" i="5"/>
  <c r="AM178" i="5"/>
  <c r="AL178" i="5"/>
  <c r="AK178" i="5"/>
  <c r="AJ178" i="5"/>
  <c r="AI178" i="5"/>
  <c r="AH178" i="5"/>
  <c r="AG178" i="5"/>
  <c r="AG174" i="5" s="1"/>
  <c r="AF178" i="5"/>
  <c r="AE178" i="5"/>
  <c r="AE174" i="5" s="1"/>
  <c r="AD178" i="5"/>
  <c r="AC178" i="5"/>
  <c r="AC174" i="5" s="1"/>
  <c r="AB178" i="5"/>
  <c r="AA178" i="5"/>
  <c r="BF178" i="5" s="1"/>
  <c r="BG178" i="5" s="1"/>
  <c r="BE177" i="5"/>
  <c r="BD177" i="5"/>
  <c r="BC177" i="5"/>
  <c r="BB177" i="5"/>
  <c r="BA177" i="5"/>
  <c r="AZ177" i="5"/>
  <c r="AY177" i="5"/>
  <c r="AX177" i="5"/>
  <c r="AW177" i="5"/>
  <c r="AV177" i="5"/>
  <c r="AU177" i="5"/>
  <c r="AT177" i="5"/>
  <c r="AS177" i="5"/>
  <c r="AR177" i="5"/>
  <c r="AQ177" i="5"/>
  <c r="AP177" i="5"/>
  <c r="AO177" i="5"/>
  <c r="AN177" i="5"/>
  <c r="AM177" i="5"/>
  <c r="AL177" i="5"/>
  <c r="AK177" i="5"/>
  <c r="AJ177" i="5"/>
  <c r="AI177" i="5"/>
  <c r="AH177" i="5"/>
  <c r="AG177" i="5"/>
  <c r="AF177" i="5"/>
  <c r="AE177" i="5"/>
  <c r="AD177" i="5"/>
  <c r="AC177" i="5"/>
  <c r="AB177" i="5"/>
  <c r="AA177" i="5"/>
  <c r="BF177" i="5" s="1"/>
  <c r="BE176" i="5"/>
  <c r="BD176" i="5"/>
  <c r="BC176" i="5"/>
  <c r="BB176" i="5"/>
  <c r="BA176" i="5"/>
  <c r="AZ176" i="5"/>
  <c r="AY176" i="5"/>
  <c r="AX176" i="5"/>
  <c r="AW176" i="5"/>
  <c r="AV176" i="5"/>
  <c r="AU176" i="5"/>
  <c r="AT176" i="5"/>
  <c r="AS176" i="5"/>
  <c r="AR176" i="5"/>
  <c r="AQ176" i="5"/>
  <c r="AP176" i="5"/>
  <c r="AO176" i="5"/>
  <c r="AN176" i="5"/>
  <c r="AM176" i="5"/>
  <c r="AL176" i="5"/>
  <c r="AK176" i="5"/>
  <c r="AJ176" i="5"/>
  <c r="AI176" i="5"/>
  <c r="AH176" i="5"/>
  <c r="AG176" i="5"/>
  <c r="AF176" i="5"/>
  <c r="AE176" i="5"/>
  <c r="AD176" i="5"/>
  <c r="AC176" i="5"/>
  <c r="AB176" i="5"/>
  <c r="AA176" i="5"/>
  <c r="BF176" i="5" s="1"/>
  <c r="BE175" i="5"/>
  <c r="BE216" i="5" s="1"/>
  <c r="BD175" i="5"/>
  <c r="BD216" i="5" s="1"/>
  <c r="BC175" i="5"/>
  <c r="BC216" i="5" s="1"/>
  <c r="BB175" i="5"/>
  <c r="BB216" i="5" s="1"/>
  <c r="BA175" i="5"/>
  <c r="BA216" i="5" s="1"/>
  <c r="AZ175" i="5"/>
  <c r="AZ216" i="5" s="1"/>
  <c r="AY175" i="5"/>
  <c r="AY216" i="5" s="1"/>
  <c r="AX175" i="5"/>
  <c r="AX216" i="5" s="1"/>
  <c r="AW175" i="5"/>
  <c r="AW216" i="5" s="1"/>
  <c r="AV175" i="5"/>
  <c r="AV216" i="5" s="1"/>
  <c r="AU175" i="5"/>
  <c r="AU216" i="5" s="1"/>
  <c r="AT175" i="5"/>
  <c r="AT216" i="5" s="1"/>
  <c r="AS175" i="5"/>
  <c r="AS216" i="5" s="1"/>
  <c r="AR175" i="5"/>
  <c r="AR216" i="5" s="1"/>
  <c r="AQ175" i="5"/>
  <c r="AQ216" i="5" s="1"/>
  <c r="AP175" i="5"/>
  <c r="AP216" i="5" s="1"/>
  <c r="AO175" i="5"/>
  <c r="AO216" i="5" s="1"/>
  <c r="AN175" i="5"/>
  <c r="AN216" i="5" s="1"/>
  <c r="AM175" i="5"/>
  <c r="AM216" i="5" s="1"/>
  <c r="AL175" i="5"/>
  <c r="AL216" i="5" s="1"/>
  <c r="AK175" i="5"/>
  <c r="AK216" i="5" s="1"/>
  <c r="AJ175" i="5"/>
  <c r="AJ216" i="5" s="1"/>
  <c r="AI175" i="5"/>
  <c r="AI216" i="5" s="1"/>
  <c r="AH175" i="5"/>
  <c r="AH216" i="5" s="1"/>
  <c r="AG175" i="5"/>
  <c r="AG216" i="5" s="1"/>
  <c r="AF175" i="5"/>
  <c r="AF216" i="5" s="1"/>
  <c r="AE175" i="5"/>
  <c r="AE216" i="5" s="1"/>
  <c r="AD175" i="5"/>
  <c r="AD216" i="5" s="1"/>
  <c r="AC175" i="5"/>
  <c r="AC216" i="5" s="1"/>
  <c r="AB175" i="5"/>
  <c r="AB216" i="5" s="1"/>
  <c r="AA175" i="5"/>
  <c r="AA216" i="5" s="1"/>
  <c r="BE174" i="5"/>
  <c r="BD174" i="5"/>
  <c r="BC174" i="5"/>
  <c r="BB174" i="5"/>
  <c r="BA174" i="5"/>
  <c r="AZ174" i="5"/>
  <c r="AY174" i="5"/>
  <c r="AX174" i="5"/>
  <c r="AW174" i="5"/>
  <c r="AV174" i="5"/>
  <c r="AU174" i="5"/>
  <c r="AT174" i="5"/>
  <c r="AS174" i="5"/>
  <c r="AR174" i="5"/>
  <c r="AQ174" i="5"/>
  <c r="AP174" i="5"/>
  <c r="AO174" i="5"/>
  <c r="AN174" i="5"/>
  <c r="AM174" i="5"/>
  <c r="AL174" i="5"/>
  <c r="AK174" i="5"/>
  <c r="AJ174" i="5"/>
  <c r="AI174" i="5"/>
  <c r="AH174" i="5"/>
  <c r="AF174" i="5"/>
  <c r="AD174" i="5"/>
  <c r="AB174" i="5"/>
  <c r="BF173" i="5"/>
  <c r="BE173" i="5"/>
  <c r="BD173" i="5"/>
  <c r="BC173" i="5"/>
  <c r="BB173" i="5"/>
  <c r="BA173" i="5"/>
  <c r="AZ173" i="5"/>
  <c r="AY173" i="5"/>
  <c r="AX173" i="5"/>
  <c r="AW173" i="5"/>
  <c r="AV173" i="5"/>
  <c r="AU173" i="5"/>
  <c r="AT173" i="5"/>
  <c r="AS173" i="5"/>
  <c r="AR173" i="5"/>
  <c r="AQ173" i="5"/>
  <c r="AP173" i="5"/>
  <c r="AO173" i="5"/>
  <c r="AN173" i="5"/>
  <c r="AM173" i="5"/>
  <c r="AL173" i="5"/>
  <c r="AK173" i="5"/>
  <c r="AJ173" i="5"/>
  <c r="AI173" i="5"/>
  <c r="AH173" i="5"/>
  <c r="AG173" i="5"/>
  <c r="AF173" i="5"/>
  <c r="AE173" i="5"/>
  <c r="AD173" i="5"/>
  <c r="AC173" i="5"/>
  <c r="AB173" i="5"/>
  <c r="AA173" i="5"/>
  <c r="BF172" i="5"/>
  <c r="BE172" i="5"/>
  <c r="BD172" i="5"/>
  <c r="BC172" i="5"/>
  <c r="BB172" i="5"/>
  <c r="BA172" i="5"/>
  <c r="AZ172" i="5"/>
  <c r="AY172" i="5"/>
  <c r="AX172" i="5"/>
  <c r="AW172" i="5"/>
  <c r="AV172" i="5"/>
  <c r="AU172" i="5"/>
  <c r="AT172" i="5"/>
  <c r="AS172" i="5"/>
  <c r="AR172" i="5"/>
  <c r="AQ172" i="5"/>
  <c r="AP172" i="5"/>
  <c r="AO172" i="5"/>
  <c r="AN172" i="5"/>
  <c r="AM172" i="5"/>
  <c r="AL172" i="5"/>
  <c r="AK172" i="5"/>
  <c r="AJ172" i="5"/>
  <c r="AI172" i="5"/>
  <c r="AH172" i="5"/>
  <c r="AG172" i="5"/>
  <c r="AF172" i="5"/>
  <c r="AE172" i="5"/>
  <c r="AD172" i="5"/>
  <c r="AC172" i="5"/>
  <c r="AB172" i="5"/>
  <c r="AA172" i="5"/>
  <c r="BE171" i="5"/>
  <c r="BD171" i="5"/>
  <c r="BB171" i="5"/>
  <c r="BA171" i="5"/>
  <c r="AZ171" i="5"/>
  <c r="AX171" i="5"/>
  <c r="AW171" i="5"/>
  <c r="AV171" i="5"/>
  <c r="AT171" i="5"/>
  <c r="AS171" i="5"/>
  <c r="AR171" i="5"/>
  <c r="AP171" i="5"/>
  <c r="AO171" i="5"/>
  <c r="AN171" i="5"/>
  <c r="AL171" i="5"/>
  <c r="AK171" i="5"/>
  <c r="AJ171" i="5"/>
  <c r="AH171" i="5"/>
  <c r="AG171" i="5"/>
  <c r="AF171" i="5"/>
  <c r="AD171" i="5"/>
  <c r="AC171" i="5"/>
  <c r="AB171" i="5"/>
  <c r="O171" i="5"/>
  <c r="BE170" i="5"/>
  <c r="BD170" i="5"/>
  <c r="BC170" i="5"/>
  <c r="BB170" i="5"/>
  <c r="BA170" i="5"/>
  <c r="AZ170" i="5"/>
  <c r="AY170" i="5"/>
  <c r="AX170" i="5"/>
  <c r="AW170" i="5"/>
  <c r="AV170" i="5"/>
  <c r="AU170" i="5"/>
  <c r="AT170" i="5"/>
  <c r="AS170" i="5"/>
  <c r="AR170" i="5"/>
  <c r="AQ170" i="5"/>
  <c r="AP170" i="5"/>
  <c r="AO170" i="5"/>
  <c r="AN170" i="5"/>
  <c r="AM170" i="5"/>
  <c r="AL170" i="5"/>
  <c r="AK170" i="5"/>
  <c r="AJ170" i="5"/>
  <c r="AI170" i="5"/>
  <c r="AH170" i="5"/>
  <c r="AG170" i="5"/>
  <c r="AF170" i="5"/>
  <c r="AE170" i="5"/>
  <c r="AD170" i="5"/>
  <c r="AC170" i="5"/>
  <c r="AB170" i="5"/>
  <c r="AA170" i="5"/>
  <c r="BF170" i="5" s="1"/>
  <c r="BE169" i="5"/>
  <c r="BD169" i="5"/>
  <c r="BC169" i="5"/>
  <c r="BB169" i="5"/>
  <c r="BA169" i="5"/>
  <c r="AZ169" i="5"/>
  <c r="AY169" i="5"/>
  <c r="AX169" i="5"/>
  <c r="AW169" i="5"/>
  <c r="AV169" i="5"/>
  <c r="AU169" i="5"/>
  <c r="AT169" i="5"/>
  <c r="AS169" i="5"/>
  <c r="AR169" i="5"/>
  <c r="AQ169" i="5"/>
  <c r="AP169" i="5"/>
  <c r="AO169" i="5"/>
  <c r="AN169" i="5"/>
  <c r="AM169" i="5"/>
  <c r="AL169" i="5"/>
  <c r="AK169" i="5"/>
  <c r="AJ169" i="5"/>
  <c r="AI169" i="5"/>
  <c r="AH169" i="5"/>
  <c r="AG169" i="5"/>
  <c r="AF169" i="5"/>
  <c r="AE169" i="5"/>
  <c r="AD169" i="5"/>
  <c r="AC169" i="5"/>
  <c r="AB169" i="5"/>
  <c r="AA169" i="5"/>
  <c r="BF169" i="5" s="1"/>
  <c r="BE157" i="5"/>
  <c r="BD157" i="5"/>
  <c r="BC157" i="5"/>
  <c r="BB157" i="5"/>
  <c r="BA157" i="5"/>
  <c r="AZ157" i="5"/>
  <c r="AY157" i="5"/>
  <c r="AX157" i="5"/>
  <c r="AW157" i="5"/>
  <c r="AV157" i="5"/>
  <c r="AU157" i="5"/>
  <c r="AT157" i="5"/>
  <c r="AS157" i="5"/>
  <c r="AR157" i="5"/>
  <c r="AQ157" i="5"/>
  <c r="AP157" i="5"/>
  <c r="AO157" i="5"/>
  <c r="AN157" i="5"/>
  <c r="AM157" i="5"/>
  <c r="AL157" i="5"/>
  <c r="AK157" i="5"/>
  <c r="AJ157" i="5"/>
  <c r="AI157" i="5"/>
  <c r="AH157" i="5"/>
  <c r="AG157" i="5"/>
  <c r="AF157" i="5"/>
  <c r="AE157" i="5"/>
  <c r="AD157" i="5"/>
  <c r="AC157" i="5"/>
  <c r="AB157" i="5"/>
  <c r="AA157" i="5"/>
  <c r="BF157" i="5" s="1"/>
  <c r="BE156" i="5"/>
  <c r="BD156" i="5"/>
  <c r="BC156" i="5"/>
  <c r="BB156" i="5"/>
  <c r="BA156" i="5"/>
  <c r="AZ156" i="5"/>
  <c r="AY156" i="5"/>
  <c r="AX156" i="5"/>
  <c r="AW156" i="5"/>
  <c r="AV156" i="5"/>
  <c r="AU156" i="5"/>
  <c r="AT156" i="5"/>
  <c r="AS156" i="5"/>
  <c r="AR156" i="5"/>
  <c r="AQ156" i="5"/>
  <c r="AP156" i="5"/>
  <c r="AO156" i="5"/>
  <c r="AN156" i="5"/>
  <c r="AM156" i="5"/>
  <c r="AL156" i="5"/>
  <c r="AK156" i="5"/>
  <c r="AJ156" i="5"/>
  <c r="AI156" i="5"/>
  <c r="AH156" i="5"/>
  <c r="AG156" i="5"/>
  <c r="AF156" i="5"/>
  <c r="AE156" i="5"/>
  <c r="AD156" i="5"/>
  <c r="AC156" i="5"/>
  <c r="AB156" i="5"/>
  <c r="AA156" i="5"/>
  <c r="BF156" i="5" s="1"/>
  <c r="BE155" i="5"/>
  <c r="BD155" i="5"/>
  <c r="BC155" i="5"/>
  <c r="BB155" i="5"/>
  <c r="BA155" i="5"/>
  <c r="AZ155" i="5"/>
  <c r="AY155" i="5"/>
  <c r="AX155" i="5"/>
  <c r="AW155" i="5"/>
  <c r="AV155" i="5"/>
  <c r="AU155" i="5"/>
  <c r="AT155" i="5"/>
  <c r="AS155" i="5"/>
  <c r="AR155" i="5"/>
  <c r="AQ155" i="5"/>
  <c r="AP155" i="5"/>
  <c r="AO155" i="5"/>
  <c r="AN155" i="5"/>
  <c r="AM155" i="5"/>
  <c r="AL155" i="5"/>
  <c r="AK155" i="5"/>
  <c r="AJ155" i="5"/>
  <c r="AI155" i="5"/>
  <c r="AH155" i="5"/>
  <c r="AG155" i="5"/>
  <c r="AF155" i="5"/>
  <c r="AE155" i="5"/>
  <c r="AD155" i="5"/>
  <c r="AC155" i="5"/>
  <c r="AB155" i="5"/>
  <c r="AA155" i="5"/>
  <c r="BF155" i="5" s="1"/>
  <c r="BE154" i="5"/>
  <c r="BD154" i="5"/>
  <c r="BC154" i="5"/>
  <c r="BB154" i="5"/>
  <c r="BA154" i="5"/>
  <c r="AZ154" i="5"/>
  <c r="AY154" i="5"/>
  <c r="AX154" i="5"/>
  <c r="AW154" i="5"/>
  <c r="AV154" i="5"/>
  <c r="AU154" i="5"/>
  <c r="AT154" i="5"/>
  <c r="AS154" i="5"/>
  <c r="AR154" i="5"/>
  <c r="AQ154" i="5"/>
  <c r="AP154" i="5"/>
  <c r="AO154" i="5"/>
  <c r="AN154" i="5"/>
  <c r="AM154" i="5"/>
  <c r="AL154" i="5"/>
  <c r="AK154" i="5"/>
  <c r="AJ154" i="5"/>
  <c r="AI154" i="5"/>
  <c r="AH154" i="5"/>
  <c r="AG154" i="5"/>
  <c r="AF154" i="5"/>
  <c r="AE154" i="5"/>
  <c r="AD154" i="5"/>
  <c r="AC154" i="5"/>
  <c r="AB154" i="5"/>
  <c r="AA154" i="5"/>
  <c r="BF154" i="5" s="1"/>
  <c r="BE153" i="5"/>
  <c r="BD153" i="5"/>
  <c r="BC153" i="5"/>
  <c r="BB153" i="5"/>
  <c r="BA153" i="5"/>
  <c r="AZ153" i="5"/>
  <c r="AY153" i="5"/>
  <c r="AX153" i="5"/>
  <c r="AW153" i="5"/>
  <c r="AV153" i="5"/>
  <c r="AU153" i="5"/>
  <c r="AT153" i="5"/>
  <c r="AS153" i="5"/>
  <c r="AR153" i="5"/>
  <c r="AQ153" i="5"/>
  <c r="AP153" i="5"/>
  <c r="AO153" i="5"/>
  <c r="AN153" i="5"/>
  <c r="AM153" i="5"/>
  <c r="AL153" i="5"/>
  <c r="AK153" i="5"/>
  <c r="AJ153" i="5"/>
  <c r="AI153" i="5"/>
  <c r="AH153" i="5"/>
  <c r="AG153" i="5"/>
  <c r="AF153" i="5"/>
  <c r="AE153" i="5"/>
  <c r="AD153" i="5"/>
  <c r="AC153" i="5"/>
  <c r="AB153" i="5"/>
  <c r="AA153" i="5"/>
  <c r="BF153" i="5" s="1"/>
  <c r="BE152" i="5"/>
  <c r="BD152" i="5"/>
  <c r="BC152" i="5"/>
  <c r="BB152" i="5"/>
  <c r="BA152" i="5"/>
  <c r="AZ152" i="5"/>
  <c r="AY152" i="5"/>
  <c r="AX152" i="5"/>
  <c r="AW152" i="5"/>
  <c r="AV152" i="5"/>
  <c r="AU152" i="5"/>
  <c r="AT152" i="5"/>
  <c r="AS152" i="5"/>
  <c r="AR152" i="5"/>
  <c r="AQ152" i="5"/>
  <c r="AP152" i="5"/>
  <c r="AO152" i="5"/>
  <c r="AN152" i="5"/>
  <c r="AM152" i="5"/>
  <c r="AL152" i="5"/>
  <c r="AK152" i="5"/>
  <c r="AJ152" i="5"/>
  <c r="AI152" i="5"/>
  <c r="AH152" i="5"/>
  <c r="AG152" i="5"/>
  <c r="AF152" i="5"/>
  <c r="AE152" i="5"/>
  <c r="AD152" i="5"/>
  <c r="AC152" i="5"/>
  <c r="AB152" i="5"/>
  <c r="AA152" i="5"/>
  <c r="BF152" i="5" s="1"/>
  <c r="BE151" i="5"/>
  <c r="BD151" i="5"/>
  <c r="BC151" i="5"/>
  <c r="BB151" i="5"/>
  <c r="BA151" i="5"/>
  <c r="AZ151" i="5"/>
  <c r="AY151" i="5"/>
  <c r="AX151" i="5"/>
  <c r="AW151" i="5"/>
  <c r="AV151" i="5"/>
  <c r="AU151" i="5"/>
  <c r="AT151" i="5"/>
  <c r="AS151" i="5"/>
  <c r="AR151" i="5"/>
  <c r="AQ151" i="5"/>
  <c r="AP151" i="5"/>
  <c r="AO151" i="5"/>
  <c r="AN151" i="5"/>
  <c r="AM151" i="5"/>
  <c r="AL151" i="5"/>
  <c r="AK151" i="5"/>
  <c r="AJ151" i="5"/>
  <c r="AI151" i="5"/>
  <c r="AH151" i="5"/>
  <c r="AG151" i="5"/>
  <c r="AF151" i="5"/>
  <c r="AE151" i="5"/>
  <c r="AD151" i="5"/>
  <c r="AC151" i="5"/>
  <c r="AB151" i="5"/>
  <c r="AA151" i="5"/>
  <c r="BF151" i="5" s="1"/>
  <c r="BE150" i="5"/>
  <c r="BD150" i="5"/>
  <c r="BC150" i="5"/>
  <c r="BB150" i="5"/>
  <c r="BA150" i="5"/>
  <c r="AZ150" i="5"/>
  <c r="AY150" i="5"/>
  <c r="AX150" i="5"/>
  <c r="AW150" i="5"/>
  <c r="AV150" i="5"/>
  <c r="AU150" i="5"/>
  <c r="AT150" i="5"/>
  <c r="AS150" i="5"/>
  <c r="AR150" i="5"/>
  <c r="AQ150" i="5"/>
  <c r="AP150" i="5"/>
  <c r="AO150" i="5"/>
  <c r="AN150" i="5"/>
  <c r="AM150" i="5"/>
  <c r="AL150" i="5"/>
  <c r="AK150" i="5"/>
  <c r="AJ150" i="5"/>
  <c r="AI150" i="5"/>
  <c r="AH150" i="5"/>
  <c r="AG150" i="5"/>
  <c r="AF150" i="5"/>
  <c r="AE150" i="5"/>
  <c r="AD150" i="5"/>
  <c r="AC150" i="5"/>
  <c r="AB150" i="5"/>
  <c r="AA150" i="5"/>
  <c r="BF150" i="5" s="1"/>
  <c r="BE149" i="5"/>
  <c r="BD149" i="5"/>
  <c r="BC149" i="5"/>
  <c r="BB149" i="5"/>
  <c r="BA149" i="5"/>
  <c r="AZ149" i="5"/>
  <c r="AY149" i="5"/>
  <c r="AX149" i="5"/>
  <c r="AW149" i="5"/>
  <c r="AV149" i="5"/>
  <c r="AU149" i="5"/>
  <c r="AT149" i="5"/>
  <c r="AS149" i="5"/>
  <c r="AR149" i="5"/>
  <c r="AQ149" i="5"/>
  <c r="AP149" i="5"/>
  <c r="AO149" i="5"/>
  <c r="AN149" i="5"/>
  <c r="AM149" i="5"/>
  <c r="AL149" i="5"/>
  <c r="AK149" i="5"/>
  <c r="AJ149" i="5"/>
  <c r="AI149" i="5"/>
  <c r="AH149" i="5"/>
  <c r="AG149" i="5"/>
  <c r="AF149" i="5"/>
  <c r="AE149" i="5"/>
  <c r="AD149" i="5"/>
  <c r="AC149" i="5"/>
  <c r="AB149" i="5"/>
  <c r="AA149" i="5"/>
  <c r="BF149" i="5" s="1"/>
  <c r="BE148" i="5"/>
  <c r="BE165" i="5" s="1"/>
  <c r="BD148" i="5"/>
  <c r="BD165" i="5" s="1"/>
  <c r="BC148" i="5"/>
  <c r="BB148" i="5"/>
  <c r="BB165" i="5" s="1"/>
  <c r="BA148" i="5"/>
  <c r="BA165" i="5" s="1"/>
  <c r="AZ148" i="5"/>
  <c r="AZ165" i="5" s="1"/>
  <c r="AY148" i="5"/>
  <c r="AX148" i="5"/>
  <c r="AX165" i="5" s="1"/>
  <c r="AW148" i="5"/>
  <c r="AW165" i="5" s="1"/>
  <c r="AV148" i="5"/>
  <c r="AV165" i="5" s="1"/>
  <c r="AU148" i="5"/>
  <c r="AT148" i="5"/>
  <c r="AT165" i="5" s="1"/>
  <c r="AS148" i="5"/>
  <c r="AS165" i="5" s="1"/>
  <c r="AR148" i="5"/>
  <c r="AR165" i="5" s="1"/>
  <c r="AQ148" i="5"/>
  <c r="AP148" i="5"/>
  <c r="AP165" i="5" s="1"/>
  <c r="AO148" i="5"/>
  <c r="AO165" i="5" s="1"/>
  <c r="AN148" i="5"/>
  <c r="AN165" i="5" s="1"/>
  <c r="AM148" i="5"/>
  <c r="AL148" i="5"/>
  <c r="AL165" i="5" s="1"/>
  <c r="AK148" i="5"/>
  <c r="AK165" i="5" s="1"/>
  <c r="AJ148" i="5"/>
  <c r="AJ165" i="5" s="1"/>
  <c r="AI148" i="5"/>
  <c r="AH148" i="5"/>
  <c r="AH165" i="5" s="1"/>
  <c r="AG148" i="5"/>
  <c r="AG165" i="5" s="1"/>
  <c r="AF148" i="5"/>
  <c r="AF165" i="5" s="1"/>
  <c r="AE148" i="5"/>
  <c r="AD148" i="5"/>
  <c r="AD165" i="5" s="1"/>
  <c r="AC148" i="5"/>
  <c r="AC165" i="5" s="1"/>
  <c r="AB148" i="5"/>
  <c r="AB165" i="5" s="1"/>
  <c r="AA148" i="5"/>
  <c r="BF148" i="5" s="1"/>
  <c r="BE147" i="5"/>
  <c r="BD147" i="5"/>
  <c r="BC147" i="5"/>
  <c r="BB147" i="5"/>
  <c r="BA147" i="5"/>
  <c r="AZ147" i="5"/>
  <c r="AY147" i="5"/>
  <c r="AX147" i="5"/>
  <c r="AW147" i="5"/>
  <c r="AV147" i="5"/>
  <c r="AU147" i="5"/>
  <c r="AT147" i="5"/>
  <c r="AS147" i="5"/>
  <c r="AR147" i="5"/>
  <c r="AQ147" i="5"/>
  <c r="AP147" i="5"/>
  <c r="AO147" i="5"/>
  <c r="AN147" i="5"/>
  <c r="AM147" i="5"/>
  <c r="AL147" i="5"/>
  <c r="AK147" i="5"/>
  <c r="AJ147" i="5"/>
  <c r="AI147" i="5"/>
  <c r="AH147" i="5"/>
  <c r="AG147" i="5"/>
  <c r="AF147" i="5"/>
  <c r="AE147" i="5"/>
  <c r="AD147" i="5"/>
  <c r="AC147" i="5"/>
  <c r="AB147" i="5"/>
  <c r="AA147" i="5"/>
  <c r="BF146" i="5"/>
  <c r="BE146" i="5"/>
  <c r="BD146" i="5"/>
  <c r="BC146" i="5"/>
  <c r="BB146" i="5"/>
  <c r="BB121" i="5" s="1"/>
  <c r="BA146" i="5"/>
  <c r="AZ146" i="5"/>
  <c r="AY146" i="5"/>
  <c r="AX146" i="5"/>
  <c r="AX121" i="5" s="1"/>
  <c r="AW146" i="5"/>
  <c r="AV146" i="5"/>
  <c r="AU146" i="5"/>
  <c r="AT146" i="5"/>
  <c r="AT121" i="5" s="1"/>
  <c r="AS146" i="5"/>
  <c r="AR146" i="5"/>
  <c r="AQ146" i="5"/>
  <c r="AP146" i="5"/>
  <c r="AP121" i="5" s="1"/>
  <c r="AO146" i="5"/>
  <c r="AN146" i="5"/>
  <c r="AM146" i="5"/>
  <c r="AL146" i="5"/>
  <c r="AL121" i="5" s="1"/>
  <c r="AK146" i="5"/>
  <c r="AJ146" i="5"/>
  <c r="AI146" i="5"/>
  <c r="AH146" i="5"/>
  <c r="AH121" i="5" s="1"/>
  <c r="AG146" i="5"/>
  <c r="AF146" i="5"/>
  <c r="AE146" i="5"/>
  <c r="AD146" i="5"/>
  <c r="AD121" i="5" s="1"/>
  <c r="AC146" i="5"/>
  <c r="AB146" i="5"/>
  <c r="AA146" i="5"/>
  <c r="BF145" i="5"/>
  <c r="BE145" i="5"/>
  <c r="BD145" i="5"/>
  <c r="BC145" i="5"/>
  <c r="BB145" i="5"/>
  <c r="BB120" i="5" s="1"/>
  <c r="BA145" i="5"/>
  <c r="AZ145" i="5"/>
  <c r="AY145" i="5"/>
  <c r="AX145" i="5"/>
  <c r="AX120" i="5" s="1"/>
  <c r="AW145" i="5"/>
  <c r="AV145" i="5"/>
  <c r="AU145" i="5"/>
  <c r="AT145" i="5"/>
  <c r="AT120" i="5" s="1"/>
  <c r="AS145" i="5"/>
  <c r="AR145" i="5"/>
  <c r="AQ145" i="5"/>
  <c r="AP145" i="5"/>
  <c r="AP120" i="5" s="1"/>
  <c r="AO145" i="5"/>
  <c r="AN145" i="5"/>
  <c r="AM145" i="5"/>
  <c r="AL145" i="5"/>
  <c r="AL120" i="5" s="1"/>
  <c r="AK145" i="5"/>
  <c r="AJ145" i="5"/>
  <c r="AI145" i="5"/>
  <c r="AH145" i="5"/>
  <c r="AH120" i="5" s="1"/>
  <c r="AG145" i="5"/>
  <c r="AF145" i="5"/>
  <c r="AE145" i="5"/>
  <c r="AD145" i="5"/>
  <c r="AD120" i="5" s="1"/>
  <c r="AC145" i="5"/>
  <c r="AB145" i="5"/>
  <c r="AA145" i="5"/>
  <c r="BF144" i="5"/>
  <c r="BE144" i="5"/>
  <c r="BD144" i="5"/>
  <c r="BD161" i="5" s="1"/>
  <c r="BC144" i="5"/>
  <c r="BB144" i="5"/>
  <c r="BA144" i="5"/>
  <c r="AZ144" i="5"/>
  <c r="AZ161" i="5" s="1"/>
  <c r="AY144" i="5"/>
  <c r="AX144" i="5"/>
  <c r="AW144" i="5"/>
  <c r="AV144" i="5"/>
  <c r="AV161" i="5" s="1"/>
  <c r="AU144" i="5"/>
  <c r="AT144" i="5"/>
  <c r="AS144" i="5"/>
  <c r="AR144" i="5"/>
  <c r="AR161" i="5" s="1"/>
  <c r="AQ144" i="5"/>
  <c r="AP144" i="5"/>
  <c r="AO144" i="5"/>
  <c r="AN144" i="5"/>
  <c r="AN161" i="5" s="1"/>
  <c r="AM144" i="5"/>
  <c r="AL144" i="5"/>
  <c r="AK144" i="5"/>
  <c r="AJ144" i="5"/>
  <c r="AJ161" i="5" s="1"/>
  <c r="AI144" i="5"/>
  <c r="AH144" i="5"/>
  <c r="AG144" i="5"/>
  <c r="AF144" i="5"/>
  <c r="AF161" i="5" s="1"/>
  <c r="AE144" i="5"/>
  <c r="AD144" i="5"/>
  <c r="AC144" i="5"/>
  <c r="AB144" i="5"/>
  <c r="AB161" i="5" s="1"/>
  <c r="AA144" i="5"/>
  <c r="BE143" i="5"/>
  <c r="BD143" i="5"/>
  <c r="BC143" i="5"/>
  <c r="BB143" i="5"/>
  <c r="BA143" i="5"/>
  <c r="AZ143" i="5"/>
  <c r="AY143" i="5"/>
  <c r="AX143" i="5"/>
  <c r="AW143" i="5"/>
  <c r="AV143" i="5"/>
  <c r="AU143" i="5"/>
  <c r="AT143" i="5"/>
  <c r="AS143" i="5"/>
  <c r="AR143" i="5"/>
  <c r="AQ143" i="5"/>
  <c r="AP143" i="5"/>
  <c r="AO143" i="5"/>
  <c r="AN143" i="5"/>
  <c r="AM143" i="5"/>
  <c r="AL143" i="5"/>
  <c r="AK143" i="5"/>
  <c r="AJ143" i="5"/>
  <c r="AI143" i="5"/>
  <c r="AH143" i="5"/>
  <c r="AG143" i="5"/>
  <c r="AF143" i="5"/>
  <c r="AE143" i="5"/>
  <c r="AD143" i="5"/>
  <c r="AC143" i="5"/>
  <c r="AB143" i="5"/>
  <c r="AA143" i="5"/>
  <c r="BF143" i="5" s="1"/>
  <c r="BE142" i="5"/>
  <c r="BD142" i="5"/>
  <c r="BC142" i="5"/>
  <c r="BB142" i="5"/>
  <c r="BA142" i="5"/>
  <c r="AZ142" i="5"/>
  <c r="AY142" i="5"/>
  <c r="AX142" i="5"/>
  <c r="AW142" i="5"/>
  <c r="AV142" i="5"/>
  <c r="AU142" i="5"/>
  <c r="AT142" i="5"/>
  <c r="AS142" i="5"/>
  <c r="AR142" i="5"/>
  <c r="AQ142" i="5"/>
  <c r="AP142" i="5"/>
  <c r="AO142" i="5"/>
  <c r="AN142" i="5"/>
  <c r="AM142" i="5"/>
  <c r="AL142" i="5"/>
  <c r="AK142" i="5"/>
  <c r="AJ142" i="5"/>
  <c r="AI142" i="5"/>
  <c r="AH142" i="5"/>
  <c r="AG142" i="5"/>
  <c r="AF142" i="5"/>
  <c r="AE142" i="5"/>
  <c r="AD142" i="5"/>
  <c r="AC142" i="5"/>
  <c r="AB142" i="5"/>
  <c r="AA142" i="5"/>
  <c r="BF142" i="5" s="1"/>
  <c r="BE141" i="5"/>
  <c r="BD141" i="5"/>
  <c r="BC141" i="5"/>
  <c r="BC140" i="5" s="1"/>
  <c r="BB141" i="5"/>
  <c r="BA141" i="5"/>
  <c r="AZ141" i="5"/>
  <c r="AY141" i="5"/>
  <c r="AY140" i="5" s="1"/>
  <c r="AX141" i="5"/>
  <c r="AW141" i="5"/>
  <c r="AV141" i="5"/>
  <c r="AU141" i="5"/>
  <c r="AU140" i="5" s="1"/>
  <c r="AT141" i="5"/>
  <c r="AS141" i="5"/>
  <c r="AR141" i="5"/>
  <c r="AQ141" i="5"/>
  <c r="AQ140" i="5" s="1"/>
  <c r="AP141" i="5"/>
  <c r="AO141" i="5"/>
  <c r="AN141" i="5"/>
  <c r="AM141" i="5"/>
  <c r="AM140" i="5" s="1"/>
  <c r="AL141" i="5"/>
  <c r="AK141" i="5"/>
  <c r="AJ141" i="5"/>
  <c r="AI141" i="5"/>
  <c r="AI140" i="5" s="1"/>
  <c r="AH141" i="5"/>
  <c r="AG141" i="5"/>
  <c r="AF141" i="5"/>
  <c r="AE141" i="5"/>
  <c r="AE140" i="5" s="1"/>
  <c r="AD141" i="5"/>
  <c r="AC141" i="5"/>
  <c r="AB141" i="5"/>
  <c r="AA141" i="5"/>
  <c r="BF141" i="5" s="1"/>
  <c r="BE140" i="5"/>
  <c r="BD140" i="5"/>
  <c r="BB140" i="5"/>
  <c r="BA140" i="5"/>
  <c r="AZ140" i="5"/>
  <c r="AX140" i="5"/>
  <c r="AW140" i="5"/>
  <c r="AV140" i="5"/>
  <c r="AT140" i="5"/>
  <c r="AS140" i="5"/>
  <c r="AR140" i="5"/>
  <c r="AP140" i="5"/>
  <c r="AO140" i="5"/>
  <c r="AN140" i="5"/>
  <c r="AL140" i="5"/>
  <c r="AK140" i="5"/>
  <c r="AJ140" i="5"/>
  <c r="AH140" i="5"/>
  <c r="AG140" i="5"/>
  <c r="AF140" i="5"/>
  <c r="AD140" i="5"/>
  <c r="AC140" i="5"/>
  <c r="AB140" i="5"/>
  <c r="BE139" i="5"/>
  <c r="BD139" i="5"/>
  <c r="BC139" i="5"/>
  <c r="BB139" i="5"/>
  <c r="BA139" i="5"/>
  <c r="AZ139" i="5"/>
  <c r="AY139" i="5"/>
  <c r="AX139" i="5"/>
  <c r="AW139" i="5"/>
  <c r="AV139" i="5"/>
  <c r="AU139" i="5"/>
  <c r="AT139" i="5"/>
  <c r="AS139" i="5"/>
  <c r="AR139" i="5"/>
  <c r="AQ139" i="5"/>
  <c r="AP139" i="5"/>
  <c r="AO139" i="5"/>
  <c r="AN139" i="5"/>
  <c r="AM139" i="5"/>
  <c r="AL139" i="5"/>
  <c r="AK139" i="5"/>
  <c r="AJ139" i="5"/>
  <c r="AI139" i="5"/>
  <c r="AH139" i="5"/>
  <c r="AG139" i="5"/>
  <c r="AF139" i="5"/>
  <c r="AE139" i="5"/>
  <c r="AD139" i="5"/>
  <c r="AC139" i="5"/>
  <c r="AB139" i="5"/>
  <c r="AA139" i="5"/>
  <c r="BF139" i="5" s="1"/>
  <c r="BE138" i="5"/>
  <c r="BD138" i="5"/>
  <c r="BC138" i="5"/>
  <c r="BB138" i="5"/>
  <c r="BA138" i="5"/>
  <c r="AZ138" i="5"/>
  <c r="AY138" i="5"/>
  <c r="AX138" i="5"/>
  <c r="AW138" i="5"/>
  <c r="AV138" i="5"/>
  <c r="AU138" i="5"/>
  <c r="AT138" i="5"/>
  <c r="AS138" i="5"/>
  <c r="AR138" i="5"/>
  <c r="AQ138" i="5"/>
  <c r="AP138" i="5"/>
  <c r="AO138" i="5"/>
  <c r="AN138" i="5"/>
  <c r="AM138" i="5"/>
  <c r="AL138" i="5"/>
  <c r="AK138" i="5"/>
  <c r="AJ138" i="5"/>
  <c r="AI138" i="5"/>
  <c r="AH138" i="5"/>
  <c r="AG138" i="5"/>
  <c r="AF138" i="5"/>
  <c r="AE138" i="5"/>
  <c r="AD138" i="5"/>
  <c r="AC138" i="5"/>
  <c r="AB138" i="5"/>
  <c r="AA138" i="5"/>
  <c r="BF138" i="5" s="1"/>
  <c r="BE137" i="5"/>
  <c r="BD137" i="5"/>
  <c r="BC137" i="5"/>
  <c r="BC120" i="5" s="1"/>
  <c r="BB137" i="5"/>
  <c r="BA137" i="5"/>
  <c r="AZ137" i="5"/>
  <c r="AY137" i="5"/>
  <c r="AY136" i="5" s="1"/>
  <c r="AX137" i="5"/>
  <c r="AW137" i="5"/>
  <c r="AV137" i="5"/>
  <c r="AU137" i="5"/>
  <c r="AU120" i="5" s="1"/>
  <c r="AT137" i="5"/>
  <c r="AS137" i="5"/>
  <c r="AR137" i="5"/>
  <c r="AQ137" i="5"/>
  <c r="AQ136" i="5" s="1"/>
  <c r="AP137" i="5"/>
  <c r="AO137" i="5"/>
  <c r="AN137" i="5"/>
  <c r="AM137" i="5"/>
  <c r="AM120" i="5" s="1"/>
  <c r="AL137" i="5"/>
  <c r="AK137" i="5"/>
  <c r="AJ137" i="5"/>
  <c r="AI137" i="5"/>
  <c r="AI136" i="5" s="1"/>
  <c r="AH137" i="5"/>
  <c r="AG137" i="5"/>
  <c r="AF137" i="5"/>
  <c r="AE137" i="5"/>
  <c r="AE120" i="5" s="1"/>
  <c r="AD137" i="5"/>
  <c r="AC137" i="5"/>
  <c r="AB137" i="5"/>
  <c r="AA137" i="5"/>
  <c r="BF137" i="5" s="1"/>
  <c r="BE136" i="5"/>
  <c r="BD136" i="5"/>
  <c r="BD162" i="5" s="1"/>
  <c r="BB136" i="5"/>
  <c r="BB162" i="5" s="1"/>
  <c r="BA136" i="5"/>
  <c r="AZ136" i="5"/>
  <c r="AZ162" i="5" s="1"/>
  <c r="AX136" i="5"/>
  <c r="AW136" i="5"/>
  <c r="AV136" i="5"/>
  <c r="AV162" i="5" s="1"/>
  <c r="AT136" i="5"/>
  <c r="AT162" i="5" s="1"/>
  <c r="AS136" i="5"/>
  <c r="AR136" i="5"/>
  <c r="AR162" i="5" s="1"/>
  <c r="AP136" i="5"/>
  <c r="AP162" i="5" s="1"/>
  <c r="AO136" i="5"/>
  <c r="AN136" i="5"/>
  <c r="AN162" i="5" s="1"/>
  <c r="AL136" i="5"/>
  <c r="AL162" i="5" s="1"/>
  <c r="AK136" i="5"/>
  <c r="AJ136" i="5"/>
  <c r="AJ162" i="5" s="1"/>
  <c r="AH136" i="5"/>
  <c r="AG136" i="5"/>
  <c r="AF136" i="5"/>
  <c r="AF162" i="5" s="1"/>
  <c r="AD136" i="5"/>
  <c r="AD162" i="5" s="1"/>
  <c r="AC136" i="5"/>
  <c r="AB136" i="5"/>
  <c r="AB162" i="5" s="1"/>
  <c r="BE135" i="5"/>
  <c r="BD135" i="5"/>
  <c r="BC135" i="5"/>
  <c r="BB135" i="5"/>
  <c r="BA135" i="5"/>
  <c r="AZ135" i="5"/>
  <c r="AY135" i="5"/>
  <c r="AX135" i="5"/>
  <c r="AW135" i="5"/>
  <c r="AV135" i="5"/>
  <c r="AU135" i="5"/>
  <c r="AT135" i="5"/>
  <c r="AS135" i="5"/>
  <c r="AR135" i="5"/>
  <c r="AQ135" i="5"/>
  <c r="AP135" i="5"/>
  <c r="AO135" i="5"/>
  <c r="AN135" i="5"/>
  <c r="AM135" i="5"/>
  <c r="AL135" i="5"/>
  <c r="AK135" i="5"/>
  <c r="AJ135" i="5"/>
  <c r="AI135" i="5"/>
  <c r="AH135" i="5"/>
  <c r="AG135" i="5"/>
  <c r="AF135" i="5"/>
  <c r="AE135" i="5"/>
  <c r="AD135" i="5"/>
  <c r="AC135" i="5"/>
  <c r="AB135" i="5"/>
  <c r="AA135" i="5"/>
  <c r="BF135" i="5" s="1"/>
  <c r="BE134" i="5"/>
  <c r="BD134" i="5"/>
  <c r="BC134" i="5"/>
  <c r="BB134" i="5"/>
  <c r="BA134" i="5"/>
  <c r="AZ134" i="5"/>
  <c r="AY134" i="5"/>
  <c r="AX134" i="5"/>
  <c r="AW134" i="5"/>
  <c r="AV134" i="5"/>
  <c r="AU134" i="5"/>
  <c r="AT134" i="5"/>
  <c r="AS134" i="5"/>
  <c r="AR134" i="5"/>
  <c r="AQ134" i="5"/>
  <c r="AP134" i="5"/>
  <c r="AO134" i="5"/>
  <c r="AN134" i="5"/>
  <c r="AM134" i="5"/>
  <c r="AL134" i="5"/>
  <c r="AK134" i="5"/>
  <c r="AJ134" i="5"/>
  <c r="AI134" i="5"/>
  <c r="AH134" i="5"/>
  <c r="AG134" i="5"/>
  <c r="AF134" i="5"/>
  <c r="AE134" i="5"/>
  <c r="AD134" i="5"/>
  <c r="AC134" i="5"/>
  <c r="AB134" i="5"/>
  <c r="AA134" i="5"/>
  <c r="BE133" i="5"/>
  <c r="BD133" i="5"/>
  <c r="BC133" i="5"/>
  <c r="BB133" i="5"/>
  <c r="BA133" i="5"/>
  <c r="AZ133" i="5"/>
  <c r="AY133" i="5"/>
  <c r="AX133" i="5"/>
  <c r="AW133" i="5"/>
  <c r="AV133" i="5"/>
  <c r="AU133" i="5"/>
  <c r="AT133" i="5"/>
  <c r="AS133" i="5"/>
  <c r="AR133" i="5"/>
  <c r="AQ133" i="5"/>
  <c r="AP133" i="5"/>
  <c r="AO133" i="5"/>
  <c r="AN133" i="5"/>
  <c r="AM133" i="5"/>
  <c r="AL133" i="5"/>
  <c r="AK133" i="5"/>
  <c r="AJ133" i="5"/>
  <c r="AI133" i="5"/>
  <c r="AH133" i="5"/>
  <c r="AG133" i="5"/>
  <c r="AF133" i="5"/>
  <c r="AE133" i="5"/>
  <c r="AD133" i="5"/>
  <c r="AC133" i="5"/>
  <c r="AB133" i="5"/>
  <c r="AA133" i="5"/>
  <c r="BF133" i="5" s="1"/>
  <c r="BE132" i="5"/>
  <c r="BD132" i="5"/>
  <c r="BD131" i="5" s="1"/>
  <c r="BD119" i="5" s="1"/>
  <c r="BC132" i="5"/>
  <c r="BB132" i="5"/>
  <c r="BA132" i="5"/>
  <c r="AZ132" i="5"/>
  <c r="AZ131" i="5" s="1"/>
  <c r="AZ119" i="5" s="1"/>
  <c r="AY132" i="5"/>
  <c r="AX132" i="5"/>
  <c r="AW132" i="5"/>
  <c r="AV132" i="5"/>
  <c r="AV131" i="5" s="1"/>
  <c r="AV119" i="5" s="1"/>
  <c r="AU132" i="5"/>
  <c r="AT132" i="5"/>
  <c r="AS132" i="5"/>
  <c r="AR132" i="5"/>
  <c r="AR131" i="5" s="1"/>
  <c r="AR119" i="5" s="1"/>
  <c r="AQ132" i="5"/>
  <c r="AP132" i="5"/>
  <c r="AO132" i="5"/>
  <c r="AN132" i="5"/>
  <c r="AN131" i="5" s="1"/>
  <c r="AN119" i="5" s="1"/>
  <c r="AM132" i="5"/>
  <c r="AL132" i="5"/>
  <c r="AK132" i="5"/>
  <c r="AJ132" i="5"/>
  <c r="AJ131" i="5" s="1"/>
  <c r="AJ119" i="5" s="1"/>
  <c r="AI132" i="5"/>
  <c r="AH132" i="5"/>
  <c r="AG132" i="5"/>
  <c r="AF132" i="5"/>
  <c r="AF131" i="5" s="1"/>
  <c r="AF119" i="5" s="1"/>
  <c r="AE132" i="5"/>
  <c r="AD132" i="5"/>
  <c r="AC132" i="5"/>
  <c r="AB132" i="5"/>
  <c r="AB131" i="5" s="1"/>
  <c r="AB119" i="5" s="1"/>
  <c r="AA132" i="5"/>
  <c r="BF132" i="5" s="1"/>
  <c r="BE131" i="5"/>
  <c r="BC131" i="5"/>
  <c r="BB131" i="5"/>
  <c r="BA131" i="5"/>
  <c r="AY131" i="5"/>
  <c r="AX131" i="5"/>
  <c r="AW131" i="5"/>
  <c r="AU131" i="5"/>
  <c r="AT131" i="5"/>
  <c r="AS131" i="5"/>
  <c r="AQ131" i="5"/>
  <c r="AP131" i="5"/>
  <c r="AO131" i="5"/>
  <c r="AM131" i="5"/>
  <c r="AL131" i="5"/>
  <c r="AK131" i="5"/>
  <c r="AI131" i="5"/>
  <c r="AH131" i="5"/>
  <c r="AG131" i="5"/>
  <c r="AE131" i="5"/>
  <c r="AD131" i="5"/>
  <c r="AC131" i="5"/>
  <c r="AA131" i="5"/>
  <c r="BF131" i="5" s="1"/>
  <c r="BE130" i="5"/>
  <c r="BE118" i="5" s="1"/>
  <c r="BD130" i="5"/>
  <c r="BC130" i="5"/>
  <c r="BB130" i="5"/>
  <c r="BA130" i="5"/>
  <c r="BA118" i="5" s="1"/>
  <c r="AZ130" i="5"/>
  <c r="AY130" i="5"/>
  <c r="AX130" i="5"/>
  <c r="AW130" i="5"/>
  <c r="AV130" i="5"/>
  <c r="AU130" i="5"/>
  <c r="AT130" i="5"/>
  <c r="AS130" i="5"/>
  <c r="AR130" i="5"/>
  <c r="AQ130" i="5"/>
  <c r="AP130" i="5"/>
  <c r="AO130" i="5"/>
  <c r="AN130" i="5"/>
  <c r="AM130" i="5"/>
  <c r="AL130" i="5"/>
  <c r="AK130" i="5"/>
  <c r="AJ130" i="5"/>
  <c r="AI130" i="5"/>
  <c r="AH130" i="5"/>
  <c r="AG130" i="5"/>
  <c r="AF130" i="5"/>
  <c r="AE130" i="5"/>
  <c r="AD130" i="5"/>
  <c r="AC130" i="5"/>
  <c r="AB130" i="5"/>
  <c r="BF130" i="5" s="1"/>
  <c r="AA130" i="5"/>
  <c r="BF129" i="5"/>
  <c r="BE129" i="5"/>
  <c r="BD129" i="5"/>
  <c r="BC129" i="5"/>
  <c r="BB129" i="5"/>
  <c r="BA129" i="5"/>
  <c r="AZ129" i="5"/>
  <c r="AY129" i="5"/>
  <c r="AX129" i="5"/>
  <c r="AW129" i="5"/>
  <c r="AV129" i="5"/>
  <c r="AU129" i="5"/>
  <c r="AT129" i="5"/>
  <c r="AS129" i="5"/>
  <c r="AR129" i="5"/>
  <c r="AQ129" i="5"/>
  <c r="AP129" i="5"/>
  <c r="AO129" i="5"/>
  <c r="AN129" i="5"/>
  <c r="AM129" i="5"/>
  <c r="AL129" i="5"/>
  <c r="AK129" i="5"/>
  <c r="AJ129" i="5"/>
  <c r="AI129" i="5"/>
  <c r="AH129" i="5"/>
  <c r="AG129" i="5"/>
  <c r="AF129" i="5"/>
  <c r="AE129" i="5"/>
  <c r="AD129" i="5"/>
  <c r="AC129" i="5"/>
  <c r="AB129" i="5"/>
  <c r="AA129" i="5"/>
  <c r="BF128" i="5"/>
  <c r="BE128" i="5"/>
  <c r="BD128" i="5"/>
  <c r="BC128" i="5"/>
  <c r="BB128" i="5"/>
  <c r="BA128" i="5"/>
  <c r="AZ128" i="5"/>
  <c r="AY128" i="5"/>
  <c r="AX128" i="5"/>
  <c r="AW128" i="5"/>
  <c r="AV128" i="5"/>
  <c r="AU128" i="5"/>
  <c r="AT128" i="5"/>
  <c r="AS128" i="5"/>
  <c r="AR128" i="5"/>
  <c r="AQ128" i="5"/>
  <c r="AP128" i="5"/>
  <c r="AO128" i="5"/>
  <c r="AN128" i="5"/>
  <c r="AM128" i="5"/>
  <c r="AL128" i="5"/>
  <c r="AK128" i="5"/>
  <c r="AJ128" i="5"/>
  <c r="AI128" i="5"/>
  <c r="AH128" i="5"/>
  <c r="AG128" i="5"/>
  <c r="AF128" i="5"/>
  <c r="AE128" i="5"/>
  <c r="AD128" i="5"/>
  <c r="AC128" i="5"/>
  <c r="AB128" i="5"/>
  <c r="AA128" i="5"/>
  <c r="BF127" i="5"/>
  <c r="BE127" i="5"/>
  <c r="BE119" i="5" s="1"/>
  <c r="BD127" i="5"/>
  <c r="BC127" i="5"/>
  <c r="BB127" i="5"/>
  <c r="BA127" i="5"/>
  <c r="BA119" i="5" s="1"/>
  <c r="AZ127" i="5"/>
  <c r="AY127" i="5"/>
  <c r="AX127" i="5"/>
  <c r="AW127" i="5"/>
  <c r="AW119" i="5" s="1"/>
  <c r="AV127" i="5"/>
  <c r="AU127" i="5"/>
  <c r="AT127" i="5"/>
  <c r="AS127" i="5"/>
  <c r="AS119" i="5" s="1"/>
  <c r="AR127" i="5"/>
  <c r="AQ127" i="5"/>
  <c r="AP127" i="5"/>
  <c r="AO127" i="5"/>
  <c r="AO119" i="5" s="1"/>
  <c r="AN127" i="5"/>
  <c r="AM127" i="5"/>
  <c r="AL127" i="5"/>
  <c r="AK127" i="5"/>
  <c r="AK119" i="5" s="1"/>
  <c r="AJ127" i="5"/>
  <c r="AI127" i="5"/>
  <c r="AH127" i="5"/>
  <c r="AG127" i="5"/>
  <c r="AG119" i="5" s="1"/>
  <c r="AF127" i="5"/>
  <c r="AE127" i="5"/>
  <c r="AD127" i="5"/>
  <c r="AC127" i="5"/>
  <c r="AC119" i="5" s="1"/>
  <c r="AB127" i="5"/>
  <c r="AA127" i="5"/>
  <c r="BE126" i="5"/>
  <c r="BD126" i="5"/>
  <c r="BC126" i="5"/>
  <c r="BB126" i="5"/>
  <c r="BA126" i="5"/>
  <c r="AZ126" i="5"/>
  <c r="AY126" i="5"/>
  <c r="AX126" i="5"/>
  <c r="AW126" i="5"/>
  <c r="AW122" i="5" s="1"/>
  <c r="AV126" i="5"/>
  <c r="AU126" i="5"/>
  <c r="AT126" i="5"/>
  <c r="AS126" i="5"/>
  <c r="AS122" i="5" s="1"/>
  <c r="AR126" i="5"/>
  <c r="AQ126" i="5"/>
  <c r="AP126" i="5"/>
  <c r="AO126" i="5"/>
  <c r="AO122" i="5" s="1"/>
  <c r="AN126" i="5"/>
  <c r="AM126" i="5"/>
  <c r="AL126" i="5"/>
  <c r="AK126" i="5"/>
  <c r="AK122" i="5" s="1"/>
  <c r="AJ126" i="5"/>
  <c r="AI126" i="5"/>
  <c r="AH126" i="5"/>
  <c r="AG126" i="5"/>
  <c r="AG122" i="5" s="1"/>
  <c r="AF126" i="5"/>
  <c r="AE126" i="5"/>
  <c r="AD126" i="5"/>
  <c r="AC126" i="5"/>
  <c r="AC122" i="5" s="1"/>
  <c r="AB126" i="5"/>
  <c r="AA126" i="5"/>
  <c r="BF125" i="5"/>
  <c r="BD125" i="5"/>
  <c r="BC125" i="5"/>
  <c r="BB125" i="5"/>
  <c r="AZ125" i="5"/>
  <c r="AY125" i="5"/>
  <c r="AX125" i="5"/>
  <c r="AV125" i="5"/>
  <c r="AU125" i="5"/>
  <c r="AT125" i="5"/>
  <c r="AR125" i="5"/>
  <c r="AQ125" i="5"/>
  <c r="AP125" i="5"/>
  <c r="AN125" i="5"/>
  <c r="AM125" i="5"/>
  <c r="AL125" i="5"/>
  <c r="AJ125" i="5"/>
  <c r="AI125" i="5"/>
  <c r="AH125" i="5"/>
  <c r="AF125" i="5"/>
  <c r="AE125" i="5"/>
  <c r="AD125" i="5"/>
  <c r="AB125" i="5"/>
  <c r="AA125" i="5"/>
  <c r="BF124" i="5"/>
  <c r="BD124" i="5"/>
  <c r="BC124" i="5"/>
  <c r="BB124" i="5"/>
  <c r="AZ124" i="5"/>
  <c r="AY124" i="5"/>
  <c r="AX124" i="5"/>
  <c r="AV124" i="5"/>
  <c r="AU124" i="5"/>
  <c r="AT124" i="5"/>
  <c r="AR124" i="5"/>
  <c r="AQ124" i="5"/>
  <c r="AP124" i="5"/>
  <c r="AN124" i="5"/>
  <c r="AM124" i="5"/>
  <c r="AL124" i="5"/>
  <c r="AJ124" i="5"/>
  <c r="AI124" i="5"/>
  <c r="AH124" i="5"/>
  <c r="AF124" i="5"/>
  <c r="AE124" i="5"/>
  <c r="AD124" i="5"/>
  <c r="AB124" i="5"/>
  <c r="AA124" i="5"/>
  <c r="BF123" i="5"/>
  <c r="BD123" i="5"/>
  <c r="BD164" i="5" s="1"/>
  <c r="BD166" i="5" s="1"/>
  <c r="BC123" i="5"/>
  <c r="BC164" i="5" s="1"/>
  <c r="BB123" i="5"/>
  <c r="BB164" i="5" s="1"/>
  <c r="AZ123" i="5"/>
  <c r="AZ164" i="5" s="1"/>
  <c r="AZ166" i="5" s="1"/>
  <c r="AY123" i="5"/>
  <c r="AY164" i="5" s="1"/>
  <c r="AX123" i="5"/>
  <c r="AX164" i="5" s="1"/>
  <c r="AX166" i="5" s="1"/>
  <c r="AV123" i="5"/>
  <c r="AV164" i="5" s="1"/>
  <c r="AV166" i="5" s="1"/>
  <c r="AU123" i="5"/>
  <c r="AU164" i="5" s="1"/>
  <c r="AT123" i="5"/>
  <c r="AT164" i="5" s="1"/>
  <c r="AR123" i="5"/>
  <c r="AR164" i="5" s="1"/>
  <c r="AR166" i="5" s="1"/>
  <c r="AQ123" i="5"/>
  <c r="AQ164" i="5" s="1"/>
  <c r="AP123" i="5"/>
  <c r="AP164" i="5" s="1"/>
  <c r="AP166" i="5" s="1"/>
  <c r="AN123" i="5"/>
  <c r="AN164" i="5" s="1"/>
  <c r="AN166" i="5" s="1"/>
  <c r="AM123" i="5"/>
  <c r="AM164" i="5" s="1"/>
  <c r="AL123" i="5"/>
  <c r="AL164" i="5" s="1"/>
  <c r="AJ123" i="5"/>
  <c r="AJ164" i="5" s="1"/>
  <c r="AJ166" i="5" s="1"/>
  <c r="AI123" i="5"/>
  <c r="AI164" i="5" s="1"/>
  <c r="AH123" i="5"/>
  <c r="AH164" i="5" s="1"/>
  <c r="AH166" i="5" s="1"/>
  <c r="AF123" i="5"/>
  <c r="AF164" i="5" s="1"/>
  <c r="AF166" i="5" s="1"/>
  <c r="AE123" i="5"/>
  <c r="AE164" i="5" s="1"/>
  <c r="AD123" i="5"/>
  <c r="AD164" i="5" s="1"/>
  <c r="AB123" i="5"/>
  <c r="AB164" i="5" s="1"/>
  <c r="AB166" i="5" s="1"/>
  <c r="AA123" i="5"/>
  <c r="AA164" i="5" s="1"/>
  <c r="BE122" i="5"/>
  <c r="BD122" i="5"/>
  <c r="BC122" i="5"/>
  <c r="BA122" i="5"/>
  <c r="AZ122" i="5"/>
  <c r="AY122" i="5"/>
  <c r="AV122" i="5"/>
  <c r="AU122" i="5"/>
  <c r="AR122" i="5"/>
  <c r="AQ122" i="5"/>
  <c r="AN122" i="5"/>
  <c r="AM122" i="5"/>
  <c r="AJ122" i="5"/>
  <c r="AI122" i="5"/>
  <c r="AF122" i="5"/>
  <c r="AE122" i="5"/>
  <c r="AB122" i="5"/>
  <c r="AA122" i="5"/>
  <c r="BD121" i="5"/>
  <c r="BC121" i="5"/>
  <c r="AZ121" i="5"/>
  <c r="AY121" i="5"/>
  <c r="AV121" i="5"/>
  <c r="AU121" i="5"/>
  <c r="AR121" i="5"/>
  <c r="AQ121" i="5"/>
  <c r="AN121" i="5"/>
  <c r="AM121" i="5"/>
  <c r="AJ121" i="5"/>
  <c r="AI121" i="5"/>
  <c r="AF121" i="5"/>
  <c r="AE121" i="5"/>
  <c r="AB121" i="5"/>
  <c r="AA121" i="5"/>
  <c r="BF121" i="5" s="1"/>
  <c r="BD120" i="5"/>
  <c r="AZ120" i="5"/>
  <c r="AY120" i="5"/>
  <c r="AV120" i="5"/>
  <c r="AR120" i="5"/>
  <c r="AQ120" i="5"/>
  <c r="AN120" i="5"/>
  <c r="AJ120" i="5"/>
  <c r="AI120" i="5"/>
  <c r="AF120" i="5"/>
  <c r="AB120" i="5"/>
  <c r="AA120" i="5"/>
  <c r="BF120" i="5" s="1"/>
  <c r="BD118" i="5"/>
  <c r="BC118" i="5"/>
  <c r="AZ118" i="5"/>
  <c r="AY118" i="5"/>
  <c r="AV118" i="5"/>
  <c r="AU118" i="5"/>
  <c r="AR118" i="5"/>
  <c r="AQ118" i="5"/>
  <c r="AN118" i="5"/>
  <c r="AM118" i="5"/>
  <c r="AJ118" i="5"/>
  <c r="AI118" i="5"/>
  <c r="AF118" i="5"/>
  <c r="AE118" i="5"/>
  <c r="AB118" i="5"/>
  <c r="AA118" i="5"/>
  <c r="BE117" i="5"/>
  <c r="BD117" i="5"/>
  <c r="BC117" i="5"/>
  <c r="BB117" i="5"/>
  <c r="BA117" i="5"/>
  <c r="AZ117" i="5"/>
  <c r="AY117" i="5"/>
  <c r="AX117" i="5"/>
  <c r="AW117" i="5"/>
  <c r="AV117" i="5"/>
  <c r="AU117" i="5"/>
  <c r="AT117" i="5"/>
  <c r="AS117" i="5"/>
  <c r="AR117" i="5"/>
  <c r="AQ117" i="5"/>
  <c r="AP117" i="5"/>
  <c r="AO117" i="5"/>
  <c r="AN117" i="5"/>
  <c r="AM117" i="5"/>
  <c r="AL117" i="5"/>
  <c r="AK117" i="5"/>
  <c r="AJ117" i="5"/>
  <c r="AI117" i="5"/>
  <c r="AH117" i="5"/>
  <c r="AG117" i="5"/>
  <c r="AF117" i="5"/>
  <c r="AE117" i="5"/>
  <c r="AD117" i="5"/>
  <c r="AC117" i="5"/>
  <c r="AB117" i="5"/>
  <c r="AA117" i="5"/>
  <c r="BE115" i="5"/>
  <c r="BD115" i="5"/>
  <c r="BC115" i="5"/>
  <c r="BB115" i="5"/>
  <c r="BA115" i="5"/>
  <c r="AZ115" i="5"/>
  <c r="AY115" i="5"/>
  <c r="AX115" i="5"/>
  <c r="AW115" i="5"/>
  <c r="AV115" i="5"/>
  <c r="AU115" i="5"/>
  <c r="AT115" i="5"/>
  <c r="AS115" i="5"/>
  <c r="AR115" i="5"/>
  <c r="AQ115" i="5"/>
  <c r="AP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AC115" i="5"/>
  <c r="AB115" i="5"/>
  <c r="AA115" i="5"/>
  <c r="A115" i="5"/>
  <c r="BG113" i="5"/>
  <c r="Y113" i="5"/>
  <c r="X113" i="5"/>
  <c r="W113" i="5"/>
  <c r="V113" i="5"/>
  <c r="Z113" i="5" s="1"/>
  <c r="U113" i="5"/>
  <c r="T113" i="5"/>
  <c r="S113" i="5"/>
  <c r="R113" i="5"/>
  <c r="Q113" i="5"/>
  <c r="P113" i="5"/>
  <c r="O113" i="5"/>
  <c r="N113" i="5"/>
  <c r="M113" i="5" s="1"/>
  <c r="BG112" i="5"/>
  <c r="Y112" i="5"/>
  <c r="X112" i="5"/>
  <c r="W112" i="5"/>
  <c r="V112" i="5"/>
  <c r="Z112" i="5" s="1"/>
  <c r="U112" i="5"/>
  <c r="T112" i="5"/>
  <c r="S112" i="5"/>
  <c r="R112" i="5"/>
  <c r="Q112" i="5"/>
  <c r="P112" i="5"/>
  <c r="O112" i="5"/>
  <c r="N112" i="5"/>
  <c r="M112" i="5" s="1"/>
  <c r="BG111" i="5"/>
  <c r="Y111" i="5"/>
  <c r="X111" i="5"/>
  <c r="W111" i="5"/>
  <c r="V111" i="5"/>
  <c r="Z111" i="5" s="1"/>
  <c r="U111" i="5"/>
  <c r="T111" i="5"/>
  <c r="S111" i="5"/>
  <c r="R111" i="5"/>
  <c r="Q111" i="5"/>
  <c r="P111" i="5"/>
  <c r="O111" i="5"/>
  <c r="N111" i="5" s="1"/>
  <c r="M111" i="5"/>
  <c r="BG110" i="5"/>
  <c r="Y110" i="5"/>
  <c r="X110" i="5"/>
  <c r="W110" i="5"/>
  <c r="V110" i="5"/>
  <c r="U110" i="5"/>
  <c r="T110" i="5"/>
  <c r="S110" i="5"/>
  <c r="R110" i="5"/>
  <c r="Q110" i="5"/>
  <c r="P110" i="5"/>
  <c r="O110" i="5"/>
  <c r="N110" i="5" s="1"/>
  <c r="M110" i="5" s="1"/>
  <c r="BG109" i="5"/>
  <c r="Y109" i="5"/>
  <c r="X109" i="5"/>
  <c r="W109" i="5"/>
  <c r="V109" i="5"/>
  <c r="Z109" i="5" s="1"/>
  <c r="U109" i="5"/>
  <c r="T109" i="5"/>
  <c r="S109" i="5"/>
  <c r="R109" i="5"/>
  <c r="Q109" i="5"/>
  <c r="P109" i="5"/>
  <c r="O109" i="5"/>
  <c r="N109" i="5"/>
  <c r="M109" i="5" s="1"/>
  <c r="BG108" i="5"/>
  <c r="Y108" i="5"/>
  <c r="X108" i="5"/>
  <c r="W108" i="5"/>
  <c r="V108" i="5"/>
  <c r="Z108" i="5" s="1"/>
  <c r="U108" i="5"/>
  <c r="T108" i="5"/>
  <c r="S108" i="5"/>
  <c r="R108" i="5"/>
  <c r="Q108" i="5"/>
  <c r="P108" i="5"/>
  <c r="O108" i="5"/>
  <c r="N108" i="5"/>
  <c r="M108" i="5" s="1"/>
  <c r="BG107" i="5"/>
  <c r="Y107" i="5"/>
  <c r="X107" i="5"/>
  <c r="W107" i="5"/>
  <c r="V107" i="5"/>
  <c r="U107" i="5"/>
  <c r="T107" i="5"/>
  <c r="S107" i="5"/>
  <c r="R107" i="5"/>
  <c r="Q107" i="5"/>
  <c r="P107" i="5"/>
  <c r="O107" i="5"/>
  <c r="N107" i="5" s="1"/>
  <c r="M107" i="5"/>
  <c r="BG106" i="5"/>
  <c r="Y106" i="5"/>
  <c r="X106" i="5"/>
  <c r="W106" i="5"/>
  <c r="V106" i="5"/>
  <c r="Z106" i="5" s="1"/>
  <c r="U106" i="5"/>
  <c r="T106" i="5"/>
  <c r="S106" i="5"/>
  <c r="R106" i="5"/>
  <c r="Q106" i="5"/>
  <c r="P106" i="5"/>
  <c r="O106" i="5"/>
  <c r="N106" i="5"/>
  <c r="M106" i="5" s="1"/>
  <c r="BG105" i="5"/>
  <c r="Y105" i="5"/>
  <c r="X105" i="5"/>
  <c r="W105" i="5"/>
  <c r="V105" i="5"/>
  <c r="Z105" i="5" s="1"/>
  <c r="U105" i="5"/>
  <c r="T105" i="5"/>
  <c r="S105" i="5"/>
  <c r="R105" i="5"/>
  <c r="Q105" i="5"/>
  <c r="P105" i="5"/>
  <c r="O105" i="5"/>
  <c r="N105" i="5"/>
  <c r="M105" i="5" s="1"/>
  <c r="BG104" i="5"/>
  <c r="Y104" i="5"/>
  <c r="X104" i="5"/>
  <c r="W104" i="5"/>
  <c r="V104" i="5"/>
  <c r="Z104" i="5" s="1"/>
  <c r="U104" i="5"/>
  <c r="T104" i="5"/>
  <c r="S104" i="5"/>
  <c r="R104" i="5"/>
  <c r="Q104" i="5"/>
  <c r="P104" i="5"/>
  <c r="O104" i="5"/>
  <c r="N104" i="5"/>
  <c r="M104" i="5"/>
  <c r="BG103" i="5"/>
  <c r="Y103" i="5"/>
  <c r="X103" i="5"/>
  <c r="W103" i="5"/>
  <c r="V103" i="5"/>
  <c r="U103" i="5"/>
  <c r="T103" i="5"/>
  <c r="S103" i="5"/>
  <c r="R103" i="5"/>
  <c r="Q103" i="5"/>
  <c r="P103" i="5"/>
  <c r="O103" i="5"/>
  <c r="N103" i="5" s="1"/>
  <c r="M103" i="5" s="1"/>
  <c r="BG102" i="5"/>
  <c r="Y102" i="5"/>
  <c r="X102" i="5"/>
  <c r="W102" i="5"/>
  <c r="V102" i="5"/>
  <c r="Z102" i="5" s="1"/>
  <c r="U102" i="5"/>
  <c r="T102" i="5"/>
  <c r="S102" i="5"/>
  <c r="R102" i="5"/>
  <c r="Q102" i="5"/>
  <c r="P102" i="5"/>
  <c r="O102" i="5"/>
  <c r="N102" i="5" s="1"/>
  <c r="M102" i="5" s="1"/>
  <c r="BG101" i="5"/>
  <c r="Y101" i="5"/>
  <c r="X101" i="5"/>
  <c r="W101" i="5"/>
  <c r="V101" i="5"/>
  <c r="Z101" i="5" s="1"/>
  <c r="U101" i="5"/>
  <c r="T101" i="5"/>
  <c r="S101" i="5"/>
  <c r="R101" i="5"/>
  <c r="Q101" i="5"/>
  <c r="P101" i="5"/>
  <c r="O101" i="5"/>
  <c r="N101" i="5" s="1"/>
  <c r="M101" i="5" s="1"/>
  <c r="BG100" i="5"/>
  <c r="Y100" i="5"/>
  <c r="X100" i="5"/>
  <c r="W100" i="5"/>
  <c r="V100" i="5"/>
  <c r="Z100" i="5" s="1"/>
  <c r="U100" i="5"/>
  <c r="T100" i="5"/>
  <c r="S100" i="5"/>
  <c r="R100" i="5"/>
  <c r="Q100" i="5"/>
  <c r="P100" i="5"/>
  <c r="O100" i="5"/>
  <c r="N100" i="5"/>
  <c r="M100" i="5" s="1"/>
  <c r="BG99" i="5"/>
  <c r="Y99" i="5"/>
  <c r="X99" i="5"/>
  <c r="W99" i="5"/>
  <c r="V99" i="5"/>
  <c r="Z99" i="5" s="1"/>
  <c r="U99" i="5"/>
  <c r="T99" i="5"/>
  <c r="S99" i="5"/>
  <c r="R99" i="5"/>
  <c r="Q99" i="5"/>
  <c r="P99" i="5"/>
  <c r="O99" i="5"/>
  <c r="N99" i="5" s="1"/>
  <c r="M99" i="5"/>
  <c r="BG98" i="5"/>
  <c r="Y98" i="5"/>
  <c r="X98" i="5"/>
  <c r="W98" i="5"/>
  <c r="V98" i="5"/>
  <c r="Z98" i="5" s="1"/>
  <c r="U98" i="5"/>
  <c r="T98" i="5"/>
  <c r="S98" i="5"/>
  <c r="R98" i="5"/>
  <c r="Q98" i="5"/>
  <c r="P98" i="5"/>
  <c r="O98" i="5"/>
  <c r="N98" i="5"/>
  <c r="M98" i="5" s="1"/>
  <c r="BG97" i="5"/>
  <c r="Y97" i="5"/>
  <c r="X97" i="5"/>
  <c r="W97" i="5"/>
  <c r="V97" i="5"/>
  <c r="Z97" i="5" s="1"/>
  <c r="U97" i="5"/>
  <c r="T97" i="5"/>
  <c r="S97" i="5"/>
  <c r="R97" i="5"/>
  <c r="Q97" i="5"/>
  <c r="P97" i="5"/>
  <c r="O97" i="5"/>
  <c r="N97" i="5"/>
  <c r="M97" i="5" s="1"/>
  <c r="BG96" i="5"/>
  <c r="Y96" i="5"/>
  <c r="X96" i="5"/>
  <c r="W96" i="5"/>
  <c r="V96" i="5"/>
  <c r="Z96" i="5" s="1"/>
  <c r="U96" i="5"/>
  <c r="T96" i="5"/>
  <c r="S96" i="5"/>
  <c r="R96" i="5"/>
  <c r="Q96" i="5"/>
  <c r="P96" i="5"/>
  <c r="O96" i="5"/>
  <c r="N96" i="5"/>
  <c r="M96" i="5"/>
  <c r="BG95" i="5"/>
  <c r="Y95" i="5"/>
  <c r="X95" i="5"/>
  <c r="W95" i="5"/>
  <c r="V95" i="5"/>
  <c r="U95" i="5"/>
  <c r="T95" i="5"/>
  <c r="S95" i="5"/>
  <c r="R95" i="5"/>
  <c r="Q95" i="5"/>
  <c r="P95" i="5"/>
  <c r="O95" i="5"/>
  <c r="N95" i="5" s="1"/>
  <c r="M95" i="5" s="1"/>
  <c r="BG94" i="5"/>
  <c r="Y94" i="5"/>
  <c r="X94" i="5"/>
  <c r="W94" i="5"/>
  <c r="V94" i="5"/>
  <c r="Z94" i="5" s="1"/>
  <c r="U94" i="5"/>
  <c r="T94" i="5"/>
  <c r="S94" i="5"/>
  <c r="R94" i="5"/>
  <c r="Q94" i="5"/>
  <c r="P94" i="5"/>
  <c r="O94" i="5"/>
  <c r="N94" i="5"/>
  <c r="M94" i="5" s="1"/>
  <c r="BG93" i="5"/>
  <c r="Y93" i="5"/>
  <c r="X93" i="5"/>
  <c r="W93" i="5"/>
  <c r="V93" i="5"/>
  <c r="Z93" i="5" s="1"/>
  <c r="U93" i="5"/>
  <c r="T93" i="5"/>
  <c r="S93" i="5"/>
  <c r="R93" i="5"/>
  <c r="Q93" i="5"/>
  <c r="P93" i="5"/>
  <c r="O93" i="5"/>
  <c r="N93" i="5" s="1"/>
  <c r="M93" i="5" s="1"/>
  <c r="BG92" i="5"/>
  <c r="Y92" i="5"/>
  <c r="X92" i="5"/>
  <c r="W92" i="5"/>
  <c r="V92" i="5"/>
  <c r="Z92" i="5" s="1"/>
  <c r="U92" i="5"/>
  <c r="T92" i="5"/>
  <c r="S92" i="5"/>
  <c r="R92" i="5"/>
  <c r="Q92" i="5"/>
  <c r="P92" i="5"/>
  <c r="O92" i="5"/>
  <c r="N92" i="5"/>
  <c r="M92" i="5" s="1"/>
  <c r="BG91" i="5"/>
  <c r="Y91" i="5"/>
  <c r="X91" i="5"/>
  <c r="W91" i="5"/>
  <c r="V91" i="5"/>
  <c r="Z91" i="5" s="1"/>
  <c r="U91" i="5"/>
  <c r="T91" i="5"/>
  <c r="S91" i="5"/>
  <c r="R91" i="5"/>
  <c r="Q91" i="5"/>
  <c r="P91" i="5"/>
  <c r="O91" i="5"/>
  <c r="N91" i="5" s="1"/>
  <c r="M91" i="5" s="1"/>
  <c r="BG90" i="5"/>
  <c r="Y90" i="5"/>
  <c r="X90" i="5"/>
  <c r="W90" i="5"/>
  <c r="V90" i="5"/>
  <c r="Z90" i="5" s="1"/>
  <c r="U90" i="5"/>
  <c r="T90" i="5"/>
  <c r="S90" i="5"/>
  <c r="R90" i="5"/>
  <c r="Q90" i="5"/>
  <c r="P90" i="5"/>
  <c r="O90" i="5"/>
  <c r="N90" i="5"/>
  <c r="M90" i="5" s="1"/>
  <c r="BG89" i="5"/>
  <c r="Y89" i="5"/>
  <c r="X89" i="5"/>
  <c r="W89" i="5"/>
  <c r="V89" i="5"/>
  <c r="Z89" i="5" s="1"/>
  <c r="U89" i="5"/>
  <c r="T89" i="5"/>
  <c r="S89" i="5"/>
  <c r="R89" i="5"/>
  <c r="Q89" i="5"/>
  <c r="P89" i="5"/>
  <c r="O89" i="5"/>
  <c r="N89" i="5"/>
  <c r="M89" i="5"/>
  <c r="BG88" i="5"/>
  <c r="Y88" i="5"/>
  <c r="X88" i="5"/>
  <c r="W88" i="5"/>
  <c r="V88" i="5"/>
  <c r="Z88" i="5" s="1"/>
  <c r="U88" i="5"/>
  <c r="T88" i="5"/>
  <c r="S88" i="5"/>
  <c r="R88" i="5"/>
  <c r="Q88" i="5"/>
  <c r="P88" i="5"/>
  <c r="O88" i="5"/>
  <c r="N88" i="5"/>
  <c r="M88" i="5"/>
  <c r="BG87" i="5"/>
  <c r="Y87" i="5"/>
  <c r="X87" i="5"/>
  <c r="W87" i="5"/>
  <c r="V87" i="5"/>
  <c r="Z87" i="5" s="1"/>
  <c r="U87" i="5"/>
  <c r="T87" i="5"/>
  <c r="S87" i="5"/>
  <c r="R87" i="5"/>
  <c r="Q87" i="5"/>
  <c r="P87" i="5"/>
  <c r="O87" i="5"/>
  <c r="N87" i="5" s="1"/>
  <c r="M87" i="5" s="1"/>
  <c r="BG86" i="5"/>
  <c r="Y86" i="5"/>
  <c r="X86" i="5"/>
  <c r="W86" i="5"/>
  <c r="V86" i="5"/>
  <c r="Z86" i="5" s="1"/>
  <c r="U86" i="5"/>
  <c r="T86" i="5"/>
  <c r="S86" i="5"/>
  <c r="R86" i="5"/>
  <c r="Q86" i="5"/>
  <c r="P86" i="5"/>
  <c r="O86" i="5"/>
  <c r="N86" i="5"/>
  <c r="M86" i="5" s="1"/>
  <c r="BG85" i="5"/>
  <c r="Y85" i="5"/>
  <c r="X85" i="5"/>
  <c r="W85" i="5"/>
  <c r="V85" i="5"/>
  <c r="Z85" i="5" s="1"/>
  <c r="U85" i="5"/>
  <c r="T85" i="5"/>
  <c r="S85" i="5"/>
  <c r="R85" i="5"/>
  <c r="Q85" i="5"/>
  <c r="P85" i="5"/>
  <c r="O85" i="5"/>
  <c r="N85" i="5"/>
  <c r="M85" i="5"/>
  <c r="BG84" i="5"/>
  <c r="Y84" i="5"/>
  <c r="X84" i="5"/>
  <c r="W84" i="5"/>
  <c r="V84" i="5"/>
  <c r="Z84" i="5" s="1"/>
  <c r="U84" i="5"/>
  <c r="T84" i="5"/>
  <c r="S84" i="5"/>
  <c r="R84" i="5"/>
  <c r="Q84" i="5"/>
  <c r="P84" i="5"/>
  <c r="O84" i="5"/>
  <c r="N84" i="5"/>
  <c r="M84" i="5"/>
  <c r="BG83" i="5"/>
  <c r="Y83" i="5"/>
  <c r="X83" i="5"/>
  <c r="W83" i="5"/>
  <c r="V83" i="5"/>
  <c r="Z83" i="5" s="1"/>
  <c r="U83" i="5"/>
  <c r="T83" i="5"/>
  <c r="S83" i="5"/>
  <c r="R83" i="5"/>
  <c r="Q83" i="5"/>
  <c r="P83" i="5"/>
  <c r="O83" i="5"/>
  <c r="N83" i="5" s="1"/>
  <c r="M83" i="5" s="1"/>
  <c r="BG82" i="5"/>
  <c r="Y82" i="5"/>
  <c r="X82" i="5"/>
  <c r="W82" i="5"/>
  <c r="V82" i="5"/>
  <c r="Z82" i="5" s="1"/>
  <c r="U82" i="5"/>
  <c r="T82" i="5"/>
  <c r="S82" i="5"/>
  <c r="R82" i="5"/>
  <c r="Q82" i="5"/>
  <c r="P82" i="5"/>
  <c r="O82" i="5"/>
  <c r="N82" i="5"/>
  <c r="M82" i="5" s="1"/>
  <c r="BG81" i="5"/>
  <c r="Y81" i="5"/>
  <c r="X81" i="5"/>
  <c r="W81" i="5"/>
  <c r="V81" i="5"/>
  <c r="Z81" i="5" s="1"/>
  <c r="U81" i="5"/>
  <c r="T81" i="5"/>
  <c r="S81" i="5"/>
  <c r="R81" i="5"/>
  <c r="Q81" i="5"/>
  <c r="P81" i="5"/>
  <c r="O81" i="5"/>
  <c r="N81" i="5"/>
  <c r="M81" i="5"/>
  <c r="BG80" i="5"/>
  <c r="Y80" i="5"/>
  <c r="X80" i="5"/>
  <c r="W80" i="5"/>
  <c r="V80" i="5"/>
  <c r="Z80" i="5" s="1"/>
  <c r="U80" i="5"/>
  <c r="T80" i="5"/>
  <c r="S80" i="5"/>
  <c r="R80" i="5"/>
  <c r="Q80" i="5"/>
  <c r="P80" i="5"/>
  <c r="O80" i="5"/>
  <c r="N80" i="5"/>
  <c r="M80" i="5"/>
  <c r="BG79" i="5"/>
  <c r="Y79" i="5"/>
  <c r="X79" i="5"/>
  <c r="W79" i="5"/>
  <c r="V79" i="5"/>
  <c r="Z79" i="5" s="1"/>
  <c r="U79" i="5"/>
  <c r="T79" i="5"/>
  <c r="S79" i="5"/>
  <c r="R79" i="5"/>
  <c r="Q79" i="5"/>
  <c r="P79" i="5"/>
  <c r="O79" i="5"/>
  <c r="N79" i="5" s="1"/>
  <c r="M79" i="5" s="1"/>
  <c r="BG78" i="5"/>
  <c r="Y78" i="5"/>
  <c r="X78" i="5"/>
  <c r="W78" i="5"/>
  <c r="V78" i="5"/>
  <c r="Z78" i="5" s="1"/>
  <c r="U78" i="5"/>
  <c r="T78" i="5"/>
  <c r="S78" i="5"/>
  <c r="R78" i="5"/>
  <c r="Q78" i="5"/>
  <c r="P78" i="5"/>
  <c r="O78" i="5"/>
  <c r="N78" i="5"/>
  <c r="M78" i="5" s="1"/>
  <c r="BG77" i="5"/>
  <c r="Y77" i="5"/>
  <c r="X77" i="5"/>
  <c r="W77" i="5"/>
  <c r="V77" i="5"/>
  <c r="Z77" i="5" s="1"/>
  <c r="U77" i="5"/>
  <c r="T77" i="5"/>
  <c r="S77" i="5"/>
  <c r="R77" i="5"/>
  <c r="Q77" i="5"/>
  <c r="P77" i="5"/>
  <c r="O77" i="5"/>
  <c r="N77" i="5"/>
  <c r="M77" i="5"/>
  <c r="BG76" i="5"/>
  <c r="Y76" i="5"/>
  <c r="X76" i="5"/>
  <c r="W76" i="5"/>
  <c r="V76" i="5"/>
  <c r="Z76" i="5" s="1"/>
  <c r="U76" i="5"/>
  <c r="T76" i="5"/>
  <c r="S76" i="5"/>
  <c r="R76" i="5"/>
  <c r="Q76" i="5"/>
  <c r="P76" i="5"/>
  <c r="O76" i="5"/>
  <c r="N76" i="5"/>
  <c r="M76" i="5"/>
  <c r="BG75" i="5"/>
  <c r="Y75" i="5"/>
  <c r="X75" i="5"/>
  <c r="W75" i="5"/>
  <c r="V75" i="5"/>
  <c r="Z75" i="5" s="1"/>
  <c r="U75" i="5"/>
  <c r="T75" i="5"/>
  <c r="S75" i="5"/>
  <c r="R75" i="5"/>
  <c r="Q75" i="5"/>
  <c r="P75" i="5"/>
  <c r="O75" i="5"/>
  <c r="N75" i="5" s="1"/>
  <c r="M75" i="5" s="1"/>
  <c r="BG74" i="5"/>
  <c r="Y74" i="5"/>
  <c r="X74" i="5"/>
  <c r="W74" i="5"/>
  <c r="V74" i="5"/>
  <c r="Z74" i="5" s="1"/>
  <c r="U74" i="5"/>
  <c r="T74" i="5"/>
  <c r="S74" i="5"/>
  <c r="R74" i="5"/>
  <c r="Q74" i="5"/>
  <c r="P74" i="5"/>
  <c r="O74" i="5"/>
  <c r="N74" i="5"/>
  <c r="M74" i="5" s="1"/>
  <c r="BG73" i="5"/>
  <c r="Y73" i="5"/>
  <c r="X73" i="5"/>
  <c r="W73" i="5"/>
  <c r="V73" i="5"/>
  <c r="Z73" i="5" s="1"/>
  <c r="U73" i="5"/>
  <c r="T73" i="5"/>
  <c r="S73" i="5"/>
  <c r="R73" i="5"/>
  <c r="Q73" i="5"/>
  <c r="P73" i="5"/>
  <c r="O73" i="5"/>
  <c r="N73" i="5"/>
  <c r="M73" i="5"/>
  <c r="BG72" i="5"/>
  <c r="Y72" i="5"/>
  <c r="X72" i="5"/>
  <c r="W72" i="5"/>
  <c r="V72" i="5"/>
  <c r="Z72" i="5" s="1"/>
  <c r="U72" i="5"/>
  <c r="T72" i="5"/>
  <c r="S72" i="5"/>
  <c r="R72" i="5"/>
  <c r="Q72" i="5"/>
  <c r="P72" i="5"/>
  <c r="O72" i="5"/>
  <c r="N72" i="5"/>
  <c r="M72" i="5"/>
  <c r="BG71" i="5"/>
  <c r="Y71" i="5"/>
  <c r="X71" i="5"/>
  <c r="W71" i="5"/>
  <c r="V71" i="5"/>
  <c r="Z71" i="5" s="1"/>
  <c r="U71" i="5"/>
  <c r="T71" i="5"/>
  <c r="S71" i="5"/>
  <c r="R71" i="5"/>
  <c r="Q71" i="5"/>
  <c r="P71" i="5"/>
  <c r="O71" i="5"/>
  <c r="N71" i="5" s="1"/>
  <c r="M71" i="5" s="1"/>
  <c r="BG70" i="5"/>
  <c r="Y70" i="5"/>
  <c r="X70" i="5"/>
  <c r="W70" i="5"/>
  <c r="V70" i="5"/>
  <c r="Z70" i="5" s="1"/>
  <c r="U70" i="5"/>
  <c r="T70" i="5"/>
  <c r="S70" i="5"/>
  <c r="R70" i="5"/>
  <c r="Q70" i="5"/>
  <c r="P70" i="5"/>
  <c r="O70" i="5"/>
  <c r="N70" i="5"/>
  <c r="M70" i="5" s="1"/>
  <c r="BG69" i="5"/>
  <c r="Y69" i="5"/>
  <c r="X69" i="5"/>
  <c r="W69" i="5"/>
  <c r="V69" i="5"/>
  <c r="Z69" i="5" s="1"/>
  <c r="U69" i="5"/>
  <c r="T69" i="5"/>
  <c r="S69" i="5"/>
  <c r="R69" i="5"/>
  <c r="Q69" i="5"/>
  <c r="P69" i="5"/>
  <c r="O69" i="5"/>
  <c r="N69" i="5"/>
  <c r="M69" i="5"/>
  <c r="BG68" i="5"/>
  <c r="Y68" i="5"/>
  <c r="X68" i="5"/>
  <c r="W68" i="5"/>
  <c r="V68" i="5"/>
  <c r="Z68" i="5" s="1"/>
  <c r="U68" i="5"/>
  <c r="T68" i="5"/>
  <c r="S68" i="5"/>
  <c r="R68" i="5"/>
  <c r="Q68" i="5"/>
  <c r="P68" i="5"/>
  <c r="O68" i="5"/>
  <c r="N68" i="5"/>
  <c r="M68" i="5"/>
  <c r="BG67" i="5"/>
  <c r="Y67" i="5"/>
  <c r="X67" i="5"/>
  <c r="W67" i="5"/>
  <c r="V67" i="5"/>
  <c r="Z67" i="5" s="1"/>
  <c r="U67" i="5"/>
  <c r="T67" i="5"/>
  <c r="S67" i="5"/>
  <c r="R67" i="5"/>
  <c r="Q67" i="5"/>
  <c r="P67" i="5"/>
  <c r="O67" i="5"/>
  <c r="N67" i="5" s="1"/>
  <c r="M67" i="5" s="1"/>
  <c r="BG66" i="5"/>
  <c r="Y66" i="5"/>
  <c r="X66" i="5"/>
  <c r="W66" i="5"/>
  <c r="V66" i="5"/>
  <c r="Z66" i="5" s="1"/>
  <c r="U66" i="5"/>
  <c r="T66" i="5"/>
  <c r="S66" i="5"/>
  <c r="R66" i="5"/>
  <c r="Q66" i="5"/>
  <c r="P66" i="5"/>
  <c r="O66" i="5"/>
  <c r="N66" i="5"/>
  <c r="M66" i="5" s="1"/>
  <c r="BG65" i="5"/>
  <c r="Y65" i="5"/>
  <c r="X65" i="5"/>
  <c r="W65" i="5"/>
  <c r="V65" i="5"/>
  <c r="Z65" i="5" s="1"/>
  <c r="U65" i="5"/>
  <c r="T65" i="5"/>
  <c r="S65" i="5"/>
  <c r="R65" i="5"/>
  <c r="Q65" i="5"/>
  <c r="P65" i="5"/>
  <c r="O65" i="5"/>
  <c r="N65" i="5"/>
  <c r="M65" i="5"/>
  <c r="BG64" i="5"/>
  <c r="Y64" i="5"/>
  <c r="X64" i="5"/>
  <c r="W64" i="5"/>
  <c r="V64" i="5"/>
  <c r="Z64" i="5" s="1"/>
  <c r="U64" i="5"/>
  <c r="T64" i="5"/>
  <c r="S64" i="5"/>
  <c r="R64" i="5"/>
  <c r="Q64" i="5"/>
  <c r="P64" i="5"/>
  <c r="O64" i="5"/>
  <c r="N64" i="5"/>
  <c r="M64" i="5"/>
  <c r="BG63" i="5"/>
  <c r="Y63" i="5"/>
  <c r="X63" i="5"/>
  <c r="W63" i="5"/>
  <c r="V63" i="5"/>
  <c r="Z63" i="5" s="1"/>
  <c r="U63" i="5"/>
  <c r="T63" i="5"/>
  <c r="S63" i="5"/>
  <c r="R63" i="5"/>
  <c r="Q63" i="5"/>
  <c r="P63" i="5"/>
  <c r="O63" i="5"/>
  <c r="N63" i="5" s="1"/>
  <c r="M63" i="5" s="1"/>
  <c r="BG62" i="5"/>
  <c r="Y62" i="5"/>
  <c r="X62" i="5"/>
  <c r="W62" i="5"/>
  <c r="V62" i="5"/>
  <c r="Z62" i="5" s="1"/>
  <c r="U62" i="5"/>
  <c r="T62" i="5"/>
  <c r="S62" i="5"/>
  <c r="R62" i="5"/>
  <c r="Q62" i="5"/>
  <c r="P62" i="5"/>
  <c r="O62" i="5"/>
  <c r="N62" i="5"/>
  <c r="M62" i="5" s="1"/>
  <c r="BG61" i="5"/>
  <c r="Y61" i="5"/>
  <c r="X61" i="5"/>
  <c r="W61" i="5"/>
  <c r="V61" i="5"/>
  <c r="Z61" i="5" s="1"/>
  <c r="U61" i="5"/>
  <c r="T61" i="5"/>
  <c r="S61" i="5"/>
  <c r="R61" i="5"/>
  <c r="Q61" i="5"/>
  <c r="P61" i="5"/>
  <c r="O61" i="5"/>
  <c r="N61" i="5"/>
  <c r="M61" i="5"/>
  <c r="BG60" i="5"/>
  <c r="Y60" i="5"/>
  <c r="X60" i="5"/>
  <c r="W60" i="5"/>
  <c r="V60" i="5"/>
  <c r="Z60" i="5" s="1"/>
  <c r="U60" i="5"/>
  <c r="T60" i="5"/>
  <c r="S60" i="5"/>
  <c r="R60" i="5"/>
  <c r="Q60" i="5"/>
  <c r="P60" i="5"/>
  <c r="O60" i="5"/>
  <c r="N60" i="5"/>
  <c r="M60" i="5"/>
  <c r="BG59" i="5"/>
  <c r="Y59" i="5"/>
  <c r="X59" i="5"/>
  <c r="W59" i="5"/>
  <c r="V59" i="5"/>
  <c r="Z59" i="5" s="1"/>
  <c r="U59" i="5"/>
  <c r="T59" i="5"/>
  <c r="S59" i="5"/>
  <c r="R59" i="5"/>
  <c r="Q59" i="5"/>
  <c r="P59" i="5"/>
  <c r="O59" i="5"/>
  <c r="N59" i="5" s="1"/>
  <c r="M59" i="5" s="1"/>
  <c r="BG58" i="5"/>
  <c r="Y58" i="5"/>
  <c r="X58" i="5"/>
  <c r="W58" i="5"/>
  <c r="V58" i="5"/>
  <c r="Z58" i="5" s="1"/>
  <c r="U58" i="5"/>
  <c r="T58" i="5"/>
  <c r="S58" i="5"/>
  <c r="R58" i="5"/>
  <c r="Q58" i="5"/>
  <c r="P58" i="5"/>
  <c r="O58" i="5"/>
  <c r="N58" i="5"/>
  <c r="M58" i="5" s="1"/>
  <c r="BG57" i="5"/>
  <c r="Y57" i="5"/>
  <c r="X57" i="5"/>
  <c r="W57" i="5"/>
  <c r="V57" i="5"/>
  <c r="Z57" i="5" s="1"/>
  <c r="U57" i="5"/>
  <c r="T57" i="5"/>
  <c r="S57" i="5"/>
  <c r="R57" i="5"/>
  <c r="Q57" i="5"/>
  <c r="P57" i="5"/>
  <c r="O57" i="5"/>
  <c r="N57" i="5"/>
  <c r="M57" i="5"/>
  <c r="BG56" i="5"/>
  <c r="Y56" i="5"/>
  <c r="X56" i="5"/>
  <c r="W56" i="5"/>
  <c r="V56" i="5"/>
  <c r="Z56" i="5" s="1"/>
  <c r="U56" i="5"/>
  <c r="T56" i="5"/>
  <c r="S56" i="5"/>
  <c r="R56" i="5"/>
  <c r="Q56" i="5"/>
  <c r="P56" i="5"/>
  <c r="O56" i="5"/>
  <c r="N56" i="5"/>
  <c r="M56" i="5"/>
  <c r="BG55" i="5"/>
  <c r="Y55" i="5"/>
  <c r="X55" i="5"/>
  <c r="W55" i="5"/>
  <c r="V55" i="5"/>
  <c r="Z55" i="5" s="1"/>
  <c r="U55" i="5"/>
  <c r="T55" i="5"/>
  <c r="S55" i="5"/>
  <c r="R55" i="5"/>
  <c r="Q55" i="5"/>
  <c r="P55" i="5"/>
  <c r="O55" i="5"/>
  <c r="N55" i="5" s="1"/>
  <c r="M55" i="5" s="1"/>
  <c r="BG54" i="5"/>
  <c r="Y54" i="5"/>
  <c r="X54" i="5"/>
  <c r="W54" i="5"/>
  <c r="V54" i="5"/>
  <c r="Z54" i="5" s="1"/>
  <c r="U54" i="5"/>
  <c r="T54" i="5"/>
  <c r="S54" i="5"/>
  <c r="R54" i="5"/>
  <c r="Q54" i="5"/>
  <c r="P54" i="5"/>
  <c r="O54" i="5"/>
  <c r="N54" i="5"/>
  <c r="M54" i="5" s="1"/>
  <c r="BG53" i="5"/>
  <c r="Y53" i="5"/>
  <c r="X53" i="5"/>
  <c r="W53" i="5"/>
  <c r="V53" i="5"/>
  <c r="Z53" i="5" s="1"/>
  <c r="U53" i="5"/>
  <c r="T53" i="5"/>
  <c r="S53" i="5"/>
  <c r="R53" i="5"/>
  <c r="Q53" i="5"/>
  <c r="P53" i="5"/>
  <c r="O53" i="5"/>
  <c r="N53" i="5"/>
  <c r="M53" i="5"/>
  <c r="BG52" i="5"/>
  <c r="Y52" i="5"/>
  <c r="X52" i="5"/>
  <c r="W52" i="5"/>
  <c r="V52" i="5"/>
  <c r="Z52" i="5" s="1"/>
  <c r="U52" i="5"/>
  <c r="T52" i="5"/>
  <c r="S52" i="5"/>
  <c r="R52" i="5"/>
  <c r="Q52" i="5"/>
  <c r="P52" i="5"/>
  <c r="O52" i="5"/>
  <c r="N52" i="5"/>
  <c r="M52" i="5"/>
  <c r="BG51" i="5"/>
  <c r="Y51" i="5"/>
  <c r="X51" i="5"/>
  <c r="W51" i="5"/>
  <c r="V51" i="5"/>
  <c r="Z51" i="5" s="1"/>
  <c r="U51" i="5"/>
  <c r="T51" i="5"/>
  <c r="S51" i="5"/>
  <c r="R51" i="5"/>
  <c r="Q51" i="5"/>
  <c r="P51" i="5"/>
  <c r="O51" i="5"/>
  <c r="N51" i="5" s="1"/>
  <c r="M51" i="5" s="1"/>
  <c r="BG50" i="5"/>
  <c r="Y50" i="5"/>
  <c r="X50" i="5"/>
  <c r="W50" i="5"/>
  <c r="V50" i="5"/>
  <c r="Z50" i="5" s="1"/>
  <c r="U50" i="5"/>
  <c r="T50" i="5"/>
  <c r="S50" i="5"/>
  <c r="R50" i="5"/>
  <c r="Q50" i="5"/>
  <c r="P50" i="5"/>
  <c r="O50" i="5"/>
  <c r="N50" i="5"/>
  <c r="M50" i="5" s="1"/>
  <c r="BG49" i="5"/>
  <c r="Y49" i="5"/>
  <c r="X49" i="5"/>
  <c r="W49" i="5"/>
  <c r="V49" i="5"/>
  <c r="Z49" i="5" s="1"/>
  <c r="U49" i="5"/>
  <c r="T49" i="5"/>
  <c r="S49" i="5"/>
  <c r="R49" i="5"/>
  <c r="Q49" i="5"/>
  <c r="P49" i="5"/>
  <c r="O49" i="5"/>
  <c r="N49" i="5"/>
  <c r="M49" i="5"/>
  <c r="BG48" i="5"/>
  <c r="Y48" i="5"/>
  <c r="X48" i="5"/>
  <c r="W48" i="5"/>
  <c r="V48" i="5"/>
  <c r="Z48" i="5" s="1"/>
  <c r="U48" i="5"/>
  <c r="T48" i="5"/>
  <c r="S48" i="5"/>
  <c r="R48" i="5"/>
  <c r="Q48" i="5"/>
  <c r="P48" i="5"/>
  <c r="O48" i="5"/>
  <c r="N48" i="5"/>
  <c r="M48" i="5"/>
  <c r="BG47" i="5"/>
  <c r="Y47" i="5"/>
  <c r="X47" i="5"/>
  <c r="W47" i="5"/>
  <c r="V47" i="5"/>
  <c r="Z47" i="5" s="1"/>
  <c r="U47" i="5"/>
  <c r="T47" i="5"/>
  <c r="S47" i="5"/>
  <c r="R47" i="5"/>
  <c r="Q47" i="5"/>
  <c r="P47" i="5"/>
  <c r="O47" i="5"/>
  <c r="N47" i="5" s="1"/>
  <c r="M47" i="5" s="1"/>
  <c r="BG46" i="5"/>
  <c r="Y46" i="5"/>
  <c r="X46" i="5"/>
  <c r="W46" i="5"/>
  <c r="V46" i="5"/>
  <c r="Z46" i="5" s="1"/>
  <c r="U46" i="5"/>
  <c r="T46" i="5"/>
  <c r="S46" i="5"/>
  <c r="R46" i="5"/>
  <c r="Q46" i="5"/>
  <c r="P46" i="5"/>
  <c r="O46" i="5"/>
  <c r="N46" i="5"/>
  <c r="M46" i="5" s="1"/>
  <c r="BG45" i="5"/>
  <c r="Y45" i="5"/>
  <c r="X45" i="5"/>
  <c r="W45" i="5"/>
  <c r="V45" i="5"/>
  <c r="Z45" i="5" s="1"/>
  <c r="U45" i="5"/>
  <c r="T45" i="5"/>
  <c r="S45" i="5"/>
  <c r="R45" i="5"/>
  <c r="Q45" i="5"/>
  <c r="P45" i="5"/>
  <c r="O45" i="5"/>
  <c r="N45" i="5"/>
  <c r="M45" i="5"/>
  <c r="BG44" i="5"/>
  <c r="Y44" i="5"/>
  <c r="X44" i="5"/>
  <c r="W44" i="5"/>
  <c r="V44" i="5"/>
  <c r="Z44" i="5" s="1"/>
  <c r="U44" i="5"/>
  <c r="T44" i="5"/>
  <c r="S44" i="5"/>
  <c r="R44" i="5"/>
  <c r="Q44" i="5"/>
  <c r="P44" i="5"/>
  <c r="O44" i="5"/>
  <c r="N44" i="5"/>
  <c r="M44" i="5"/>
  <c r="BG43" i="5"/>
  <c r="Y43" i="5"/>
  <c r="X43" i="5"/>
  <c r="W43" i="5"/>
  <c r="V43" i="5"/>
  <c r="Z43" i="5" s="1"/>
  <c r="U43" i="5"/>
  <c r="T43" i="5"/>
  <c r="S43" i="5"/>
  <c r="R43" i="5"/>
  <c r="Q43" i="5"/>
  <c r="P43" i="5"/>
  <c r="O43" i="5"/>
  <c r="N43" i="5" s="1"/>
  <c r="M43" i="5" s="1"/>
  <c r="BG42" i="5"/>
  <c r="Y42" i="5"/>
  <c r="X42" i="5"/>
  <c r="W42" i="5"/>
  <c r="V42" i="5"/>
  <c r="Z42" i="5" s="1"/>
  <c r="U42" i="5"/>
  <c r="T42" i="5"/>
  <c r="S42" i="5"/>
  <c r="R42" i="5"/>
  <c r="Q42" i="5"/>
  <c r="P42" i="5"/>
  <c r="O42" i="5"/>
  <c r="N42" i="5"/>
  <c r="M42" i="5" s="1"/>
  <c r="BG41" i="5"/>
  <c r="Y41" i="5"/>
  <c r="X41" i="5"/>
  <c r="W41" i="5"/>
  <c r="V41" i="5"/>
  <c r="Z41" i="5" s="1"/>
  <c r="U41" i="5"/>
  <c r="T41" i="5"/>
  <c r="S41" i="5"/>
  <c r="R41" i="5"/>
  <c r="Q41" i="5"/>
  <c r="P41" i="5"/>
  <c r="O41" i="5"/>
  <c r="N41" i="5"/>
  <c r="M41" i="5"/>
  <c r="BG40" i="5"/>
  <c r="Y40" i="5"/>
  <c r="X40" i="5"/>
  <c r="W40" i="5"/>
  <c r="V40" i="5"/>
  <c r="Z40" i="5" s="1"/>
  <c r="U40" i="5"/>
  <c r="T40" i="5"/>
  <c r="S40" i="5"/>
  <c r="R40" i="5"/>
  <c r="Q40" i="5"/>
  <c r="P40" i="5"/>
  <c r="O40" i="5"/>
  <c r="N40" i="5"/>
  <c r="M40" i="5"/>
  <c r="BG39" i="5"/>
  <c r="Y39" i="5"/>
  <c r="X39" i="5"/>
  <c r="W39" i="5"/>
  <c r="V39" i="5"/>
  <c r="Z39" i="5" s="1"/>
  <c r="U39" i="5"/>
  <c r="T39" i="5"/>
  <c r="S39" i="5"/>
  <c r="R39" i="5"/>
  <c r="Q39" i="5"/>
  <c r="P39" i="5"/>
  <c r="O39" i="5"/>
  <c r="N39" i="5" s="1"/>
  <c r="M39" i="5" s="1"/>
  <c r="BG38" i="5"/>
  <c r="Y38" i="5"/>
  <c r="X38" i="5"/>
  <c r="W38" i="5"/>
  <c r="V38" i="5"/>
  <c r="Z38" i="5" s="1"/>
  <c r="U38" i="5"/>
  <c r="T38" i="5"/>
  <c r="S38" i="5"/>
  <c r="R38" i="5"/>
  <c r="Q38" i="5"/>
  <c r="P38" i="5"/>
  <c r="O38" i="5"/>
  <c r="N38" i="5"/>
  <c r="M38" i="5" s="1"/>
  <c r="BG37" i="5"/>
  <c r="Y37" i="5"/>
  <c r="X37" i="5"/>
  <c r="W37" i="5"/>
  <c r="V37" i="5"/>
  <c r="Z37" i="5" s="1"/>
  <c r="U37" i="5"/>
  <c r="T37" i="5"/>
  <c r="S37" i="5"/>
  <c r="R37" i="5"/>
  <c r="Q37" i="5"/>
  <c r="P37" i="5"/>
  <c r="O37" i="5"/>
  <c r="N37" i="5"/>
  <c r="M37" i="5"/>
  <c r="BG36" i="5"/>
  <c r="Y36" i="5"/>
  <c r="X36" i="5"/>
  <c r="W36" i="5"/>
  <c r="V36" i="5"/>
  <c r="Z36" i="5" s="1"/>
  <c r="U36" i="5"/>
  <c r="T36" i="5"/>
  <c r="S36" i="5"/>
  <c r="R36" i="5"/>
  <c r="Q36" i="5"/>
  <c r="P36" i="5"/>
  <c r="O36" i="5"/>
  <c r="N36" i="5"/>
  <c r="M36" i="5"/>
  <c r="BG35" i="5"/>
  <c r="Y35" i="5"/>
  <c r="X35" i="5"/>
  <c r="W35" i="5"/>
  <c r="V35" i="5"/>
  <c r="Z35" i="5" s="1"/>
  <c r="U35" i="5"/>
  <c r="T35" i="5"/>
  <c r="S35" i="5"/>
  <c r="R35" i="5"/>
  <c r="Q35" i="5"/>
  <c r="P35" i="5"/>
  <c r="O35" i="5"/>
  <c r="N35" i="5" s="1"/>
  <c r="M35" i="5" s="1"/>
  <c r="BG34" i="5"/>
  <c r="Y34" i="5"/>
  <c r="X34" i="5"/>
  <c r="W34" i="5"/>
  <c r="V34" i="5"/>
  <c r="Z34" i="5" s="1"/>
  <c r="U34" i="5"/>
  <c r="T34" i="5"/>
  <c r="S34" i="5"/>
  <c r="R34" i="5"/>
  <c r="Q34" i="5"/>
  <c r="P34" i="5"/>
  <c r="O34" i="5"/>
  <c r="N34" i="5"/>
  <c r="M34" i="5" s="1"/>
  <c r="BG33" i="5"/>
  <c r="Y33" i="5"/>
  <c r="X33" i="5"/>
  <c r="W33" i="5"/>
  <c r="V33" i="5"/>
  <c r="Z33" i="5" s="1"/>
  <c r="U33" i="5"/>
  <c r="T33" i="5"/>
  <c r="S33" i="5"/>
  <c r="R33" i="5"/>
  <c r="Q33" i="5"/>
  <c r="P33" i="5"/>
  <c r="O33" i="5"/>
  <c r="N33" i="5"/>
  <c r="M33" i="5"/>
  <c r="BG32" i="5"/>
  <c r="Y32" i="5"/>
  <c r="X32" i="5"/>
  <c r="W32" i="5"/>
  <c r="V32" i="5"/>
  <c r="Z32" i="5" s="1"/>
  <c r="U32" i="5"/>
  <c r="T32" i="5"/>
  <c r="S32" i="5"/>
  <c r="R32" i="5"/>
  <c r="Q32" i="5"/>
  <c r="P32" i="5"/>
  <c r="O32" i="5"/>
  <c r="N32" i="5"/>
  <c r="M32" i="5"/>
  <c r="BG31" i="5"/>
  <c r="Y31" i="5"/>
  <c r="X31" i="5"/>
  <c r="W31" i="5"/>
  <c r="V31" i="5"/>
  <c r="Z31" i="5" s="1"/>
  <c r="U31" i="5"/>
  <c r="T31" i="5"/>
  <c r="S31" i="5"/>
  <c r="R31" i="5"/>
  <c r="Q31" i="5"/>
  <c r="P31" i="5"/>
  <c r="O31" i="5"/>
  <c r="N31" i="5" s="1"/>
  <c r="M31" i="5" s="1"/>
  <c r="BG30" i="5"/>
  <c r="Y30" i="5"/>
  <c r="X30" i="5"/>
  <c r="W30" i="5"/>
  <c r="V30" i="5"/>
  <c r="Z30" i="5" s="1"/>
  <c r="U30" i="5"/>
  <c r="T30" i="5"/>
  <c r="S30" i="5"/>
  <c r="R30" i="5"/>
  <c r="Q30" i="5"/>
  <c r="P30" i="5"/>
  <c r="O30" i="5"/>
  <c r="N30" i="5"/>
  <c r="M30" i="5" s="1"/>
  <c r="BG29" i="5"/>
  <c r="Y29" i="5"/>
  <c r="X29" i="5"/>
  <c r="W29" i="5"/>
  <c r="V29" i="5"/>
  <c r="Z29" i="5" s="1"/>
  <c r="U29" i="5"/>
  <c r="T29" i="5"/>
  <c r="S29" i="5"/>
  <c r="R29" i="5"/>
  <c r="Q29" i="5"/>
  <c r="P29" i="5"/>
  <c r="O29" i="5"/>
  <c r="N29" i="5"/>
  <c r="M29" i="5"/>
  <c r="BG28" i="5"/>
  <c r="Y28" i="5"/>
  <c r="X28" i="5"/>
  <c r="W28" i="5"/>
  <c r="V28" i="5"/>
  <c r="Z28" i="5" s="1"/>
  <c r="U28" i="5"/>
  <c r="T28" i="5"/>
  <c r="S28" i="5"/>
  <c r="R28" i="5"/>
  <c r="Q28" i="5"/>
  <c r="P28" i="5"/>
  <c r="O28" i="5"/>
  <c r="N28" i="5"/>
  <c r="M28" i="5"/>
  <c r="BG27" i="5"/>
  <c r="Y27" i="5"/>
  <c r="X27" i="5"/>
  <c r="W27" i="5"/>
  <c r="V27" i="5"/>
  <c r="Z27" i="5" s="1"/>
  <c r="U27" i="5"/>
  <c r="T27" i="5"/>
  <c r="S27" i="5"/>
  <c r="R27" i="5"/>
  <c r="Q27" i="5"/>
  <c r="P27" i="5"/>
  <c r="O27" i="5"/>
  <c r="N27" i="5" s="1"/>
  <c r="M27" i="5" s="1"/>
  <c r="BG26" i="5"/>
  <c r="Y26" i="5"/>
  <c r="X26" i="5"/>
  <c r="W26" i="5"/>
  <c r="V26" i="5"/>
  <c r="Z26" i="5" s="1"/>
  <c r="U26" i="5"/>
  <c r="T26" i="5"/>
  <c r="S26" i="5"/>
  <c r="R26" i="5"/>
  <c r="Q26" i="5"/>
  <c r="P26" i="5"/>
  <c r="O26" i="5"/>
  <c r="N26" i="5"/>
  <c r="M26" i="5" s="1"/>
  <c r="BG25" i="5"/>
  <c r="Y25" i="5"/>
  <c r="X25" i="5"/>
  <c r="W25" i="5"/>
  <c r="V25" i="5"/>
  <c r="Z25" i="5" s="1"/>
  <c r="U25" i="5"/>
  <c r="T25" i="5"/>
  <c r="S25" i="5"/>
  <c r="R25" i="5"/>
  <c r="Q25" i="5"/>
  <c r="P25" i="5"/>
  <c r="O25" i="5"/>
  <c r="N25" i="5"/>
  <c r="M25" i="5"/>
  <c r="BG24" i="5"/>
  <c r="Y24" i="5"/>
  <c r="X24" i="5"/>
  <c r="W24" i="5"/>
  <c r="V24" i="5"/>
  <c r="Z24" i="5" s="1"/>
  <c r="U24" i="5"/>
  <c r="T24" i="5"/>
  <c r="S24" i="5"/>
  <c r="R24" i="5"/>
  <c r="Q24" i="5"/>
  <c r="P24" i="5"/>
  <c r="O24" i="5"/>
  <c r="N24" i="5"/>
  <c r="M24" i="5"/>
  <c r="BG23" i="5"/>
  <c r="Y23" i="5"/>
  <c r="X23" i="5"/>
  <c r="W23" i="5"/>
  <c r="V23" i="5"/>
  <c r="Z23" i="5" s="1"/>
  <c r="U23" i="5"/>
  <c r="T23" i="5"/>
  <c r="S23" i="5"/>
  <c r="R23" i="5"/>
  <c r="Q23" i="5"/>
  <c r="P23" i="5"/>
  <c r="O23" i="5"/>
  <c r="N23" i="5" s="1"/>
  <c r="M23" i="5" s="1"/>
  <c r="BG22" i="5"/>
  <c r="Y22" i="5"/>
  <c r="X22" i="5"/>
  <c r="W22" i="5"/>
  <c r="V22" i="5"/>
  <c r="Z22" i="5" s="1"/>
  <c r="U22" i="5"/>
  <c r="T22" i="5"/>
  <c r="S22" i="5"/>
  <c r="R22" i="5"/>
  <c r="Q22" i="5"/>
  <c r="P22" i="5"/>
  <c r="O22" i="5"/>
  <c r="N22" i="5"/>
  <c r="M22" i="5" s="1"/>
  <c r="BG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BG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BG19" i="5"/>
  <c r="Y19" i="5"/>
  <c r="X19" i="5"/>
  <c r="W19" i="5"/>
  <c r="V19" i="5"/>
  <c r="U19" i="5"/>
  <c r="T19" i="5"/>
  <c r="S19" i="5"/>
  <c r="R19" i="5"/>
  <c r="Q19" i="5"/>
  <c r="P19" i="5"/>
  <c r="O19" i="5"/>
  <c r="N19" i="5" s="1"/>
  <c r="M19" i="5" s="1"/>
  <c r="BG18" i="5"/>
  <c r="Y18" i="5"/>
  <c r="X18" i="5"/>
  <c r="W18" i="5"/>
  <c r="V18" i="5"/>
  <c r="Z18" i="5" s="1"/>
  <c r="U18" i="5"/>
  <c r="T18" i="5"/>
  <c r="S18" i="5"/>
  <c r="R18" i="5"/>
  <c r="Q18" i="5"/>
  <c r="P18" i="5"/>
  <c r="O18" i="5"/>
  <c r="N18" i="5"/>
  <c r="M18" i="5" s="1"/>
  <c r="BG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BG16" i="5"/>
  <c r="Y16" i="5"/>
  <c r="X16" i="5"/>
  <c r="W16" i="5"/>
  <c r="V16" i="5"/>
  <c r="Z16" i="5" s="1"/>
  <c r="U16" i="5"/>
  <c r="T16" i="5"/>
  <c r="S16" i="5"/>
  <c r="R16" i="5"/>
  <c r="Q16" i="5"/>
  <c r="P16" i="5"/>
  <c r="O16" i="5"/>
  <c r="N16" i="5"/>
  <c r="M16" i="5"/>
  <c r="BG15" i="5"/>
  <c r="Y15" i="5"/>
  <c r="X15" i="5"/>
  <c r="W15" i="5"/>
  <c r="V15" i="5"/>
  <c r="U15" i="5"/>
  <c r="T15" i="5"/>
  <c r="S15" i="5"/>
  <c r="R15" i="5"/>
  <c r="Q15" i="5"/>
  <c r="P15" i="5"/>
  <c r="O15" i="5"/>
  <c r="N15" i="5" s="1"/>
  <c r="M15" i="5" s="1"/>
  <c r="BG14" i="5"/>
  <c r="BG13" i="5"/>
  <c r="Y13" i="5"/>
  <c r="X13" i="5"/>
  <c r="W13" i="5"/>
  <c r="V13" i="5"/>
  <c r="U13" i="5"/>
  <c r="T13" i="5"/>
  <c r="S13" i="5"/>
  <c r="R13" i="5"/>
  <c r="Q13" i="5"/>
  <c r="P13" i="5"/>
  <c r="O13" i="5"/>
  <c r="N13" i="5" s="1"/>
  <c r="M13" i="5" s="1"/>
  <c r="BG12" i="5"/>
  <c r="Y12" i="5"/>
  <c r="X12" i="5"/>
  <c r="W12" i="5"/>
  <c r="V12" i="5"/>
  <c r="Z12" i="5" s="1"/>
  <c r="U12" i="5"/>
  <c r="T12" i="5"/>
  <c r="S12" i="5"/>
  <c r="R12" i="5"/>
  <c r="Q12" i="5"/>
  <c r="P12" i="5"/>
  <c r="O12" i="5"/>
  <c r="N12" i="5" s="1"/>
  <c r="M12" i="5" s="1"/>
  <c r="BG11" i="5"/>
  <c r="Y11" i="5"/>
  <c r="X11" i="5"/>
  <c r="W11" i="5"/>
  <c r="V11" i="5"/>
  <c r="Z11" i="5" s="1"/>
  <c r="U11" i="5"/>
  <c r="T11" i="5"/>
  <c r="S11" i="5"/>
  <c r="R11" i="5"/>
  <c r="Q11" i="5"/>
  <c r="P11" i="5"/>
  <c r="O11" i="5"/>
  <c r="N11" i="5"/>
  <c r="M11" i="5"/>
  <c r="BG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BG9" i="5"/>
  <c r="Y9" i="5"/>
  <c r="X9" i="5"/>
  <c r="W9" i="5"/>
  <c r="V9" i="5"/>
  <c r="U9" i="5"/>
  <c r="T9" i="5"/>
  <c r="S9" i="5"/>
  <c r="R9" i="5"/>
  <c r="Q9" i="5"/>
  <c r="P9" i="5"/>
  <c r="O9" i="5"/>
  <c r="N9" i="5" s="1"/>
  <c r="M9" i="5" s="1"/>
  <c r="BG8" i="5"/>
  <c r="Y8" i="5"/>
  <c r="X8" i="5"/>
  <c r="W8" i="5"/>
  <c r="V8" i="5"/>
  <c r="Z8" i="5" s="1"/>
  <c r="U8" i="5"/>
  <c r="T8" i="5"/>
  <c r="S8" i="5"/>
  <c r="R8" i="5"/>
  <c r="Q8" i="5"/>
  <c r="P8" i="5"/>
  <c r="O8" i="5"/>
  <c r="N8" i="5" s="1"/>
  <c r="M8" i="5" s="1"/>
  <c r="BG7" i="5"/>
  <c r="Y7" i="5"/>
  <c r="X7" i="5"/>
  <c r="W7" i="5"/>
  <c r="V7" i="5"/>
  <c r="Z7" i="5" s="1"/>
  <c r="U7" i="5"/>
  <c r="T7" i="5"/>
  <c r="S7" i="5"/>
  <c r="R7" i="5"/>
  <c r="Q7" i="5"/>
  <c r="P7" i="5"/>
  <c r="O7" i="5"/>
  <c r="N7" i="5" s="1"/>
  <c r="M7" i="5" s="1"/>
  <c r="BG6" i="5"/>
  <c r="Y6" i="5"/>
  <c r="X6" i="5"/>
  <c r="W6" i="5"/>
  <c r="V6" i="5"/>
  <c r="Z6" i="5" s="1"/>
  <c r="U6" i="5"/>
  <c r="T6" i="5"/>
  <c r="S6" i="5"/>
  <c r="R6" i="5"/>
  <c r="Q6" i="5"/>
  <c r="P6" i="5"/>
  <c r="O6" i="5"/>
  <c r="N6" i="5"/>
  <c r="M6" i="5" s="1"/>
  <c r="BG5" i="5"/>
  <c r="Y5" i="5"/>
  <c r="X5" i="5"/>
  <c r="W5" i="5"/>
  <c r="V5" i="5"/>
  <c r="U5" i="5"/>
  <c r="T5" i="5"/>
  <c r="S5" i="5"/>
  <c r="R5" i="5"/>
  <c r="Q5" i="5"/>
  <c r="P5" i="5"/>
  <c r="O5" i="5"/>
  <c r="N5" i="5" s="1"/>
  <c r="M5" i="5" s="1"/>
  <c r="BG4" i="5"/>
  <c r="Y4" i="5"/>
  <c r="X4" i="5"/>
  <c r="W4" i="5"/>
  <c r="V4" i="5"/>
  <c r="Z4" i="5" s="1"/>
  <c r="U4" i="5"/>
  <c r="T4" i="5"/>
  <c r="S4" i="5"/>
  <c r="R4" i="5"/>
  <c r="Q4" i="5"/>
  <c r="P4" i="5"/>
  <c r="O4" i="5"/>
  <c r="N4" i="5"/>
  <c r="M4" i="5" s="1"/>
  <c r="BG3" i="5"/>
  <c r="Y3" i="5"/>
  <c r="X3" i="5"/>
  <c r="W3" i="5"/>
  <c r="W115" i="5" s="1"/>
  <c r="V3" i="5"/>
  <c r="U3" i="5"/>
  <c r="T3" i="5"/>
  <c r="S3" i="5"/>
  <c r="S115" i="5" s="1"/>
  <c r="R3" i="5"/>
  <c r="Q3" i="5"/>
  <c r="P3" i="5"/>
  <c r="O3" i="5"/>
  <c r="O115" i="5" s="1"/>
  <c r="AB1" i="5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AU1" i="5" s="1"/>
  <c r="AV1" i="5" s="1"/>
  <c r="AW1" i="5" s="1"/>
  <c r="AX1" i="5" s="1"/>
  <c r="AY1" i="5" s="1"/>
  <c r="AZ1" i="5" s="1"/>
  <c r="BA1" i="5" s="1"/>
  <c r="BB1" i="5" s="1"/>
  <c r="BC1" i="5" s="1"/>
  <c r="BD1" i="5" s="1"/>
  <c r="BE1" i="5" s="1"/>
  <c r="BF327" i="4"/>
  <c r="BE327" i="4"/>
  <c r="BD327" i="4"/>
  <c r="BC327" i="4"/>
  <c r="BB327" i="4"/>
  <c r="BA327" i="4"/>
  <c r="AZ327" i="4"/>
  <c r="AY327" i="4"/>
  <c r="AX327" i="4"/>
  <c r="AW327" i="4"/>
  <c r="AV327" i="4"/>
  <c r="AU327" i="4"/>
  <c r="AT327" i="4"/>
  <c r="AS327" i="4"/>
  <c r="AR327" i="4"/>
  <c r="AQ327" i="4"/>
  <c r="AP327" i="4"/>
  <c r="AO327" i="4"/>
  <c r="AN327" i="4"/>
  <c r="AM327" i="4"/>
  <c r="AL327" i="4"/>
  <c r="AK327" i="4"/>
  <c r="AJ327" i="4"/>
  <c r="AI327" i="4"/>
  <c r="AH327" i="4"/>
  <c r="AG327" i="4"/>
  <c r="AF327" i="4"/>
  <c r="AE327" i="4"/>
  <c r="AD327" i="4"/>
  <c r="AC327" i="4"/>
  <c r="AB327" i="4"/>
  <c r="AA327" i="4"/>
  <c r="BF326" i="4"/>
  <c r="BE326" i="4"/>
  <c r="BD326" i="4"/>
  <c r="BC326" i="4"/>
  <c r="BB326" i="4"/>
  <c r="BA326" i="4"/>
  <c r="AZ326" i="4"/>
  <c r="AY326" i="4"/>
  <c r="AX326" i="4"/>
  <c r="AW326" i="4"/>
  <c r="AV326" i="4"/>
  <c r="AU326" i="4"/>
  <c r="AT326" i="4"/>
  <c r="AS326" i="4"/>
  <c r="AR326" i="4"/>
  <c r="AQ326" i="4"/>
  <c r="AP326" i="4"/>
  <c r="AO326" i="4"/>
  <c r="AN326" i="4"/>
  <c r="AM326" i="4"/>
  <c r="AL326" i="4"/>
  <c r="AK326" i="4"/>
  <c r="AJ326" i="4"/>
  <c r="AI326" i="4"/>
  <c r="AH326" i="4"/>
  <c r="AG326" i="4"/>
  <c r="AF326" i="4"/>
  <c r="AE326" i="4"/>
  <c r="AD326" i="4"/>
  <c r="AC326" i="4"/>
  <c r="AB326" i="4"/>
  <c r="AA326" i="4"/>
  <c r="BF325" i="4"/>
  <c r="BE325" i="4"/>
  <c r="BD325" i="4"/>
  <c r="BC325" i="4"/>
  <c r="BB325" i="4"/>
  <c r="BA325" i="4"/>
  <c r="AZ325" i="4"/>
  <c r="AY325" i="4"/>
  <c r="AX325" i="4"/>
  <c r="AW325" i="4"/>
  <c r="AV325" i="4"/>
  <c r="AU325" i="4"/>
  <c r="AT325" i="4"/>
  <c r="AS325" i="4"/>
  <c r="AR325" i="4"/>
  <c r="AQ325" i="4"/>
  <c r="AP325" i="4"/>
  <c r="AO325" i="4"/>
  <c r="AN325" i="4"/>
  <c r="AM325" i="4"/>
  <c r="AL325" i="4"/>
  <c r="AK325" i="4"/>
  <c r="AJ325" i="4"/>
  <c r="AI325" i="4"/>
  <c r="AH325" i="4"/>
  <c r="AG325" i="4"/>
  <c r="AF325" i="4"/>
  <c r="AE325" i="4"/>
  <c r="AD325" i="4"/>
  <c r="AC325" i="4"/>
  <c r="AB325" i="4"/>
  <c r="AA325" i="4"/>
  <c r="BF324" i="4"/>
  <c r="BE324" i="4"/>
  <c r="BD324" i="4"/>
  <c r="BC324" i="4"/>
  <c r="BB324" i="4"/>
  <c r="BA324" i="4"/>
  <c r="AZ324" i="4"/>
  <c r="AY324" i="4"/>
  <c r="AX324" i="4"/>
  <c r="AW324" i="4"/>
  <c r="AV324" i="4"/>
  <c r="AU324" i="4"/>
  <c r="AT324" i="4"/>
  <c r="AS324" i="4"/>
  <c r="AR324" i="4"/>
  <c r="AQ324" i="4"/>
  <c r="AP324" i="4"/>
  <c r="AO324" i="4"/>
  <c r="AN324" i="4"/>
  <c r="AM324" i="4"/>
  <c r="AL324" i="4"/>
  <c r="AK324" i="4"/>
  <c r="AJ324" i="4"/>
  <c r="AI324" i="4"/>
  <c r="AH324" i="4"/>
  <c r="AG324" i="4"/>
  <c r="AF324" i="4"/>
  <c r="AE324" i="4"/>
  <c r="AD324" i="4"/>
  <c r="AC324" i="4"/>
  <c r="AB324" i="4"/>
  <c r="AA324" i="4"/>
  <c r="BF323" i="4"/>
  <c r="BE323" i="4"/>
  <c r="BD323" i="4"/>
  <c r="BC323" i="4"/>
  <c r="BB323" i="4"/>
  <c r="BA323" i="4"/>
  <c r="AZ323" i="4"/>
  <c r="AY323" i="4"/>
  <c r="AX323" i="4"/>
  <c r="AW323" i="4"/>
  <c r="AV323" i="4"/>
  <c r="AU323" i="4"/>
  <c r="AT323" i="4"/>
  <c r="AS323" i="4"/>
  <c r="AR323" i="4"/>
  <c r="AQ323" i="4"/>
  <c r="AP323" i="4"/>
  <c r="AO323" i="4"/>
  <c r="AN323" i="4"/>
  <c r="AM323" i="4"/>
  <c r="AL323" i="4"/>
  <c r="AK323" i="4"/>
  <c r="AJ323" i="4"/>
  <c r="AI323" i="4"/>
  <c r="AH323" i="4"/>
  <c r="AG323" i="4"/>
  <c r="AF323" i="4"/>
  <c r="AE323" i="4"/>
  <c r="AD323" i="4"/>
  <c r="AC323" i="4"/>
  <c r="AB323" i="4"/>
  <c r="AA323" i="4"/>
  <c r="BF322" i="4"/>
  <c r="BE322" i="4"/>
  <c r="BD322" i="4"/>
  <c r="BC322" i="4"/>
  <c r="BB322" i="4"/>
  <c r="BA322" i="4"/>
  <c r="AZ322" i="4"/>
  <c r="AY322" i="4"/>
  <c r="AX322" i="4"/>
  <c r="AW322" i="4"/>
  <c r="AV322" i="4"/>
  <c r="AU322" i="4"/>
  <c r="AT322" i="4"/>
  <c r="AS322" i="4"/>
  <c r="AR322" i="4"/>
  <c r="AQ322" i="4"/>
  <c r="AP322" i="4"/>
  <c r="AO322" i="4"/>
  <c r="AN322" i="4"/>
  <c r="AM322" i="4"/>
  <c r="AL322" i="4"/>
  <c r="AK322" i="4"/>
  <c r="AJ322" i="4"/>
  <c r="AI322" i="4"/>
  <c r="AH322" i="4"/>
  <c r="AG322" i="4"/>
  <c r="AF322" i="4"/>
  <c r="AE322" i="4"/>
  <c r="AD322" i="4"/>
  <c r="AC322" i="4"/>
  <c r="AB322" i="4"/>
  <c r="AA322" i="4"/>
  <c r="BF321" i="4"/>
  <c r="BE321" i="4"/>
  <c r="BD321" i="4"/>
  <c r="BC321" i="4"/>
  <c r="BB321" i="4"/>
  <c r="BA321" i="4"/>
  <c r="AZ321" i="4"/>
  <c r="AY321" i="4"/>
  <c r="AX321" i="4"/>
  <c r="AW321" i="4"/>
  <c r="AV321" i="4"/>
  <c r="AU321" i="4"/>
  <c r="AT321" i="4"/>
  <c r="AS321" i="4"/>
  <c r="AR321" i="4"/>
  <c r="AQ321" i="4"/>
  <c r="AP321" i="4"/>
  <c r="AO321" i="4"/>
  <c r="AN321" i="4"/>
  <c r="AM321" i="4"/>
  <c r="AL321" i="4"/>
  <c r="AK321" i="4"/>
  <c r="AJ321" i="4"/>
  <c r="AI321" i="4"/>
  <c r="AH321" i="4"/>
  <c r="AG321" i="4"/>
  <c r="AF321" i="4"/>
  <c r="AE321" i="4"/>
  <c r="AD321" i="4"/>
  <c r="AC321" i="4"/>
  <c r="AB321" i="4"/>
  <c r="AA321" i="4"/>
  <c r="BF320" i="4"/>
  <c r="BE320" i="4"/>
  <c r="BD320" i="4"/>
  <c r="BC320" i="4"/>
  <c r="BB320" i="4"/>
  <c r="BA320" i="4"/>
  <c r="AZ320" i="4"/>
  <c r="AY320" i="4"/>
  <c r="AX320" i="4"/>
  <c r="AW320" i="4"/>
  <c r="AV320" i="4"/>
  <c r="AU320" i="4"/>
  <c r="AT320" i="4"/>
  <c r="AS320" i="4"/>
  <c r="AR320" i="4"/>
  <c r="AQ320" i="4"/>
  <c r="AP320" i="4"/>
  <c r="AO320" i="4"/>
  <c r="AN320" i="4"/>
  <c r="AM320" i="4"/>
  <c r="AL320" i="4"/>
  <c r="AK320" i="4"/>
  <c r="AJ320" i="4"/>
  <c r="AI320" i="4"/>
  <c r="AH320" i="4"/>
  <c r="AG320" i="4"/>
  <c r="AF320" i="4"/>
  <c r="AE320" i="4"/>
  <c r="AD320" i="4"/>
  <c r="AC320" i="4"/>
  <c r="AB320" i="4"/>
  <c r="AA320" i="4"/>
  <c r="BF319" i="4"/>
  <c r="BE319" i="4"/>
  <c r="BD319" i="4"/>
  <c r="BC319" i="4"/>
  <c r="BB319" i="4"/>
  <c r="BA319" i="4"/>
  <c r="AZ319" i="4"/>
  <c r="AY319" i="4"/>
  <c r="AX319" i="4"/>
  <c r="AW319" i="4"/>
  <c r="AV319" i="4"/>
  <c r="AU319" i="4"/>
  <c r="AT319" i="4"/>
  <c r="AS319" i="4"/>
  <c r="AR319" i="4"/>
  <c r="AQ319" i="4"/>
  <c r="AP319" i="4"/>
  <c r="AO319" i="4"/>
  <c r="AN319" i="4"/>
  <c r="AM319" i="4"/>
  <c r="AL319" i="4"/>
  <c r="AK319" i="4"/>
  <c r="AJ319" i="4"/>
  <c r="AI319" i="4"/>
  <c r="AH319" i="4"/>
  <c r="AG319" i="4"/>
  <c r="AF319" i="4"/>
  <c r="AE319" i="4"/>
  <c r="AD319" i="4"/>
  <c r="AC319" i="4"/>
  <c r="AB319" i="4"/>
  <c r="AA319" i="4"/>
  <c r="BF318" i="4"/>
  <c r="BE318" i="4"/>
  <c r="BE335" i="4" s="1"/>
  <c r="BD318" i="4"/>
  <c r="BC318" i="4"/>
  <c r="BC335" i="4" s="1"/>
  <c r="BB318" i="4"/>
  <c r="BB335" i="4" s="1"/>
  <c r="BA318" i="4"/>
  <c r="BA335" i="4" s="1"/>
  <c r="AZ318" i="4"/>
  <c r="AY318" i="4"/>
  <c r="AY335" i="4" s="1"/>
  <c r="AX318" i="4"/>
  <c r="AX335" i="4" s="1"/>
  <c r="AW318" i="4"/>
  <c r="AW335" i="4" s="1"/>
  <c r="AV318" i="4"/>
  <c r="AU318" i="4"/>
  <c r="AU335" i="4" s="1"/>
  <c r="AT318" i="4"/>
  <c r="AT335" i="4" s="1"/>
  <c r="AS318" i="4"/>
  <c r="AS335" i="4" s="1"/>
  <c r="AR318" i="4"/>
  <c r="AQ318" i="4"/>
  <c r="AQ335" i="4" s="1"/>
  <c r="AP318" i="4"/>
  <c r="AP335" i="4" s="1"/>
  <c r="AO318" i="4"/>
  <c r="AO335" i="4" s="1"/>
  <c r="AN318" i="4"/>
  <c r="AM318" i="4"/>
  <c r="AM335" i="4" s="1"/>
  <c r="AL318" i="4"/>
  <c r="AL335" i="4" s="1"/>
  <c r="AK318" i="4"/>
  <c r="AK335" i="4" s="1"/>
  <c r="AJ318" i="4"/>
  <c r="AI318" i="4"/>
  <c r="AI335" i="4" s="1"/>
  <c r="AH318" i="4"/>
  <c r="AH335" i="4" s="1"/>
  <c r="AG318" i="4"/>
  <c r="AG335" i="4" s="1"/>
  <c r="AF318" i="4"/>
  <c r="AE318" i="4"/>
  <c r="AE335" i="4" s="1"/>
  <c r="AD318" i="4"/>
  <c r="AD335" i="4" s="1"/>
  <c r="AC318" i="4"/>
  <c r="AC335" i="4" s="1"/>
  <c r="AB318" i="4"/>
  <c r="AA318" i="4"/>
  <c r="AA335" i="4" s="1"/>
  <c r="BF335" i="4" s="1"/>
  <c r="BF317" i="4"/>
  <c r="BE317" i="4"/>
  <c r="BD317" i="4"/>
  <c r="BC317" i="4"/>
  <c r="BB317" i="4"/>
  <c r="BA317" i="4"/>
  <c r="AZ317" i="4"/>
  <c r="AY317" i="4"/>
  <c r="AX317" i="4"/>
  <c r="AW317" i="4"/>
  <c r="AV317" i="4"/>
  <c r="AU317" i="4"/>
  <c r="AT317" i="4"/>
  <c r="AS317" i="4"/>
  <c r="AR317" i="4"/>
  <c r="AQ317" i="4"/>
  <c r="AP317" i="4"/>
  <c r="AO317" i="4"/>
  <c r="AN317" i="4"/>
  <c r="AM317" i="4"/>
  <c r="AL317" i="4"/>
  <c r="AK317" i="4"/>
  <c r="AJ317" i="4"/>
  <c r="AI317" i="4"/>
  <c r="AH317" i="4"/>
  <c r="AG317" i="4"/>
  <c r="AF317" i="4"/>
  <c r="AE317" i="4"/>
  <c r="AD317" i="4"/>
  <c r="AC317" i="4"/>
  <c r="AB317" i="4"/>
  <c r="AA317" i="4"/>
  <c r="BF316" i="4"/>
  <c r="BE316" i="4"/>
  <c r="BD316" i="4"/>
  <c r="BC316" i="4"/>
  <c r="BB316" i="4"/>
  <c r="BA316" i="4"/>
  <c r="AZ316" i="4"/>
  <c r="AY316" i="4"/>
  <c r="AX316" i="4"/>
  <c r="AW316" i="4"/>
  <c r="AV316" i="4"/>
  <c r="AU316" i="4"/>
  <c r="AT316" i="4"/>
  <c r="AS316" i="4"/>
  <c r="AR316" i="4"/>
  <c r="AQ316" i="4"/>
  <c r="AP316" i="4"/>
  <c r="AO316" i="4"/>
  <c r="AN316" i="4"/>
  <c r="AM316" i="4"/>
  <c r="AL316" i="4"/>
  <c r="AK316" i="4"/>
  <c r="AJ316" i="4"/>
  <c r="AI316" i="4"/>
  <c r="AH316" i="4"/>
  <c r="AG316" i="4"/>
  <c r="AF316" i="4"/>
  <c r="AE316" i="4"/>
  <c r="AD316" i="4"/>
  <c r="AC316" i="4"/>
  <c r="AB316" i="4"/>
  <c r="AA316" i="4"/>
  <c r="BF315" i="4"/>
  <c r="BE315" i="4"/>
  <c r="BD315" i="4"/>
  <c r="BC315" i="4"/>
  <c r="BB315" i="4"/>
  <c r="BA315" i="4"/>
  <c r="AZ315" i="4"/>
  <c r="AY315" i="4"/>
  <c r="AX315" i="4"/>
  <c r="AW315" i="4"/>
  <c r="AV315" i="4"/>
  <c r="AU315" i="4"/>
  <c r="AT315" i="4"/>
  <c r="AS315" i="4"/>
  <c r="AR315" i="4"/>
  <c r="AQ315" i="4"/>
  <c r="AP315" i="4"/>
  <c r="AO315" i="4"/>
  <c r="AN315" i="4"/>
  <c r="AM315" i="4"/>
  <c r="AL315" i="4"/>
  <c r="AK315" i="4"/>
  <c r="AJ315" i="4"/>
  <c r="AI315" i="4"/>
  <c r="AH315" i="4"/>
  <c r="AG315" i="4"/>
  <c r="AF315" i="4"/>
  <c r="AE315" i="4"/>
  <c r="AD315" i="4"/>
  <c r="AC315" i="4"/>
  <c r="AB315" i="4"/>
  <c r="AA315" i="4"/>
  <c r="BF314" i="4"/>
  <c r="BE314" i="4"/>
  <c r="BD314" i="4"/>
  <c r="BC314" i="4"/>
  <c r="BC331" i="4" s="1"/>
  <c r="BB314" i="4"/>
  <c r="BB331" i="4" s="1"/>
  <c r="BA314" i="4"/>
  <c r="AZ314" i="4"/>
  <c r="AY314" i="4"/>
  <c r="AY331" i="4" s="1"/>
  <c r="AX314" i="4"/>
  <c r="AX331" i="4" s="1"/>
  <c r="AW314" i="4"/>
  <c r="AV314" i="4"/>
  <c r="AU314" i="4"/>
  <c r="AU331" i="4" s="1"/>
  <c r="AT314" i="4"/>
  <c r="AT331" i="4" s="1"/>
  <c r="AS314" i="4"/>
  <c r="AR314" i="4"/>
  <c r="AQ314" i="4"/>
  <c r="AQ331" i="4" s="1"/>
  <c r="AP314" i="4"/>
  <c r="AP331" i="4" s="1"/>
  <c r="AO314" i="4"/>
  <c r="AN314" i="4"/>
  <c r="AM314" i="4"/>
  <c r="AM331" i="4" s="1"/>
  <c r="AL314" i="4"/>
  <c r="AL331" i="4" s="1"/>
  <c r="AK314" i="4"/>
  <c r="AJ314" i="4"/>
  <c r="AI314" i="4"/>
  <c r="AI331" i="4" s="1"/>
  <c r="AH314" i="4"/>
  <c r="AH331" i="4" s="1"/>
  <c r="AG314" i="4"/>
  <c r="AF314" i="4"/>
  <c r="AE314" i="4"/>
  <c r="AE331" i="4" s="1"/>
  <c r="AD314" i="4"/>
  <c r="AD331" i="4" s="1"/>
  <c r="AC314" i="4"/>
  <c r="AB314" i="4"/>
  <c r="AA314" i="4"/>
  <c r="BF313" i="4"/>
  <c r="BG313" i="4" s="1"/>
  <c r="BE313" i="4"/>
  <c r="BD313" i="4"/>
  <c r="BC313" i="4"/>
  <c r="BB313" i="4"/>
  <c r="BA313" i="4"/>
  <c r="AZ313" i="4"/>
  <c r="AY313" i="4"/>
  <c r="AX313" i="4"/>
  <c r="AW313" i="4"/>
  <c r="AV313" i="4"/>
  <c r="AU313" i="4"/>
  <c r="AT313" i="4"/>
  <c r="AS313" i="4"/>
  <c r="AR313" i="4"/>
  <c r="AQ313" i="4"/>
  <c r="AP313" i="4"/>
  <c r="AO313" i="4"/>
  <c r="AN313" i="4"/>
  <c r="AM313" i="4"/>
  <c r="AL313" i="4"/>
  <c r="AK313" i="4"/>
  <c r="AJ313" i="4"/>
  <c r="AI313" i="4"/>
  <c r="AH313" i="4"/>
  <c r="AG313" i="4"/>
  <c r="AF313" i="4"/>
  <c r="AE313" i="4"/>
  <c r="AD313" i="4"/>
  <c r="AC313" i="4"/>
  <c r="AB313" i="4"/>
  <c r="AA313" i="4"/>
  <c r="BF312" i="4"/>
  <c r="BE312" i="4"/>
  <c r="BD312" i="4"/>
  <c r="BC312" i="4"/>
  <c r="BB312" i="4"/>
  <c r="BA312" i="4"/>
  <c r="AZ312" i="4"/>
  <c r="AY312" i="4"/>
  <c r="AX312" i="4"/>
  <c r="AW312" i="4"/>
  <c r="AV312" i="4"/>
  <c r="AU312" i="4"/>
  <c r="AT312" i="4"/>
  <c r="AS312" i="4"/>
  <c r="AR312" i="4"/>
  <c r="AQ312" i="4"/>
  <c r="AP312" i="4"/>
  <c r="AO312" i="4"/>
  <c r="AN312" i="4"/>
  <c r="AM312" i="4"/>
  <c r="AL312" i="4"/>
  <c r="AK312" i="4"/>
  <c r="AJ312" i="4"/>
  <c r="AI312" i="4"/>
  <c r="AH312" i="4"/>
  <c r="AG312" i="4"/>
  <c r="AF312" i="4"/>
  <c r="AE312" i="4"/>
  <c r="AD312" i="4"/>
  <c r="AC312" i="4"/>
  <c r="AB312" i="4"/>
  <c r="AA312" i="4"/>
  <c r="BF311" i="4"/>
  <c r="BE311" i="4"/>
  <c r="BD311" i="4"/>
  <c r="BC311" i="4"/>
  <c r="BB311" i="4"/>
  <c r="BA311" i="4"/>
  <c r="AZ311" i="4"/>
  <c r="AY311" i="4"/>
  <c r="AX311" i="4"/>
  <c r="AW311" i="4"/>
  <c r="AV311" i="4"/>
  <c r="AU311" i="4"/>
  <c r="AT311" i="4"/>
  <c r="AS311" i="4"/>
  <c r="AR311" i="4"/>
  <c r="AQ311" i="4"/>
  <c r="AP311" i="4"/>
  <c r="AO311" i="4"/>
  <c r="AN311" i="4"/>
  <c r="AM311" i="4"/>
  <c r="AL311" i="4"/>
  <c r="AK311" i="4"/>
  <c r="AJ311" i="4"/>
  <c r="AI311" i="4"/>
  <c r="AH311" i="4"/>
  <c r="AG311" i="4"/>
  <c r="AF311" i="4"/>
  <c r="AE311" i="4"/>
  <c r="AD311" i="4"/>
  <c r="AC311" i="4"/>
  <c r="AB311" i="4"/>
  <c r="AA311" i="4"/>
  <c r="BF310" i="4"/>
  <c r="BE310" i="4"/>
  <c r="BD310" i="4"/>
  <c r="BC310" i="4"/>
  <c r="BB310" i="4"/>
  <c r="BA310" i="4"/>
  <c r="AZ310" i="4"/>
  <c r="AY310" i="4"/>
  <c r="AX310" i="4"/>
  <c r="AW310" i="4"/>
  <c r="AV310" i="4"/>
  <c r="AU310" i="4"/>
  <c r="AT310" i="4"/>
  <c r="AS310" i="4"/>
  <c r="AR310" i="4"/>
  <c r="AQ310" i="4"/>
  <c r="AP310" i="4"/>
  <c r="AO310" i="4"/>
  <c r="AN310" i="4"/>
  <c r="AM310" i="4"/>
  <c r="AL310" i="4"/>
  <c r="AK310" i="4"/>
  <c r="AJ310" i="4"/>
  <c r="AI310" i="4"/>
  <c r="AH310" i="4"/>
  <c r="AG310" i="4"/>
  <c r="AF310" i="4"/>
  <c r="AE310" i="4"/>
  <c r="AD310" i="4"/>
  <c r="AC310" i="4"/>
  <c r="AB310" i="4"/>
  <c r="AA310" i="4"/>
  <c r="BF309" i="4"/>
  <c r="BE309" i="4"/>
  <c r="BD309" i="4"/>
  <c r="BC309" i="4"/>
  <c r="BB309" i="4"/>
  <c r="BA309" i="4"/>
  <c r="AZ309" i="4"/>
  <c r="AY309" i="4"/>
  <c r="AX309" i="4"/>
  <c r="AW309" i="4"/>
  <c r="AV309" i="4"/>
  <c r="AU309" i="4"/>
  <c r="AT309" i="4"/>
  <c r="AS309" i="4"/>
  <c r="AR309" i="4"/>
  <c r="AQ309" i="4"/>
  <c r="AP309" i="4"/>
  <c r="AO309" i="4"/>
  <c r="AN309" i="4"/>
  <c r="AM309" i="4"/>
  <c r="AL309" i="4"/>
  <c r="AK309" i="4"/>
  <c r="AJ309" i="4"/>
  <c r="AI309" i="4"/>
  <c r="AH309" i="4"/>
  <c r="AG309" i="4"/>
  <c r="AF309" i="4"/>
  <c r="AE309" i="4"/>
  <c r="AD309" i="4"/>
  <c r="AC309" i="4"/>
  <c r="AB309" i="4"/>
  <c r="AA309" i="4"/>
  <c r="BF308" i="4"/>
  <c r="BE308" i="4"/>
  <c r="BD308" i="4"/>
  <c r="BC308" i="4"/>
  <c r="BB308" i="4"/>
  <c r="BA308" i="4"/>
  <c r="AZ308" i="4"/>
  <c r="AY308" i="4"/>
  <c r="AX308" i="4"/>
  <c r="AW308" i="4"/>
  <c r="AV308" i="4"/>
  <c r="AU308" i="4"/>
  <c r="AT308" i="4"/>
  <c r="AS308" i="4"/>
  <c r="AR308" i="4"/>
  <c r="AQ308" i="4"/>
  <c r="AP308" i="4"/>
  <c r="AO308" i="4"/>
  <c r="AN308" i="4"/>
  <c r="AM308" i="4"/>
  <c r="AL308" i="4"/>
  <c r="AK308" i="4"/>
  <c r="AJ308" i="4"/>
  <c r="AI308" i="4"/>
  <c r="AH308" i="4"/>
  <c r="AG308" i="4"/>
  <c r="AF308" i="4"/>
  <c r="AE308" i="4"/>
  <c r="AD308" i="4"/>
  <c r="AC308" i="4"/>
  <c r="AB308" i="4"/>
  <c r="AA308" i="4"/>
  <c r="BF307" i="4"/>
  <c r="BE307" i="4"/>
  <c r="BD307" i="4"/>
  <c r="BC307" i="4"/>
  <c r="BB307" i="4"/>
  <c r="BA307" i="4"/>
  <c r="AZ307" i="4"/>
  <c r="AY307" i="4"/>
  <c r="AX307" i="4"/>
  <c r="AW307" i="4"/>
  <c r="AV307" i="4"/>
  <c r="AU307" i="4"/>
  <c r="AT307" i="4"/>
  <c r="AS307" i="4"/>
  <c r="AR307" i="4"/>
  <c r="AQ307" i="4"/>
  <c r="AP307" i="4"/>
  <c r="AO307" i="4"/>
  <c r="AN307" i="4"/>
  <c r="AM307" i="4"/>
  <c r="AL307" i="4"/>
  <c r="AK307" i="4"/>
  <c r="AJ307" i="4"/>
  <c r="AI307" i="4"/>
  <c r="AH307" i="4"/>
  <c r="AG307" i="4"/>
  <c r="AF307" i="4"/>
  <c r="AE307" i="4"/>
  <c r="AD307" i="4"/>
  <c r="AC307" i="4"/>
  <c r="AB307" i="4"/>
  <c r="AA307" i="4"/>
  <c r="BF306" i="4"/>
  <c r="BE306" i="4"/>
  <c r="BD306" i="4"/>
  <c r="BC306" i="4"/>
  <c r="BC332" i="4" s="1"/>
  <c r="BB306" i="4"/>
  <c r="BB332" i="4" s="1"/>
  <c r="BA306" i="4"/>
  <c r="AZ306" i="4"/>
  <c r="AY306" i="4"/>
  <c r="AY332" i="4" s="1"/>
  <c r="AX306" i="4"/>
  <c r="AX332" i="4" s="1"/>
  <c r="AW306" i="4"/>
  <c r="AV306" i="4"/>
  <c r="AU306" i="4"/>
  <c r="AU332" i="4" s="1"/>
  <c r="AT306" i="4"/>
  <c r="AT332" i="4" s="1"/>
  <c r="AS306" i="4"/>
  <c r="AR306" i="4"/>
  <c r="AQ306" i="4"/>
  <c r="AQ332" i="4" s="1"/>
  <c r="AP306" i="4"/>
  <c r="AP332" i="4" s="1"/>
  <c r="AO306" i="4"/>
  <c r="AN306" i="4"/>
  <c r="AM306" i="4"/>
  <c r="AM332" i="4" s="1"/>
  <c r="AL306" i="4"/>
  <c r="AL332" i="4" s="1"/>
  <c r="AK306" i="4"/>
  <c r="AJ306" i="4"/>
  <c r="AI306" i="4"/>
  <c r="AI332" i="4" s="1"/>
  <c r="AH306" i="4"/>
  <c r="AH332" i="4" s="1"/>
  <c r="AG306" i="4"/>
  <c r="AF306" i="4"/>
  <c r="AE306" i="4"/>
  <c r="AE332" i="4" s="1"/>
  <c r="AD306" i="4"/>
  <c r="AD332" i="4" s="1"/>
  <c r="AC306" i="4"/>
  <c r="AB306" i="4"/>
  <c r="AA306" i="4"/>
  <c r="BE305" i="4"/>
  <c r="BD305" i="4"/>
  <c r="BC305" i="4"/>
  <c r="BB305" i="4"/>
  <c r="BA305" i="4"/>
  <c r="AZ305" i="4"/>
  <c r="AY305" i="4"/>
  <c r="AX305" i="4"/>
  <c r="AW305" i="4"/>
  <c r="AV305" i="4"/>
  <c r="AU305" i="4"/>
  <c r="AT305" i="4"/>
  <c r="AS305" i="4"/>
  <c r="AR305" i="4"/>
  <c r="AQ305" i="4"/>
  <c r="AP305" i="4"/>
  <c r="AO305" i="4"/>
  <c r="AN305" i="4"/>
  <c r="AM305" i="4"/>
  <c r="AL305" i="4"/>
  <c r="AK305" i="4"/>
  <c r="AJ305" i="4"/>
  <c r="AI305" i="4"/>
  <c r="AH305" i="4"/>
  <c r="AG305" i="4"/>
  <c r="AF305" i="4"/>
  <c r="AE305" i="4"/>
  <c r="AD305" i="4"/>
  <c r="AC305" i="4"/>
  <c r="AB305" i="4"/>
  <c r="AA305" i="4"/>
  <c r="BF305" i="4" s="1"/>
  <c r="BG305" i="4" s="1"/>
  <c r="BE304" i="4"/>
  <c r="BD304" i="4"/>
  <c r="BC304" i="4"/>
  <c r="BB304" i="4"/>
  <c r="BA304" i="4"/>
  <c r="AZ304" i="4"/>
  <c r="AY304" i="4"/>
  <c r="AX304" i="4"/>
  <c r="AW304" i="4"/>
  <c r="AV304" i="4"/>
  <c r="AU304" i="4"/>
  <c r="AT304" i="4"/>
  <c r="AS304" i="4"/>
  <c r="AR304" i="4"/>
  <c r="AQ304" i="4"/>
  <c r="AP304" i="4"/>
  <c r="AO304" i="4"/>
  <c r="AN304" i="4"/>
  <c r="AM304" i="4"/>
  <c r="AL304" i="4"/>
  <c r="AK304" i="4"/>
  <c r="AJ304" i="4"/>
  <c r="AI304" i="4"/>
  <c r="AH304" i="4"/>
  <c r="AG304" i="4"/>
  <c r="AF304" i="4"/>
  <c r="AE304" i="4"/>
  <c r="AD304" i="4"/>
  <c r="AC304" i="4"/>
  <c r="AB304" i="4"/>
  <c r="AA304" i="4"/>
  <c r="BF304" i="4" s="1"/>
  <c r="BE303" i="4"/>
  <c r="BD303" i="4"/>
  <c r="BC303" i="4"/>
  <c r="BB303" i="4"/>
  <c r="BA303" i="4"/>
  <c r="AZ303" i="4"/>
  <c r="AY303" i="4"/>
  <c r="AX303" i="4"/>
  <c r="AW303" i="4"/>
  <c r="AV303" i="4"/>
  <c r="AU303" i="4"/>
  <c r="AT303" i="4"/>
  <c r="AS303" i="4"/>
  <c r="AR303" i="4"/>
  <c r="AQ303" i="4"/>
  <c r="AP303" i="4"/>
  <c r="AO303" i="4"/>
  <c r="AN303" i="4"/>
  <c r="AM303" i="4"/>
  <c r="AL303" i="4"/>
  <c r="AK303" i="4"/>
  <c r="AJ303" i="4"/>
  <c r="AI303" i="4"/>
  <c r="AH303" i="4"/>
  <c r="AG303" i="4"/>
  <c r="AF303" i="4"/>
  <c r="AE303" i="4"/>
  <c r="AD303" i="4"/>
  <c r="AC303" i="4"/>
  <c r="AB303" i="4"/>
  <c r="AA303" i="4"/>
  <c r="BF303" i="4" s="1"/>
  <c r="BE302" i="4"/>
  <c r="BD302" i="4"/>
  <c r="BC302" i="4"/>
  <c r="BB302" i="4"/>
  <c r="BA302" i="4"/>
  <c r="AZ302" i="4"/>
  <c r="AY302" i="4"/>
  <c r="AX302" i="4"/>
  <c r="AW302" i="4"/>
  <c r="AV302" i="4"/>
  <c r="AU302" i="4"/>
  <c r="AT302" i="4"/>
  <c r="AS302" i="4"/>
  <c r="AR302" i="4"/>
  <c r="AQ302" i="4"/>
  <c r="AP302" i="4"/>
  <c r="AO302" i="4"/>
  <c r="AN302" i="4"/>
  <c r="AM302" i="4"/>
  <c r="AL302" i="4"/>
  <c r="AK302" i="4"/>
  <c r="AJ302" i="4"/>
  <c r="AI302" i="4"/>
  <c r="AH302" i="4"/>
  <c r="AG302" i="4"/>
  <c r="AF302" i="4"/>
  <c r="AE302" i="4"/>
  <c r="AD302" i="4"/>
  <c r="AC302" i="4"/>
  <c r="AB302" i="4"/>
  <c r="AA302" i="4"/>
  <c r="BF302" i="4" s="1"/>
  <c r="BE301" i="4"/>
  <c r="BD301" i="4"/>
  <c r="BC301" i="4"/>
  <c r="BB301" i="4"/>
  <c r="BA301" i="4"/>
  <c r="AZ301" i="4"/>
  <c r="AY301" i="4"/>
  <c r="AX301" i="4"/>
  <c r="AW301" i="4"/>
  <c r="AV301" i="4"/>
  <c r="AU301" i="4"/>
  <c r="AT301" i="4"/>
  <c r="AS301" i="4"/>
  <c r="AR301" i="4"/>
  <c r="AQ301" i="4"/>
  <c r="AP301" i="4"/>
  <c r="AO301" i="4"/>
  <c r="AN301" i="4"/>
  <c r="AM301" i="4"/>
  <c r="AL301" i="4"/>
  <c r="AK301" i="4"/>
  <c r="AJ301" i="4"/>
  <c r="AI301" i="4"/>
  <c r="AH301" i="4"/>
  <c r="AG301" i="4"/>
  <c r="AF301" i="4"/>
  <c r="AE301" i="4"/>
  <c r="AD301" i="4"/>
  <c r="AC301" i="4"/>
  <c r="AB301" i="4"/>
  <c r="AA301" i="4"/>
  <c r="BF301" i="4" s="1"/>
  <c r="BE300" i="4"/>
  <c r="BD300" i="4"/>
  <c r="BC300" i="4"/>
  <c r="BB300" i="4"/>
  <c r="BA300" i="4"/>
  <c r="AZ300" i="4"/>
  <c r="AY300" i="4"/>
  <c r="AX300" i="4"/>
  <c r="AW300" i="4"/>
  <c r="AV300" i="4"/>
  <c r="AU300" i="4"/>
  <c r="AT300" i="4"/>
  <c r="AS300" i="4"/>
  <c r="AR300" i="4"/>
  <c r="AQ300" i="4"/>
  <c r="AP300" i="4"/>
  <c r="AO300" i="4"/>
  <c r="AN300" i="4"/>
  <c r="AM300" i="4"/>
  <c r="AL300" i="4"/>
  <c r="AK300" i="4"/>
  <c r="AJ300" i="4"/>
  <c r="AI300" i="4"/>
  <c r="AH300" i="4"/>
  <c r="AG300" i="4"/>
  <c r="AF300" i="4"/>
  <c r="AE300" i="4"/>
  <c r="AD300" i="4"/>
  <c r="AC300" i="4"/>
  <c r="AB300" i="4"/>
  <c r="AA300" i="4"/>
  <c r="BF300" i="4" s="1"/>
  <c r="BG300" i="4" s="1"/>
  <c r="BE299" i="4"/>
  <c r="BD299" i="4"/>
  <c r="BC299" i="4"/>
  <c r="BB299" i="4"/>
  <c r="BA299" i="4"/>
  <c r="AZ299" i="4"/>
  <c r="AY299" i="4"/>
  <c r="AX299" i="4"/>
  <c r="AW299" i="4"/>
  <c r="AV299" i="4"/>
  <c r="AU299" i="4"/>
  <c r="AT299" i="4"/>
  <c r="AS299" i="4"/>
  <c r="AR299" i="4"/>
  <c r="AQ299" i="4"/>
  <c r="AP299" i="4"/>
  <c r="AO299" i="4"/>
  <c r="AN299" i="4"/>
  <c r="AM299" i="4"/>
  <c r="AL299" i="4"/>
  <c r="AK299" i="4"/>
  <c r="AJ299" i="4"/>
  <c r="AI299" i="4"/>
  <c r="AH299" i="4"/>
  <c r="AG299" i="4"/>
  <c r="AF299" i="4"/>
  <c r="AE299" i="4"/>
  <c r="AD299" i="4"/>
  <c r="AC299" i="4"/>
  <c r="AB299" i="4"/>
  <c r="AA299" i="4"/>
  <c r="BF299" i="4" s="1"/>
  <c r="BE298" i="4"/>
  <c r="BD298" i="4"/>
  <c r="BC298" i="4"/>
  <c r="BB298" i="4"/>
  <c r="BA298" i="4"/>
  <c r="AZ298" i="4"/>
  <c r="AY298" i="4"/>
  <c r="AX298" i="4"/>
  <c r="AW298" i="4"/>
  <c r="AV298" i="4"/>
  <c r="AU298" i="4"/>
  <c r="AT298" i="4"/>
  <c r="AS298" i="4"/>
  <c r="AR298" i="4"/>
  <c r="AR290" i="4" s="1"/>
  <c r="AQ298" i="4"/>
  <c r="AP298" i="4"/>
  <c r="AO298" i="4"/>
  <c r="AN298" i="4"/>
  <c r="AN290" i="4" s="1"/>
  <c r="AM298" i="4"/>
  <c r="AL298" i="4"/>
  <c r="AK298" i="4"/>
  <c r="AJ298" i="4"/>
  <c r="AJ290" i="4" s="1"/>
  <c r="AI298" i="4"/>
  <c r="AH298" i="4"/>
  <c r="AG298" i="4"/>
  <c r="AF298" i="4"/>
  <c r="AF290" i="4" s="1"/>
  <c r="AE298" i="4"/>
  <c r="AD298" i="4"/>
  <c r="AC298" i="4"/>
  <c r="AB298" i="4"/>
  <c r="AB290" i="4" s="1"/>
  <c r="AA298" i="4"/>
  <c r="BF298" i="4" s="1"/>
  <c r="BE297" i="4"/>
  <c r="BD297" i="4"/>
  <c r="BD289" i="4" s="1"/>
  <c r="BC297" i="4"/>
  <c r="BB297" i="4"/>
  <c r="BA297" i="4"/>
  <c r="AZ297" i="4"/>
  <c r="AZ289" i="4" s="1"/>
  <c r="AY297" i="4"/>
  <c r="AX297" i="4"/>
  <c r="AW297" i="4"/>
  <c r="AV297" i="4"/>
  <c r="AV289" i="4" s="1"/>
  <c r="AU297" i="4"/>
  <c r="AT297" i="4"/>
  <c r="AS297" i="4"/>
  <c r="AR297" i="4"/>
  <c r="AR289" i="4" s="1"/>
  <c r="AQ297" i="4"/>
  <c r="AP297" i="4"/>
  <c r="AO297" i="4"/>
  <c r="AN297" i="4"/>
  <c r="AN289" i="4" s="1"/>
  <c r="AM297" i="4"/>
  <c r="AL297" i="4"/>
  <c r="AK297" i="4"/>
  <c r="AJ297" i="4"/>
  <c r="AJ289" i="4" s="1"/>
  <c r="AI297" i="4"/>
  <c r="AH297" i="4"/>
  <c r="AG297" i="4"/>
  <c r="AF297" i="4"/>
  <c r="AF289" i="4" s="1"/>
  <c r="AE297" i="4"/>
  <c r="AD297" i="4"/>
  <c r="AC297" i="4"/>
  <c r="AB297" i="4"/>
  <c r="AB289" i="4" s="1"/>
  <c r="AA297" i="4"/>
  <c r="BF297" i="4" s="1"/>
  <c r="BF296" i="4"/>
  <c r="BG296" i="4" s="1"/>
  <c r="BE296" i="4"/>
  <c r="BE288" i="4" s="1"/>
  <c r="BD296" i="4"/>
  <c r="BD292" i="4" s="1"/>
  <c r="BC296" i="4"/>
  <c r="BB296" i="4"/>
  <c r="BA296" i="4"/>
  <c r="BA288" i="4" s="1"/>
  <c r="AZ296" i="4"/>
  <c r="AZ292" i="4" s="1"/>
  <c r="AY296" i="4"/>
  <c r="AX296" i="4"/>
  <c r="AW296" i="4"/>
  <c r="AW288" i="4" s="1"/>
  <c r="AV296" i="4"/>
  <c r="AV292" i="4" s="1"/>
  <c r="AU296" i="4"/>
  <c r="AT296" i="4"/>
  <c r="AS296" i="4"/>
  <c r="AS288" i="4" s="1"/>
  <c r="AR296" i="4"/>
  <c r="AR292" i="4" s="1"/>
  <c r="AQ296" i="4"/>
  <c r="AP296" i="4"/>
  <c r="AO296" i="4"/>
  <c r="AO288" i="4" s="1"/>
  <c r="AN296" i="4"/>
  <c r="AN292" i="4" s="1"/>
  <c r="AM296" i="4"/>
  <c r="AL296" i="4"/>
  <c r="AK296" i="4"/>
  <c r="AK288" i="4" s="1"/>
  <c r="AJ296" i="4"/>
  <c r="AJ292" i="4" s="1"/>
  <c r="AI296" i="4"/>
  <c r="AH296" i="4"/>
  <c r="AG296" i="4"/>
  <c r="AG288" i="4" s="1"/>
  <c r="AF296" i="4"/>
  <c r="AF292" i="4" s="1"/>
  <c r="AE296" i="4"/>
  <c r="AD296" i="4"/>
  <c r="AC296" i="4"/>
  <c r="AC288" i="4" s="1"/>
  <c r="AB296" i="4"/>
  <c r="AB292" i="4" s="1"/>
  <c r="AA296" i="4"/>
  <c r="BF295" i="4"/>
  <c r="BE295" i="4"/>
  <c r="BE293" i="4" s="1"/>
  <c r="BE334" i="4" s="1"/>
  <c r="BE336" i="4" s="1"/>
  <c r="BD295" i="4"/>
  <c r="BC295" i="4"/>
  <c r="BB295" i="4"/>
  <c r="BA295" i="4"/>
  <c r="BA293" i="4" s="1"/>
  <c r="BA334" i="4" s="1"/>
  <c r="BA336" i="4" s="1"/>
  <c r="AZ295" i="4"/>
  <c r="AY295" i="4"/>
  <c r="AX295" i="4"/>
  <c r="AW295" i="4"/>
  <c r="AW293" i="4" s="1"/>
  <c r="AW334" i="4" s="1"/>
  <c r="AW336" i="4" s="1"/>
  <c r="AV295" i="4"/>
  <c r="AU295" i="4"/>
  <c r="AT295" i="4"/>
  <c r="AS295" i="4"/>
  <c r="AS293" i="4" s="1"/>
  <c r="AS334" i="4" s="1"/>
  <c r="AS336" i="4" s="1"/>
  <c r="AR295" i="4"/>
  <c r="AQ295" i="4"/>
  <c r="AP295" i="4"/>
  <c r="AO295" i="4"/>
  <c r="AO293" i="4" s="1"/>
  <c r="AO334" i="4" s="1"/>
  <c r="AO336" i="4" s="1"/>
  <c r="AN295" i="4"/>
  <c r="AM295" i="4"/>
  <c r="AL295" i="4"/>
  <c r="AK295" i="4"/>
  <c r="AK293" i="4" s="1"/>
  <c r="AK334" i="4" s="1"/>
  <c r="AK336" i="4" s="1"/>
  <c r="AJ295" i="4"/>
  <c r="AI295" i="4"/>
  <c r="AH295" i="4"/>
  <c r="AG295" i="4"/>
  <c r="AG293" i="4" s="1"/>
  <c r="AG334" i="4" s="1"/>
  <c r="AG336" i="4" s="1"/>
  <c r="AF295" i="4"/>
  <c r="AE295" i="4"/>
  <c r="AD295" i="4"/>
  <c r="AC295" i="4"/>
  <c r="AC293" i="4" s="1"/>
  <c r="AC334" i="4" s="1"/>
  <c r="AC336" i="4" s="1"/>
  <c r="AB295" i="4"/>
  <c r="AA295" i="4"/>
  <c r="BE294" i="4"/>
  <c r="BD294" i="4"/>
  <c r="BC294" i="4"/>
  <c r="BB294" i="4"/>
  <c r="BA294" i="4"/>
  <c r="AZ294" i="4"/>
  <c r="AY294" i="4"/>
  <c r="AX294" i="4"/>
  <c r="AW294" i="4"/>
  <c r="AV294" i="4"/>
  <c r="AU294" i="4"/>
  <c r="AT294" i="4"/>
  <c r="AS294" i="4"/>
  <c r="AR294" i="4"/>
  <c r="AQ294" i="4"/>
  <c r="AP294" i="4"/>
  <c r="AO294" i="4"/>
  <c r="AN294" i="4"/>
  <c r="AM294" i="4"/>
  <c r="AL294" i="4"/>
  <c r="AK294" i="4"/>
  <c r="AJ294" i="4"/>
  <c r="AI294" i="4"/>
  <c r="AH294" i="4"/>
  <c r="AG294" i="4"/>
  <c r="AF294" i="4"/>
  <c r="AE294" i="4"/>
  <c r="AD294" i="4"/>
  <c r="AC294" i="4"/>
  <c r="AB294" i="4"/>
  <c r="BD293" i="4"/>
  <c r="BD334" i="4" s="1"/>
  <c r="BC293" i="4"/>
  <c r="BC334" i="4" s="1"/>
  <c r="BC336" i="4" s="1"/>
  <c r="BB293" i="4"/>
  <c r="BB334" i="4" s="1"/>
  <c r="BB336" i="4" s="1"/>
  <c r="AZ293" i="4"/>
  <c r="AZ334" i="4" s="1"/>
  <c r="AY293" i="4"/>
  <c r="AY334" i="4" s="1"/>
  <c r="AY336" i="4" s="1"/>
  <c r="AX293" i="4"/>
  <c r="AX334" i="4" s="1"/>
  <c r="AX336" i="4" s="1"/>
  <c r="AV293" i="4"/>
  <c r="AV334" i="4" s="1"/>
  <c r="AU293" i="4"/>
  <c r="AU334" i="4" s="1"/>
  <c r="AU336" i="4" s="1"/>
  <c r="AT293" i="4"/>
  <c r="AT334" i="4" s="1"/>
  <c r="AT336" i="4" s="1"/>
  <c r="AR293" i="4"/>
  <c r="AR334" i="4" s="1"/>
  <c r="AQ293" i="4"/>
  <c r="AQ334" i="4" s="1"/>
  <c r="AQ336" i="4" s="1"/>
  <c r="AP293" i="4"/>
  <c r="AP334" i="4" s="1"/>
  <c r="AP336" i="4" s="1"/>
  <c r="AN293" i="4"/>
  <c r="AN334" i="4" s="1"/>
  <c r="AM293" i="4"/>
  <c r="AM334" i="4" s="1"/>
  <c r="AM336" i="4" s="1"/>
  <c r="AL293" i="4"/>
  <c r="AL334" i="4" s="1"/>
  <c r="AL336" i="4" s="1"/>
  <c r="AJ293" i="4"/>
  <c r="AJ334" i="4" s="1"/>
  <c r="AI293" i="4"/>
  <c r="AI334" i="4" s="1"/>
  <c r="AI336" i="4" s="1"/>
  <c r="AH293" i="4"/>
  <c r="AH334" i="4" s="1"/>
  <c r="AH336" i="4" s="1"/>
  <c r="AF293" i="4"/>
  <c r="AF334" i="4" s="1"/>
  <c r="AE293" i="4"/>
  <c r="AE334" i="4" s="1"/>
  <c r="AE336" i="4" s="1"/>
  <c r="AD293" i="4"/>
  <c r="AD334" i="4" s="1"/>
  <c r="AD336" i="4" s="1"/>
  <c r="AB293" i="4"/>
  <c r="AB334" i="4" s="1"/>
  <c r="BF292" i="4"/>
  <c r="BG292" i="4" s="1"/>
  <c r="BE292" i="4"/>
  <c r="BC292" i="4"/>
  <c r="BB292" i="4"/>
  <c r="BA292" i="4"/>
  <c r="AY292" i="4"/>
  <c r="AX292" i="4"/>
  <c r="AU292" i="4"/>
  <c r="AT292" i="4"/>
  <c r="AQ292" i="4"/>
  <c r="AP292" i="4"/>
  <c r="AM292" i="4"/>
  <c r="AL292" i="4"/>
  <c r="AI292" i="4"/>
  <c r="AH292" i="4"/>
  <c r="AE292" i="4"/>
  <c r="AD292" i="4"/>
  <c r="AA292" i="4"/>
  <c r="BF291" i="4"/>
  <c r="BE291" i="4"/>
  <c r="BD291" i="4"/>
  <c r="BC291" i="4"/>
  <c r="BB291" i="4"/>
  <c r="BA291" i="4"/>
  <c r="AZ291" i="4"/>
  <c r="AY291" i="4"/>
  <c r="AX291" i="4"/>
  <c r="AW291" i="4"/>
  <c r="AV291" i="4"/>
  <c r="AU291" i="4"/>
  <c r="AT291" i="4"/>
  <c r="AS291" i="4"/>
  <c r="AR291" i="4"/>
  <c r="AQ291" i="4"/>
  <c r="AP291" i="4"/>
  <c r="AO291" i="4"/>
  <c r="AN291" i="4"/>
  <c r="AM291" i="4"/>
  <c r="AL291" i="4"/>
  <c r="AK291" i="4"/>
  <c r="AJ291" i="4"/>
  <c r="AI291" i="4"/>
  <c r="AH291" i="4"/>
  <c r="AG291" i="4"/>
  <c r="AF291" i="4"/>
  <c r="AE291" i="4"/>
  <c r="AD291" i="4"/>
  <c r="AC291" i="4"/>
  <c r="AB291" i="4"/>
  <c r="AA291" i="4"/>
  <c r="BF290" i="4"/>
  <c r="BE290" i="4"/>
  <c r="BD290" i="4"/>
  <c r="BC290" i="4"/>
  <c r="BB290" i="4"/>
  <c r="BA290" i="4"/>
  <c r="AZ290" i="4"/>
  <c r="AY290" i="4"/>
  <c r="AX290" i="4"/>
  <c r="AW290" i="4"/>
  <c r="AV290" i="4"/>
  <c r="AU290" i="4"/>
  <c r="AT290" i="4"/>
  <c r="AS290" i="4"/>
  <c r="AQ290" i="4"/>
  <c r="AP290" i="4"/>
  <c r="AO290" i="4"/>
  <c r="AM290" i="4"/>
  <c r="AL290" i="4"/>
  <c r="AK290" i="4"/>
  <c r="AI290" i="4"/>
  <c r="AH290" i="4"/>
  <c r="AG290" i="4"/>
  <c r="AE290" i="4"/>
  <c r="AD290" i="4"/>
  <c r="AC290" i="4"/>
  <c r="AA290" i="4"/>
  <c r="BF289" i="4"/>
  <c r="BE289" i="4"/>
  <c r="BE330" i="4" s="1"/>
  <c r="BC289" i="4"/>
  <c r="BC328" i="4" s="1"/>
  <c r="BB289" i="4"/>
  <c r="BA289" i="4"/>
  <c r="BA328" i="4" s="1"/>
  <c r="AY289" i="4"/>
  <c r="AY330" i="4" s="1"/>
  <c r="AX289" i="4"/>
  <c r="AW289" i="4"/>
  <c r="AW330" i="4" s="1"/>
  <c r="AU289" i="4"/>
  <c r="AU328" i="4" s="1"/>
  <c r="AT289" i="4"/>
  <c r="AS289" i="4"/>
  <c r="AS330" i="4" s="1"/>
  <c r="AQ289" i="4"/>
  <c r="AQ328" i="4" s="1"/>
  <c r="AP289" i="4"/>
  <c r="AO289" i="4"/>
  <c r="AO330" i="4" s="1"/>
  <c r="AM289" i="4"/>
  <c r="AM328" i="4" s="1"/>
  <c r="AL289" i="4"/>
  <c r="AK289" i="4"/>
  <c r="AK328" i="4" s="1"/>
  <c r="AI289" i="4"/>
  <c r="AI330" i="4" s="1"/>
  <c r="AH289" i="4"/>
  <c r="AG289" i="4"/>
  <c r="AG330" i="4" s="1"/>
  <c r="AE289" i="4"/>
  <c r="AE329" i="4" s="1"/>
  <c r="AD289" i="4"/>
  <c r="AC289" i="4"/>
  <c r="AC330" i="4" s="1"/>
  <c r="AA289" i="4"/>
  <c r="AA329" i="4" s="1"/>
  <c r="O289" i="4"/>
  <c r="BD288" i="4"/>
  <c r="BC288" i="4"/>
  <c r="BB288" i="4"/>
  <c r="AZ288" i="4"/>
  <c r="AY288" i="4"/>
  <c r="AX288" i="4"/>
  <c r="AV288" i="4"/>
  <c r="AU288" i="4"/>
  <c r="AT288" i="4"/>
  <c r="AR288" i="4"/>
  <c r="AQ288" i="4"/>
  <c r="AP288" i="4"/>
  <c r="AN288" i="4"/>
  <c r="AM288" i="4"/>
  <c r="AL288" i="4"/>
  <c r="AJ288" i="4"/>
  <c r="AI288" i="4"/>
  <c r="AH288" i="4"/>
  <c r="AF288" i="4"/>
  <c r="AE288" i="4"/>
  <c r="AD288" i="4"/>
  <c r="AB288" i="4"/>
  <c r="AA288" i="4"/>
  <c r="BF288" i="4" s="1"/>
  <c r="BE287" i="4"/>
  <c r="BD287" i="4"/>
  <c r="BC287" i="4"/>
  <c r="BB287" i="4"/>
  <c r="BA287" i="4"/>
  <c r="AZ287" i="4"/>
  <c r="AY287" i="4"/>
  <c r="AX287" i="4"/>
  <c r="AW287" i="4"/>
  <c r="AV287" i="4"/>
  <c r="AU287" i="4"/>
  <c r="AT287" i="4"/>
  <c r="AS287" i="4"/>
  <c r="AR287" i="4"/>
  <c r="AQ287" i="4"/>
  <c r="AP287" i="4"/>
  <c r="AO287" i="4"/>
  <c r="AN287" i="4"/>
  <c r="AM287" i="4"/>
  <c r="AL287" i="4"/>
  <c r="AK287" i="4"/>
  <c r="AJ287" i="4"/>
  <c r="AI287" i="4"/>
  <c r="AH287" i="4"/>
  <c r="AG287" i="4"/>
  <c r="AF287" i="4"/>
  <c r="AE287" i="4"/>
  <c r="AD287" i="4"/>
  <c r="AC287" i="4"/>
  <c r="AB287" i="4"/>
  <c r="AA287" i="4"/>
  <c r="BF287" i="4" s="1"/>
  <c r="BE275" i="4"/>
  <c r="BD275" i="4"/>
  <c r="BC275" i="4"/>
  <c r="BB275" i="4"/>
  <c r="BA275" i="4"/>
  <c r="AZ275" i="4"/>
  <c r="AY275" i="4"/>
  <c r="AX275" i="4"/>
  <c r="AW275" i="4"/>
  <c r="AV275" i="4"/>
  <c r="AU275" i="4"/>
  <c r="AT275" i="4"/>
  <c r="AS275" i="4"/>
  <c r="AR275" i="4"/>
  <c r="AQ275" i="4"/>
  <c r="AP275" i="4"/>
  <c r="AO275" i="4"/>
  <c r="AN275" i="4"/>
  <c r="AM275" i="4"/>
  <c r="AL275" i="4"/>
  <c r="AK275" i="4"/>
  <c r="AJ275" i="4"/>
  <c r="AI275" i="4"/>
  <c r="AH275" i="4"/>
  <c r="AG275" i="4"/>
  <c r="AF275" i="4"/>
  <c r="AE275" i="4"/>
  <c r="AD275" i="4"/>
  <c r="AC275" i="4"/>
  <c r="AB275" i="4"/>
  <c r="AA275" i="4"/>
  <c r="BF275" i="4" s="1"/>
  <c r="BE274" i="4"/>
  <c r="BD274" i="4"/>
  <c r="BC274" i="4"/>
  <c r="BB274" i="4"/>
  <c r="BA274" i="4"/>
  <c r="AZ274" i="4"/>
  <c r="AY274" i="4"/>
  <c r="AX274" i="4"/>
  <c r="AW274" i="4"/>
  <c r="AV274" i="4"/>
  <c r="AU274" i="4"/>
  <c r="AT274" i="4"/>
  <c r="AS274" i="4"/>
  <c r="AR274" i="4"/>
  <c r="AQ274" i="4"/>
  <c r="AP274" i="4"/>
  <c r="AO274" i="4"/>
  <c r="AN274" i="4"/>
  <c r="AM274" i="4"/>
  <c r="AL274" i="4"/>
  <c r="AK274" i="4"/>
  <c r="AJ274" i="4"/>
  <c r="AI274" i="4"/>
  <c r="AH274" i="4"/>
  <c r="AG274" i="4"/>
  <c r="AF274" i="4"/>
  <c r="AE274" i="4"/>
  <c r="AD274" i="4"/>
  <c r="AC274" i="4"/>
  <c r="AB274" i="4"/>
  <c r="AA274" i="4"/>
  <c r="BF274" i="4" s="1"/>
  <c r="BE273" i="4"/>
  <c r="BD273" i="4"/>
  <c r="BC273" i="4"/>
  <c r="BB273" i="4"/>
  <c r="BA273" i="4"/>
  <c r="AZ273" i="4"/>
  <c r="AY273" i="4"/>
  <c r="AX273" i="4"/>
  <c r="AW273" i="4"/>
  <c r="AV273" i="4"/>
  <c r="AU273" i="4"/>
  <c r="AT273" i="4"/>
  <c r="AS273" i="4"/>
  <c r="AR273" i="4"/>
  <c r="AQ273" i="4"/>
  <c r="AP273" i="4"/>
  <c r="AO273" i="4"/>
  <c r="AN273" i="4"/>
  <c r="AM273" i="4"/>
  <c r="AL273" i="4"/>
  <c r="AK273" i="4"/>
  <c r="AJ273" i="4"/>
  <c r="AI273" i="4"/>
  <c r="AH273" i="4"/>
  <c r="AG273" i="4"/>
  <c r="AF273" i="4"/>
  <c r="AE273" i="4"/>
  <c r="AD273" i="4"/>
  <c r="AC273" i="4"/>
  <c r="AB273" i="4"/>
  <c r="AA273" i="4"/>
  <c r="BF273" i="4" s="1"/>
  <c r="BE272" i="4"/>
  <c r="BD272" i="4"/>
  <c r="BC272" i="4"/>
  <c r="BB272" i="4"/>
  <c r="BA272" i="4"/>
  <c r="AZ272" i="4"/>
  <c r="AY272" i="4"/>
  <c r="AX272" i="4"/>
  <c r="AW272" i="4"/>
  <c r="AV272" i="4"/>
  <c r="AU272" i="4"/>
  <c r="AT272" i="4"/>
  <c r="AS272" i="4"/>
  <c r="AR272" i="4"/>
  <c r="AQ272" i="4"/>
  <c r="AP272" i="4"/>
  <c r="AO272" i="4"/>
  <c r="AN272" i="4"/>
  <c r="AM272" i="4"/>
  <c r="AL272" i="4"/>
  <c r="AK272" i="4"/>
  <c r="AJ272" i="4"/>
  <c r="AI272" i="4"/>
  <c r="AH272" i="4"/>
  <c r="AG272" i="4"/>
  <c r="AF272" i="4"/>
  <c r="AE272" i="4"/>
  <c r="AD272" i="4"/>
  <c r="AC272" i="4"/>
  <c r="AB272" i="4"/>
  <c r="AA272" i="4"/>
  <c r="BF272" i="4" s="1"/>
  <c r="BE271" i="4"/>
  <c r="BD271" i="4"/>
  <c r="BC271" i="4"/>
  <c r="BB271" i="4"/>
  <c r="BA271" i="4"/>
  <c r="AZ271" i="4"/>
  <c r="AY271" i="4"/>
  <c r="AX271" i="4"/>
  <c r="AW271" i="4"/>
  <c r="AV271" i="4"/>
  <c r="AU271" i="4"/>
  <c r="AT271" i="4"/>
  <c r="AS271" i="4"/>
  <c r="AR271" i="4"/>
  <c r="AQ271" i="4"/>
  <c r="AP271" i="4"/>
  <c r="AO271" i="4"/>
  <c r="AN271" i="4"/>
  <c r="AM271" i="4"/>
  <c r="AL271" i="4"/>
  <c r="AK271" i="4"/>
  <c r="AJ271" i="4"/>
  <c r="AI271" i="4"/>
  <c r="AH271" i="4"/>
  <c r="AG271" i="4"/>
  <c r="AF271" i="4"/>
  <c r="AE271" i="4"/>
  <c r="AD271" i="4"/>
  <c r="AC271" i="4"/>
  <c r="AB271" i="4"/>
  <c r="AA271" i="4"/>
  <c r="BF271" i="4" s="1"/>
  <c r="BE270" i="4"/>
  <c r="BD270" i="4"/>
  <c r="BC270" i="4"/>
  <c r="BB270" i="4"/>
  <c r="BA270" i="4"/>
  <c r="AZ270" i="4"/>
  <c r="AY270" i="4"/>
  <c r="AX270" i="4"/>
  <c r="AW270" i="4"/>
  <c r="AV270" i="4"/>
  <c r="AU270" i="4"/>
  <c r="AT270" i="4"/>
  <c r="AS270" i="4"/>
  <c r="AR270" i="4"/>
  <c r="AQ270" i="4"/>
  <c r="AP270" i="4"/>
  <c r="AO270" i="4"/>
  <c r="AN270" i="4"/>
  <c r="AM270" i="4"/>
  <c r="AL270" i="4"/>
  <c r="AK270" i="4"/>
  <c r="AJ270" i="4"/>
  <c r="AI270" i="4"/>
  <c r="AH270" i="4"/>
  <c r="AG270" i="4"/>
  <c r="AF270" i="4"/>
  <c r="AE270" i="4"/>
  <c r="AD270" i="4"/>
  <c r="AC270" i="4"/>
  <c r="AB270" i="4"/>
  <c r="AA270" i="4"/>
  <c r="BF270" i="4" s="1"/>
  <c r="BE269" i="4"/>
  <c r="BD269" i="4"/>
  <c r="BC269" i="4"/>
  <c r="BB269" i="4"/>
  <c r="BA269" i="4"/>
  <c r="AZ269" i="4"/>
  <c r="AY269" i="4"/>
  <c r="AX269" i="4"/>
  <c r="AW269" i="4"/>
  <c r="AV269" i="4"/>
  <c r="AU269" i="4"/>
  <c r="AT269" i="4"/>
  <c r="AS269" i="4"/>
  <c r="AR269" i="4"/>
  <c r="AQ269" i="4"/>
  <c r="AP269" i="4"/>
  <c r="AO269" i="4"/>
  <c r="AN269" i="4"/>
  <c r="AM269" i="4"/>
  <c r="AL269" i="4"/>
  <c r="AK269" i="4"/>
  <c r="AJ269" i="4"/>
  <c r="AI269" i="4"/>
  <c r="AH269" i="4"/>
  <c r="AG269" i="4"/>
  <c r="AF269" i="4"/>
  <c r="AE269" i="4"/>
  <c r="AD269" i="4"/>
  <c r="AC269" i="4"/>
  <c r="AB269" i="4"/>
  <c r="AA269" i="4"/>
  <c r="BF269" i="4" s="1"/>
  <c r="BE268" i="4"/>
  <c r="BD268" i="4"/>
  <c r="BC268" i="4"/>
  <c r="BB268" i="4"/>
  <c r="BA268" i="4"/>
  <c r="AZ268" i="4"/>
  <c r="AY268" i="4"/>
  <c r="AX268" i="4"/>
  <c r="AW268" i="4"/>
  <c r="AV268" i="4"/>
  <c r="AU268" i="4"/>
  <c r="AT268" i="4"/>
  <c r="AS268" i="4"/>
  <c r="AR268" i="4"/>
  <c r="AQ268" i="4"/>
  <c r="AP268" i="4"/>
  <c r="AO268" i="4"/>
  <c r="AN268" i="4"/>
  <c r="AM268" i="4"/>
  <c r="AL268" i="4"/>
  <c r="AK268" i="4"/>
  <c r="AJ268" i="4"/>
  <c r="AI268" i="4"/>
  <c r="AH268" i="4"/>
  <c r="AG268" i="4"/>
  <c r="AF268" i="4"/>
  <c r="AE268" i="4"/>
  <c r="AD268" i="4"/>
  <c r="AC268" i="4"/>
  <c r="AB268" i="4"/>
  <c r="AA268" i="4"/>
  <c r="BF268" i="4" s="1"/>
  <c r="BE267" i="4"/>
  <c r="BD267" i="4"/>
  <c r="BC267" i="4"/>
  <c r="BB267" i="4"/>
  <c r="BA267" i="4"/>
  <c r="AZ267" i="4"/>
  <c r="AY267" i="4"/>
  <c r="AX267" i="4"/>
  <c r="AW267" i="4"/>
  <c r="AV267" i="4"/>
  <c r="AU267" i="4"/>
  <c r="AT267" i="4"/>
  <c r="AS267" i="4"/>
  <c r="AR267" i="4"/>
  <c r="AQ267" i="4"/>
  <c r="AP267" i="4"/>
  <c r="AO267" i="4"/>
  <c r="AN267" i="4"/>
  <c r="AM267" i="4"/>
  <c r="AL267" i="4"/>
  <c r="AK267" i="4"/>
  <c r="AJ267" i="4"/>
  <c r="AI267" i="4"/>
  <c r="AH267" i="4"/>
  <c r="AG267" i="4"/>
  <c r="AF267" i="4"/>
  <c r="AE267" i="4"/>
  <c r="AD267" i="4"/>
  <c r="AC267" i="4"/>
  <c r="AB267" i="4"/>
  <c r="AA267" i="4"/>
  <c r="BF267" i="4" s="1"/>
  <c r="BE266" i="4"/>
  <c r="BD266" i="4"/>
  <c r="BC266" i="4"/>
  <c r="BC283" i="4" s="1"/>
  <c r="BB266" i="4"/>
  <c r="BA266" i="4"/>
  <c r="AZ266" i="4"/>
  <c r="AY266" i="4"/>
  <c r="AY283" i="4" s="1"/>
  <c r="AX266" i="4"/>
  <c r="AW266" i="4"/>
  <c r="AV266" i="4"/>
  <c r="AU266" i="4"/>
  <c r="AU283" i="4" s="1"/>
  <c r="AT266" i="4"/>
  <c r="AS266" i="4"/>
  <c r="AR266" i="4"/>
  <c r="AQ266" i="4"/>
  <c r="AQ283" i="4" s="1"/>
  <c r="AP266" i="4"/>
  <c r="AO266" i="4"/>
  <c r="AN266" i="4"/>
  <c r="AM266" i="4"/>
  <c r="AM283" i="4" s="1"/>
  <c r="AL266" i="4"/>
  <c r="AK266" i="4"/>
  <c r="AJ266" i="4"/>
  <c r="AI266" i="4"/>
  <c r="AI283" i="4" s="1"/>
  <c r="AH266" i="4"/>
  <c r="AG266" i="4"/>
  <c r="AF266" i="4"/>
  <c r="AE266" i="4"/>
  <c r="AE283" i="4" s="1"/>
  <c r="AD266" i="4"/>
  <c r="AC266" i="4"/>
  <c r="AB266" i="4"/>
  <c r="AA266" i="4"/>
  <c r="BF266" i="4" s="1"/>
  <c r="BE265" i="4"/>
  <c r="BD265" i="4"/>
  <c r="BC265" i="4"/>
  <c r="BB265" i="4"/>
  <c r="BA265" i="4"/>
  <c r="AZ265" i="4"/>
  <c r="AY265" i="4"/>
  <c r="AX265" i="4"/>
  <c r="AW265" i="4"/>
  <c r="AV265" i="4"/>
  <c r="AU265" i="4"/>
  <c r="AT265" i="4"/>
  <c r="AS265" i="4"/>
  <c r="AR265" i="4"/>
  <c r="AQ265" i="4"/>
  <c r="AP265" i="4"/>
  <c r="AO265" i="4"/>
  <c r="AN265" i="4"/>
  <c r="AM265" i="4"/>
  <c r="AL265" i="4"/>
  <c r="AK265" i="4"/>
  <c r="AJ265" i="4"/>
  <c r="AI265" i="4"/>
  <c r="AH265" i="4"/>
  <c r="AG265" i="4"/>
  <c r="AF265" i="4"/>
  <c r="AE265" i="4"/>
  <c r="AD265" i="4"/>
  <c r="AC265" i="4"/>
  <c r="AB265" i="4"/>
  <c r="AA265" i="4"/>
  <c r="BF265" i="4" s="1"/>
  <c r="BE264" i="4"/>
  <c r="BD264" i="4"/>
  <c r="BC264" i="4"/>
  <c r="BB264" i="4"/>
  <c r="BA264" i="4"/>
  <c r="AZ264" i="4"/>
  <c r="AY264" i="4"/>
  <c r="AX264" i="4"/>
  <c r="AW264" i="4"/>
  <c r="AV264" i="4"/>
  <c r="AU264" i="4"/>
  <c r="AT264" i="4"/>
  <c r="AS264" i="4"/>
  <c r="AR264" i="4"/>
  <c r="AQ264" i="4"/>
  <c r="AP264" i="4"/>
  <c r="AO264" i="4"/>
  <c r="AN264" i="4"/>
  <c r="AM264" i="4"/>
  <c r="AL264" i="4"/>
  <c r="AK264" i="4"/>
  <c r="AJ264" i="4"/>
  <c r="AI264" i="4"/>
  <c r="AH264" i="4"/>
  <c r="AG264" i="4"/>
  <c r="AF264" i="4"/>
  <c r="AE264" i="4"/>
  <c r="AD264" i="4"/>
  <c r="AC264" i="4"/>
  <c r="AB264" i="4"/>
  <c r="AA264" i="4"/>
  <c r="BF264" i="4" s="1"/>
  <c r="BE263" i="4"/>
  <c r="BD263" i="4"/>
  <c r="BC263" i="4"/>
  <c r="BB263" i="4"/>
  <c r="BA263" i="4"/>
  <c r="AZ263" i="4"/>
  <c r="AY263" i="4"/>
  <c r="AX263" i="4"/>
  <c r="AW263" i="4"/>
  <c r="AV263" i="4"/>
  <c r="AU263" i="4"/>
  <c r="AT263" i="4"/>
  <c r="AS263" i="4"/>
  <c r="AR263" i="4"/>
  <c r="AQ263" i="4"/>
  <c r="AP263" i="4"/>
  <c r="AO263" i="4"/>
  <c r="AN263" i="4"/>
  <c r="AM263" i="4"/>
  <c r="AL263" i="4"/>
  <c r="AK263" i="4"/>
  <c r="AJ263" i="4"/>
  <c r="AI263" i="4"/>
  <c r="AH263" i="4"/>
  <c r="AG263" i="4"/>
  <c r="AF263" i="4"/>
  <c r="AE263" i="4"/>
  <c r="AD263" i="4"/>
  <c r="AC263" i="4"/>
  <c r="AB263" i="4"/>
  <c r="AA263" i="4"/>
  <c r="BF263" i="4" s="1"/>
  <c r="BE262" i="4"/>
  <c r="BD262" i="4"/>
  <c r="BC262" i="4"/>
  <c r="BC279" i="4" s="1"/>
  <c r="BB262" i="4"/>
  <c r="BA262" i="4"/>
  <c r="AZ262" i="4"/>
  <c r="AY262" i="4"/>
  <c r="AY279" i="4" s="1"/>
  <c r="AX262" i="4"/>
  <c r="AW262" i="4"/>
  <c r="AV262" i="4"/>
  <c r="AU262" i="4"/>
  <c r="AU279" i="4" s="1"/>
  <c r="AT262" i="4"/>
  <c r="AS262" i="4"/>
  <c r="AR262" i="4"/>
  <c r="AQ262" i="4"/>
  <c r="AQ279" i="4" s="1"/>
  <c r="AP262" i="4"/>
  <c r="AO262" i="4"/>
  <c r="AN262" i="4"/>
  <c r="AM262" i="4"/>
  <c r="AM279" i="4" s="1"/>
  <c r="AL262" i="4"/>
  <c r="AK262" i="4"/>
  <c r="AJ262" i="4"/>
  <c r="AI262" i="4"/>
  <c r="AI279" i="4" s="1"/>
  <c r="AH262" i="4"/>
  <c r="AG262" i="4"/>
  <c r="AF262" i="4"/>
  <c r="AE262" i="4"/>
  <c r="AE279" i="4" s="1"/>
  <c r="AD262" i="4"/>
  <c r="AC262" i="4"/>
  <c r="AB262" i="4"/>
  <c r="AA262" i="4"/>
  <c r="BF262" i="4" s="1"/>
  <c r="BE261" i="4"/>
  <c r="BD261" i="4"/>
  <c r="BC261" i="4"/>
  <c r="BB261" i="4"/>
  <c r="BA261" i="4"/>
  <c r="AZ261" i="4"/>
  <c r="AY261" i="4"/>
  <c r="AX261" i="4"/>
  <c r="AW261" i="4"/>
  <c r="AV261" i="4"/>
  <c r="AU261" i="4"/>
  <c r="AT261" i="4"/>
  <c r="AS261" i="4"/>
  <c r="AR261" i="4"/>
  <c r="AQ261" i="4"/>
  <c r="AP261" i="4"/>
  <c r="AO261" i="4"/>
  <c r="AN261" i="4"/>
  <c r="AM261" i="4"/>
  <c r="AL261" i="4"/>
  <c r="AK261" i="4"/>
  <c r="AJ261" i="4"/>
  <c r="AI261" i="4"/>
  <c r="AH261" i="4"/>
  <c r="AG261" i="4"/>
  <c r="AF261" i="4"/>
  <c r="AE261" i="4"/>
  <c r="AD261" i="4"/>
  <c r="AC261" i="4"/>
  <c r="AB261" i="4"/>
  <c r="AA261" i="4"/>
  <c r="BF261" i="4" s="1"/>
  <c r="BE260" i="4"/>
  <c r="BD260" i="4"/>
  <c r="BC260" i="4"/>
  <c r="BB260" i="4"/>
  <c r="BA260" i="4"/>
  <c r="AZ260" i="4"/>
  <c r="AY260" i="4"/>
  <c r="AX260" i="4"/>
  <c r="AW260" i="4"/>
  <c r="AV260" i="4"/>
  <c r="AU260" i="4"/>
  <c r="AT260" i="4"/>
  <c r="AS260" i="4"/>
  <c r="AR260" i="4"/>
  <c r="AQ260" i="4"/>
  <c r="AP260" i="4"/>
  <c r="AO260" i="4"/>
  <c r="AN260" i="4"/>
  <c r="AM260" i="4"/>
  <c r="AL260" i="4"/>
  <c r="AK260" i="4"/>
  <c r="AJ260" i="4"/>
  <c r="AI260" i="4"/>
  <c r="AH260" i="4"/>
  <c r="AG260" i="4"/>
  <c r="AF260" i="4"/>
  <c r="AE260" i="4"/>
  <c r="AD260" i="4"/>
  <c r="AC260" i="4"/>
  <c r="AB260" i="4"/>
  <c r="AA260" i="4"/>
  <c r="BF260" i="4" s="1"/>
  <c r="BE259" i="4"/>
  <c r="BD259" i="4"/>
  <c r="BC259" i="4"/>
  <c r="BB259" i="4"/>
  <c r="BA259" i="4"/>
  <c r="AZ259" i="4"/>
  <c r="AY259" i="4"/>
  <c r="AX259" i="4"/>
  <c r="AW259" i="4"/>
  <c r="AV259" i="4"/>
  <c r="AU259" i="4"/>
  <c r="AT259" i="4"/>
  <c r="AS259" i="4"/>
  <c r="AR259" i="4"/>
  <c r="AQ259" i="4"/>
  <c r="AP259" i="4"/>
  <c r="AO259" i="4"/>
  <c r="AN259" i="4"/>
  <c r="AM259" i="4"/>
  <c r="AL259" i="4"/>
  <c r="AK259" i="4"/>
  <c r="AJ259" i="4"/>
  <c r="AI259" i="4"/>
  <c r="AH259" i="4"/>
  <c r="AG259" i="4"/>
  <c r="AF259" i="4"/>
  <c r="AE259" i="4"/>
  <c r="AD259" i="4"/>
  <c r="AC259" i="4"/>
  <c r="AB259" i="4"/>
  <c r="AA259" i="4"/>
  <c r="BF259" i="4" s="1"/>
  <c r="BE258" i="4"/>
  <c r="BD258" i="4"/>
  <c r="BC258" i="4"/>
  <c r="BB258" i="4"/>
  <c r="BA258" i="4"/>
  <c r="AZ258" i="4"/>
  <c r="AY258" i="4"/>
  <c r="AX258" i="4"/>
  <c r="AW258" i="4"/>
  <c r="AV258" i="4"/>
  <c r="AU258" i="4"/>
  <c r="AT258" i="4"/>
  <c r="AS258" i="4"/>
  <c r="AR258" i="4"/>
  <c r="AQ258" i="4"/>
  <c r="AP258" i="4"/>
  <c r="AO258" i="4"/>
  <c r="AN258" i="4"/>
  <c r="AM258" i="4"/>
  <c r="AL258" i="4"/>
  <c r="AK258" i="4"/>
  <c r="AJ258" i="4"/>
  <c r="AI258" i="4"/>
  <c r="AH258" i="4"/>
  <c r="AG258" i="4"/>
  <c r="AF258" i="4"/>
  <c r="AE258" i="4"/>
  <c r="AD258" i="4"/>
  <c r="AC258" i="4"/>
  <c r="AB258" i="4"/>
  <c r="AA258" i="4"/>
  <c r="BF258" i="4" s="1"/>
  <c r="BE257" i="4"/>
  <c r="BD257" i="4"/>
  <c r="BC257" i="4"/>
  <c r="BB257" i="4"/>
  <c r="BA257" i="4"/>
  <c r="AZ257" i="4"/>
  <c r="AY257" i="4"/>
  <c r="AX257" i="4"/>
  <c r="AW257" i="4"/>
  <c r="AV257" i="4"/>
  <c r="AU257" i="4"/>
  <c r="AT257" i="4"/>
  <c r="AS257" i="4"/>
  <c r="AR257" i="4"/>
  <c r="AQ257" i="4"/>
  <c r="AP257" i="4"/>
  <c r="AO257" i="4"/>
  <c r="AN257" i="4"/>
  <c r="AM257" i="4"/>
  <c r="AL257" i="4"/>
  <c r="AK257" i="4"/>
  <c r="AJ257" i="4"/>
  <c r="AI257" i="4"/>
  <c r="AH257" i="4"/>
  <c r="AG257" i="4"/>
  <c r="AF257" i="4"/>
  <c r="AE257" i="4"/>
  <c r="AD257" i="4"/>
  <c r="AC257" i="4"/>
  <c r="AB257" i="4"/>
  <c r="AA257" i="4"/>
  <c r="BF257" i="4" s="1"/>
  <c r="BE256" i="4"/>
  <c r="BD256" i="4"/>
  <c r="BC256" i="4"/>
  <c r="BB256" i="4"/>
  <c r="BA256" i="4"/>
  <c r="AZ256" i="4"/>
  <c r="AY256" i="4"/>
  <c r="AX256" i="4"/>
  <c r="AW256" i="4"/>
  <c r="AV256" i="4"/>
  <c r="AU256" i="4"/>
  <c r="AT256" i="4"/>
  <c r="AS256" i="4"/>
  <c r="AR256" i="4"/>
  <c r="AQ256" i="4"/>
  <c r="AP256" i="4"/>
  <c r="AO256" i="4"/>
  <c r="AN256" i="4"/>
  <c r="AM256" i="4"/>
  <c r="AL256" i="4"/>
  <c r="AK256" i="4"/>
  <c r="AJ256" i="4"/>
  <c r="AI256" i="4"/>
  <c r="AH256" i="4"/>
  <c r="AG256" i="4"/>
  <c r="AF256" i="4"/>
  <c r="AE256" i="4"/>
  <c r="AD256" i="4"/>
  <c r="AC256" i="4"/>
  <c r="AB256" i="4"/>
  <c r="AA256" i="4"/>
  <c r="BF256" i="4" s="1"/>
  <c r="BE255" i="4"/>
  <c r="BD255" i="4"/>
  <c r="BC255" i="4"/>
  <c r="BB255" i="4"/>
  <c r="BA255" i="4"/>
  <c r="AZ255" i="4"/>
  <c r="AY255" i="4"/>
  <c r="AX255" i="4"/>
  <c r="AW255" i="4"/>
  <c r="AV255" i="4"/>
  <c r="AU255" i="4"/>
  <c r="AT255" i="4"/>
  <c r="AS255" i="4"/>
  <c r="AR255" i="4"/>
  <c r="AQ255" i="4"/>
  <c r="AP255" i="4"/>
  <c r="AO255" i="4"/>
  <c r="AN255" i="4"/>
  <c r="AM255" i="4"/>
  <c r="AL255" i="4"/>
  <c r="AK255" i="4"/>
  <c r="AJ255" i="4"/>
  <c r="AI255" i="4"/>
  <c r="AH255" i="4"/>
  <c r="AG255" i="4"/>
  <c r="AF255" i="4"/>
  <c r="AE255" i="4"/>
  <c r="AD255" i="4"/>
  <c r="AC255" i="4"/>
  <c r="AB255" i="4"/>
  <c r="AA255" i="4"/>
  <c r="BF255" i="4" s="1"/>
  <c r="BE254" i="4"/>
  <c r="BD254" i="4"/>
  <c r="BC254" i="4"/>
  <c r="BC280" i="4" s="1"/>
  <c r="BB254" i="4"/>
  <c r="BA254" i="4"/>
  <c r="AZ254" i="4"/>
  <c r="AY254" i="4"/>
  <c r="AY280" i="4" s="1"/>
  <c r="AX254" i="4"/>
  <c r="AW254" i="4"/>
  <c r="AV254" i="4"/>
  <c r="AU254" i="4"/>
  <c r="AU280" i="4" s="1"/>
  <c r="AT254" i="4"/>
  <c r="AS254" i="4"/>
  <c r="AR254" i="4"/>
  <c r="AQ254" i="4"/>
  <c r="AQ280" i="4" s="1"/>
  <c r="AP254" i="4"/>
  <c r="AO254" i="4"/>
  <c r="AN254" i="4"/>
  <c r="AM254" i="4"/>
  <c r="AM280" i="4" s="1"/>
  <c r="AL254" i="4"/>
  <c r="AK254" i="4"/>
  <c r="AJ254" i="4"/>
  <c r="AI254" i="4"/>
  <c r="AI280" i="4" s="1"/>
  <c r="AH254" i="4"/>
  <c r="AG254" i="4"/>
  <c r="AF254" i="4"/>
  <c r="AE254" i="4"/>
  <c r="AE280" i="4" s="1"/>
  <c r="AD254" i="4"/>
  <c r="AC254" i="4"/>
  <c r="AB254" i="4"/>
  <c r="AA254" i="4"/>
  <c r="BF254" i="4" s="1"/>
  <c r="BF253" i="4"/>
  <c r="BE253" i="4"/>
  <c r="BD253" i="4"/>
  <c r="BC253" i="4"/>
  <c r="BB253" i="4"/>
  <c r="BA253" i="4"/>
  <c r="AZ253" i="4"/>
  <c r="AY253" i="4"/>
  <c r="AX253" i="4"/>
  <c r="AW253" i="4"/>
  <c r="AV253" i="4"/>
  <c r="AU253" i="4"/>
  <c r="AT253" i="4"/>
  <c r="AS253" i="4"/>
  <c r="AR253" i="4"/>
  <c r="AQ253" i="4"/>
  <c r="AP253" i="4"/>
  <c r="AO253" i="4"/>
  <c r="AN253" i="4"/>
  <c r="AM253" i="4"/>
  <c r="AL253" i="4"/>
  <c r="AK253" i="4"/>
  <c r="AJ253" i="4"/>
  <c r="AI253" i="4"/>
  <c r="AH253" i="4"/>
  <c r="AG253" i="4"/>
  <c r="AF253" i="4"/>
  <c r="AE253" i="4"/>
  <c r="AD253" i="4"/>
  <c r="AC253" i="4"/>
  <c r="AB253" i="4"/>
  <c r="AA253" i="4"/>
  <c r="BF252" i="4"/>
  <c r="BE252" i="4"/>
  <c r="BD252" i="4"/>
  <c r="BC252" i="4"/>
  <c r="BB252" i="4"/>
  <c r="BA252" i="4"/>
  <c r="AZ252" i="4"/>
  <c r="AY252" i="4"/>
  <c r="AX252" i="4"/>
  <c r="AW252" i="4"/>
  <c r="AV252" i="4"/>
  <c r="AU252" i="4"/>
  <c r="AT252" i="4"/>
  <c r="AS252" i="4"/>
  <c r="AR252" i="4"/>
  <c r="AQ252" i="4"/>
  <c r="AP252" i="4"/>
  <c r="AO252" i="4"/>
  <c r="AN252" i="4"/>
  <c r="AM252" i="4"/>
  <c r="AL252" i="4"/>
  <c r="AK252" i="4"/>
  <c r="AJ252" i="4"/>
  <c r="AI252" i="4"/>
  <c r="AH252" i="4"/>
  <c r="AG252" i="4"/>
  <c r="AF252" i="4"/>
  <c r="AE252" i="4"/>
  <c r="AD252" i="4"/>
  <c r="AC252" i="4"/>
  <c r="AB252" i="4"/>
  <c r="AA252" i="4"/>
  <c r="BF251" i="4"/>
  <c r="BE251" i="4"/>
  <c r="BD251" i="4"/>
  <c r="BC251" i="4"/>
  <c r="BB251" i="4"/>
  <c r="BA251" i="4"/>
  <c r="AZ251" i="4"/>
  <c r="AY251" i="4"/>
  <c r="AX251" i="4"/>
  <c r="AW251" i="4"/>
  <c r="AV251" i="4"/>
  <c r="AU251" i="4"/>
  <c r="AT251" i="4"/>
  <c r="AS251" i="4"/>
  <c r="AR251" i="4"/>
  <c r="AQ251" i="4"/>
  <c r="AP251" i="4"/>
  <c r="AO251" i="4"/>
  <c r="AN251" i="4"/>
  <c r="AM251" i="4"/>
  <c r="AL251" i="4"/>
  <c r="AK251" i="4"/>
  <c r="AJ251" i="4"/>
  <c r="AI251" i="4"/>
  <c r="AH251" i="4"/>
  <c r="AG251" i="4"/>
  <c r="AF251" i="4"/>
  <c r="AE251" i="4"/>
  <c r="AD251" i="4"/>
  <c r="AC251" i="4"/>
  <c r="AB251" i="4"/>
  <c r="AA251" i="4"/>
  <c r="BF250" i="4"/>
  <c r="BE250" i="4"/>
  <c r="BD250" i="4"/>
  <c r="BC250" i="4"/>
  <c r="BB250" i="4"/>
  <c r="BA250" i="4"/>
  <c r="AZ250" i="4"/>
  <c r="AY250" i="4"/>
  <c r="AX250" i="4"/>
  <c r="AW250" i="4"/>
  <c r="AV250" i="4"/>
  <c r="AU250" i="4"/>
  <c r="AT250" i="4"/>
  <c r="AS250" i="4"/>
  <c r="AR250" i="4"/>
  <c r="AQ250" i="4"/>
  <c r="AP250" i="4"/>
  <c r="AO250" i="4"/>
  <c r="AN250" i="4"/>
  <c r="AM250" i="4"/>
  <c r="AL250" i="4"/>
  <c r="AK250" i="4"/>
  <c r="AJ250" i="4"/>
  <c r="AI250" i="4"/>
  <c r="AH250" i="4"/>
  <c r="AG250" i="4"/>
  <c r="AF250" i="4"/>
  <c r="AE250" i="4"/>
  <c r="AD250" i="4"/>
  <c r="AC250" i="4"/>
  <c r="AB250" i="4"/>
  <c r="AA250" i="4"/>
  <c r="BF249" i="4"/>
  <c r="BE249" i="4"/>
  <c r="BD249" i="4"/>
  <c r="BC249" i="4"/>
  <c r="BB249" i="4"/>
  <c r="BA249" i="4"/>
  <c r="AZ249" i="4"/>
  <c r="AY249" i="4"/>
  <c r="AX249" i="4"/>
  <c r="AW249" i="4"/>
  <c r="AV249" i="4"/>
  <c r="AU249" i="4"/>
  <c r="AT249" i="4"/>
  <c r="AS249" i="4"/>
  <c r="AR249" i="4"/>
  <c r="AQ249" i="4"/>
  <c r="AP249" i="4"/>
  <c r="AO249" i="4"/>
  <c r="AN249" i="4"/>
  <c r="AM249" i="4"/>
  <c r="AL249" i="4"/>
  <c r="AK249" i="4"/>
  <c r="AJ249" i="4"/>
  <c r="AI249" i="4"/>
  <c r="AH249" i="4"/>
  <c r="AG249" i="4"/>
  <c r="AF249" i="4"/>
  <c r="AE249" i="4"/>
  <c r="AD249" i="4"/>
  <c r="AC249" i="4"/>
  <c r="AB249" i="4"/>
  <c r="AA249" i="4"/>
  <c r="BE248" i="4"/>
  <c r="BD248" i="4"/>
  <c r="BC248" i="4"/>
  <c r="BB248" i="4"/>
  <c r="BA248" i="4"/>
  <c r="AZ248" i="4"/>
  <c r="AY248" i="4"/>
  <c r="AX248" i="4"/>
  <c r="AW248" i="4"/>
  <c r="AV248" i="4"/>
  <c r="AU248" i="4"/>
  <c r="AT248" i="4"/>
  <c r="AS248" i="4"/>
  <c r="AR248" i="4"/>
  <c r="AQ248" i="4"/>
  <c r="AP248" i="4"/>
  <c r="AO248" i="4"/>
  <c r="AN248" i="4"/>
  <c r="AM248" i="4"/>
  <c r="AL248" i="4"/>
  <c r="AK248" i="4"/>
  <c r="AJ248" i="4"/>
  <c r="AI248" i="4"/>
  <c r="AH248" i="4"/>
  <c r="AG248" i="4"/>
  <c r="AF248" i="4"/>
  <c r="AE248" i="4"/>
  <c r="AD248" i="4"/>
  <c r="AC248" i="4"/>
  <c r="AB248" i="4"/>
  <c r="AA248" i="4"/>
  <c r="BF248" i="4" s="1"/>
  <c r="BG248" i="4" s="1"/>
  <c r="BE247" i="4"/>
  <c r="BD247" i="4"/>
  <c r="BC247" i="4"/>
  <c r="BB247" i="4"/>
  <c r="BA247" i="4"/>
  <c r="AZ247" i="4"/>
  <c r="AY247" i="4"/>
  <c r="AX247" i="4"/>
  <c r="AW247" i="4"/>
  <c r="AV247" i="4"/>
  <c r="AU247" i="4"/>
  <c r="AT247" i="4"/>
  <c r="AS247" i="4"/>
  <c r="AR247" i="4"/>
  <c r="AQ247" i="4"/>
  <c r="AP247" i="4"/>
  <c r="AO247" i="4"/>
  <c r="AN247" i="4"/>
  <c r="AM247" i="4"/>
  <c r="AL247" i="4"/>
  <c r="AK247" i="4"/>
  <c r="AJ247" i="4"/>
  <c r="AI247" i="4"/>
  <c r="AH247" i="4"/>
  <c r="AG247" i="4"/>
  <c r="AF247" i="4"/>
  <c r="AE247" i="4"/>
  <c r="AD247" i="4"/>
  <c r="AC247" i="4"/>
  <c r="AB247" i="4"/>
  <c r="AA247" i="4"/>
  <c r="BF247" i="4" s="1"/>
  <c r="BE246" i="4"/>
  <c r="BD246" i="4"/>
  <c r="BC246" i="4"/>
  <c r="BB246" i="4"/>
  <c r="BA246" i="4"/>
  <c r="AZ246" i="4"/>
  <c r="AY246" i="4"/>
  <c r="AX246" i="4"/>
  <c r="AW246" i="4"/>
  <c r="AV246" i="4"/>
  <c r="AU246" i="4"/>
  <c r="AT246" i="4"/>
  <c r="AS246" i="4"/>
  <c r="AS242" i="4" s="1"/>
  <c r="AS241" i="4" s="1"/>
  <c r="AS282" i="4" s="1"/>
  <c r="AR246" i="4"/>
  <c r="AQ246" i="4"/>
  <c r="AP246" i="4"/>
  <c r="AO246" i="4"/>
  <c r="AO242" i="4" s="1"/>
  <c r="AO241" i="4" s="1"/>
  <c r="AO282" i="4" s="1"/>
  <c r="AN246" i="4"/>
  <c r="AM246" i="4"/>
  <c r="AL246" i="4"/>
  <c r="AK246" i="4"/>
  <c r="AK242" i="4" s="1"/>
  <c r="AK241" i="4" s="1"/>
  <c r="AK282" i="4" s="1"/>
  <c r="AJ246" i="4"/>
  <c r="AI246" i="4"/>
  <c r="AH246" i="4"/>
  <c r="AG246" i="4"/>
  <c r="AG242" i="4" s="1"/>
  <c r="AG241" i="4" s="1"/>
  <c r="AG282" i="4" s="1"/>
  <c r="AF246" i="4"/>
  <c r="AE246" i="4"/>
  <c r="AD246" i="4"/>
  <c r="AC246" i="4"/>
  <c r="AC242" i="4" s="1"/>
  <c r="AC241" i="4" s="1"/>
  <c r="AC282" i="4" s="1"/>
  <c r="AB246" i="4"/>
  <c r="AA246" i="4"/>
  <c r="BF246" i="4" s="1"/>
  <c r="BE245" i="4"/>
  <c r="BD245" i="4"/>
  <c r="BC245" i="4"/>
  <c r="BB245" i="4"/>
  <c r="BA245" i="4"/>
  <c r="AZ245" i="4"/>
  <c r="AY245" i="4"/>
  <c r="AX245" i="4"/>
  <c r="AW245" i="4"/>
  <c r="AV245" i="4"/>
  <c r="AU245" i="4"/>
  <c r="AT245" i="4"/>
  <c r="AS245" i="4"/>
  <c r="AR245" i="4"/>
  <c r="AQ245" i="4"/>
  <c r="AP245" i="4"/>
  <c r="AO245" i="4"/>
  <c r="AN245" i="4"/>
  <c r="AM245" i="4"/>
  <c r="AL245" i="4"/>
  <c r="AK245" i="4"/>
  <c r="AJ245" i="4"/>
  <c r="AI245" i="4"/>
  <c r="AH245" i="4"/>
  <c r="AG245" i="4"/>
  <c r="AF245" i="4"/>
  <c r="AE245" i="4"/>
  <c r="AD245" i="4"/>
  <c r="AC245" i="4"/>
  <c r="AB245" i="4"/>
  <c r="AA245" i="4"/>
  <c r="BF245" i="4" s="1"/>
  <c r="BF244" i="4"/>
  <c r="BG244" i="4" s="1"/>
  <c r="BE244" i="4"/>
  <c r="BD244" i="4"/>
  <c r="BD236" i="4" s="1"/>
  <c r="BC244" i="4"/>
  <c r="BB244" i="4"/>
  <c r="BB240" i="4" s="1"/>
  <c r="BA244" i="4"/>
  <c r="AZ244" i="4"/>
  <c r="AZ236" i="4" s="1"/>
  <c r="AY244" i="4"/>
  <c r="AX244" i="4"/>
  <c r="AX240" i="4" s="1"/>
  <c r="AW244" i="4"/>
  <c r="AV244" i="4"/>
  <c r="AV236" i="4" s="1"/>
  <c r="AU244" i="4"/>
  <c r="AT244" i="4"/>
  <c r="AT240" i="4" s="1"/>
  <c r="AS244" i="4"/>
  <c r="AR244" i="4"/>
  <c r="AR236" i="4" s="1"/>
  <c r="AQ244" i="4"/>
  <c r="AQ236" i="4" s="1"/>
  <c r="AP244" i="4"/>
  <c r="AP240" i="4" s="1"/>
  <c r="AO244" i="4"/>
  <c r="AN244" i="4"/>
  <c r="AN236" i="4" s="1"/>
  <c r="AM244" i="4"/>
  <c r="AM236" i="4" s="1"/>
  <c r="AL244" i="4"/>
  <c r="AL240" i="4" s="1"/>
  <c r="AK244" i="4"/>
  <c r="AJ244" i="4"/>
  <c r="AJ236" i="4" s="1"/>
  <c r="AI244" i="4"/>
  <c r="AI236" i="4" s="1"/>
  <c r="AH244" i="4"/>
  <c r="AH240" i="4" s="1"/>
  <c r="AG244" i="4"/>
  <c r="AF244" i="4"/>
  <c r="AF236" i="4" s="1"/>
  <c r="AE244" i="4"/>
  <c r="AE236" i="4" s="1"/>
  <c r="AD244" i="4"/>
  <c r="AD240" i="4" s="1"/>
  <c r="AC244" i="4"/>
  <c r="AB244" i="4"/>
  <c r="AB236" i="4" s="1"/>
  <c r="AA244" i="4"/>
  <c r="AA236" i="4" s="1"/>
  <c r="BF236" i="4" s="1"/>
  <c r="BF243" i="4"/>
  <c r="BE243" i="4"/>
  <c r="BD243" i="4"/>
  <c r="BC243" i="4"/>
  <c r="BB243" i="4"/>
  <c r="BA243" i="4"/>
  <c r="AZ243" i="4"/>
  <c r="AY243" i="4"/>
  <c r="AX243" i="4"/>
  <c r="AW243" i="4"/>
  <c r="AV243" i="4"/>
  <c r="AU243" i="4"/>
  <c r="AT243" i="4"/>
  <c r="AS243" i="4"/>
  <c r="AR243" i="4"/>
  <c r="AQ243" i="4"/>
  <c r="AP243" i="4"/>
  <c r="AO243" i="4"/>
  <c r="AN243" i="4"/>
  <c r="AM243" i="4"/>
  <c r="AL243" i="4"/>
  <c r="AK243" i="4"/>
  <c r="AJ243" i="4"/>
  <c r="AI243" i="4"/>
  <c r="AH243" i="4"/>
  <c r="AG243" i="4"/>
  <c r="AF243" i="4"/>
  <c r="AE243" i="4"/>
  <c r="AD243" i="4"/>
  <c r="AC243" i="4"/>
  <c r="AB243" i="4"/>
  <c r="AA243" i="4"/>
  <c r="BE242" i="4"/>
  <c r="BD242" i="4"/>
  <c r="BC242" i="4"/>
  <c r="BB242" i="4"/>
  <c r="BA242" i="4"/>
  <c r="AZ242" i="4"/>
  <c r="AY242" i="4"/>
  <c r="AX242" i="4"/>
  <c r="AW242" i="4"/>
  <c r="AV242" i="4"/>
  <c r="AU242" i="4"/>
  <c r="AT242" i="4"/>
  <c r="AR242" i="4"/>
  <c r="AQ242" i="4"/>
  <c r="AP242" i="4"/>
  <c r="AN242" i="4"/>
  <c r="AM242" i="4"/>
  <c r="AL242" i="4"/>
  <c r="AJ242" i="4"/>
  <c r="AI242" i="4"/>
  <c r="AH242" i="4"/>
  <c r="AF242" i="4"/>
  <c r="AE242" i="4"/>
  <c r="AD242" i="4"/>
  <c r="AB242" i="4"/>
  <c r="BE241" i="4"/>
  <c r="BE282" i="4" s="1"/>
  <c r="BD241" i="4"/>
  <c r="BD282" i="4" s="1"/>
  <c r="BC241" i="4"/>
  <c r="BC282" i="4" s="1"/>
  <c r="BC284" i="4" s="1"/>
  <c r="BB241" i="4"/>
  <c r="BB282" i="4" s="1"/>
  <c r="BA241" i="4"/>
  <c r="BA282" i="4" s="1"/>
  <c r="AZ241" i="4"/>
  <c r="AZ282" i="4" s="1"/>
  <c r="AY241" i="4"/>
  <c r="AY282" i="4" s="1"/>
  <c r="AY284" i="4" s="1"/>
  <c r="AX241" i="4"/>
  <c r="AX282" i="4" s="1"/>
  <c r="AW241" i="4"/>
  <c r="AW282" i="4" s="1"/>
  <c r="AV241" i="4"/>
  <c r="AV282" i="4" s="1"/>
  <c r="AU241" i="4"/>
  <c r="AU282" i="4" s="1"/>
  <c r="AU284" i="4" s="1"/>
  <c r="AT241" i="4"/>
  <c r="AT282" i="4" s="1"/>
  <c r="AR241" i="4"/>
  <c r="AR282" i="4" s="1"/>
  <c r="AQ241" i="4"/>
  <c r="AQ282" i="4" s="1"/>
  <c r="AQ284" i="4" s="1"/>
  <c r="AP241" i="4"/>
  <c r="AP282" i="4" s="1"/>
  <c r="AN241" i="4"/>
  <c r="AN282" i="4" s="1"/>
  <c r="AM241" i="4"/>
  <c r="AM282" i="4" s="1"/>
  <c r="AL241" i="4"/>
  <c r="AL282" i="4" s="1"/>
  <c r="AJ241" i="4"/>
  <c r="AJ282" i="4" s="1"/>
  <c r="AI241" i="4"/>
  <c r="AI282" i="4" s="1"/>
  <c r="AI284" i="4" s="1"/>
  <c r="AH241" i="4"/>
  <c r="AH282" i="4" s="1"/>
  <c r="AF241" i="4"/>
  <c r="AF282" i="4" s="1"/>
  <c r="AE241" i="4"/>
  <c r="AE282" i="4" s="1"/>
  <c r="AE284" i="4" s="1"/>
  <c r="AD241" i="4"/>
  <c r="AD282" i="4" s="1"/>
  <c r="AB241" i="4"/>
  <c r="AB282" i="4" s="1"/>
  <c r="BE240" i="4"/>
  <c r="BC240" i="4"/>
  <c r="BA240" i="4"/>
  <c r="AY240" i="4"/>
  <c r="AW240" i="4"/>
  <c r="AU240" i="4"/>
  <c r="AS240" i="4"/>
  <c r="AQ240" i="4"/>
  <c r="AO240" i="4"/>
  <c r="AM240" i="4"/>
  <c r="AK240" i="4"/>
  <c r="AI240" i="4"/>
  <c r="AG240" i="4"/>
  <c r="AE240" i="4"/>
  <c r="AC240" i="4"/>
  <c r="AA240" i="4"/>
  <c r="BF240" i="4" s="1"/>
  <c r="BG240" i="4" s="1"/>
  <c r="BE239" i="4"/>
  <c r="BD239" i="4"/>
  <c r="BC239" i="4"/>
  <c r="BB239" i="4"/>
  <c r="BA239" i="4"/>
  <c r="AZ239" i="4"/>
  <c r="AY239" i="4"/>
  <c r="AX239" i="4"/>
  <c r="AW239" i="4"/>
  <c r="AV239" i="4"/>
  <c r="AU239" i="4"/>
  <c r="AT239" i="4"/>
  <c r="AS239" i="4"/>
  <c r="AR239" i="4"/>
  <c r="AQ239" i="4"/>
  <c r="AP239" i="4"/>
  <c r="AO239" i="4"/>
  <c r="AN239" i="4"/>
  <c r="AM239" i="4"/>
  <c r="AL239" i="4"/>
  <c r="AK239" i="4"/>
  <c r="AJ239" i="4"/>
  <c r="AI239" i="4"/>
  <c r="AH239" i="4"/>
  <c r="AG239" i="4"/>
  <c r="AF239" i="4"/>
  <c r="AE239" i="4"/>
  <c r="AD239" i="4"/>
  <c r="AC239" i="4"/>
  <c r="AB239" i="4"/>
  <c r="AA239" i="4"/>
  <c r="BF239" i="4" s="1"/>
  <c r="BE238" i="4"/>
  <c r="BD238" i="4"/>
  <c r="BC238" i="4"/>
  <c r="BB238" i="4"/>
  <c r="BA238" i="4"/>
  <c r="AZ238" i="4"/>
  <c r="AY238" i="4"/>
  <c r="AX238" i="4"/>
  <c r="AW238" i="4"/>
  <c r="AV238" i="4"/>
  <c r="AU238" i="4"/>
  <c r="AT238" i="4"/>
  <c r="AS238" i="4"/>
  <c r="AR238" i="4"/>
  <c r="AQ238" i="4"/>
  <c r="AP238" i="4"/>
  <c r="AO238" i="4"/>
  <c r="AN238" i="4"/>
  <c r="AM238" i="4"/>
  <c r="AL238" i="4"/>
  <c r="AK238" i="4"/>
  <c r="AJ238" i="4"/>
  <c r="AI238" i="4"/>
  <c r="AH238" i="4"/>
  <c r="AG238" i="4"/>
  <c r="AF238" i="4"/>
  <c r="AE238" i="4"/>
  <c r="AD238" i="4"/>
  <c r="AC238" i="4"/>
  <c r="AB238" i="4"/>
  <c r="AA238" i="4"/>
  <c r="BF238" i="4" s="1"/>
  <c r="BE237" i="4"/>
  <c r="BD237" i="4"/>
  <c r="BC237" i="4"/>
  <c r="BC278" i="4" s="1"/>
  <c r="BB237" i="4"/>
  <c r="BA237" i="4"/>
  <c r="AZ237" i="4"/>
  <c r="AY237" i="4"/>
  <c r="AY278" i="4" s="1"/>
  <c r="AX237" i="4"/>
  <c r="AW237" i="4"/>
  <c r="AV237" i="4"/>
  <c r="AU237" i="4"/>
  <c r="AU278" i="4" s="1"/>
  <c r="AT237" i="4"/>
  <c r="AS237" i="4"/>
  <c r="AR237" i="4"/>
  <c r="AQ237" i="4"/>
  <c r="AQ278" i="4" s="1"/>
  <c r="AP237" i="4"/>
  <c r="AO237" i="4"/>
  <c r="AN237" i="4"/>
  <c r="AM237" i="4"/>
  <c r="AM278" i="4" s="1"/>
  <c r="AL237" i="4"/>
  <c r="AK237" i="4"/>
  <c r="AJ237" i="4"/>
  <c r="AI237" i="4"/>
  <c r="AI278" i="4" s="1"/>
  <c r="AH237" i="4"/>
  <c r="AG237" i="4"/>
  <c r="AF237" i="4"/>
  <c r="AE237" i="4"/>
  <c r="AE278" i="4" s="1"/>
  <c r="AD237" i="4"/>
  <c r="AC237" i="4"/>
  <c r="AB237" i="4"/>
  <c r="AA237" i="4"/>
  <c r="BF237" i="4" s="1"/>
  <c r="O237" i="4"/>
  <c r="BE236" i="4"/>
  <c r="BC236" i="4"/>
  <c r="BB236" i="4"/>
  <c r="BA236" i="4"/>
  <c r="AY236" i="4"/>
  <c r="AX236" i="4"/>
  <c r="AW236" i="4"/>
  <c r="AU236" i="4"/>
  <c r="AT236" i="4"/>
  <c r="AS236" i="4"/>
  <c r="AP236" i="4"/>
  <c r="AO236" i="4"/>
  <c r="AL236" i="4"/>
  <c r="AK236" i="4"/>
  <c r="AH236" i="4"/>
  <c r="AG236" i="4"/>
  <c r="AD236" i="4"/>
  <c r="AC236" i="4"/>
  <c r="BF235" i="4"/>
  <c r="BE235" i="4"/>
  <c r="BD235" i="4"/>
  <c r="BC235" i="4"/>
  <c r="BB235" i="4"/>
  <c r="BA235" i="4"/>
  <c r="AZ235" i="4"/>
  <c r="AY235" i="4"/>
  <c r="AX235" i="4"/>
  <c r="AW235" i="4"/>
  <c r="AV235" i="4"/>
  <c r="AU235" i="4"/>
  <c r="AT235" i="4"/>
  <c r="AS235" i="4"/>
  <c r="AR235" i="4"/>
  <c r="AQ235" i="4"/>
  <c r="AP235" i="4"/>
  <c r="AO235" i="4"/>
  <c r="AN235" i="4"/>
  <c r="AM235" i="4"/>
  <c r="AL235" i="4"/>
  <c r="AK235" i="4"/>
  <c r="AJ235" i="4"/>
  <c r="AI235" i="4"/>
  <c r="AH235" i="4"/>
  <c r="AG235" i="4"/>
  <c r="AF235" i="4"/>
  <c r="AE235" i="4"/>
  <c r="AD235" i="4"/>
  <c r="AC235" i="4"/>
  <c r="AB235" i="4"/>
  <c r="AA235" i="4"/>
  <c r="BF223" i="4"/>
  <c r="BE223" i="4"/>
  <c r="BD223" i="4"/>
  <c r="BC223" i="4"/>
  <c r="BB223" i="4"/>
  <c r="BA223" i="4"/>
  <c r="AZ223" i="4"/>
  <c r="AY223" i="4"/>
  <c r="AX223" i="4"/>
  <c r="AW223" i="4"/>
  <c r="AV223" i="4"/>
  <c r="AU223" i="4"/>
  <c r="AT223" i="4"/>
  <c r="AS223" i="4"/>
  <c r="AR223" i="4"/>
  <c r="AQ223" i="4"/>
  <c r="AP223" i="4"/>
  <c r="AO223" i="4"/>
  <c r="AN223" i="4"/>
  <c r="AM223" i="4"/>
  <c r="AL223" i="4"/>
  <c r="AK223" i="4"/>
  <c r="AJ223" i="4"/>
  <c r="AI223" i="4"/>
  <c r="AH223" i="4"/>
  <c r="AG223" i="4"/>
  <c r="AF223" i="4"/>
  <c r="AE223" i="4"/>
  <c r="AD223" i="4"/>
  <c r="AC223" i="4"/>
  <c r="AB223" i="4"/>
  <c r="AA223" i="4"/>
  <c r="BF222" i="4"/>
  <c r="BE222" i="4"/>
  <c r="BD222" i="4"/>
  <c r="BC222" i="4"/>
  <c r="BB222" i="4"/>
  <c r="BA222" i="4"/>
  <c r="AZ222" i="4"/>
  <c r="AY222" i="4"/>
  <c r="AX222" i="4"/>
  <c r="AW222" i="4"/>
  <c r="AV222" i="4"/>
  <c r="AU222" i="4"/>
  <c r="AT222" i="4"/>
  <c r="AS222" i="4"/>
  <c r="AR222" i="4"/>
  <c r="AQ222" i="4"/>
  <c r="AP222" i="4"/>
  <c r="AO222" i="4"/>
  <c r="AN222" i="4"/>
  <c r="AM222" i="4"/>
  <c r="AL222" i="4"/>
  <c r="AK222" i="4"/>
  <c r="AJ222" i="4"/>
  <c r="AI222" i="4"/>
  <c r="AH222" i="4"/>
  <c r="AG222" i="4"/>
  <c r="AF222" i="4"/>
  <c r="AE222" i="4"/>
  <c r="AD222" i="4"/>
  <c r="AC222" i="4"/>
  <c r="AB222" i="4"/>
  <c r="AA222" i="4"/>
  <c r="BF221" i="4"/>
  <c r="BE221" i="4"/>
  <c r="BD221" i="4"/>
  <c r="BC221" i="4"/>
  <c r="BB221" i="4"/>
  <c r="BA221" i="4"/>
  <c r="AZ221" i="4"/>
  <c r="AY221" i="4"/>
  <c r="AX221" i="4"/>
  <c r="AW221" i="4"/>
  <c r="AV221" i="4"/>
  <c r="AU221" i="4"/>
  <c r="AT221" i="4"/>
  <c r="AS221" i="4"/>
  <c r="AR221" i="4"/>
  <c r="AQ221" i="4"/>
  <c r="AP221" i="4"/>
  <c r="AO221" i="4"/>
  <c r="AN221" i="4"/>
  <c r="AM221" i="4"/>
  <c r="AL221" i="4"/>
  <c r="AK221" i="4"/>
  <c r="AJ221" i="4"/>
  <c r="AI221" i="4"/>
  <c r="AH221" i="4"/>
  <c r="AG221" i="4"/>
  <c r="AF221" i="4"/>
  <c r="AE221" i="4"/>
  <c r="AD221" i="4"/>
  <c r="AC221" i="4"/>
  <c r="AB221" i="4"/>
  <c r="AA221" i="4"/>
  <c r="BF220" i="4"/>
  <c r="BE220" i="4"/>
  <c r="BD220" i="4"/>
  <c r="BC220" i="4"/>
  <c r="BB220" i="4"/>
  <c r="BA220" i="4"/>
  <c r="AZ220" i="4"/>
  <c r="AY220" i="4"/>
  <c r="AX220" i="4"/>
  <c r="AW220" i="4"/>
  <c r="AV220" i="4"/>
  <c r="AU220" i="4"/>
  <c r="AT220" i="4"/>
  <c r="AS220" i="4"/>
  <c r="AR220" i="4"/>
  <c r="AQ220" i="4"/>
  <c r="AP220" i="4"/>
  <c r="AO220" i="4"/>
  <c r="AN220" i="4"/>
  <c r="AM220" i="4"/>
  <c r="AL220" i="4"/>
  <c r="AK220" i="4"/>
  <c r="AJ220" i="4"/>
  <c r="AI220" i="4"/>
  <c r="AH220" i="4"/>
  <c r="AG220" i="4"/>
  <c r="AF220" i="4"/>
  <c r="AE220" i="4"/>
  <c r="AD220" i="4"/>
  <c r="AC220" i="4"/>
  <c r="AB220" i="4"/>
  <c r="AA220" i="4"/>
  <c r="BF219" i="4"/>
  <c r="BE219" i="4"/>
  <c r="BD219" i="4"/>
  <c r="BC219" i="4"/>
  <c r="BB219" i="4"/>
  <c r="BA219" i="4"/>
  <c r="AZ219" i="4"/>
  <c r="AY219" i="4"/>
  <c r="AX219" i="4"/>
  <c r="AW219" i="4"/>
  <c r="AV219" i="4"/>
  <c r="AU219" i="4"/>
  <c r="AT219" i="4"/>
  <c r="AS219" i="4"/>
  <c r="AR219" i="4"/>
  <c r="AQ219" i="4"/>
  <c r="AP219" i="4"/>
  <c r="AO219" i="4"/>
  <c r="AN219" i="4"/>
  <c r="AM219" i="4"/>
  <c r="AL219" i="4"/>
  <c r="AK219" i="4"/>
  <c r="AJ219" i="4"/>
  <c r="AI219" i="4"/>
  <c r="AH219" i="4"/>
  <c r="AG219" i="4"/>
  <c r="AF219" i="4"/>
  <c r="AE219" i="4"/>
  <c r="AD219" i="4"/>
  <c r="AC219" i="4"/>
  <c r="AB219" i="4"/>
  <c r="AA219" i="4"/>
  <c r="BF218" i="4"/>
  <c r="BE218" i="4"/>
  <c r="BD218" i="4"/>
  <c r="BC218" i="4"/>
  <c r="BB218" i="4"/>
  <c r="BA218" i="4"/>
  <c r="AZ218" i="4"/>
  <c r="AY218" i="4"/>
  <c r="AX218" i="4"/>
  <c r="AW218" i="4"/>
  <c r="AV218" i="4"/>
  <c r="AU218" i="4"/>
  <c r="AT218" i="4"/>
  <c r="AS218" i="4"/>
  <c r="AR218" i="4"/>
  <c r="AQ218" i="4"/>
  <c r="AP218" i="4"/>
  <c r="AO218" i="4"/>
  <c r="AN218" i="4"/>
  <c r="AM218" i="4"/>
  <c r="AL218" i="4"/>
  <c r="AK218" i="4"/>
  <c r="AJ218" i="4"/>
  <c r="AI218" i="4"/>
  <c r="AH218" i="4"/>
  <c r="AG218" i="4"/>
  <c r="AF218" i="4"/>
  <c r="AE218" i="4"/>
  <c r="AD218" i="4"/>
  <c r="AC218" i="4"/>
  <c r="AB218" i="4"/>
  <c r="AA218" i="4"/>
  <c r="BF217" i="4"/>
  <c r="BE217" i="4"/>
  <c r="BD217" i="4"/>
  <c r="BC217" i="4"/>
  <c r="BB217" i="4"/>
  <c r="BA217" i="4"/>
  <c r="AZ217" i="4"/>
  <c r="AY217" i="4"/>
  <c r="AX217" i="4"/>
  <c r="AW217" i="4"/>
  <c r="AV217" i="4"/>
  <c r="AU217" i="4"/>
  <c r="AT217" i="4"/>
  <c r="AS217" i="4"/>
  <c r="AR217" i="4"/>
  <c r="AQ217" i="4"/>
  <c r="AP217" i="4"/>
  <c r="AO217" i="4"/>
  <c r="AN217" i="4"/>
  <c r="AM217" i="4"/>
  <c r="AL217" i="4"/>
  <c r="AK217" i="4"/>
  <c r="AJ217" i="4"/>
  <c r="AI217" i="4"/>
  <c r="AH217" i="4"/>
  <c r="AG217" i="4"/>
  <c r="AF217" i="4"/>
  <c r="AE217" i="4"/>
  <c r="AD217" i="4"/>
  <c r="AC217" i="4"/>
  <c r="AB217" i="4"/>
  <c r="AA217" i="4"/>
  <c r="BF216" i="4"/>
  <c r="BE216" i="4"/>
  <c r="BD216" i="4"/>
  <c r="BC216" i="4"/>
  <c r="BB216" i="4"/>
  <c r="BB187" i="4" s="1"/>
  <c r="BA216" i="4"/>
  <c r="AZ216" i="4"/>
  <c r="AY216" i="4"/>
  <c r="AX216" i="4"/>
  <c r="AX187" i="4" s="1"/>
  <c r="AW216" i="4"/>
  <c r="AV216" i="4"/>
  <c r="AU216" i="4"/>
  <c r="AT216" i="4"/>
  <c r="AT187" i="4" s="1"/>
  <c r="AS216" i="4"/>
  <c r="AR216" i="4"/>
  <c r="AQ216" i="4"/>
  <c r="AP216" i="4"/>
  <c r="AP187" i="4" s="1"/>
  <c r="AO216" i="4"/>
  <c r="AN216" i="4"/>
  <c r="AM216" i="4"/>
  <c r="AL216" i="4"/>
  <c r="AL187" i="4" s="1"/>
  <c r="AK216" i="4"/>
  <c r="AJ216" i="4"/>
  <c r="AI216" i="4"/>
  <c r="AH216" i="4"/>
  <c r="AH187" i="4" s="1"/>
  <c r="AG216" i="4"/>
  <c r="AF216" i="4"/>
  <c r="AE216" i="4"/>
  <c r="AD216" i="4"/>
  <c r="AD187" i="4" s="1"/>
  <c r="AC216" i="4"/>
  <c r="AB216" i="4"/>
  <c r="AA216" i="4"/>
  <c r="BF215" i="4"/>
  <c r="BE215" i="4"/>
  <c r="BD215" i="4"/>
  <c r="BC215" i="4"/>
  <c r="BB215" i="4"/>
  <c r="BB186" i="4" s="1"/>
  <c r="BA215" i="4"/>
  <c r="AZ215" i="4"/>
  <c r="AY215" i="4"/>
  <c r="AX215" i="4"/>
  <c r="AX186" i="4" s="1"/>
  <c r="AW215" i="4"/>
  <c r="AV215" i="4"/>
  <c r="AU215" i="4"/>
  <c r="AT215" i="4"/>
  <c r="AT186" i="4" s="1"/>
  <c r="AS215" i="4"/>
  <c r="AR215" i="4"/>
  <c r="AQ215" i="4"/>
  <c r="AP215" i="4"/>
  <c r="AP186" i="4" s="1"/>
  <c r="AO215" i="4"/>
  <c r="AN215" i="4"/>
  <c r="AM215" i="4"/>
  <c r="AL215" i="4"/>
  <c r="AL186" i="4" s="1"/>
  <c r="AK215" i="4"/>
  <c r="AJ215" i="4"/>
  <c r="AI215" i="4"/>
  <c r="AH215" i="4"/>
  <c r="AH186" i="4" s="1"/>
  <c r="AG215" i="4"/>
  <c r="AF215" i="4"/>
  <c r="AE215" i="4"/>
  <c r="AD215" i="4"/>
  <c r="AD186" i="4" s="1"/>
  <c r="AC215" i="4"/>
  <c r="AB215" i="4"/>
  <c r="AA215" i="4"/>
  <c r="BF214" i="4"/>
  <c r="BE214" i="4"/>
  <c r="BE231" i="4" s="1"/>
  <c r="BD214" i="4"/>
  <c r="BD231" i="4" s="1"/>
  <c r="BC214" i="4"/>
  <c r="BC231" i="4" s="1"/>
  <c r="BB214" i="4"/>
  <c r="BB231" i="4" s="1"/>
  <c r="BA214" i="4"/>
  <c r="BA231" i="4" s="1"/>
  <c r="AZ214" i="4"/>
  <c r="AZ231" i="4" s="1"/>
  <c r="AY214" i="4"/>
  <c r="AY231" i="4" s="1"/>
  <c r="AX214" i="4"/>
  <c r="AX231" i="4" s="1"/>
  <c r="AW214" i="4"/>
  <c r="AW231" i="4" s="1"/>
  <c r="AV214" i="4"/>
  <c r="AV231" i="4" s="1"/>
  <c r="AU214" i="4"/>
  <c r="AU231" i="4" s="1"/>
  <c r="AT214" i="4"/>
  <c r="AT231" i="4" s="1"/>
  <c r="AS214" i="4"/>
  <c r="AS231" i="4" s="1"/>
  <c r="AR214" i="4"/>
  <c r="AR231" i="4" s="1"/>
  <c r="AQ214" i="4"/>
  <c r="AQ231" i="4" s="1"/>
  <c r="AP214" i="4"/>
  <c r="AP231" i="4" s="1"/>
  <c r="AO214" i="4"/>
  <c r="AO231" i="4" s="1"/>
  <c r="AN214" i="4"/>
  <c r="AN231" i="4" s="1"/>
  <c r="AM214" i="4"/>
  <c r="AM231" i="4" s="1"/>
  <c r="AL214" i="4"/>
  <c r="AL231" i="4" s="1"/>
  <c r="AK214" i="4"/>
  <c r="AK231" i="4" s="1"/>
  <c r="AJ214" i="4"/>
  <c r="AJ231" i="4" s="1"/>
  <c r="AI214" i="4"/>
  <c r="AI231" i="4" s="1"/>
  <c r="AH214" i="4"/>
  <c r="AH231" i="4" s="1"/>
  <c r="AG214" i="4"/>
  <c r="AG231" i="4" s="1"/>
  <c r="AF214" i="4"/>
  <c r="AF231" i="4" s="1"/>
  <c r="AE214" i="4"/>
  <c r="AE231" i="4" s="1"/>
  <c r="AD214" i="4"/>
  <c r="AD231" i="4" s="1"/>
  <c r="AC214" i="4"/>
  <c r="AC231" i="4" s="1"/>
  <c r="AB214" i="4"/>
  <c r="AB231" i="4" s="1"/>
  <c r="AA214" i="4"/>
  <c r="AA231" i="4" s="1"/>
  <c r="BF231" i="4" s="1"/>
  <c r="BF213" i="4"/>
  <c r="BE213" i="4"/>
  <c r="BD213" i="4"/>
  <c r="BC213" i="4"/>
  <c r="BB213" i="4"/>
  <c r="BA213" i="4"/>
  <c r="AZ213" i="4"/>
  <c r="AY213" i="4"/>
  <c r="AX213" i="4"/>
  <c r="AW213" i="4"/>
  <c r="AV213" i="4"/>
  <c r="AU213" i="4"/>
  <c r="AT213" i="4"/>
  <c r="AS213" i="4"/>
  <c r="AR213" i="4"/>
  <c r="AQ213" i="4"/>
  <c r="AP213" i="4"/>
  <c r="AO213" i="4"/>
  <c r="AN213" i="4"/>
  <c r="AM213" i="4"/>
  <c r="AL213" i="4"/>
  <c r="AK213" i="4"/>
  <c r="AJ213" i="4"/>
  <c r="AI213" i="4"/>
  <c r="AH213" i="4"/>
  <c r="AG213" i="4"/>
  <c r="AF213" i="4"/>
  <c r="AE213" i="4"/>
  <c r="AD213" i="4"/>
  <c r="AC213" i="4"/>
  <c r="AB213" i="4"/>
  <c r="AA213" i="4"/>
  <c r="BF212" i="4"/>
  <c r="BE212" i="4"/>
  <c r="BD212" i="4"/>
  <c r="BC212" i="4"/>
  <c r="BB212" i="4"/>
  <c r="BA212" i="4"/>
  <c r="AZ212" i="4"/>
  <c r="AY212" i="4"/>
  <c r="AX212" i="4"/>
  <c r="AW212" i="4"/>
  <c r="AV212" i="4"/>
  <c r="AU212" i="4"/>
  <c r="AT212" i="4"/>
  <c r="AS212" i="4"/>
  <c r="AR212" i="4"/>
  <c r="AQ212" i="4"/>
  <c r="AP212" i="4"/>
  <c r="AO212" i="4"/>
  <c r="AN212" i="4"/>
  <c r="AM212" i="4"/>
  <c r="AL212" i="4"/>
  <c r="AK212" i="4"/>
  <c r="AJ212" i="4"/>
  <c r="AI212" i="4"/>
  <c r="AH212" i="4"/>
  <c r="AG212" i="4"/>
  <c r="AF212" i="4"/>
  <c r="AE212" i="4"/>
  <c r="AD212" i="4"/>
  <c r="AC212" i="4"/>
  <c r="AB212" i="4"/>
  <c r="AA212" i="4"/>
  <c r="BF211" i="4"/>
  <c r="BE211" i="4"/>
  <c r="BD211" i="4"/>
  <c r="BC211" i="4"/>
  <c r="BB211" i="4"/>
  <c r="BA211" i="4"/>
  <c r="AZ211" i="4"/>
  <c r="AY211" i="4"/>
  <c r="AX211" i="4"/>
  <c r="AW211" i="4"/>
  <c r="AV211" i="4"/>
  <c r="AU211" i="4"/>
  <c r="AT211" i="4"/>
  <c r="AS211" i="4"/>
  <c r="AR211" i="4"/>
  <c r="AQ211" i="4"/>
  <c r="AP211" i="4"/>
  <c r="AO211" i="4"/>
  <c r="AN211" i="4"/>
  <c r="AM211" i="4"/>
  <c r="AL211" i="4"/>
  <c r="AK211" i="4"/>
  <c r="AJ211" i="4"/>
  <c r="AI211" i="4"/>
  <c r="AH211" i="4"/>
  <c r="AG211" i="4"/>
  <c r="AF211" i="4"/>
  <c r="AE211" i="4"/>
  <c r="AD211" i="4"/>
  <c r="AC211" i="4"/>
  <c r="AB211" i="4"/>
  <c r="AA211" i="4"/>
  <c r="BF210" i="4"/>
  <c r="BE210" i="4"/>
  <c r="BD210" i="4"/>
  <c r="BD227" i="4" s="1"/>
  <c r="BC210" i="4"/>
  <c r="BB210" i="4"/>
  <c r="BB227" i="4" s="1"/>
  <c r="BA210" i="4"/>
  <c r="AZ210" i="4"/>
  <c r="AZ227" i="4" s="1"/>
  <c r="AY210" i="4"/>
  <c r="AX210" i="4"/>
  <c r="AX227" i="4" s="1"/>
  <c r="AW210" i="4"/>
  <c r="AV210" i="4"/>
  <c r="AV227" i="4" s="1"/>
  <c r="AU210" i="4"/>
  <c r="AT210" i="4"/>
  <c r="AT227" i="4" s="1"/>
  <c r="AS210" i="4"/>
  <c r="AR210" i="4"/>
  <c r="AR227" i="4" s="1"/>
  <c r="AQ210" i="4"/>
  <c r="AP210" i="4"/>
  <c r="AP227" i="4" s="1"/>
  <c r="AO210" i="4"/>
  <c r="AN210" i="4"/>
  <c r="AN227" i="4" s="1"/>
  <c r="AM210" i="4"/>
  <c r="AL210" i="4"/>
  <c r="AL227" i="4" s="1"/>
  <c r="AK210" i="4"/>
  <c r="AJ210" i="4"/>
  <c r="AJ227" i="4" s="1"/>
  <c r="AI210" i="4"/>
  <c r="AH210" i="4"/>
  <c r="AH227" i="4" s="1"/>
  <c r="AG210" i="4"/>
  <c r="AF210" i="4"/>
  <c r="AF227" i="4" s="1"/>
  <c r="AE210" i="4"/>
  <c r="AD210" i="4"/>
  <c r="AD227" i="4" s="1"/>
  <c r="AC210" i="4"/>
  <c r="AB210" i="4"/>
  <c r="AB227" i="4" s="1"/>
  <c r="AA210" i="4"/>
  <c r="BE209" i="4"/>
  <c r="BD209" i="4"/>
  <c r="BC209" i="4"/>
  <c r="BB209" i="4"/>
  <c r="BA209" i="4"/>
  <c r="AZ209" i="4"/>
  <c r="AY209" i="4"/>
  <c r="AX209" i="4"/>
  <c r="AW209" i="4"/>
  <c r="AV209" i="4"/>
  <c r="AU209" i="4"/>
  <c r="AT209" i="4"/>
  <c r="AS209" i="4"/>
  <c r="AR209" i="4"/>
  <c r="AQ209" i="4"/>
  <c r="AP209" i="4"/>
  <c r="AO209" i="4"/>
  <c r="AN209" i="4"/>
  <c r="AM209" i="4"/>
  <c r="AL209" i="4"/>
  <c r="AK209" i="4"/>
  <c r="AJ209" i="4"/>
  <c r="AI209" i="4"/>
  <c r="AH209" i="4"/>
  <c r="AG209" i="4"/>
  <c r="AF209" i="4"/>
  <c r="AE209" i="4"/>
  <c r="AD209" i="4"/>
  <c r="AC209" i="4"/>
  <c r="AB209" i="4"/>
  <c r="AA209" i="4"/>
  <c r="BF209" i="4" s="1"/>
  <c r="BG209" i="4" s="1"/>
  <c r="BE208" i="4"/>
  <c r="BD208" i="4"/>
  <c r="BC208" i="4"/>
  <c r="BB208" i="4"/>
  <c r="BA208" i="4"/>
  <c r="AZ208" i="4"/>
  <c r="AY208" i="4"/>
  <c r="AX208" i="4"/>
  <c r="AW208" i="4"/>
  <c r="AV208" i="4"/>
  <c r="AU208" i="4"/>
  <c r="AT208" i="4"/>
  <c r="AS208" i="4"/>
  <c r="AR208" i="4"/>
  <c r="AQ208" i="4"/>
  <c r="AP208" i="4"/>
  <c r="AO208" i="4"/>
  <c r="AN208" i="4"/>
  <c r="AM208" i="4"/>
  <c r="AL208" i="4"/>
  <c r="AK208" i="4"/>
  <c r="AJ208" i="4"/>
  <c r="AI208" i="4"/>
  <c r="AH208" i="4"/>
  <c r="AG208" i="4"/>
  <c r="AF208" i="4"/>
  <c r="AE208" i="4"/>
  <c r="AD208" i="4"/>
  <c r="AC208" i="4"/>
  <c r="AB208" i="4"/>
  <c r="AA208" i="4"/>
  <c r="BF208" i="4" s="1"/>
  <c r="BE207" i="4"/>
  <c r="BD207" i="4"/>
  <c r="BC207" i="4"/>
  <c r="BB207" i="4"/>
  <c r="BA207" i="4"/>
  <c r="AZ207" i="4"/>
  <c r="AY207" i="4"/>
  <c r="AX207" i="4"/>
  <c r="AW207" i="4"/>
  <c r="AV207" i="4"/>
  <c r="AU207" i="4"/>
  <c r="AT207" i="4"/>
  <c r="AS207" i="4"/>
  <c r="AR207" i="4"/>
  <c r="AQ207" i="4"/>
  <c r="AP207" i="4"/>
  <c r="AO207" i="4"/>
  <c r="AN207" i="4"/>
  <c r="AM207" i="4"/>
  <c r="AL207" i="4"/>
  <c r="AK207" i="4"/>
  <c r="AJ207" i="4"/>
  <c r="AI207" i="4"/>
  <c r="AH207" i="4"/>
  <c r="AG207" i="4"/>
  <c r="AF207" i="4"/>
  <c r="AE207" i="4"/>
  <c r="AD207" i="4"/>
  <c r="AC207" i="4"/>
  <c r="AB207" i="4"/>
  <c r="AA207" i="4"/>
  <c r="BF207" i="4" s="1"/>
  <c r="BE206" i="4"/>
  <c r="BD206" i="4"/>
  <c r="BC206" i="4"/>
  <c r="BB206" i="4"/>
  <c r="BA206" i="4"/>
  <c r="AZ206" i="4"/>
  <c r="AY206" i="4"/>
  <c r="AX206" i="4"/>
  <c r="AW206" i="4"/>
  <c r="AV206" i="4"/>
  <c r="AU206" i="4"/>
  <c r="AT206" i="4"/>
  <c r="AS206" i="4"/>
  <c r="AR206" i="4"/>
  <c r="AQ206" i="4"/>
  <c r="AP206" i="4"/>
  <c r="AO206" i="4"/>
  <c r="AN206" i="4"/>
  <c r="AM206" i="4"/>
  <c r="AL206" i="4"/>
  <c r="AK206" i="4"/>
  <c r="AJ206" i="4"/>
  <c r="AI206" i="4"/>
  <c r="AH206" i="4"/>
  <c r="AG206" i="4"/>
  <c r="AF206" i="4"/>
  <c r="AE206" i="4"/>
  <c r="AD206" i="4"/>
  <c r="AC206" i="4"/>
  <c r="AB206" i="4"/>
  <c r="AA206" i="4"/>
  <c r="BF206" i="4" s="1"/>
  <c r="BE205" i="4"/>
  <c r="BD205" i="4"/>
  <c r="BC205" i="4"/>
  <c r="BC184" i="4" s="1"/>
  <c r="BB205" i="4"/>
  <c r="BA205" i="4"/>
  <c r="AZ205" i="4"/>
  <c r="AY205" i="4"/>
  <c r="AY184" i="4" s="1"/>
  <c r="AX205" i="4"/>
  <c r="AW205" i="4"/>
  <c r="AV205" i="4"/>
  <c r="AU205" i="4"/>
  <c r="AU184" i="4" s="1"/>
  <c r="AT205" i="4"/>
  <c r="AS205" i="4"/>
  <c r="AR205" i="4"/>
  <c r="AQ205" i="4"/>
  <c r="AQ184" i="4" s="1"/>
  <c r="AP205" i="4"/>
  <c r="AO205" i="4"/>
  <c r="AN205" i="4"/>
  <c r="AM205" i="4"/>
  <c r="AM184" i="4" s="1"/>
  <c r="AL205" i="4"/>
  <c r="AK205" i="4"/>
  <c r="AJ205" i="4"/>
  <c r="AI205" i="4"/>
  <c r="AI184" i="4" s="1"/>
  <c r="AH205" i="4"/>
  <c r="AG205" i="4"/>
  <c r="AF205" i="4"/>
  <c r="AE205" i="4"/>
  <c r="AE184" i="4" s="1"/>
  <c r="AD205" i="4"/>
  <c r="AC205" i="4"/>
  <c r="AB205" i="4"/>
  <c r="AA205" i="4"/>
  <c r="BF205" i="4" s="1"/>
  <c r="BE204" i="4"/>
  <c r="BD204" i="4"/>
  <c r="BC204" i="4"/>
  <c r="BB204" i="4"/>
  <c r="BA204" i="4"/>
  <c r="AZ204" i="4"/>
  <c r="AY204" i="4"/>
  <c r="AX204" i="4"/>
  <c r="AW204" i="4"/>
  <c r="AV204" i="4"/>
  <c r="AU204" i="4"/>
  <c r="AT204" i="4"/>
  <c r="AS204" i="4"/>
  <c r="AR204" i="4"/>
  <c r="AQ204" i="4"/>
  <c r="AP204" i="4"/>
  <c r="AO204" i="4"/>
  <c r="AN204" i="4"/>
  <c r="AM204" i="4"/>
  <c r="AL204" i="4"/>
  <c r="AK204" i="4"/>
  <c r="AJ204" i="4"/>
  <c r="AI204" i="4"/>
  <c r="AH204" i="4"/>
  <c r="AG204" i="4"/>
  <c r="AF204" i="4"/>
  <c r="AE204" i="4"/>
  <c r="AD204" i="4"/>
  <c r="AC204" i="4"/>
  <c r="AB204" i="4"/>
  <c r="AA204" i="4"/>
  <c r="BF204" i="4" s="1"/>
  <c r="BE203" i="4"/>
  <c r="BD203" i="4"/>
  <c r="BC203" i="4"/>
  <c r="BB203" i="4"/>
  <c r="BA203" i="4"/>
  <c r="AZ203" i="4"/>
  <c r="AY203" i="4"/>
  <c r="AX203" i="4"/>
  <c r="AW203" i="4"/>
  <c r="AV203" i="4"/>
  <c r="AU203" i="4"/>
  <c r="AT203" i="4"/>
  <c r="AS203" i="4"/>
  <c r="AR203" i="4"/>
  <c r="AQ203" i="4"/>
  <c r="AP203" i="4"/>
  <c r="AO203" i="4"/>
  <c r="AN203" i="4"/>
  <c r="AM203" i="4"/>
  <c r="AL203" i="4"/>
  <c r="AK203" i="4"/>
  <c r="AJ203" i="4"/>
  <c r="AI203" i="4"/>
  <c r="AH203" i="4"/>
  <c r="AG203" i="4"/>
  <c r="AF203" i="4"/>
  <c r="AE203" i="4"/>
  <c r="AD203" i="4"/>
  <c r="AC203" i="4"/>
  <c r="AB203" i="4"/>
  <c r="AA203" i="4"/>
  <c r="BF203" i="4" s="1"/>
  <c r="BE202" i="4"/>
  <c r="BD202" i="4"/>
  <c r="BD228" i="4" s="1"/>
  <c r="BC202" i="4"/>
  <c r="BB202" i="4"/>
  <c r="BA202" i="4"/>
  <c r="AZ202" i="4"/>
  <c r="AZ228" i="4" s="1"/>
  <c r="AY202" i="4"/>
  <c r="AX202" i="4"/>
  <c r="AW202" i="4"/>
  <c r="AV202" i="4"/>
  <c r="AV228" i="4" s="1"/>
  <c r="AU202" i="4"/>
  <c r="AT202" i="4"/>
  <c r="AS202" i="4"/>
  <c r="AR202" i="4"/>
  <c r="AR228" i="4" s="1"/>
  <c r="AQ202" i="4"/>
  <c r="AP202" i="4"/>
  <c r="AO202" i="4"/>
  <c r="AN202" i="4"/>
  <c r="AN228" i="4" s="1"/>
  <c r="AM202" i="4"/>
  <c r="AL202" i="4"/>
  <c r="AK202" i="4"/>
  <c r="AJ202" i="4"/>
  <c r="AJ228" i="4" s="1"/>
  <c r="AI202" i="4"/>
  <c r="AH202" i="4"/>
  <c r="AG202" i="4"/>
  <c r="AF202" i="4"/>
  <c r="AF228" i="4" s="1"/>
  <c r="AE202" i="4"/>
  <c r="AD202" i="4"/>
  <c r="AC202" i="4"/>
  <c r="AB202" i="4"/>
  <c r="AB228" i="4" s="1"/>
  <c r="AA202" i="4"/>
  <c r="BF201" i="4"/>
  <c r="BG201" i="4" s="1"/>
  <c r="BE201" i="4"/>
  <c r="BD201" i="4"/>
  <c r="BC201" i="4"/>
  <c r="BB201" i="4"/>
  <c r="BA201" i="4"/>
  <c r="AZ201" i="4"/>
  <c r="AY201" i="4"/>
  <c r="AX201" i="4"/>
  <c r="AW201" i="4"/>
  <c r="AV201" i="4"/>
  <c r="AU201" i="4"/>
  <c r="AT201" i="4"/>
  <c r="AS201" i="4"/>
  <c r="AR201" i="4"/>
  <c r="AQ201" i="4"/>
  <c r="AP201" i="4"/>
  <c r="AO201" i="4"/>
  <c r="AN201" i="4"/>
  <c r="AM201" i="4"/>
  <c r="AL201" i="4"/>
  <c r="AK201" i="4"/>
  <c r="AJ201" i="4"/>
  <c r="AI201" i="4"/>
  <c r="AH201" i="4"/>
  <c r="AG201" i="4"/>
  <c r="AF201" i="4"/>
  <c r="AE201" i="4"/>
  <c r="AD201" i="4"/>
  <c r="AC201" i="4"/>
  <c r="AB201" i="4"/>
  <c r="AA201" i="4"/>
  <c r="BF200" i="4"/>
  <c r="BE200" i="4"/>
  <c r="BD200" i="4"/>
  <c r="BC200" i="4"/>
  <c r="BB200" i="4"/>
  <c r="BA200" i="4"/>
  <c r="AZ200" i="4"/>
  <c r="AY200" i="4"/>
  <c r="AX200" i="4"/>
  <c r="AW200" i="4"/>
  <c r="AV200" i="4"/>
  <c r="AU200" i="4"/>
  <c r="AT200" i="4"/>
  <c r="AS200" i="4"/>
  <c r="AR200" i="4"/>
  <c r="AQ200" i="4"/>
  <c r="AP200" i="4"/>
  <c r="AO200" i="4"/>
  <c r="AN200" i="4"/>
  <c r="AM200" i="4"/>
  <c r="AL200" i="4"/>
  <c r="AK200" i="4"/>
  <c r="AJ200" i="4"/>
  <c r="AI200" i="4"/>
  <c r="AH200" i="4"/>
  <c r="AG200" i="4"/>
  <c r="AF200" i="4"/>
  <c r="AE200" i="4"/>
  <c r="AD200" i="4"/>
  <c r="AC200" i="4"/>
  <c r="AB200" i="4"/>
  <c r="AA200" i="4"/>
  <c r="BF199" i="4"/>
  <c r="BE199" i="4"/>
  <c r="BD199" i="4"/>
  <c r="BD187" i="4" s="1"/>
  <c r="BC199" i="4"/>
  <c r="BB199" i="4"/>
  <c r="BA199" i="4"/>
  <c r="AZ199" i="4"/>
  <c r="AZ187" i="4" s="1"/>
  <c r="AY199" i="4"/>
  <c r="AX199" i="4"/>
  <c r="AW199" i="4"/>
  <c r="AV199" i="4"/>
  <c r="AV187" i="4" s="1"/>
  <c r="AU199" i="4"/>
  <c r="AT199" i="4"/>
  <c r="AS199" i="4"/>
  <c r="AR199" i="4"/>
  <c r="AR187" i="4" s="1"/>
  <c r="AQ199" i="4"/>
  <c r="AP199" i="4"/>
  <c r="AO199" i="4"/>
  <c r="AN199" i="4"/>
  <c r="AN187" i="4" s="1"/>
  <c r="AM199" i="4"/>
  <c r="AL199" i="4"/>
  <c r="AK199" i="4"/>
  <c r="AJ199" i="4"/>
  <c r="AJ187" i="4" s="1"/>
  <c r="AI199" i="4"/>
  <c r="AH199" i="4"/>
  <c r="AG199" i="4"/>
  <c r="AF199" i="4"/>
  <c r="AF187" i="4" s="1"/>
  <c r="AE199" i="4"/>
  <c r="AD199" i="4"/>
  <c r="AC199" i="4"/>
  <c r="AB199" i="4"/>
  <c r="AB187" i="4" s="1"/>
  <c r="AA199" i="4"/>
  <c r="BF198" i="4"/>
  <c r="BE198" i="4"/>
  <c r="BD198" i="4"/>
  <c r="BD186" i="4" s="1"/>
  <c r="BC198" i="4"/>
  <c r="BB198" i="4"/>
  <c r="BA198" i="4"/>
  <c r="AZ198" i="4"/>
  <c r="AZ186" i="4" s="1"/>
  <c r="AY198" i="4"/>
  <c r="AX198" i="4"/>
  <c r="AW198" i="4"/>
  <c r="AV198" i="4"/>
  <c r="AV186" i="4" s="1"/>
  <c r="AU198" i="4"/>
  <c r="AT198" i="4"/>
  <c r="AS198" i="4"/>
  <c r="AR198" i="4"/>
  <c r="AR186" i="4" s="1"/>
  <c r="AQ198" i="4"/>
  <c r="AP198" i="4"/>
  <c r="AO198" i="4"/>
  <c r="AN198" i="4"/>
  <c r="AN186" i="4" s="1"/>
  <c r="AM198" i="4"/>
  <c r="AL198" i="4"/>
  <c r="AK198" i="4"/>
  <c r="AJ198" i="4"/>
  <c r="AJ186" i="4" s="1"/>
  <c r="AI198" i="4"/>
  <c r="AH198" i="4"/>
  <c r="AG198" i="4"/>
  <c r="AF198" i="4"/>
  <c r="AF186" i="4" s="1"/>
  <c r="AE198" i="4"/>
  <c r="AD198" i="4"/>
  <c r="AC198" i="4"/>
  <c r="AB198" i="4"/>
  <c r="AB186" i="4" s="1"/>
  <c r="AA198" i="4"/>
  <c r="BF197" i="4"/>
  <c r="BE197" i="4"/>
  <c r="BD197" i="4"/>
  <c r="BD185" i="4" s="1"/>
  <c r="BC197" i="4"/>
  <c r="BB197" i="4"/>
  <c r="BA197" i="4"/>
  <c r="AZ197" i="4"/>
  <c r="AZ185" i="4" s="1"/>
  <c r="AY197" i="4"/>
  <c r="AX197" i="4"/>
  <c r="AW197" i="4"/>
  <c r="AV197" i="4"/>
  <c r="AV185" i="4" s="1"/>
  <c r="AU197" i="4"/>
  <c r="AT197" i="4"/>
  <c r="AS197" i="4"/>
  <c r="AR197" i="4"/>
  <c r="AR185" i="4" s="1"/>
  <c r="AQ197" i="4"/>
  <c r="AP197" i="4"/>
  <c r="AO197" i="4"/>
  <c r="AN197" i="4"/>
  <c r="AN185" i="4" s="1"/>
  <c r="AM197" i="4"/>
  <c r="AL197" i="4"/>
  <c r="AK197" i="4"/>
  <c r="AJ197" i="4"/>
  <c r="AJ185" i="4" s="1"/>
  <c r="AI197" i="4"/>
  <c r="AH197" i="4"/>
  <c r="AG197" i="4"/>
  <c r="AF197" i="4"/>
  <c r="AF185" i="4" s="1"/>
  <c r="AE197" i="4"/>
  <c r="AD197" i="4"/>
  <c r="AC197" i="4"/>
  <c r="AB197" i="4"/>
  <c r="AB185" i="4" s="1"/>
  <c r="AA197" i="4"/>
  <c r="BE196" i="4"/>
  <c r="BE184" i="4" s="1"/>
  <c r="BD196" i="4"/>
  <c r="BC196" i="4"/>
  <c r="BB196" i="4"/>
  <c r="BA196" i="4"/>
  <c r="BA184" i="4" s="1"/>
  <c r="AZ196" i="4"/>
  <c r="AY196" i="4"/>
  <c r="AX196" i="4"/>
  <c r="AW196" i="4"/>
  <c r="AW184" i="4" s="1"/>
  <c r="AV196" i="4"/>
  <c r="AU196" i="4"/>
  <c r="AT196" i="4"/>
  <c r="AS196" i="4"/>
  <c r="AS184" i="4" s="1"/>
  <c r="AR196" i="4"/>
  <c r="AQ196" i="4"/>
  <c r="AP196" i="4"/>
  <c r="AO196" i="4"/>
  <c r="AO184" i="4" s="1"/>
  <c r="AN196" i="4"/>
  <c r="AM196" i="4"/>
  <c r="AL196" i="4"/>
  <c r="AK196" i="4"/>
  <c r="AK184" i="4" s="1"/>
  <c r="AJ196" i="4"/>
  <c r="AI196" i="4"/>
  <c r="AH196" i="4"/>
  <c r="AG196" i="4"/>
  <c r="AG184" i="4" s="1"/>
  <c r="AF196" i="4"/>
  <c r="AE196" i="4"/>
  <c r="AD196" i="4"/>
  <c r="AC196" i="4"/>
  <c r="AB196" i="4"/>
  <c r="AA196" i="4"/>
  <c r="BF196" i="4" s="1"/>
  <c r="BG196" i="4" s="1"/>
  <c r="BE195" i="4"/>
  <c r="BE187" i="4" s="1"/>
  <c r="BD195" i="4"/>
  <c r="BC195" i="4"/>
  <c r="BB195" i="4"/>
  <c r="BA195" i="4"/>
  <c r="BA187" i="4" s="1"/>
  <c r="AZ195" i="4"/>
  <c r="AY195" i="4"/>
  <c r="AX195" i="4"/>
  <c r="AW195" i="4"/>
  <c r="AW187" i="4" s="1"/>
  <c r="AV195" i="4"/>
  <c r="AU195" i="4"/>
  <c r="AU191" i="4" s="1"/>
  <c r="AT195" i="4"/>
  <c r="AS195" i="4"/>
  <c r="AS187" i="4" s="1"/>
  <c r="AR195" i="4"/>
  <c r="AQ195" i="4"/>
  <c r="AQ191" i="4" s="1"/>
  <c r="AP195" i="4"/>
  <c r="AO195" i="4"/>
  <c r="AO187" i="4" s="1"/>
  <c r="AN195" i="4"/>
  <c r="AM195" i="4"/>
  <c r="AM191" i="4" s="1"/>
  <c r="AL195" i="4"/>
  <c r="AK195" i="4"/>
  <c r="AK187" i="4" s="1"/>
  <c r="AJ195" i="4"/>
  <c r="AI195" i="4"/>
  <c r="AI191" i="4" s="1"/>
  <c r="AH195" i="4"/>
  <c r="AG195" i="4"/>
  <c r="AG187" i="4" s="1"/>
  <c r="AF195" i="4"/>
  <c r="AE195" i="4"/>
  <c r="AE191" i="4" s="1"/>
  <c r="AD195" i="4"/>
  <c r="AC195" i="4"/>
  <c r="AC187" i="4" s="1"/>
  <c r="AB195" i="4"/>
  <c r="AA195" i="4"/>
  <c r="BF195" i="4" s="1"/>
  <c r="BE194" i="4"/>
  <c r="BE186" i="4" s="1"/>
  <c r="BD194" i="4"/>
  <c r="BC194" i="4"/>
  <c r="BC190" i="4" s="1"/>
  <c r="BC189" i="4" s="1"/>
  <c r="BC230" i="4" s="1"/>
  <c r="BC232" i="4" s="1"/>
  <c r="BB194" i="4"/>
  <c r="BA194" i="4"/>
  <c r="BA186" i="4" s="1"/>
  <c r="AZ194" i="4"/>
  <c r="AY194" i="4"/>
  <c r="AY190" i="4" s="1"/>
  <c r="AY189" i="4" s="1"/>
  <c r="AY230" i="4" s="1"/>
  <c r="AY232" i="4" s="1"/>
  <c r="AX194" i="4"/>
  <c r="AW194" i="4"/>
  <c r="AW186" i="4" s="1"/>
  <c r="AV194" i="4"/>
  <c r="AU194" i="4"/>
  <c r="AU190" i="4" s="1"/>
  <c r="AU189" i="4" s="1"/>
  <c r="AU230" i="4" s="1"/>
  <c r="AU232" i="4" s="1"/>
  <c r="AT194" i="4"/>
  <c r="AS194" i="4"/>
  <c r="AS186" i="4" s="1"/>
  <c r="AR194" i="4"/>
  <c r="AQ194" i="4"/>
  <c r="AQ190" i="4" s="1"/>
  <c r="AQ189" i="4" s="1"/>
  <c r="AQ230" i="4" s="1"/>
  <c r="AQ232" i="4" s="1"/>
  <c r="AP194" i="4"/>
  <c r="AO194" i="4"/>
  <c r="AO186" i="4" s="1"/>
  <c r="AN194" i="4"/>
  <c r="AM194" i="4"/>
  <c r="AM190" i="4" s="1"/>
  <c r="AM189" i="4" s="1"/>
  <c r="AM230" i="4" s="1"/>
  <c r="AM232" i="4" s="1"/>
  <c r="AL194" i="4"/>
  <c r="AK194" i="4"/>
  <c r="AK186" i="4" s="1"/>
  <c r="AJ194" i="4"/>
  <c r="AI194" i="4"/>
  <c r="AI190" i="4" s="1"/>
  <c r="AI189" i="4" s="1"/>
  <c r="AI230" i="4" s="1"/>
  <c r="AI232" i="4" s="1"/>
  <c r="AH194" i="4"/>
  <c r="AG194" i="4"/>
  <c r="AG186" i="4" s="1"/>
  <c r="AF194" i="4"/>
  <c r="AE194" i="4"/>
  <c r="AE190" i="4" s="1"/>
  <c r="AE189" i="4" s="1"/>
  <c r="AE230" i="4" s="1"/>
  <c r="AE232" i="4" s="1"/>
  <c r="AD194" i="4"/>
  <c r="AC194" i="4"/>
  <c r="AC186" i="4" s="1"/>
  <c r="AB194" i="4"/>
  <c r="AA194" i="4"/>
  <c r="BF194" i="4" s="1"/>
  <c r="BE193" i="4"/>
  <c r="BE185" i="4" s="1"/>
  <c r="BD193" i="4"/>
  <c r="BC193" i="4"/>
  <c r="BB193" i="4"/>
  <c r="BA193" i="4"/>
  <c r="BA185" i="4" s="1"/>
  <c r="AZ193" i="4"/>
  <c r="AY193" i="4"/>
  <c r="AX193" i="4"/>
  <c r="AW193" i="4"/>
  <c r="AW185" i="4" s="1"/>
  <c r="AV193" i="4"/>
  <c r="AU193" i="4"/>
  <c r="AT193" i="4"/>
  <c r="AS193" i="4"/>
  <c r="AS185" i="4" s="1"/>
  <c r="AR193" i="4"/>
  <c r="AQ193" i="4"/>
  <c r="AP193" i="4"/>
  <c r="AO193" i="4"/>
  <c r="AO185" i="4" s="1"/>
  <c r="AN193" i="4"/>
  <c r="AM193" i="4"/>
  <c r="AL193" i="4"/>
  <c r="AK193" i="4"/>
  <c r="AK185" i="4" s="1"/>
  <c r="AJ193" i="4"/>
  <c r="AI193" i="4"/>
  <c r="AH193" i="4"/>
  <c r="AG193" i="4"/>
  <c r="AG185" i="4" s="1"/>
  <c r="AF193" i="4"/>
  <c r="AE193" i="4"/>
  <c r="AD193" i="4"/>
  <c r="AC193" i="4"/>
  <c r="AC185" i="4" s="1"/>
  <c r="AB193" i="4"/>
  <c r="AA193" i="4"/>
  <c r="BF193" i="4" s="1"/>
  <c r="BF192" i="4"/>
  <c r="BG192" i="4" s="1"/>
  <c r="BE192" i="4"/>
  <c r="BD192" i="4"/>
  <c r="BD188" i="4" s="1"/>
  <c r="BC192" i="4"/>
  <c r="BB192" i="4"/>
  <c r="BB184" i="4" s="1"/>
  <c r="BA192" i="4"/>
  <c r="AZ192" i="4"/>
  <c r="AZ188" i="4" s="1"/>
  <c r="AY192" i="4"/>
  <c r="AX192" i="4"/>
  <c r="AX184" i="4" s="1"/>
  <c r="AW192" i="4"/>
  <c r="AV192" i="4"/>
  <c r="AV188" i="4" s="1"/>
  <c r="AU192" i="4"/>
  <c r="AT192" i="4"/>
  <c r="AT184" i="4" s="1"/>
  <c r="AS192" i="4"/>
  <c r="AR192" i="4"/>
  <c r="AR188" i="4" s="1"/>
  <c r="AQ192" i="4"/>
  <c r="AP192" i="4"/>
  <c r="AP184" i="4" s="1"/>
  <c r="AO192" i="4"/>
  <c r="AN192" i="4"/>
  <c r="AN188" i="4" s="1"/>
  <c r="AM192" i="4"/>
  <c r="AL192" i="4"/>
  <c r="AL184" i="4" s="1"/>
  <c r="AK192" i="4"/>
  <c r="AJ192" i="4"/>
  <c r="AJ188" i="4" s="1"/>
  <c r="AI192" i="4"/>
  <c r="AH192" i="4"/>
  <c r="AH184" i="4" s="1"/>
  <c r="AG192" i="4"/>
  <c r="AF192" i="4"/>
  <c r="AF188" i="4" s="1"/>
  <c r="AE192" i="4"/>
  <c r="AD192" i="4"/>
  <c r="AD184" i="4" s="1"/>
  <c r="AC192" i="4"/>
  <c r="AC184" i="4" s="1"/>
  <c r="AB192" i="4"/>
  <c r="AB188" i="4" s="1"/>
  <c r="AA192" i="4"/>
  <c r="BD191" i="4"/>
  <c r="BC191" i="4"/>
  <c r="BB191" i="4"/>
  <c r="AZ191" i="4"/>
  <c r="AY191" i="4"/>
  <c r="AX191" i="4"/>
  <c r="AV191" i="4"/>
  <c r="AT191" i="4"/>
  <c r="AR191" i="4"/>
  <c r="AP191" i="4"/>
  <c r="AN191" i="4"/>
  <c r="AL191" i="4"/>
  <c r="AJ191" i="4"/>
  <c r="AH191" i="4"/>
  <c r="AF191" i="4"/>
  <c r="AD191" i="4"/>
  <c r="AB191" i="4"/>
  <c r="BD190" i="4"/>
  <c r="BB190" i="4"/>
  <c r="AZ190" i="4"/>
  <c r="AX190" i="4"/>
  <c r="AV190" i="4"/>
  <c r="AT190" i="4"/>
  <c r="AR190" i="4"/>
  <c r="AP190" i="4"/>
  <c r="AN190" i="4"/>
  <c r="AL190" i="4"/>
  <c r="AJ190" i="4"/>
  <c r="AH190" i="4"/>
  <c r="AF190" i="4"/>
  <c r="AD190" i="4"/>
  <c r="AB190" i="4"/>
  <c r="BD189" i="4"/>
  <c r="BD230" i="4" s="1"/>
  <c r="BD232" i="4" s="1"/>
  <c r="BB189" i="4"/>
  <c r="BB230" i="4" s="1"/>
  <c r="BB232" i="4" s="1"/>
  <c r="AZ189" i="4"/>
  <c r="AZ230" i="4" s="1"/>
  <c r="AZ232" i="4" s="1"/>
  <c r="AX189" i="4"/>
  <c r="AX230" i="4" s="1"/>
  <c r="AV189" i="4"/>
  <c r="AV230" i="4" s="1"/>
  <c r="AV232" i="4" s="1"/>
  <c r="AT189" i="4"/>
  <c r="AT230" i="4" s="1"/>
  <c r="AT232" i="4" s="1"/>
  <c r="AR189" i="4"/>
  <c r="AR230" i="4" s="1"/>
  <c r="AR232" i="4" s="1"/>
  <c r="AP189" i="4"/>
  <c r="AP230" i="4" s="1"/>
  <c r="AN189" i="4"/>
  <c r="AN230" i="4" s="1"/>
  <c r="AN232" i="4" s="1"/>
  <c r="AL189" i="4"/>
  <c r="AL230" i="4" s="1"/>
  <c r="AL232" i="4" s="1"/>
  <c r="AJ189" i="4"/>
  <c r="AJ230" i="4" s="1"/>
  <c r="AJ232" i="4" s="1"/>
  <c r="AH189" i="4"/>
  <c r="AH230" i="4" s="1"/>
  <c r="AF189" i="4"/>
  <c r="AF230" i="4" s="1"/>
  <c r="AF232" i="4" s="1"/>
  <c r="AD189" i="4"/>
  <c r="AD230" i="4" s="1"/>
  <c r="AD232" i="4" s="1"/>
  <c r="AB189" i="4"/>
  <c r="AB230" i="4" s="1"/>
  <c r="AB232" i="4" s="1"/>
  <c r="BE188" i="4"/>
  <c r="BC188" i="4"/>
  <c r="BA188" i="4"/>
  <c r="AY188" i="4"/>
  <c r="AW188" i="4"/>
  <c r="AU188" i="4"/>
  <c r="AS188" i="4"/>
  <c r="AQ188" i="4"/>
  <c r="AO188" i="4"/>
  <c r="AM188" i="4"/>
  <c r="AK188" i="4"/>
  <c r="AI188" i="4"/>
  <c r="AG188" i="4"/>
  <c r="AE188" i="4"/>
  <c r="AC188" i="4"/>
  <c r="AA188" i="4"/>
  <c r="BF188" i="4" s="1"/>
  <c r="BG188" i="4" s="1"/>
  <c r="BC187" i="4"/>
  <c r="AY187" i="4"/>
  <c r="AU187" i="4"/>
  <c r="AQ187" i="4"/>
  <c r="AM187" i="4"/>
  <c r="AI187" i="4"/>
  <c r="AE187" i="4"/>
  <c r="AA187" i="4"/>
  <c r="BF187" i="4" s="1"/>
  <c r="BC186" i="4"/>
  <c r="AY186" i="4"/>
  <c r="AU186" i="4"/>
  <c r="AQ186" i="4"/>
  <c r="AM186" i="4"/>
  <c r="AI186" i="4"/>
  <c r="AE186" i="4"/>
  <c r="AA186" i="4"/>
  <c r="BF186" i="4" s="1"/>
  <c r="BC185" i="4"/>
  <c r="BC226" i="4" s="1"/>
  <c r="AY185" i="4"/>
  <c r="AY226" i="4" s="1"/>
  <c r="AU185" i="4"/>
  <c r="AU226" i="4" s="1"/>
  <c r="AQ185" i="4"/>
  <c r="AQ226" i="4" s="1"/>
  <c r="AM185" i="4"/>
  <c r="AM226" i="4" s="1"/>
  <c r="AI185" i="4"/>
  <c r="AI226" i="4" s="1"/>
  <c r="AE185" i="4"/>
  <c r="AE226" i="4" s="1"/>
  <c r="AA185" i="4"/>
  <c r="AA226" i="4" s="1"/>
  <c r="O185" i="4"/>
  <c r="BD184" i="4"/>
  <c r="AZ184" i="4"/>
  <c r="AV184" i="4"/>
  <c r="AR184" i="4"/>
  <c r="AN184" i="4"/>
  <c r="AJ184" i="4"/>
  <c r="AF184" i="4"/>
  <c r="AB184" i="4"/>
  <c r="BF183" i="4"/>
  <c r="BE183" i="4"/>
  <c r="BD183" i="4"/>
  <c r="BC183" i="4"/>
  <c r="BB183" i="4"/>
  <c r="BA183" i="4"/>
  <c r="AZ183" i="4"/>
  <c r="AY183" i="4"/>
  <c r="AX183" i="4"/>
  <c r="AW183" i="4"/>
  <c r="AV183" i="4"/>
  <c r="AU183" i="4"/>
  <c r="AT183" i="4"/>
  <c r="AS183" i="4"/>
  <c r="AR183" i="4"/>
  <c r="AQ183" i="4"/>
  <c r="AP183" i="4"/>
  <c r="AO183" i="4"/>
  <c r="AN183" i="4"/>
  <c r="AM183" i="4"/>
  <c r="AL183" i="4"/>
  <c r="AK183" i="4"/>
  <c r="AJ183" i="4"/>
  <c r="AI183" i="4"/>
  <c r="AH183" i="4"/>
  <c r="AG183" i="4"/>
  <c r="AF183" i="4"/>
  <c r="AE183" i="4"/>
  <c r="AD183" i="4"/>
  <c r="AC183" i="4"/>
  <c r="AB183" i="4"/>
  <c r="AA183" i="4"/>
  <c r="BE171" i="4"/>
  <c r="BD171" i="4"/>
  <c r="BC171" i="4"/>
  <c r="BB171" i="4"/>
  <c r="BA171" i="4"/>
  <c r="AZ171" i="4"/>
  <c r="AY171" i="4"/>
  <c r="AX171" i="4"/>
  <c r="AW171" i="4"/>
  <c r="AV171" i="4"/>
  <c r="AU171" i="4"/>
  <c r="AT171" i="4"/>
  <c r="AS171" i="4"/>
  <c r="AR171" i="4"/>
  <c r="AQ171" i="4"/>
  <c r="AP171" i="4"/>
  <c r="AO171" i="4"/>
  <c r="AN171" i="4"/>
  <c r="AM171" i="4"/>
  <c r="AL171" i="4"/>
  <c r="AK171" i="4"/>
  <c r="AJ171" i="4"/>
  <c r="AI171" i="4"/>
  <c r="AH171" i="4"/>
  <c r="AG171" i="4"/>
  <c r="AF171" i="4"/>
  <c r="AE171" i="4"/>
  <c r="AD171" i="4"/>
  <c r="AC171" i="4"/>
  <c r="AB171" i="4"/>
  <c r="BF171" i="4" s="1"/>
  <c r="AA171" i="4"/>
  <c r="BE170" i="4"/>
  <c r="BD170" i="4"/>
  <c r="BC170" i="4"/>
  <c r="BB170" i="4"/>
  <c r="BA170" i="4"/>
  <c r="AZ170" i="4"/>
  <c r="AY170" i="4"/>
  <c r="AX170" i="4"/>
  <c r="AW170" i="4"/>
  <c r="AV170" i="4"/>
  <c r="AU170" i="4"/>
  <c r="AT170" i="4"/>
  <c r="AS170" i="4"/>
  <c r="AR170" i="4"/>
  <c r="AQ170" i="4"/>
  <c r="AP170" i="4"/>
  <c r="AO170" i="4"/>
  <c r="AN170" i="4"/>
  <c r="AM170" i="4"/>
  <c r="AL170" i="4"/>
  <c r="AK170" i="4"/>
  <c r="AJ170" i="4"/>
  <c r="AI170" i="4"/>
  <c r="AH170" i="4"/>
  <c r="AG170" i="4"/>
  <c r="AF170" i="4"/>
  <c r="AE170" i="4"/>
  <c r="AD170" i="4"/>
  <c r="AC170" i="4"/>
  <c r="AB170" i="4"/>
  <c r="BF170" i="4" s="1"/>
  <c r="AA170" i="4"/>
  <c r="BE169" i="4"/>
  <c r="BD169" i="4"/>
  <c r="BC169" i="4"/>
  <c r="BB169" i="4"/>
  <c r="BA169" i="4"/>
  <c r="AZ169" i="4"/>
  <c r="AY169" i="4"/>
  <c r="AX169" i="4"/>
  <c r="AW169" i="4"/>
  <c r="AV169" i="4"/>
  <c r="AU169" i="4"/>
  <c r="AT169" i="4"/>
  <c r="AS169" i="4"/>
  <c r="AR169" i="4"/>
  <c r="AQ169" i="4"/>
  <c r="AP169" i="4"/>
  <c r="AO169" i="4"/>
  <c r="AN169" i="4"/>
  <c r="AM169" i="4"/>
  <c r="AL169" i="4"/>
  <c r="AK169" i="4"/>
  <c r="AJ169" i="4"/>
  <c r="AI169" i="4"/>
  <c r="AH169" i="4"/>
  <c r="AG169" i="4"/>
  <c r="AF169" i="4"/>
  <c r="AE169" i="4"/>
  <c r="AD169" i="4"/>
  <c r="AC169" i="4"/>
  <c r="AB169" i="4"/>
  <c r="BF169" i="4" s="1"/>
  <c r="AA169" i="4"/>
  <c r="BF168" i="4"/>
  <c r="BE168" i="4"/>
  <c r="BD168" i="4"/>
  <c r="BC168" i="4"/>
  <c r="BB168" i="4"/>
  <c r="BA168" i="4"/>
  <c r="AZ168" i="4"/>
  <c r="AY168" i="4"/>
  <c r="AX168" i="4"/>
  <c r="AW168" i="4"/>
  <c r="AV168" i="4"/>
  <c r="AU168" i="4"/>
  <c r="AT168" i="4"/>
  <c r="AS168" i="4"/>
  <c r="AR168" i="4"/>
  <c r="AQ168" i="4"/>
  <c r="AP168" i="4"/>
  <c r="AO168" i="4"/>
  <c r="AN168" i="4"/>
  <c r="AM168" i="4"/>
  <c r="AL168" i="4"/>
  <c r="AK168" i="4"/>
  <c r="AJ168" i="4"/>
  <c r="AI168" i="4"/>
  <c r="AH168" i="4"/>
  <c r="AG168" i="4"/>
  <c r="AF168" i="4"/>
  <c r="AE168" i="4"/>
  <c r="AD168" i="4"/>
  <c r="AC168" i="4"/>
  <c r="AB168" i="4"/>
  <c r="AA168" i="4"/>
  <c r="BF167" i="4"/>
  <c r="BE167" i="4"/>
  <c r="BD167" i="4"/>
  <c r="BC167" i="4"/>
  <c r="BB167" i="4"/>
  <c r="BA167" i="4"/>
  <c r="AZ167" i="4"/>
  <c r="AY167" i="4"/>
  <c r="AX167" i="4"/>
  <c r="AW167" i="4"/>
  <c r="AV167" i="4"/>
  <c r="AU167" i="4"/>
  <c r="AT167" i="4"/>
  <c r="AS167" i="4"/>
  <c r="AR167" i="4"/>
  <c r="AQ167" i="4"/>
  <c r="AP167" i="4"/>
  <c r="AO167" i="4"/>
  <c r="AN167" i="4"/>
  <c r="AM167" i="4"/>
  <c r="AL167" i="4"/>
  <c r="AK167" i="4"/>
  <c r="AJ167" i="4"/>
  <c r="AI167" i="4"/>
  <c r="AH167" i="4"/>
  <c r="AG167" i="4"/>
  <c r="AF167" i="4"/>
  <c r="AE167" i="4"/>
  <c r="AD167" i="4"/>
  <c r="AC167" i="4"/>
  <c r="AB167" i="4"/>
  <c r="AA167" i="4"/>
  <c r="BF166" i="4"/>
  <c r="BE166" i="4"/>
  <c r="BD166" i="4"/>
  <c r="BC166" i="4"/>
  <c r="BB166" i="4"/>
  <c r="BA166" i="4"/>
  <c r="AZ166" i="4"/>
  <c r="AY166" i="4"/>
  <c r="AX166" i="4"/>
  <c r="AW166" i="4"/>
  <c r="AV166" i="4"/>
  <c r="AU166" i="4"/>
  <c r="AT166" i="4"/>
  <c r="AS166" i="4"/>
  <c r="AR166" i="4"/>
  <c r="AQ166" i="4"/>
  <c r="AP166" i="4"/>
  <c r="AO166" i="4"/>
  <c r="AN166" i="4"/>
  <c r="AM166" i="4"/>
  <c r="AL166" i="4"/>
  <c r="AK166" i="4"/>
  <c r="AJ166" i="4"/>
  <c r="AI166" i="4"/>
  <c r="AH166" i="4"/>
  <c r="AG166" i="4"/>
  <c r="AF166" i="4"/>
  <c r="AE166" i="4"/>
  <c r="AD166" i="4"/>
  <c r="AC166" i="4"/>
  <c r="AB166" i="4"/>
  <c r="AA166" i="4"/>
  <c r="BE165" i="4"/>
  <c r="BD165" i="4"/>
  <c r="BC165" i="4"/>
  <c r="BB165" i="4"/>
  <c r="BA165" i="4"/>
  <c r="AZ165" i="4"/>
  <c r="AY165" i="4"/>
  <c r="AX165" i="4"/>
  <c r="AW165" i="4"/>
  <c r="AV165" i="4"/>
  <c r="AU165" i="4"/>
  <c r="AT165" i="4"/>
  <c r="AS165" i="4"/>
  <c r="AR165" i="4"/>
  <c r="AQ165" i="4"/>
  <c r="AP165" i="4"/>
  <c r="AO165" i="4"/>
  <c r="AN165" i="4"/>
  <c r="AM165" i="4"/>
  <c r="AL165" i="4"/>
  <c r="AK165" i="4"/>
  <c r="AJ165" i="4"/>
  <c r="AI165" i="4"/>
  <c r="AH165" i="4"/>
  <c r="AG165" i="4"/>
  <c r="AF165" i="4"/>
  <c r="AE165" i="4"/>
  <c r="AD165" i="4"/>
  <c r="AC165" i="4"/>
  <c r="AB165" i="4"/>
  <c r="BF165" i="4" s="1"/>
  <c r="AA165" i="4"/>
  <c r="BF164" i="4"/>
  <c r="BE164" i="4"/>
  <c r="BD164" i="4"/>
  <c r="BC164" i="4"/>
  <c r="BB164" i="4"/>
  <c r="BA164" i="4"/>
  <c r="AZ164" i="4"/>
  <c r="AY164" i="4"/>
  <c r="AX164" i="4"/>
  <c r="AW164" i="4"/>
  <c r="AV164" i="4"/>
  <c r="AU164" i="4"/>
  <c r="AT164" i="4"/>
  <c r="AS164" i="4"/>
  <c r="AR164" i="4"/>
  <c r="AQ164" i="4"/>
  <c r="AP164" i="4"/>
  <c r="AO164" i="4"/>
  <c r="AN164" i="4"/>
  <c r="AM164" i="4"/>
  <c r="AL164" i="4"/>
  <c r="AK164" i="4"/>
  <c r="AJ164" i="4"/>
  <c r="AI164" i="4"/>
  <c r="AH164" i="4"/>
  <c r="AG164" i="4"/>
  <c r="AF164" i="4"/>
  <c r="AE164" i="4"/>
  <c r="AD164" i="4"/>
  <c r="AC164" i="4"/>
  <c r="AB164" i="4"/>
  <c r="AA164" i="4"/>
  <c r="BF163" i="4"/>
  <c r="BE163" i="4"/>
  <c r="BD163" i="4"/>
  <c r="BC163" i="4"/>
  <c r="BB163" i="4"/>
  <c r="BA163" i="4"/>
  <c r="AZ163" i="4"/>
  <c r="AY163" i="4"/>
  <c r="AX163" i="4"/>
  <c r="AW163" i="4"/>
  <c r="AV163" i="4"/>
  <c r="AU163" i="4"/>
  <c r="AT163" i="4"/>
  <c r="AS163" i="4"/>
  <c r="AR163" i="4"/>
  <c r="AQ163" i="4"/>
  <c r="AP163" i="4"/>
  <c r="AO163" i="4"/>
  <c r="AN163" i="4"/>
  <c r="AM163" i="4"/>
  <c r="AL163" i="4"/>
  <c r="AK163" i="4"/>
  <c r="AJ163" i="4"/>
  <c r="AI163" i="4"/>
  <c r="AH163" i="4"/>
  <c r="AG163" i="4"/>
  <c r="AF163" i="4"/>
  <c r="AE163" i="4"/>
  <c r="AD163" i="4"/>
  <c r="AC163" i="4"/>
  <c r="AB163" i="4"/>
  <c r="AA163" i="4"/>
  <c r="BF162" i="4"/>
  <c r="BE162" i="4"/>
  <c r="BE179" i="4" s="1"/>
  <c r="BD162" i="4"/>
  <c r="BD179" i="4" s="1"/>
  <c r="BC162" i="4"/>
  <c r="BC179" i="4" s="1"/>
  <c r="BB162" i="4"/>
  <c r="BB179" i="4" s="1"/>
  <c r="BA162" i="4"/>
  <c r="BA179" i="4" s="1"/>
  <c r="AZ162" i="4"/>
  <c r="AZ179" i="4" s="1"/>
  <c r="AY162" i="4"/>
  <c r="AY179" i="4" s="1"/>
  <c r="AX162" i="4"/>
  <c r="AX179" i="4" s="1"/>
  <c r="AW162" i="4"/>
  <c r="AW179" i="4" s="1"/>
  <c r="AV162" i="4"/>
  <c r="AV179" i="4" s="1"/>
  <c r="AU162" i="4"/>
  <c r="AU179" i="4" s="1"/>
  <c r="AT162" i="4"/>
  <c r="AT179" i="4" s="1"/>
  <c r="AS162" i="4"/>
  <c r="AS179" i="4" s="1"/>
  <c r="AR162" i="4"/>
  <c r="AR179" i="4" s="1"/>
  <c r="AQ162" i="4"/>
  <c r="AQ179" i="4" s="1"/>
  <c r="AP162" i="4"/>
  <c r="AP179" i="4" s="1"/>
  <c r="AO162" i="4"/>
  <c r="AO179" i="4" s="1"/>
  <c r="AN162" i="4"/>
  <c r="AN179" i="4" s="1"/>
  <c r="AM162" i="4"/>
  <c r="AM179" i="4" s="1"/>
  <c r="AL162" i="4"/>
  <c r="AL179" i="4" s="1"/>
  <c r="AK162" i="4"/>
  <c r="AK179" i="4" s="1"/>
  <c r="AJ162" i="4"/>
  <c r="AJ179" i="4" s="1"/>
  <c r="AI162" i="4"/>
  <c r="AI179" i="4" s="1"/>
  <c r="AH162" i="4"/>
  <c r="AH179" i="4" s="1"/>
  <c r="AG162" i="4"/>
  <c r="AG179" i="4" s="1"/>
  <c r="AF162" i="4"/>
  <c r="AF179" i="4" s="1"/>
  <c r="AE162" i="4"/>
  <c r="AE179" i="4" s="1"/>
  <c r="AD162" i="4"/>
  <c r="AD179" i="4" s="1"/>
  <c r="AC162" i="4"/>
  <c r="AC179" i="4" s="1"/>
  <c r="AB162" i="4"/>
  <c r="AB179" i="4" s="1"/>
  <c r="AA162" i="4"/>
  <c r="AA179" i="4" s="1"/>
  <c r="BF179" i="4" s="1"/>
  <c r="BE161" i="4"/>
  <c r="BD161" i="4"/>
  <c r="BC161" i="4"/>
  <c r="BB161" i="4"/>
  <c r="BA161" i="4"/>
  <c r="AZ161" i="4"/>
  <c r="AY161" i="4"/>
  <c r="AX161" i="4"/>
  <c r="AW161" i="4"/>
  <c r="AV161" i="4"/>
  <c r="AU161" i="4"/>
  <c r="AT161" i="4"/>
  <c r="AS161" i="4"/>
  <c r="AR161" i="4"/>
  <c r="AQ161" i="4"/>
  <c r="AP161" i="4"/>
  <c r="AO161" i="4"/>
  <c r="AN161" i="4"/>
  <c r="AM161" i="4"/>
  <c r="AL161" i="4"/>
  <c r="AK161" i="4"/>
  <c r="AJ161" i="4"/>
  <c r="AI161" i="4"/>
  <c r="AH161" i="4"/>
  <c r="AG161" i="4"/>
  <c r="AF161" i="4"/>
  <c r="AE161" i="4"/>
  <c r="AD161" i="4"/>
  <c r="AC161" i="4"/>
  <c r="AB161" i="4"/>
  <c r="BF161" i="4" s="1"/>
  <c r="AA161" i="4"/>
  <c r="BF160" i="4"/>
  <c r="BE160" i="4"/>
  <c r="BD160" i="4"/>
  <c r="BC160" i="4"/>
  <c r="BB160" i="4"/>
  <c r="BA160" i="4"/>
  <c r="AZ160" i="4"/>
  <c r="AY160" i="4"/>
  <c r="AX160" i="4"/>
  <c r="AW160" i="4"/>
  <c r="AV160" i="4"/>
  <c r="AU160" i="4"/>
  <c r="AT160" i="4"/>
  <c r="AS160" i="4"/>
  <c r="AR160" i="4"/>
  <c r="AQ160" i="4"/>
  <c r="AP160" i="4"/>
  <c r="AO160" i="4"/>
  <c r="AN160" i="4"/>
  <c r="AM160" i="4"/>
  <c r="AL160" i="4"/>
  <c r="AK160" i="4"/>
  <c r="AJ160" i="4"/>
  <c r="AI160" i="4"/>
  <c r="AH160" i="4"/>
  <c r="AG160" i="4"/>
  <c r="AF160" i="4"/>
  <c r="AE160" i="4"/>
  <c r="AD160" i="4"/>
  <c r="AC160" i="4"/>
  <c r="AB160" i="4"/>
  <c r="AA160" i="4"/>
  <c r="BF159" i="4"/>
  <c r="BE159" i="4"/>
  <c r="BD159" i="4"/>
  <c r="BC159" i="4"/>
  <c r="BB159" i="4"/>
  <c r="BA159" i="4"/>
  <c r="AZ159" i="4"/>
  <c r="AY159" i="4"/>
  <c r="AX159" i="4"/>
  <c r="AW159" i="4"/>
  <c r="AV159" i="4"/>
  <c r="AU159" i="4"/>
  <c r="AT159" i="4"/>
  <c r="AS159" i="4"/>
  <c r="AR159" i="4"/>
  <c r="AQ159" i="4"/>
  <c r="AP159" i="4"/>
  <c r="AO159" i="4"/>
  <c r="AN159" i="4"/>
  <c r="AM159" i="4"/>
  <c r="AL159" i="4"/>
  <c r="AK159" i="4"/>
  <c r="AJ159" i="4"/>
  <c r="AI159" i="4"/>
  <c r="AH159" i="4"/>
  <c r="AG159" i="4"/>
  <c r="AF159" i="4"/>
  <c r="AE159" i="4"/>
  <c r="AD159" i="4"/>
  <c r="AC159" i="4"/>
  <c r="AB159" i="4"/>
  <c r="AA159" i="4"/>
  <c r="BF158" i="4"/>
  <c r="BE158" i="4"/>
  <c r="BE175" i="4" s="1"/>
  <c r="BD158" i="4"/>
  <c r="BC158" i="4"/>
  <c r="BB158" i="4"/>
  <c r="BA158" i="4"/>
  <c r="BA175" i="4" s="1"/>
  <c r="AZ158" i="4"/>
  <c r="AY158" i="4"/>
  <c r="AX158" i="4"/>
  <c r="AW158" i="4"/>
  <c r="AW175" i="4" s="1"/>
  <c r="AV158" i="4"/>
  <c r="AU158" i="4"/>
  <c r="AT158" i="4"/>
  <c r="AS158" i="4"/>
  <c r="AS175" i="4" s="1"/>
  <c r="AR158" i="4"/>
  <c r="AR175" i="4" s="1"/>
  <c r="AQ158" i="4"/>
  <c r="AP158" i="4"/>
  <c r="AO158" i="4"/>
  <c r="AO175" i="4" s="1"/>
  <c r="AN158" i="4"/>
  <c r="AM158" i="4"/>
  <c r="AL158" i="4"/>
  <c r="AK158" i="4"/>
  <c r="AK175" i="4" s="1"/>
  <c r="AJ158" i="4"/>
  <c r="AI158" i="4"/>
  <c r="AH158" i="4"/>
  <c r="AG158" i="4"/>
  <c r="AG175" i="4" s="1"/>
  <c r="AF158" i="4"/>
  <c r="AE158" i="4"/>
  <c r="AD158" i="4"/>
  <c r="AC158" i="4"/>
  <c r="AC175" i="4" s="1"/>
  <c r="AB158" i="4"/>
  <c r="AB175" i="4" s="1"/>
  <c r="AA158" i="4"/>
  <c r="BE157" i="4"/>
  <c r="BD157" i="4"/>
  <c r="BC157" i="4"/>
  <c r="BB157" i="4"/>
  <c r="BA157" i="4"/>
  <c r="AZ157" i="4"/>
  <c r="AY157" i="4"/>
  <c r="AX157" i="4"/>
  <c r="AW157" i="4"/>
  <c r="AV157" i="4"/>
  <c r="AU157" i="4"/>
  <c r="AT157" i="4"/>
  <c r="AS157" i="4"/>
  <c r="AR157" i="4"/>
  <c r="AQ157" i="4"/>
  <c r="AP157" i="4"/>
  <c r="AO157" i="4"/>
  <c r="AN157" i="4"/>
  <c r="AM157" i="4"/>
  <c r="AL157" i="4"/>
  <c r="AK157" i="4"/>
  <c r="AJ157" i="4"/>
  <c r="AI157" i="4"/>
  <c r="AH157" i="4"/>
  <c r="AG157" i="4"/>
  <c r="AF157" i="4"/>
  <c r="AE157" i="4"/>
  <c r="AD157" i="4"/>
  <c r="AC157" i="4"/>
  <c r="AB157" i="4"/>
  <c r="AA157" i="4"/>
  <c r="BF157" i="4" s="1"/>
  <c r="BE156" i="4"/>
  <c r="BD156" i="4"/>
  <c r="BC156" i="4"/>
  <c r="BB156" i="4"/>
  <c r="BA156" i="4"/>
  <c r="AZ156" i="4"/>
  <c r="AY156" i="4"/>
  <c r="AX156" i="4"/>
  <c r="AW156" i="4"/>
  <c r="AV156" i="4"/>
  <c r="AU156" i="4"/>
  <c r="AT156" i="4"/>
  <c r="AS156" i="4"/>
  <c r="AR156" i="4"/>
  <c r="AQ156" i="4"/>
  <c r="AP156" i="4"/>
  <c r="AO156" i="4"/>
  <c r="AN156" i="4"/>
  <c r="AM156" i="4"/>
  <c r="AL156" i="4"/>
  <c r="AK156" i="4"/>
  <c r="AJ156" i="4"/>
  <c r="AI156" i="4"/>
  <c r="AH156" i="4"/>
  <c r="AG156" i="4"/>
  <c r="AF156" i="4"/>
  <c r="AE156" i="4"/>
  <c r="AD156" i="4"/>
  <c r="AC156" i="4"/>
  <c r="AB156" i="4"/>
  <c r="AA156" i="4"/>
  <c r="BF156" i="4" s="1"/>
  <c r="BE155" i="4"/>
  <c r="BD155" i="4"/>
  <c r="BC155" i="4"/>
  <c r="BB155" i="4"/>
  <c r="BA155" i="4"/>
  <c r="AZ155" i="4"/>
  <c r="AY155" i="4"/>
  <c r="AX155" i="4"/>
  <c r="AW155" i="4"/>
  <c r="AV155" i="4"/>
  <c r="AU155" i="4"/>
  <c r="AT155" i="4"/>
  <c r="AS155" i="4"/>
  <c r="AR155" i="4"/>
  <c r="AQ155" i="4"/>
  <c r="AP155" i="4"/>
  <c r="AO155" i="4"/>
  <c r="AN155" i="4"/>
  <c r="AM155" i="4"/>
  <c r="AL155" i="4"/>
  <c r="AK155" i="4"/>
  <c r="AJ155" i="4"/>
  <c r="AI155" i="4"/>
  <c r="AH155" i="4"/>
  <c r="AG155" i="4"/>
  <c r="AF155" i="4"/>
  <c r="AE155" i="4"/>
  <c r="AD155" i="4"/>
  <c r="AC155" i="4"/>
  <c r="AB155" i="4"/>
  <c r="AA155" i="4"/>
  <c r="BF155" i="4" s="1"/>
  <c r="BE154" i="4"/>
  <c r="BD154" i="4"/>
  <c r="BC154" i="4"/>
  <c r="BB154" i="4"/>
  <c r="BA154" i="4"/>
  <c r="AZ154" i="4"/>
  <c r="AY154" i="4"/>
  <c r="AX154" i="4"/>
  <c r="AW154" i="4"/>
  <c r="AV154" i="4"/>
  <c r="AU154" i="4"/>
  <c r="AT154" i="4"/>
  <c r="AS154" i="4"/>
  <c r="AR154" i="4"/>
  <c r="AQ154" i="4"/>
  <c r="AP154" i="4"/>
  <c r="AO154" i="4"/>
  <c r="AN154" i="4"/>
  <c r="AM154" i="4"/>
  <c r="AL154" i="4"/>
  <c r="AK154" i="4"/>
  <c r="AJ154" i="4"/>
  <c r="AI154" i="4"/>
  <c r="AH154" i="4"/>
  <c r="AG154" i="4"/>
  <c r="AF154" i="4"/>
  <c r="AE154" i="4"/>
  <c r="AD154" i="4"/>
  <c r="AC154" i="4"/>
  <c r="AB154" i="4"/>
  <c r="AA154" i="4"/>
  <c r="BF154" i="4" s="1"/>
  <c r="BE153" i="4"/>
  <c r="BD153" i="4"/>
  <c r="BC153" i="4"/>
  <c r="BB153" i="4"/>
  <c r="BA153" i="4"/>
  <c r="AZ153" i="4"/>
  <c r="AY153" i="4"/>
  <c r="AX153" i="4"/>
  <c r="AW153" i="4"/>
  <c r="AV153" i="4"/>
  <c r="AU153" i="4"/>
  <c r="AT153" i="4"/>
  <c r="AS153" i="4"/>
  <c r="AR153" i="4"/>
  <c r="AQ153" i="4"/>
  <c r="AP153" i="4"/>
  <c r="AO153" i="4"/>
  <c r="AN153" i="4"/>
  <c r="AM153" i="4"/>
  <c r="AL153" i="4"/>
  <c r="AK153" i="4"/>
  <c r="AJ153" i="4"/>
  <c r="AI153" i="4"/>
  <c r="AH153" i="4"/>
  <c r="AG153" i="4"/>
  <c r="AF153" i="4"/>
  <c r="AE153" i="4"/>
  <c r="AD153" i="4"/>
  <c r="AC153" i="4"/>
  <c r="AB153" i="4"/>
  <c r="AA153" i="4"/>
  <c r="BF153" i="4" s="1"/>
  <c r="BE152" i="4"/>
  <c r="BD152" i="4"/>
  <c r="BC152" i="4"/>
  <c r="BB152" i="4"/>
  <c r="BA152" i="4"/>
  <c r="AZ152" i="4"/>
  <c r="AY152" i="4"/>
  <c r="AX152" i="4"/>
  <c r="AW152" i="4"/>
  <c r="AV152" i="4"/>
  <c r="AU152" i="4"/>
  <c r="AT152" i="4"/>
  <c r="AS152" i="4"/>
  <c r="AR152" i="4"/>
  <c r="AQ152" i="4"/>
  <c r="AP152" i="4"/>
  <c r="AO152" i="4"/>
  <c r="AN152" i="4"/>
  <c r="AM152" i="4"/>
  <c r="AL152" i="4"/>
  <c r="AK152" i="4"/>
  <c r="AJ152" i="4"/>
  <c r="AI152" i="4"/>
  <c r="AH152" i="4"/>
  <c r="AG152" i="4"/>
  <c r="AF152" i="4"/>
  <c r="AE152" i="4"/>
  <c r="AD152" i="4"/>
  <c r="AC152" i="4"/>
  <c r="AB152" i="4"/>
  <c r="AA152" i="4"/>
  <c r="BF152" i="4" s="1"/>
  <c r="BE151" i="4"/>
  <c r="BD151" i="4"/>
  <c r="BC151" i="4"/>
  <c r="BB151" i="4"/>
  <c r="BA151" i="4"/>
  <c r="AZ151" i="4"/>
  <c r="AY151" i="4"/>
  <c r="AX151" i="4"/>
  <c r="AW151" i="4"/>
  <c r="AV151" i="4"/>
  <c r="AU151" i="4"/>
  <c r="AT151" i="4"/>
  <c r="AS151" i="4"/>
  <c r="AR151" i="4"/>
  <c r="AQ151" i="4"/>
  <c r="AP151" i="4"/>
  <c r="AO151" i="4"/>
  <c r="AN151" i="4"/>
  <c r="AM151" i="4"/>
  <c r="AL151" i="4"/>
  <c r="AK151" i="4"/>
  <c r="AJ151" i="4"/>
  <c r="AI151" i="4"/>
  <c r="AH151" i="4"/>
  <c r="AG151" i="4"/>
  <c r="AF151" i="4"/>
  <c r="AE151" i="4"/>
  <c r="AD151" i="4"/>
  <c r="AC151" i="4"/>
  <c r="AB151" i="4"/>
  <c r="AA151" i="4"/>
  <c r="BF151" i="4" s="1"/>
  <c r="BE150" i="4"/>
  <c r="BE176" i="4" s="1"/>
  <c r="BD150" i="4"/>
  <c r="BC150" i="4"/>
  <c r="BB150" i="4"/>
  <c r="BA150" i="4"/>
  <c r="BA176" i="4" s="1"/>
  <c r="AZ150" i="4"/>
  <c r="AY150" i="4"/>
  <c r="AX150" i="4"/>
  <c r="AW150" i="4"/>
  <c r="AW176" i="4" s="1"/>
  <c r="AV150" i="4"/>
  <c r="AU150" i="4"/>
  <c r="AT150" i="4"/>
  <c r="AS150" i="4"/>
  <c r="AS176" i="4" s="1"/>
  <c r="AR150" i="4"/>
  <c r="AQ150" i="4"/>
  <c r="AP150" i="4"/>
  <c r="AO150" i="4"/>
  <c r="AO176" i="4" s="1"/>
  <c r="AN150" i="4"/>
  <c r="AM150" i="4"/>
  <c r="AL150" i="4"/>
  <c r="AK150" i="4"/>
  <c r="AK176" i="4" s="1"/>
  <c r="AJ150" i="4"/>
  <c r="AI150" i="4"/>
  <c r="AH150" i="4"/>
  <c r="AG150" i="4"/>
  <c r="AG176" i="4" s="1"/>
  <c r="AF150" i="4"/>
  <c r="AE150" i="4"/>
  <c r="AD150" i="4"/>
  <c r="AC150" i="4"/>
  <c r="AC176" i="4" s="1"/>
  <c r="AB150" i="4"/>
  <c r="AA150" i="4"/>
  <c r="BF150" i="4" s="1"/>
  <c r="BE149" i="4"/>
  <c r="BD149" i="4"/>
  <c r="BC149" i="4"/>
  <c r="BB149" i="4"/>
  <c r="BA149" i="4"/>
  <c r="AZ149" i="4"/>
  <c r="AY149" i="4"/>
  <c r="AX149" i="4"/>
  <c r="AW149" i="4"/>
  <c r="AV149" i="4"/>
  <c r="AU149" i="4"/>
  <c r="AT149" i="4"/>
  <c r="AS149" i="4"/>
  <c r="AR149" i="4"/>
  <c r="AQ149" i="4"/>
  <c r="AP149" i="4"/>
  <c r="AO149" i="4"/>
  <c r="AN149" i="4"/>
  <c r="AM149" i="4"/>
  <c r="AL149" i="4"/>
  <c r="AK149" i="4"/>
  <c r="AJ149" i="4"/>
  <c r="AI149" i="4"/>
  <c r="AH149" i="4"/>
  <c r="AG149" i="4"/>
  <c r="AF149" i="4"/>
  <c r="AE149" i="4"/>
  <c r="AD149" i="4"/>
  <c r="BF149" i="4" s="1"/>
  <c r="AC149" i="4"/>
  <c r="AB149" i="4"/>
  <c r="AA149" i="4"/>
  <c r="BE148" i="4"/>
  <c r="BD148" i="4"/>
  <c r="BC148" i="4"/>
  <c r="BB148" i="4"/>
  <c r="BA148" i="4"/>
  <c r="AZ148" i="4"/>
  <c r="AY148" i="4"/>
  <c r="AX148" i="4"/>
  <c r="AW148" i="4"/>
  <c r="AV148" i="4"/>
  <c r="AU148" i="4"/>
  <c r="AT148" i="4"/>
  <c r="AS148" i="4"/>
  <c r="AR148" i="4"/>
  <c r="AQ148" i="4"/>
  <c r="AP148" i="4"/>
  <c r="AO148" i="4"/>
  <c r="AN148" i="4"/>
  <c r="AM148" i="4"/>
  <c r="AL148" i="4"/>
  <c r="AK148" i="4"/>
  <c r="AJ148" i="4"/>
  <c r="AI148" i="4"/>
  <c r="AH148" i="4"/>
  <c r="AG148" i="4"/>
  <c r="AF148" i="4"/>
  <c r="AE148" i="4"/>
  <c r="AD148" i="4"/>
  <c r="BF148" i="4" s="1"/>
  <c r="AC148" i="4"/>
  <c r="AB148" i="4"/>
  <c r="AA148" i="4"/>
  <c r="BF147" i="4"/>
  <c r="BE147" i="4"/>
  <c r="BD147" i="4"/>
  <c r="BC147" i="4"/>
  <c r="BB147" i="4"/>
  <c r="BB135" i="4" s="1"/>
  <c r="BA147" i="4"/>
  <c r="AZ147" i="4"/>
  <c r="AY147" i="4"/>
  <c r="AX147" i="4"/>
  <c r="AX135" i="4" s="1"/>
  <c r="AW147" i="4"/>
  <c r="AV147" i="4"/>
  <c r="AU147" i="4"/>
  <c r="AT147" i="4"/>
  <c r="AT135" i="4" s="1"/>
  <c r="AS147" i="4"/>
  <c r="AR147" i="4"/>
  <c r="AQ147" i="4"/>
  <c r="AP147" i="4"/>
  <c r="AP135" i="4" s="1"/>
  <c r="AO147" i="4"/>
  <c r="AN147" i="4"/>
  <c r="AM147" i="4"/>
  <c r="AL147" i="4"/>
  <c r="AL135" i="4" s="1"/>
  <c r="AK147" i="4"/>
  <c r="AJ147" i="4"/>
  <c r="AI147" i="4"/>
  <c r="AH147" i="4"/>
  <c r="AH135" i="4" s="1"/>
  <c r="AG147" i="4"/>
  <c r="AF147" i="4"/>
  <c r="AE147" i="4"/>
  <c r="AD147" i="4"/>
  <c r="AD135" i="4" s="1"/>
  <c r="AC147" i="4"/>
  <c r="AB147" i="4"/>
  <c r="AA147" i="4"/>
  <c r="BF146" i="4"/>
  <c r="BE146" i="4"/>
  <c r="BD146" i="4"/>
  <c r="BC146" i="4"/>
  <c r="BB146" i="4"/>
  <c r="BB134" i="4" s="1"/>
  <c r="BA146" i="4"/>
  <c r="AZ146" i="4"/>
  <c r="AY146" i="4"/>
  <c r="AX146" i="4"/>
  <c r="AX134" i="4" s="1"/>
  <c r="AW146" i="4"/>
  <c r="AV146" i="4"/>
  <c r="AU146" i="4"/>
  <c r="AT146" i="4"/>
  <c r="AT134" i="4" s="1"/>
  <c r="AS146" i="4"/>
  <c r="AR146" i="4"/>
  <c r="AQ146" i="4"/>
  <c r="AP146" i="4"/>
  <c r="AP134" i="4" s="1"/>
  <c r="AO146" i="4"/>
  <c r="AN146" i="4"/>
  <c r="AM146" i="4"/>
  <c r="AL146" i="4"/>
  <c r="AL134" i="4" s="1"/>
  <c r="AK146" i="4"/>
  <c r="AJ146" i="4"/>
  <c r="AI146" i="4"/>
  <c r="AH146" i="4"/>
  <c r="AH134" i="4" s="1"/>
  <c r="AG146" i="4"/>
  <c r="AF146" i="4"/>
  <c r="AE146" i="4"/>
  <c r="AD146" i="4"/>
  <c r="AD134" i="4" s="1"/>
  <c r="AC146" i="4"/>
  <c r="AB146" i="4"/>
  <c r="AA146" i="4"/>
  <c r="BF145" i="4"/>
  <c r="BE145" i="4"/>
  <c r="BD145" i="4"/>
  <c r="BC145" i="4"/>
  <c r="BB145" i="4"/>
  <c r="BB133" i="4" s="1"/>
  <c r="BA145" i="4"/>
  <c r="AZ145" i="4"/>
  <c r="AY145" i="4"/>
  <c r="AX145" i="4"/>
  <c r="AX133" i="4" s="1"/>
  <c r="AW145" i="4"/>
  <c r="AV145" i="4"/>
  <c r="AU145" i="4"/>
  <c r="AT145" i="4"/>
  <c r="AT133" i="4" s="1"/>
  <c r="AS145" i="4"/>
  <c r="AR145" i="4"/>
  <c r="AQ145" i="4"/>
  <c r="AP145" i="4"/>
  <c r="AP133" i="4" s="1"/>
  <c r="AO145" i="4"/>
  <c r="AN145" i="4"/>
  <c r="AM145" i="4"/>
  <c r="AL145" i="4"/>
  <c r="AL133" i="4" s="1"/>
  <c r="AK145" i="4"/>
  <c r="AJ145" i="4"/>
  <c r="AI145" i="4"/>
  <c r="AH145" i="4"/>
  <c r="AH133" i="4" s="1"/>
  <c r="AG145" i="4"/>
  <c r="AF145" i="4"/>
  <c r="AE145" i="4"/>
  <c r="AD145" i="4"/>
  <c r="AD133" i="4" s="1"/>
  <c r="AC145" i="4"/>
  <c r="AB145" i="4"/>
  <c r="AA145" i="4"/>
  <c r="BE144" i="4"/>
  <c r="BD144" i="4"/>
  <c r="BC144" i="4"/>
  <c r="BB144" i="4"/>
  <c r="BA144" i="4"/>
  <c r="AZ144" i="4"/>
  <c r="AY144" i="4"/>
  <c r="AX144" i="4"/>
  <c r="AW144" i="4"/>
  <c r="AV144" i="4"/>
  <c r="AU144" i="4"/>
  <c r="AT144" i="4"/>
  <c r="AS144" i="4"/>
  <c r="AR144" i="4"/>
  <c r="AQ144" i="4"/>
  <c r="AP144" i="4"/>
  <c r="AO144" i="4"/>
  <c r="AN144" i="4"/>
  <c r="AM144" i="4"/>
  <c r="AL144" i="4"/>
  <c r="AK144" i="4"/>
  <c r="AJ144" i="4"/>
  <c r="AI144" i="4"/>
  <c r="AH144" i="4"/>
  <c r="AG144" i="4"/>
  <c r="AF144" i="4"/>
  <c r="AE144" i="4"/>
  <c r="AD144" i="4"/>
  <c r="AC144" i="4"/>
  <c r="AB144" i="4"/>
  <c r="AA144" i="4"/>
  <c r="BF144" i="4" s="1"/>
  <c r="BE143" i="4"/>
  <c r="BD143" i="4"/>
  <c r="BC143" i="4"/>
  <c r="BC139" i="4" s="1"/>
  <c r="BB143" i="4"/>
  <c r="BA143" i="4"/>
  <c r="AZ143" i="4"/>
  <c r="AY143" i="4"/>
  <c r="AY139" i="4" s="1"/>
  <c r="AX143" i="4"/>
  <c r="AW143" i="4"/>
  <c r="AV143" i="4"/>
  <c r="AU143" i="4"/>
  <c r="AU139" i="4" s="1"/>
  <c r="AT143" i="4"/>
  <c r="AS143" i="4"/>
  <c r="AR143" i="4"/>
  <c r="AQ143" i="4"/>
  <c r="AQ139" i="4" s="1"/>
  <c r="AP143" i="4"/>
  <c r="AO143" i="4"/>
  <c r="AN143" i="4"/>
  <c r="AM143" i="4"/>
  <c r="AM139" i="4" s="1"/>
  <c r="AL143" i="4"/>
  <c r="AK143" i="4"/>
  <c r="AJ143" i="4"/>
  <c r="AI143" i="4"/>
  <c r="AI139" i="4" s="1"/>
  <c r="AH143" i="4"/>
  <c r="AG143" i="4"/>
  <c r="AF143" i="4"/>
  <c r="AE143" i="4"/>
  <c r="AE139" i="4" s="1"/>
  <c r="AD143" i="4"/>
  <c r="AC143" i="4"/>
  <c r="AB143" i="4"/>
  <c r="AA143" i="4"/>
  <c r="BF143" i="4" s="1"/>
  <c r="BE142" i="4"/>
  <c r="BD142" i="4"/>
  <c r="BC142" i="4"/>
  <c r="BC138" i="4" s="1"/>
  <c r="BB142" i="4"/>
  <c r="BA142" i="4"/>
  <c r="AZ142" i="4"/>
  <c r="AY142" i="4"/>
  <c r="AY138" i="4" s="1"/>
  <c r="AX142" i="4"/>
  <c r="AW142" i="4"/>
  <c r="AV142" i="4"/>
  <c r="AU142" i="4"/>
  <c r="AU138" i="4" s="1"/>
  <c r="AT142" i="4"/>
  <c r="AS142" i="4"/>
  <c r="AR142" i="4"/>
  <c r="AQ142" i="4"/>
  <c r="AQ138" i="4" s="1"/>
  <c r="AP142" i="4"/>
  <c r="AO142" i="4"/>
  <c r="AN142" i="4"/>
  <c r="AM142" i="4"/>
  <c r="AM138" i="4" s="1"/>
  <c r="AL142" i="4"/>
  <c r="AK142" i="4"/>
  <c r="AJ142" i="4"/>
  <c r="AI142" i="4"/>
  <c r="AI138" i="4" s="1"/>
  <c r="AH142" i="4"/>
  <c r="AG142" i="4"/>
  <c r="AF142" i="4"/>
  <c r="AE142" i="4"/>
  <c r="AE138" i="4" s="1"/>
  <c r="AD142" i="4"/>
  <c r="AC142" i="4"/>
  <c r="AB142" i="4"/>
  <c r="AA142" i="4"/>
  <c r="BF142" i="4" s="1"/>
  <c r="BE141" i="4"/>
  <c r="BD141" i="4"/>
  <c r="BC141" i="4"/>
  <c r="BB141" i="4"/>
  <c r="BA141" i="4"/>
  <c r="AZ141" i="4"/>
  <c r="AY141" i="4"/>
  <c r="AX141" i="4"/>
  <c r="AW141" i="4"/>
  <c r="AV141" i="4"/>
  <c r="AU141" i="4"/>
  <c r="AT141" i="4"/>
  <c r="AS141" i="4"/>
  <c r="AR141" i="4"/>
  <c r="AQ141" i="4"/>
  <c r="AP141" i="4"/>
  <c r="AO141" i="4"/>
  <c r="AN141" i="4"/>
  <c r="AM141" i="4"/>
  <c r="AL141" i="4"/>
  <c r="AK141" i="4"/>
  <c r="AJ141" i="4"/>
  <c r="AI141" i="4"/>
  <c r="AH141" i="4"/>
  <c r="AG141" i="4"/>
  <c r="AF141" i="4"/>
  <c r="AE141" i="4"/>
  <c r="AD141" i="4"/>
  <c r="AC141" i="4"/>
  <c r="AB141" i="4"/>
  <c r="AA141" i="4"/>
  <c r="BF141" i="4" s="1"/>
  <c r="BE140" i="4"/>
  <c r="BD140" i="4"/>
  <c r="BD136" i="4" s="1"/>
  <c r="BC140" i="4"/>
  <c r="BB140" i="4"/>
  <c r="BA140" i="4"/>
  <c r="AZ140" i="4"/>
  <c r="AY140" i="4"/>
  <c r="AX140" i="4"/>
  <c r="AX136" i="4" s="1"/>
  <c r="AW140" i="4"/>
  <c r="AV140" i="4"/>
  <c r="AU140" i="4"/>
  <c r="AT140" i="4"/>
  <c r="AT136" i="4" s="1"/>
  <c r="AS140" i="4"/>
  <c r="AR140" i="4"/>
  <c r="AQ140" i="4"/>
  <c r="AP140" i="4"/>
  <c r="AP136" i="4" s="1"/>
  <c r="AO140" i="4"/>
  <c r="AN140" i="4"/>
  <c r="AM140" i="4"/>
  <c r="AL140" i="4"/>
  <c r="AL136" i="4" s="1"/>
  <c r="AK140" i="4"/>
  <c r="AJ140" i="4"/>
  <c r="AI140" i="4"/>
  <c r="AH140" i="4"/>
  <c r="AH136" i="4" s="1"/>
  <c r="AG140" i="4"/>
  <c r="AF140" i="4"/>
  <c r="AE140" i="4"/>
  <c r="AD140" i="4"/>
  <c r="AD136" i="4" s="1"/>
  <c r="AC140" i="4"/>
  <c r="AB140" i="4"/>
  <c r="AA140" i="4"/>
  <c r="BE139" i="4"/>
  <c r="BD139" i="4"/>
  <c r="BB139" i="4"/>
  <c r="BA139" i="4"/>
  <c r="AZ139" i="4"/>
  <c r="AX139" i="4"/>
  <c r="AW139" i="4"/>
  <c r="AV139" i="4"/>
  <c r="AT139" i="4"/>
  <c r="AS139" i="4"/>
  <c r="AR139" i="4"/>
  <c r="AP139" i="4"/>
  <c r="AO139" i="4"/>
  <c r="AN139" i="4"/>
  <c r="AL139" i="4"/>
  <c r="AK139" i="4"/>
  <c r="AJ139" i="4"/>
  <c r="AH139" i="4"/>
  <c r="AG139" i="4"/>
  <c r="AF139" i="4"/>
  <c r="AD139" i="4"/>
  <c r="AC139" i="4"/>
  <c r="AB139" i="4"/>
  <c r="BE138" i="4"/>
  <c r="BD138" i="4"/>
  <c r="BB138" i="4"/>
  <c r="BA138" i="4"/>
  <c r="AZ138" i="4"/>
  <c r="AX138" i="4"/>
  <c r="AW138" i="4"/>
  <c r="AV138" i="4"/>
  <c r="AT138" i="4"/>
  <c r="AS138" i="4"/>
  <c r="AR138" i="4"/>
  <c r="AP138" i="4"/>
  <c r="AO138" i="4"/>
  <c r="AN138" i="4"/>
  <c r="AL138" i="4"/>
  <c r="AK138" i="4"/>
  <c r="AJ138" i="4"/>
  <c r="AH138" i="4"/>
  <c r="AG138" i="4"/>
  <c r="AF138" i="4"/>
  <c r="AD138" i="4"/>
  <c r="AC138" i="4"/>
  <c r="AB138" i="4"/>
  <c r="BE137" i="4"/>
  <c r="BE178" i="4" s="1"/>
  <c r="BE180" i="4" s="1"/>
  <c r="BD137" i="4"/>
  <c r="BB137" i="4"/>
  <c r="BB178" i="4" s="1"/>
  <c r="BA137" i="4"/>
  <c r="BA178" i="4" s="1"/>
  <c r="BA180" i="4" s="1"/>
  <c r="AZ137" i="4"/>
  <c r="AX137" i="4"/>
  <c r="AX178" i="4" s="1"/>
  <c r="AX180" i="4" s="1"/>
  <c r="AW137" i="4"/>
  <c r="AW178" i="4" s="1"/>
  <c r="AV137" i="4"/>
  <c r="AT137" i="4"/>
  <c r="AT178" i="4" s="1"/>
  <c r="AT180" i="4" s="1"/>
  <c r="AS137" i="4"/>
  <c r="AS178" i="4" s="1"/>
  <c r="AS180" i="4" s="1"/>
  <c r="AR137" i="4"/>
  <c r="AP137" i="4"/>
  <c r="AP178" i="4" s="1"/>
  <c r="AP180" i="4" s="1"/>
  <c r="AO137" i="4"/>
  <c r="AO178" i="4" s="1"/>
  <c r="AO180" i="4" s="1"/>
  <c r="AN137" i="4"/>
  <c r="AL137" i="4"/>
  <c r="AL178" i="4" s="1"/>
  <c r="AK137" i="4"/>
  <c r="AK178" i="4" s="1"/>
  <c r="AK180" i="4" s="1"/>
  <c r="AJ137" i="4"/>
  <c r="AH137" i="4"/>
  <c r="AH178" i="4" s="1"/>
  <c r="AH180" i="4" s="1"/>
  <c r="AG137" i="4"/>
  <c r="AG178" i="4" s="1"/>
  <c r="AF137" i="4"/>
  <c r="AD137" i="4"/>
  <c r="AD178" i="4" s="1"/>
  <c r="AD180" i="4" s="1"/>
  <c r="AC137" i="4"/>
  <c r="AC178" i="4" s="1"/>
  <c r="AC180" i="4" s="1"/>
  <c r="AB137" i="4"/>
  <c r="BE136" i="4"/>
  <c r="BC136" i="4"/>
  <c r="BB136" i="4"/>
  <c r="BA136" i="4"/>
  <c r="AY136" i="4"/>
  <c r="AW136" i="4"/>
  <c r="AU136" i="4"/>
  <c r="AS136" i="4"/>
  <c r="AQ136" i="4"/>
  <c r="AO136" i="4"/>
  <c r="AM136" i="4"/>
  <c r="AK136" i="4"/>
  <c r="AI136" i="4"/>
  <c r="AG136" i="4"/>
  <c r="AE136" i="4"/>
  <c r="AC136" i="4"/>
  <c r="AA136" i="4"/>
  <c r="BE135" i="4"/>
  <c r="BD135" i="4"/>
  <c r="BC135" i="4"/>
  <c r="BA135" i="4"/>
  <c r="AZ135" i="4"/>
  <c r="AY135" i="4"/>
  <c r="AW135" i="4"/>
  <c r="AV135" i="4"/>
  <c r="AU135" i="4"/>
  <c r="AS135" i="4"/>
  <c r="AR135" i="4"/>
  <c r="AQ135" i="4"/>
  <c r="AO135" i="4"/>
  <c r="AN135" i="4"/>
  <c r="AM135" i="4"/>
  <c r="AK135" i="4"/>
  <c r="AJ135" i="4"/>
  <c r="AI135" i="4"/>
  <c r="AG135" i="4"/>
  <c r="AF135" i="4"/>
  <c r="AE135" i="4"/>
  <c r="AC135" i="4"/>
  <c r="AB135" i="4"/>
  <c r="AA135" i="4"/>
  <c r="BF135" i="4" s="1"/>
  <c r="BE134" i="4"/>
  <c r="BD134" i="4"/>
  <c r="BC134" i="4"/>
  <c r="BA134" i="4"/>
  <c r="AZ134" i="4"/>
  <c r="AY134" i="4"/>
  <c r="AW134" i="4"/>
  <c r="AV134" i="4"/>
  <c r="AU134" i="4"/>
  <c r="AS134" i="4"/>
  <c r="AR134" i="4"/>
  <c r="AQ134" i="4"/>
  <c r="AO134" i="4"/>
  <c r="AN134" i="4"/>
  <c r="AM134" i="4"/>
  <c r="AK134" i="4"/>
  <c r="AJ134" i="4"/>
  <c r="AI134" i="4"/>
  <c r="AG134" i="4"/>
  <c r="AF134" i="4"/>
  <c r="AE134" i="4"/>
  <c r="AC134" i="4"/>
  <c r="AB134" i="4"/>
  <c r="AA134" i="4"/>
  <c r="BF134" i="4" s="1"/>
  <c r="BE133" i="4"/>
  <c r="BD133" i="4"/>
  <c r="BD174" i="4" s="1"/>
  <c r="BC133" i="4"/>
  <c r="BA133" i="4"/>
  <c r="AZ133" i="4"/>
  <c r="AZ174" i="4" s="1"/>
  <c r="AY133" i="4"/>
  <c r="AW133" i="4"/>
  <c r="AV133" i="4"/>
  <c r="AV174" i="4" s="1"/>
  <c r="AU133" i="4"/>
  <c r="AS133" i="4"/>
  <c r="AR133" i="4"/>
  <c r="AR174" i="4" s="1"/>
  <c r="AQ133" i="4"/>
  <c r="AO133" i="4"/>
  <c r="AN133" i="4"/>
  <c r="AN174" i="4" s="1"/>
  <c r="AM133" i="4"/>
  <c r="AK133" i="4"/>
  <c r="AJ133" i="4"/>
  <c r="AJ174" i="4" s="1"/>
  <c r="AI133" i="4"/>
  <c r="AG133" i="4"/>
  <c r="AF133" i="4"/>
  <c r="AF174" i="4" s="1"/>
  <c r="AE133" i="4"/>
  <c r="AC133" i="4"/>
  <c r="AB133" i="4"/>
  <c r="AB174" i="4" s="1"/>
  <c r="AA133" i="4"/>
  <c r="BE132" i="4"/>
  <c r="BC132" i="4"/>
  <c r="BB132" i="4"/>
  <c r="BA132" i="4"/>
  <c r="AY132" i="4"/>
  <c r="AW132" i="4"/>
  <c r="AU132" i="4"/>
  <c r="AS132" i="4"/>
  <c r="AQ132" i="4"/>
  <c r="AO132" i="4"/>
  <c r="AM132" i="4"/>
  <c r="AK132" i="4"/>
  <c r="AI132" i="4"/>
  <c r="AG132" i="4"/>
  <c r="AE132" i="4"/>
  <c r="AC132" i="4"/>
  <c r="AA132" i="4"/>
  <c r="BE131" i="4"/>
  <c r="BD131" i="4"/>
  <c r="BC131" i="4"/>
  <c r="BB131" i="4"/>
  <c r="BA131" i="4"/>
  <c r="AZ131" i="4"/>
  <c r="AY131" i="4"/>
  <c r="AX131" i="4"/>
  <c r="AW131" i="4"/>
  <c r="AV131" i="4"/>
  <c r="AU131" i="4"/>
  <c r="AT131" i="4"/>
  <c r="AS131" i="4"/>
  <c r="AR131" i="4"/>
  <c r="AQ131" i="4"/>
  <c r="AP131" i="4"/>
  <c r="AO131" i="4"/>
  <c r="AN131" i="4"/>
  <c r="AM131" i="4"/>
  <c r="AL131" i="4"/>
  <c r="AK131" i="4"/>
  <c r="AJ131" i="4"/>
  <c r="AI131" i="4"/>
  <c r="AH131" i="4"/>
  <c r="AG131" i="4"/>
  <c r="AF131" i="4"/>
  <c r="AE131" i="4"/>
  <c r="AD131" i="4"/>
  <c r="AC131" i="4"/>
  <c r="AB131" i="4"/>
  <c r="AA131" i="4"/>
  <c r="BF131" i="4" s="1"/>
  <c r="A129" i="4"/>
  <c r="BG127" i="4"/>
  <c r="Y127" i="4"/>
  <c r="X127" i="4"/>
  <c r="W127" i="4"/>
  <c r="V127" i="4"/>
  <c r="Z127" i="4" s="1"/>
  <c r="U127" i="4"/>
  <c r="T127" i="4"/>
  <c r="S127" i="4"/>
  <c r="R127" i="4"/>
  <c r="Q127" i="4"/>
  <c r="P127" i="4"/>
  <c r="O127" i="4"/>
  <c r="N127" i="4" s="1"/>
  <c r="M127" i="4"/>
  <c r="BG126" i="4"/>
  <c r="Y126" i="4"/>
  <c r="X126" i="4"/>
  <c r="W126" i="4"/>
  <c r="V126" i="4"/>
  <c r="Z126" i="4" s="1"/>
  <c r="U126" i="4"/>
  <c r="T126" i="4"/>
  <c r="S126" i="4"/>
  <c r="R126" i="4"/>
  <c r="Q126" i="4"/>
  <c r="P126" i="4"/>
  <c r="O126" i="4"/>
  <c r="N126" i="4"/>
  <c r="M126" i="4" s="1"/>
  <c r="BG125" i="4"/>
  <c r="Y125" i="4"/>
  <c r="X125" i="4"/>
  <c r="W125" i="4"/>
  <c r="V125" i="4"/>
  <c r="U125" i="4"/>
  <c r="T125" i="4"/>
  <c r="S125" i="4"/>
  <c r="R125" i="4"/>
  <c r="Q125" i="4"/>
  <c r="P125" i="4"/>
  <c r="O125" i="4"/>
  <c r="N125" i="4" s="1"/>
  <c r="M125" i="4" s="1"/>
  <c r="BG124" i="4"/>
  <c r="Y124" i="4"/>
  <c r="X124" i="4"/>
  <c r="W124" i="4"/>
  <c r="V124" i="4"/>
  <c r="Z124" i="4" s="1"/>
  <c r="U124" i="4"/>
  <c r="T124" i="4"/>
  <c r="S124" i="4"/>
  <c r="R124" i="4"/>
  <c r="Q124" i="4"/>
  <c r="P124" i="4"/>
  <c r="O124" i="4"/>
  <c r="N124" i="4"/>
  <c r="M124" i="4" s="1"/>
  <c r="BG123" i="4"/>
  <c r="Y123" i="4"/>
  <c r="X123" i="4"/>
  <c r="W123" i="4"/>
  <c r="V123" i="4"/>
  <c r="Z123" i="4" s="1"/>
  <c r="U123" i="4"/>
  <c r="T123" i="4"/>
  <c r="S123" i="4"/>
  <c r="R123" i="4"/>
  <c r="Q123" i="4"/>
  <c r="P123" i="4"/>
  <c r="O123" i="4"/>
  <c r="N123" i="4" s="1"/>
  <c r="M123" i="4"/>
  <c r="BG122" i="4"/>
  <c r="Y122" i="4"/>
  <c r="X122" i="4"/>
  <c r="W122" i="4"/>
  <c r="V122" i="4"/>
  <c r="Z122" i="4" s="1"/>
  <c r="U122" i="4"/>
  <c r="T122" i="4"/>
  <c r="S122" i="4"/>
  <c r="R122" i="4"/>
  <c r="Q122" i="4"/>
  <c r="P122" i="4"/>
  <c r="O122" i="4"/>
  <c r="N122" i="4"/>
  <c r="M122" i="4" s="1"/>
  <c r="BG121" i="4"/>
  <c r="Y121" i="4"/>
  <c r="X121" i="4"/>
  <c r="W121" i="4"/>
  <c r="V121" i="4"/>
  <c r="U121" i="4"/>
  <c r="T121" i="4"/>
  <c r="S121" i="4"/>
  <c r="R121" i="4"/>
  <c r="Q121" i="4"/>
  <c r="P121" i="4"/>
  <c r="O121" i="4"/>
  <c r="N121" i="4" s="1"/>
  <c r="M121" i="4" s="1"/>
  <c r="BG120" i="4"/>
  <c r="Y120" i="4"/>
  <c r="X120" i="4"/>
  <c r="W120" i="4"/>
  <c r="V120" i="4"/>
  <c r="Z120" i="4" s="1"/>
  <c r="U120" i="4"/>
  <c r="T120" i="4"/>
  <c r="S120" i="4"/>
  <c r="R120" i="4"/>
  <c r="Q120" i="4"/>
  <c r="P120" i="4"/>
  <c r="O120" i="4"/>
  <c r="N120" i="4"/>
  <c r="M120" i="4" s="1"/>
  <c r="BG119" i="4"/>
  <c r="Y119" i="4"/>
  <c r="X119" i="4"/>
  <c r="W119" i="4"/>
  <c r="V119" i="4"/>
  <c r="Z119" i="4" s="1"/>
  <c r="U119" i="4"/>
  <c r="T119" i="4"/>
  <c r="S119" i="4"/>
  <c r="R119" i="4"/>
  <c r="Q119" i="4"/>
  <c r="P119" i="4"/>
  <c r="O119" i="4"/>
  <c r="N119" i="4" s="1"/>
  <c r="M119" i="4"/>
  <c r="BG118" i="4"/>
  <c r="Y118" i="4"/>
  <c r="X118" i="4"/>
  <c r="W118" i="4"/>
  <c r="V118" i="4"/>
  <c r="Z118" i="4" s="1"/>
  <c r="U118" i="4"/>
  <c r="T118" i="4"/>
  <c r="S118" i="4"/>
  <c r="R118" i="4"/>
  <c r="Q118" i="4"/>
  <c r="P118" i="4"/>
  <c r="O118" i="4"/>
  <c r="N118" i="4"/>
  <c r="M118" i="4" s="1"/>
  <c r="BG117" i="4"/>
  <c r="Y117" i="4"/>
  <c r="X117" i="4"/>
  <c r="W117" i="4"/>
  <c r="V117" i="4"/>
  <c r="U117" i="4"/>
  <c r="T117" i="4"/>
  <c r="S117" i="4"/>
  <c r="R117" i="4"/>
  <c r="Q117" i="4"/>
  <c r="P117" i="4"/>
  <c r="O117" i="4"/>
  <c r="N117" i="4" s="1"/>
  <c r="M117" i="4" s="1"/>
  <c r="BG116" i="4"/>
  <c r="Y116" i="4"/>
  <c r="X116" i="4"/>
  <c r="W116" i="4"/>
  <c r="V116" i="4"/>
  <c r="Z116" i="4" s="1"/>
  <c r="U116" i="4"/>
  <c r="T116" i="4"/>
  <c r="S116" i="4"/>
  <c r="R116" i="4"/>
  <c r="Q116" i="4"/>
  <c r="P116" i="4"/>
  <c r="O116" i="4"/>
  <c r="N116" i="4"/>
  <c r="M116" i="4" s="1"/>
  <c r="BG115" i="4"/>
  <c r="Y115" i="4"/>
  <c r="X115" i="4"/>
  <c r="W115" i="4"/>
  <c r="V115" i="4"/>
  <c r="Z115" i="4" s="1"/>
  <c r="U115" i="4"/>
  <c r="T115" i="4"/>
  <c r="S115" i="4"/>
  <c r="R115" i="4"/>
  <c r="Q115" i="4"/>
  <c r="P115" i="4"/>
  <c r="O115" i="4"/>
  <c r="N115" i="4" s="1"/>
  <c r="M115" i="4"/>
  <c r="BG114" i="4"/>
  <c r="Y114" i="4"/>
  <c r="X114" i="4"/>
  <c r="W114" i="4"/>
  <c r="V114" i="4"/>
  <c r="Z114" i="4" s="1"/>
  <c r="U114" i="4"/>
  <c r="T114" i="4"/>
  <c r="S114" i="4"/>
  <c r="R114" i="4"/>
  <c r="Q114" i="4"/>
  <c r="P114" i="4"/>
  <c r="O114" i="4"/>
  <c r="N114" i="4"/>
  <c r="M114" i="4" s="1"/>
  <c r="BG113" i="4"/>
  <c r="Y113" i="4"/>
  <c r="X113" i="4"/>
  <c r="W113" i="4"/>
  <c r="V113" i="4"/>
  <c r="Z113" i="4" s="1"/>
  <c r="U113" i="4"/>
  <c r="T113" i="4"/>
  <c r="S113" i="4"/>
  <c r="R113" i="4"/>
  <c r="Q113" i="4"/>
  <c r="P113" i="4"/>
  <c r="O113" i="4"/>
  <c r="N113" i="4"/>
  <c r="M113" i="4" s="1"/>
  <c r="BG112" i="4"/>
  <c r="Y112" i="4"/>
  <c r="X112" i="4"/>
  <c r="W112" i="4"/>
  <c r="V112" i="4"/>
  <c r="Z112" i="4" s="1"/>
  <c r="U112" i="4"/>
  <c r="T112" i="4"/>
  <c r="S112" i="4"/>
  <c r="R112" i="4"/>
  <c r="Q112" i="4"/>
  <c r="P112" i="4"/>
  <c r="O112" i="4"/>
  <c r="N112" i="4" s="1"/>
  <c r="M112" i="4" s="1"/>
  <c r="BG111" i="4"/>
  <c r="Y111" i="4"/>
  <c r="X111" i="4"/>
  <c r="W111" i="4"/>
  <c r="V111" i="4"/>
  <c r="Z111" i="4" s="1"/>
  <c r="U111" i="4"/>
  <c r="T111" i="4"/>
  <c r="S111" i="4"/>
  <c r="R111" i="4"/>
  <c r="Q111" i="4"/>
  <c r="P111" i="4"/>
  <c r="O111" i="4"/>
  <c r="N111" i="4"/>
  <c r="M111" i="4" s="1"/>
  <c r="BG110" i="4"/>
  <c r="Y110" i="4"/>
  <c r="X110" i="4"/>
  <c r="W110" i="4"/>
  <c r="V110" i="4"/>
  <c r="Z110" i="4" s="1"/>
  <c r="U110" i="4"/>
  <c r="T110" i="4"/>
  <c r="S110" i="4"/>
  <c r="R110" i="4"/>
  <c r="Q110" i="4"/>
  <c r="P110" i="4"/>
  <c r="O110" i="4"/>
  <c r="N110" i="4" s="1"/>
  <c r="M110" i="4" s="1"/>
  <c r="BG109" i="4"/>
  <c r="Y109" i="4"/>
  <c r="X109" i="4"/>
  <c r="W109" i="4"/>
  <c r="V109" i="4"/>
  <c r="Z109" i="4" s="1"/>
  <c r="U109" i="4"/>
  <c r="T109" i="4"/>
  <c r="S109" i="4"/>
  <c r="R109" i="4"/>
  <c r="Q109" i="4"/>
  <c r="P109" i="4"/>
  <c r="O109" i="4"/>
  <c r="N109" i="4"/>
  <c r="M109" i="4" s="1"/>
  <c r="BG108" i="4"/>
  <c r="Y108" i="4"/>
  <c r="X108" i="4"/>
  <c r="W108" i="4"/>
  <c r="V108" i="4"/>
  <c r="Z108" i="4" s="1"/>
  <c r="U108" i="4"/>
  <c r="T108" i="4"/>
  <c r="S108" i="4"/>
  <c r="R108" i="4"/>
  <c r="Q108" i="4"/>
  <c r="P108" i="4"/>
  <c r="O108" i="4"/>
  <c r="N108" i="4" s="1"/>
  <c r="M108" i="4" s="1"/>
  <c r="BG107" i="4"/>
  <c r="Y107" i="4"/>
  <c r="X107" i="4"/>
  <c r="W107" i="4"/>
  <c r="V107" i="4"/>
  <c r="Z107" i="4" s="1"/>
  <c r="U107" i="4"/>
  <c r="T107" i="4"/>
  <c r="S107" i="4"/>
  <c r="R107" i="4"/>
  <c r="Q107" i="4"/>
  <c r="P107" i="4"/>
  <c r="O107" i="4"/>
  <c r="N107" i="4"/>
  <c r="M107" i="4" s="1"/>
  <c r="BG106" i="4"/>
  <c r="Y106" i="4"/>
  <c r="X106" i="4"/>
  <c r="W106" i="4"/>
  <c r="V106" i="4"/>
  <c r="Z106" i="4" s="1"/>
  <c r="U106" i="4"/>
  <c r="T106" i="4"/>
  <c r="S106" i="4"/>
  <c r="R106" i="4"/>
  <c r="Q106" i="4"/>
  <c r="P106" i="4"/>
  <c r="O106" i="4"/>
  <c r="N106" i="4" s="1"/>
  <c r="M106" i="4" s="1"/>
  <c r="BG105" i="4"/>
  <c r="Y105" i="4"/>
  <c r="X105" i="4"/>
  <c r="W105" i="4"/>
  <c r="V105" i="4"/>
  <c r="Z105" i="4" s="1"/>
  <c r="U105" i="4"/>
  <c r="T105" i="4"/>
  <c r="S105" i="4"/>
  <c r="R105" i="4"/>
  <c r="Q105" i="4"/>
  <c r="P105" i="4"/>
  <c r="O105" i="4"/>
  <c r="N105" i="4"/>
  <c r="M105" i="4" s="1"/>
  <c r="BG104" i="4"/>
  <c r="Y104" i="4"/>
  <c r="X104" i="4"/>
  <c r="W104" i="4"/>
  <c r="V104" i="4"/>
  <c r="Z104" i="4" s="1"/>
  <c r="U104" i="4"/>
  <c r="T104" i="4"/>
  <c r="S104" i="4"/>
  <c r="R104" i="4"/>
  <c r="Q104" i="4"/>
  <c r="P104" i="4"/>
  <c r="O104" i="4"/>
  <c r="N104" i="4" s="1"/>
  <c r="M104" i="4" s="1"/>
  <c r="BG103" i="4"/>
  <c r="Y103" i="4"/>
  <c r="X103" i="4"/>
  <c r="W103" i="4"/>
  <c r="V103" i="4"/>
  <c r="Z103" i="4" s="1"/>
  <c r="U103" i="4"/>
  <c r="T103" i="4"/>
  <c r="S103" i="4"/>
  <c r="R103" i="4"/>
  <c r="Q103" i="4"/>
  <c r="P103" i="4"/>
  <c r="O103" i="4"/>
  <c r="N103" i="4"/>
  <c r="M103" i="4" s="1"/>
  <c r="BG102" i="4"/>
  <c r="Y102" i="4"/>
  <c r="X102" i="4"/>
  <c r="W102" i="4"/>
  <c r="V102" i="4"/>
  <c r="Z102" i="4" s="1"/>
  <c r="U102" i="4"/>
  <c r="T102" i="4"/>
  <c r="S102" i="4"/>
  <c r="R102" i="4"/>
  <c r="Q102" i="4"/>
  <c r="P102" i="4"/>
  <c r="O102" i="4"/>
  <c r="N102" i="4" s="1"/>
  <c r="M102" i="4" s="1"/>
  <c r="BG101" i="4"/>
  <c r="Y101" i="4"/>
  <c r="X101" i="4"/>
  <c r="W101" i="4"/>
  <c r="V101" i="4"/>
  <c r="Z101" i="4" s="1"/>
  <c r="U101" i="4"/>
  <c r="T101" i="4"/>
  <c r="S101" i="4"/>
  <c r="R101" i="4"/>
  <c r="Q101" i="4"/>
  <c r="P101" i="4"/>
  <c r="O101" i="4"/>
  <c r="N101" i="4"/>
  <c r="M101" i="4" s="1"/>
  <c r="BG100" i="4"/>
  <c r="Y100" i="4"/>
  <c r="X100" i="4"/>
  <c r="W100" i="4"/>
  <c r="V100" i="4"/>
  <c r="Z100" i="4" s="1"/>
  <c r="U100" i="4"/>
  <c r="T100" i="4"/>
  <c r="S100" i="4"/>
  <c r="R100" i="4"/>
  <c r="Q100" i="4"/>
  <c r="P100" i="4"/>
  <c r="O100" i="4"/>
  <c r="N100" i="4" s="1"/>
  <c r="M100" i="4" s="1"/>
  <c r="BG99" i="4"/>
  <c r="Y99" i="4"/>
  <c r="X99" i="4"/>
  <c r="W99" i="4"/>
  <c r="V99" i="4"/>
  <c r="Z99" i="4" s="1"/>
  <c r="U99" i="4"/>
  <c r="T99" i="4"/>
  <c r="S99" i="4"/>
  <c r="R99" i="4"/>
  <c r="Q99" i="4"/>
  <c r="P99" i="4"/>
  <c r="O99" i="4"/>
  <c r="N99" i="4"/>
  <c r="M99" i="4" s="1"/>
  <c r="BG98" i="4"/>
  <c r="Y98" i="4"/>
  <c r="X98" i="4"/>
  <c r="W98" i="4"/>
  <c r="V98" i="4"/>
  <c r="Z98" i="4" s="1"/>
  <c r="U98" i="4"/>
  <c r="T98" i="4"/>
  <c r="S98" i="4"/>
  <c r="R98" i="4"/>
  <c r="Q98" i="4"/>
  <c r="P98" i="4"/>
  <c r="O98" i="4"/>
  <c r="N98" i="4" s="1"/>
  <c r="M98" i="4" s="1"/>
  <c r="BG97" i="4"/>
  <c r="Y97" i="4"/>
  <c r="X97" i="4"/>
  <c r="W97" i="4"/>
  <c r="V97" i="4"/>
  <c r="Z97" i="4" s="1"/>
  <c r="U97" i="4"/>
  <c r="T97" i="4"/>
  <c r="S97" i="4"/>
  <c r="R97" i="4"/>
  <c r="Q97" i="4"/>
  <c r="P97" i="4"/>
  <c r="O97" i="4"/>
  <c r="N97" i="4"/>
  <c r="M97" i="4" s="1"/>
  <c r="BG96" i="4"/>
  <c r="Y96" i="4"/>
  <c r="X96" i="4"/>
  <c r="W96" i="4"/>
  <c r="V96" i="4"/>
  <c r="Z96" i="4" s="1"/>
  <c r="U96" i="4"/>
  <c r="T96" i="4"/>
  <c r="S96" i="4"/>
  <c r="R96" i="4"/>
  <c r="Q96" i="4"/>
  <c r="P96" i="4"/>
  <c r="O96" i="4"/>
  <c r="N96" i="4" s="1"/>
  <c r="M96" i="4" s="1"/>
  <c r="BG95" i="4"/>
  <c r="Y95" i="4"/>
  <c r="X95" i="4"/>
  <c r="W95" i="4"/>
  <c r="V95" i="4"/>
  <c r="Z95" i="4" s="1"/>
  <c r="U95" i="4"/>
  <c r="T95" i="4"/>
  <c r="S95" i="4"/>
  <c r="R95" i="4"/>
  <c r="Q95" i="4"/>
  <c r="P95" i="4"/>
  <c r="O95" i="4"/>
  <c r="N95" i="4"/>
  <c r="M95" i="4" s="1"/>
  <c r="BG94" i="4"/>
  <c r="Y94" i="4"/>
  <c r="X94" i="4"/>
  <c r="W94" i="4"/>
  <c r="V94" i="4"/>
  <c r="Z94" i="4" s="1"/>
  <c r="U94" i="4"/>
  <c r="T94" i="4"/>
  <c r="S94" i="4"/>
  <c r="R94" i="4"/>
  <c r="Q94" i="4"/>
  <c r="P94" i="4"/>
  <c r="O94" i="4"/>
  <c r="N94" i="4" s="1"/>
  <c r="M94" i="4" s="1"/>
  <c r="BG93" i="4"/>
  <c r="Y93" i="4"/>
  <c r="X93" i="4"/>
  <c r="W93" i="4"/>
  <c r="V93" i="4"/>
  <c r="Z93" i="4" s="1"/>
  <c r="U93" i="4"/>
  <c r="T93" i="4"/>
  <c r="S93" i="4"/>
  <c r="R93" i="4"/>
  <c r="Q93" i="4"/>
  <c r="P93" i="4"/>
  <c r="O93" i="4"/>
  <c r="N93" i="4"/>
  <c r="M93" i="4" s="1"/>
  <c r="BG92" i="4"/>
  <c r="Y92" i="4"/>
  <c r="X92" i="4"/>
  <c r="W92" i="4"/>
  <c r="V92" i="4"/>
  <c r="Z92" i="4" s="1"/>
  <c r="U92" i="4"/>
  <c r="T92" i="4"/>
  <c r="S92" i="4"/>
  <c r="R92" i="4"/>
  <c r="Q92" i="4"/>
  <c r="P92" i="4"/>
  <c r="O92" i="4"/>
  <c r="N92" i="4" s="1"/>
  <c r="M92" i="4" s="1"/>
  <c r="BG91" i="4"/>
  <c r="Y91" i="4"/>
  <c r="X91" i="4"/>
  <c r="W91" i="4"/>
  <c r="V91" i="4"/>
  <c r="Z91" i="4" s="1"/>
  <c r="U91" i="4"/>
  <c r="T91" i="4"/>
  <c r="S91" i="4"/>
  <c r="R91" i="4"/>
  <c r="Q91" i="4"/>
  <c r="P91" i="4"/>
  <c r="O91" i="4"/>
  <c r="N91" i="4"/>
  <c r="M91" i="4" s="1"/>
  <c r="BG90" i="4"/>
  <c r="Y90" i="4"/>
  <c r="X90" i="4"/>
  <c r="W90" i="4"/>
  <c r="V90" i="4"/>
  <c r="Z90" i="4" s="1"/>
  <c r="U90" i="4"/>
  <c r="T90" i="4"/>
  <c r="S90" i="4"/>
  <c r="R90" i="4"/>
  <c r="Q90" i="4"/>
  <c r="P90" i="4"/>
  <c r="O90" i="4"/>
  <c r="N90" i="4" s="1"/>
  <c r="M90" i="4" s="1"/>
  <c r="BG89" i="4"/>
  <c r="Y89" i="4"/>
  <c r="X89" i="4"/>
  <c r="W89" i="4"/>
  <c r="V89" i="4"/>
  <c r="Z89" i="4" s="1"/>
  <c r="U89" i="4"/>
  <c r="T89" i="4"/>
  <c r="S89" i="4"/>
  <c r="R89" i="4"/>
  <c r="Q89" i="4"/>
  <c r="P89" i="4"/>
  <c r="O89" i="4"/>
  <c r="N89" i="4"/>
  <c r="M89" i="4" s="1"/>
  <c r="BG88" i="4"/>
  <c r="Y88" i="4"/>
  <c r="X88" i="4"/>
  <c r="W88" i="4"/>
  <c r="V88" i="4"/>
  <c r="Z88" i="4" s="1"/>
  <c r="U88" i="4"/>
  <c r="T88" i="4"/>
  <c r="S88" i="4"/>
  <c r="R88" i="4"/>
  <c r="Q88" i="4"/>
  <c r="P88" i="4"/>
  <c r="O88" i="4"/>
  <c r="N88" i="4" s="1"/>
  <c r="M88" i="4" s="1"/>
  <c r="BG87" i="4"/>
  <c r="Y87" i="4"/>
  <c r="X87" i="4"/>
  <c r="W87" i="4"/>
  <c r="V87" i="4"/>
  <c r="Z87" i="4" s="1"/>
  <c r="U87" i="4"/>
  <c r="T87" i="4"/>
  <c r="S87" i="4"/>
  <c r="R87" i="4"/>
  <c r="Q87" i="4"/>
  <c r="P87" i="4"/>
  <c r="O87" i="4"/>
  <c r="N87" i="4"/>
  <c r="M87" i="4" s="1"/>
  <c r="BG86" i="4"/>
  <c r="Y86" i="4"/>
  <c r="X86" i="4"/>
  <c r="W86" i="4"/>
  <c r="V86" i="4"/>
  <c r="Z86" i="4" s="1"/>
  <c r="U86" i="4"/>
  <c r="T86" i="4"/>
  <c r="S86" i="4"/>
  <c r="R86" i="4"/>
  <c r="Q86" i="4"/>
  <c r="P86" i="4"/>
  <c r="O86" i="4"/>
  <c r="N86" i="4" s="1"/>
  <c r="M86" i="4" s="1"/>
  <c r="BG85" i="4"/>
  <c r="Y85" i="4"/>
  <c r="X85" i="4"/>
  <c r="W85" i="4"/>
  <c r="V85" i="4"/>
  <c r="Z85" i="4" s="1"/>
  <c r="U85" i="4"/>
  <c r="T85" i="4"/>
  <c r="S85" i="4"/>
  <c r="R85" i="4"/>
  <c r="Q85" i="4"/>
  <c r="P85" i="4"/>
  <c r="O85" i="4"/>
  <c r="N85" i="4"/>
  <c r="M85" i="4" s="1"/>
  <c r="BG84" i="4"/>
  <c r="Y84" i="4"/>
  <c r="X84" i="4"/>
  <c r="W84" i="4"/>
  <c r="V84" i="4"/>
  <c r="Z84" i="4" s="1"/>
  <c r="U84" i="4"/>
  <c r="T84" i="4"/>
  <c r="S84" i="4"/>
  <c r="R84" i="4"/>
  <c r="Q84" i="4"/>
  <c r="P84" i="4"/>
  <c r="O84" i="4"/>
  <c r="N84" i="4" s="1"/>
  <c r="M84" i="4" s="1"/>
  <c r="BG83" i="4"/>
  <c r="Y83" i="4"/>
  <c r="X83" i="4"/>
  <c r="W83" i="4"/>
  <c r="V83" i="4"/>
  <c r="Z83" i="4" s="1"/>
  <c r="U83" i="4"/>
  <c r="T83" i="4"/>
  <c r="S83" i="4"/>
  <c r="R83" i="4"/>
  <c r="Q83" i="4"/>
  <c r="P83" i="4"/>
  <c r="O83" i="4"/>
  <c r="N83" i="4"/>
  <c r="M83" i="4" s="1"/>
  <c r="BG82" i="4"/>
  <c r="Y82" i="4"/>
  <c r="X82" i="4"/>
  <c r="W82" i="4"/>
  <c r="V82" i="4"/>
  <c r="Z82" i="4" s="1"/>
  <c r="U82" i="4"/>
  <c r="T82" i="4"/>
  <c r="S82" i="4"/>
  <c r="R82" i="4"/>
  <c r="Q82" i="4"/>
  <c r="P82" i="4"/>
  <c r="O82" i="4"/>
  <c r="N82" i="4" s="1"/>
  <c r="M82" i="4" s="1"/>
  <c r="BG81" i="4"/>
  <c r="Y81" i="4"/>
  <c r="X81" i="4"/>
  <c r="W81" i="4"/>
  <c r="V81" i="4"/>
  <c r="Z81" i="4" s="1"/>
  <c r="U81" i="4"/>
  <c r="T81" i="4"/>
  <c r="S81" i="4"/>
  <c r="R81" i="4"/>
  <c r="Q81" i="4"/>
  <c r="P81" i="4"/>
  <c r="O81" i="4"/>
  <c r="N81" i="4"/>
  <c r="M81" i="4" s="1"/>
  <c r="BG80" i="4"/>
  <c r="Y80" i="4"/>
  <c r="X80" i="4"/>
  <c r="W80" i="4"/>
  <c r="V80" i="4"/>
  <c r="Z80" i="4" s="1"/>
  <c r="U80" i="4"/>
  <c r="T80" i="4"/>
  <c r="S80" i="4"/>
  <c r="R80" i="4"/>
  <c r="Q80" i="4"/>
  <c r="P80" i="4"/>
  <c r="O80" i="4"/>
  <c r="N80" i="4" s="1"/>
  <c r="M80" i="4" s="1"/>
  <c r="BG79" i="4"/>
  <c r="Y79" i="4"/>
  <c r="X79" i="4"/>
  <c r="W79" i="4"/>
  <c r="V79" i="4"/>
  <c r="Z79" i="4" s="1"/>
  <c r="U79" i="4"/>
  <c r="T79" i="4"/>
  <c r="S79" i="4"/>
  <c r="R79" i="4"/>
  <c r="Q79" i="4"/>
  <c r="P79" i="4"/>
  <c r="O79" i="4"/>
  <c r="N79" i="4"/>
  <c r="M79" i="4" s="1"/>
  <c r="BG78" i="4"/>
  <c r="Y78" i="4"/>
  <c r="X78" i="4"/>
  <c r="W78" i="4"/>
  <c r="V78" i="4"/>
  <c r="Z78" i="4" s="1"/>
  <c r="U78" i="4"/>
  <c r="T78" i="4"/>
  <c r="S78" i="4"/>
  <c r="R78" i="4"/>
  <c r="Q78" i="4"/>
  <c r="P78" i="4"/>
  <c r="O78" i="4"/>
  <c r="N78" i="4" s="1"/>
  <c r="M78" i="4" s="1"/>
  <c r="BG77" i="4"/>
  <c r="Y77" i="4"/>
  <c r="X77" i="4"/>
  <c r="W77" i="4"/>
  <c r="V77" i="4"/>
  <c r="Z77" i="4" s="1"/>
  <c r="U77" i="4"/>
  <c r="T77" i="4"/>
  <c r="S77" i="4"/>
  <c r="R77" i="4"/>
  <c r="Q77" i="4"/>
  <c r="P77" i="4"/>
  <c r="O77" i="4"/>
  <c r="N77" i="4"/>
  <c r="M77" i="4" s="1"/>
  <c r="BG76" i="4"/>
  <c r="Y76" i="4"/>
  <c r="X76" i="4"/>
  <c r="W76" i="4"/>
  <c r="V76" i="4"/>
  <c r="Z76" i="4" s="1"/>
  <c r="U76" i="4"/>
  <c r="T76" i="4"/>
  <c r="S76" i="4"/>
  <c r="R76" i="4"/>
  <c r="Q76" i="4"/>
  <c r="P76" i="4"/>
  <c r="O76" i="4"/>
  <c r="N76" i="4" s="1"/>
  <c r="M76" i="4" s="1"/>
  <c r="BG75" i="4"/>
  <c r="Y75" i="4"/>
  <c r="X75" i="4"/>
  <c r="W75" i="4"/>
  <c r="V75" i="4"/>
  <c r="Z75" i="4" s="1"/>
  <c r="U75" i="4"/>
  <c r="T75" i="4"/>
  <c r="S75" i="4"/>
  <c r="R75" i="4"/>
  <c r="Q75" i="4"/>
  <c r="P75" i="4"/>
  <c r="O75" i="4"/>
  <c r="N75" i="4"/>
  <c r="M75" i="4" s="1"/>
  <c r="BG74" i="4"/>
  <c r="Y74" i="4"/>
  <c r="X74" i="4"/>
  <c r="W74" i="4"/>
  <c r="V74" i="4"/>
  <c r="Z74" i="4" s="1"/>
  <c r="U74" i="4"/>
  <c r="T74" i="4"/>
  <c r="S74" i="4"/>
  <c r="R74" i="4"/>
  <c r="Q74" i="4"/>
  <c r="P74" i="4"/>
  <c r="O74" i="4"/>
  <c r="N74" i="4" s="1"/>
  <c r="M74" i="4" s="1"/>
  <c r="BG73" i="4"/>
  <c r="Y73" i="4"/>
  <c r="X73" i="4"/>
  <c r="W73" i="4"/>
  <c r="V73" i="4"/>
  <c r="Z73" i="4" s="1"/>
  <c r="U73" i="4"/>
  <c r="T73" i="4"/>
  <c r="S73" i="4"/>
  <c r="R73" i="4"/>
  <c r="Q73" i="4"/>
  <c r="P73" i="4"/>
  <c r="O73" i="4"/>
  <c r="N73" i="4"/>
  <c r="M73" i="4" s="1"/>
  <c r="BG72" i="4"/>
  <c r="Y72" i="4"/>
  <c r="X72" i="4"/>
  <c r="W72" i="4"/>
  <c r="V72" i="4"/>
  <c r="Z72" i="4" s="1"/>
  <c r="U72" i="4"/>
  <c r="T72" i="4"/>
  <c r="S72" i="4"/>
  <c r="R72" i="4"/>
  <c r="Q72" i="4"/>
  <c r="P72" i="4"/>
  <c r="O72" i="4"/>
  <c r="N72" i="4" s="1"/>
  <c r="M72" i="4" s="1"/>
  <c r="BG71" i="4"/>
  <c r="Y71" i="4"/>
  <c r="X71" i="4"/>
  <c r="W71" i="4"/>
  <c r="V71" i="4"/>
  <c r="Z71" i="4" s="1"/>
  <c r="U71" i="4"/>
  <c r="T71" i="4"/>
  <c r="S71" i="4"/>
  <c r="R71" i="4"/>
  <c r="Q71" i="4"/>
  <c r="P71" i="4"/>
  <c r="O71" i="4"/>
  <c r="N71" i="4"/>
  <c r="M71" i="4" s="1"/>
  <c r="BG70" i="4"/>
  <c r="Y70" i="4"/>
  <c r="X70" i="4"/>
  <c r="W70" i="4"/>
  <c r="V70" i="4"/>
  <c r="Z70" i="4" s="1"/>
  <c r="U70" i="4"/>
  <c r="T70" i="4"/>
  <c r="S70" i="4"/>
  <c r="R70" i="4"/>
  <c r="Q70" i="4"/>
  <c r="P70" i="4"/>
  <c r="O70" i="4"/>
  <c r="N70" i="4" s="1"/>
  <c r="M70" i="4" s="1"/>
  <c r="BG69" i="4"/>
  <c r="Y69" i="4"/>
  <c r="X69" i="4"/>
  <c r="W69" i="4"/>
  <c r="V69" i="4"/>
  <c r="Z69" i="4" s="1"/>
  <c r="U69" i="4"/>
  <c r="T69" i="4"/>
  <c r="S69" i="4"/>
  <c r="R69" i="4"/>
  <c r="Q69" i="4"/>
  <c r="P69" i="4"/>
  <c r="O69" i="4"/>
  <c r="N69" i="4"/>
  <c r="M69" i="4" s="1"/>
  <c r="BG68" i="4"/>
  <c r="Y68" i="4"/>
  <c r="X68" i="4"/>
  <c r="W68" i="4"/>
  <c r="V68" i="4"/>
  <c r="Z68" i="4" s="1"/>
  <c r="U68" i="4"/>
  <c r="T68" i="4"/>
  <c r="S68" i="4"/>
  <c r="R68" i="4"/>
  <c r="Q68" i="4"/>
  <c r="P68" i="4"/>
  <c r="O68" i="4"/>
  <c r="N68" i="4" s="1"/>
  <c r="M68" i="4" s="1"/>
  <c r="BG67" i="4"/>
  <c r="Y67" i="4"/>
  <c r="X67" i="4"/>
  <c r="W67" i="4"/>
  <c r="V67" i="4"/>
  <c r="Z67" i="4" s="1"/>
  <c r="U67" i="4"/>
  <c r="T67" i="4"/>
  <c r="S67" i="4"/>
  <c r="R67" i="4"/>
  <c r="Q67" i="4"/>
  <c r="P67" i="4"/>
  <c r="O67" i="4"/>
  <c r="N67" i="4"/>
  <c r="M67" i="4" s="1"/>
  <c r="BG66" i="4"/>
  <c r="Y66" i="4"/>
  <c r="X66" i="4"/>
  <c r="W66" i="4"/>
  <c r="V66" i="4"/>
  <c r="Z66" i="4" s="1"/>
  <c r="U66" i="4"/>
  <c r="T66" i="4"/>
  <c r="S66" i="4"/>
  <c r="R66" i="4"/>
  <c r="Q66" i="4"/>
  <c r="P66" i="4"/>
  <c r="O66" i="4"/>
  <c r="N66" i="4" s="1"/>
  <c r="M66" i="4" s="1"/>
  <c r="BG65" i="4"/>
  <c r="Y65" i="4"/>
  <c r="X65" i="4"/>
  <c r="W65" i="4"/>
  <c r="V65" i="4"/>
  <c r="Z65" i="4" s="1"/>
  <c r="U65" i="4"/>
  <c r="T65" i="4"/>
  <c r="S65" i="4"/>
  <c r="R65" i="4"/>
  <c r="Q65" i="4"/>
  <c r="P65" i="4"/>
  <c r="O65" i="4"/>
  <c r="N65" i="4"/>
  <c r="M65" i="4" s="1"/>
  <c r="BG64" i="4"/>
  <c r="Y64" i="4"/>
  <c r="X64" i="4"/>
  <c r="W64" i="4"/>
  <c r="V64" i="4"/>
  <c r="Z64" i="4" s="1"/>
  <c r="U64" i="4"/>
  <c r="T64" i="4"/>
  <c r="S64" i="4"/>
  <c r="R64" i="4"/>
  <c r="Q64" i="4"/>
  <c r="P64" i="4"/>
  <c r="O64" i="4"/>
  <c r="N64" i="4" s="1"/>
  <c r="M64" i="4" s="1"/>
  <c r="BG63" i="4"/>
  <c r="Y63" i="4"/>
  <c r="X63" i="4"/>
  <c r="W63" i="4"/>
  <c r="V63" i="4"/>
  <c r="Z63" i="4" s="1"/>
  <c r="U63" i="4"/>
  <c r="T63" i="4"/>
  <c r="S63" i="4"/>
  <c r="R63" i="4"/>
  <c r="Q63" i="4"/>
  <c r="P63" i="4"/>
  <c r="O63" i="4"/>
  <c r="N63" i="4"/>
  <c r="M63" i="4" s="1"/>
  <c r="BG62" i="4"/>
  <c r="Y62" i="4"/>
  <c r="X62" i="4"/>
  <c r="W62" i="4"/>
  <c r="V62" i="4"/>
  <c r="Z62" i="4" s="1"/>
  <c r="U62" i="4"/>
  <c r="T62" i="4"/>
  <c r="S62" i="4"/>
  <c r="R62" i="4"/>
  <c r="Q62" i="4"/>
  <c r="P62" i="4"/>
  <c r="O62" i="4"/>
  <c r="N62" i="4" s="1"/>
  <c r="M62" i="4" s="1"/>
  <c r="BG61" i="4"/>
  <c r="Y61" i="4"/>
  <c r="X61" i="4"/>
  <c r="W61" i="4"/>
  <c r="V61" i="4"/>
  <c r="Z61" i="4" s="1"/>
  <c r="U61" i="4"/>
  <c r="T61" i="4"/>
  <c r="S61" i="4"/>
  <c r="R61" i="4"/>
  <c r="Q61" i="4"/>
  <c r="P61" i="4"/>
  <c r="O61" i="4"/>
  <c r="N61" i="4"/>
  <c r="M61" i="4" s="1"/>
  <c r="BG60" i="4"/>
  <c r="Y60" i="4"/>
  <c r="X60" i="4"/>
  <c r="W60" i="4"/>
  <c r="V60" i="4"/>
  <c r="Z60" i="4" s="1"/>
  <c r="U60" i="4"/>
  <c r="T60" i="4"/>
  <c r="S60" i="4"/>
  <c r="R60" i="4"/>
  <c r="Q60" i="4"/>
  <c r="P60" i="4"/>
  <c r="O60" i="4"/>
  <c r="N60" i="4" s="1"/>
  <c r="M60" i="4" s="1"/>
  <c r="BG59" i="4"/>
  <c r="Y59" i="4"/>
  <c r="X59" i="4"/>
  <c r="W59" i="4"/>
  <c r="V59" i="4"/>
  <c r="Z59" i="4" s="1"/>
  <c r="U59" i="4"/>
  <c r="T59" i="4"/>
  <c r="S59" i="4"/>
  <c r="R59" i="4"/>
  <c r="Q59" i="4"/>
  <c r="P59" i="4"/>
  <c r="O59" i="4"/>
  <c r="N59" i="4"/>
  <c r="M59" i="4" s="1"/>
  <c r="BG58" i="4"/>
  <c r="Y58" i="4"/>
  <c r="X58" i="4"/>
  <c r="W58" i="4"/>
  <c r="V58" i="4"/>
  <c r="Z58" i="4" s="1"/>
  <c r="U58" i="4"/>
  <c r="T58" i="4"/>
  <c r="S58" i="4"/>
  <c r="R58" i="4"/>
  <c r="Q58" i="4"/>
  <c r="P58" i="4"/>
  <c r="O58" i="4"/>
  <c r="N58" i="4" s="1"/>
  <c r="M58" i="4" s="1"/>
  <c r="BG57" i="4"/>
  <c r="Y57" i="4"/>
  <c r="X57" i="4"/>
  <c r="W57" i="4"/>
  <c r="V57" i="4"/>
  <c r="Z57" i="4" s="1"/>
  <c r="U57" i="4"/>
  <c r="T57" i="4"/>
  <c r="S57" i="4"/>
  <c r="R57" i="4"/>
  <c r="Q57" i="4"/>
  <c r="P57" i="4"/>
  <c r="O57" i="4"/>
  <c r="N57" i="4"/>
  <c r="M57" i="4" s="1"/>
  <c r="BG56" i="4"/>
  <c r="Y56" i="4"/>
  <c r="X56" i="4"/>
  <c r="W56" i="4"/>
  <c r="V56" i="4"/>
  <c r="Z56" i="4" s="1"/>
  <c r="U56" i="4"/>
  <c r="T56" i="4"/>
  <c r="S56" i="4"/>
  <c r="R56" i="4"/>
  <c r="Q56" i="4"/>
  <c r="P56" i="4"/>
  <c r="O56" i="4"/>
  <c r="N56" i="4" s="1"/>
  <c r="M56" i="4" s="1"/>
  <c r="BG55" i="4"/>
  <c r="Y55" i="4"/>
  <c r="X55" i="4"/>
  <c r="W55" i="4"/>
  <c r="V55" i="4"/>
  <c r="Z55" i="4" s="1"/>
  <c r="U55" i="4"/>
  <c r="T55" i="4"/>
  <c r="S55" i="4"/>
  <c r="R55" i="4"/>
  <c r="Q55" i="4"/>
  <c r="P55" i="4"/>
  <c r="O55" i="4"/>
  <c r="N55" i="4"/>
  <c r="M55" i="4" s="1"/>
  <c r="BG54" i="4"/>
  <c r="Y54" i="4"/>
  <c r="X54" i="4"/>
  <c r="W54" i="4"/>
  <c r="V54" i="4"/>
  <c r="Z54" i="4" s="1"/>
  <c r="U54" i="4"/>
  <c r="T54" i="4"/>
  <c r="S54" i="4"/>
  <c r="R54" i="4"/>
  <c r="Q54" i="4"/>
  <c r="P54" i="4"/>
  <c r="O54" i="4"/>
  <c r="N54" i="4" s="1"/>
  <c r="M54" i="4" s="1"/>
  <c r="BG53" i="4"/>
  <c r="Y53" i="4"/>
  <c r="X53" i="4"/>
  <c r="W53" i="4"/>
  <c r="V53" i="4"/>
  <c r="Z53" i="4" s="1"/>
  <c r="U53" i="4"/>
  <c r="T53" i="4"/>
  <c r="S53" i="4"/>
  <c r="R53" i="4"/>
  <c r="Q53" i="4"/>
  <c r="P53" i="4"/>
  <c r="O53" i="4"/>
  <c r="N53" i="4"/>
  <c r="M53" i="4" s="1"/>
  <c r="BG52" i="4"/>
  <c r="Y52" i="4"/>
  <c r="X52" i="4"/>
  <c r="W52" i="4"/>
  <c r="V52" i="4"/>
  <c r="Z52" i="4" s="1"/>
  <c r="U52" i="4"/>
  <c r="T52" i="4"/>
  <c r="S52" i="4"/>
  <c r="R52" i="4"/>
  <c r="Q52" i="4"/>
  <c r="P52" i="4"/>
  <c r="O52" i="4"/>
  <c r="N52" i="4" s="1"/>
  <c r="M52" i="4" s="1"/>
  <c r="BG51" i="4"/>
  <c r="Y51" i="4"/>
  <c r="X51" i="4"/>
  <c r="W51" i="4"/>
  <c r="V51" i="4"/>
  <c r="Z51" i="4" s="1"/>
  <c r="U51" i="4"/>
  <c r="T51" i="4"/>
  <c r="S51" i="4"/>
  <c r="R51" i="4"/>
  <c r="Q51" i="4"/>
  <c r="P51" i="4"/>
  <c r="O51" i="4"/>
  <c r="N51" i="4"/>
  <c r="M51" i="4" s="1"/>
  <c r="BG50" i="4"/>
  <c r="Y50" i="4"/>
  <c r="X50" i="4"/>
  <c r="W50" i="4"/>
  <c r="V50" i="4"/>
  <c r="Z50" i="4" s="1"/>
  <c r="U50" i="4"/>
  <c r="T50" i="4"/>
  <c r="S50" i="4"/>
  <c r="R50" i="4"/>
  <c r="Q50" i="4"/>
  <c r="P50" i="4"/>
  <c r="O50" i="4"/>
  <c r="N50" i="4" s="1"/>
  <c r="M50" i="4" s="1"/>
  <c r="BG49" i="4"/>
  <c r="Y49" i="4"/>
  <c r="X49" i="4"/>
  <c r="W49" i="4"/>
  <c r="V49" i="4"/>
  <c r="Z49" i="4" s="1"/>
  <c r="U49" i="4"/>
  <c r="T49" i="4"/>
  <c r="S49" i="4"/>
  <c r="R49" i="4"/>
  <c r="Q49" i="4"/>
  <c r="P49" i="4"/>
  <c r="O49" i="4"/>
  <c r="N49" i="4"/>
  <c r="M49" i="4" s="1"/>
  <c r="BG48" i="4"/>
  <c r="Y48" i="4"/>
  <c r="X48" i="4"/>
  <c r="W48" i="4"/>
  <c r="V48" i="4"/>
  <c r="Z48" i="4" s="1"/>
  <c r="U48" i="4"/>
  <c r="T48" i="4"/>
  <c r="S48" i="4"/>
  <c r="R48" i="4"/>
  <c r="Q48" i="4"/>
  <c r="P48" i="4"/>
  <c r="O48" i="4"/>
  <c r="N48" i="4" s="1"/>
  <c r="M48" i="4" s="1"/>
  <c r="BG47" i="4"/>
  <c r="Y47" i="4"/>
  <c r="X47" i="4"/>
  <c r="W47" i="4"/>
  <c r="V47" i="4"/>
  <c r="Z47" i="4" s="1"/>
  <c r="U47" i="4"/>
  <c r="T47" i="4"/>
  <c r="S47" i="4"/>
  <c r="R47" i="4"/>
  <c r="Q47" i="4"/>
  <c r="P47" i="4"/>
  <c r="O47" i="4"/>
  <c r="N47" i="4"/>
  <c r="M47" i="4" s="1"/>
  <c r="BG46" i="4"/>
  <c r="Y46" i="4"/>
  <c r="X46" i="4"/>
  <c r="W46" i="4"/>
  <c r="V46" i="4"/>
  <c r="Z46" i="4" s="1"/>
  <c r="U46" i="4"/>
  <c r="T46" i="4"/>
  <c r="S46" i="4"/>
  <c r="R46" i="4"/>
  <c r="Q46" i="4"/>
  <c r="P46" i="4"/>
  <c r="O46" i="4"/>
  <c r="N46" i="4" s="1"/>
  <c r="M46" i="4" s="1"/>
  <c r="BG45" i="4"/>
  <c r="Y45" i="4"/>
  <c r="X45" i="4"/>
  <c r="W45" i="4"/>
  <c r="V45" i="4"/>
  <c r="Z45" i="4" s="1"/>
  <c r="U45" i="4"/>
  <c r="T45" i="4"/>
  <c r="S45" i="4"/>
  <c r="R45" i="4"/>
  <c r="Q45" i="4"/>
  <c r="P45" i="4"/>
  <c r="O45" i="4"/>
  <c r="N45" i="4"/>
  <c r="M45" i="4" s="1"/>
  <c r="BG44" i="4"/>
  <c r="Y44" i="4"/>
  <c r="X44" i="4"/>
  <c r="W44" i="4"/>
  <c r="V44" i="4"/>
  <c r="Z44" i="4" s="1"/>
  <c r="U44" i="4"/>
  <c r="T44" i="4"/>
  <c r="S44" i="4"/>
  <c r="R44" i="4"/>
  <c r="Q44" i="4"/>
  <c r="P44" i="4"/>
  <c r="O44" i="4"/>
  <c r="N44" i="4" s="1"/>
  <c r="M44" i="4" s="1"/>
  <c r="BG43" i="4"/>
  <c r="Y43" i="4"/>
  <c r="X43" i="4"/>
  <c r="W43" i="4"/>
  <c r="V43" i="4"/>
  <c r="Z43" i="4" s="1"/>
  <c r="U43" i="4"/>
  <c r="T43" i="4"/>
  <c r="S43" i="4"/>
  <c r="R43" i="4"/>
  <c r="Q43" i="4"/>
  <c r="P43" i="4"/>
  <c r="O43" i="4"/>
  <c r="N43" i="4"/>
  <c r="M43" i="4" s="1"/>
  <c r="BG42" i="4"/>
  <c r="Y42" i="4"/>
  <c r="X42" i="4"/>
  <c r="W42" i="4"/>
  <c r="V42" i="4"/>
  <c r="Z42" i="4" s="1"/>
  <c r="U42" i="4"/>
  <c r="T42" i="4"/>
  <c r="S42" i="4"/>
  <c r="R42" i="4"/>
  <c r="Q42" i="4"/>
  <c r="P42" i="4"/>
  <c r="O42" i="4"/>
  <c r="N42" i="4" s="1"/>
  <c r="M42" i="4" s="1"/>
  <c r="BG41" i="4"/>
  <c r="Y41" i="4"/>
  <c r="X41" i="4"/>
  <c r="W41" i="4"/>
  <c r="V41" i="4"/>
  <c r="Z41" i="4" s="1"/>
  <c r="U41" i="4"/>
  <c r="T41" i="4"/>
  <c r="S41" i="4"/>
  <c r="R41" i="4"/>
  <c r="Q41" i="4"/>
  <c r="P41" i="4"/>
  <c r="O41" i="4"/>
  <c r="N41" i="4"/>
  <c r="M41" i="4" s="1"/>
  <c r="BG40" i="4"/>
  <c r="Y40" i="4"/>
  <c r="X40" i="4"/>
  <c r="W40" i="4"/>
  <c r="V40" i="4"/>
  <c r="Z40" i="4" s="1"/>
  <c r="U40" i="4"/>
  <c r="T40" i="4"/>
  <c r="S40" i="4"/>
  <c r="R40" i="4"/>
  <c r="Q40" i="4"/>
  <c r="P40" i="4"/>
  <c r="O40" i="4"/>
  <c r="N40" i="4" s="1"/>
  <c r="M40" i="4" s="1"/>
  <c r="BG39" i="4"/>
  <c r="Y39" i="4"/>
  <c r="X39" i="4"/>
  <c r="W39" i="4"/>
  <c r="V39" i="4"/>
  <c r="Z39" i="4" s="1"/>
  <c r="U39" i="4"/>
  <c r="T39" i="4"/>
  <c r="S39" i="4"/>
  <c r="R39" i="4"/>
  <c r="Q39" i="4"/>
  <c r="P39" i="4"/>
  <c r="O39" i="4"/>
  <c r="N39" i="4"/>
  <c r="M39" i="4" s="1"/>
  <c r="BG38" i="4"/>
  <c r="Y38" i="4"/>
  <c r="X38" i="4"/>
  <c r="W38" i="4"/>
  <c r="V38" i="4"/>
  <c r="Z38" i="4" s="1"/>
  <c r="U38" i="4"/>
  <c r="T38" i="4"/>
  <c r="S38" i="4"/>
  <c r="R38" i="4"/>
  <c r="Q38" i="4"/>
  <c r="P38" i="4"/>
  <c r="O38" i="4"/>
  <c r="N38" i="4" s="1"/>
  <c r="M38" i="4" s="1"/>
  <c r="BG37" i="4"/>
  <c r="Y37" i="4"/>
  <c r="X37" i="4"/>
  <c r="W37" i="4"/>
  <c r="V37" i="4"/>
  <c r="Z37" i="4" s="1"/>
  <c r="U37" i="4"/>
  <c r="T37" i="4"/>
  <c r="S37" i="4"/>
  <c r="R37" i="4"/>
  <c r="Q37" i="4"/>
  <c r="P37" i="4"/>
  <c r="O37" i="4"/>
  <c r="N37" i="4"/>
  <c r="M37" i="4" s="1"/>
  <c r="BG36" i="4"/>
  <c r="Y36" i="4"/>
  <c r="X36" i="4"/>
  <c r="W36" i="4"/>
  <c r="V36" i="4"/>
  <c r="Z36" i="4" s="1"/>
  <c r="U36" i="4"/>
  <c r="T36" i="4"/>
  <c r="S36" i="4"/>
  <c r="R36" i="4"/>
  <c r="Q36" i="4"/>
  <c r="P36" i="4"/>
  <c r="O36" i="4"/>
  <c r="N36" i="4" s="1"/>
  <c r="M36" i="4" s="1"/>
  <c r="BG35" i="4"/>
  <c r="Y35" i="4"/>
  <c r="X35" i="4"/>
  <c r="W35" i="4"/>
  <c r="V35" i="4"/>
  <c r="Z35" i="4" s="1"/>
  <c r="U35" i="4"/>
  <c r="T35" i="4"/>
  <c r="S35" i="4"/>
  <c r="R35" i="4"/>
  <c r="Q35" i="4"/>
  <c r="P35" i="4"/>
  <c r="O35" i="4"/>
  <c r="N35" i="4"/>
  <c r="M35" i="4" s="1"/>
  <c r="BG34" i="4"/>
  <c r="Y34" i="4"/>
  <c r="X34" i="4"/>
  <c r="W34" i="4"/>
  <c r="V34" i="4"/>
  <c r="Z34" i="4" s="1"/>
  <c r="U34" i="4"/>
  <c r="T34" i="4"/>
  <c r="S34" i="4"/>
  <c r="R34" i="4"/>
  <c r="Q34" i="4"/>
  <c r="P34" i="4"/>
  <c r="O34" i="4"/>
  <c r="N34" i="4" s="1"/>
  <c r="M34" i="4" s="1"/>
  <c r="BG33" i="4"/>
  <c r="Y33" i="4"/>
  <c r="X33" i="4"/>
  <c r="W33" i="4"/>
  <c r="V33" i="4"/>
  <c r="Z33" i="4" s="1"/>
  <c r="U33" i="4"/>
  <c r="T33" i="4"/>
  <c r="S33" i="4"/>
  <c r="R33" i="4"/>
  <c r="Q33" i="4"/>
  <c r="P33" i="4"/>
  <c r="O33" i="4"/>
  <c r="N33" i="4"/>
  <c r="M33" i="4" s="1"/>
  <c r="BG32" i="4"/>
  <c r="Y32" i="4"/>
  <c r="X32" i="4"/>
  <c r="W32" i="4"/>
  <c r="V32" i="4"/>
  <c r="Z32" i="4" s="1"/>
  <c r="U32" i="4"/>
  <c r="T32" i="4"/>
  <c r="S32" i="4"/>
  <c r="R32" i="4"/>
  <c r="Q32" i="4"/>
  <c r="P32" i="4"/>
  <c r="O32" i="4"/>
  <c r="N32" i="4" s="1"/>
  <c r="M32" i="4" s="1"/>
  <c r="BG31" i="4"/>
  <c r="Y31" i="4"/>
  <c r="X31" i="4"/>
  <c r="W31" i="4"/>
  <c r="V31" i="4"/>
  <c r="Z31" i="4" s="1"/>
  <c r="U31" i="4"/>
  <c r="T31" i="4"/>
  <c r="S31" i="4"/>
  <c r="R31" i="4"/>
  <c r="Q31" i="4"/>
  <c r="P31" i="4"/>
  <c r="O31" i="4"/>
  <c r="N31" i="4"/>
  <c r="M31" i="4" s="1"/>
  <c r="BG30" i="4"/>
  <c r="Y30" i="4"/>
  <c r="X30" i="4"/>
  <c r="W30" i="4"/>
  <c r="V30" i="4"/>
  <c r="Z30" i="4" s="1"/>
  <c r="U30" i="4"/>
  <c r="T30" i="4"/>
  <c r="S30" i="4"/>
  <c r="R30" i="4"/>
  <c r="Q30" i="4"/>
  <c r="P30" i="4"/>
  <c r="O30" i="4"/>
  <c r="N30" i="4" s="1"/>
  <c r="M30" i="4" s="1"/>
  <c r="BG29" i="4"/>
  <c r="Y29" i="4"/>
  <c r="X29" i="4"/>
  <c r="W29" i="4"/>
  <c r="V29" i="4"/>
  <c r="Z29" i="4" s="1"/>
  <c r="U29" i="4"/>
  <c r="T29" i="4"/>
  <c r="S29" i="4"/>
  <c r="R29" i="4"/>
  <c r="Q29" i="4"/>
  <c r="P29" i="4"/>
  <c r="O29" i="4"/>
  <c r="N29" i="4"/>
  <c r="M29" i="4" s="1"/>
  <c r="BG28" i="4"/>
  <c r="Y28" i="4"/>
  <c r="X28" i="4"/>
  <c r="W28" i="4"/>
  <c r="V28" i="4"/>
  <c r="Z28" i="4" s="1"/>
  <c r="U28" i="4"/>
  <c r="T28" i="4"/>
  <c r="S28" i="4"/>
  <c r="R28" i="4"/>
  <c r="Q28" i="4"/>
  <c r="P28" i="4"/>
  <c r="O28" i="4"/>
  <c r="N28" i="4" s="1"/>
  <c r="M28" i="4" s="1"/>
  <c r="BG27" i="4"/>
  <c r="Y27" i="4"/>
  <c r="X27" i="4"/>
  <c r="W27" i="4"/>
  <c r="V27" i="4"/>
  <c r="Z27" i="4" s="1"/>
  <c r="U27" i="4"/>
  <c r="T27" i="4"/>
  <c r="S27" i="4"/>
  <c r="R27" i="4"/>
  <c r="Q27" i="4"/>
  <c r="P27" i="4"/>
  <c r="O27" i="4"/>
  <c r="N27" i="4"/>
  <c r="M27" i="4" s="1"/>
  <c r="BG26" i="4"/>
  <c r="Y26" i="4"/>
  <c r="X26" i="4"/>
  <c r="W26" i="4"/>
  <c r="V26" i="4"/>
  <c r="Z26" i="4" s="1"/>
  <c r="U26" i="4"/>
  <c r="T26" i="4"/>
  <c r="S26" i="4"/>
  <c r="R26" i="4"/>
  <c r="Q26" i="4"/>
  <c r="P26" i="4"/>
  <c r="O26" i="4"/>
  <c r="N26" i="4" s="1"/>
  <c r="M26" i="4" s="1"/>
  <c r="BG25" i="4"/>
  <c r="Y25" i="4"/>
  <c r="X25" i="4"/>
  <c r="W25" i="4"/>
  <c r="V25" i="4"/>
  <c r="Z25" i="4" s="1"/>
  <c r="U25" i="4"/>
  <c r="T25" i="4"/>
  <c r="S25" i="4"/>
  <c r="R25" i="4"/>
  <c r="Q25" i="4"/>
  <c r="P25" i="4"/>
  <c r="O25" i="4"/>
  <c r="N25" i="4"/>
  <c r="M25" i="4" s="1"/>
  <c r="BG24" i="4"/>
  <c r="Y24" i="4"/>
  <c r="X24" i="4"/>
  <c r="W24" i="4"/>
  <c r="V24" i="4"/>
  <c r="Z24" i="4" s="1"/>
  <c r="U24" i="4"/>
  <c r="T24" i="4"/>
  <c r="S24" i="4"/>
  <c r="R24" i="4"/>
  <c r="Q24" i="4"/>
  <c r="P24" i="4"/>
  <c r="O24" i="4"/>
  <c r="N24" i="4" s="1"/>
  <c r="M24" i="4" s="1"/>
  <c r="BG23" i="4"/>
  <c r="Y23" i="4"/>
  <c r="X23" i="4"/>
  <c r="W23" i="4"/>
  <c r="V23" i="4"/>
  <c r="Z23" i="4" s="1"/>
  <c r="U23" i="4"/>
  <c r="T23" i="4"/>
  <c r="S23" i="4"/>
  <c r="R23" i="4"/>
  <c r="Q23" i="4"/>
  <c r="P23" i="4"/>
  <c r="O23" i="4"/>
  <c r="N23" i="4"/>
  <c r="M23" i="4" s="1"/>
  <c r="BG22" i="4"/>
  <c r="Y22" i="4"/>
  <c r="X22" i="4"/>
  <c r="W22" i="4"/>
  <c r="V22" i="4"/>
  <c r="Z22" i="4" s="1"/>
  <c r="U22" i="4"/>
  <c r="T22" i="4"/>
  <c r="S22" i="4"/>
  <c r="R22" i="4"/>
  <c r="Q22" i="4"/>
  <c r="P22" i="4"/>
  <c r="O22" i="4"/>
  <c r="N22" i="4" s="1"/>
  <c r="M22" i="4" s="1"/>
  <c r="BG21" i="4"/>
  <c r="Y21" i="4"/>
  <c r="X21" i="4"/>
  <c r="W21" i="4"/>
  <c r="V21" i="4"/>
  <c r="Z21" i="4" s="1"/>
  <c r="U21" i="4"/>
  <c r="T21" i="4"/>
  <c r="S21" i="4"/>
  <c r="R21" i="4"/>
  <c r="Q21" i="4"/>
  <c r="P21" i="4"/>
  <c r="O21" i="4"/>
  <c r="N21" i="4"/>
  <c r="M21" i="4" s="1"/>
  <c r="BG20" i="4"/>
  <c r="Y20" i="4"/>
  <c r="X20" i="4"/>
  <c r="W20" i="4"/>
  <c r="V20" i="4"/>
  <c r="Z20" i="4" s="1"/>
  <c r="U20" i="4"/>
  <c r="T20" i="4"/>
  <c r="S20" i="4"/>
  <c r="R20" i="4"/>
  <c r="Q20" i="4"/>
  <c r="P20" i="4"/>
  <c r="O20" i="4"/>
  <c r="N20" i="4" s="1"/>
  <c r="M20" i="4" s="1"/>
  <c r="BG19" i="4"/>
  <c r="Y19" i="4"/>
  <c r="X19" i="4"/>
  <c r="W19" i="4"/>
  <c r="V19" i="4"/>
  <c r="Z19" i="4" s="1"/>
  <c r="U19" i="4"/>
  <c r="T19" i="4"/>
  <c r="S19" i="4"/>
  <c r="R19" i="4"/>
  <c r="Q19" i="4"/>
  <c r="P19" i="4"/>
  <c r="O19" i="4"/>
  <c r="N19" i="4"/>
  <c r="M19" i="4" s="1"/>
  <c r="BG18" i="4"/>
  <c r="Y18" i="4"/>
  <c r="X18" i="4"/>
  <c r="W18" i="4"/>
  <c r="V18" i="4"/>
  <c r="Z18" i="4" s="1"/>
  <c r="U18" i="4"/>
  <c r="T18" i="4"/>
  <c r="S18" i="4"/>
  <c r="R18" i="4"/>
  <c r="Q18" i="4"/>
  <c r="P18" i="4"/>
  <c r="O18" i="4"/>
  <c r="N18" i="4" s="1"/>
  <c r="M18" i="4" s="1"/>
  <c r="BG17" i="4"/>
  <c r="Y17" i="4"/>
  <c r="X17" i="4"/>
  <c r="W17" i="4"/>
  <c r="V17" i="4"/>
  <c r="Z17" i="4" s="1"/>
  <c r="U17" i="4"/>
  <c r="T17" i="4"/>
  <c r="S17" i="4"/>
  <c r="R17" i="4"/>
  <c r="Q17" i="4"/>
  <c r="P17" i="4"/>
  <c r="O17" i="4"/>
  <c r="N17" i="4"/>
  <c r="M17" i="4" s="1"/>
  <c r="BG16" i="4"/>
  <c r="Y16" i="4"/>
  <c r="X16" i="4"/>
  <c r="W16" i="4"/>
  <c r="V16" i="4"/>
  <c r="Z16" i="4" s="1"/>
  <c r="U16" i="4"/>
  <c r="T16" i="4"/>
  <c r="S16" i="4"/>
  <c r="R16" i="4"/>
  <c r="Q16" i="4"/>
  <c r="P16" i="4"/>
  <c r="O16" i="4"/>
  <c r="N16" i="4" s="1"/>
  <c r="M16" i="4" s="1"/>
  <c r="BG15" i="4"/>
  <c r="Y15" i="4"/>
  <c r="X15" i="4"/>
  <c r="W15" i="4"/>
  <c r="V15" i="4"/>
  <c r="Z15" i="4" s="1"/>
  <c r="U15" i="4"/>
  <c r="T15" i="4"/>
  <c r="S15" i="4"/>
  <c r="R15" i="4"/>
  <c r="Q15" i="4"/>
  <c r="P15" i="4"/>
  <c r="O15" i="4"/>
  <c r="N15" i="4"/>
  <c r="M15" i="4" s="1"/>
  <c r="BG14" i="4"/>
  <c r="Y14" i="4"/>
  <c r="X14" i="4"/>
  <c r="W14" i="4"/>
  <c r="V14" i="4"/>
  <c r="Z14" i="4" s="1"/>
  <c r="U14" i="4"/>
  <c r="T14" i="4"/>
  <c r="S14" i="4"/>
  <c r="R14" i="4"/>
  <c r="Q14" i="4"/>
  <c r="P14" i="4"/>
  <c r="O14" i="4"/>
  <c r="N14" i="4" s="1"/>
  <c r="M14" i="4" s="1"/>
  <c r="BG13" i="4"/>
  <c r="Y13" i="4"/>
  <c r="X13" i="4"/>
  <c r="W13" i="4"/>
  <c r="V13" i="4"/>
  <c r="Z13" i="4" s="1"/>
  <c r="U13" i="4"/>
  <c r="T13" i="4"/>
  <c r="S13" i="4"/>
  <c r="R13" i="4"/>
  <c r="Q13" i="4"/>
  <c r="P13" i="4"/>
  <c r="O13" i="4"/>
  <c r="N13" i="4"/>
  <c r="M13" i="4" s="1"/>
  <c r="BG12" i="4"/>
  <c r="Y12" i="4"/>
  <c r="X12" i="4"/>
  <c r="W12" i="4"/>
  <c r="V12" i="4"/>
  <c r="Z12" i="4" s="1"/>
  <c r="U12" i="4"/>
  <c r="T12" i="4"/>
  <c r="S12" i="4"/>
  <c r="R12" i="4"/>
  <c r="Q12" i="4"/>
  <c r="P12" i="4"/>
  <c r="O12" i="4"/>
  <c r="N12" i="4" s="1"/>
  <c r="M12" i="4" s="1"/>
  <c r="BG11" i="4"/>
  <c r="Y11" i="4"/>
  <c r="X11" i="4"/>
  <c r="W11" i="4"/>
  <c r="V11" i="4"/>
  <c r="Z11" i="4" s="1"/>
  <c r="U11" i="4"/>
  <c r="T11" i="4"/>
  <c r="S11" i="4"/>
  <c r="R11" i="4"/>
  <c r="Q11" i="4"/>
  <c r="P11" i="4"/>
  <c r="O11" i="4"/>
  <c r="N11" i="4"/>
  <c r="M11" i="4" s="1"/>
  <c r="BG10" i="4"/>
  <c r="Y10" i="4"/>
  <c r="X10" i="4"/>
  <c r="W10" i="4"/>
  <c r="V10" i="4"/>
  <c r="Z10" i="4" s="1"/>
  <c r="U10" i="4"/>
  <c r="T10" i="4"/>
  <c r="S10" i="4"/>
  <c r="R10" i="4"/>
  <c r="Q10" i="4"/>
  <c r="P10" i="4"/>
  <c r="O10" i="4"/>
  <c r="N10" i="4" s="1"/>
  <c r="M10" i="4" s="1"/>
  <c r="BG9" i="4"/>
  <c r="Y9" i="4"/>
  <c r="X9" i="4"/>
  <c r="W9" i="4"/>
  <c r="V9" i="4"/>
  <c r="Z9" i="4" s="1"/>
  <c r="U9" i="4"/>
  <c r="T9" i="4"/>
  <c r="S9" i="4"/>
  <c r="R9" i="4"/>
  <c r="Q9" i="4"/>
  <c r="P9" i="4"/>
  <c r="O9" i="4"/>
  <c r="N9" i="4"/>
  <c r="M9" i="4" s="1"/>
  <c r="BG8" i="4"/>
  <c r="Y8" i="4"/>
  <c r="X8" i="4"/>
  <c r="W8" i="4"/>
  <c r="V8" i="4"/>
  <c r="Z8" i="4" s="1"/>
  <c r="U8" i="4"/>
  <c r="T8" i="4"/>
  <c r="S8" i="4"/>
  <c r="R8" i="4"/>
  <c r="Q8" i="4"/>
  <c r="P8" i="4"/>
  <c r="O8" i="4"/>
  <c r="N8" i="4" s="1"/>
  <c r="M8" i="4" s="1"/>
  <c r="BG7" i="4"/>
  <c r="Y7" i="4"/>
  <c r="X7" i="4"/>
  <c r="W7" i="4"/>
  <c r="V7" i="4"/>
  <c r="Z7" i="4" s="1"/>
  <c r="U7" i="4"/>
  <c r="T7" i="4"/>
  <c r="S7" i="4"/>
  <c r="R7" i="4"/>
  <c r="Q7" i="4"/>
  <c r="P7" i="4"/>
  <c r="O7" i="4"/>
  <c r="N7" i="4"/>
  <c r="M7" i="4" s="1"/>
  <c r="BG6" i="4"/>
  <c r="Y6" i="4"/>
  <c r="X6" i="4"/>
  <c r="W6" i="4"/>
  <c r="V6" i="4"/>
  <c r="Z6" i="4" s="1"/>
  <c r="U6" i="4"/>
  <c r="T6" i="4"/>
  <c r="S6" i="4"/>
  <c r="R6" i="4"/>
  <c r="Q6" i="4"/>
  <c r="P6" i="4"/>
  <c r="O6" i="4"/>
  <c r="N6" i="4" s="1"/>
  <c r="M6" i="4" s="1"/>
  <c r="BG5" i="4"/>
  <c r="Y5" i="4"/>
  <c r="X5" i="4"/>
  <c r="W5" i="4"/>
  <c r="V5" i="4"/>
  <c r="Z5" i="4" s="1"/>
  <c r="U5" i="4"/>
  <c r="T5" i="4"/>
  <c r="S5" i="4"/>
  <c r="R5" i="4"/>
  <c r="Q5" i="4"/>
  <c r="P5" i="4"/>
  <c r="O5" i="4"/>
  <c r="N5" i="4"/>
  <c r="M5" i="4" s="1"/>
  <c r="BG4" i="4"/>
  <c r="Y4" i="4"/>
  <c r="X4" i="4"/>
  <c r="W4" i="4"/>
  <c r="V4" i="4"/>
  <c r="Z4" i="4" s="1"/>
  <c r="U4" i="4"/>
  <c r="T4" i="4"/>
  <c r="S4" i="4"/>
  <c r="R4" i="4"/>
  <c r="Q4" i="4"/>
  <c r="P4" i="4"/>
  <c r="O4" i="4"/>
  <c r="N4" i="4" s="1"/>
  <c r="M4" i="4" s="1"/>
  <c r="BG3" i="4"/>
  <c r="Y3" i="4"/>
  <c r="Y129" i="4" s="1"/>
  <c r="X3" i="4"/>
  <c r="W3" i="4"/>
  <c r="W129" i="4" s="1"/>
  <c r="V3" i="4"/>
  <c r="V129" i="4" s="1"/>
  <c r="U3" i="4"/>
  <c r="U129" i="4" s="1"/>
  <c r="T3" i="4"/>
  <c r="S3" i="4"/>
  <c r="S129" i="4" s="1"/>
  <c r="R3" i="4"/>
  <c r="R129" i="4" s="1"/>
  <c r="Q3" i="4"/>
  <c r="Q129" i="4" s="1"/>
  <c r="P3" i="4"/>
  <c r="O3" i="4"/>
  <c r="O129" i="4" s="1"/>
  <c r="N3" i="4"/>
  <c r="M3" i="4" s="1"/>
  <c r="AC1" i="4"/>
  <c r="AD1" i="4" s="1"/>
  <c r="AE1" i="4" s="1"/>
  <c r="AF1" i="4" s="1"/>
  <c r="AG1" i="4" s="1"/>
  <c r="AH1" i="4" s="1"/>
  <c r="AI1" i="4" s="1"/>
  <c r="AJ1" i="4" s="1"/>
  <c r="AK1" i="4" s="1"/>
  <c r="AL1" i="4" s="1"/>
  <c r="AM1" i="4" s="1"/>
  <c r="AN1" i="4" s="1"/>
  <c r="AO1" i="4" s="1"/>
  <c r="AP1" i="4" s="1"/>
  <c r="AQ1" i="4" s="1"/>
  <c r="AR1" i="4" s="1"/>
  <c r="AS1" i="4" s="1"/>
  <c r="AT1" i="4" s="1"/>
  <c r="AU1" i="4" s="1"/>
  <c r="AV1" i="4" s="1"/>
  <c r="AW1" i="4" s="1"/>
  <c r="AX1" i="4" s="1"/>
  <c r="AY1" i="4" s="1"/>
  <c r="AZ1" i="4" s="1"/>
  <c r="BA1" i="4" s="1"/>
  <c r="BB1" i="4" s="1"/>
  <c r="BC1" i="4" s="1"/>
  <c r="BD1" i="4" s="1"/>
  <c r="BE1" i="4" s="1"/>
  <c r="AB1" i="4"/>
  <c r="BF315" i="3"/>
  <c r="BE315" i="3"/>
  <c r="BD315" i="3"/>
  <c r="BC315" i="3"/>
  <c r="BB315" i="3"/>
  <c r="BA315" i="3"/>
  <c r="AZ315" i="3"/>
  <c r="AY315" i="3"/>
  <c r="AX315" i="3"/>
  <c r="AW315" i="3"/>
  <c r="AV315" i="3"/>
  <c r="AU315" i="3"/>
  <c r="AT315" i="3"/>
  <c r="AS315" i="3"/>
  <c r="AR315" i="3"/>
  <c r="AQ315" i="3"/>
  <c r="AP315" i="3"/>
  <c r="AO315" i="3"/>
  <c r="AN315" i="3"/>
  <c r="AM315" i="3"/>
  <c r="AL315" i="3"/>
  <c r="AK315" i="3"/>
  <c r="AJ315" i="3"/>
  <c r="AI315" i="3"/>
  <c r="AH315" i="3"/>
  <c r="AG315" i="3"/>
  <c r="AF315" i="3"/>
  <c r="AE315" i="3"/>
  <c r="AD315" i="3"/>
  <c r="AC315" i="3"/>
  <c r="AB315" i="3"/>
  <c r="AA315" i="3"/>
  <c r="BF314" i="3"/>
  <c r="BE314" i="3"/>
  <c r="BD314" i="3"/>
  <c r="BC314" i="3"/>
  <c r="BB314" i="3"/>
  <c r="BA314" i="3"/>
  <c r="AZ314" i="3"/>
  <c r="AY314" i="3"/>
  <c r="AX314" i="3"/>
  <c r="AW314" i="3"/>
  <c r="AV314" i="3"/>
  <c r="AU314" i="3"/>
  <c r="AT314" i="3"/>
  <c r="AS314" i="3"/>
  <c r="AR314" i="3"/>
  <c r="AQ314" i="3"/>
  <c r="AP314" i="3"/>
  <c r="AO314" i="3"/>
  <c r="AN314" i="3"/>
  <c r="AM314" i="3"/>
  <c r="AL314" i="3"/>
  <c r="AK314" i="3"/>
  <c r="AJ314" i="3"/>
  <c r="AI314" i="3"/>
  <c r="AH314" i="3"/>
  <c r="AG314" i="3"/>
  <c r="AF314" i="3"/>
  <c r="AE314" i="3"/>
  <c r="AD314" i="3"/>
  <c r="AC314" i="3"/>
  <c r="AB314" i="3"/>
  <c r="AA314" i="3"/>
  <c r="BF313" i="3"/>
  <c r="BE313" i="3"/>
  <c r="BD313" i="3"/>
  <c r="BC313" i="3"/>
  <c r="BB313" i="3"/>
  <c r="BA313" i="3"/>
  <c r="AZ313" i="3"/>
  <c r="AY313" i="3"/>
  <c r="AX313" i="3"/>
  <c r="AW313" i="3"/>
  <c r="AV313" i="3"/>
  <c r="AU313" i="3"/>
  <c r="AT313" i="3"/>
  <c r="AS313" i="3"/>
  <c r="AR313" i="3"/>
  <c r="AQ313" i="3"/>
  <c r="AP313" i="3"/>
  <c r="AO313" i="3"/>
  <c r="AN313" i="3"/>
  <c r="AM313" i="3"/>
  <c r="AL313" i="3"/>
  <c r="AK313" i="3"/>
  <c r="AJ313" i="3"/>
  <c r="AI313" i="3"/>
  <c r="AH313" i="3"/>
  <c r="AG313" i="3"/>
  <c r="AF313" i="3"/>
  <c r="AE313" i="3"/>
  <c r="AD313" i="3"/>
  <c r="AC313" i="3"/>
  <c r="AB313" i="3"/>
  <c r="AA313" i="3"/>
  <c r="BF312" i="3"/>
  <c r="BE312" i="3"/>
  <c r="BD312" i="3"/>
  <c r="BC312" i="3"/>
  <c r="BB312" i="3"/>
  <c r="BA312" i="3"/>
  <c r="AZ312" i="3"/>
  <c r="AY312" i="3"/>
  <c r="AX312" i="3"/>
  <c r="AW312" i="3"/>
  <c r="AV312" i="3"/>
  <c r="AU312" i="3"/>
  <c r="AT312" i="3"/>
  <c r="AS312" i="3"/>
  <c r="AR312" i="3"/>
  <c r="AQ312" i="3"/>
  <c r="AP312" i="3"/>
  <c r="AO312" i="3"/>
  <c r="AN312" i="3"/>
  <c r="AM312" i="3"/>
  <c r="AL312" i="3"/>
  <c r="AK312" i="3"/>
  <c r="AJ312" i="3"/>
  <c r="AI312" i="3"/>
  <c r="AH312" i="3"/>
  <c r="AG312" i="3"/>
  <c r="AF312" i="3"/>
  <c r="AE312" i="3"/>
  <c r="AD312" i="3"/>
  <c r="AC312" i="3"/>
  <c r="AB312" i="3"/>
  <c r="AA312" i="3"/>
  <c r="BF311" i="3"/>
  <c r="BE311" i="3"/>
  <c r="BD311" i="3"/>
  <c r="BC311" i="3"/>
  <c r="BB311" i="3"/>
  <c r="BA311" i="3"/>
  <c r="AZ311" i="3"/>
  <c r="AY311" i="3"/>
  <c r="AX311" i="3"/>
  <c r="AW311" i="3"/>
  <c r="AV311" i="3"/>
  <c r="AU311" i="3"/>
  <c r="AT311" i="3"/>
  <c r="AS311" i="3"/>
  <c r="AR311" i="3"/>
  <c r="AQ311" i="3"/>
  <c r="AP311" i="3"/>
  <c r="AO311" i="3"/>
  <c r="AN311" i="3"/>
  <c r="AM311" i="3"/>
  <c r="AL311" i="3"/>
  <c r="AK311" i="3"/>
  <c r="AJ311" i="3"/>
  <c r="AI311" i="3"/>
  <c r="AH311" i="3"/>
  <c r="AG311" i="3"/>
  <c r="AF311" i="3"/>
  <c r="AE311" i="3"/>
  <c r="AD311" i="3"/>
  <c r="AC311" i="3"/>
  <c r="AB311" i="3"/>
  <c r="AA311" i="3"/>
  <c r="BF310" i="3"/>
  <c r="BE310" i="3"/>
  <c r="BD310" i="3"/>
  <c r="BC310" i="3"/>
  <c r="BB310" i="3"/>
  <c r="BA310" i="3"/>
  <c r="AZ310" i="3"/>
  <c r="AY310" i="3"/>
  <c r="AX310" i="3"/>
  <c r="AW310" i="3"/>
  <c r="AV310" i="3"/>
  <c r="AU310" i="3"/>
  <c r="AT310" i="3"/>
  <c r="AS310" i="3"/>
  <c r="AR310" i="3"/>
  <c r="AQ310" i="3"/>
  <c r="AP310" i="3"/>
  <c r="AO310" i="3"/>
  <c r="AN310" i="3"/>
  <c r="AM310" i="3"/>
  <c r="AL310" i="3"/>
  <c r="AK310" i="3"/>
  <c r="AJ310" i="3"/>
  <c r="AI310" i="3"/>
  <c r="AH310" i="3"/>
  <c r="AG310" i="3"/>
  <c r="AF310" i="3"/>
  <c r="AE310" i="3"/>
  <c r="AD310" i="3"/>
  <c r="AC310" i="3"/>
  <c r="AB310" i="3"/>
  <c r="AA310" i="3"/>
  <c r="BF309" i="3"/>
  <c r="BE309" i="3"/>
  <c r="BD309" i="3"/>
  <c r="BC309" i="3"/>
  <c r="BB309" i="3"/>
  <c r="BA309" i="3"/>
  <c r="AZ309" i="3"/>
  <c r="AY309" i="3"/>
  <c r="AX309" i="3"/>
  <c r="AW309" i="3"/>
  <c r="AV309" i="3"/>
  <c r="AU309" i="3"/>
  <c r="AT309" i="3"/>
  <c r="AS309" i="3"/>
  <c r="AR309" i="3"/>
  <c r="AQ309" i="3"/>
  <c r="AP309" i="3"/>
  <c r="AO309" i="3"/>
  <c r="AN309" i="3"/>
  <c r="AM309" i="3"/>
  <c r="AL309" i="3"/>
  <c r="AK309" i="3"/>
  <c r="AJ309" i="3"/>
  <c r="AI309" i="3"/>
  <c r="AH309" i="3"/>
  <c r="AG309" i="3"/>
  <c r="AF309" i="3"/>
  <c r="AE309" i="3"/>
  <c r="AD309" i="3"/>
  <c r="AC309" i="3"/>
  <c r="AB309" i="3"/>
  <c r="AA309" i="3"/>
  <c r="BF308" i="3"/>
  <c r="BE308" i="3"/>
  <c r="BD308" i="3"/>
  <c r="BC308" i="3"/>
  <c r="BB308" i="3"/>
  <c r="BA308" i="3"/>
  <c r="AZ308" i="3"/>
  <c r="AY308" i="3"/>
  <c r="AX308" i="3"/>
  <c r="AW308" i="3"/>
  <c r="AV308" i="3"/>
  <c r="AU308" i="3"/>
  <c r="AT308" i="3"/>
  <c r="AS308" i="3"/>
  <c r="AR308" i="3"/>
  <c r="AQ308" i="3"/>
  <c r="AP308" i="3"/>
  <c r="AO308" i="3"/>
  <c r="AN308" i="3"/>
  <c r="AM308" i="3"/>
  <c r="AL308" i="3"/>
  <c r="AK308" i="3"/>
  <c r="AJ308" i="3"/>
  <c r="AI308" i="3"/>
  <c r="AH308" i="3"/>
  <c r="AG308" i="3"/>
  <c r="AF308" i="3"/>
  <c r="AE308" i="3"/>
  <c r="AD308" i="3"/>
  <c r="AC308" i="3"/>
  <c r="AB308" i="3"/>
  <c r="AA308" i="3"/>
  <c r="BF307" i="3"/>
  <c r="BE307" i="3"/>
  <c r="BD307" i="3"/>
  <c r="BC307" i="3"/>
  <c r="BB307" i="3"/>
  <c r="BA307" i="3"/>
  <c r="AZ307" i="3"/>
  <c r="AY307" i="3"/>
  <c r="AX307" i="3"/>
  <c r="AW307" i="3"/>
  <c r="AV307" i="3"/>
  <c r="AU307" i="3"/>
  <c r="AT307" i="3"/>
  <c r="AS307" i="3"/>
  <c r="AR307" i="3"/>
  <c r="AQ307" i="3"/>
  <c r="AP307" i="3"/>
  <c r="AO307" i="3"/>
  <c r="AN307" i="3"/>
  <c r="AM307" i="3"/>
  <c r="AL307" i="3"/>
  <c r="AK307" i="3"/>
  <c r="AJ307" i="3"/>
  <c r="AI307" i="3"/>
  <c r="AH307" i="3"/>
  <c r="AG307" i="3"/>
  <c r="AF307" i="3"/>
  <c r="AE307" i="3"/>
  <c r="AD307" i="3"/>
  <c r="AC307" i="3"/>
  <c r="AB307" i="3"/>
  <c r="AA307" i="3"/>
  <c r="BF306" i="3"/>
  <c r="BE306" i="3"/>
  <c r="BE323" i="3" s="1"/>
  <c r="BD306" i="3"/>
  <c r="BD323" i="3" s="1"/>
  <c r="BC306" i="3"/>
  <c r="BC323" i="3" s="1"/>
  <c r="BB306" i="3"/>
  <c r="BB323" i="3" s="1"/>
  <c r="BA306" i="3"/>
  <c r="BA323" i="3" s="1"/>
  <c r="AZ306" i="3"/>
  <c r="AZ323" i="3" s="1"/>
  <c r="AY306" i="3"/>
  <c r="AY323" i="3" s="1"/>
  <c r="AX306" i="3"/>
  <c r="AX323" i="3" s="1"/>
  <c r="AW306" i="3"/>
  <c r="AW323" i="3" s="1"/>
  <c r="AV306" i="3"/>
  <c r="AV323" i="3" s="1"/>
  <c r="AU306" i="3"/>
  <c r="AU323" i="3" s="1"/>
  <c r="AT306" i="3"/>
  <c r="AT323" i="3" s="1"/>
  <c r="AS306" i="3"/>
  <c r="AS323" i="3" s="1"/>
  <c r="AR306" i="3"/>
  <c r="AR323" i="3" s="1"/>
  <c r="AQ306" i="3"/>
  <c r="AQ323" i="3" s="1"/>
  <c r="AP306" i="3"/>
  <c r="AP323" i="3" s="1"/>
  <c r="AO306" i="3"/>
  <c r="AO323" i="3" s="1"/>
  <c r="AN306" i="3"/>
  <c r="AN323" i="3" s="1"/>
  <c r="AM306" i="3"/>
  <c r="AM323" i="3" s="1"/>
  <c r="AL306" i="3"/>
  <c r="AL323" i="3" s="1"/>
  <c r="AK306" i="3"/>
  <c r="AK323" i="3" s="1"/>
  <c r="AJ306" i="3"/>
  <c r="AJ323" i="3" s="1"/>
  <c r="AI306" i="3"/>
  <c r="AI323" i="3" s="1"/>
  <c r="AH306" i="3"/>
  <c r="AH323" i="3" s="1"/>
  <c r="AG306" i="3"/>
  <c r="AG323" i="3" s="1"/>
  <c r="AF306" i="3"/>
  <c r="AF323" i="3" s="1"/>
  <c r="AE306" i="3"/>
  <c r="AE323" i="3" s="1"/>
  <c r="AD306" i="3"/>
  <c r="AD323" i="3" s="1"/>
  <c r="AC306" i="3"/>
  <c r="AC323" i="3" s="1"/>
  <c r="AB306" i="3"/>
  <c r="AB323" i="3" s="1"/>
  <c r="AA306" i="3"/>
  <c r="AA323" i="3" s="1"/>
  <c r="BF323" i="3" s="1"/>
  <c r="BF305" i="3"/>
  <c r="BE305" i="3"/>
  <c r="BD305" i="3"/>
  <c r="BC305" i="3"/>
  <c r="BB305" i="3"/>
  <c r="BA305" i="3"/>
  <c r="AZ305" i="3"/>
  <c r="AY305" i="3"/>
  <c r="AX305" i="3"/>
  <c r="AW305" i="3"/>
  <c r="AV305" i="3"/>
  <c r="AU305" i="3"/>
  <c r="AT305" i="3"/>
  <c r="AS305" i="3"/>
  <c r="AR305" i="3"/>
  <c r="AQ305" i="3"/>
  <c r="AP305" i="3"/>
  <c r="AO305" i="3"/>
  <c r="AN305" i="3"/>
  <c r="AM305" i="3"/>
  <c r="AL305" i="3"/>
  <c r="AK305" i="3"/>
  <c r="AJ305" i="3"/>
  <c r="AI305" i="3"/>
  <c r="AH305" i="3"/>
  <c r="AG305" i="3"/>
  <c r="AF305" i="3"/>
  <c r="AE305" i="3"/>
  <c r="AD305" i="3"/>
  <c r="AC305" i="3"/>
  <c r="AB305" i="3"/>
  <c r="AA305" i="3"/>
  <c r="BF304" i="3"/>
  <c r="BE304" i="3"/>
  <c r="BD304" i="3"/>
  <c r="BC304" i="3"/>
  <c r="BB304" i="3"/>
  <c r="BA304" i="3"/>
  <c r="AZ304" i="3"/>
  <c r="AY304" i="3"/>
  <c r="AX304" i="3"/>
  <c r="AW304" i="3"/>
  <c r="AV304" i="3"/>
  <c r="AU304" i="3"/>
  <c r="AT304" i="3"/>
  <c r="AS304" i="3"/>
  <c r="AR304" i="3"/>
  <c r="AQ304" i="3"/>
  <c r="AP304" i="3"/>
  <c r="AO304" i="3"/>
  <c r="AN304" i="3"/>
  <c r="AM304" i="3"/>
  <c r="AL304" i="3"/>
  <c r="AK304" i="3"/>
  <c r="AJ304" i="3"/>
  <c r="AI304" i="3"/>
  <c r="AH304" i="3"/>
  <c r="AG304" i="3"/>
  <c r="AF304" i="3"/>
  <c r="AE304" i="3"/>
  <c r="AD304" i="3"/>
  <c r="AC304" i="3"/>
  <c r="AB304" i="3"/>
  <c r="AA304" i="3"/>
  <c r="BF303" i="3"/>
  <c r="BE303" i="3"/>
  <c r="BD303" i="3"/>
  <c r="BC303" i="3"/>
  <c r="BB303" i="3"/>
  <c r="BA303" i="3"/>
  <c r="AZ303" i="3"/>
  <c r="AY303" i="3"/>
  <c r="AX303" i="3"/>
  <c r="AW303" i="3"/>
  <c r="AV303" i="3"/>
  <c r="AU303" i="3"/>
  <c r="AT303" i="3"/>
  <c r="AS303" i="3"/>
  <c r="AR303" i="3"/>
  <c r="AQ303" i="3"/>
  <c r="AP303" i="3"/>
  <c r="AO303" i="3"/>
  <c r="AN303" i="3"/>
  <c r="AM303" i="3"/>
  <c r="AL303" i="3"/>
  <c r="AK303" i="3"/>
  <c r="AJ303" i="3"/>
  <c r="AI303" i="3"/>
  <c r="AH303" i="3"/>
  <c r="AG303" i="3"/>
  <c r="AF303" i="3"/>
  <c r="AE303" i="3"/>
  <c r="AD303" i="3"/>
  <c r="AC303" i="3"/>
  <c r="AB303" i="3"/>
  <c r="AA303" i="3"/>
  <c r="BF302" i="3"/>
  <c r="BF319" i="3" s="1"/>
  <c r="BE302" i="3"/>
  <c r="BD302" i="3"/>
  <c r="BD319" i="3" s="1"/>
  <c r="BC302" i="3"/>
  <c r="BC319" i="3" s="1"/>
  <c r="BB302" i="3"/>
  <c r="BB319" i="3" s="1"/>
  <c r="BA302" i="3"/>
  <c r="AZ302" i="3"/>
  <c r="AZ319" i="3" s="1"/>
  <c r="AY302" i="3"/>
  <c r="AY319" i="3" s="1"/>
  <c r="AX302" i="3"/>
  <c r="AX319" i="3" s="1"/>
  <c r="AW302" i="3"/>
  <c r="AV302" i="3"/>
  <c r="AV319" i="3" s="1"/>
  <c r="AU302" i="3"/>
  <c r="AU319" i="3" s="1"/>
  <c r="AT302" i="3"/>
  <c r="AT319" i="3" s="1"/>
  <c r="AS302" i="3"/>
  <c r="AR302" i="3"/>
  <c r="AR319" i="3" s="1"/>
  <c r="AQ302" i="3"/>
  <c r="AQ319" i="3" s="1"/>
  <c r="AP302" i="3"/>
  <c r="AP319" i="3" s="1"/>
  <c r="AO302" i="3"/>
  <c r="AN302" i="3"/>
  <c r="AN319" i="3" s="1"/>
  <c r="AM302" i="3"/>
  <c r="AM319" i="3" s="1"/>
  <c r="AL302" i="3"/>
  <c r="AL319" i="3" s="1"/>
  <c r="AK302" i="3"/>
  <c r="AJ302" i="3"/>
  <c r="AJ319" i="3" s="1"/>
  <c r="AI302" i="3"/>
  <c r="AI319" i="3" s="1"/>
  <c r="AH302" i="3"/>
  <c r="AH319" i="3" s="1"/>
  <c r="AG302" i="3"/>
  <c r="AF302" i="3"/>
  <c r="AF319" i="3" s="1"/>
  <c r="AE302" i="3"/>
  <c r="AE319" i="3" s="1"/>
  <c r="AD302" i="3"/>
  <c r="AD319" i="3" s="1"/>
  <c r="AC302" i="3"/>
  <c r="AB302" i="3"/>
  <c r="AB319" i="3" s="1"/>
  <c r="AA302" i="3"/>
  <c r="AA319" i="3" s="1"/>
  <c r="BE301" i="3"/>
  <c r="BD301" i="3"/>
  <c r="BC301" i="3"/>
  <c r="BB301" i="3"/>
  <c r="BA301" i="3"/>
  <c r="AZ301" i="3"/>
  <c r="AY301" i="3"/>
  <c r="AX301" i="3"/>
  <c r="AW301" i="3"/>
  <c r="AV301" i="3"/>
  <c r="AU301" i="3"/>
  <c r="AT301" i="3"/>
  <c r="AS301" i="3"/>
  <c r="AR301" i="3"/>
  <c r="AQ301" i="3"/>
  <c r="AP301" i="3"/>
  <c r="AO301" i="3"/>
  <c r="AN301" i="3"/>
  <c r="AM301" i="3"/>
  <c r="AL301" i="3"/>
  <c r="AK301" i="3"/>
  <c r="AJ301" i="3"/>
  <c r="AI301" i="3"/>
  <c r="AH301" i="3"/>
  <c r="AG301" i="3"/>
  <c r="AF301" i="3"/>
  <c r="AE301" i="3"/>
  <c r="AD301" i="3"/>
  <c r="AC301" i="3"/>
  <c r="AB301" i="3"/>
  <c r="AA301" i="3"/>
  <c r="BF301" i="3" s="1"/>
  <c r="BG301" i="3" s="1"/>
  <c r="BE300" i="3"/>
  <c r="BD300" i="3"/>
  <c r="BC300" i="3"/>
  <c r="BB300" i="3"/>
  <c r="BA300" i="3"/>
  <c r="AZ300" i="3"/>
  <c r="AY300" i="3"/>
  <c r="AX300" i="3"/>
  <c r="AW300" i="3"/>
  <c r="AV300" i="3"/>
  <c r="AU300" i="3"/>
  <c r="AT300" i="3"/>
  <c r="AS300" i="3"/>
  <c r="AR300" i="3"/>
  <c r="AQ300" i="3"/>
  <c r="AP300" i="3"/>
  <c r="AO300" i="3"/>
  <c r="AN300" i="3"/>
  <c r="AM300" i="3"/>
  <c r="AL300" i="3"/>
  <c r="AK300" i="3"/>
  <c r="AJ300" i="3"/>
  <c r="AI300" i="3"/>
  <c r="AH300" i="3"/>
  <c r="AG300" i="3"/>
  <c r="AF300" i="3"/>
  <c r="AE300" i="3"/>
  <c r="AD300" i="3"/>
  <c r="AC300" i="3"/>
  <c r="AB300" i="3"/>
  <c r="AA300" i="3"/>
  <c r="BF300" i="3" s="1"/>
  <c r="BE299" i="3"/>
  <c r="BD299" i="3"/>
  <c r="BC299" i="3"/>
  <c r="BB299" i="3"/>
  <c r="BA299" i="3"/>
  <c r="AZ299" i="3"/>
  <c r="AY299" i="3"/>
  <c r="AX299" i="3"/>
  <c r="AW299" i="3"/>
  <c r="AV299" i="3"/>
  <c r="AU299" i="3"/>
  <c r="AT299" i="3"/>
  <c r="AS299" i="3"/>
  <c r="AR299" i="3"/>
  <c r="AQ299" i="3"/>
  <c r="AP299" i="3"/>
  <c r="AO299" i="3"/>
  <c r="AN299" i="3"/>
  <c r="AM299" i="3"/>
  <c r="AL299" i="3"/>
  <c r="AK299" i="3"/>
  <c r="AJ299" i="3"/>
  <c r="AI299" i="3"/>
  <c r="AH299" i="3"/>
  <c r="AG299" i="3"/>
  <c r="AF299" i="3"/>
  <c r="AE299" i="3"/>
  <c r="AD299" i="3"/>
  <c r="AC299" i="3"/>
  <c r="AB299" i="3"/>
  <c r="AA299" i="3"/>
  <c r="BF299" i="3" s="1"/>
  <c r="BE298" i="3"/>
  <c r="BD298" i="3"/>
  <c r="BC298" i="3"/>
  <c r="BB298" i="3"/>
  <c r="BA298" i="3"/>
  <c r="AZ298" i="3"/>
  <c r="AY298" i="3"/>
  <c r="AX298" i="3"/>
  <c r="AW298" i="3"/>
  <c r="AV298" i="3"/>
  <c r="AU298" i="3"/>
  <c r="AT298" i="3"/>
  <c r="AS298" i="3"/>
  <c r="AR298" i="3"/>
  <c r="AQ298" i="3"/>
  <c r="AP298" i="3"/>
  <c r="AO298" i="3"/>
  <c r="AN298" i="3"/>
  <c r="AM298" i="3"/>
  <c r="AL298" i="3"/>
  <c r="AK298" i="3"/>
  <c r="AJ298" i="3"/>
  <c r="AI298" i="3"/>
  <c r="AH298" i="3"/>
  <c r="AG298" i="3"/>
  <c r="AF298" i="3"/>
  <c r="AE298" i="3"/>
  <c r="AD298" i="3"/>
  <c r="AC298" i="3"/>
  <c r="AB298" i="3"/>
  <c r="AA298" i="3"/>
  <c r="BF298" i="3" s="1"/>
  <c r="BE297" i="3"/>
  <c r="BD297" i="3"/>
  <c r="BC297" i="3"/>
  <c r="BB297" i="3"/>
  <c r="BA297" i="3"/>
  <c r="AZ297" i="3"/>
  <c r="AY297" i="3"/>
  <c r="AX297" i="3"/>
  <c r="AW297" i="3"/>
  <c r="AV297" i="3"/>
  <c r="AU297" i="3"/>
  <c r="AT297" i="3"/>
  <c r="AS297" i="3"/>
  <c r="AR297" i="3"/>
  <c r="AQ297" i="3"/>
  <c r="AP297" i="3"/>
  <c r="AO297" i="3"/>
  <c r="AN297" i="3"/>
  <c r="AM297" i="3"/>
  <c r="AL297" i="3"/>
  <c r="AK297" i="3"/>
  <c r="AJ297" i="3"/>
  <c r="AI297" i="3"/>
  <c r="AH297" i="3"/>
  <c r="AG297" i="3"/>
  <c r="AF297" i="3"/>
  <c r="AE297" i="3"/>
  <c r="AD297" i="3"/>
  <c r="AC297" i="3"/>
  <c r="AB297" i="3"/>
  <c r="AA297" i="3"/>
  <c r="BF297" i="3" s="1"/>
  <c r="BE296" i="3"/>
  <c r="BD296" i="3"/>
  <c r="BC296" i="3"/>
  <c r="BB296" i="3"/>
  <c r="BA296" i="3"/>
  <c r="AZ296" i="3"/>
  <c r="AY296" i="3"/>
  <c r="AX296" i="3"/>
  <c r="AW296" i="3"/>
  <c r="AV296" i="3"/>
  <c r="AU296" i="3"/>
  <c r="AT296" i="3"/>
  <c r="AS296" i="3"/>
  <c r="AR296" i="3"/>
  <c r="AQ296" i="3"/>
  <c r="AP296" i="3"/>
  <c r="AO296" i="3"/>
  <c r="AN296" i="3"/>
  <c r="AM296" i="3"/>
  <c r="AL296" i="3"/>
  <c r="AK296" i="3"/>
  <c r="AJ296" i="3"/>
  <c r="AI296" i="3"/>
  <c r="AH296" i="3"/>
  <c r="AG296" i="3"/>
  <c r="AF296" i="3"/>
  <c r="AE296" i="3"/>
  <c r="AD296" i="3"/>
  <c r="AC296" i="3"/>
  <c r="AB296" i="3"/>
  <c r="AA296" i="3"/>
  <c r="BF296" i="3" s="1"/>
  <c r="BE295" i="3"/>
  <c r="BD295" i="3"/>
  <c r="BC295" i="3"/>
  <c r="BB295" i="3"/>
  <c r="BA295" i="3"/>
  <c r="AZ295" i="3"/>
  <c r="AY295" i="3"/>
  <c r="AX295" i="3"/>
  <c r="AW295" i="3"/>
  <c r="AV295" i="3"/>
  <c r="AU295" i="3"/>
  <c r="AT295" i="3"/>
  <c r="AS295" i="3"/>
  <c r="AR295" i="3"/>
  <c r="AQ295" i="3"/>
  <c r="AP295" i="3"/>
  <c r="AO295" i="3"/>
  <c r="AN295" i="3"/>
  <c r="AM295" i="3"/>
  <c r="AL295" i="3"/>
  <c r="AK295" i="3"/>
  <c r="AJ295" i="3"/>
  <c r="AI295" i="3"/>
  <c r="AH295" i="3"/>
  <c r="AG295" i="3"/>
  <c r="AF295" i="3"/>
  <c r="AE295" i="3"/>
  <c r="AD295" i="3"/>
  <c r="AC295" i="3"/>
  <c r="AB295" i="3"/>
  <c r="AA295" i="3"/>
  <c r="BF295" i="3" s="1"/>
  <c r="BE294" i="3"/>
  <c r="BD294" i="3"/>
  <c r="BD320" i="3" s="1"/>
  <c r="BC294" i="3"/>
  <c r="BC320" i="3" s="1"/>
  <c r="BB294" i="3"/>
  <c r="BA294" i="3"/>
  <c r="AZ294" i="3"/>
  <c r="AZ320" i="3" s="1"/>
  <c r="AY294" i="3"/>
  <c r="AY320" i="3" s="1"/>
  <c r="AX294" i="3"/>
  <c r="AW294" i="3"/>
  <c r="AV294" i="3"/>
  <c r="AV320" i="3" s="1"/>
  <c r="AU294" i="3"/>
  <c r="AU320" i="3" s="1"/>
  <c r="AT294" i="3"/>
  <c r="AS294" i="3"/>
  <c r="AR294" i="3"/>
  <c r="AR320" i="3" s="1"/>
  <c r="AQ294" i="3"/>
  <c r="AQ320" i="3" s="1"/>
  <c r="AP294" i="3"/>
  <c r="AO294" i="3"/>
  <c r="AN294" i="3"/>
  <c r="AN320" i="3" s="1"/>
  <c r="AM294" i="3"/>
  <c r="AM320" i="3" s="1"/>
  <c r="AL294" i="3"/>
  <c r="AK294" i="3"/>
  <c r="AJ294" i="3"/>
  <c r="AJ320" i="3" s="1"/>
  <c r="AI294" i="3"/>
  <c r="AI320" i="3" s="1"/>
  <c r="AH294" i="3"/>
  <c r="AG294" i="3"/>
  <c r="AF294" i="3"/>
  <c r="AF320" i="3" s="1"/>
  <c r="AE294" i="3"/>
  <c r="AE320" i="3" s="1"/>
  <c r="AD294" i="3"/>
  <c r="AC294" i="3"/>
  <c r="AB294" i="3"/>
  <c r="AB320" i="3" s="1"/>
  <c r="AA294" i="3"/>
  <c r="AA320" i="3" s="1"/>
  <c r="BF293" i="3"/>
  <c r="BG293" i="3" s="1"/>
  <c r="BE293" i="3"/>
  <c r="BD293" i="3"/>
  <c r="BC293" i="3"/>
  <c r="BB293" i="3"/>
  <c r="BA293" i="3"/>
  <c r="AZ293" i="3"/>
  <c r="AY293" i="3"/>
  <c r="AX293" i="3"/>
  <c r="AW293" i="3"/>
  <c r="AV293" i="3"/>
  <c r="AU293" i="3"/>
  <c r="AT293" i="3"/>
  <c r="AS293" i="3"/>
  <c r="AR293" i="3"/>
  <c r="AQ293" i="3"/>
  <c r="AP293" i="3"/>
  <c r="AO293" i="3"/>
  <c r="AN293" i="3"/>
  <c r="AM293" i="3"/>
  <c r="AL293" i="3"/>
  <c r="AK293" i="3"/>
  <c r="AJ293" i="3"/>
  <c r="AI293" i="3"/>
  <c r="AH293" i="3"/>
  <c r="AG293" i="3"/>
  <c r="AF293" i="3"/>
  <c r="AE293" i="3"/>
  <c r="AD293" i="3"/>
  <c r="AC293" i="3"/>
  <c r="AB293" i="3"/>
  <c r="AA293" i="3"/>
  <c r="BF292" i="3"/>
  <c r="BE292" i="3"/>
  <c r="BD292" i="3"/>
  <c r="BC292" i="3"/>
  <c r="BB292" i="3"/>
  <c r="BA292" i="3"/>
  <c r="AZ292" i="3"/>
  <c r="AY292" i="3"/>
  <c r="AX292" i="3"/>
  <c r="AW292" i="3"/>
  <c r="AV292" i="3"/>
  <c r="AU292" i="3"/>
  <c r="AT292" i="3"/>
  <c r="AS292" i="3"/>
  <c r="AR292" i="3"/>
  <c r="AQ292" i="3"/>
  <c r="AP292" i="3"/>
  <c r="AO292" i="3"/>
  <c r="AN292" i="3"/>
  <c r="AM292" i="3"/>
  <c r="AL292" i="3"/>
  <c r="AK292" i="3"/>
  <c r="AJ292" i="3"/>
  <c r="AI292" i="3"/>
  <c r="AH292" i="3"/>
  <c r="AG292" i="3"/>
  <c r="AF292" i="3"/>
  <c r="AE292" i="3"/>
  <c r="AD292" i="3"/>
  <c r="AC292" i="3"/>
  <c r="AB292" i="3"/>
  <c r="AA292" i="3"/>
  <c r="BF291" i="3"/>
  <c r="BE291" i="3"/>
  <c r="BD291" i="3"/>
  <c r="BC291" i="3"/>
  <c r="BB291" i="3"/>
  <c r="BA291" i="3"/>
  <c r="AZ291" i="3"/>
  <c r="AY291" i="3"/>
  <c r="AX291" i="3"/>
  <c r="AW291" i="3"/>
  <c r="AV291" i="3"/>
  <c r="AU291" i="3"/>
  <c r="AT291" i="3"/>
  <c r="AS291" i="3"/>
  <c r="AR291" i="3"/>
  <c r="AQ291" i="3"/>
  <c r="AP291" i="3"/>
  <c r="AO291" i="3"/>
  <c r="AN291" i="3"/>
  <c r="AM291" i="3"/>
  <c r="AL291" i="3"/>
  <c r="AK291" i="3"/>
  <c r="AJ291" i="3"/>
  <c r="AI291" i="3"/>
  <c r="AH291" i="3"/>
  <c r="AG291" i="3"/>
  <c r="AF291" i="3"/>
  <c r="AE291" i="3"/>
  <c r="AD291" i="3"/>
  <c r="AC291" i="3"/>
  <c r="AB291" i="3"/>
  <c r="AA291" i="3"/>
  <c r="BF290" i="3"/>
  <c r="BE290" i="3"/>
  <c r="BD290" i="3"/>
  <c r="BC290" i="3"/>
  <c r="BB290" i="3"/>
  <c r="BA290" i="3"/>
  <c r="AZ290" i="3"/>
  <c r="AY290" i="3"/>
  <c r="AX290" i="3"/>
  <c r="AW290" i="3"/>
  <c r="AV290" i="3"/>
  <c r="AU290" i="3"/>
  <c r="AT290" i="3"/>
  <c r="AS290" i="3"/>
  <c r="AR290" i="3"/>
  <c r="AQ290" i="3"/>
  <c r="AP290" i="3"/>
  <c r="AO290" i="3"/>
  <c r="AN290" i="3"/>
  <c r="AM290" i="3"/>
  <c r="AL290" i="3"/>
  <c r="AK290" i="3"/>
  <c r="AJ290" i="3"/>
  <c r="AI290" i="3"/>
  <c r="AH290" i="3"/>
  <c r="AG290" i="3"/>
  <c r="AF290" i="3"/>
  <c r="AE290" i="3"/>
  <c r="AD290" i="3"/>
  <c r="AC290" i="3"/>
  <c r="AB290" i="3"/>
  <c r="AA290" i="3"/>
  <c r="BF289" i="3"/>
  <c r="BE289" i="3"/>
  <c r="BD289" i="3"/>
  <c r="BC289" i="3"/>
  <c r="BB289" i="3"/>
  <c r="BA289" i="3"/>
  <c r="AZ289" i="3"/>
  <c r="AY289" i="3"/>
  <c r="AX289" i="3"/>
  <c r="AW289" i="3"/>
  <c r="AV289" i="3"/>
  <c r="AU289" i="3"/>
  <c r="AT289" i="3"/>
  <c r="AS289" i="3"/>
  <c r="AR289" i="3"/>
  <c r="AQ289" i="3"/>
  <c r="AP289" i="3"/>
  <c r="AO289" i="3"/>
  <c r="AN289" i="3"/>
  <c r="AM289" i="3"/>
  <c r="AL289" i="3"/>
  <c r="AK289" i="3"/>
  <c r="AJ289" i="3"/>
  <c r="AI289" i="3"/>
  <c r="AH289" i="3"/>
  <c r="AG289" i="3"/>
  <c r="AF289" i="3"/>
  <c r="AE289" i="3"/>
  <c r="AD289" i="3"/>
  <c r="AC289" i="3"/>
  <c r="AB289" i="3"/>
  <c r="AA289" i="3"/>
  <c r="BE288" i="3"/>
  <c r="BD288" i="3"/>
  <c r="BC288" i="3"/>
  <c r="BB288" i="3"/>
  <c r="BA288" i="3"/>
  <c r="AZ288" i="3"/>
  <c r="AY288" i="3"/>
  <c r="AX288" i="3"/>
  <c r="AW288" i="3"/>
  <c r="AV288" i="3"/>
  <c r="AU288" i="3"/>
  <c r="AT288" i="3"/>
  <c r="AS288" i="3"/>
  <c r="AR288" i="3"/>
  <c r="AQ288" i="3"/>
  <c r="AP288" i="3"/>
  <c r="AO288" i="3"/>
  <c r="AN288" i="3"/>
  <c r="AM288" i="3"/>
  <c r="AL288" i="3"/>
  <c r="AK288" i="3"/>
  <c r="AJ288" i="3"/>
  <c r="AI288" i="3"/>
  <c r="AH288" i="3"/>
  <c r="AG288" i="3"/>
  <c r="AF288" i="3"/>
  <c r="AE288" i="3"/>
  <c r="AD288" i="3"/>
  <c r="AC288" i="3"/>
  <c r="AB288" i="3"/>
  <c r="AA288" i="3"/>
  <c r="BF288" i="3" s="1"/>
  <c r="BG288" i="3" s="1"/>
  <c r="BE287" i="3"/>
  <c r="BE283" i="3" s="1"/>
  <c r="BD287" i="3"/>
  <c r="BC287" i="3"/>
  <c r="BB287" i="3"/>
  <c r="BA287" i="3"/>
  <c r="BA283" i="3" s="1"/>
  <c r="AZ287" i="3"/>
  <c r="AY287" i="3"/>
  <c r="AX287" i="3"/>
  <c r="AW287" i="3"/>
  <c r="AW283" i="3" s="1"/>
  <c r="AV287" i="3"/>
  <c r="AU287" i="3"/>
  <c r="AT287" i="3"/>
  <c r="AS287" i="3"/>
  <c r="AS283" i="3" s="1"/>
  <c r="AR287" i="3"/>
  <c r="AQ287" i="3"/>
  <c r="AP287" i="3"/>
  <c r="AO287" i="3"/>
  <c r="AO283" i="3" s="1"/>
  <c r="AN287" i="3"/>
  <c r="AM287" i="3"/>
  <c r="AL287" i="3"/>
  <c r="AK287" i="3"/>
  <c r="AK283" i="3" s="1"/>
  <c r="AJ287" i="3"/>
  <c r="AI287" i="3"/>
  <c r="AH287" i="3"/>
  <c r="AG287" i="3"/>
  <c r="AG279" i="3" s="1"/>
  <c r="AF287" i="3"/>
  <c r="AE287" i="3"/>
  <c r="AD287" i="3"/>
  <c r="AC287" i="3"/>
  <c r="AC279" i="3" s="1"/>
  <c r="AB287" i="3"/>
  <c r="AA287" i="3"/>
  <c r="BF287" i="3" s="1"/>
  <c r="BE286" i="3"/>
  <c r="BE278" i="3" s="1"/>
  <c r="BD286" i="3"/>
  <c r="BC286" i="3"/>
  <c r="BB286" i="3"/>
  <c r="BA286" i="3"/>
  <c r="BA278" i="3" s="1"/>
  <c r="AZ286" i="3"/>
  <c r="AY286" i="3"/>
  <c r="AX286" i="3"/>
  <c r="AW286" i="3"/>
  <c r="AW278" i="3" s="1"/>
  <c r="AV286" i="3"/>
  <c r="AU286" i="3"/>
  <c r="AT286" i="3"/>
  <c r="AS286" i="3"/>
  <c r="AS278" i="3" s="1"/>
  <c r="AR286" i="3"/>
  <c r="AQ286" i="3"/>
  <c r="AP286" i="3"/>
  <c r="AO286" i="3"/>
  <c r="AO278" i="3" s="1"/>
  <c r="AN286" i="3"/>
  <c r="AM286" i="3"/>
  <c r="AL286" i="3"/>
  <c r="AK286" i="3"/>
  <c r="AK278" i="3" s="1"/>
  <c r="AJ286" i="3"/>
  <c r="AI286" i="3"/>
  <c r="AH286" i="3"/>
  <c r="AH278" i="3" s="1"/>
  <c r="AG286" i="3"/>
  <c r="AG278" i="3" s="1"/>
  <c r="AF286" i="3"/>
  <c r="AE286" i="3"/>
  <c r="AD286" i="3"/>
  <c r="AD278" i="3" s="1"/>
  <c r="AC286" i="3"/>
  <c r="AC278" i="3" s="1"/>
  <c r="AB286" i="3"/>
  <c r="AA286" i="3"/>
  <c r="BF286" i="3" s="1"/>
  <c r="BE285" i="3"/>
  <c r="BE277" i="3" s="1"/>
  <c r="BD285" i="3"/>
  <c r="BC285" i="3"/>
  <c r="BB285" i="3"/>
  <c r="BB277" i="3" s="1"/>
  <c r="BA285" i="3"/>
  <c r="BA277" i="3" s="1"/>
  <c r="AZ285" i="3"/>
  <c r="AY285" i="3"/>
  <c r="AX285" i="3"/>
  <c r="AX277" i="3" s="1"/>
  <c r="AW285" i="3"/>
  <c r="AW277" i="3" s="1"/>
  <c r="AV285" i="3"/>
  <c r="AU285" i="3"/>
  <c r="AT285" i="3"/>
  <c r="AT277" i="3" s="1"/>
  <c r="AS285" i="3"/>
  <c r="AS277" i="3" s="1"/>
  <c r="AR285" i="3"/>
  <c r="AQ285" i="3"/>
  <c r="AP285" i="3"/>
  <c r="AP277" i="3" s="1"/>
  <c r="AO285" i="3"/>
  <c r="AO277" i="3" s="1"/>
  <c r="AN285" i="3"/>
  <c r="AM285" i="3"/>
  <c r="AL285" i="3"/>
  <c r="AL277" i="3" s="1"/>
  <c r="AK285" i="3"/>
  <c r="AK277" i="3" s="1"/>
  <c r="AJ285" i="3"/>
  <c r="AI285" i="3"/>
  <c r="AH285" i="3"/>
  <c r="AH277" i="3" s="1"/>
  <c r="AG285" i="3"/>
  <c r="AG277" i="3" s="1"/>
  <c r="AF285" i="3"/>
  <c r="AE285" i="3"/>
  <c r="AD285" i="3"/>
  <c r="AD277" i="3" s="1"/>
  <c r="AC285" i="3"/>
  <c r="AC277" i="3" s="1"/>
  <c r="AB285" i="3"/>
  <c r="AA285" i="3"/>
  <c r="BF285" i="3" s="1"/>
  <c r="BF284" i="3"/>
  <c r="BG284" i="3" s="1"/>
  <c r="BE284" i="3"/>
  <c r="BD284" i="3"/>
  <c r="BC284" i="3"/>
  <c r="BC276" i="3" s="1"/>
  <c r="BB284" i="3"/>
  <c r="BB276" i="3" s="1"/>
  <c r="BA284" i="3"/>
  <c r="AZ284" i="3"/>
  <c r="AZ280" i="3" s="1"/>
  <c r="AY284" i="3"/>
  <c r="AY276" i="3" s="1"/>
  <c r="AX284" i="3"/>
  <c r="AX276" i="3" s="1"/>
  <c r="AW284" i="3"/>
  <c r="AV284" i="3"/>
  <c r="AV280" i="3" s="1"/>
  <c r="AU284" i="3"/>
  <c r="AU276" i="3" s="1"/>
  <c r="AT284" i="3"/>
  <c r="AT276" i="3" s="1"/>
  <c r="AS284" i="3"/>
  <c r="AR284" i="3"/>
  <c r="AR280" i="3" s="1"/>
  <c r="AQ284" i="3"/>
  <c r="AQ276" i="3" s="1"/>
  <c r="AP284" i="3"/>
  <c r="AP276" i="3" s="1"/>
  <c r="AO284" i="3"/>
  <c r="AN284" i="3"/>
  <c r="AN280" i="3" s="1"/>
  <c r="AM284" i="3"/>
  <c r="AM276" i="3" s="1"/>
  <c r="AL284" i="3"/>
  <c r="AL276" i="3" s="1"/>
  <c r="AK284" i="3"/>
  <c r="AJ284" i="3"/>
  <c r="AJ280" i="3" s="1"/>
  <c r="AI284" i="3"/>
  <c r="AI276" i="3" s="1"/>
  <c r="AH284" i="3"/>
  <c r="AH276" i="3" s="1"/>
  <c r="AG284" i="3"/>
  <c r="AF284" i="3"/>
  <c r="AF280" i="3" s="1"/>
  <c r="AE284" i="3"/>
  <c r="AE276" i="3" s="1"/>
  <c r="AD284" i="3"/>
  <c r="AD276" i="3" s="1"/>
  <c r="AC284" i="3"/>
  <c r="AB284" i="3"/>
  <c r="AB280" i="3" s="1"/>
  <c r="AA284" i="3"/>
  <c r="AA276" i="3" s="1"/>
  <c r="BF276" i="3" s="1"/>
  <c r="BF283" i="3"/>
  <c r="BD283" i="3"/>
  <c r="BC283" i="3"/>
  <c r="BB283" i="3"/>
  <c r="AZ283" i="3"/>
  <c r="AY283" i="3"/>
  <c r="AX283" i="3"/>
  <c r="AV283" i="3"/>
  <c r="AU283" i="3"/>
  <c r="AT283" i="3"/>
  <c r="AR283" i="3"/>
  <c r="AQ283" i="3"/>
  <c r="AP283" i="3"/>
  <c r="AN283" i="3"/>
  <c r="AM283" i="3"/>
  <c r="AL283" i="3"/>
  <c r="AJ283" i="3"/>
  <c r="AI283" i="3"/>
  <c r="AH283" i="3"/>
  <c r="AF283" i="3"/>
  <c r="AE283" i="3"/>
  <c r="AD283" i="3"/>
  <c r="AB283" i="3"/>
  <c r="AA283" i="3"/>
  <c r="BF282" i="3"/>
  <c r="BD282" i="3"/>
  <c r="BC282" i="3"/>
  <c r="BB282" i="3"/>
  <c r="AZ282" i="3"/>
  <c r="AY282" i="3"/>
  <c r="AX282" i="3"/>
  <c r="AV282" i="3"/>
  <c r="AU282" i="3"/>
  <c r="AT282" i="3"/>
  <c r="AR282" i="3"/>
  <c r="AQ282" i="3"/>
  <c r="AP282" i="3"/>
  <c r="AN282" i="3"/>
  <c r="AM282" i="3"/>
  <c r="AL282" i="3"/>
  <c r="AJ282" i="3"/>
  <c r="AI282" i="3"/>
  <c r="AH282" i="3"/>
  <c r="AF282" i="3"/>
  <c r="AE282" i="3"/>
  <c r="AD282" i="3"/>
  <c r="AB282" i="3"/>
  <c r="AA282" i="3"/>
  <c r="BF281" i="3"/>
  <c r="BD281" i="3"/>
  <c r="BD322" i="3" s="1"/>
  <c r="BC281" i="3"/>
  <c r="BC322" i="3" s="1"/>
  <c r="BB281" i="3"/>
  <c r="BB322" i="3" s="1"/>
  <c r="BB324" i="3" s="1"/>
  <c r="AZ281" i="3"/>
  <c r="AZ322" i="3" s="1"/>
  <c r="AZ324" i="3" s="1"/>
  <c r="AY281" i="3"/>
  <c r="AY322" i="3" s="1"/>
  <c r="AX281" i="3"/>
  <c r="AX322" i="3" s="1"/>
  <c r="AV281" i="3"/>
  <c r="AV322" i="3" s="1"/>
  <c r="AV324" i="3" s="1"/>
  <c r="AU281" i="3"/>
  <c r="AU322" i="3" s="1"/>
  <c r="AT281" i="3"/>
  <c r="AT322" i="3" s="1"/>
  <c r="AR281" i="3"/>
  <c r="AR322" i="3" s="1"/>
  <c r="AR324" i="3" s="1"/>
  <c r="AQ281" i="3"/>
  <c r="AQ322" i="3" s="1"/>
  <c r="AQ324" i="3" s="1"/>
  <c r="AP281" i="3"/>
  <c r="AP322" i="3" s="1"/>
  <c r="AP324" i="3" s="1"/>
  <c r="AN281" i="3"/>
  <c r="AN322" i="3" s="1"/>
  <c r="AM281" i="3"/>
  <c r="AM322" i="3" s="1"/>
  <c r="AL281" i="3"/>
  <c r="AL322" i="3" s="1"/>
  <c r="AL324" i="3" s="1"/>
  <c r="AJ281" i="3"/>
  <c r="AJ322" i="3" s="1"/>
  <c r="AJ324" i="3" s="1"/>
  <c r="AI281" i="3"/>
  <c r="AI322" i="3" s="1"/>
  <c r="AH281" i="3"/>
  <c r="AH322" i="3" s="1"/>
  <c r="AF281" i="3"/>
  <c r="AF322" i="3" s="1"/>
  <c r="AF324" i="3" s="1"/>
  <c r="AE281" i="3"/>
  <c r="AE322" i="3" s="1"/>
  <c r="AD281" i="3"/>
  <c r="AD322" i="3" s="1"/>
  <c r="AB281" i="3"/>
  <c r="AB322" i="3" s="1"/>
  <c r="AB324" i="3" s="1"/>
  <c r="AA281" i="3"/>
  <c r="AA322" i="3" s="1"/>
  <c r="BE280" i="3"/>
  <c r="BD280" i="3"/>
  <c r="BC280" i="3"/>
  <c r="BA280" i="3"/>
  <c r="AY280" i="3"/>
  <c r="AW280" i="3"/>
  <c r="AU280" i="3"/>
  <c r="AS280" i="3"/>
  <c r="AQ280" i="3"/>
  <c r="AO280" i="3"/>
  <c r="AM280" i="3"/>
  <c r="AK280" i="3"/>
  <c r="AI280" i="3"/>
  <c r="AG280" i="3"/>
  <c r="AE280" i="3"/>
  <c r="AC280" i="3"/>
  <c r="AA280" i="3"/>
  <c r="BF280" i="3" s="1"/>
  <c r="BG280" i="3" s="1"/>
  <c r="BE279" i="3"/>
  <c r="BD279" i="3"/>
  <c r="BC279" i="3"/>
  <c r="BB279" i="3"/>
  <c r="BA279" i="3"/>
  <c r="AZ279" i="3"/>
  <c r="AY279" i="3"/>
  <c r="AX279" i="3"/>
  <c r="AW279" i="3"/>
  <c r="AV279" i="3"/>
  <c r="AU279" i="3"/>
  <c r="AT279" i="3"/>
  <c r="AS279" i="3"/>
  <c r="AR279" i="3"/>
  <c r="AQ279" i="3"/>
  <c r="AP279" i="3"/>
  <c r="AO279" i="3"/>
  <c r="AN279" i="3"/>
  <c r="AM279" i="3"/>
  <c r="AL279" i="3"/>
  <c r="AK279" i="3"/>
  <c r="AJ279" i="3"/>
  <c r="AI279" i="3"/>
  <c r="AH279" i="3"/>
  <c r="AF279" i="3"/>
  <c r="AE279" i="3"/>
  <c r="AD279" i="3"/>
  <c r="AB279" i="3"/>
  <c r="AA279" i="3"/>
  <c r="BF279" i="3" s="1"/>
  <c r="BD278" i="3"/>
  <c r="BC278" i="3"/>
  <c r="BB278" i="3"/>
  <c r="AZ278" i="3"/>
  <c r="AY278" i="3"/>
  <c r="AX278" i="3"/>
  <c r="AV278" i="3"/>
  <c r="AU278" i="3"/>
  <c r="AT278" i="3"/>
  <c r="AR278" i="3"/>
  <c r="AQ278" i="3"/>
  <c r="AP278" i="3"/>
  <c r="AN278" i="3"/>
  <c r="AM278" i="3"/>
  <c r="AL278" i="3"/>
  <c r="AJ278" i="3"/>
  <c r="AI278" i="3"/>
  <c r="AF278" i="3"/>
  <c r="AE278" i="3"/>
  <c r="AB278" i="3"/>
  <c r="AA278" i="3"/>
  <c r="BF278" i="3" s="1"/>
  <c r="BD277" i="3"/>
  <c r="BD318" i="3" s="1"/>
  <c r="BC277" i="3"/>
  <c r="BC318" i="3" s="1"/>
  <c r="AZ277" i="3"/>
  <c r="AZ318" i="3" s="1"/>
  <c r="AY277" i="3"/>
  <c r="AY318" i="3" s="1"/>
  <c r="AV277" i="3"/>
  <c r="AV318" i="3" s="1"/>
  <c r="AU277" i="3"/>
  <c r="AU318" i="3" s="1"/>
  <c r="AR277" i="3"/>
  <c r="AR318" i="3" s="1"/>
  <c r="AQ277" i="3"/>
  <c r="AQ318" i="3" s="1"/>
  <c r="AN277" i="3"/>
  <c r="AN318" i="3" s="1"/>
  <c r="AM277" i="3"/>
  <c r="AM318" i="3" s="1"/>
  <c r="AJ277" i="3"/>
  <c r="AJ318" i="3" s="1"/>
  <c r="AI277" i="3"/>
  <c r="AI318" i="3" s="1"/>
  <c r="AF277" i="3"/>
  <c r="AF318" i="3" s="1"/>
  <c r="AE277" i="3"/>
  <c r="AE318" i="3" s="1"/>
  <c r="AB277" i="3"/>
  <c r="AB318" i="3" s="1"/>
  <c r="AA277" i="3"/>
  <c r="AA318" i="3" s="1"/>
  <c r="O277" i="3"/>
  <c r="BE276" i="3"/>
  <c r="BD276" i="3"/>
  <c r="BA276" i="3"/>
  <c r="AZ276" i="3"/>
  <c r="AW276" i="3"/>
  <c r="AV276" i="3"/>
  <c r="AS276" i="3"/>
  <c r="AR276" i="3"/>
  <c r="AO276" i="3"/>
  <c r="AN276" i="3"/>
  <c r="AK276" i="3"/>
  <c r="AJ276" i="3"/>
  <c r="AG276" i="3"/>
  <c r="AF276" i="3"/>
  <c r="AC276" i="3"/>
  <c r="AB276" i="3"/>
  <c r="BF275" i="3"/>
  <c r="BE275" i="3"/>
  <c r="BD275" i="3"/>
  <c r="BC275" i="3"/>
  <c r="BB275" i="3"/>
  <c r="BA275" i="3"/>
  <c r="AZ275" i="3"/>
  <c r="AY275" i="3"/>
  <c r="AX275" i="3"/>
  <c r="AW275" i="3"/>
  <c r="AV275" i="3"/>
  <c r="AU275" i="3"/>
  <c r="AT275" i="3"/>
  <c r="AS275" i="3"/>
  <c r="AR275" i="3"/>
  <c r="AQ275" i="3"/>
  <c r="AP275" i="3"/>
  <c r="AO275" i="3"/>
  <c r="AN275" i="3"/>
  <c r="AM275" i="3"/>
  <c r="AL275" i="3"/>
  <c r="AK275" i="3"/>
  <c r="AJ275" i="3"/>
  <c r="AI275" i="3"/>
  <c r="AH275" i="3"/>
  <c r="AG275" i="3"/>
  <c r="AF275" i="3"/>
  <c r="AE275" i="3"/>
  <c r="AD275" i="3"/>
  <c r="AC275" i="3"/>
  <c r="AB275" i="3"/>
  <c r="AA275" i="3"/>
  <c r="BF263" i="3"/>
  <c r="BE263" i="3"/>
  <c r="BD263" i="3"/>
  <c r="BC263" i="3"/>
  <c r="BB263" i="3"/>
  <c r="BA263" i="3"/>
  <c r="AZ263" i="3"/>
  <c r="AY263" i="3"/>
  <c r="AX263" i="3"/>
  <c r="AW263" i="3"/>
  <c r="AV263" i="3"/>
  <c r="AU263" i="3"/>
  <c r="AT263" i="3"/>
  <c r="AS263" i="3"/>
  <c r="AR263" i="3"/>
  <c r="AQ263" i="3"/>
  <c r="AP263" i="3"/>
  <c r="AO263" i="3"/>
  <c r="AN263" i="3"/>
  <c r="AM263" i="3"/>
  <c r="AL263" i="3"/>
  <c r="AK263" i="3"/>
  <c r="AJ263" i="3"/>
  <c r="AI263" i="3"/>
  <c r="AH263" i="3"/>
  <c r="AG263" i="3"/>
  <c r="AF263" i="3"/>
  <c r="AE263" i="3"/>
  <c r="AD263" i="3"/>
  <c r="AC263" i="3"/>
  <c r="AB263" i="3"/>
  <c r="AA263" i="3"/>
  <c r="BF262" i="3"/>
  <c r="BE262" i="3"/>
  <c r="BD262" i="3"/>
  <c r="BC262" i="3"/>
  <c r="BB262" i="3"/>
  <c r="BA262" i="3"/>
  <c r="AZ262" i="3"/>
  <c r="AY262" i="3"/>
  <c r="AX262" i="3"/>
  <c r="AW262" i="3"/>
  <c r="AV262" i="3"/>
  <c r="AU262" i="3"/>
  <c r="AT262" i="3"/>
  <c r="AS262" i="3"/>
  <c r="AR262" i="3"/>
  <c r="AQ262" i="3"/>
  <c r="AP262" i="3"/>
  <c r="AO262" i="3"/>
  <c r="AN262" i="3"/>
  <c r="AM262" i="3"/>
  <c r="AL262" i="3"/>
  <c r="AK262" i="3"/>
  <c r="AJ262" i="3"/>
  <c r="AI262" i="3"/>
  <c r="AH262" i="3"/>
  <c r="AG262" i="3"/>
  <c r="AF262" i="3"/>
  <c r="AE262" i="3"/>
  <c r="AD262" i="3"/>
  <c r="AC262" i="3"/>
  <c r="AB262" i="3"/>
  <c r="AA262" i="3"/>
  <c r="BF261" i="3"/>
  <c r="BE261" i="3"/>
  <c r="BD261" i="3"/>
  <c r="BC261" i="3"/>
  <c r="BB261" i="3"/>
  <c r="BA261" i="3"/>
  <c r="AZ261" i="3"/>
  <c r="AY261" i="3"/>
  <c r="AX261" i="3"/>
  <c r="AW261" i="3"/>
  <c r="AV261" i="3"/>
  <c r="AU261" i="3"/>
  <c r="AT261" i="3"/>
  <c r="AS261" i="3"/>
  <c r="AR261" i="3"/>
  <c r="AQ261" i="3"/>
  <c r="AP261" i="3"/>
  <c r="AO261" i="3"/>
  <c r="AN261" i="3"/>
  <c r="AM261" i="3"/>
  <c r="AL261" i="3"/>
  <c r="AK261" i="3"/>
  <c r="AJ261" i="3"/>
  <c r="AI261" i="3"/>
  <c r="AH261" i="3"/>
  <c r="AG261" i="3"/>
  <c r="AF261" i="3"/>
  <c r="AE261" i="3"/>
  <c r="AD261" i="3"/>
  <c r="AC261" i="3"/>
  <c r="AB261" i="3"/>
  <c r="AA261" i="3"/>
  <c r="BF260" i="3"/>
  <c r="BE260" i="3"/>
  <c r="BD260" i="3"/>
  <c r="BC260" i="3"/>
  <c r="BB260" i="3"/>
  <c r="BA260" i="3"/>
  <c r="AZ260" i="3"/>
  <c r="AY260" i="3"/>
  <c r="AX260" i="3"/>
  <c r="AW260" i="3"/>
  <c r="AV260" i="3"/>
  <c r="AU260" i="3"/>
  <c r="AT260" i="3"/>
  <c r="AS260" i="3"/>
  <c r="AR260" i="3"/>
  <c r="AQ260" i="3"/>
  <c r="AP260" i="3"/>
  <c r="AO260" i="3"/>
  <c r="AN260" i="3"/>
  <c r="AM260" i="3"/>
  <c r="AL260" i="3"/>
  <c r="AK260" i="3"/>
  <c r="AJ260" i="3"/>
  <c r="AI260" i="3"/>
  <c r="AH260" i="3"/>
  <c r="AG260" i="3"/>
  <c r="AF260" i="3"/>
  <c r="AE260" i="3"/>
  <c r="AD260" i="3"/>
  <c r="AC260" i="3"/>
  <c r="AB260" i="3"/>
  <c r="AA260" i="3"/>
  <c r="BF259" i="3"/>
  <c r="BE259" i="3"/>
  <c r="BD259" i="3"/>
  <c r="BC259" i="3"/>
  <c r="BB259" i="3"/>
  <c r="BA259" i="3"/>
  <c r="AZ259" i="3"/>
  <c r="AY259" i="3"/>
  <c r="AX259" i="3"/>
  <c r="AW259" i="3"/>
  <c r="AV259" i="3"/>
  <c r="AU259" i="3"/>
  <c r="AT259" i="3"/>
  <c r="AS259" i="3"/>
  <c r="AR259" i="3"/>
  <c r="AQ259" i="3"/>
  <c r="AP259" i="3"/>
  <c r="AO259" i="3"/>
  <c r="AN259" i="3"/>
  <c r="AM259" i="3"/>
  <c r="AL259" i="3"/>
  <c r="AK259" i="3"/>
  <c r="AJ259" i="3"/>
  <c r="AI259" i="3"/>
  <c r="AH259" i="3"/>
  <c r="AG259" i="3"/>
  <c r="AF259" i="3"/>
  <c r="AE259" i="3"/>
  <c r="AD259" i="3"/>
  <c r="AC259" i="3"/>
  <c r="AB259" i="3"/>
  <c r="AA259" i="3"/>
  <c r="BF258" i="3"/>
  <c r="BE258" i="3"/>
  <c r="BD258" i="3"/>
  <c r="BC258" i="3"/>
  <c r="BB258" i="3"/>
  <c r="BA258" i="3"/>
  <c r="AZ258" i="3"/>
  <c r="AY258" i="3"/>
  <c r="AX258" i="3"/>
  <c r="AW258" i="3"/>
  <c r="AV258" i="3"/>
  <c r="AU258" i="3"/>
  <c r="AT258" i="3"/>
  <c r="AS258" i="3"/>
  <c r="AR258" i="3"/>
  <c r="AQ258" i="3"/>
  <c r="AP258" i="3"/>
  <c r="AO258" i="3"/>
  <c r="AN258" i="3"/>
  <c r="AM258" i="3"/>
  <c r="AL258" i="3"/>
  <c r="AK258" i="3"/>
  <c r="AJ258" i="3"/>
  <c r="AI258" i="3"/>
  <c r="AH258" i="3"/>
  <c r="AG258" i="3"/>
  <c r="AF258" i="3"/>
  <c r="AE258" i="3"/>
  <c r="AD258" i="3"/>
  <c r="AC258" i="3"/>
  <c r="AB258" i="3"/>
  <c r="AA258" i="3"/>
  <c r="BF257" i="3"/>
  <c r="BE257" i="3"/>
  <c r="BD257" i="3"/>
  <c r="BC257" i="3"/>
  <c r="BB257" i="3"/>
  <c r="BA257" i="3"/>
  <c r="AZ257" i="3"/>
  <c r="AY257" i="3"/>
  <c r="AX257" i="3"/>
  <c r="AW257" i="3"/>
  <c r="AV257" i="3"/>
  <c r="AU257" i="3"/>
  <c r="AT257" i="3"/>
  <c r="AS257" i="3"/>
  <c r="AR257" i="3"/>
  <c r="AQ257" i="3"/>
  <c r="AP257" i="3"/>
  <c r="AO257" i="3"/>
  <c r="AN257" i="3"/>
  <c r="AM257" i="3"/>
  <c r="AL257" i="3"/>
  <c r="AK257" i="3"/>
  <c r="AJ257" i="3"/>
  <c r="AI257" i="3"/>
  <c r="AH257" i="3"/>
  <c r="AG257" i="3"/>
  <c r="AF257" i="3"/>
  <c r="AE257" i="3"/>
  <c r="AD257" i="3"/>
  <c r="AC257" i="3"/>
  <c r="AB257" i="3"/>
  <c r="AA257" i="3"/>
  <c r="BF256" i="3"/>
  <c r="BE256" i="3"/>
  <c r="BD256" i="3"/>
  <c r="BC256" i="3"/>
  <c r="BB256" i="3"/>
  <c r="BA256" i="3"/>
  <c r="AZ256" i="3"/>
  <c r="AY256" i="3"/>
  <c r="AX256" i="3"/>
  <c r="AW256" i="3"/>
  <c r="AV256" i="3"/>
  <c r="AU256" i="3"/>
  <c r="AT256" i="3"/>
  <c r="AS256" i="3"/>
  <c r="AR256" i="3"/>
  <c r="AQ256" i="3"/>
  <c r="AP256" i="3"/>
  <c r="AO256" i="3"/>
  <c r="AN256" i="3"/>
  <c r="AM256" i="3"/>
  <c r="AL256" i="3"/>
  <c r="AK256" i="3"/>
  <c r="AJ256" i="3"/>
  <c r="AI256" i="3"/>
  <c r="AH256" i="3"/>
  <c r="AG256" i="3"/>
  <c r="AF256" i="3"/>
  <c r="AE256" i="3"/>
  <c r="AD256" i="3"/>
  <c r="AC256" i="3"/>
  <c r="AB256" i="3"/>
  <c r="AA256" i="3"/>
  <c r="BF255" i="3"/>
  <c r="BE255" i="3"/>
  <c r="BD255" i="3"/>
  <c r="BC255" i="3"/>
  <c r="BB255" i="3"/>
  <c r="BA255" i="3"/>
  <c r="AZ255" i="3"/>
  <c r="AY255" i="3"/>
  <c r="AX255" i="3"/>
  <c r="AW255" i="3"/>
  <c r="AV255" i="3"/>
  <c r="AU255" i="3"/>
  <c r="AT255" i="3"/>
  <c r="AS255" i="3"/>
  <c r="AR255" i="3"/>
  <c r="AQ255" i="3"/>
  <c r="AP255" i="3"/>
  <c r="AO255" i="3"/>
  <c r="AN255" i="3"/>
  <c r="AM255" i="3"/>
  <c r="AL255" i="3"/>
  <c r="AK255" i="3"/>
  <c r="AJ255" i="3"/>
  <c r="AI255" i="3"/>
  <c r="AH255" i="3"/>
  <c r="AG255" i="3"/>
  <c r="AF255" i="3"/>
  <c r="AE255" i="3"/>
  <c r="AD255" i="3"/>
  <c r="AC255" i="3"/>
  <c r="AB255" i="3"/>
  <c r="AA255" i="3"/>
  <c r="BF254" i="3"/>
  <c r="BE254" i="3"/>
  <c r="BD254" i="3"/>
  <c r="BD271" i="3" s="1"/>
  <c r="BC254" i="3"/>
  <c r="BC271" i="3" s="1"/>
  <c r="BB254" i="3"/>
  <c r="BB271" i="3" s="1"/>
  <c r="BA254" i="3"/>
  <c r="AZ254" i="3"/>
  <c r="AZ271" i="3" s="1"/>
  <c r="AY254" i="3"/>
  <c r="AY271" i="3" s="1"/>
  <c r="AX254" i="3"/>
  <c r="AX271" i="3" s="1"/>
  <c r="AW254" i="3"/>
  <c r="AV254" i="3"/>
  <c r="AV271" i="3" s="1"/>
  <c r="AU254" i="3"/>
  <c r="AU271" i="3" s="1"/>
  <c r="AT254" i="3"/>
  <c r="AT271" i="3" s="1"/>
  <c r="AS254" i="3"/>
  <c r="AR254" i="3"/>
  <c r="AR271" i="3" s="1"/>
  <c r="AQ254" i="3"/>
  <c r="AQ271" i="3" s="1"/>
  <c r="AP254" i="3"/>
  <c r="AP271" i="3" s="1"/>
  <c r="AO254" i="3"/>
  <c r="AN254" i="3"/>
  <c r="AN271" i="3" s="1"/>
  <c r="AM254" i="3"/>
  <c r="AM271" i="3" s="1"/>
  <c r="AL254" i="3"/>
  <c r="AL271" i="3" s="1"/>
  <c r="AK254" i="3"/>
  <c r="AJ254" i="3"/>
  <c r="AJ271" i="3" s="1"/>
  <c r="AI254" i="3"/>
  <c r="AI271" i="3" s="1"/>
  <c r="AH254" i="3"/>
  <c r="AH271" i="3" s="1"/>
  <c r="AG254" i="3"/>
  <c r="AF254" i="3"/>
  <c r="AF271" i="3" s="1"/>
  <c r="AE254" i="3"/>
  <c r="AE271" i="3" s="1"/>
  <c r="AD254" i="3"/>
  <c r="AD271" i="3" s="1"/>
  <c r="AC254" i="3"/>
  <c r="AB254" i="3"/>
  <c r="AB271" i="3" s="1"/>
  <c r="AA254" i="3"/>
  <c r="AA271" i="3" s="1"/>
  <c r="BF271" i="3" s="1"/>
  <c r="BF253" i="3"/>
  <c r="BE253" i="3"/>
  <c r="BD253" i="3"/>
  <c r="BC253" i="3"/>
  <c r="BB253" i="3"/>
  <c r="BA253" i="3"/>
  <c r="AZ253" i="3"/>
  <c r="AY253" i="3"/>
  <c r="AX253" i="3"/>
  <c r="AW253" i="3"/>
  <c r="AV253" i="3"/>
  <c r="AU253" i="3"/>
  <c r="AT253" i="3"/>
  <c r="AS253" i="3"/>
  <c r="AR253" i="3"/>
  <c r="AQ253" i="3"/>
  <c r="AP253" i="3"/>
  <c r="AO253" i="3"/>
  <c r="AN253" i="3"/>
  <c r="AM253" i="3"/>
  <c r="AL253" i="3"/>
  <c r="AK253" i="3"/>
  <c r="AJ253" i="3"/>
  <c r="AI253" i="3"/>
  <c r="AH253" i="3"/>
  <c r="AG253" i="3"/>
  <c r="AF253" i="3"/>
  <c r="AE253" i="3"/>
  <c r="AD253" i="3"/>
  <c r="AC253" i="3"/>
  <c r="AB253" i="3"/>
  <c r="AA253" i="3"/>
  <c r="BF252" i="3"/>
  <c r="BE252" i="3"/>
  <c r="BD252" i="3"/>
  <c r="BC252" i="3"/>
  <c r="BB252" i="3"/>
  <c r="BA252" i="3"/>
  <c r="AZ252" i="3"/>
  <c r="AY252" i="3"/>
  <c r="AX252" i="3"/>
  <c r="AW252" i="3"/>
  <c r="AV252" i="3"/>
  <c r="AU252" i="3"/>
  <c r="AT252" i="3"/>
  <c r="AS252" i="3"/>
  <c r="AR252" i="3"/>
  <c r="AQ252" i="3"/>
  <c r="AP252" i="3"/>
  <c r="AO252" i="3"/>
  <c r="AN252" i="3"/>
  <c r="AM252" i="3"/>
  <c r="AL252" i="3"/>
  <c r="AK252" i="3"/>
  <c r="AJ252" i="3"/>
  <c r="AI252" i="3"/>
  <c r="AH252" i="3"/>
  <c r="AG252" i="3"/>
  <c r="AF252" i="3"/>
  <c r="AE252" i="3"/>
  <c r="AD252" i="3"/>
  <c r="AC252" i="3"/>
  <c r="AB252" i="3"/>
  <c r="AA252" i="3"/>
  <c r="BF251" i="3"/>
  <c r="BE251" i="3"/>
  <c r="BD251" i="3"/>
  <c r="BC251" i="3"/>
  <c r="BB251" i="3"/>
  <c r="BA251" i="3"/>
  <c r="AZ251" i="3"/>
  <c r="AY251" i="3"/>
  <c r="AX251" i="3"/>
  <c r="AW251" i="3"/>
  <c r="AV251" i="3"/>
  <c r="AU251" i="3"/>
  <c r="AT251" i="3"/>
  <c r="AS251" i="3"/>
  <c r="AR251" i="3"/>
  <c r="AQ251" i="3"/>
  <c r="AP251" i="3"/>
  <c r="AO251" i="3"/>
  <c r="AN251" i="3"/>
  <c r="AM251" i="3"/>
  <c r="AL251" i="3"/>
  <c r="AK251" i="3"/>
  <c r="AJ251" i="3"/>
  <c r="AI251" i="3"/>
  <c r="AH251" i="3"/>
  <c r="AG251" i="3"/>
  <c r="AF251" i="3"/>
  <c r="AE251" i="3"/>
  <c r="AD251" i="3"/>
  <c r="AC251" i="3"/>
  <c r="AB251" i="3"/>
  <c r="AA251" i="3"/>
  <c r="BF250" i="3"/>
  <c r="BE250" i="3"/>
  <c r="BD250" i="3"/>
  <c r="BC250" i="3"/>
  <c r="BB250" i="3"/>
  <c r="BA250" i="3"/>
  <c r="AZ250" i="3"/>
  <c r="AY250" i="3"/>
  <c r="AX250" i="3"/>
  <c r="AW250" i="3"/>
  <c r="AV250" i="3"/>
  <c r="AU250" i="3"/>
  <c r="AT250" i="3"/>
  <c r="AS250" i="3"/>
  <c r="AR250" i="3"/>
  <c r="AQ250" i="3"/>
  <c r="AP250" i="3"/>
  <c r="AO250" i="3"/>
  <c r="AN250" i="3"/>
  <c r="AM250" i="3"/>
  <c r="AL250" i="3"/>
  <c r="AK250" i="3"/>
  <c r="AJ250" i="3"/>
  <c r="AI250" i="3"/>
  <c r="AH250" i="3"/>
  <c r="AG250" i="3"/>
  <c r="AF250" i="3"/>
  <c r="AE250" i="3"/>
  <c r="AD250" i="3"/>
  <c r="AC250" i="3"/>
  <c r="AB250" i="3"/>
  <c r="AA250" i="3"/>
  <c r="BE249" i="3"/>
  <c r="BD249" i="3"/>
  <c r="BC249" i="3"/>
  <c r="BB249" i="3"/>
  <c r="BA249" i="3"/>
  <c r="AZ249" i="3"/>
  <c r="AY249" i="3"/>
  <c r="AX249" i="3"/>
  <c r="AW249" i="3"/>
  <c r="AV249" i="3"/>
  <c r="AU249" i="3"/>
  <c r="AT249" i="3"/>
  <c r="AS249" i="3"/>
  <c r="AR249" i="3"/>
  <c r="AQ249" i="3"/>
  <c r="AP249" i="3"/>
  <c r="AO249" i="3"/>
  <c r="AN249" i="3"/>
  <c r="AM249" i="3"/>
  <c r="AL249" i="3"/>
  <c r="AK249" i="3"/>
  <c r="AJ249" i="3"/>
  <c r="AI249" i="3"/>
  <c r="AH249" i="3"/>
  <c r="AG249" i="3"/>
  <c r="AF249" i="3"/>
  <c r="AE249" i="3"/>
  <c r="AD249" i="3"/>
  <c r="AC249" i="3"/>
  <c r="AB249" i="3"/>
  <c r="AA249" i="3"/>
  <c r="BF249" i="3" s="1"/>
  <c r="BE248" i="3"/>
  <c r="BD248" i="3"/>
  <c r="BC248" i="3"/>
  <c r="BB248" i="3"/>
  <c r="BA248" i="3"/>
  <c r="AZ248" i="3"/>
  <c r="AY248" i="3"/>
  <c r="AX248" i="3"/>
  <c r="AW248" i="3"/>
  <c r="AV248" i="3"/>
  <c r="AU248" i="3"/>
  <c r="AT248" i="3"/>
  <c r="AS248" i="3"/>
  <c r="AR248" i="3"/>
  <c r="AQ248" i="3"/>
  <c r="AP248" i="3"/>
  <c r="AO248" i="3"/>
  <c r="AN248" i="3"/>
  <c r="AM248" i="3"/>
  <c r="AL248" i="3"/>
  <c r="AK248" i="3"/>
  <c r="AJ248" i="3"/>
  <c r="AI248" i="3"/>
  <c r="AH248" i="3"/>
  <c r="AG248" i="3"/>
  <c r="AF248" i="3"/>
  <c r="AE248" i="3"/>
  <c r="AD248" i="3"/>
  <c r="AC248" i="3"/>
  <c r="AB248" i="3"/>
  <c r="AA248" i="3"/>
  <c r="BF248" i="3" s="1"/>
  <c r="BE247" i="3"/>
  <c r="BD247" i="3"/>
  <c r="BC247" i="3"/>
  <c r="BB247" i="3"/>
  <c r="BA247" i="3"/>
  <c r="AZ247" i="3"/>
  <c r="AY247" i="3"/>
  <c r="AX247" i="3"/>
  <c r="AW247" i="3"/>
  <c r="AV247" i="3"/>
  <c r="AU247" i="3"/>
  <c r="AT247" i="3"/>
  <c r="AS247" i="3"/>
  <c r="AR247" i="3"/>
  <c r="AQ247" i="3"/>
  <c r="AP247" i="3"/>
  <c r="AO247" i="3"/>
  <c r="AN247" i="3"/>
  <c r="AM247" i="3"/>
  <c r="AL247" i="3"/>
  <c r="AK247" i="3"/>
  <c r="AJ247" i="3"/>
  <c r="AI247" i="3"/>
  <c r="AH247" i="3"/>
  <c r="AG247" i="3"/>
  <c r="AF247" i="3"/>
  <c r="AE247" i="3"/>
  <c r="AD247" i="3"/>
  <c r="AC247" i="3"/>
  <c r="AB247" i="3"/>
  <c r="AA247" i="3"/>
  <c r="BF247" i="3" s="1"/>
  <c r="BE246" i="3"/>
  <c r="BD246" i="3"/>
  <c r="BC246" i="3"/>
  <c r="BB246" i="3"/>
  <c r="BA246" i="3"/>
  <c r="AZ246" i="3"/>
  <c r="AY246" i="3"/>
  <c r="AX246" i="3"/>
  <c r="AW246" i="3"/>
  <c r="AV246" i="3"/>
  <c r="AU246" i="3"/>
  <c r="AT246" i="3"/>
  <c r="AS246" i="3"/>
  <c r="AR246" i="3"/>
  <c r="AQ246" i="3"/>
  <c r="AP246" i="3"/>
  <c r="AO246" i="3"/>
  <c r="AN246" i="3"/>
  <c r="AM246" i="3"/>
  <c r="AL246" i="3"/>
  <c r="AK246" i="3"/>
  <c r="AJ246" i="3"/>
  <c r="AI246" i="3"/>
  <c r="AH246" i="3"/>
  <c r="AG246" i="3"/>
  <c r="AF246" i="3"/>
  <c r="AE246" i="3"/>
  <c r="AD246" i="3"/>
  <c r="AC246" i="3"/>
  <c r="AB246" i="3"/>
  <c r="AA246" i="3"/>
  <c r="BF246" i="3" s="1"/>
  <c r="BE245" i="3"/>
  <c r="BD245" i="3"/>
  <c r="BC245" i="3"/>
  <c r="BB245" i="3"/>
  <c r="BA245" i="3"/>
  <c r="AZ245" i="3"/>
  <c r="AY245" i="3"/>
  <c r="AX245" i="3"/>
  <c r="AW245" i="3"/>
  <c r="AV245" i="3"/>
  <c r="AU245" i="3"/>
  <c r="AT245" i="3"/>
  <c r="AS245" i="3"/>
  <c r="AR245" i="3"/>
  <c r="AQ245" i="3"/>
  <c r="AP245" i="3"/>
  <c r="AO245" i="3"/>
  <c r="AN245" i="3"/>
  <c r="AM245" i="3"/>
  <c r="AL245" i="3"/>
  <c r="AK245" i="3"/>
  <c r="AJ245" i="3"/>
  <c r="AI245" i="3"/>
  <c r="AH245" i="3"/>
  <c r="AG245" i="3"/>
  <c r="AF245" i="3"/>
  <c r="AE245" i="3"/>
  <c r="AD245" i="3"/>
  <c r="AC245" i="3"/>
  <c r="AB245" i="3"/>
  <c r="AA245" i="3"/>
  <c r="BF245" i="3" s="1"/>
  <c r="BE244" i="3"/>
  <c r="BD244" i="3"/>
  <c r="BC244" i="3"/>
  <c r="BB244" i="3"/>
  <c r="BA244" i="3"/>
  <c r="AZ244" i="3"/>
  <c r="AY244" i="3"/>
  <c r="AX244" i="3"/>
  <c r="AW244" i="3"/>
  <c r="AV244" i="3"/>
  <c r="AU244" i="3"/>
  <c r="AT244" i="3"/>
  <c r="AS244" i="3"/>
  <c r="AR244" i="3"/>
  <c r="AQ244" i="3"/>
  <c r="AP244" i="3"/>
  <c r="AO244" i="3"/>
  <c r="AN244" i="3"/>
  <c r="AM244" i="3"/>
  <c r="AL244" i="3"/>
  <c r="AK244" i="3"/>
  <c r="AJ244" i="3"/>
  <c r="AI244" i="3"/>
  <c r="AH244" i="3"/>
  <c r="AG244" i="3"/>
  <c r="AF244" i="3"/>
  <c r="AE244" i="3"/>
  <c r="AD244" i="3"/>
  <c r="AC244" i="3"/>
  <c r="AB244" i="3"/>
  <c r="AA244" i="3"/>
  <c r="BF244" i="3" s="1"/>
  <c r="BE243" i="3"/>
  <c r="BE242" i="3" s="1"/>
  <c r="BE268" i="3" s="1"/>
  <c r="BD243" i="3"/>
  <c r="BC243" i="3"/>
  <c r="BB243" i="3"/>
  <c r="BA243" i="3"/>
  <c r="BA242" i="3" s="1"/>
  <c r="BA268" i="3" s="1"/>
  <c r="AZ243" i="3"/>
  <c r="AY243" i="3"/>
  <c r="AX243" i="3"/>
  <c r="AW243" i="3"/>
  <c r="AW242" i="3" s="1"/>
  <c r="AW268" i="3" s="1"/>
  <c r="AV243" i="3"/>
  <c r="AU243" i="3"/>
  <c r="AT243" i="3"/>
  <c r="AS243" i="3"/>
  <c r="AS242" i="3" s="1"/>
  <c r="AS268" i="3" s="1"/>
  <c r="AR243" i="3"/>
  <c r="AQ243" i="3"/>
  <c r="AP243" i="3"/>
  <c r="AO243" i="3"/>
  <c r="AO242" i="3" s="1"/>
  <c r="AO268" i="3" s="1"/>
  <c r="AN243" i="3"/>
  <c r="AM243" i="3"/>
  <c r="AL243" i="3"/>
  <c r="AK243" i="3"/>
  <c r="AK242" i="3" s="1"/>
  <c r="AK268" i="3" s="1"/>
  <c r="AJ243" i="3"/>
  <c r="AI243" i="3"/>
  <c r="AH243" i="3"/>
  <c r="AG243" i="3"/>
  <c r="AG242" i="3" s="1"/>
  <c r="AG268" i="3" s="1"/>
  <c r="AF243" i="3"/>
  <c r="AE243" i="3"/>
  <c r="AD243" i="3"/>
  <c r="AC243" i="3"/>
  <c r="AC242" i="3" s="1"/>
  <c r="AC268" i="3" s="1"/>
  <c r="AB243" i="3"/>
  <c r="AA243" i="3"/>
  <c r="BF243" i="3" s="1"/>
  <c r="BD242" i="3"/>
  <c r="BC242" i="3"/>
  <c r="BB242" i="3"/>
  <c r="AZ242" i="3"/>
  <c r="AY242" i="3"/>
  <c r="AX242" i="3"/>
  <c r="AV242" i="3"/>
  <c r="AU242" i="3"/>
  <c r="AT242" i="3"/>
  <c r="AR242" i="3"/>
  <c r="AQ242" i="3"/>
  <c r="AP242" i="3"/>
  <c r="AN242" i="3"/>
  <c r="AM242" i="3"/>
  <c r="AL242" i="3"/>
  <c r="AJ242" i="3"/>
  <c r="AI242" i="3"/>
  <c r="AH242" i="3"/>
  <c r="AF242" i="3"/>
  <c r="AE242" i="3"/>
  <c r="AD242" i="3"/>
  <c r="AB242" i="3"/>
  <c r="AA242" i="3"/>
  <c r="BF242" i="3" s="1"/>
  <c r="BF241" i="3"/>
  <c r="BE241" i="3"/>
  <c r="BD241" i="3"/>
  <c r="BC241" i="3"/>
  <c r="BB241" i="3"/>
  <c r="BA241" i="3"/>
  <c r="AZ241" i="3"/>
  <c r="AY241" i="3"/>
  <c r="AX241" i="3"/>
  <c r="AW241" i="3"/>
  <c r="AV241" i="3"/>
  <c r="AU241" i="3"/>
  <c r="AT241" i="3"/>
  <c r="AS241" i="3"/>
  <c r="AR241" i="3"/>
  <c r="AQ241" i="3"/>
  <c r="AP241" i="3"/>
  <c r="AO241" i="3"/>
  <c r="AN241" i="3"/>
  <c r="AM241" i="3"/>
  <c r="AL241" i="3"/>
  <c r="AK241" i="3"/>
  <c r="AJ241" i="3"/>
  <c r="AI241" i="3"/>
  <c r="AH241" i="3"/>
  <c r="AG241" i="3"/>
  <c r="AF241" i="3"/>
  <c r="AE241" i="3"/>
  <c r="AD241" i="3"/>
  <c r="AC241" i="3"/>
  <c r="AB241" i="3"/>
  <c r="AA241" i="3"/>
  <c r="BF240" i="3"/>
  <c r="BE240" i="3"/>
  <c r="BD240" i="3"/>
  <c r="BC240" i="3"/>
  <c r="BB240" i="3"/>
  <c r="BA240" i="3"/>
  <c r="AZ240" i="3"/>
  <c r="AY240" i="3"/>
  <c r="AX240" i="3"/>
  <c r="AW240" i="3"/>
  <c r="AV240" i="3"/>
  <c r="AU240" i="3"/>
  <c r="AT240" i="3"/>
  <c r="AS240" i="3"/>
  <c r="AR240" i="3"/>
  <c r="AQ240" i="3"/>
  <c r="AP240" i="3"/>
  <c r="AO240" i="3"/>
  <c r="AN240" i="3"/>
  <c r="AM240" i="3"/>
  <c r="AL240" i="3"/>
  <c r="AK240" i="3"/>
  <c r="AJ240" i="3"/>
  <c r="AI240" i="3"/>
  <c r="AH240" i="3"/>
  <c r="AG240" i="3"/>
  <c r="AF240" i="3"/>
  <c r="AE240" i="3"/>
  <c r="AD240" i="3"/>
  <c r="AC240" i="3"/>
  <c r="AB240" i="3"/>
  <c r="AA240" i="3"/>
  <c r="BF239" i="3"/>
  <c r="BE239" i="3"/>
  <c r="BD239" i="3"/>
  <c r="BC239" i="3"/>
  <c r="BB239" i="3"/>
  <c r="BA239" i="3"/>
  <c r="AZ239" i="3"/>
  <c r="AY239" i="3"/>
  <c r="AX239" i="3"/>
  <c r="AW239" i="3"/>
  <c r="AV239" i="3"/>
  <c r="AU239" i="3"/>
  <c r="AT239" i="3"/>
  <c r="AS239" i="3"/>
  <c r="AR239" i="3"/>
  <c r="AQ239" i="3"/>
  <c r="AP239" i="3"/>
  <c r="AO239" i="3"/>
  <c r="AN239" i="3"/>
  <c r="AM239" i="3"/>
  <c r="AL239" i="3"/>
  <c r="AK239" i="3"/>
  <c r="AJ239" i="3"/>
  <c r="AI239" i="3"/>
  <c r="AH239" i="3"/>
  <c r="AG239" i="3"/>
  <c r="AF239" i="3"/>
  <c r="AE239" i="3"/>
  <c r="AD239" i="3"/>
  <c r="AC239" i="3"/>
  <c r="AB239" i="3"/>
  <c r="AA239" i="3"/>
  <c r="BF238" i="3"/>
  <c r="BE238" i="3"/>
  <c r="BD238" i="3"/>
  <c r="BC238" i="3"/>
  <c r="BB238" i="3"/>
  <c r="BA238" i="3"/>
  <c r="AZ238" i="3"/>
  <c r="AY238" i="3"/>
  <c r="AX238" i="3"/>
  <c r="AW238" i="3"/>
  <c r="AV238" i="3"/>
  <c r="AU238" i="3"/>
  <c r="AT238" i="3"/>
  <c r="AS238" i="3"/>
  <c r="AR238" i="3"/>
  <c r="AQ238" i="3"/>
  <c r="AP238" i="3"/>
  <c r="AO238" i="3"/>
  <c r="AN238" i="3"/>
  <c r="AM238" i="3"/>
  <c r="AL238" i="3"/>
  <c r="AK238" i="3"/>
  <c r="AJ238" i="3"/>
  <c r="AI238" i="3"/>
  <c r="AH238" i="3"/>
  <c r="AG238" i="3"/>
  <c r="AF238" i="3"/>
  <c r="AE238" i="3"/>
  <c r="AD238" i="3"/>
  <c r="AC238" i="3"/>
  <c r="AB238" i="3"/>
  <c r="AA238" i="3"/>
  <c r="BF237" i="3"/>
  <c r="BE237" i="3"/>
  <c r="BD237" i="3"/>
  <c r="BC237" i="3"/>
  <c r="BB237" i="3"/>
  <c r="BA237" i="3"/>
  <c r="AZ237" i="3"/>
  <c r="AY237" i="3"/>
  <c r="AX237" i="3"/>
  <c r="AW237" i="3"/>
  <c r="AV237" i="3"/>
  <c r="AU237" i="3"/>
  <c r="AT237" i="3"/>
  <c r="AS237" i="3"/>
  <c r="AR237" i="3"/>
  <c r="AQ237" i="3"/>
  <c r="AP237" i="3"/>
  <c r="AO237" i="3"/>
  <c r="AN237" i="3"/>
  <c r="AM237" i="3"/>
  <c r="AL237" i="3"/>
  <c r="AK237" i="3"/>
  <c r="AJ237" i="3"/>
  <c r="AI237" i="3"/>
  <c r="AH237" i="3"/>
  <c r="AG237" i="3"/>
  <c r="AF237" i="3"/>
  <c r="AE237" i="3"/>
  <c r="AD237" i="3"/>
  <c r="AC237" i="3"/>
  <c r="AB237" i="3"/>
  <c r="AA237" i="3"/>
  <c r="BE236" i="3"/>
  <c r="BD236" i="3"/>
  <c r="BC236" i="3"/>
  <c r="BB236" i="3"/>
  <c r="BA236" i="3"/>
  <c r="AZ236" i="3"/>
  <c r="AY236" i="3"/>
  <c r="AX236" i="3"/>
  <c r="AW236" i="3"/>
  <c r="AV236" i="3"/>
  <c r="AU236" i="3"/>
  <c r="AT236" i="3"/>
  <c r="AS236" i="3"/>
  <c r="AR236" i="3"/>
  <c r="AQ236" i="3"/>
  <c r="AP236" i="3"/>
  <c r="AO236" i="3"/>
  <c r="AN236" i="3"/>
  <c r="AM236" i="3"/>
  <c r="AL236" i="3"/>
  <c r="AK236" i="3"/>
  <c r="AJ236" i="3"/>
  <c r="AI236" i="3"/>
  <c r="AH236" i="3"/>
  <c r="AG236" i="3"/>
  <c r="AF236" i="3"/>
  <c r="AE236" i="3"/>
  <c r="AD236" i="3"/>
  <c r="AC236" i="3"/>
  <c r="AB236" i="3"/>
  <c r="AA236" i="3"/>
  <c r="BF236" i="3" s="1"/>
  <c r="BG236" i="3" s="1"/>
  <c r="BE235" i="3"/>
  <c r="BD235" i="3"/>
  <c r="BC235" i="3"/>
  <c r="BC231" i="3" s="1"/>
  <c r="BB235" i="3"/>
  <c r="BA235" i="3"/>
  <c r="AZ235" i="3"/>
  <c r="AY235" i="3"/>
  <c r="AY231" i="3" s="1"/>
  <c r="AX235" i="3"/>
  <c r="AW235" i="3"/>
  <c r="AV235" i="3"/>
  <c r="AU235" i="3"/>
  <c r="AU231" i="3" s="1"/>
  <c r="AT235" i="3"/>
  <c r="AS235" i="3"/>
  <c r="AR235" i="3"/>
  <c r="AQ235" i="3"/>
  <c r="AQ231" i="3" s="1"/>
  <c r="AP235" i="3"/>
  <c r="AO235" i="3"/>
  <c r="AN235" i="3"/>
  <c r="AM235" i="3"/>
  <c r="AM231" i="3" s="1"/>
  <c r="AL235" i="3"/>
  <c r="AK235" i="3"/>
  <c r="AJ235" i="3"/>
  <c r="AI235" i="3"/>
  <c r="AI231" i="3" s="1"/>
  <c r="AH235" i="3"/>
  <c r="AG235" i="3"/>
  <c r="AF235" i="3"/>
  <c r="AE235" i="3"/>
  <c r="AE231" i="3" s="1"/>
  <c r="AD235" i="3"/>
  <c r="AC235" i="3"/>
  <c r="AB235" i="3"/>
  <c r="AA235" i="3"/>
  <c r="BF235" i="3" s="1"/>
  <c r="BE234" i="3"/>
  <c r="BE233" i="3" s="1"/>
  <c r="BE225" i="3" s="1"/>
  <c r="BD234" i="3"/>
  <c r="BC234" i="3"/>
  <c r="BB234" i="3"/>
  <c r="BA234" i="3"/>
  <c r="BA233" i="3" s="1"/>
  <c r="BA225" i="3" s="1"/>
  <c r="AZ234" i="3"/>
  <c r="AY234" i="3"/>
  <c r="AX234" i="3"/>
  <c r="AW234" i="3"/>
  <c r="AW233" i="3" s="1"/>
  <c r="AW225" i="3" s="1"/>
  <c r="AV234" i="3"/>
  <c r="AU234" i="3"/>
  <c r="AT234" i="3"/>
  <c r="AS234" i="3"/>
  <c r="AS233" i="3" s="1"/>
  <c r="AS225" i="3" s="1"/>
  <c r="AR234" i="3"/>
  <c r="AR226" i="3" s="1"/>
  <c r="AQ234" i="3"/>
  <c r="AP234" i="3"/>
  <c r="AO234" i="3"/>
  <c r="AO233" i="3" s="1"/>
  <c r="AO225" i="3" s="1"/>
  <c r="AN234" i="3"/>
  <c r="AN226" i="3" s="1"/>
  <c r="AM234" i="3"/>
  <c r="AL234" i="3"/>
  <c r="AK234" i="3"/>
  <c r="AK233" i="3" s="1"/>
  <c r="AK225" i="3" s="1"/>
  <c r="AJ234" i="3"/>
  <c r="AJ226" i="3" s="1"/>
  <c r="AI234" i="3"/>
  <c r="AH234" i="3"/>
  <c r="AG234" i="3"/>
  <c r="AG233" i="3" s="1"/>
  <c r="AG225" i="3" s="1"/>
  <c r="AF234" i="3"/>
  <c r="AF226" i="3" s="1"/>
  <c r="AE234" i="3"/>
  <c r="AD234" i="3"/>
  <c r="AC234" i="3"/>
  <c r="AC233" i="3" s="1"/>
  <c r="AC225" i="3" s="1"/>
  <c r="AB234" i="3"/>
  <c r="AB226" i="3" s="1"/>
  <c r="AA234" i="3"/>
  <c r="BF234" i="3" s="1"/>
  <c r="BD233" i="3"/>
  <c r="BD225" i="3" s="1"/>
  <c r="BC233" i="3"/>
  <c r="BC225" i="3" s="1"/>
  <c r="BB233" i="3"/>
  <c r="AZ233" i="3"/>
  <c r="AZ225" i="3" s="1"/>
  <c r="AY233" i="3"/>
  <c r="AY225" i="3" s="1"/>
  <c r="AX233" i="3"/>
  <c r="AV233" i="3"/>
  <c r="AV225" i="3" s="1"/>
  <c r="AU233" i="3"/>
  <c r="AU225" i="3" s="1"/>
  <c r="AT233" i="3"/>
  <c r="AR233" i="3"/>
  <c r="AR225" i="3" s="1"/>
  <c r="AQ233" i="3"/>
  <c r="AQ225" i="3" s="1"/>
  <c r="AP233" i="3"/>
  <c r="AN233" i="3"/>
  <c r="AN225" i="3" s="1"/>
  <c r="AM233" i="3"/>
  <c r="AM225" i="3" s="1"/>
  <c r="AL233" i="3"/>
  <c r="AJ233" i="3"/>
  <c r="AJ225" i="3" s="1"/>
  <c r="AI233" i="3"/>
  <c r="AI225" i="3" s="1"/>
  <c r="AH233" i="3"/>
  <c r="AF233" i="3"/>
  <c r="AF225" i="3" s="1"/>
  <c r="AE233" i="3"/>
  <c r="AE225" i="3" s="1"/>
  <c r="AD233" i="3"/>
  <c r="AB233" i="3"/>
  <c r="AB225" i="3" s="1"/>
  <c r="AA233" i="3"/>
  <c r="BF233" i="3" s="1"/>
  <c r="BF232" i="3"/>
  <c r="BG232" i="3" s="1"/>
  <c r="BE232" i="3"/>
  <c r="BD232" i="3"/>
  <c r="BD228" i="3" s="1"/>
  <c r="BC232" i="3"/>
  <c r="BB232" i="3"/>
  <c r="BA232" i="3"/>
  <c r="AZ232" i="3"/>
  <c r="AZ228" i="3" s="1"/>
  <c r="AY232" i="3"/>
  <c r="AX232" i="3"/>
  <c r="AW232" i="3"/>
  <c r="AV232" i="3"/>
  <c r="AV228" i="3" s="1"/>
  <c r="AU232" i="3"/>
  <c r="AT232" i="3"/>
  <c r="AS232" i="3"/>
  <c r="AR232" i="3"/>
  <c r="AR228" i="3" s="1"/>
  <c r="AQ232" i="3"/>
  <c r="AP232" i="3"/>
  <c r="AO232" i="3"/>
  <c r="AN232" i="3"/>
  <c r="AN228" i="3" s="1"/>
  <c r="AM232" i="3"/>
  <c r="AL232" i="3"/>
  <c r="AK232" i="3"/>
  <c r="AJ232" i="3"/>
  <c r="AJ228" i="3" s="1"/>
  <c r="AI232" i="3"/>
  <c r="AH232" i="3"/>
  <c r="AG232" i="3"/>
  <c r="AF232" i="3"/>
  <c r="AF228" i="3" s="1"/>
  <c r="AE232" i="3"/>
  <c r="AD232" i="3"/>
  <c r="AC232" i="3"/>
  <c r="AB232" i="3"/>
  <c r="AB228" i="3" s="1"/>
  <c r="AA232" i="3"/>
  <c r="BE231" i="3"/>
  <c r="BD231" i="3"/>
  <c r="BD229" i="3" s="1"/>
  <c r="BB231" i="3"/>
  <c r="BB229" i="3" s="1"/>
  <c r="BB270" i="3" s="1"/>
  <c r="BB272" i="3" s="1"/>
  <c r="BA231" i="3"/>
  <c r="AZ231" i="3"/>
  <c r="AX231" i="3"/>
  <c r="AX229" i="3" s="1"/>
  <c r="AX270" i="3" s="1"/>
  <c r="AX272" i="3" s="1"/>
  <c r="AW231" i="3"/>
  <c r="AV231" i="3"/>
  <c r="AT231" i="3"/>
  <c r="AS231" i="3"/>
  <c r="AR231" i="3"/>
  <c r="AP231" i="3"/>
  <c r="AP229" i="3" s="1"/>
  <c r="AP270" i="3" s="1"/>
  <c r="AP272" i="3" s="1"/>
  <c r="AO231" i="3"/>
  <c r="AN231" i="3"/>
  <c r="AN229" i="3" s="1"/>
  <c r="AL231" i="3"/>
  <c r="AL229" i="3" s="1"/>
  <c r="AL270" i="3" s="1"/>
  <c r="AL272" i="3" s="1"/>
  <c r="AK231" i="3"/>
  <c r="AJ231" i="3"/>
  <c r="AH231" i="3"/>
  <c r="AH229" i="3" s="1"/>
  <c r="AH270" i="3" s="1"/>
  <c r="AH272" i="3" s="1"/>
  <c r="AG231" i="3"/>
  <c r="AF231" i="3"/>
  <c r="AD231" i="3"/>
  <c r="AC231" i="3"/>
  <c r="AB231" i="3"/>
  <c r="AA231" i="3"/>
  <c r="BF231" i="3" s="1"/>
  <c r="BE230" i="3"/>
  <c r="BD230" i="3"/>
  <c r="BC230" i="3"/>
  <c r="BB230" i="3"/>
  <c r="BA230" i="3"/>
  <c r="AZ230" i="3"/>
  <c r="AY230" i="3"/>
  <c r="AX230" i="3"/>
  <c r="AW230" i="3"/>
  <c r="AV230" i="3"/>
  <c r="AU230" i="3"/>
  <c r="AT230" i="3"/>
  <c r="AS230" i="3"/>
  <c r="AR230" i="3"/>
  <c r="AQ230" i="3"/>
  <c r="AP230" i="3"/>
  <c r="AO230" i="3"/>
  <c r="AN230" i="3"/>
  <c r="AM230" i="3"/>
  <c r="AL230" i="3"/>
  <c r="AK230" i="3"/>
  <c r="AJ230" i="3"/>
  <c r="AI230" i="3"/>
  <c r="AH230" i="3"/>
  <c r="AG230" i="3"/>
  <c r="AF230" i="3"/>
  <c r="AE230" i="3"/>
  <c r="AD230" i="3"/>
  <c r="AC230" i="3"/>
  <c r="AB230" i="3"/>
  <c r="AA230" i="3"/>
  <c r="BF230" i="3" s="1"/>
  <c r="BE229" i="3"/>
  <c r="BE270" i="3" s="1"/>
  <c r="BC229" i="3"/>
  <c r="BC270" i="3" s="1"/>
  <c r="BC272" i="3" s="1"/>
  <c r="BA229" i="3"/>
  <c r="BA270" i="3" s="1"/>
  <c r="AZ229" i="3"/>
  <c r="AY229" i="3"/>
  <c r="AY270" i="3" s="1"/>
  <c r="AY272" i="3" s="1"/>
  <c r="AW229" i="3"/>
  <c r="AW270" i="3" s="1"/>
  <c r="AV229" i="3"/>
  <c r="AU229" i="3"/>
  <c r="AU270" i="3" s="1"/>
  <c r="AU272" i="3" s="1"/>
  <c r="AT229" i="3"/>
  <c r="AT270" i="3" s="1"/>
  <c r="AT272" i="3" s="1"/>
  <c r="AS229" i="3"/>
  <c r="AS270" i="3" s="1"/>
  <c r="AR229" i="3"/>
  <c r="AQ229" i="3"/>
  <c r="AQ270" i="3" s="1"/>
  <c r="AQ272" i="3" s="1"/>
  <c r="AO229" i="3"/>
  <c r="AO270" i="3" s="1"/>
  <c r="AM229" i="3"/>
  <c r="AM270" i="3" s="1"/>
  <c r="AM272" i="3" s="1"/>
  <c r="AK229" i="3"/>
  <c r="AK270" i="3" s="1"/>
  <c r="AJ229" i="3"/>
  <c r="AI229" i="3"/>
  <c r="AI270" i="3" s="1"/>
  <c r="AI272" i="3" s="1"/>
  <c r="AG229" i="3"/>
  <c r="AG270" i="3" s="1"/>
  <c r="AF229" i="3"/>
  <c r="AE229" i="3"/>
  <c r="AE270" i="3" s="1"/>
  <c r="AE272" i="3" s="1"/>
  <c r="AD229" i="3"/>
  <c r="AD270" i="3" s="1"/>
  <c r="AD272" i="3" s="1"/>
  <c r="AC229" i="3"/>
  <c r="AC270" i="3" s="1"/>
  <c r="AB229" i="3"/>
  <c r="AA229" i="3"/>
  <c r="AA270" i="3" s="1"/>
  <c r="BF228" i="3"/>
  <c r="BG228" i="3" s="1"/>
  <c r="BE228" i="3"/>
  <c r="BC228" i="3"/>
  <c r="BB228" i="3"/>
  <c r="BA228" i="3"/>
  <c r="AY228" i="3"/>
  <c r="AX228" i="3"/>
  <c r="AW228" i="3"/>
  <c r="AU228" i="3"/>
  <c r="AT228" i="3"/>
  <c r="AS228" i="3"/>
  <c r="AQ228" i="3"/>
  <c r="AP228" i="3"/>
  <c r="AO228" i="3"/>
  <c r="AM228" i="3"/>
  <c r="AL228" i="3"/>
  <c r="AK228" i="3"/>
  <c r="AI228" i="3"/>
  <c r="AH228" i="3"/>
  <c r="AG228" i="3"/>
  <c r="AE228" i="3"/>
  <c r="AD228" i="3"/>
  <c r="AC228" i="3"/>
  <c r="AA228" i="3"/>
  <c r="BF227" i="3"/>
  <c r="BE227" i="3"/>
  <c r="BD227" i="3"/>
  <c r="BC227" i="3"/>
  <c r="BB227" i="3"/>
  <c r="BA227" i="3"/>
  <c r="AZ227" i="3"/>
  <c r="AY227" i="3"/>
  <c r="AX227" i="3"/>
  <c r="AW227" i="3"/>
  <c r="AV227" i="3"/>
  <c r="AU227" i="3"/>
  <c r="AT227" i="3"/>
  <c r="AS227" i="3"/>
  <c r="AR227" i="3"/>
  <c r="AQ227" i="3"/>
  <c r="AP227" i="3"/>
  <c r="AO227" i="3"/>
  <c r="AN227" i="3"/>
  <c r="AM227" i="3"/>
  <c r="AL227" i="3"/>
  <c r="AK227" i="3"/>
  <c r="AJ227" i="3"/>
  <c r="AI227" i="3"/>
  <c r="AH227" i="3"/>
  <c r="AG227" i="3"/>
  <c r="AF227" i="3"/>
  <c r="AE227" i="3"/>
  <c r="AD227" i="3"/>
  <c r="AC227" i="3"/>
  <c r="AB227" i="3"/>
  <c r="AA227" i="3"/>
  <c r="BF226" i="3"/>
  <c r="BE226" i="3"/>
  <c r="BD226" i="3"/>
  <c r="BC226" i="3"/>
  <c r="BB226" i="3"/>
  <c r="BA226" i="3"/>
  <c r="AZ226" i="3"/>
  <c r="AY226" i="3"/>
  <c r="AX226" i="3"/>
  <c r="AW226" i="3"/>
  <c r="AV226" i="3"/>
  <c r="AU226" i="3"/>
  <c r="AT226" i="3"/>
  <c r="AS226" i="3"/>
  <c r="AQ226" i="3"/>
  <c r="AP226" i="3"/>
  <c r="AO226" i="3"/>
  <c r="AM226" i="3"/>
  <c r="AL226" i="3"/>
  <c r="AK226" i="3"/>
  <c r="AI226" i="3"/>
  <c r="AH226" i="3"/>
  <c r="AG226" i="3"/>
  <c r="AE226" i="3"/>
  <c r="AD226" i="3"/>
  <c r="AC226" i="3"/>
  <c r="AA226" i="3"/>
  <c r="BB225" i="3"/>
  <c r="AX225" i="3"/>
  <c r="AT225" i="3"/>
  <c r="AP225" i="3"/>
  <c r="AL225" i="3"/>
  <c r="AH225" i="3"/>
  <c r="AD225" i="3"/>
  <c r="O225" i="3"/>
  <c r="BE224" i="3"/>
  <c r="BC224" i="3"/>
  <c r="BB224" i="3"/>
  <c r="BA224" i="3"/>
  <c r="AY224" i="3"/>
  <c r="AX224" i="3"/>
  <c r="AW224" i="3"/>
  <c r="AU224" i="3"/>
  <c r="AT224" i="3"/>
  <c r="AS224" i="3"/>
  <c r="AQ224" i="3"/>
  <c r="AP224" i="3"/>
  <c r="AO224" i="3"/>
  <c r="AM224" i="3"/>
  <c r="AL224" i="3"/>
  <c r="AK224" i="3"/>
  <c r="AI224" i="3"/>
  <c r="AH224" i="3"/>
  <c r="AG224" i="3"/>
  <c r="AE224" i="3"/>
  <c r="AD224" i="3"/>
  <c r="AC224" i="3"/>
  <c r="AA224" i="3"/>
  <c r="BF224" i="3" s="1"/>
  <c r="BE223" i="3"/>
  <c r="BD223" i="3"/>
  <c r="BC223" i="3"/>
  <c r="BB223" i="3"/>
  <c r="BA223" i="3"/>
  <c r="AZ223" i="3"/>
  <c r="AY223" i="3"/>
  <c r="AX223" i="3"/>
  <c r="AW223" i="3"/>
  <c r="AV223" i="3"/>
  <c r="AU223" i="3"/>
  <c r="AT223" i="3"/>
  <c r="AS223" i="3"/>
  <c r="AR223" i="3"/>
  <c r="AQ223" i="3"/>
  <c r="AP223" i="3"/>
  <c r="AO223" i="3"/>
  <c r="AN223" i="3"/>
  <c r="AM223" i="3"/>
  <c r="AL223" i="3"/>
  <c r="AK223" i="3"/>
  <c r="AJ223" i="3"/>
  <c r="AI223" i="3"/>
  <c r="AH223" i="3"/>
  <c r="AG223" i="3"/>
  <c r="AF223" i="3"/>
  <c r="AE223" i="3"/>
  <c r="AD223" i="3"/>
  <c r="AC223" i="3"/>
  <c r="AB223" i="3"/>
  <c r="AA223" i="3"/>
  <c r="BF223" i="3" s="1"/>
  <c r="BE211" i="3"/>
  <c r="BD211" i="3"/>
  <c r="BC211" i="3"/>
  <c r="BB211" i="3"/>
  <c r="BA211" i="3"/>
  <c r="AZ211" i="3"/>
  <c r="AY211" i="3"/>
  <c r="AX211" i="3"/>
  <c r="AW211" i="3"/>
  <c r="AV211" i="3"/>
  <c r="AU211" i="3"/>
  <c r="AT211" i="3"/>
  <c r="AS211" i="3"/>
  <c r="AR211" i="3"/>
  <c r="AQ211" i="3"/>
  <c r="AP211" i="3"/>
  <c r="AO211" i="3"/>
  <c r="AN211" i="3"/>
  <c r="AM211" i="3"/>
  <c r="AL211" i="3"/>
  <c r="AK211" i="3"/>
  <c r="AJ211" i="3"/>
  <c r="AI211" i="3"/>
  <c r="AH211" i="3"/>
  <c r="AG211" i="3"/>
  <c r="AF211" i="3"/>
  <c r="AE211" i="3"/>
  <c r="AD211" i="3"/>
  <c r="AC211" i="3"/>
  <c r="AB211" i="3"/>
  <c r="AA211" i="3"/>
  <c r="BF211" i="3" s="1"/>
  <c r="BE210" i="3"/>
  <c r="BD210" i="3"/>
  <c r="BC210" i="3"/>
  <c r="BB210" i="3"/>
  <c r="BA210" i="3"/>
  <c r="AZ210" i="3"/>
  <c r="AY210" i="3"/>
  <c r="AX210" i="3"/>
  <c r="AW210" i="3"/>
  <c r="AV210" i="3"/>
  <c r="AU210" i="3"/>
  <c r="AT210" i="3"/>
  <c r="AS210" i="3"/>
  <c r="AR210" i="3"/>
  <c r="AQ210" i="3"/>
  <c r="AP210" i="3"/>
  <c r="AO210" i="3"/>
  <c r="AN210" i="3"/>
  <c r="AM210" i="3"/>
  <c r="AL210" i="3"/>
  <c r="AK210" i="3"/>
  <c r="AJ210" i="3"/>
  <c r="AI210" i="3"/>
  <c r="AH210" i="3"/>
  <c r="AG210" i="3"/>
  <c r="AF210" i="3"/>
  <c r="AE210" i="3"/>
  <c r="AD210" i="3"/>
  <c r="AC210" i="3"/>
  <c r="AB210" i="3"/>
  <c r="AA210" i="3"/>
  <c r="BF210" i="3" s="1"/>
  <c r="BE209" i="3"/>
  <c r="BD209" i="3"/>
  <c r="BC209" i="3"/>
  <c r="BB209" i="3"/>
  <c r="BA209" i="3"/>
  <c r="AZ209" i="3"/>
  <c r="AY209" i="3"/>
  <c r="AX209" i="3"/>
  <c r="AW209" i="3"/>
  <c r="AV209" i="3"/>
  <c r="AU209" i="3"/>
  <c r="AT209" i="3"/>
  <c r="AS209" i="3"/>
  <c r="AR209" i="3"/>
  <c r="AQ209" i="3"/>
  <c r="AP209" i="3"/>
  <c r="AO209" i="3"/>
  <c r="AN209" i="3"/>
  <c r="AM209" i="3"/>
  <c r="AL209" i="3"/>
  <c r="AK209" i="3"/>
  <c r="AJ209" i="3"/>
  <c r="AI209" i="3"/>
  <c r="AH209" i="3"/>
  <c r="AG209" i="3"/>
  <c r="AF209" i="3"/>
  <c r="AE209" i="3"/>
  <c r="AD209" i="3"/>
  <c r="AC209" i="3"/>
  <c r="AB209" i="3"/>
  <c r="AA209" i="3"/>
  <c r="BF209" i="3" s="1"/>
  <c r="BE208" i="3"/>
  <c r="BD208" i="3"/>
  <c r="BC208" i="3"/>
  <c r="BB208" i="3"/>
  <c r="BA208" i="3"/>
  <c r="AZ208" i="3"/>
  <c r="AY208" i="3"/>
  <c r="AX208" i="3"/>
  <c r="AW208" i="3"/>
  <c r="AV208" i="3"/>
  <c r="AU208" i="3"/>
  <c r="AT208" i="3"/>
  <c r="AS208" i="3"/>
  <c r="AR208" i="3"/>
  <c r="AQ208" i="3"/>
  <c r="AP208" i="3"/>
  <c r="AO208" i="3"/>
  <c r="AN208" i="3"/>
  <c r="AM208" i="3"/>
  <c r="AL208" i="3"/>
  <c r="AK208" i="3"/>
  <c r="AJ208" i="3"/>
  <c r="AI208" i="3"/>
  <c r="AH208" i="3"/>
  <c r="AG208" i="3"/>
  <c r="AF208" i="3"/>
  <c r="AE208" i="3"/>
  <c r="AD208" i="3"/>
  <c r="AC208" i="3"/>
  <c r="AB208" i="3"/>
  <c r="AA208" i="3"/>
  <c r="BF208" i="3" s="1"/>
  <c r="BE207" i="3"/>
  <c r="BD207" i="3"/>
  <c r="BC207" i="3"/>
  <c r="BB207" i="3"/>
  <c r="BA207" i="3"/>
  <c r="AZ207" i="3"/>
  <c r="AY207" i="3"/>
  <c r="AX207" i="3"/>
  <c r="AW207" i="3"/>
  <c r="AV207" i="3"/>
  <c r="AU207" i="3"/>
  <c r="AT207" i="3"/>
  <c r="AS207" i="3"/>
  <c r="AR207" i="3"/>
  <c r="AQ207" i="3"/>
  <c r="AP207" i="3"/>
  <c r="AO207" i="3"/>
  <c r="AN207" i="3"/>
  <c r="AM207" i="3"/>
  <c r="AL207" i="3"/>
  <c r="AK207" i="3"/>
  <c r="AJ207" i="3"/>
  <c r="AI207" i="3"/>
  <c r="AH207" i="3"/>
  <c r="AG207" i="3"/>
  <c r="AF207" i="3"/>
  <c r="AE207" i="3"/>
  <c r="AD207" i="3"/>
  <c r="AC207" i="3"/>
  <c r="AB207" i="3"/>
  <c r="AA207" i="3"/>
  <c r="BF207" i="3" s="1"/>
  <c r="BE206" i="3"/>
  <c r="BD206" i="3"/>
  <c r="BC206" i="3"/>
  <c r="BB206" i="3"/>
  <c r="BA206" i="3"/>
  <c r="AZ206" i="3"/>
  <c r="AY206" i="3"/>
  <c r="AX206" i="3"/>
  <c r="AW206" i="3"/>
  <c r="AV206" i="3"/>
  <c r="AU206" i="3"/>
  <c r="AT206" i="3"/>
  <c r="AS206" i="3"/>
  <c r="AR206" i="3"/>
  <c r="AQ206" i="3"/>
  <c r="AP206" i="3"/>
  <c r="AO206" i="3"/>
  <c r="AN206" i="3"/>
  <c r="AM206" i="3"/>
  <c r="AL206" i="3"/>
  <c r="AK206" i="3"/>
  <c r="AJ206" i="3"/>
  <c r="AI206" i="3"/>
  <c r="AH206" i="3"/>
  <c r="AG206" i="3"/>
  <c r="AF206" i="3"/>
  <c r="AE206" i="3"/>
  <c r="AD206" i="3"/>
  <c r="AC206" i="3"/>
  <c r="AB206" i="3"/>
  <c r="AA206" i="3"/>
  <c r="BF206" i="3" s="1"/>
  <c r="BE205" i="3"/>
  <c r="BD205" i="3"/>
  <c r="BC205" i="3"/>
  <c r="BB205" i="3"/>
  <c r="BA205" i="3"/>
  <c r="AZ205" i="3"/>
  <c r="AY205" i="3"/>
  <c r="AX205" i="3"/>
  <c r="AW205" i="3"/>
  <c r="AV205" i="3"/>
  <c r="AU205" i="3"/>
  <c r="AT205" i="3"/>
  <c r="AS205" i="3"/>
  <c r="AR205" i="3"/>
  <c r="AQ205" i="3"/>
  <c r="AP205" i="3"/>
  <c r="AO205" i="3"/>
  <c r="AN205" i="3"/>
  <c r="AM205" i="3"/>
  <c r="AL205" i="3"/>
  <c r="AK205" i="3"/>
  <c r="AJ205" i="3"/>
  <c r="AI205" i="3"/>
  <c r="AH205" i="3"/>
  <c r="AG205" i="3"/>
  <c r="AF205" i="3"/>
  <c r="AE205" i="3"/>
  <c r="AD205" i="3"/>
  <c r="AC205" i="3"/>
  <c r="AB205" i="3"/>
  <c r="AA205" i="3"/>
  <c r="BF205" i="3" s="1"/>
  <c r="BE204" i="3"/>
  <c r="BD204" i="3"/>
  <c r="BC204" i="3"/>
  <c r="BB204" i="3"/>
  <c r="BA204" i="3"/>
  <c r="AZ204" i="3"/>
  <c r="AY204" i="3"/>
  <c r="AX204" i="3"/>
  <c r="AW204" i="3"/>
  <c r="AV204" i="3"/>
  <c r="AU204" i="3"/>
  <c r="AT204" i="3"/>
  <c r="AS204" i="3"/>
  <c r="AR204" i="3"/>
  <c r="AQ204" i="3"/>
  <c r="AP204" i="3"/>
  <c r="AO204" i="3"/>
  <c r="AN204" i="3"/>
  <c r="AM204" i="3"/>
  <c r="AL204" i="3"/>
  <c r="AK204" i="3"/>
  <c r="AJ204" i="3"/>
  <c r="AI204" i="3"/>
  <c r="AH204" i="3"/>
  <c r="AG204" i="3"/>
  <c r="AF204" i="3"/>
  <c r="AE204" i="3"/>
  <c r="AD204" i="3"/>
  <c r="AC204" i="3"/>
  <c r="AB204" i="3"/>
  <c r="AA204" i="3"/>
  <c r="BF204" i="3" s="1"/>
  <c r="BE203" i="3"/>
  <c r="BD203" i="3"/>
  <c r="BC203" i="3"/>
  <c r="BB203" i="3"/>
  <c r="BA203" i="3"/>
  <c r="AZ203" i="3"/>
  <c r="AY203" i="3"/>
  <c r="AX203" i="3"/>
  <c r="AW203" i="3"/>
  <c r="AV203" i="3"/>
  <c r="AU203" i="3"/>
  <c r="AT203" i="3"/>
  <c r="AS203" i="3"/>
  <c r="AR203" i="3"/>
  <c r="AQ203" i="3"/>
  <c r="AP203" i="3"/>
  <c r="AO203" i="3"/>
  <c r="AN203" i="3"/>
  <c r="AM203" i="3"/>
  <c r="AL203" i="3"/>
  <c r="AK203" i="3"/>
  <c r="AJ203" i="3"/>
  <c r="AI203" i="3"/>
  <c r="AH203" i="3"/>
  <c r="AG203" i="3"/>
  <c r="AF203" i="3"/>
  <c r="AE203" i="3"/>
  <c r="AD203" i="3"/>
  <c r="AC203" i="3"/>
  <c r="AB203" i="3"/>
  <c r="AA203" i="3"/>
  <c r="BF203" i="3" s="1"/>
  <c r="BE202" i="3"/>
  <c r="BE219" i="3" s="1"/>
  <c r="BD202" i="3"/>
  <c r="BD219" i="3" s="1"/>
  <c r="BC202" i="3"/>
  <c r="BC219" i="3" s="1"/>
  <c r="BB202" i="3"/>
  <c r="BB219" i="3" s="1"/>
  <c r="BA202" i="3"/>
  <c r="BA219" i="3" s="1"/>
  <c r="AZ202" i="3"/>
  <c r="AZ219" i="3" s="1"/>
  <c r="AY202" i="3"/>
  <c r="AY219" i="3" s="1"/>
  <c r="AX202" i="3"/>
  <c r="AX219" i="3" s="1"/>
  <c r="AW202" i="3"/>
  <c r="AW219" i="3" s="1"/>
  <c r="AV202" i="3"/>
  <c r="AV219" i="3" s="1"/>
  <c r="AU202" i="3"/>
  <c r="AU219" i="3" s="1"/>
  <c r="AT202" i="3"/>
  <c r="AT219" i="3" s="1"/>
  <c r="AS202" i="3"/>
  <c r="AS219" i="3" s="1"/>
  <c r="AR202" i="3"/>
  <c r="AR219" i="3" s="1"/>
  <c r="AQ202" i="3"/>
  <c r="AQ219" i="3" s="1"/>
  <c r="AP202" i="3"/>
  <c r="AP219" i="3" s="1"/>
  <c r="AO202" i="3"/>
  <c r="AO219" i="3" s="1"/>
  <c r="AN202" i="3"/>
  <c r="AN219" i="3" s="1"/>
  <c r="AM202" i="3"/>
  <c r="AM219" i="3" s="1"/>
  <c r="AL202" i="3"/>
  <c r="AL219" i="3" s="1"/>
  <c r="AK202" i="3"/>
  <c r="AK219" i="3" s="1"/>
  <c r="AJ202" i="3"/>
  <c r="AJ219" i="3" s="1"/>
  <c r="AI202" i="3"/>
  <c r="AI219" i="3" s="1"/>
  <c r="AH202" i="3"/>
  <c r="AH219" i="3" s="1"/>
  <c r="AG202" i="3"/>
  <c r="AG219" i="3" s="1"/>
  <c r="AF202" i="3"/>
  <c r="AF219" i="3" s="1"/>
  <c r="AE202" i="3"/>
  <c r="AE219" i="3" s="1"/>
  <c r="AD202" i="3"/>
  <c r="AD219" i="3" s="1"/>
  <c r="AC202" i="3"/>
  <c r="AC219" i="3" s="1"/>
  <c r="AB202" i="3"/>
  <c r="AB219" i="3" s="1"/>
  <c r="AA202" i="3"/>
  <c r="BF202" i="3" s="1"/>
  <c r="BE201" i="3"/>
  <c r="BD201" i="3"/>
  <c r="BC201" i="3"/>
  <c r="BB201" i="3"/>
  <c r="BA201" i="3"/>
  <c r="AZ201" i="3"/>
  <c r="AY201" i="3"/>
  <c r="AX201" i="3"/>
  <c r="AW201" i="3"/>
  <c r="AV201" i="3"/>
  <c r="AU201" i="3"/>
  <c r="AT201" i="3"/>
  <c r="AS201" i="3"/>
  <c r="AR201" i="3"/>
  <c r="AQ201" i="3"/>
  <c r="AP201" i="3"/>
  <c r="AO201" i="3"/>
  <c r="AN201" i="3"/>
  <c r="AM201" i="3"/>
  <c r="AL201" i="3"/>
  <c r="AK201" i="3"/>
  <c r="AJ201" i="3"/>
  <c r="AI201" i="3"/>
  <c r="AH201" i="3"/>
  <c r="AG201" i="3"/>
  <c r="AF201" i="3"/>
  <c r="AE201" i="3"/>
  <c r="AD201" i="3"/>
  <c r="AC201" i="3"/>
  <c r="AB201" i="3"/>
  <c r="AA201" i="3"/>
  <c r="BF201" i="3" s="1"/>
  <c r="BE200" i="3"/>
  <c r="BD200" i="3"/>
  <c r="BC200" i="3"/>
  <c r="BB200" i="3"/>
  <c r="BA200" i="3"/>
  <c r="AZ200" i="3"/>
  <c r="AY200" i="3"/>
  <c r="AX200" i="3"/>
  <c r="AW200" i="3"/>
  <c r="AV200" i="3"/>
  <c r="AU200" i="3"/>
  <c r="AT200" i="3"/>
  <c r="AS200" i="3"/>
  <c r="AR200" i="3"/>
  <c r="AQ200" i="3"/>
  <c r="AP200" i="3"/>
  <c r="AO200" i="3"/>
  <c r="AN200" i="3"/>
  <c r="AM200" i="3"/>
  <c r="AL200" i="3"/>
  <c r="AK200" i="3"/>
  <c r="AJ200" i="3"/>
  <c r="AI200" i="3"/>
  <c r="AH200" i="3"/>
  <c r="AG200" i="3"/>
  <c r="AF200" i="3"/>
  <c r="AE200" i="3"/>
  <c r="AD200" i="3"/>
  <c r="AC200" i="3"/>
  <c r="AB200" i="3"/>
  <c r="AA200" i="3"/>
  <c r="BF200" i="3" s="1"/>
  <c r="BE199" i="3"/>
  <c r="BD199" i="3"/>
  <c r="BC199" i="3"/>
  <c r="BB199" i="3"/>
  <c r="BA199" i="3"/>
  <c r="AZ199" i="3"/>
  <c r="AY199" i="3"/>
  <c r="AX199" i="3"/>
  <c r="AW199" i="3"/>
  <c r="AV199" i="3"/>
  <c r="AU199" i="3"/>
  <c r="AT199" i="3"/>
  <c r="AS199" i="3"/>
  <c r="AR199" i="3"/>
  <c r="AQ199" i="3"/>
  <c r="AP199" i="3"/>
  <c r="AO199" i="3"/>
  <c r="AN199" i="3"/>
  <c r="AM199" i="3"/>
  <c r="AL199" i="3"/>
  <c r="AK199" i="3"/>
  <c r="AJ199" i="3"/>
  <c r="AI199" i="3"/>
  <c r="AH199" i="3"/>
  <c r="AG199" i="3"/>
  <c r="AF199" i="3"/>
  <c r="AE199" i="3"/>
  <c r="AD199" i="3"/>
  <c r="AC199" i="3"/>
  <c r="AB199" i="3"/>
  <c r="AA199" i="3"/>
  <c r="BF199" i="3" s="1"/>
  <c r="BE198" i="3"/>
  <c r="BE215" i="3" s="1"/>
  <c r="BD198" i="3"/>
  <c r="BD215" i="3" s="1"/>
  <c r="BC198" i="3"/>
  <c r="BC215" i="3" s="1"/>
  <c r="BB198" i="3"/>
  <c r="BB215" i="3" s="1"/>
  <c r="BA198" i="3"/>
  <c r="BA215" i="3" s="1"/>
  <c r="AZ198" i="3"/>
  <c r="AZ215" i="3" s="1"/>
  <c r="AY198" i="3"/>
  <c r="AY215" i="3" s="1"/>
  <c r="AX198" i="3"/>
  <c r="AX215" i="3" s="1"/>
  <c r="AW198" i="3"/>
  <c r="AW215" i="3" s="1"/>
  <c r="AV198" i="3"/>
  <c r="AV215" i="3" s="1"/>
  <c r="AU198" i="3"/>
  <c r="AU215" i="3" s="1"/>
  <c r="AT198" i="3"/>
  <c r="AT215" i="3" s="1"/>
  <c r="AS198" i="3"/>
  <c r="AS215" i="3" s="1"/>
  <c r="AR198" i="3"/>
  <c r="AR215" i="3" s="1"/>
  <c r="AQ198" i="3"/>
  <c r="AQ215" i="3" s="1"/>
  <c r="AP198" i="3"/>
  <c r="AP215" i="3" s="1"/>
  <c r="AO198" i="3"/>
  <c r="AO215" i="3" s="1"/>
  <c r="AN198" i="3"/>
  <c r="AN215" i="3" s="1"/>
  <c r="AM198" i="3"/>
  <c r="AM215" i="3" s="1"/>
  <c r="AL198" i="3"/>
  <c r="AL215" i="3" s="1"/>
  <c r="AK198" i="3"/>
  <c r="AK215" i="3" s="1"/>
  <c r="AJ198" i="3"/>
  <c r="AJ215" i="3" s="1"/>
  <c r="AI198" i="3"/>
  <c r="AI215" i="3" s="1"/>
  <c r="AH198" i="3"/>
  <c r="AH215" i="3" s="1"/>
  <c r="AG198" i="3"/>
  <c r="AG215" i="3" s="1"/>
  <c r="AF198" i="3"/>
  <c r="AF215" i="3" s="1"/>
  <c r="AE198" i="3"/>
  <c r="AE215" i="3" s="1"/>
  <c r="AD198" i="3"/>
  <c r="AD215" i="3" s="1"/>
  <c r="AC198" i="3"/>
  <c r="AC215" i="3" s="1"/>
  <c r="AB198" i="3"/>
  <c r="AB215" i="3" s="1"/>
  <c r="AA198" i="3"/>
  <c r="BF198" i="3" s="1"/>
  <c r="BE197" i="3"/>
  <c r="BD197" i="3"/>
  <c r="BC197" i="3"/>
  <c r="BB197" i="3"/>
  <c r="BA197" i="3"/>
  <c r="AZ197" i="3"/>
  <c r="AY197" i="3"/>
  <c r="AX197" i="3"/>
  <c r="AW197" i="3"/>
  <c r="AV197" i="3"/>
  <c r="AU197" i="3"/>
  <c r="AT197" i="3"/>
  <c r="AS197" i="3"/>
  <c r="AR197" i="3"/>
  <c r="AQ197" i="3"/>
  <c r="AP197" i="3"/>
  <c r="AO197" i="3"/>
  <c r="AN197" i="3"/>
  <c r="AM197" i="3"/>
  <c r="AL197" i="3"/>
  <c r="AK197" i="3"/>
  <c r="AJ197" i="3"/>
  <c r="AI197" i="3"/>
  <c r="AH197" i="3"/>
  <c r="AG197" i="3"/>
  <c r="AF197" i="3"/>
  <c r="AE197" i="3"/>
  <c r="AD197" i="3"/>
  <c r="AC197" i="3"/>
  <c r="AB197" i="3"/>
  <c r="AA197" i="3"/>
  <c r="BF197" i="3" s="1"/>
  <c r="BG197" i="3" s="1"/>
  <c r="BE196" i="3"/>
  <c r="BD196" i="3"/>
  <c r="BC196" i="3"/>
  <c r="BB196" i="3"/>
  <c r="BA196" i="3"/>
  <c r="AZ196" i="3"/>
  <c r="AY196" i="3"/>
  <c r="AX196" i="3"/>
  <c r="AW196" i="3"/>
  <c r="AV196" i="3"/>
  <c r="AU196" i="3"/>
  <c r="AT196" i="3"/>
  <c r="AS196" i="3"/>
  <c r="AR196" i="3"/>
  <c r="AQ196" i="3"/>
  <c r="AP196" i="3"/>
  <c r="AO196" i="3"/>
  <c r="AN196" i="3"/>
  <c r="AM196" i="3"/>
  <c r="AL196" i="3"/>
  <c r="AK196" i="3"/>
  <c r="AJ196" i="3"/>
  <c r="AI196" i="3"/>
  <c r="AH196" i="3"/>
  <c r="AG196" i="3"/>
  <c r="AF196" i="3"/>
  <c r="AE196" i="3"/>
  <c r="AD196" i="3"/>
  <c r="AC196" i="3"/>
  <c r="AB196" i="3"/>
  <c r="AA196" i="3"/>
  <c r="BF196" i="3" s="1"/>
  <c r="BE195" i="3"/>
  <c r="BD195" i="3"/>
  <c r="BC195" i="3"/>
  <c r="BB195" i="3"/>
  <c r="BA195" i="3"/>
  <c r="AZ195" i="3"/>
  <c r="AY195" i="3"/>
  <c r="AX195" i="3"/>
  <c r="AW195" i="3"/>
  <c r="AV195" i="3"/>
  <c r="AU195" i="3"/>
  <c r="AT195" i="3"/>
  <c r="AS195" i="3"/>
  <c r="AR195" i="3"/>
  <c r="AQ195" i="3"/>
  <c r="AP195" i="3"/>
  <c r="AO195" i="3"/>
  <c r="AN195" i="3"/>
  <c r="AM195" i="3"/>
  <c r="AL195" i="3"/>
  <c r="AK195" i="3"/>
  <c r="AJ195" i="3"/>
  <c r="AI195" i="3"/>
  <c r="AH195" i="3"/>
  <c r="AG195" i="3"/>
  <c r="AF195" i="3"/>
  <c r="AE195" i="3"/>
  <c r="AD195" i="3"/>
  <c r="AC195" i="3"/>
  <c r="AB195" i="3"/>
  <c r="AA195" i="3"/>
  <c r="BF195" i="3" s="1"/>
  <c r="BE194" i="3"/>
  <c r="BD194" i="3"/>
  <c r="BC194" i="3"/>
  <c r="BB194" i="3"/>
  <c r="BA194" i="3"/>
  <c r="AZ194" i="3"/>
  <c r="AY194" i="3"/>
  <c r="AX194" i="3"/>
  <c r="AW194" i="3"/>
  <c r="AV194" i="3"/>
  <c r="AU194" i="3"/>
  <c r="AT194" i="3"/>
  <c r="AS194" i="3"/>
  <c r="AR194" i="3"/>
  <c r="AQ194" i="3"/>
  <c r="AP194" i="3"/>
  <c r="AO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B194" i="3"/>
  <c r="AA194" i="3"/>
  <c r="BF194" i="3" s="1"/>
  <c r="BE193" i="3"/>
  <c r="BD193" i="3"/>
  <c r="BC193" i="3"/>
  <c r="BB193" i="3"/>
  <c r="BA193" i="3"/>
  <c r="AZ193" i="3"/>
  <c r="AY193" i="3"/>
  <c r="AX193" i="3"/>
  <c r="AW193" i="3"/>
  <c r="AV193" i="3"/>
  <c r="AU193" i="3"/>
  <c r="AT193" i="3"/>
  <c r="AS193" i="3"/>
  <c r="AR193" i="3"/>
  <c r="AQ193" i="3"/>
  <c r="AP193" i="3"/>
  <c r="AO193" i="3"/>
  <c r="AN193" i="3"/>
  <c r="AM193" i="3"/>
  <c r="AL193" i="3"/>
  <c r="AK193" i="3"/>
  <c r="AJ193" i="3"/>
  <c r="AI193" i="3"/>
  <c r="AH193" i="3"/>
  <c r="AG193" i="3"/>
  <c r="AF193" i="3"/>
  <c r="AE193" i="3"/>
  <c r="AD193" i="3"/>
  <c r="AC193" i="3"/>
  <c r="AB193" i="3"/>
  <c r="AA193" i="3"/>
  <c r="BF193" i="3" s="1"/>
  <c r="BE192" i="3"/>
  <c r="BD192" i="3"/>
  <c r="BC192" i="3"/>
  <c r="BB192" i="3"/>
  <c r="BA192" i="3"/>
  <c r="AZ192" i="3"/>
  <c r="AY192" i="3"/>
  <c r="AX192" i="3"/>
  <c r="AW192" i="3"/>
  <c r="AV192" i="3"/>
  <c r="AU192" i="3"/>
  <c r="AT192" i="3"/>
  <c r="AS192" i="3"/>
  <c r="AR192" i="3"/>
  <c r="AQ192" i="3"/>
  <c r="AP192" i="3"/>
  <c r="AO192" i="3"/>
  <c r="AN192" i="3"/>
  <c r="AM192" i="3"/>
  <c r="AL192" i="3"/>
  <c r="AK192" i="3"/>
  <c r="AJ192" i="3"/>
  <c r="AI192" i="3"/>
  <c r="AH192" i="3"/>
  <c r="AG192" i="3"/>
  <c r="AF192" i="3"/>
  <c r="AE192" i="3"/>
  <c r="AD192" i="3"/>
  <c r="AC192" i="3"/>
  <c r="AB192" i="3"/>
  <c r="AA192" i="3"/>
  <c r="BF192" i="3" s="1"/>
  <c r="BE191" i="3"/>
  <c r="BD191" i="3"/>
  <c r="BC191" i="3"/>
  <c r="BB191" i="3"/>
  <c r="BA191" i="3"/>
  <c r="AZ191" i="3"/>
  <c r="AY191" i="3"/>
  <c r="AX191" i="3"/>
  <c r="AW191" i="3"/>
  <c r="AV191" i="3"/>
  <c r="AU191" i="3"/>
  <c r="AT191" i="3"/>
  <c r="AS191" i="3"/>
  <c r="AR191" i="3"/>
  <c r="AQ191" i="3"/>
  <c r="AP191" i="3"/>
  <c r="AO191" i="3"/>
  <c r="AN191" i="3"/>
  <c r="AM191" i="3"/>
  <c r="AL191" i="3"/>
  <c r="AK191" i="3"/>
  <c r="AJ191" i="3"/>
  <c r="AI191" i="3"/>
  <c r="AH191" i="3"/>
  <c r="AG191" i="3"/>
  <c r="AF191" i="3"/>
  <c r="AE191" i="3"/>
  <c r="AD191" i="3"/>
  <c r="AC191" i="3"/>
  <c r="AB191" i="3"/>
  <c r="AA191" i="3"/>
  <c r="BF191" i="3" s="1"/>
  <c r="BE190" i="3"/>
  <c r="BE216" i="3" s="1"/>
  <c r="BD190" i="3"/>
  <c r="BD216" i="3" s="1"/>
  <c r="BC190" i="3"/>
  <c r="BC216" i="3" s="1"/>
  <c r="BB190" i="3"/>
  <c r="BB216" i="3" s="1"/>
  <c r="BA190" i="3"/>
  <c r="BA216" i="3" s="1"/>
  <c r="AZ190" i="3"/>
  <c r="AZ216" i="3" s="1"/>
  <c r="AY190" i="3"/>
  <c r="AY216" i="3" s="1"/>
  <c r="AX190" i="3"/>
  <c r="AX216" i="3" s="1"/>
  <c r="AW190" i="3"/>
  <c r="AW216" i="3" s="1"/>
  <c r="AV190" i="3"/>
  <c r="AV216" i="3" s="1"/>
  <c r="AU190" i="3"/>
  <c r="AU216" i="3" s="1"/>
  <c r="AT190" i="3"/>
  <c r="AT216" i="3" s="1"/>
  <c r="AS190" i="3"/>
  <c r="AS216" i="3" s="1"/>
  <c r="AR190" i="3"/>
  <c r="AR216" i="3" s="1"/>
  <c r="AQ190" i="3"/>
  <c r="AQ216" i="3" s="1"/>
  <c r="AP190" i="3"/>
  <c r="AP216" i="3" s="1"/>
  <c r="AO190" i="3"/>
  <c r="AO216" i="3" s="1"/>
  <c r="AN190" i="3"/>
  <c r="AN216" i="3" s="1"/>
  <c r="AM190" i="3"/>
  <c r="AM216" i="3" s="1"/>
  <c r="AL190" i="3"/>
  <c r="AL216" i="3" s="1"/>
  <c r="AK190" i="3"/>
  <c r="AK216" i="3" s="1"/>
  <c r="AJ190" i="3"/>
  <c r="AJ216" i="3" s="1"/>
  <c r="AI190" i="3"/>
  <c r="AI216" i="3" s="1"/>
  <c r="AH190" i="3"/>
  <c r="AH216" i="3" s="1"/>
  <c r="AG190" i="3"/>
  <c r="AG216" i="3" s="1"/>
  <c r="AF190" i="3"/>
  <c r="AF216" i="3" s="1"/>
  <c r="AE190" i="3"/>
  <c r="AE216" i="3" s="1"/>
  <c r="AD190" i="3"/>
  <c r="AD216" i="3" s="1"/>
  <c r="AC190" i="3"/>
  <c r="AC216" i="3" s="1"/>
  <c r="AB190" i="3"/>
  <c r="AB216" i="3" s="1"/>
  <c r="AA190" i="3"/>
  <c r="BF190" i="3" s="1"/>
  <c r="BF189" i="3"/>
  <c r="BG189" i="3" s="1"/>
  <c r="BE189" i="3"/>
  <c r="BD189" i="3"/>
  <c r="BC189" i="3"/>
  <c r="BB189" i="3"/>
  <c r="BA189" i="3"/>
  <c r="AZ189" i="3"/>
  <c r="AY189" i="3"/>
  <c r="AX189" i="3"/>
  <c r="AW189" i="3"/>
  <c r="AV189" i="3"/>
  <c r="AU189" i="3"/>
  <c r="AT189" i="3"/>
  <c r="AS189" i="3"/>
  <c r="AR189" i="3"/>
  <c r="AQ189" i="3"/>
  <c r="AP189" i="3"/>
  <c r="AO189" i="3"/>
  <c r="AN189" i="3"/>
  <c r="AM189" i="3"/>
  <c r="AL189" i="3"/>
  <c r="AK189" i="3"/>
  <c r="AJ189" i="3"/>
  <c r="AI189" i="3"/>
  <c r="AH189" i="3"/>
  <c r="AG189" i="3"/>
  <c r="AF189" i="3"/>
  <c r="AE189" i="3"/>
  <c r="AD189" i="3"/>
  <c r="AC189" i="3"/>
  <c r="AB189" i="3"/>
  <c r="AA189" i="3"/>
  <c r="BE188" i="3"/>
  <c r="BD188" i="3"/>
  <c r="BC188" i="3"/>
  <c r="BB188" i="3"/>
  <c r="BA188" i="3"/>
  <c r="AZ188" i="3"/>
  <c r="AY188" i="3"/>
  <c r="AX188" i="3"/>
  <c r="AW188" i="3"/>
  <c r="AV188" i="3"/>
  <c r="AU188" i="3"/>
  <c r="AT188" i="3"/>
  <c r="AS188" i="3"/>
  <c r="AR188" i="3"/>
  <c r="AQ188" i="3"/>
  <c r="AP188" i="3"/>
  <c r="AO188" i="3"/>
  <c r="AN188" i="3"/>
  <c r="AM188" i="3"/>
  <c r="AL188" i="3"/>
  <c r="AK188" i="3"/>
  <c r="AJ188" i="3"/>
  <c r="AI188" i="3"/>
  <c r="AH188" i="3"/>
  <c r="AG188" i="3"/>
  <c r="AF188" i="3"/>
  <c r="AE188" i="3"/>
  <c r="AD188" i="3"/>
  <c r="AC188" i="3"/>
  <c r="AB188" i="3"/>
  <c r="AA188" i="3"/>
  <c r="BF188" i="3" s="1"/>
  <c r="BF187" i="3"/>
  <c r="BE187" i="3"/>
  <c r="BD187" i="3"/>
  <c r="BC187" i="3"/>
  <c r="BB187" i="3"/>
  <c r="BA187" i="3"/>
  <c r="AZ187" i="3"/>
  <c r="AY187" i="3"/>
  <c r="AX187" i="3"/>
  <c r="AW187" i="3"/>
  <c r="AV187" i="3"/>
  <c r="AU187" i="3"/>
  <c r="AT187" i="3"/>
  <c r="AS187" i="3"/>
  <c r="AR187" i="3"/>
  <c r="AQ187" i="3"/>
  <c r="AP187" i="3"/>
  <c r="AO187" i="3"/>
  <c r="AN187" i="3"/>
  <c r="AM187" i="3"/>
  <c r="AL187" i="3"/>
  <c r="AK187" i="3"/>
  <c r="AJ187" i="3"/>
  <c r="AI187" i="3"/>
  <c r="AH187" i="3"/>
  <c r="AG187" i="3"/>
  <c r="AF187" i="3"/>
  <c r="AE187" i="3"/>
  <c r="AD187" i="3"/>
  <c r="AC187" i="3"/>
  <c r="AB187" i="3"/>
  <c r="AA187" i="3"/>
  <c r="BF186" i="3"/>
  <c r="BE186" i="3"/>
  <c r="BD186" i="3"/>
  <c r="BC186" i="3"/>
  <c r="BB186" i="3"/>
  <c r="BA186" i="3"/>
  <c r="AZ186" i="3"/>
  <c r="AY186" i="3"/>
  <c r="AX186" i="3"/>
  <c r="AW186" i="3"/>
  <c r="AV186" i="3"/>
  <c r="AU186" i="3"/>
  <c r="AT186" i="3"/>
  <c r="AS186" i="3"/>
  <c r="AR186" i="3"/>
  <c r="AQ186" i="3"/>
  <c r="AP186" i="3"/>
  <c r="AO186" i="3"/>
  <c r="AN186" i="3"/>
  <c r="AM186" i="3"/>
  <c r="AL186" i="3"/>
  <c r="AK186" i="3"/>
  <c r="AJ186" i="3"/>
  <c r="AI186" i="3"/>
  <c r="AH186" i="3"/>
  <c r="AG186" i="3"/>
  <c r="AF186" i="3"/>
  <c r="AE186" i="3"/>
  <c r="AD186" i="3"/>
  <c r="AC186" i="3"/>
  <c r="AB186" i="3"/>
  <c r="AA186" i="3"/>
  <c r="BF185" i="3"/>
  <c r="BE185" i="3"/>
  <c r="BD185" i="3"/>
  <c r="BC185" i="3"/>
  <c r="BB185" i="3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BF184" i="3"/>
  <c r="BG184" i="3" s="1"/>
  <c r="BE184" i="3"/>
  <c r="BD184" i="3"/>
  <c r="BC184" i="3"/>
  <c r="BB184" i="3"/>
  <c r="BA184" i="3"/>
  <c r="AZ184" i="3"/>
  <c r="AY184" i="3"/>
  <c r="AX184" i="3"/>
  <c r="AW184" i="3"/>
  <c r="AV184" i="3"/>
  <c r="AU184" i="3"/>
  <c r="AT184" i="3"/>
  <c r="AS184" i="3"/>
  <c r="AR184" i="3"/>
  <c r="AQ184" i="3"/>
  <c r="AP184" i="3"/>
  <c r="AO184" i="3"/>
  <c r="AN184" i="3"/>
  <c r="AM184" i="3"/>
  <c r="AL184" i="3"/>
  <c r="AK184" i="3"/>
  <c r="AJ184" i="3"/>
  <c r="AI184" i="3"/>
  <c r="AH184" i="3"/>
  <c r="AG184" i="3"/>
  <c r="AF184" i="3"/>
  <c r="AE184" i="3"/>
  <c r="AD184" i="3"/>
  <c r="AC184" i="3"/>
  <c r="AB184" i="3"/>
  <c r="AA184" i="3"/>
  <c r="BF183" i="3"/>
  <c r="BE183" i="3"/>
  <c r="BD183" i="3"/>
  <c r="BC183" i="3"/>
  <c r="BB183" i="3"/>
  <c r="BA183" i="3"/>
  <c r="AZ183" i="3"/>
  <c r="AY183" i="3"/>
  <c r="AX183" i="3"/>
  <c r="AW183" i="3"/>
  <c r="AV183" i="3"/>
  <c r="AU183" i="3"/>
  <c r="AT183" i="3"/>
  <c r="AS183" i="3"/>
  <c r="AR183" i="3"/>
  <c r="AQ183" i="3"/>
  <c r="AP183" i="3"/>
  <c r="AO183" i="3"/>
  <c r="AN183" i="3"/>
  <c r="AM183" i="3"/>
  <c r="AL183" i="3"/>
  <c r="AK183" i="3"/>
  <c r="AJ183" i="3"/>
  <c r="AI183" i="3"/>
  <c r="AH183" i="3"/>
  <c r="AG183" i="3"/>
  <c r="AF183" i="3"/>
  <c r="AE183" i="3"/>
  <c r="AD183" i="3"/>
  <c r="AC183" i="3"/>
  <c r="AB183" i="3"/>
  <c r="AA183" i="3"/>
  <c r="BF182" i="3"/>
  <c r="BE182" i="3"/>
  <c r="BD182" i="3"/>
  <c r="BC182" i="3"/>
  <c r="BB182" i="3"/>
  <c r="BB174" i="3" s="1"/>
  <c r="BA182" i="3"/>
  <c r="AZ182" i="3"/>
  <c r="AY182" i="3"/>
  <c r="AX182" i="3"/>
  <c r="AX174" i="3" s="1"/>
  <c r="AW182" i="3"/>
  <c r="AV182" i="3"/>
  <c r="AU182" i="3"/>
  <c r="AT182" i="3"/>
  <c r="AT178" i="3" s="1"/>
  <c r="AT177" i="3" s="1"/>
  <c r="AT218" i="3" s="1"/>
  <c r="AS182" i="3"/>
  <c r="AR182" i="3"/>
  <c r="AQ182" i="3"/>
  <c r="AP182" i="3"/>
  <c r="AP178" i="3" s="1"/>
  <c r="AP177" i="3" s="1"/>
  <c r="AP218" i="3" s="1"/>
  <c r="AO182" i="3"/>
  <c r="AN182" i="3"/>
  <c r="AM182" i="3"/>
  <c r="AL182" i="3"/>
  <c r="AL178" i="3" s="1"/>
  <c r="AL177" i="3" s="1"/>
  <c r="AL218" i="3" s="1"/>
  <c r="AK182" i="3"/>
  <c r="AJ182" i="3"/>
  <c r="AI182" i="3"/>
  <c r="AH182" i="3"/>
  <c r="AH178" i="3" s="1"/>
  <c r="AH177" i="3" s="1"/>
  <c r="AH218" i="3" s="1"/>
  <c r="AG182" i="3"/>
  <c r="AF182" i="3"/>
  <c r="AE182" i="3"/>
  <c r="AD182" i="3"/>
  <c r="AD178" i="3" s="1"/>
  <c r="AD177" i="3" s="1"/>
  <c r="AD218" i="3" s="1"/>
  <c r="AC182" i="3"/>
  <c r="AB182" i="3"/>
  <c r="AA182" i="3"/>
  <c r="BF181" i="3"/>
  <c r="BE181" i="3"/>
  <c r="BD181" i="3"/>
  <c r="BC181" i="3"/>
  <c r="BB181" i="3"/>
  <c r="BB173" i="3" s="1"/>
  <c r="BA181" i="3"/>
  <c r="AZ181" i="3"/>
  <c r="AY181" i="3"/>
  <c r="AX181" i="3"/>
  <c r="AX173" i="3" s="1"/>
  <c r="AW181" i="3"/>
  <c r="AV181" i="3"/>
  <c r="AU181" i="3"/>
  <c r="AT181" i="3"/>
  <c r="AT173" i="3" s="1"/>
  <c r="AS181" i="3"/>
  <c r="AR181" i="3"/>
  <c r="AQ181" i="3"/>
  <c r="AP181" i="3"/>
  <c r="AP173" i="3" s="1"/>
  <c r="AO181" i="3"/>
  <c r="AN181" i="3"/>
  <c r="AM181" i="3"/>
  <c r="AL181" i="3"/>
  <c r="AL173" i="3" s="1"/>
  <c r="AK181" i="3"/>
  <c r="AJ181" i="3"/>
  <c r="AI181" i="3"/>
  <c r="AH181" i="3"/>
  <c r="AH173" i="3" s="1"/>
  <c r="AG181" i="3"/>
  <c r="AF181" i="3"/>
  <c r="AE181" i="3"/>
  <c r="AD181" i="3"/>
  <c r="AD173" i="3" s="1"/>
  <c r="AC181" i="3"/>
  <c r="AB181" i="3"/>
  <c r="AA181" i="3"/>
  <c r="BE180" i="3"/>
  <c r="BD180" i="3"/>
  <c r="BC180" i="3"/>
  <c r="BC176" i="3" s="1"/>
  <c r="BB180" i="3"/>
  <c r="BA180" i="3"/>
  <c r="AZ180" i="3"/>
  <c r="AY180" i="3"/>
  <c r="AY176" i="3" s="1"/>
  <c r="AX180" i="3"/>
  <c r="AW180" i="3"/>
  <c r="AV180" i="3"/>
  <c r="AU180" i="3"/>
  <c r="AU176" i="3" s="1"/>
  <c r="AT180" i="3"/>
  <c r="AS180" i="3"/>
  <c r="AR180" i="3"/>
  <c r="AQ180" i="3"/>
  <c r="AQ176" i="3" s="1"/>
  <c r="AP180" i="3"/>
  <c r="AP176" i="3" s="1"/>
  <c r="AO180" i="3"/>
  <c r="AN180" i="3"/>
  <c r="AM180" i="3"/>
  <c r="AM176" i="3" s="1"/>
  <c r="AL180" i="3"/>
  <c r="AL176" i="3" s="1"/>
  <c r="AK180" i="3"/>
  <c r="AJ180" i="3"/>
  <c r="AI180" i="3"/>
  <c r="AI176" i="3" s="1"/>
  <c r="AH180" i="3"/>
  <c r="AH176" i="3" s="1"/>
  <c r="AG180" i="3"/>
  <c r="AF180" i="3"/>
  <c r="AE180" i="3"/>
  <c r="AE176" i="3" s="1"/>
  <c r="AD180" i="3"/>
  <c r="AD176" i="3" s="1"/>
  <c r="AC180" i="3"/>
  <c r="AB180" i="3"/>
  <c r="AA180" i="3"/>
  <c r="BF180" i="3" s="1"/>
  <c r="BG180" i="3" s="1"/>
  <c r="BE179" i="3"/>
  <c r="BD179" i="3"/>
  <c r="BC179" i="3"/>
  <c r="BB179" i="3"/>
  <c r="BA179" i="3"/>
  <c r="AZ179" i="3"/>
  <c r="AY179" i="3"/>
  <c r="AX179" i="3"/>
  <c r="AW179" i="3"/>
  <c r="AV179" i="3"/>
  <c r="AU179" i="3"/>
  <c r="AT179" i="3"/>
  <c r="AS179" i="3"/>
  <c r="AR179" i="3"/>
  <c r="AQ179" i="3"/>
  <c r="AP179" i="3"/>
  <c r="AO179" i="3"/>
  <c r="AN179" i="3"/>
  <c r="AM179" i="3"/>
  <c r="AL179" i="3"/>
  <c r="AK179" i="3"/>
  <c r="AJ179" i="3"/>
  <c r="AI179" i="3"/>
  <c r="AH179" i="3"/>
  <c r="AG179" i="3"/>
  <c r="AF179" i="3"/>
  <c r="AE179" i="3"/>
  <c r="AD179" i="3"/>
  <c r="AC179" i="3"/>
  <c r="AB179" i="3"/>
  <c r="AA179" i="3"/>
  <c r="BF179" i="3" s="1"/>
  <c r="BE178" i="3"/>
  <c r="BD178" i="3"/>
  <c r="BC178" i="3"/>
  <c r="BB178" i="3"/>
  <c r="BA178" i="3"/>
  <c r="AZ178" i="3"/>
  <c r="AY178" i="3"/>
  <c r="AX178" i="3"/>
  <c r="AW178" i="3"/>
  <c r="AV178" i="3"/>
  <c r="AU178" i="3"/>
  <c r="AS178" i="3"/>
  <c r="AR178" i="3"/>
  <c r="AQ178" i="3"/>
  <c r="AO178" i="3"/>
  <c r="AN178" i="3"/>
  <c r="AM178" i="3"/>
  <c r="AK178" i="3"/>
  <c r="AJ178" i="3"/>
  <c r="AI178" i="3"/>
  <c r="AG178" i="3"/>
  <c r="AF178" i="3"/>
  <c r="AE178" i="3"/>
  <c r="AC178" i="3"/>
  <c r="AB178" i="3"/>
  <c r="AA178" i="3"/>
  <c r="BF178" i="3" s="1"/>
  <c r="BE177" i="3"/>
  <c r="BE218" i="3" s="1"/>
  <c r="BE220" i="3" s="1"/>
  <c r="BD177" i="3"/>
  <c r="BD218" i="3" s="1"/>
  <c r="BD220" i="3" s="1"/>
  <c r="BC177" i="3"/>
  <c r="BC218" i="3" s="1"/>
  <c r="BC220" i="3" s="1"/>
  <c r="BB177" i="3"/>
  <c r="BB218" i="3" s="1"/>
  <c r="BA177" i="3"/>
  <c r="BA218" i="3" s="1"/>
  <c r="BA220" i="3" s="1"/>
  <c r="AZ177" i="3"/>
  <c r="AZ218" i="3" s="1"/>
  <c r="AZ220" i="3" s="1"/>
  <c r="AY177" i="3"/>
  <c r="AY218" i="3" s="1"/>
  <c r="AY220" i="3" s="1"/>
  <c r="AX177" i="3"/>
  <c r="AX218" i="3" s="1"/>
  <c r="AW177" i="3"/>
  <c r="AW218" i="3" s="1"/>
  <c r="AW220" i="3" s="1"/>
  <c r="AV177" i="3"/>
  <c r="AV218" i="3" s="1"/>
  <c r="AV220" i="3" s="1"/>
  <c r="AU177" i="3"/>
  <c r="AU218" i="3" s="1"/>
  <c r="AU220" i="3" s="1"/>
  <c r="AS177" i="3"/>
  <c r="AS218" i="3" s="1"/>
  <c r="AS220" i="3" s="1"/>
  <c r="AR177" i="3"/>
  <c r="AR218" i="3" s="1"/>
  <c r="AR220" i="3" s="1"/>
  <c r="AQ177" i="3"/>
  <c r="AQ218" i="3" s="1"/>
  <c r="AQ220" i="3" s="1"/>
  <c r="AO177" i="3"/>
  <c r="AO218" i="3" s="1"/>
  <c r="AO220" i="3" s="1"/>
  <c r="AN177" i="3"/>
  <c r="AN218" i="3" s="1"/>
  <c r="AN220" i="3" s="1"/>
  <c r="AM177" i="3"/>
  <c r="AM218" i="3" s="1"/>
  <c r="AM220" i="3" s="1"/>
  <c r="AK177" i="3"/>
  <c r="AK218" i="3" s="1"/>
  <c r="AK220" i="3" s="1"/>
  <c r="AJ177" i="3"/>
  <c r="AJ218" i="3" s="1"/>
  <c r="AJ220" i="3" s="1"/>
  <c r="AI177" i="3"/>
  <c r="AI218" i="3" s="1"/>
  <c r="AI220" i="3" s="1"/>
  <c r="AG177" i="3"/>
  <c r="AG218" i="3" s="1"/>
  <c r="AG220" i="3" s="1"/>
  <c r="AF177" i="3"/>
  <c r="AF218" i="3" s="1"/>
  <c r="AF220" i="3" s="1"/>
  <c r="AE177" i="3"/>
  <c r="AE218" i="3" s="1"/>
  <c r="AE220" i="3" s="1"/>
  <c r="AC177" i="3"/>
  <c r="AC218" i="3" s="1"/>
  <c r="AC220" i="3" s="1"/>
  <c r="AB177" i="3"/>
  <c r="AB218" i="3" s="1"/>
  <c r="AB220" i="3" s="1"/>
  <c r="AA177" i="3"/>
  <c r="BF177" i="3" s="1"/>
  <c r="BE176" i="3"/>
  <c r="BD176" i="3"/>
  <c r="BB176" i="3"/>
  <c r="BA176" i="3"/>
  <c r="AZ176" i="3"/>
  <c r="AX176" i="3"/>
  <c r="AW176" i="3"/>
  <c r="AV176" i="3"/>
  <c r="AT176" i="3"/>
  <c r="AS176" i="3"/>
  <c r="AR176" i="3"/>
  <c r="AO176" i="3"/>
  <c r="AN176" i="3"/>
  <c r="AK176" i="3"/>
  <c r="AJ176" i="3"/>
  <c r="AG176" i="3"/>
  <c r="AF176" i="3"/>
  <c r="AC176" i="3"/>
  <c r="AB176" i="3"/>
  <c r="BE175" i="3"/>
  <c r="BD175" i="3"/>
  <c r="BC175" i="3"/>
  <c r="BB175" i="3"/>
  <c r="BA175" i="3"/>
  <c r="AZ175" i="3"/>
  <c r="AY175" i="3"/>
  <c r="AX175" i="3"/>
  <c r="AW175" i="3"/>
  <c r="AV175" i="3"/>
  <c r="AU175" i="3"/>
  <c r="AT175" i="3"/>
  <c r="AS175" i="3"/>
  <c r="AR175" i="3"/>
  <c r="AQ175" i="3"/>
  <c r="AP175" i="3"/>
  <c r="AO175" i="3"/>
  <c r="AN175" i="3"/>
  <c r="AM175" i="3"/>
  <c r="AL175" i="3"/>
  <c r="AK175" i="3"/>
  <c r="AJ175" i="3"/>
  <c r="AI175" i="3"/>
  <c r="AH175" i="3"/>
  <c r="AG175" i="3"/>
  <c r="AF175" i="3"/>
  <c r="AE175" i="3"/>
  <c r="AD175" i="3"/>
  <c r="AC175" i="3"/>
  <c r="AB175" i="3"/>
  <c r="AA175" i="3"/>
  <c r="BF175" i="3" s="1"/>
  <c r="BE174" i="3"/>
  <c r="BD174" i="3"/>
  <c r="BC174" i="3"/>
  <c r="BA174" i="3"/>
  <c r="AZ174" i="3"/>
  <c r="AY174" i="3"/>
  <c r="AW174" i="3"/>
  <c r="AV174" i="3"/>
  <c r="AU174" i="3"/>
  <c r="AS174" i="3"/>
  <c r="AR174" i="3"/>
  <c r="AQ174" i="3"/>
  <c r="AO174" i="3"/>
  <c r="AN174" i="3"/>
  <c r="AM174" i="3"/>
  <c r="AK174" i="3"/>
  <c r="AJ174" i="3"/>
  <c r="AI174" i="3"/>
  <c r="AG174" i="3"/>
  <c r="AF174" i="3"/>
  <c r="AE174" i="3"/>
  <c r="AC174" i="3"/>
  <c r="AB174" i="3"/>
  <c r="AA174" i="3"/>
  <c r="BF174" i="3" s="1"/>
  <c r="BE173" i="3"/>
  <c r="BE214" i="3" s="1"/>
  <c r="BD173" i="3"/>
  <c r="BD214" i="3" s="1"/>
  <c r="BC173" i="3"/>
  <c r="BC214" i="3" s="1"/>
  <c r="BA173" i="3"/>
  <c r="BA214" i="3" s="1"/>
  <c r="AZ173" i="3"/>
  <c r="AZ214" i="3" s="1"/>
  <c r="AY173" i="3"/>
  <c r="AY214" i="3" s="1"/>
  <c r="AW173" i="3"/>
  <c r="AW214" i="3" s="1"/>
  <c r="AV173" i="3"/>
  <c r="AV214" i="3" s="1"/>
  <c r="AU173" i="3"/>
  <c r="AU214" i="3" s="1"/>
  <c r="AS173" i="3"/>
  <c r="AS214" i="3" s="1"/>
  <c r="AR173" i="3"/>
  <c r="AR214" i="3" s="1"/>
  <c r="AQ173" i="3"/>
  <c r="AQ214" i="3" s="1"/>
  <c r="AO173" i="3"/>
  <c r="AO214" i="3" s="1"/>
  <c r="AN173" i="3"/>
  <c r="AN214" i="3" s="1"/>
  <c r="AM173" i="3"/>
  <c r="AM214" i="3" s="1"/>
  <c r="AK173" i="3"/>
  <c r="AK214" i="3" s="1"/>
  <c r="AJ173" i="3"/>
  <c r="AJ214" i="3" s="1"/>
  <c r="AI173" i="3"/>
  <c r="AI214" i="3" s="1"/>
  <c r="AG173" i="3"/>
  <c r="AG214" i="3" s="1"/>
  <c r="AF173" i="3"/>
  <c r="AF214" i="3" s="1"/>
  <c r="AE173" i="3"/>
  <c r="AE214" i="3" s="1"/>
  <c r="AC173" i="3"/>
  <c r="AC214" i="3" s="1"/>
  <c r="AB173" i="3"/>
  <c r="AB214" i="3" s="1"/>
  <c r="AA173" i="3"/>
  <c r="BF173" i="3" s="1"/>
  <c r="O173" i="3"/>
  <c r="BE172" i="3"/>
  <c r="BD172" i="3"/>
  <c r="BB172" i="3"/>
  <c r="BA172" i="3"/>
  <c r="AZ172" i="3"/>
  <c r="AX172" i="3"/>
  <c r="AW172" i="3"/>
  <c r="AV172" i="3"/>
  <c r="AT172" i="3"/>
  <c r="AS172" i="3"/>
  <c r="AR172" i="3"/>
  <c r="AP172" i="3"/>
  <c r="AO172" i="3"/>
  <c r="AN172" i="3"/>
  <c r="AL172" i="3"/>
  <c r="AK172" i="3"/>
  <c r="AJ172" i="3"/>
  <c r="AH172" i="3"/>
  <c r="AG172" i="3"/>
  <c r="AF172" i="3"/>
  <c r="AD172" i="3"/>
  <c r="AC172" i="3"/>
  <c r="AB172" i="3"/>
  <c r="BF171" i="3"/>
  <c r="BE171" i="3"/>
  <c r="BD171" i="3"/>
  <c r="BC171" i="3"/>
  <c r="BB171" i="3"/>
  <c r="BA171" i="3"/>
  <c r="AZ171" i="3"/>
  <c r="AY171" i="3"/>
  <c r="AX171" i="3"/>
  <c r="AW171" i="3"/>
  <c r="AV171" i="3"/>
  <c r="AU171" i="3"/>
  <c r="AT171" i="3"/>
  <c r="AS171" i="3"/>
  <c r="AR171" i="3"/>
  <c r="AQ171" i="3"/>
  <c r="AP171" i="3"/>
  <c r="AO171" i="3"/>
  <c r="AN171" i="3"/>
  <c r="AM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BE159" i="3"/>
  <c r="BD159" i="3"/>
  <c r="BC159" i="3"/>
  <c r="BB159" i="3"/>
  <c r="BA159" i="3"/>
  <c r="AZ159" i="3"/>
  <c r="AY159" i="3"/>
  <c r="AX159" i="3"/>
  <c r="AW159" i="3"/>
  <c r="AV159" i="3"/>
  <c r="AU159" i="3"/>
  <c r="AT159" i="3"/>
  <c r="AS159" i="3"/>
  <c r="AR159" i="3"/>
  <c r="AQ159" i="3"/>
  <c r="AP159" i="3"/>
  <c r="AO159" i="3"/>
  <c r="AN159" i="3"/>
  <c r="AM159" i="3"/>
  <c r="AL159" i="3"/>
  <c r="AK159" i="3"/>
  <c r="AJ159" i="3"/>
  <c r="AI159" i="3"/>
  <c r="AH159" i="3"/>
  <c r="AG159" i="3"/>
  <c r="AF159" i="3"/>
  <c r="AE159" i="3"/>
  <c r="AD159" i="3"/>
  <c r="AC159" i="3"/>
  <c r="AB159" i="3"/>
  <c r="BF159" i="3" s="1"/>
  <c r="AA159" i="3"/>
  <c r="BE158" i="3"/>
  <c r="BD158" i="3"/>
  <c r="BC158" i="3"/>
  <c r="BB158" i="3"/>
  <c r="BA158" i="3"/>
  <c r="AZ158" i="3"/>
  <c r="AY158" i="3"/>
  <c r="AX158" i="3"/>
  <c r="AW158" i="3"/>
  <c r="AV158" i="3"/>
  <c r="AU158" i="3"/>
  <c r="AT158" i="3"/>
  <c r="AS158" i="3"/>
  <c r="AR158" i="3"/>
  <c r="AQ158" i="3"/>
  <c r="AP158" i="3"/>
  <c r="AO158" i="3"/>
  <c r="AN158" i="3"/>
  <c r="AM158" i="3"/>
  <c r="AL158" i="3"/>
  <c r="AK158" i="3"/>
  <c r="AJ158" i="3"/>
  <c r="AI158" i="3"/>
  <c r="AH158" i="3"/>
  <c r="AG158" i="3"/>
  <c r="AF158" i="3"/>
  <c r="AE158" i="3"/>
  <c r="AD158" i="3"/>
  <c r="AC158" i="3"/>
  <c r="AB158" i="3"/>
  <c r="BF158" i="3" s="1"/>
  <c r="AA158" i="3"/>
  <c r="BE157" i="3"/>
  <c r="BD157" i="3"/>
  <c r="BC157" i="3"/>
  <c r="BB157" i="3"/>
  <c r="BA157" i="3"/>
  <c r="AZ157" i="3"/>
  <c r="AY157" i="3"/>
  <c r="AX157" i="3"/>
  <c r="AW157" i="3"/>
  <c r="AV157" i="3"/>
  <c r="AU157" i="3"/>
  <c r="AT157" i="3"/>
  <c r="AS157" i="3"/>
  <c r="AR157" i="3"/>
  <c r="AQ157" i="3"/>
  <c r="AP157" i="3"/>
  <c r="AO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BF157" i="3" s="1"/>
  <c r="BF156" i="3"/>
  <c r="BE156" i="3"/>
  <c r="BD156" i="3"/>
  <c r="BC156" i="3"/>
  <c r="BB156" i="3"/>
  <c r="BA156" i="3"/>
  <c r="AZ156" i="3"/>
  <c r="AY156" i="3"/>
  <c r="AX156" i="3"/>
  <c r="AW156" i="3"/>
  <c r="AV156" i="3"/>
  <c r="AU156" i="3"/>
  <c r="AT156" i="3"/>
  <c r="AS156" i="3"/>
  <c r="AR156" i="3"/>
  <c r="AQ156" i="3"/>
  <c r="AP156" i="3"/>
  <c r="AO156" i="3"/>
  <c r="AN156" i="3"/>
  <c r="AM156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BF155" i="3"/>
  <c r="BE155" i="3"/>
  <c r="BD155" i="3"/>
  <c r="BC155" i="3"/>
  <c r="BB155" i="3"/>
  <c r="BA155" i="3"/>
  <c r="AZ155" i="3"/>
  <c r="AY155" i="3"/>
  <c r="AX155" i="3"/>
  <c r="AW155" i="3"/>
  <c r="AV155" i="3"/>
  <c r="AU155" i="3"/>
  <c r="AT155" i="3"/>
  <c r="AS155" i="3"/>
  <c r="AR155" i="3"/>
  <c r="AQ155" i="3"/>
  <c r="AP155" i="3"/>
  <c r="AO155" i="3"/>
  <c r="AN155" i="3"/>
  <c r="AM155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BF154" i="3"/>
  <c r="BE154" i="3"/>
  <c r="BD154" i="3"/>
  <c r="BC154" i="3"/>
  <c r="BB154" i="3"/>
  <c r="BA154" i="3"/>
  <c r="AZ154" i="3"/>
  <c r="AY154" i="3"/>
  <c r="AX154" i="3"/>
  <c r="AW154" i="3"/>
  <c r="AV154" i="3"/>
  <c r="AU154" i="3"/>
  <c r="AT154" i="3"/>
  <c r="AS154" i="3"/>
  <c r="AR154" i="3"/>
  <c r="AQ154" i="3"/>
  <c r="AP154" i="3"/>
  <c r="AO154" i="3"/>
  <c r="AN154" i="3"/>
  <c r="AM154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BE153" i="3"/>
  <c r="BD153" i="3"/>
  <c r="BC153" i="3"/>
  <c r="BB153" i="3"/>
  <c r="BA153" i="3"/>
  <c r="AZ153" i="3"/>
  <c r="AY153" i="3"/>
  <c r="AX153" i="3"/>
  <c r="AW153" i="3"/>
  <c r="AV153" i="3"/>
  <c r="AU153" i="3"/>
  <c r="AT153" i="3"/>
  <c r="AS153" i="3"/>
  <c r="AR153" i="3"/>
  <c r="AQ153" i="3"/>
  <c r="AP153" i="3"/>
  <c r="AO153" i="3"/>
  <c r="AN153" i="3"/>
  <c r="AM153" i="3"/>
  <c r="AL153" i="3"/>
  <c r="AK153" i="3"/>
  <c r="AJ153" i="3"/>
  <c r="AI153" i="3"/>
  <c r="AH153" i="3"/>
  <c r="AG153" i="3"/>
  <c r="AF153" i="3"/>
  <c r="AE153" i="3"/>
  <c r="AD153" i="3"/>
  <c r="AC153" i="3"/>
  <c r="AB153" i="3"/>
  <c r="AA153" i="3"/>
  <c r="BF153" i="3" s="1"/>
  <c r="BE152" i="3"/>
  <c r="BD152" i="3"/>
  <c r="BC152" i="3"/>
  <c r="BB152" i="3"/>
  <c r="BA152" i="3"/>
  <c r="AZ152" i="3"/>
  <c r="AY152" i="3"/>
  <c r="AX152" i="3"/>
  <c r="AW152" i="3"/>
  <c r="AV152" i="3"/>
  <c r="AU152" i="3"/>
  <c r="AT152" i="3"/>
  <c r="AS152" i="3"/>
  <c r="AR152" i="3"/>
  <c r="AQ152" i="3"/>
  <c r="AP152" i="3"/>
  <c r="AO152" i="3"/>
  <c r="AN152" i="3"/>
  <c r="AM152" i="3"/>
  <c r="AL152" i="3"/>
  <c r="AK152" i="3"/>
  <c r="AJ152" i="3"/>
  <c r="AI152" i="3"/>
  <c r="AH152" i="3"/>
  <c r="AG152" i="3"/>
  <c r="AF152" i="3"/>
  <c r="AE152" i="3"/>
  <c r="AD152" i="3"/>
  <c r="AC152" i="3"/>
  <c r="AB152" i="3"/>
  <c r="AA152" i="3"/>
  <c r="BF152" i="3" s="1"/>
  <c r="BE151" i="3"/>
  <c r="BD151" i="3"/>
  <c r="BC151" i="3"/>
  <c r="BB151" i="3"/>
  <c r="BA151" i="3"/>
  <c r="AZ151" i="3"/>
  <c r="AY151" i="3"/>
  <c r="AX151" i="3"/>
  <c r="AW151" i="3"/>
  <c r="AV151" i="3"/>
  <c r="AU151" i="3"/>
  <c r="AT151" i="3"/>
  <c r="AS151" i="3"/>
  <c r="AR151" i="3"/>
  <c r="AQ151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BF151" i="3" s="1"/>
  <c r="BF150" i="3"/>
  <c r="BE150" i="3"/>
  <c r="BE167" i="3" s="1"/>
  <c r="BD150" i="3"/>
  <c r="BD167" i="3" s="1"/>
  <c r="BC150" i="3"/>
  <c r="BC167" i="3" s="1"/>
  <c r="BB150" i="3"/>
  <c r="BB167" i="3" s="1"/>
  <c r="BA150" i="3"/>
  <c r="BA167" i="3" s="1"/>
  <c r="AZ150" i="3"/>
  <c r="AZ167" i="3" s="1"/>
  <c r="AY150" i="3"/>
  <c r="AY167" i="3" s="1"/>
  <c r="AX150" i="3"/>
  <c r="AX167" i="3" s="1"/>
  <c r="AW150" i="3"/>
  <c r="AW167" i="3" s="1"/>
  <c r="AV150" i="3"/>
  <c r="AV167" i="3" s="1"/>
  <c r="AU150" i="3"/>
  <c r="AU167" i="3" s="1"/>
  <c r="AT150" i="3"/>
  <c r="AT167" i="3" s="1"/>
  <c r="AS150" i="3"/>
  <c r="AS167" i="3" s="1"/>
  <c r="AR150" i="3"/>
  <c r="AR167" i="3" s="1"/>
  <c r="AQ150" i="3"/>
  <c r="AQ167" i="3" s="1"/>
  <c r="AP150" i="3"/>
  <c r="AP167" i="3" s="1"/>
  <c r="AO150" i="3"/>
  <c r="AO167" i="3" s="1"/>
  <c r="AN150" i="3"/>
  <c r="AN167" i="3" s="1"/>
  <c r="AM150" i="3"/>
  <c r="AM167" i="3" s="1"/>
  <c r="AL150" i="3"/>
  <c r="AL167" i="3" s="1"/>
  <c r="AK150" i="3"/>
  <c r="AK167" i="3" s="1"/>
  <c r="AJ150" i="3"/>
  <c r="AJ167" i="3" s="1"/>
  <c r="AI150" i="3"/>
  <c r="AI167" i="3" s="1"/>
  <c r="AH150" i="3"/>
  <c r="AH167" i="3" s="1"/>
  <c r="AG150" i="3"/>
  <c r="AG167" i="3" s="1"/>
  <c r="AF150" i="3"/>
  <c r="AF167" i="3" s="1"/>
  <c r="AE150" i="3"/>
  <c r="AE167" i="3" s="1"/>
  <c r="AD150" i="3"/>
  <c r="AD167" i="3" s="1"/>
  <c r="AC150" i="3"/>
  <c r="AC167" i="3" s="1"/>
  <c r="AB150" i="3"/>
  <c r="AB167" i="3" s="1"/>
  <c r="AA150" i="3"/>
  <c r="AA167" i="3" s="1"/>
  <c r="BF167" i="3" s="1"/>
  <c r="BE149" i="3"/>
  <c r="BD149" i="3"/>
  <c r="BC149" i="3"/>
  <c r="BB149" i="3"/>
  <c r="BA149" i="3"/>
  <c r="AZ149" i="3"/>
  <c r="AY149" i="3"/>
  <c r="AX149" i="3"/>
  <c r="AW149" i="3"/>
  <c r="AV149" i="3"/>
  <c r="AU149" i="3"/>
  <c r="AT149" i="3"/>
  <c r="AS149" i="3"/>
  <c r="AR149" i="3"/>
  <c r="AQ149" i="3"/>
  <c r="AP149" i="3"/>
  <c r="AO149" i="3"/>
  <c r="AN149" i="3"/>
  <c r="AM149" i="3"/>
  <c r="AL149" i="3"/>
  <c r="AK149" i="3"/>
  <c r="AJ149" i="3"/>
  <c r="AI149" i="3"/>
  <c r="AH149" i="3"/>
  <c r="AG149" i="3"/>
  <c r="AF149" i="3"/>
  <c r="AE149" i="3"/>
  <c r="AD149" i="3"/>
  <c r="AC149" i="3"/>
  <c r="AB149" i="3"/>
  <c r="AA149" i="3"/>
  <c r="BF149" i="3" s="1"/>
  <c r="BE148" i="3"/>
  <c r="BD148" i="3"/>
  <c r="BC148" i="3"/>
  <c r="BB148" i="3"/>
  <c r="BA148" i="3"/>
  <c r="AZ148" i="3"/>
  <c r="AY148" i="3"/>
  <c r="AX148" i="3"/>
  <c r="AW148" i="3"/>
  <c r="AV148" i="3"/>
  <c r="AU148" i="3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BF148" i="3" s="1"/>
  <c r="BE147" i="3"/>
  <c r="BD147" i="3"/>
  <c r="BC147" i="3"/>
  <c r="BB147" i="3"/>
  <c r="BA147" i="3"/>
  <c r="AZ147" i="3"/>
  <c r="AY147" i="3"/>
  <c r="AX147" i="3"/>
  <c r="AW147" i="3"/>
  <c r="AV147" i="3"/>
  <c r="AU147" i="3"/>
  <c r="AT147" i="3"/>
  <c r="AS147" i="3"/>
  <c r="AR147" i="3"/>
  <c r="AQ147" i="3"/>
  <c r="AP147" i="3"/>
  <c r="AO147" i="3"/>
  <c r="AN147" i="3"/>
  <c r="AM147" i="3"/>
  <c r="AL147" i="3"/>
  <c r="AK147" i="3"/>
  <c r="AJ147" i="3"/>
  <c r="AI147" i="3"/>
  <c r="AH147" i="3"/>
  <c r="AG147" i="3"/>
  <c r="AF147" i="3"/>
  <c r="AE147" i="3"/>
  <c r="AD147" i="3"/>
  <c r="AC147" i="3"/>
  <c r="AB147" i="3"/>
  <c r="AA147" i="3"/>
  <c r="BF147" i="3" s="1"/>
  <c r="BF146" i="3"/>
  <c r="BF163" i="3" s="1"/>
  <c r="BE146" i="3"/>
  <c r="BE163" i="3" s="1"/>
  <c r="BD146" i="3"/>
  <c r="BD163" i="3" s="1"/>
  <c r="BC146" i="3"/>
  <c r="BC163" i="3" s="1"/>
  <c r="BB146" i="3"/>
  <c r="BB163" i="3" s="1"/>
  <c r="BA146" i="3"/>
  <c r="BA163" i="3" s="1"/>
  <c r="AZ146" i="3"/>
  <c r="AZ163" i="3" s="1"/>
  <c r="AY146" i="3"/>
  <c r="AY163" i="3" s="1"/>
  <c r="AX146" i="3"/>
  <c r="AX163" i="3" s="1"/>
  <c r="AW146" i="3"/>
  <c r="AW163" i="3" s="1"/>
  <c r="AV146" i="3"/>
  <c r="AV163" i="3" s="1"/>
  <c r="AU146" i="3"/>
  <c r="AU163" i="3" s="1"/>
  <c r="AT146" i="3"/>
  <c r="AT163" i="3" s="1"/>
  <c r="AS146" i="3"/>
  <c r="AS163" i="3" s="1"/>
  <c r="AR146" i="3"/>
  <c r="AR163" i="3" s="1"/>
  <c r="AQ146" i="3"/>
  <c r="AQ163" i="3" s="1"/>
  <c r="AP146" i="3"/>
  <c r="AP163" i="3" s="1"/>
  <c r="AO146" i="3"/>
  <c r="AO163" i="3" s="1"/>
  <c r="AN146" i="3"/>
  <c r="AN163" i="3" s="1"/>
  <c r="AM146" i="3"/>
  <c r="AM163" i="3" s="1"/>
  <c r="AL146" i="3"/>
  <c r="AL163" i="3" s="1"/>
  <c r="AK146" i="3"/>
  <c r="AK163" i="3" s="1"/>
  <c r="AJ146" i="3"/>
  <c r="AJ163" i="3" s="1"/>
  <c r="AI146" i="3"/>
  <c r="AI163" i="3" s="1"/>
  <c r="AH146" i="3"/>
  <c r="AH163" i="3" s="1"/>
  <c r="AG146" i="3"/>
  <c r="AG163" i="3" s="1"/>
  <c r="AF146" i="3"/>
  <c r="AF163" i="3" s="1"/>
  <c r="AE146" i="3"/>
  <c r="AE163" i="3" s="1"/>
  <c r="AD146" i="3"/>
  <c r="AD163" i="3" s="1"/>
  <c r="AC146" i="3"/>
  <c r="AC163" i="3" s="1"/>
  <c r="AB146" i="3"/>
  <c r="AB163" i="3" s="1"/>
  <c r="AA146" i="3"/>
  <c r="AA163" i="3" s="1"/>
  <c r="BE145" i="3"/>
  <c r="BD145" i="3"/>
  <c r="BC145" i="3"/>
  <c r="BB145" i="3"/>
  <c r="BA145" i="3"/>
  <c r="AZ145" i="3"/>
  <c r="AY145" i="3"/>
  <c r="AX145" i="3"/>
  <c r="AW145" i="3"/>
  <c r="AV145" i="3"/>
  <c r="AU145" i="3"/>
  <c r="AT145" i="3"/>
  <c r="AS145" i="3"/>
  <c r="AR145" i="3"/>
  <c r="AQ145" i="3"/>
  <c r="AP145" i="3"/>
  <c r="AO145" i="3"/>
  <c r="AN145" i="3"/>
  <c r="AM145" i="3"/>
  <c r="AL145" i="3"/>
  <c r="AK145" i="3"/>
  <c r="AJ145" i="3"/>
  <c r="AI145" i="3"/>
  <c r="AH145" i="3"/>
  <c r="AG145" i="3"/>
  <c r="AF145" i="3"/>
  <c r="AE145" i="3"/>
  <c r="AD145" i="3"/>
  <c r="BF145" i="3" s="1"/>
  <c r="AC145" i="3"/>
  <c r="AB145" i="3"/>
  <c r="AA145" i="3"/>
  <c r="BF144" i="3"/>
  <c r="BE144" i="3"/>
  <c r="BD144" i="3"/>
  <c r="BC144" i="3"/>
  <c r="BB144" i="3"/>
  <c r="BA144" i="3"/>
  <c r="AZ144" i="3"/>
  <c r="AY144" i="3"/>
  <c r="AX144" i="3"/>
  <c r="AW144" i="3"/>
  <c r="AV144" i="3"/>
  <c r="AU144" i="3"/>
  <c r="AT144" i="3"/>
  <c r="AS144" i="3"/>
  <c r="AR144" i="3"/>
  <c r="AQ144" i="3"/>
  <c r="AP144" i="3"/>
  <c r="AO144" i="3"/>
  <c r="AN144" i="3"/>
  <c r="AM144" i="3"/>
  <c r="AL144" i="3"/>
  <c r="AK144" i="3"/>
  <c r="AJ144" i="3"/>
  <c r="AI144" i="3"/>
  <c r="AH144" i="3"/>
  <c r="AG144" i="3"/>
  <c r="AF144" i="3"/>
  <c r="AE144" i="3"/>
  <c r="AD144" i="3"/>
  <c r="AC144" i="3"/>
  <c r="AB144" i="3"/>
  <c r="AA144" i="3"/>
  <c r="BF143" i="3"/>
  <c r="BE143" i="3"/>
  <c r="BD143" i="3"/>
  <c r="BC143" i="3"/>
  <c r="BB143" i="3"/>
  <c r="BA143" i="3"/>
  <c r="AZ143" i="3"/>
  <c r="AY143" i="3"/>
  <c r="AX143" i="3"/>
  <c r="AW143" i="3"/>
  <c r="AV143" i="3"/>
  <c r="AU143" i="3"/>
  <c r="AT143" i="3"/>
  <c r="AS143" i="3"/>
  <c r="AR143" i="3"/>
  <c r="AQ143" i="3"/>
  <c r="AP143" i="3"/>
  <c r="AO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BF142" i="3"/>
  <c r="BE142" i="3"/>
  <c r="BD142" i="3"/>
  <c r="BC142" i="3"/>
  <c r="BB142" i="3"/>
  <c r="BA142" i="3"/>
  <c r="AZ142" i="3"/>
  <c r="AY142" i="3"/>
  <c r="AX142" i="3"/>
  <c r="AW142" i="3"/>
  <c r="AV142" i="3"/>
  <c r="AU142" i="3"/>
  <c r="AT142" i="3"/>
  <c r="AS142" i="3"/>
  <c r="AR142" i="3"/>
  <c r="AQ142" i="3"/>
  <c r="AP142" i="3"/>
  <c r="AO142" i="3"/>
  <c r="AN142" i="3"/>
  <c r="AM142" i="3"/>
  <c r="AL142" i="3"/>
  <c r="AK142" i="3"/>
  <c r="AJ142" i="3"/>
  <c r="AI142" i="3"/>
  <c r="AH142" i="3"/>
  <c r="AG142" i="3"/>
  <c r="AF142" i="3"/>
  <c r="AE142" i="3"/>
  <c r="AD142" i="3"/>
  <c r="AC142" i="3"/>
  <c r="AB142" i="3"/>
  <c r="AA142" i="3"/>
  <c r="BE141" i="3"/>
  <c r="BD141" i="3"/>
  <c r="BC141" i="3"/>
  <c r="BB141" i="3"/>
  <c r="BA141" i="3"/>
  <c r="AZ141" i="3"/>
  <c r="AY141" i="3"/>
  <c r="AX141" i="3"/>
  <c r="AW141" i="3"/>
  <c r="AV141" i="3"/>
  <c r="AU141" i="3"/>
  <c r="AT141" i="3"/>
  <c r="AS141" i="3"/>
  <c r="AR141" i="3"/>
  <c r="AQ141" i="3"/>
  <c r="AP141" i="3"/>
  <c r="AO141" i="3"/>
  <c r="AN141" i="3"/>
  <c r="AM141" i="3"/>
  <c r="AL141" i="3"/>
  <c r="AK141" i="3"/>
  <c r="AJ141" i="3"/>
  <c r="AI141" i="3"/>
  <c r="AH141" i="3"/>
  <c r="AG141" i="3"/>
  <c r="AF141" i="3"/>
  <c r="AE141" i="3"/>
  <c r="AD141" i="3"/>
  <c r="BF141" i="3" s="1"/>
  <c r="AC141" i="3"/>
  <c r="AB141" i="3"/>
  <c r="AA141" i="3"/>
  <c r="BF140" i="3"/>
  <c r="BE140" i="3"/>
  <c r="BD140" i="3"/>
  <c r="BC140" i="3"/>
  <c r="BB140" i="3"/>
  <c r="BA140" i="3"/>
  <c r="AZ140" i="3"/>
  <c r="AY140" i="3"/>
  <c r="AX140" i="3"/>
  <c r="AW140" i="3"/>
  <c r="AV140" i="3"/>
  <c r="AU140" i="3"/>
  <c r="AT140" i="3"/>
  <c r="AS140" i="3"/>
  <c r="AR140" i="3"/>
  <c r="AQ140" i="3"/>
  <c r="AP140" i="3"/>
  <c r="AO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BF139" i="3"/>
  <c r="BE139" i="3"/>
  <c r="BD139" i="3"/>
  <c r="BC139" i="3"/>
  <c r="BB139" i="3"/>
  <c r="BA139" i="3"/>
  <c r="AZ139" i="3"/>
  <c r="AY139" i="3"/>
  <c r="AX139" i="3"/>
  <c r="AW139" i="3"/>
  <c r="AV139" i="3"/>
  <c r="AU139" i="3"/>
  <c r="AT139" i="3"/>
  <c r="AS139" i="3"/>
  <c r="AR139" i="3"/>
  <c r="AQ139" i="3"/>
  <c r="AP139" i="3"/>
  <c r="AO139" i="3"/>
  <c r="AN139" i="3"/>
  <c r="AM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BF138" i="3"/>
  <c r="BF164" i="3" s="1"/>
  <c r="BE138" i="3"/>
  <c r="BE164" i="3" s="1"/>
  <c r="BD138" i="3"/>
  <c r="BD164" i="3" s="1"/>
  <c r="BC138" i="3"/>
  <c r="BC164" i="3" s="1"/>
  <c r="BB138" i="3"/>
  <c r="BB164" i="3" s="1"/>
  <c r="BA138" i="3"/>
  <c r="BA164" i="3" s="1"/>
  <c r="AZ138" i="3"/>
  <c r="AZ164" i="3" s="1"/>
  <c r="AY138" i="3"/>
  <c r="AY164" i="3" s="1"/>
  <c r="AX138" i="3"/>
  <c r="AX164" i="3" s="1"/>
  <c r="AW138" i="3"/>
  <c r="AW164" i="3" s="1"/>
  <c r="AV138" i="3"/>
  <c r="AV164" i="3" s="1"/>
  <c r="AU138" i="3"/>
  <c r="AU164" i="3" s="1"/>
  <c r="AT138" i="3"/>
  <c r="AT164" i="3" s="1"/>
  <c r="AS138" i="3"/>
  <c r="AS164" i="3" s="1"/>
  <c r="AR138" i="3"/>
  <c r="AR164" i="3" s="1"/>
  <c r="AQ138" i="3"/>
  <c r="AQ164" i="3" s="1"/>
  <c r="AP138" i="3"/>
  <c r="AP164" i="3" s="1"/>
  <c r="AO138" i="3"/>
  <c r="AO164" i="3" s="1"/>
  <c r="AN138" i="3"/>
  <c r="AN164" i="3" s="1"/>
  <c r="AM138" i="3"/>
  <c r="AM164" i="3" s="1"/>
  <c r="AL138" i="3"/>
  <c r="AL164" i="3" s="1"/>
  <c r="AK138" i="3"/>
  <c r="AK164" i="3" s="1"/>
  <c r="AJ138" i="3"/>
  <c r="AJ164" i="3" s="1"/>
  <c r="AI138" i="3"/>
  <c r="AI164" i="3" s="1"/>
  <c r="AH138" i="3"/>
  <c r="AH164" i="3" s="1"/>
  <c r="AG138" i="3"/>
  <c r="AG164" i="3" s="1"/>
  <c r="AF138" i="3"/>
  <c r="AF164" i="3" s="1"/>
  <c r="AE138" i="3"/>
  <c r="AE164" i="3" s="1"/>
  <c r="AD138" i="3"/>
  <c r="AD164" i="3" s="1"/>
  <c r="AC138" i="3"/>
  <c r="AC164" i="3" s="1"/>
  <c r="AB138" i="3"/>
  <c r="AB164" i="3" s="1"/>
  <c r="AA138" i="3"/>
  <c r="AA164" i="3" s="1"/>
  <c r="BE137" i="3"/>
  <c r="BD137" i="3"/>
  <c r="BC137" i="3"/>
  <c r="BB137" i="3"/>
  <c r="BA137" i="3"/>
  <c r="AZ137" i="3"/>
  <c r="AY137" i="3"/>
  <c r="AX137" i="3"/>
  <c r="AW137" i="3"/>
  <c r="AV137" i="3"/>
  <c r="AU137" i="3"/>
  <c r="AT137" i="3"/>
  <c r="AS137" i="3"/>
  <c r="AR137" i="3"/>
  <c r="AQ137" i="3"/>
  <c r="AP137" i="3"/>
  <c r="AO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BF137" i="3" s="1"/>
  <c r="BE136" i="3"/>
  <c r="BD136" i="3"/>
  <c r="BC136" i="3"/>
  <c r="BB136" i="3"/>
  <c r="BA136" i="3"/>
  <c r="AZ136" i="3"/>
  <c r="AY136" i="3"/>
  <c r="AX136" i="3"/>
  <c r="AW136" i="3"/>
  <c r="AV136" i="3"/>
  <c r="AU136" i="3"/>
  <c r="AT136" i="3"/>
  <c r="AS136" i="3"/>
  <c r="AR136" i="3"/>
  <c r="AQ136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BF136" i="3" s="1"/>
  <c r="BE135" i="3"/>
  <c r="BD135" i="3"/>
  <c r="BC135" i="3"/>
  <c r="BB135" i="3"/>
  <c r="BA135" i="3"/>
  <c r="AZ135" i="3"/>
  <c r="AY135" i="3"/>
  <c r="AX135" i="3"/>
  <c r="AW135" i="3"/>
  <c r="AV135" i="3"/>
  <c r="AU135" i="3"/>
  <c r="AT135" i="3"/>
  <c r="AS135" i="3"/>
  <c r="AR135" i="3"/>
  <c r="AQ135" i="3"/>
  <c r="AP135" i="3"/>
  <c r="AO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BF135" i="3" s="1"/>
  <c r="BE134" i="3"/>
  <c r="BD134" i="3"/>
  <c r="BC134" i="3"/>
  <c r="BB134" i="3"/>
  <c r="BA134" i="3"/>
  <c r="AZ134" i="3"/>
  <c r="AY134" i="3"/>
  <c r="AX134" i="3"/>
  <c r="AW134" i="3"/>
  <c r="AV134" i="3"/>
  <c r="AU134" i="3"/>
  <c r="AT134" i="3"/>
  <c r="AS134" i="3"/>
  <c r="AR134" i="3"/>
  <c r="AQ134" i="3"/>
  <c r="AP134" i="3"/>
  <c r="AO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BF134" i="3" s="1"/>
  <c r="BE133" i="3"/>
  <c r="BD133" i="3"/>
  <c r="BC133" i="3"/>
  <c r="BB133" i="3"/>
  <c r="BA133" i="3"/>
  <c r="AZ133" i="3"/>
  <c r="AY133" i="3"/>
  <c r="AX133" i="3"/>
  <c r="AW133" i="3"/>
  <c r="AV133" i="3"/>
  <c r="AU133" i="3"/>
  <c r="AT133" i="3"/>
  <c r="AS133" i="3"/>
  <c r="AR133" i="3"/>
  <c r="AQ133" i="3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BF133" i="3" s="1"/>
  <c r="BE132" i="3"/>
  <c r="BD132" i="3"/>
  <c r="BC132" i="3"/>
  <c r="BB132" i="3"/>
  <c r="BA132" i="3"/>
  <c r="AZ132" i="3"/>
  <c r="AY132" i="3"/>
  <c r="AX132" i="3"/>
  <c r="AW132" i="3"/>
  <c r="AV132" i="3"/>
  <c r="AU132" i="3"/>
  <c r="AT132" i="3"/>
  <c r="AS132" i="3"/>
  <c r="AR132" i="3"/>
  <c r="AQ132" i="3"/>
  <c r="AP132" i="3"/>
  <c r="AO132" i="3"/>
  <c r="AN132" i="3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BF132" i="3" s="1"/>
  <c r="BE131" i="3"/>
  <c r="BD131" i="3"/>
  <c r="BC131" i="3"/>
  <c r="BB131" i="3"/>
  <c r="BA131" i="3"/>
  <c r="AZ131" i="3"/>
  <c r="AY131" i="3"/>
  <c r="AX131" i="3"/>
  <c r="AW131" i="3"/>
  <c r="AV131" i="3"/>
  <c r="AU131" i="3"/>
  <c r="AT131" i="3"/>
  <c r="AS131" i="3"/>
  <c r="AR131" i="3"/>
  <c r="AQ131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BF131" i="3" s="1"/>
  <c r="BE130" i="3"/>
  <c r="BD130" i="3"/>
  <c r="BC130" i="3"/>
  <c r="BB130" i="3"/>
  <c r="BA130" i="3"/>
  <c r="AZ130" i="3"/>
  <c r="AY130" i="3"/>
  <c r="AX130" i="3"/>
  <c r="AW130" i="3"/>
  <c r="AV130" i="3"/>
  <c r="AU130" i="3"/>
  <c r="AT130" i="3"/>
  <c r="AS130" i="3"/>
  <c r="AR130" i="3"/>
  <c r="AQ130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BF130" i="3" s="1"/>
  <c r="BE129" i="3"/>
  <c r="BD129" i="3"/>
  <c r="BC129" i="3"/>
  <c r="BB129" i="3"/>
  <c r="BA129" i="3"/>
  <c r="AZ129" i="3"/>
  <c r="AY129" i="3"/>
  <c r="AX129" i="3"/>
  <c r="AW129" i="3"/>
  <c r="AV129" i="3"/>
  <c r="AU129" i="3"/>
  <c r="AT129" i="3"/>
  <c r="AS129" i="3"/>
  <c r="AR129" i="3"/>
  <c r="AQ129" i="3"/>
  <c r="AP129" i="3"/>
  <c r="AO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BF129" i="3" s="1"/>
  <c r="BE128" i="3"/>
  <c r="BD128" i="3"/>
  <c r="BC128" i="3"/>
  <c r="BB128" i="3"/>
  <c r="BA128" i="3"/>
  <c r="AZ128" i="3"/>
  <c r="AY128" i="3"/>
  <c r="AX128" i="3"/>
  <c r="AW128" i="3"/>
  <c r="AV128" i="3"/>
  <c r="AU128" i="3"/>
  <c r="AT128" i="3"/>
  <c r="AS128" i="3"/>
  <c r="AR128" i="3"/>
  <c r="AQ128" i="3"/>
  <c r="AP128" i="3"/>
  <c r="AO128" i="3"/>
  <c r="AN128" i="3"/>
  <c r="AM128" i="3"/>
  <c r="AL128" i="3"/>
  <c r="AK128" i="3"/>
  <c r="AK124" i="3" s="1"/>
  <c r="AJ128" i="3"/>
  <c r="AI128" i="3"/>
  <c r="AH128" i="3"/>
  <c r="AG128" i="3"/>
  <c r="AG124" i="3" s="1"/>
  <c r="AF128" i="3"/>
  <c r="AE128" i="3"/>
  <c r="AD128" i="3"/>
  <c r="AC128" i="3"/>
  <c r="AC124" i="3" s="1"/>
  <c r="AB128" i="3"/>
  <c r="AB124" i="3" s="1"/>
  <c r="BF124" i="3" s="1"/>
  <c r="AA128" i="3"/>
  <c r="BF128" i="3" s="1"/>
  <c r="BF127" i="3"/>
  <c r="BE127" i="3"/>
  <c r="BD127" i="3"/>
  <c r="BC127" i="3"/>
  <c r="BB127" i="3"/>
  <c r="BA127" i="3"/>
  <c r="AZ127" i="3"/>
  <c r="AY127" i="3"/>
  <c r="AX127" i="3"/>
  <c r="AW127" i="3"/>
  <c r="AV127" i="3"/>
  <c r="AU127" i="3"/>
  <c r="AT127" i="3"/>
  <c r="AS127" i="3"/>
  <c r="AR127" i="3"/>
  <c r="AQ127" i="3"/>
  <c r="AP127" i="3"/>
  <c r="AO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BF126" i="3"/>
  <c r="BE126" i="3"/>
  <c r="BD126" i="3"/>
  <c r="BC126" i="3"/>
  <c r="BB126" i="3"/>
  <c r="BA126" i="3"/>
  <c r="AZ126" i="3"/>
  <c r="AY126" i="3"/>
  <c r="AX126" i="3"/>
  <c r="AW126" i="3"/>
  <c r="AV126" i="3"/>
  <c r="AU126" i="3"/>
  <c r="AT126" i="3"/>
  <c r="AS126" i="3"/>
  <c r="AR126" i="3"/>
  <c r="AQ126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BF125" i="3"/>
  <c r="BE125" i="3"/>
  <c r="BE166" i="3" s="1"/>
  <c r="BE168" i="3" s="1"/>
  <c r="BD125" i="3"/>
  <c r="BD166" i="3" s="1"/>
  <c r="BD168" i="3" s="1"/>
  <c r="BC125" i="3"/>
  <c r="BC166" i="3" s="1"/>
  <c r="BB125" i="3"/>
  <c r="BB166" i="3" s="1"/>
  <c r="BA125" i="3"/>
  <c r="BA166" i="3" s="1"/>
  <c r="BA168" i="3" s="1"/>
  <c r="AZ125" i="3"/>
  <c r="AZ166" i="3" s="1"/>
  <c r="AZ168" i="3" s="1"/>
  <c r="AY125" i="3"/>
  <c r="AY166" i="3" s="1"/>
  <c r="AX125" i="3"/>
  <c r="AX166" i="3" s="1"/>
  <c r="AW125" i="3"/>
  <c r="AW166" i="3" s="1"/>
  <c r="AW168" i="3" s="1"/>
  <c r="AV125" i="3"/>
  <c r="AV166" i="3" s="1"/>
  <c r="AV168" i="3" s="1"/>
  <c r="AU125" i="3"/>
  <c r="AU166" i="3" s="1"/>
  <c r="AT125" i="3"/>
  <c r="AT166" i="3" s="1"/>
  <c r="AS125" i="3"/>
  <c r="AS166" i="3" s="1"/>
  <c r="AS168" i="3" s="1"/>
  <c r="AR125" i="3"/>
  <c r="AR166" i="3" s="1"/>
  <c r="AR168" i="3" s="1"/>
  <c r="AQ125" i="3"/>
  <c r="AQ166" i="3" s="1"/>
  <c r="AP125" i="3"/>
  <c r="AP166" i="3" s="1"/>
  <c r="AO125" i="3"/>
  <c r="AO166" i="3" s="1"/>
  <c r="AO168" i="3" s="1"/>
  <c r="AN125" i="3"/>
  <c r="AN166" i="3" s="1"/>
  <c r="AN168" i="3" s="1"/>
  <c r="AM125" i="3"/>
  <c r="AM166" i="3" s="1"/>
  <c r="AL125" i="3"/>
  <c r="AL166" i="3" s="1"/>
  <c r="AK125" i="3"/>
  <c r="AK166" i="3" s="1"/>
  <c r="AK168" i="3" s="1"/>
  <c r="AJ125" i="3"/>
  <c r="AJ166" i="3" s="1"/>
  <c r="AJ168" i="3" s="1"/>
  <c r="AI125" i="3"/>
  <c r="AI166" i="3" s="1"/>
  <c r="AH125" i="3"/>
  <c r="AH166" i="3" s="1"/>
  <c r="AG125" i="3"/>
  <c r="AG166" i="3" s="1"/>
  <c r="AG168" i="3" s="1"/>
  <c r="AF125" i="3"/>
  <c r="AF166" i="3" s="1"/>
  <c r="AF168" i="3" s="1"/>
  <c r="AE125" i="3"/>
  <c r="AE166" i="3" s="1"/>
  <c r="AD125" i="3"/>
  <c r="AD166" i="3" s="1"/>
  <c r="AC125" i="3"/>
  <c r="AC166" i="3" s="1"/>
  <c r="AC168" i="3" s="1"/>
  <c r="AB125" i="3"/>
  <c r="AB166" i="3" s="1"/>
  <c r="AB168" i="3" s="1"/>
  <c r="AA125" i="3"/>
  <c r="AA166" i="3" s="1"/>
  <c r="BE124" i="3"/>
  <c r="BD124" i="3"/>
  <c r="BC124" i="3"/>
  <c r="BB124" i="3"/>
  <c r="BA124" i="3"/>
  <c r="AZ124" i="3"/>
  <c r="AY124" i="3"/>
  <c r="AX124" i="3"/>
  <c r="AW124" i="3"/>
  <c r="AV124" i="3"/>
  <c r="AU124" i="3"/>
  <c r="AT124" i="3"/>
  <c r="AS124" i="3"/>
  <c r="AR124" i="3"/>
  <c r="AQ124" i="3"/>
  <c r="AP124" i="3"/>
  <c r="AO124" i="3"/>
  <c r="AN124" i="3"/>
  <c r="AM124" i="3"/>
  <c r="AL124" i="3"/>
  <c r="AJ124" i="3"/>
  <c r="AI124" i="3"/>
  <c r="AH124" i="3"/>
  <c r="AF124" i="3"/>
  <c r="AE124" i="3"/>
  <c r="AD124" i="3"/>
  <c r="AA124" i="3"/>
  <c r="BF123" i="3"/>
  <c r="BE123" i="3"/>
  <c r="BD123" i="3"/>
  <c r="BC123" i="3"/>
  <c r="BB123" i="3"/>
  <c r="BA123" i="3"/>
  <c r="AZ123" i="3"/>
  <c r="AY123" i="3"/>
  <c r="AX123" i="3"/>
  <c r="AW123" i="3"/>
  <c r="AV123" i="3"/>
  <c r="AU123" i="3"/>
  <c r="AT123" i="3"/>
  <c r="AS123" i="3"/>
  <c r="AR123" i="3"/>
  <c r="AQ123" i="3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BF122" i="3"/>
  <c r="BE122" i="3"/>
  <c r="BD122" i="3"/>
  <c r="BC122" i="3"/>
  <c r="BB122" i="3"/>
  <c r="BA122" i="3"/>
  <c r="AZ122" i="3"/>
  <c r="AY122" i="3"/>
  <c r="AX122" i="3"/>
  <c r="AW122" i="3"/>
  <c r="AV122" i="3"/>
  <c r="AU122" i="3"/>
  <c r="AT122" i="3"/>
  <c r="AS122" i="3"/>
  <c r="AR122" i="3"/>
  <c r="AQ122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BF121" i="3"/>
  <c r="BF162" i="3" s="1"/>
  <c r="BE121" i="3"/>
  <c r="BE162" i="3" s="1"/>
  <c r="BD121" i="3"/>
  <c r="BD162" i="3" s="1"/>
  <c r="BC121" i="3"/>
  <c r="BC162" i="3" s="1"/>
  <c r="BB121" i="3"/>
  <c r="BB162" i="3" s="1"/>
  <c r="BA121" i="3"/>
  <c r="BA162" i="3" s="1"/>
  <c r="AZ121" i="3"/>
  <c r="AZ162" i="3" s="1"/>
  <c r="AY121" i="3"/>
  <c r="AY162" i="3" s="1"/>
  <c r="AX121" i="3"/>
  <c r="AX162" i="3" s="1"/>
  <c r="AW121" i="3"/>
  <c r="AW162" i="3" s="1"/>
  <c r="AV121" i="3"/>
  <c r="AV162" i="3" s="1"/>
  <c r="AU121" i="3"/>
  <c r="AU162" i="3" s="1"/>
  <c r="AT121" i="3"/>
  <c r="AT162" i="3" s="1"/>
  <c r="AS121" i="3"/>
  <c r="AS162" i="3" s="1"/>
  <c r="AR121" i="3"/>
  <c r="AR162" i="3" s="1"/>
  <c r="AQ121" i="3"/>
  <c r="AQ162" i="3" s="1"/>
  <c r="AP121" i="3"/>
  <c r="AP162" i="3" s="1"/>
  <c r="AO121" i="3"/>
  <c r="AO162" i="3" s="1"/>
  <c r="AN121" i="3"/>
  <c r="AN162" i="3" s="1"/>
  <c r="AM121" i="3"/>
  <c r="AM162" i="3" s="1"/>
  <c r="AL121" i="3"/>
  <c r="AL162" i="3" s="1"/>
  <c r="AK121" i="3"/>
  <c r="AK162" i="3" s="1"/>
  <c r="AJ121" i="3"/>
  <c r="AJ162" i="3" s="1"/>
  <c r="AI121" i="3"/>
  <c r="AI162" i="3" s="1"/>
  <c r="AH121" i="3"/>
  <c r="AH162" i="3" s="1"/>
  <c r="AG121" i="3"/>
  <c r="AG162" i="3" s="1"/>
  <c r="AF121" i="3"/>
  <c r="AF162" i="3" s="1"/>
  <c r="AE121" i="3"/>
  <c r="AE162" i="3" s="1"/>
  <c r="AD121" i="3"/>
  <c r="AD162" i="3" s="1"/>
  <c r="AC121" i="3"/>
  <c r="AC162" i="3" s="1"/>
  <c r="AB121" i="3"/>
  <c r="AB162" i="3" s="1"/>
  <c r="AA121" i="3"/>
  <c r="AA162" i="3" s="1"/>
  <c r="BE120" i="3"/>
  <c r="BD120" i="3"/>
  <c r="BC120" i="3"/>
  <c r="BB120" i="3"/>
  <c r="BA120" i="3"/>
  <c r="AZ120" i="3"/>
  <c r="AY120" i="3"/>
  <c r="AX120" i="3"/>
  <c r="AW120" i="3"/>
  <c r="AV120" i="3"/>
  <c r="AU120" i="3"/>
  <c r="AT120" i="3"/>
  <c r="AS120" i="3"/>
  <c r="AR120" i="3"/>
  <c r="AQ120" i="3"/>
  <c r="AP120" i="3"/>
  <c r="AO120" i="3"/>
  <c r="AN120" i="3"/>
  <c r="AM120" i="3"/>
  <c r="AL120" i="3"/>
  <c r="AJ120" i="3"/>
  <c r="AI120" i="3"/>
  <c r="AH120" i="3"/>
  <c r="AF120" i="3"/>
  <c r="AE120" i="3"/>
  <c r="AD120" i="3"/>
  <c r="AA120" i="3"/>
  <c r="BE119" i="3"/>
  <c r="BD119" i="3"/>
  <c r="BC119" i="3"/>
  <c r="BB119" i="3"/>
  <c r="BA119" i="3"/>
  <c r="AZ119" i="3"/>
  <c r="AY119" i="3"/>
  <c r="AX119" i="3"/>
  <c r="AW119" i="3"/>
  <c r="AV119" i="3"/>
  <c r="AU119" i="3"/>
  <c r="AT119" i="3"/>
  <c r="AS119" i="3"/>
  <c r="AR119" i="3"/>
  <c r="AQ119" i="3"/>
  <c r="AP119" i="3"/>
  <c r="AO119" i="3"/>
  <c r="AN119" i="3"/>
  <c r="AM119" i="3"/>
  <c r="AL119" i="3"/>
  <c r="AK119" i="3"/>
  <c r="AJ119" i="3"/>
  <c r="AI119" i="3"/>
  <c r="AH119" i="3"/>
  <c r="AG119" i="3"/>
  <c r="AF119" i="3"/>
  <c r="AE119" i="3"/>
  <c r="AD119" i="3"/>
  <c r="BF119" i="3" s="1"/>
  <c r="AC119" i="3"/>
  <c r="AB119" i="3"/>
  <c r="AA119" i="3"/>
  <c r="A117" i="3"/>
  <c r="BG115" i="3"/>
  <c r="Y115" i="3"/>
  <c r="X115" i="3"/>
  <c r="W115" i="3"/>
  <c r="V115" i="3"/>
  <c r="Z115" i="3" s="1"/>
  <c r="U115" i="3"/>
  <c r="T115" i="3"/>
  <c r="S115" i="3"/>
  <c r="R115" i="3"/>
  <c r="Q115" i="3"/>
  <c r="P115" i="3"/>
  <c r="O115" i="3"/>
  <c r="N115" i="3" s="1"/>
  <c r="M115" i="3" s="1"/>
  <c r="BG114" i="3"/>
  <c r="Y114" i="3"/>
  <c r="X114" i="3"/>
  <c r="W114" i="3"/>
  <c r="V114" i="3"/>
  <c r="Z114" i="3" s="1"/>
  <c r="U114" i="3"/>
  <c r="T114" i="3"/>
  <c r="S114" i="3"/>
  <c r="R114" i="3"/>
  <c r="Q114" i="3"/>
  <c r="P114" i="3"/>
  <c r="O114" i="3"/>
  <c r="N114" i="3"/>
  <c r="M114" i="3" s="1"/>
  <c r="BG113" i="3"/>
  <c r="Y113" i="3"/>
  <c r="X113" i="3"/>
  <c r="W113" i="3"/>
  <c r="V113" i="3"/>
  <c r="Z113" i="3" s="1"/>
  <c r="U113" i="3"/>
  <c r="T113" i="3"/>
  <c r="S113" i="3"/>
  <c r="R113" i="3"/>
  <c r="Q113" i="3"/>
  <c r="P113" i="3"/>
  <c r="O113" i="3"/>
  <c r="N113" i="3"/>
  <c r="M113" i="3"/>
  <c r="BG112" i="3"/>
  <c r="Y112" i="3"/>
  <c r="X112" i="3"/>
  <c r="W112" i="3"/>
  <c r="V112" i="3"/>
  <c r="Z112" i="3" s="1"/>
  <c r="U112" i="3"/>
  <c r="T112" i="3"/>
  <c r="S112" i="3"/>
  <c r="R112" i="3"/>
  <c r="Q112" i="3"/>
  <c r="P112" i="3"/>
  <c r="O112" i="3"/>
  <c r="N112" i="3" s="1"/>
  <c r="M112" i="3" s="1"/>
  <c r="BG111" i="3"/>
  <c r="Y111" i="3"/>
  <c r="X111" i="3"/>
  <c r="W111" i="3"/>
  <c r="V111" i="3"/>
  <c r="Z111" i="3" s="1"/>
  <c r="U111" i="3"/>
  <c r="T111" i="3"/>
  <c r="S111" i="3"/>
  <c r="R111" i="3"/>
  <c r="Q111" i="3"/>
  <c r="P111" i="3"/>
  <c r="O111" i="3"/>
  <c r="N111" i="3" s="1"/>
  <c r="M111" i="3" s="1"/>
  <c r="BG110" i="3"/>
  <c r="Y110" i="3"/>
  <c r="X110" i="3"/>
  <c r="W110" i="3"/>
  <c r="V110" i="3"/>
  <c r="Z110" i="3" s="1"/>
  <c r="U110" i="3"/>
  <c r="T110" i="3"/>
  <c r="S110" i="3"/>
  <c r="R110" i="3"/>
  <c r="Q110" i="3"/>
  <c r="P110" i="3"/>
  <c r="O110" i="3"/>
  <c r="N110" i="3"/>
  <c r="M110" i="3" s="1"/>
  <c r="BG109" i="3"/>
  <c r="Y109" i="3"/>
  <c r="X109" i="3"/>
  <c r="W109" i="3"/>
  <c r="V109" i="3"/>
  <c r="Z109" i="3" s="1"/>
  <c r="U109" i="3"/>
  <c r="T109" i="3"/>
  <c r="S109" i="3"/>
  <c r="R109" i="3"/>
  <c r="Q109" i="3"/>
  <c r="P109" i="3"/>
  <c r="O109" i="3"/>
  <c r="N109" i="3"/>
  <c r="M109" i="3"/>
  <c r="BG108" i="3"/>
  <c r="Y108" i="3"/>
  <c r="X108" i="3"/>
  <c r="W108" i="3"/>
  <c r="V108" i="3"/>
  <c r="Z108" i="3" s="1"/>
  <c r="U108" i="3"/>
  <c r="T108" i="3"/>
  <c r="S108" i="3"/>
  <c r="R108" i="3"/>
  <c r="Q108" i="3"/>
  <c r="P108" i="3"/>
  <c r="O108" i="3"/>
  <c r="N108" i="3" s="1"/>
  <c r="M108" i="3" s="1"/>
  <c r="BG107" i="3"/>
  <c r="Y107" i="3"/>
  <c r="X107" i="3"/>
  <c r="W107" i="3"/>
  <c r="V107" i="3"/>
  <c r="Z107" i="3" s="1"/>
  <c r="U107" i="3"/>
  <c r="T107" i="3"/>
  <c r="S107" i="3"/>
  <c r="R107" i="3"/>
  <c r="Q107" i="3"/>
  <c r="P107" i="3"/>
  <c r="O107" i="3"/>
  <c r="N107" i="3" s="1"/>
  <c r="M107" i="3" s="1"/>
  <c r="BG106" i="3"/>
  <c r="Y106" i="3"/>
  <c r="X106" i="3"/>
  <c r="W106" i="3"/>
  <c r="V106" i="3"/>
  <c r="Z106" i="3" s="1"/>
  <c r="U106" i="3"/>
  <c r="T106" i="3"/>
  <c r="S106" i="3"/>
  <c r="R106" i="3"/>
  <c r="Q106" i="3"/>
  <c r="P106" i="3"/>
  <c r="O106" i="3"/>
  <c r="N106" i="3"/>
  <c r="M106" i="3" s="1"/>
  <c r="BG105" i="3"/>
  <c r="Y105" i="3"/>
  <c r="X105" i="3"/>
  <c r="W105" i="3"/>
  <c r="V105" i="3"/>
  <c r="Z105" i="3" s="1"/>
  <c r="U105" i="3"/>
  <c r="T105" i="3"/>
  <c r="S105" i="3"/>
  <c r="R105" i="3"/>
  <c r="Q105" i="3"/>
  <c r="P105" i="3"/>
  <c r="O105" i="3"/>
  <c r="N105" i="3"/>
  <c r="M105" i="3"/>
  <c r="BG104" i="3"/>
  <c r="Y104" i="3"/>
  <c r="X104" i="3"/>
  <c r="W104" i="3"/>
  <c r="V104" i="3"/>
  <c r="Z104" i="3" s="1"/>
  <c r="U104" i="3"/>
  <c r="T104" i="3"/>
  <c r="S104" i="3"/>
  <c r="R104" i="3"/>
  <c r="Q104" i="3"/>
  <c r="P104" i="3"/>
  <c r="O104" i="3"/>
  <c r="N104" i="3" s="1"/>
  <c r="M104" i="3" s="1"/>
  <c r="BG103" i="3"/>
  <c r="Y103" i="3"/>
  <c r="X103" i="3"/>
  <c r="W103" i="3"/>
  <c r="V103" i="3"/>
  <c r="Z103" i="3" s="1"/>
  <c r="U103" i="3"/>
  <c r="T103" i="3"/>
  <c r="S103" i="3"/>
  <c r="R103" i="3"/>
  <c r="Q103" i="3"/>
  <c r="P103" i="3"/>
  <c r="O103" i="3"/>
  <c r="N103" i="3" s="1"/>
  <c r="M103" i="3" s="1"/>
  <c r="BG102" i="3"/>
  <c r="Y102" i="3"/>
  <c r="X102" i="3"/>
  <c r="W102" i="3"/>
  <c r="V102" i="3"/>
  <c r="Z102" i="3" s="1"/>
  <c r="U102" i="3"/>
  <c r="T102" i="3"/>
  <c r="S102" i="3"/>
  <c r="R102" i="3"/>
  <c r="Q102" i="3"/>
  <c r="P102" i="3"/>
  <c r="O102" i="3"/>
  <c r="N102" i="3"/>
  <c r="M102" i="3" s="1"/>
  <c r="BG101" i="3"/>
  <c r="Y101" i="3"/>
  <c r="X101" i="3"/>
  <c r="W101" i="3"/>
  <c r="V101" i="3"/>
  <c r="Z101" i="3" s="1"/>
  <c r="U101" i="3"/>
  <c r="T101" i="3"/>
  <c r="S101" i="3"/>
  <c r="R101" i="3"/>
  <c r="Q101" i="3"/>
  <c r="P101" i="3"/>
  <c r="O101" i="3"/>
  <c r="N101" i="3"/>
  <c r="M101" i="3"/>
  <c r="BG100" i="3"/>
  <c r="Y100" i="3"/>
  <c r="X100" i="3"/>
  <c r="W100" i="3"/>
  <c r="V100" i="3"/>
  <c r="Z100" i="3" s="1"/>
  <c r="U100" i="3"/>
  <c r="T100" i="3"/>
  <c r="S100" i="3"/>
  <c r="R100" i="3"/>
  <c r="Q100" i="3"/>
  <c r="P100" i="3"/>
  <c r="O100" i="3"/>
  <c r="N100" i="3" s="1"/>
  <c r="M100" i="3" s="1"/>
  <c r="BG99" i="3"/>
  <c r="Y99" i="3"/>
  <c r="X99" i="3"/>
  <c r="W99" i="3"/>
  <c r="V99" i="3"/>
  <c r="Z99" i="3" s="1"/>
  <c r="U99" i="3"/>
  <c r="T99" i="3"/>
  <c r="S99" i="3"/>
  <c r="R99" i="3"/>
  <c r="Q99" i="3"/>
  <c r="P99" i="3"/>
  <c r="O99" i="3"/>
  <c r="N99" i="3" s="1"/>
  <c r="M99" i="3" s="1"/>
  <c r="BG98" i="3"/>
  <c r="Y98" i="3"/>
  <c r="X98" i="3"/>
  <c r="W98" i="3"/>
  <c r="V98" i="3"/>
  <c r="Z98" i="3" s="1"/>
  <c r="U98" i="3"/>
  <c r="T98" i="3"/>
  <c r="S98" i="3"/>
  <c r="R98" i="3"/>
  <c r="Q98" i="3"/>
  <c r="P98" i="3"/>
  <c r="O98" i="3"/>
  <c r="N98" i="3"/>
  <c r="M98" i="3" s="1"/>
  <c r="BG97" i="3"/>
  <c r="Y97" i="3"/>
  <c r="X97" i="3"/>
  <c r="W97" i="3"/>
  <c r="V97" i="3"/>
  <c r="Z97" i="3" s="1"/>
  <c r="U97" i="3"/>
  <c r="T97" i="3"/>
  <c r="S97" i="3"/>
  <c r="R97" i="3"/>
  <c r="Q97" i="3"/>
  <c r="P97" i="3"/>
  <c r="O97" i="3"/>
  <c r="N97" i="3"/>
  <c r="M97" i="3"/>
  <c r="BG96" i="3"/>
  <c r="Y96" i="3"/>
  <c r="X96" i="3"/>
  <c r="W96" i="3"/>
  <c r="V96" i="3"/>
  <c r="Z96" i="3" s="1"/>
  <c r="U96" i="3"/>
  <c r="T96" i="3"/>
  <c r="S96" i="3"/>
  <c r="R96" i="3"/>
  <c r="Q96" i="3"/>
  <c r="P96" i="3"/>
  <c r="O96" i="3"/>
  <c r="N96" i="3" s="1"/>
  <c r="M96" i="3" s="1"/>
  <c r="BG95" i="3"/>
  <c r="Y95" i="3"/>
  <c r="X95" i="3"/>
  <c r="W95" i="3"/>
  <c r="V95" i="3"/>
  <c r="Z95" i="3" s="1"/>
  <c r="U95" i="3"/>
  <c r="T95" i="3"/>
  <c r="S95" i="3"/>
  <c r="R95" i="3"/>
  <c r="Q95" i="3"/>
  <c r="P95" i="3"/>
  <c r="O95" i="3"/>
  <c r="N95" i="3" s="1"/>
  <c r="M95" i="3" s="1"/>
  <c r="BG94" i="3"/>
  <c r="Y94" i="3"/>
  <c r="X94" i="3"/>
  <c r="W94" i="3"/>
  <c r="V94" i="3"/>
  <c r="Z94" i="3" s="1"/>
  <c r="U94" i="3"/>
  <c r="T94" i="3"/>
  <c r="S94" i="3"/>
  <c r="R94" i="3"/>
  <c r="Q94" i="3"/>
  <c r="P94" i="3"/>
  <c r="O94" i="3"/>
  <c r="N94" i="3"/>
  <c r="M94" i="3" s="1"/>
  <c r="BG93" i="3"/>
  <c r="Y93" i="3"/>
  <c r="X93" i="3"/>
  <c r="W93" i="3"/>
  <c r="V93" i="3"/>
  <c r="Z93" i="3" s="1"/>
  <c r="U93" i="3"/>
  <c r="T93" i="3"/>
  <c r="S93" i="3"/>
  <c r="R93" i="3"/>
  <c r="Q93" i="3"/>
  <c r="P93" i="3"/>
  <c r="O93" i="3"/>
  <c r="N93" i="3"/>
  <c r="M93" i="3"/>
  <c r="BG92" i="3"/>
  <c r="Y92" i="3"/>
  <c r="X92" i="3"/>
  <c r="W92" i="3"/>
  <c r="V92" i="3"/>
  <c r="Z92" i="3" s="1"/>
  <c r="U92" i="3"/>
  <c r="T92" i="3"/>
  <c r="S92" i="3"/>
  <c r="R92" i="3"/>
  <c r="Q92" i="3"/>
  <c r="P92" i="3"/>
  <c r="O92" i="3"/>
  <c r="N92" i="3" s="1"/>
  <c r="M92" i="3" s="1"/>
  <c r="BG91" i="3"/>
  <c r="Y91" i="3"/>
  <c r="X91" i="3"/>
  <c r="W91" i="3"/>
  <c r="V91" i="3"/>
  <c r="Z91" i="3" s="1"/>
  <c r="U91" i="3"/>
  <c r="T91" i="3"/>
  <c r="S91" i="3"/>
  <c r="R91" i="3"/>
  <c r="Q91" i="3"/>
  <c r="P91" i="3"/>
  <c r="O91" i="3"/>
  <c r="N91" i="3" s="1"/>
  <c r="M91" i="3" s="1"/>
  <c r="BG90" i="3"/>
  <c r="Y90" i="3"/>
  <c r="X90" i="3"/>
  <c r="W90" i="3"/>
  <c r="V90" i="3"/>
  <c r="Z90" i="3" s="1"/>
  <c r="U90" i="3"/>
  <c r="T90" i="3"/>
  <c r="S90" i="3"/>
  <c r="R90" i="3"/>
  <c r="Q90" i="3"/>
  <c r="P90" i="3"/>
  <c r="O90" i="3"/>
  <c r="N90" i="3"/>
  <c r="M90" i="3" s="1"/>
  <c r="BG89" i="3"/>
  <c r="Y89" i="3"/>
  <c r="X89" i="3"/>
  <c r="W89" i="3"/>
  <c r="V89" i="3"/>
  <c r="Z89" i="3" s="1"/>
  <c r="U89" i="3"/>
  <c r="T89" i="3"/>
  <c r="S89" i="3"/>
  <c r="R89" i="3"/>
  <c r="Q89" i="3"/>
  <c r="P89" i="3"/>
  <c r="O89" i="3"/>
  <c r="N89" i="3"/>
  <c r="M89" i="3"/>
  <c r="BG88" i="3"/>
  <c r="Y88" i="3"/>
  <c r="X88" i="3"/>
  <c r="W88" i="3"/>
  <c r="V88" i="3"/>
  <c r="Z88" i="3" s="1"/>
  <c r="U88" i="3"/>
  <c r="T88" i="3"/>
  <c r="S88" i="3"/>
  <c r="R88" i="3"/>
  <c r="Q88" i="3"/>
  <c r="P88" i="3"/>
  <c r="O88" i="3"/>
  <c r="N88" i="3" s="1"/>
  <c r="M88" i="3" s="1"/>
  <c r="BG87" i="3"/>
  <c r="Y87" i="3"/>
  <c r="X87" i="3"/>
  <c r="W87" i="3"/>
  <c r="V87" i="3"/>
  <c r="Z87" i="3" s="1"/>
  <c r="U87" i="3"/>
  <c r="T87" i="3"/>
  <c r="S87" i="3"/>
  <c r="R87" i="3"/>
  <c r="Q87" i="3"/>
  <c r="P87" i="3"/>
  <c r="O87" i="3"/>
  <c r="N87" i="3" s="1"/>
  <c r="M87" i="3" s="1"/>
  <c r="BG86" i="3"/>
  <c r="Y86" i="3"/>
  <c r="X86" i="3"/>
  <c r="W86" i="3"/>
  <c r="V86" i="3"/>
  <c r="Z86" i="3" s="1"/>
  <c r="U86" i="3"/>
  <c r="T86" i="3"/>
  <c r="S86" i="3"/>
  <c r="R86" i="3"/>
  <c r="Q86" i="3"/>
  <c r="P86" i="3"/>
  <c r="O86" i="3"/>
  <c r="N86" i="3"/>
  <c r="M86" i="3" s="1"/>
  <c r="BG85" i="3"/>
  <c r="Y85" i="3"/>
  <c r="X85" i="3"/>
  <c r="W85" i="3"/>
  <c r="V85" i="3"/>
  <c r="Z85" i="3" s="1"/>
  <c r="U85" i="3"/>
  <c r="T85" i="3"/>
  <c r="S85" i="3"/>
  <c r="R85" i="3"/>
  <c r="Q85" i="3"/>
  <c r="P85" i="3"/>
  <c r="O85" i="3"/>
  <c r="N85" i="3"/>
  <c r="M85" i="3"/>
  <c r="BG84" i="3"/>
  <c r="Y84" i="3"/>
  <c r="X84" i="3"/>
  <c r="W84" i="3"/>
  <c r="V84" i="3"/>
  <c r="Z84" i="3" s="1"/>
  <c r="U84" i="3"/>
  <c r="T84" i="3"/>
  <c r="S84" i="3"/>
  <c r="R84" i="3"/>
  <c r="Q84" i="3"/>
  <c r="P84" i="3"/>
  <c r="O84" i="3"/>
  <c r="N84" i="3" s="1"/>
  <c r="M84" i="3" s="1"/>
  <c r="BG83" i="3"/>
  <c r="Y83" i="3"/>
  <c r="X83" i="3"/>
  <c r="W83" i="3"/>
  <c r="V83" i="3"/>
  <c r="Z83" i="3" s="1"/>
  <c r="U83" i="3"/>
  <c r="T83" i="3"/>
  <c r="S83" i="3"/>
  <c r="R83" i="3"/>
  <c r="Q83" i="3"/>
  <c r="P83" i="3"/>
  <c r="O83" i="3"/>
  <c r="N83" i="3" s="1"/>
  <c r="M83" i="3" s="1"/>
  <c r="BG82" i="3"/>
  <c r="Y82" i="3"/>
  <c r="X82" i="3"/>
  <c r="W82" i="3"/>
  <c r="V82" i="3"/>
  <c r="Z82" i="3" s="1"/>
  <c r="U82" i="3"/>
  <c r="T82" i="3"/>
  <c r="S82" i="3"/>
  <c r="R82" i="3"/>
  <c r="Q82" i="3"/>
  <c r="P82" i="3"/>
  <c r="O82" i="3"/>
  <c r="N82" i="3"/>
  <c r="M82" i="3" s="1"/>
  <c r="BG81" i="3"/>
  <c r="Y81" i="3"/>
  <c r="X81" i="3"/>
  <c r="W81" i="3"/>
  <c r="V81" i="3"/>
  <c r="Z81" i="3" s="1"/>
  <c r="U81" i="3"/>
  <c r="T81" i="3"/>
  <c r="S81" i="3"/>
  <c r="R81" i="3"/>
  <c r="Q81" i="3"/>
  <c r="P81" i="3"/>
  <c r="O81" i="3"/>
  <c r="N81" i="3"/>
  <c r="M81" i="3"/>
  <c r="BG80" i="3"/>
  <c r="Y80" i="3"/>
  <c r="X80" i="3"/>
  <c r="W80" i="3"/>
  <c r="V80" i="3"/>
  <c r="Z80" i="3" s="1"/>
  <c r="U80" i="3"/>
  <c r="T80" i="3"/>
  <c r="S80" i="3"/>
  <c r="R80" i="3"/>
  <c r="Q80" i="3"/>
  <c r="P80" i="3"/>
  <c r="O80" i="3"/>
  <c r="N80" i="3" s="1"/>
  <c r="M80" i="3" s="1"/>
  <c r="BG79" i="3"/>
  <c r="Y79" i="3"/>
  <c r="X79" i="3"/>
  <c r="W79" i="3"/>
  <c r="V79" i="3"/>
  <c r="Z79" i="3" s="1"/>
  <c r="U79" i="3"/>
  <c r="T79" i="3"/>
  <c r="S79" i="3"/>
  <c r="R79" i="3"/>
  <c r="Q79" i="3"/>
  <c r="P79" i="3"/>
  <c r="O79" i="3"/>
  <c r="N79" i="3" s="1"/>
  <c r="M79" i="3" s="1"/>
  <c r="BG78" i="3"/>
  <c r="Y78" i="3"/>
  <c r="X78" i="3"/>
  <c r="W78" i="3"/>
  <c r="V78" i="3"/>
  <c r="Z78" i="3" s="1"/>
  <c r="U78" i="3"/>
  <c r="T78" i="3"/>
  <c r="S78" i="3"/>
  <c r="R78" i="3"/>
  <c r="Q78" i="3"/>
  <c r="P78" i="3"/>
  <c r="O78" i="3"/>
  <c r="N78" i="3"/>
  <c r="M78" i="3" s="1"/>
  <c r="BG77" i="3"/>
  <c r="Y77" i="3"/>
  <c r="X77" i="3"/>
  <c r="W77" i="3"/>
  <c r="V77" i="3"/>
  <c r="Z77" i="3" s="1"/>
  <c r="U77" i="3"/>
  <c r="T77" i="3"/>
  <c r="S77" i="3"/>
  <c r="R77" i="3"/>
  <c r="Q77" i="3"/>
  <c r="P77" i="3"/>
  <c r="O77" i="3"/>
  <c r="N77" i="3"/>
  <c r="M77" i="3"/>
  <c r="BG76" i="3"/>
  <c r="Y76" i="3"/>
  <c r="X76" i="3"/>
  <c r="W76" i="3"/>
  <c r="V76" i="3"/>
  <c r="Z76" i="3" s="1"/>
  <c r="U76" i="3"/>
  <c r="T76" i="3"/>
  <c r="S76" i="3"/>
  <c r="R76" i="3"/>
  <c r="Q76" i="3"/>
  <c r="P76" i="3"/>
  <c r="O76" i="3"/>
  <c r="N76" i="3" s="1"/>
  <c r="M76" i="3" s="1"/>
  <c r="BG75" i="3"/>
  <c r="Y75" i="3"/>
  <c r="X75" i="3"/>
  <c r="W75" i="3"/>
  <c r="V75" i="3"/>
  <c r="Z75" i="3" s="1"/>
  <c r="U75" i="3"/>
  <c r="T75" i="3"/>
  <c r="S75" i="3"/>
  <c r="R75" i="3"/>
  <c r="Q75" i="3"/>
  <c r="P75" i="3"/>
  <c r="O75" i="3"/>
  <c r="N75" i="3" s="1"/>
  <c r="M75" i="3" s="1"/>
  <c r="BG74" i="3"/>
  <c r="Y74" i="3"/>
  <c r="X74" i="3"/>
  <c r="W74" i="3"/>
  <c r="V74" i="3"/>
  <c r="Z74" i="3" s="1"/>
  <c r="U74" i="3"/>
  <c r="T74" i="3"/>
  <c r="S74" i="3"/>
  <c r="R74" i="3"/>
  <c r="Q74" i="3"/>
  <c r="P74" i="3"/>
  <c r="O74" i="3"/>
  <c r="N74" i="3"/>
  <c r="M74" i="3" s="1"/>
  <c r="BG73" i="3"/>
  <c r="Y73" i="3"/>
  <c r="X73" i="3"/>
  <c r="W73" i="3"/>
  <c r="V73" i="3"/>
  <c r="Z73" i="3" s="1"/>
  <c r="U73" i="3"/>
  <c r="T73" i="3"/>
  <c r="S73" i="3"/>
  <c r="R73" i="3"/>
  <c r="Q73" i="3"/>
  <c r="P73" i="3"/>
  <c r="O73" i="3"/>
  <c r="N73" i="3"/>
  <c r="M73" i="3"/>
  <c r="BG72" i="3"/>
  <c r="Y72" i="3"/>
  <c r="X72" i="3"/>
  <c r="W72" i="3"/>
  <c r="V72" i="3"/>
  <c r="Z72" i="3" s="1"/>
  <c r="U72" i="3"/>
  <c r="T72" i="3"/>
  <c r="S72" i="3"/>
  <c r="R72" i="3"/>
  <c r="Q72" i="3"/>
  <c r="P72" i="3"/>
  <c r="O72" i="3"/>
  <c r="N72" i="3" s="1"/>
  <c r="M72" i="3" s="1"/>
  <c r="BG71" i="3"/>
  <c r="Y71" i="3"/>
  <c r="X71" i="3"/>
  <c r="W71" i="3"/>
  <c r="V71" i="3"/>
  <c r="Z71" i="3" s="1"/>
  <c r="U71" i="3"/>
  <c r="T71" i="3"/>
  <c r="S71" i="3"/>
  <c r="R71" i="3"/>
  <c r="Q71" i="3"/>
  <c r="P71" i="3"/>
  <c r="O71" i="3"/>
  <c r="N71" i="3" s="1"/>
  <c r="M71" i="3" s="1"/>
  <c r="BG70" i="3"/>
  <c r="Y70" i="3"/>
  <c r="X70" i="3"/>
  <c r="W70" i="3"/>
  <c r="V70" i="3"/>
  <c r="Z70" i="3" s="1"/>
  <c r="U70" i="3"/>
  <c r="T70" i="3"/>
  <c r="S70" i="3"/>
  <c r="R70" i="3"/>
  <c r="Q70" i="3"/>
  <c r="P70" i="3"/>
  <c r="O70" i="3"/>
  <c r="N70" i="3"/>
  <c r="M70" i="3" s="1"/>
  <c r="BG69" i="3"/>
  <c r="Y69" i="3"/>
  <c r="X69" i="3"/>
  <c r="W69" i="3"/>
  <c r="V69" i="3"/>
  <c r="Z69" i="3" s="1"/>
  <c r="U69" i="3"/>
  <c r="T69" i="3"/>
  <c r="S69" i="3"/>
  <c r="R69" i="3"/>
  <c r="Q69" i="3"/>
  <c r="P69" i="3"/>
  <c r="O69" i="3"/>
  <c r="N69" i="3"/>
  <c r="M69" i="3"/>
  <c r="BG68" i="3"/>
  <c r="Y68" i="3"/>
  <c r="X68" i="3"/>
  <c r="W68" i="3"/>
  <c r="V68" i="3"/>
  <c r="Z68" i="3" s="1"/>
  <c r="U68" i="3"/>
  <c r="T68" i="3"/>
  <c r="S68" i="3"/>
  <c r="R68" i="3"/>
  <c r="Q68" i="3"/>
  <c r="P68" i="3"/>
  <c r="O68" i="3"/>
  <c r="N68" i="3" s="1"/>
  <c r="M68" i="3" s="1"/>
  <c r="BG67" i="3"/>
  <c r="Y67" i="3"/>
  <c r="X67" i="3"/>
  <c r="W67" i="3"/>
  <c r="V67" i="3"/>
  <c r="Z67" i="3" s="1"/>
  <c r="U67" i="3"/>
  <c r="T67" i="3"/>
  <c r="S67" i="3"/>
  <c r="R67" i="3"/>
  <c r="Q67" i="3"/>
  <c r="P67" i="3"/>
  <c r="O67" i="3"/>
  <c r="N67" i="3" s="1"/>
  <c r="M67" i="3" s="1"/>
  <c r="BG66" i="3"/>
  <c r="Y66" i="3"/>
  <c r="X66" i="3"/>
  <c r="W66" i="3"/>
  <c r="V66" i="3"/>
  <c r="Z66" i="3" s="1"/>
  <c r="U66" i="3"/>
  <c r="T66" i="3"/>
  <c r="S66" i="3"/>
  <c r="R66" i="3"/>
  <c r="Q66" i="3"/>
  <c r="P66" i="3"/>
  <c r="O66" i="3"/>
  <c r="N66" i="3"/>
  <c r="M66" i="3" s="1"/>
  <c r="BG65" i="3"/>
  <c r="Y65" i="3"/>
  <c r="X65" i="3"/>
  <c r="W65" i="3"/>
  <c r="V65" i="3"/>
  <c r="Z65" i="3" s="1"/>
  <c r="U65" i="3"/>
  <c r="T65" i="3"/>
  <c r="S65" i="3"/>
  <c r="R65" i="3"/>
  <c r="Q65" i="3"/>
  <c r="P65" i="3"/>
  <c r="O65" i="3"/>
  <c r="N65" i="3"/>
  <c r="M65" i="3"/>
  <c r="BG64" i="3"/>
  <c r="Y64" i="3"/>
  <c r="X64" i="3"/>
  <c r="W64" i="3"/>
  <c r="V64" i="3"/>
  <c r="Z64" i="3" s="1"/>
  <c r="U64" i="3"/>
  <c r="T64" i="3"/>
  <c r="S64" i="3"/>
  <c r="R64" i="3"/>
  <c r="Q64" i="3"/>
  <c r="P64" i="3"/>
  <c r="O64" i="3"/>
  <c r="N64" i="3" s="1"/>
  <c r="M64" i="3" s="1"/>
  <c r="BG63" i="3"/>
  <c r="Y63" i="3"/>
  <c r="X63" i="3"/>
  <c r="W63" i="3"/>
  <c r="V63" i="3"/>
  <c r="Z63" i="3" s="1"/>
  <c r="U63" i="3"/>
  <c r="T63" i="3"/>
  <c r="S63" i="3"/>
  <c r="R63" i="3"/>
  <c r="Q63" i="3"/>
  <c r="P63" i="3"/>
  <c r="O63" i="3"/>
  <c r="N63" i="3" s="1"/>
  <c r="M63" i="3" s="1"/>
  <c r="BG62" i="3"/>
  <c r="Y62" i="3"/>
  <c r="X62" i="3"/>
  <c r="W62" i="3"/>
  <c r="V62" i="3"/>
  <c r="Z62" i="3" s="1"/>
  <c r="U62" i="3"/>
  <c r="T62" i="3"/>
  <c r="S62" i="3"/>
  <c r="R62" i="3"/>
  <c r="Q62" i="3"/>
  <c r="P62" i="3"/>
  <c r="O62" i="3"/>
  <c r="N62" i="3"/>
  <c r="M62" i="3" s="1"/>
  <c r="BG61" i="3"/>
  <c r="Y61" i="3"/>
  <c r="X61" i="3"/>
  <c r="W61" i="3"/>
  <c r="V61" i="3"/>
  <c r="Z61" i="3" s="1"/>
  <c r="U61" i="3"/>
  <c r="T61" i="3"/>
  <c r="S61" i="3"/>
  <c r="R61" i="3"/>
  <c r="Q61" i="3"/>
  <c r="P61" i="3"/>
  <c r="O61" i="3"/>
  <c r="N61" i="3"/>
  <c r="M61" i="3"/>
  <c r="BG60" i="3"/>
  <c r="Y60" i="3"/>
  <c r="X60" i="3"/>
  <c r="W60" i="3"/>
  <c r="V60" i="3"/>
  <c r="Z60" i="3" s="1"/>
  <c r="U60" i="3"/>
  <c r="T60" i="3"/>
  <c r="S60" i="3"/>
  <c r="R60" i="3"/>
  <c r="Q60" i="3"/>
  <c r="P60" i="3"/>
  <c r="O60" i="3"/>
  <c r="N60" i="3" s="1"/>
  <c r="M60" i="3" s="1"/>
  <c r="BG59" i="3"/>
  <c r="Y59" i="3"/>
  <c r="X59" i="3"/>
  <c r="W59" i="3"/>
  <c r="V59" i="3"/>
  <c r="Z59" i="3" s="1"/>
  <c r="U59" i="3"/>
  <c r="T59" i="3"/>
  <c r="S59" i="3"/>
  <c r="R59" i="3"/>
  <c r="Q59" i="3"/>
  <c r="P59" i="3"/>
  <c r="O59" i="3"/>
  <c r="N59" i="3" s="1"/>
  <c r="M59" i="3" s="1"/>
  <c r="BG58" i="3"/>
  <c r="Y58" i="3"/>
  <c r="X58" i="3"/>
  <c r="W58" i="3"/>
  <c r="V58" i="3"/>
  <c r="Z58" i="3" s="1"/>
  <c r="U58" i="3"/>
  <c r="T58" i="3"/>
  <c r="S58" i="3"/>
  <c r="R58" i="3"/>
  <c r="Q58" i="3"/>
  <c r="P58" i="3"/>
  <c r="O58" i="3"/>
  <c r="N58" i="3"/>
  <c r="M58" i="3" s="1"/>
  <c r="BG57" i="3"/>
  <c r="Y57" i="3"/>
  <c r="X57" i="3"/>
  <c r="W57" i="3"/>
  <c r="V57" i="3"/>
  <c r="Z57" i="3" s="1"/>
  <c r="U57" i="3"/>
  <c r="T57" i="3"/>
  <c r="S57" i="3"/>
  <c r="R57" i="3"/>
  <c r="Q57" i="3"/>
  <c r="P57" i="3"/>
  <c r="O57" i="3"/>
  <c r="N57" i="3"/>
  <c r="M57" i="3"/>
  <c r="BG56" i="3"/>
  <c r="Y56" i="3"/>
  <c r="X56" i="3"/>
  <c r="W56" i="3"/>
  <c r="V56" i="3"/>
  <c r="Z56" i="3" s="1"/>
  <c r="U56" i="3"/>
  <c r="T56" i="3"/>
  <c r="S56" i="3"/>
  <c r="R56" i="3"/>
  <c r="Q56" i="3"/>
  <c r="P56" i="3"/>
  <c r="O56" i="3"/>
  <c r="N56" i="3" s="1"/>
  <c r="M56" i="3" s="1"/>
  <c r="BG55" i="3"/>
  <c r="Y55" i="3"/>
  <c r="X55" i="3"/>
  <c r="W55" i="3"/>
  <c r="V55" i="3"/>
  <c r="Z55" i="3" s="1"/>
  <c r="U55" i="3"/>
  <c r="T55" i="3"/>
  <c r="S55" i="3"/>
  <c r="R55" i="3"/>
  <c r="Q55" i="3"/>
  <c r="P55" i="3"/>
  <c r="O55" i="3"/>
  <c r="N55" i="3" s="1"/>
  <c r="M55" i="3" s="1"/>
  <c r="BG54" i="3"/>
  <c r="Y54" i="3"/>
  <c r="X54" i="3"/>
  <c r="W54" i="3"/>
  <c r="V54" i="3"/>
  <c r="Z54" i="3" s="1"/>
  <c r="U54" i="3"/>
  <c r="T54" i="3"/>
  <c r="S54" i="3"/>
  <c r="R54" i="3"/>
  <c r="Q54" i="3"/>
  <c r="P54" i="3"/>
  <c r="O54" i="3"/>
  <c r="N54" i="3"/>
  <c r="M54" i="3" s="1"/>
  <c r="BG53" i="3"/>
  <c r="Y53" i="3"/>
  <c r="X53" i="3"/>
  <c r="W53" i="3"/>
  <c r="V53" i="3"/>
  <c r="Z53" i="3" s="1"/>
  <c r="U53" i="3"/>
  <c r="T53" i="3"/>
  <c r="S53" i="3"/>
  <c r="R53" i="3"/>
  <c r="Q53" i="3"/>
  <c r="P53" i="3"/>
  <c r="O53" i="3"/>
  <c r="N53" i="3"/>
  <c r="M53" i="3"/>
  <c r="BG52" i="3"/>
  <c r="Y52" i="3"/>
  <c r="X52" i="3"/>
  <c r="W52" i="3"/>
  <c r="V52" i="3"/>
  <c r="Z52" i="3" s="1"/>
  <c r="U52" i="3"/>
  <c r="T52" i="3"/>
  <c r="S52" i="3"/>
  <c r="R52" i="3"/>
  <c r="Q52" i="3"/>
  <c r="P52" i="3"/>
  <c r="O52" i="3"/>
  <c r="N52" i="3" s="1"/>
  <c r="M52" i="3" s="1"/>
  <c r="BG51" i="3"/>
  <c r="Y51" i="3"/>
  <c r="X51" i="3"/>
  <c r="W51" i="3"/>
  <c r="V51" i="3"/>
  <c r="Z51" i="3" s="1"/>
  <c r="U51" i="3"/>
  <c r="T51" i="3"/>
  <c r="S51" i="3"/>
  <c r="R51" i="3"/>
  <c r="Q51" i="3"/>
  <c r="P51" i="3"/>
  <c r="O51" i="3"/>
  <c r="N51" i="3" s="1"/>
  <c r="M51" i="3" s="1"/>
  <c r="BG50" i="3"/>
  <c r="Y50" i="3"/>
  <c r="X50" i="3"/>
  <c r="W50" i="3"/>
  <c r="V50" i="3"/>
  <c r="Z50" i="3" s="1"/>
  <c r="U50" i="3"/>
  <c r="T50" i="3"/>
  <c r="S50" i="3"/>
  <c r="R50" i="3"/>
  <c r="Q50" i="3"/>
  <c r="P50" i="3"/>
  <c r="O50" i="3"/>
  <c r="N50" i="3"/>
  <c r="M50" i="3" s="1"/>
  <c r="BG49" i="3"/>
  <c r="Y49" i="3"/>
  <c r="X49" i="3"/>
  <c r="W49" i="3"/>
  <c r="V49" i="3"/>
  <c r="Z49" i="3" s="1"/>
  <c r="U49" i="3"/>
  <c r="T49" i="3"/>
  <c r="S49" i="3"/>
  <c r="R49" i="3"/>
  <c r="Q49" i="3"/>
  <c r="P49" i="3"/>
  <c r="O49" i="3"/>
  <c r="N49" i="3"/>
  <c r="M49" i="3"/>
  <c r="BG48" i="3"/>
  <c r="Y48" i="3"/>
  <c r="X48" i="3"/>
  <c r="W48" i="3"/>
  <c r="V48" i="3"/>
  <c r="Z48" i="3" s="1"/>
  <c r="U48" i="3"/>
  <c r="T48" i="3"/>
  <c r="S48" i="3"/>
  <c r="R48" i="3"/>
  <c r="Q48" i="3"/>
  <c r="P48" i="3"/>
  <c r="O48" i="3"/>
  <c r="N48" i="3" s="1"/>
  <c r="M48" i="3" s="1"/>
  <c r="BG47" i="3"/>
  <c r="Y47" i="3"/>
  <c r="X47" i="3"/>
  <c r="W47" i="3"/>
  <c r="V47" i="3"/>
  <c r="Z47" i="3" s="1"/>
  <c r="U47" i="3"/>
  <c r="T47" i="3"/>
  <c r="S47" i="3"/>
  <c r="R47" i="3"/>
  <c r="Q47" i="3"/>
  <c r="P47" i="3"/>
  <c r="O47" i="3"/>
  <c r="N47" i="3" s="1"/>
  <c r="M47" i="3" s="1"/>
  <c r="BG46" i="3"/>
  <c r="Y46" i="3"/>
  <c r="X46" i="3"/>
  <c r="W46" i="3"/>
  <c r="V46" i="3"/>
  <c r="Z46" i="3" s="1"/>
  <c r="U46" i="3"/>
  <c r="T46" i="3"/>
  <c r="S46" i="3"/>
  <c r="R46" i="3"/>
  <c r="Q46" i="3"/>
  <c r="P46" i="3"/>
  <c r="O46" i="3"/>
  <c r="N46" i="3"/>
  <c r="M46" i="3" s="1"/>
  <c r="BG45" i="3"/>
  <c r="Y45" i="3"/>
  <c r="X45" i="3"/>
  <c r="W45" i="3"/>
  <c r="V45" i="3"/>
  <c r="Z45" i="3" s="1"/>
  <c r="U45" i="3"/>
  <c r="T45" i="3"/>
  <c r="S45" i="3"/>
  <c r="R45" i="3"/>
  <c r="Q45" i="3"/>
  <c r="P45" i="3"/>
  <c r="O45" i="3"/>
  <c r="N45" i="3"/>
  <c r="M45" i="3"/>
  <c r="BG44" i="3"/>
  <c r="Y44" i="3"/>
  <c r="X44" i="3"/>
  <c r="W44" i="3"/>
  <c r="V44" i="3"/>
  <c r="Z44" i="3" s="1"/>
  <c r="U44" i="3"/>
  <c r="T44" i="3"/>
  <c r="S44" i="3"/>
  <c r="R44" i="3"/>
  <c r="Q44" i="3"/>
  <c r="P44" i="3"/>
  <c r="O44" i="3"/>
  <c r="N44" i="3" s="1"/>
  <c r="M44" i="3" s="1"/>
  <c r="BG43" i="3"/>
  <c r="Y43" i="3"/>
  <c r="X43" i="3"/>
  <c r="W43" i="3"/>
  <c r="V43" i="3"/>
  <c r="Z43" i="3" s="1"/>
  <c r="U43" i="3"/>
  <c r="T43" i="3"/>
  <c r="S43" i="3"/>
  <c r="R43" i="3"/>
  <c r="Q43" i="3"/>
  <c r="P43" i="3"/>
  <c r="O43" i="3"/>
  <c r="N43" i="3" s="1"/>
  <c r="M43" i="3" s="1"/>
  <c r="BG42" i="3"/>
  <c r="Y42" i="3"/>
  <c r="X42" i="3"/>
  <c r="W42" i="3"/>
  <c r="V42" i="3"/>
  <c r="Z42" i="3" s="1"/>
  <c r="U42" i="3"/>
  <c r="T42" i="3"/>
  <c r="S42" i="3"/>
  <c r="R42" i="3"/>
  <c r="Q42" i="3"/>
  <c r="P42" i="3"/>
  <c r="O42" i="3"/>
  <c r="N42" i="3"/>
  <c r="M42" i="3" s="1"/>
  <c r="BG41" i="3"/>
  <c r="Y41" i="3"/>
  <c r="X41" i="3"/>
  <c r="W41" i="3"/>
  <c r="V41" i="3"/>
  <c r="Z41" i="3" s="1"/>
  <c r="U41" i="3"/>
  <c r="T41" i="3"/>
  <c r="S41" i="3"/>
  <c r="R41" i="3"/>
  <c r="Q41" i="3"/>
  <c r="P41" i="3"/>
  <c r="O41" i="3"/>
  <c r="N41" i="3"/>
  <c r="M41" i="3"/>
  <c r="BG40" i="3"/>
  <c r="Y40" i="3"/>
  <c r="X40" i="3"/>
  <c r="W40" i="3"/>
  <c r="V40" i="3"/>
  <c r="Z40" i="3" s="1"/>
  <c r="U40" i="3"/>
  <c r="T40" i="3"/>
  <c r="S40" i="3"/>
  <c r="R40" i="3"/>
  <c r="Q40" i="3"/>
  <c r="P40" i="3"/>
  <c r="O40" i="3"/>
  <c r="N40" i="3" s="1"/>
  <c r="M40" i="3" s="1"/>
  <c r="BG39" i="3"/>
  <c r="Y39" i="3"/>
  <c r="X39" i="3"/>
  <c r="W39" i="3"/>
  <c r="V39" i="3"/>
  <c r="Z39" i="3" s="1"/>
  <c r="U39" i="3"/>
  <c r="T39" i="3"/>
  <c r="S39" i="3"/>
  <c r="R39" i="3"/>
  <c r="Q39" i="3"/>
  <c r="P39" i="3"/>
  <c r="O39" i="3"/>
  <c r="N39" i="3" s="1"/>
  <c r="M39" i="3" s="1"/>
  <c r="BG38" i="3"/>
  <c r="Y38" i="3"/>
  <c r="X38" i="3"/>
  <c r="W38" i="3"/>
  <c r="V38" i="3"/>
  <c r="Z38" i="3" s="1"/>
  <c r="U38" i="3"/>
  <c r="T38" i="3"/>
  <c r="S38" i="3"/>
  <c r="R38" i="3"/>
  <c r="Q38" i="3"/>
  <c r="P38" i="3"/>
  <c r="O38" i="3"/>
  <c r="N38" i="3"/>
  <c r="M38" i="3" s="1"/>
  <c r="BG37" i="3"/>
  <c r="Y37" i="3"/>
  <c r="X37" i="3"/>
  <c r="W37" i="3"/>
  <c r="V37" i="3"/>
  <c r="Z37" i="3" s="1"/>
  <c r="U37" i="3"/>
  <c r="T37" i="3"/>
  <c r="S37" i="3"/>
  <c r="R37" i="3"/>
  <c r="Q37" i="3"/>
  <c r="P37" i="3"/>
  <c r="O37" i="3"/>
  <c r="N37" i="3"/>
  <c r="M37" i="3"/>
  <c r="BG36" i="3"/>
  <c r="Y36" i="3"/>
  <c r="X36" i="3"/>
  <c r="W36" i="3"/>
  <c r="V36" i="3"/>
  <c r="Z36" i="3" s="1"/>
  <c r="U36" i="3"/>
  <c r="T36" i="3"/>
  <c r="S36" i="3"/>
  <c r="R36" i="3"/>
  <c r="Q36" i="3"/>
  <c r="P36" i="3"/>
  <c r="O36" i="3"/>
  <c r="N36" i="3" s="1"/>
  <c r="M36" i="3" s="1"/>
  <c r="BG35" i="3"/>
  <c r="Y35" i="3"/>
  <c r="X35" i="3"/>
  <c r="W35" i="3"/>
  <c r="V35" i="3"/>
  <c r="Z35" i="3" s="1"/>
  <c r="U35" i="3"/>
  <c r="T35" i="3"/>
  <c r="S35" i="3"/>
  <c r="R35" i="3"/>
  <c r="Q35" i="3"/>
  <c r="P35" i="3"/>
  <c r="O35" i="3"/>
  <c r="N35" i="3" s="1"/>
  <c r="M35" i="3" s="1"/>
  <c r="BG34" i="3"/>
  <c r="Y34" i="3"/>
  <c r="X34" i="3"/>
  <c r="W34" i="3"/>
  <c r="V34" i="3"/>
  <c r="Z34" i="3" s="1"/>
  <c r="U34" i="3"/>
  <c r="T34" i="3"/>
  <c r="S34" i="3"/>
  <c r="R34" i="3"/>
  <c r="Q34" i="3"/>
  <c r="P34" i="3"/>
  <c r="O34" i="3"/>
  <c r="N34" i="3"/>
  <c r="M34" i="3" s="1"/>
  <c r="BG33" i="3"/>
  <c r="Y33" i="3"/>
  <c r="X33" i="3"/>
  <c r="W33" i="3"/>
  <c r="V33" i="3"/>
  <c r="Z33" i="3" s="1"/>
  <c r="U33" i="3"/>
  <c r="T33" i="3"/>
  <c r="S33" i="3"/>
  <c r="R33" i="3"/>
  <c r="Q33" i="3"/>
  <c r="P33" i="3"/>
  <c r="O33" i="3"/>
  <c r="N33" i="3"/>
  <c r="M33" i="3"/>
  <c r="BG32" i="3"/>
  <c r="Y32" i="3"/>
  <c r="X32" i="3"/>
  <c r="W32" i="3"/>
  <c r="V32" i="3"/>
  <c r="Z32" i="3" s="1"/>
  <c r="U32" i="3"/>
  <c r="T32" i="3"/>
  <c r="S32" i="3"/>
  <c r="R32" i="3"/>
  <c r="Q32" i="3"/>
  <c r="P32" i="3"/>
  <c r="O32" i="3"/>
  <c r="N32" i="3" s="1"/>
  <c r="M32" i="3" s="1"/>
  <c r="BG31" i="3"/>
  <c r="Y31" i="3"/>
  <c r="X31" i="3"/>
  <c r="W31" i="3"/>
  <c r="V31" i="3"/>
  <c r="Z31" i="3" s="1"/>
  <c r="U31" i="3"/>
  <c r="T31" i="3"/>
  <c r="S31" i="3"/>
  <c r="R31" i="3"/>
  <c r="Q31" i="3"/>
  <c r="P31" i="3"/>
  <c r="O31" i="3"/>
  <c r="N31" i="3" s="1"/>
  <c r="M31" i="3" s="1"/>
  <c r="BG30" i="3"/>
  <c r="Y30" i="3"/>
  <c r="X30" i="3"/>
  <c r="W30" i="3"/>
  <c r="V30" i="3"/>
  <c r="Z30" i="3" s="1"/>
  <c r="U30" i="3"/>
  <c r="T30" i="3"/>
  <c r="S30" i="3"/>
  <c r="R30" i="3"/>
  <c r="Q30" i="3"/>
  <c r="P30" i="3"/>
  <c r="O30" i="3"/>
  <c r="N30" i="3"/>
  <c r="M30" i="3" s="1"/>
  <c r="BG29" i="3"/>
  <c r="Y29" i="3"/>
  <c r="X29" i="3"/>
  <c r="W29" i="3"/>
  <c r="V29" i="3"/>
  <c r="Z29" i="3" s="1"/>
  <c r="U29" i="3"/>
  <c r="T29" i="3"/>
  <c r="S29" i="3"/>
  <c r="R29" i="3"/>
  <c r="Q29" i="3"/>
  <c r="P29" i="3"/>
  <c r="O29" i="3"/>
  <c r="N29" i="3"/>
  <c r="M29" i="3"/>
  <c r="BG28" i="3"/>
  <c r="Y28" i="3"/>
  <c r="X28" i="3"/>
  <c r="W28" i="3"/>
  <c r="V28" i="3"/>
  <c r="Z28" i="3" s="1"/>
  <c r="U28" i="3"/>
  <c r="T28" i="3"/>
  <c r="S28" i="3"/>
  <c r="R28" i="3"/>
  <c r="Q28" i="3"/>
  <c r="P28" i="3"/>
  <c r="O28" i="3"/>
  <c r="N28" i="3" s="1"/>
  <c r="M28" i="3" s="1"/>
  <c r="BG27" i="3"/>
  <c r="Y27" i="3"/>
  <c r="X27" i="3"/>
  <c r="W27" i="3"/>
  <c r="V27" i="3"/>
  <c r="Z27" i="3" s="1"/>
  <c r="U27" i="3"/>
  <c r="T27" i="3"/>
  <c r="S27" i="3"/>
  <c r="R27" i="3"/>
  <c r="Q27" i="3"/>
  <c r="P27" i="3"/>
  <c r="O27" i="3"/>
  <c r="N27" i="3" s="1"/>
  <c r="M27" i="3" s="1"/>
  <c r="BG26" i="3"/>
  <c r="Y26" i="3"/>
  <c r="X26" i="3"/>
  <c r="W26" i="3"/>
  <c r="V26" i="3"/>
  <c r="Z26" i="3" s="1"/>
  <c r="U26" i="3"/>
  <c r="T26" i="3"/>
  <c r="S26" i="3"/>
  <c r="R26" i="3"/>
  <c r="Q26" i="3"/>
  <c r="P26" i="3"/>
  <c r="O26" i="3"/>
  <c r="N26" i="3"/>
  <c r="M26" i="3" s="1"/>
  <c r="BG25" i="3"/>
  <c r="Y25" i="3"/>
  <c r="X25" i="3"/>
  <c r="W25" i="3"/>
  <c r="V25" i="3"/>
  <c r="Z25" i="3" s="1"/>
  <c r="U25" i="3"/>
  <c r="T25" i="3"/>
  <c r="S25" i="3"/>
  <c r="R25" i="3"/>
  <c r="Q25" i="3"/>
  <c r="P25" i="3"/>
  <c r="O25" i="3"/>
  <c r="N25" i="3"/>
  <c r="M25" i="3"/>
  <c r="BG24" i="3"/>
  <c r="Y24" i="3"/>
  <c r="X24" i="3"/>
  <c r="W24" i="3"/>
  <c r="V24" i="3"/>
  <c r="Z24" i="3" s="1"/>
  <c r="U24" i="3"/>
  <c r="T24" i="3"/>
  <c r="S24" i="3"/>
  <c r="R24" i="3"/>
  <c r="Q24" i="3"/>
  <c r="P24" i="3"/>
  <c r="O24" i="3"/>
  <c r="N24" i="3" s="1"/>
  <c r="M24" i="3" s="1"/>
  <c r="BG23" i="3"/>
  <c r="Y23" i="3"/>
  <c r="X23" i="3"/>
  <c r="W23" i="3"/>
  <c r="V23" i="3"/>
  <c r="Z23" i="3" s="1"/>
  <c r="U23" i="3"/>
  <c r="T23" i="3"/>
  <c r="S23" i="3"/>
  <c r="R23" i="3"/>
  <c r="Q23" i="3"/>
  <c r="P23" i="3"/>
  <c r="O23" i="3"/>
  <c r="N23" i="3" s="1"/>
  <c r="M23" i="3" s="1"/>
  <c r="BG22" i="3"/>
  <c r="Y22" i="3"/>
  <c r="X22" i="3"/>
  <c r="W22" i="3"/>
  <c r="V22" i="3"/>
  <c r="Z22" i="3" s="1"/>
  <c r="U22" i="3"/>
  <c r="T22" i="3"/>
  <c r="S22" i="3"/>
  <c r="R22" i="3"/>
  <c r="Q22" i="3"/>
  <c r="P22" i="3"/>
  <c r="O22" i="3"/>
  <c r="N22" i="3"/>
  <c r="M22" i="3" s="1"/>
  <c r="BG21" i="3"/>
  <c r="Y21" i="3"/>
  <c r="X21" i="3"/>
  <c r="W21" i="3"/>
  <c r="V21" i="3"/>
  <c r="Z21" i="3" s="1"/>
  <c r="U21" i="3"/>
  <c r="T21" i="3"/>
  <c r="S21" i="3"/>
  <c r="R21" i="3"/>
  <c r="Q21" i="3"/>
  <c r="P21" i="3"/>
  <c r="O21" i="3"/>
  <c r="N21" i="3"/>
  <c r="M21" i="3"/>
  <c r="BG20" i="3"/>
  <c r="Y20" i="3"/>
  <c r="X20" i="3"/>
  <c r="W20" i="3"/>
  <c r="V20" i="3"/>
  <c r="Z20" i="3" s="1"/>
  <c r="U20" i="3"/>
  <c r="T20" i="3"/>
  <c r="S20" i="3"/>
  <c r="R20" i="3"/>
  <c r="Q20" i="3"/>
  <c r="P20" i="3"/>
  <c r="O20" i="3"/>
  <c r="N20" i="3" s="1"/>
  <c r="M20" i="3" s="1"/>
  <c r="BG19" i="3"/>
  <c r="Y19" i="3"/>
  <c r="X19" i="3"/>
  <c r="W19" i="3"/>
  <c r="V19" i="3"/>
  <c r="Z19" i="3" s="1"/>
  <c r="U19" i="3"/>
  <c r="T19" i="3"/>
  <c r="S19" i="3"/>
  <c r="R19" i="3"/>
  <c r="Q19" i="3"/>
  <c r="P19" i="3"/>
  <c r="O19" i="3"/>
  <c r="N19" i="3" s="1"/>
  <c r="M19" i="3" s="1"/>
  <c r="BG18" i="3"/>
  <c r="Y18" i="3"/>
  <c r="X18" i="3"/>
  <c r="W18" i="3"/>
  <c r="V18" i="3"/>
  <c r="Z18" i="3" s="1"/>
  <c r="U18" i="3"/>
  <c r="T18" i="3"/>
  <c r="S18" i="3"/>
  <c r="R18" i="3"/>
  <c r="Q18" i="3"/>
  <c r="P18" i="3"/>
  <c r="O18" i="3"/>
  <c r="N18" i="3"/>
  <c r="M18" i="3" s="1"/>
  <c r="BG17" i="3"/>
  <c r="Y17" i="3"/>
  <c r="X17" i="3"/>
  <c r="W17" i="3"/>
  <c r="V17" i="3"/>
  <c r="Z17" i="3" s="1"/>
  <c r="U17" i="3"/>
  <c r="T17" i="3"/>
  <c r="S17" i="3"/>
  <c r="R17" i="3"/>
  <c r="Q17" i="3"/>
  <c r="P17" i="3"/>
  <c r="O17" i="3"/>
  <c r="N17" i="3"/>
  <c r="M17" i="3"/>
  <c r="BG16" i="3"/>
  <c r="Y16" i="3"/>
  <c r="X16" i="3"/>
  <c r="W16" i="3"/>
  <c r="V16" i="3"/>
  <c r="Z16" i="3" s="1"/>
  <c r="U16" i="3"/>
  <c r="T16" i="3"/>
  <c r="S16" i="3"/>
  <c r="R16" i="3"/>
  <c r="Q16" i="3"/>
  <c r="P16" i="3"/>
  <c r="O16" i="3"/>
  <c r="N16" i="3" s="1"/>
  <c r="M16" i="3" s="1"/>
  <c r="BG15" i="3"/>
  <c r="Y15" i="3"/>
  <c r="X15" i="3"/>
  <c r="W15" i="3"/>
  <c r="V15" i="3"/>
  <c r="Z15" i="3" s="1"/>
  <c r="U15" i="3"/>
  <c r="T15" i="3"/>
  <c r="S15" i="3"/>
  <c r="R15" i="3"/>
  <c r="Q15" i="3"/>
  <c r="P15" i="3"/>
  <c r="O15" i="3"/>
  <c r="N15" i="3" s="1"/>
  <c r="M15" i="3" s="1"/>
  <c r="BG14" i="3"/>
  <c r="Y14" i="3"/>
  <c r="X14" i="3"/>
  <c r="W14" i="3"/>
  <c r="V14" i="3"/>
  <c r="Z14" i="3" s="1"/>
  <c r="U14" i="3"/>
  <c r="T14" i="3"/>
  <c r="S14" i="3"/>
  <c r="R14" i="3"/>
  <c r="Q14" i="3"/>
  <c r="P14" i="3"/>
  <c r="O14" i="3"/>
  <c r="N14" i="3"/>
  <c r="M14" i="3" s="1"/>
  <c r="BG13" i="3"/>
  <c r="Y13" i="3"/>
  <c r="X13" i="3"/>
  <c r="W13" i="3"/>
  <c r="V13" i="3"/>
  <c r="Z13" i="3" s="1"/>
  <c r="U13" i="3"/>
  <c r="T13" i="3"/>
  <c r="S13" i="3"/>
  <c r="R13" i="3"/>
  <c r="Q13" i="3"/>
  <c r="P13" i="3"/>
  <c r="O13" i="3"/>
  <c r="N13" i="3"/>
  <c r="M13" i="3"/>
  <c r="BG12" i="3"/>
  <c r="Y12" i="3"/>
  <c r="X12" i="3"/>
  <c r="W12" i="3"/>
  <c r="V12" i="3"/>
  <c r="Z12" i="3" s="1"/>
  <c r="U12" i="3"/>
  <c r="T12" i="3"/>
  <c r="S12" i="3"/>
  <c r="R12" i="3"/>
  <c r="Q12" i="3"/>
  <c r="P12" i="3"/>
  <c r="O12" i="3"/>
  <c r="N12" i="3" s="1"/>
  <c r="M12" i="3" s="1"/>
  <c r="BG11" i="3"/>
  <c r="Y11" i="3"/>
  <c r="X11" i="3"/>
  <c r="W11" i="3"/>
  <c r="V11" i="3"/>
  <c r="Z11" i="3" s="1"/>
  <c r="U11" i="3"/>
  <c r="T11" i="3"/>
  <c r="S11" i="3"/>
  <c r="R11" i="3"/>
  <c r="Q11" i="3"/>
  <c r="P11" i="3"/>
  <c r="O11" i="3"/>
  <c r="N11" i="3" s="1"/>
  <c r="M11" i="3" s="1"/>
  <c r="BG10" i="3"/>
  <c r="Y10" i="3"/>
  <c r="X10" i="3"/>
  <c r="W10" i="3"/>
  <c r="V10" i="3"/>
  <c r="Z10" i="3" s="1"/>
  <c r="U10" i="3"/>
  <c r="T10" i="3"/>
  <c r="S10" i="3"/>
  <c r="R10" i="3"/>
  <c r="N10" i="3" s="1"/>
  <c r="M10" i="3" s="1"/>
  <c r="Q10" i="3"/>
  <c r="P10" i="3"/>
  <c r="O10" i="3"/>
  <c r="BG9" i="3"/>
  <c r="Y9" i="3"/>
  <c r="X9" i="3"/>
  <c r="W9" i="3"/>
  <c r="V9" i="3"/>
  <c r="Z9" i="3" s="1"/>
  <c r="U9" i="3"/>
  <c r="M9" i="3" s="1"/>
  <c r="T9" i="3"/>
  <c r="S9" i="3"/>
  <c r="R9" i="3"/>
  <c r="Q9" i="3"/>
  <c r="P9" i="3"/>
  <c r="O9" i="3"/>
  <c r="N9" i="3"/>
  <c r="BG8" i="3"/>
  <c r="Y8" i="3"/>
  <c r="X8" i="3"/>
  <c r="W8" i="3"/>
  <c r="V8" i="3"/>
  <c r="Z8" i="3" s="1"/>
  <c r="U8" i="3"/>
  <c r="T8" i="3"/>
  <c r="S8" i="3"/>
  <c r="R8" i="3"/>
  <c r="Q8" i="3"/>
  <c r="P8" i="3"/>
  <c r="O8" i="3"/>
  <c r="N8" i="3" s="1"/>
  <c r="M8" i="3" s="1"/>
  <c r="BG7" i="3"/>
  <c r="Y7" i="3"/>
  <c r="X7" i="3"/>
  <c r="W7" i="3"/>
  <c r="V7" i="3"/>
  <c r="Z7" i="3" s="1"/>
  <c r="U7" i="3"/>
  <c r="T7" i="3"/>
  <c r="S7" i="3"/>
  <c r="R7" i="3"/>
  <c r="Q7" i="3"/>
  <c r="P7" i="3"/>
  <c r="O7" i="3"/>
  <c r="N7" i="3" s="1"/>
  <c r="M7" i="3" s="1"/>
  <c r="BG6" i="3"/>
  <c r="Y6" i="3"/>
  <c r="X6" i="3"/>
  <c r="W6" i="3"/>
  <c r="V6" i="3"/>
  <c r="Z6" i="3" s="1"/>
  <c r="U6" i="3"/>
  <c r="T6" i="3"/>
  <c r="S6" i="3"/>
  <c r="R6" i="3"/>
  <c r="N6" i="3" s="1"/>
  <c r="M6" i="3" s="1"/>
  <c r="Q6" i="3"/>
  <c r="P6" i="3"/>
  <c r="O6" i="3"/>
  <c r="BG5" i="3"/>
  <c r="Y5" i="3"/>
  <c r="X5" i="3"/>
  <c r="W5" i="3"/>
  <c r="V5" i="3"/>
  <c r="Z5" i="3" s="1"/>
  <c r="U5" i="3"/>
  <c r="T5" i="3"/>
  <c r="S5" i="3"/>
  <c r="R5" i="3"/>
  <c r="N5" i="3" s="1"/>
  <c r="M5" i="3" s="1"/>
  <c r="Q5" i="3"/>
  <c r="P5" i="3"/>
  <c r="O5" i="3"/>
  <c r="BG4" i="3"/>
  <c r="Y4" i="3"/>
  <c r="X4" i="3"/>
  <c r="W4" i="3"/>
  <c r="V4" i="3"/>
  <c r="Z4" i="3" s="1"/>
  <c r="U4" i="3"/>
  <c r="T4" i="3"/>
  <c r="S4" i="3"/>
  <c r="R4" i="3"/>
  <c r="Q4" i="3"/>
  <c r="P4" i="3"/>
  <c r="O4" i="3"/>
  <c r="N4" i="3" s="1"/>
  <c r="M4" i="3" s="1"/>
  <c r="BG3" i="3"/>
  <c r="Y3" i="3"/>
  <c r="X3" i="3"/>
  <c r="W3" i="3"/>
  <c r="W117" i="3" s="1"/>
  <c r="V3" i="3"/>
  <c r="V117" i="3" s="1"/>
  <c r="U3" i="3"/>
  <c r="U117" i="3" s="1"/>
  <c r="T3" i="3"/>
  <c r="T117" i="3" s="1"/>
  <c r="S3" i="3"/>
  <c r="S117" i="3" s="1"/>
  <c r="R3" i="3"/>
  <c r="R117" i="3" s="1"/>
  <c r="Q3" i="3"/>
  <c r="Q117" i="3" s="1"/>
  <c r="P3" i="3"/>
  <c r="P117" i="3" s="1"/>
  <c r="O3" i="3"/>
  <c r="N3" i="3" s="1"/>
  <c r="AB1" i="3"/>
  <c r="AC1" i="3" s="1"/>
  <c r="AD1" i="3" s="1"/>
  <c r="AE1" i="3" s="1"/>
  <c r="AF1" i="3" s="1"/>
  <c r="AG1" i="3" s="1"/>
  <c r="AH1" i="3" s="1"/>
  <c r="AI1" i="3" s="1"/>
  <c r="AJ1" i="3" s="1"/>
  <c r="AK1" i="3" s="1"/>
  <c r="AL1" i="3" s="1"/>
  <c r="AM1" i="3" s="1"/>
  <c r="AN1" i="3" s="1"/>
  <c r="AO1" i="3" s="1"/>
  <c r="AP1" i="3" s="1"/>
  <c r="AQ1" i="3" s="1"/>
  <c r="AR1" i="3" s="1"/>
  <c r="AS1" i="3" s="1"/>
  <c r="AT1" i="3" s="1"/>
  <c r="AU1" i="3" s="1"/>
  <c r="AV1" i="3" s="1"/>
  <c r="AW1" i="3" s="1"/>
  <c r="AX1" i="3" s="1"/>
  <c r="AY1" i="3" s="1"/>
  <c r="AZ1" i="3" s="1"/>
  <c r="BA1" i="3" s="1"/>
  <c r="BB1" i="3" s="1"/>
  <c r="BC1" i="3" s="1"/>
  <c r="BD1" i="3" s="1"/>
  <c r="BE1" i="3" s="1"/>
  <c r="BF329" i="13" l="1"/>
  <c r="BF328" i="13"/>
  <c r="BF327" i="13"/>
  <c r="AC321" i="7"/>
  <c r="AC322" i="7"/>
  <c r="AC320" i="7"/>
  <c r="AS321" i="7"/>
  <c r="AS322" i="7"/>
  <c r="AS320" i="7"/>
  <c r="AG322" i="7"/>
  <c r="AG321" i="7"/>
  <c r="AG320" i="7"/>
  <c r="BE322" i="7"/>
  <c r="BE321" i="7"/>
  <c r="BE320" i="7"/>
  <c r="AW322" i="7"/>
  <c r="AW321" i="7"/>
  <c r="AW320" i="7"/>
  <c r="BE326" i="7"/>
  <c r="BE328" i="7" s="1"/>
  <c r="BE324" i="7"/>
  <c r="BE323" i="7"/>
  <c r="AA322" i="7"/>
  <c r="AA321" i="7"/>
  <c r="AA320" i="7"/>
  <c r="BF281" i="7"/>
  <c r="AC328" i="7"/>
  <c r="AA222" i="7"/>
  <c r="BF181" i="7"/>
  <c r="AA220" i="7"/>
  <c r="AA219" i="7"/>
  <c r="AA326" i="7"/>
  <c r="BF285" i="7"/>
  <c r="AA324" i="7"/>
  <c r="AA323" i="7"/>
  <c r="AK322" i="7"/>
  <c r="AK321" i="7"/>
  <c r="AK320" i="7"/>
  <c r="AO326" i="7"/>
  <c r="AO328" i="7" s="1"/>
  <c r="AO324" i="7"/>
  <c r="AO323" i="7"/>
  <c r="AS328" i="7"/>
  <c r="AU325" i="6"/>
  <c r="AU324" i="6"/>
  <c r="AU323" i="6"/>
  <c r="BD330" i="6"/>
  <c r="BD331" i="6" s="1"/>
  <c r="BD284" i="6"/>
  <c r="AN330" i="6"/>
  <c r="AN331" i="6" s="1"/>
  <c r="AN284" i="6"/>
  <c r="BD326" i="6"/>
  <c r="AN326" i="6"/>
  <c r="AU330" i="6"/>
  <c r="BF313" i="6"/>
  <c r="AA330" i="6"/>
  <c r="BF330" i="6" s="1"/>
  <c r="BC326" i="6"/>
  <c r="BC284" i="6"/>
  <c r="AA284" i="6"/>
  <c r="BA325" i="6"/>
  <c r="BA324" i="6"/>
  <c r="BA323" i="6"/>
  <c r="AS325" i="6"/>
  <c r="AS324" i="6"/>
  <c r="AS323" i="6"/>
  <c r="AK325" i="6"/>
  <c r="AK324" i="6"/>
  <c r="AK323" i="6"/>
  <c r="AC325" i="6"/>
  <c r="AC324" i="6"/>
  <c r="AC323" i="6"/>
  <c r="AI284" i="6"/>
  <c r="BA273" i="6"/>
  <c r="BA272" i="6"/>
  <c r="BA271" i="6"/>
  <c r="AK273" i="6"/>
  <c r="AK272" i="6"/>
  <c r="AK271" i="6"/>
  <c r="AI279" i="6"/>
  <c r="AG279" i="6"/>
  <c r="AJ271" i="6"/>
  <c r="AJ273" i="6"/>
  <c r="AJ272" i="6"/>
  <c r="AL273" i="6"/>
  <c r="AL272" i="6"/>
  <c r="AL271" i="6"/>
  <c r="AX273" i="6"/>
  <c r="AX272" i="6"/>
  <c r="AX271" i="6"/>
  <c r="AH273" i="6"/>
  <c r="AH272" i="6"/>
  <c r="AH271" i="6"/>
  <c r="BC221" i="6"/>
  <c r="BC220" i="6"/>
  <c r="BC219" i="6"/>
  <c r="AZ330" i="6"/>
  <c r="AZ284" i="6"/>
  <c r="AJ330" i="6"/>
  <c r="AJ284" i="6"/>
  <c r="AZ326" i="6"/>
  <c r="AJ326" i="6"/>
  <c r="BF289" i="6"/>
  <c r="AA288" i="6"/>
  <c r="AY326" i="6"/>
  <c r="AY284" i="6"/>
  <c r="AI331" i="6"/>
  <c r="AA279" i="6"/>
  <c r="AW273" i="6"/>
  <c r="AW271" i="6"/>
  <c r="AW272" i="6"/>
  <c r="AG272" i="6"/>
  <c r="AG271" i="6"/>
  <c r="AG273" i="6"/>
  <c r="AD273" i="6"/>
  <c r="AD272" i="6"/>
  <c r="AD271" i="6"/>
  <c r="AB236" i="6"/>
  <c r="AB271" i="6"/>
  <c r="AB273" i="6"/>
  <c r="AB272" i="6"/>
  <c r="AU272" i="6"/>
  <c r="AU273" i="6"/>
  <c r="AU271" i="6"/>
  <c r="AE272" i="6"/>
  <c r="AE273" i="6"/>
  <c r="AE271" i="6"/>
  <c r="BF127" i="6"/>
  <c r="AX221" i="6"/>
  <c r="AX220" i="6"/>
  <c r="AX219" i="6"/>
  <c r="AP221" i="6"/>
  <c r="AP220" i="6"/>
  <c r="AP219" i="6"/>
  <c r="AH221" i="6"/>
  <c r="AH220" i="6"/>
  <c r="AH219" i="6"/>
  <c r="AM221" i="6"/>
  <c r="AM220" i="6"/>
  <c r="AM219" i="6"/>
  <c r="BE184" i="6"/>
  <c r="AW184" i="6"/>
  <c r="AO184" i="6"/>
  <c r="AG184" i="6"/>
  <c r="BF175" i="6"/>
  <c r="AV330" i="6"/>
  <c r="AV331" i="6" s="1"/>
  <c r="AV284" i="6"/>
  <c r="AF330" i="6"/>
  <c r="AF331" i="6" s="1"/>
  <c r="AF284" i="6"/>
  <c r="AV326" i="6"/>
  <c r="AF326" i="6"/>
  <c r="AU329" i="6"/>
  <c r="AU331" i="6" s="1"/>
  <c r="AU327" i="6"/>
  <c r="AJ331" i="6"/>
  <c r="AU326" i="6"/>
  <c r="AQ325" i="6"/>
  <c r="AQ324" i="6"/>
  <c r="AQ323" i="6"/>
  <c r="BE325" i="6"/>
  <c r="BE324" i="6"/>
  <c r="BE323" i="6"/>
  <c r="AW325" i="6"/>
  <c r="AW324" i="6"/>
  <c r="AW323" i="6"/>
  <c r="AO325" i="6"/>
  <c r="AO324" i="6"/>
  <c r="AO323" i="6"/>
  <c r="AG325" i="6"/>
  <c r="AG324" i="6"/>
  <c r="AG323" i="6"/>
  <c r="AS271" i="6"/>
  <c r="AS272" i="6"/>
  <c r="AS273" i="6"/>
  <c r="AC273" i="6"/>
  <c r="AC271" i="6"/>
  <c r="AC272" i="6"/>
  <c r="BF213" i="6"/>
  <c r="AA180" i="6"/>
  <c r="AR277" i="6"/>
  <c r="AR279" i="6" s="1"/>
  <c r="AR274" i="6"/>
  <c r="AJ277" i="6"/>
  <c r="AJ279" i="6" s="1"/>
  <c r="AJ274" i="6"/>
  <c r="AZ272" i="6"/>
  <c r="AZ273" i="6"/>
  <c r="AZ271" i="6"/>
  <c r="AT273" i="6"/>
  <c r="AT272" i="6"/>
  <c r="AT271" i="6"/>
  <c r="AP273" i="6"/>
  <c r="AP272" i="6"/>
  <c r="AP271" i="6"/>
  <c r="BF244" i="6"/>
  <c r="AA232" i="6"/>
  <c r="BF170" i="6"/>
  <c r="AR330" i="6"/>
  <c r="AR331" i="6" s="1"/>
  <c r="AR284" i="6"/>
  <c r="AB284" i="6"/>
  <c r="AB330" i="6"/>
  <c r="AB331" i="6" s="1"/>
  <c r="AR326" i="6"/>
  <c r="AB326" i="6"/>
  <c r="AQ288" i="6"/>
  <c r="AE329" i="6"/>
  <c r="AE331" i="6" s="1"/>
  <c r="AE327" i="6"/>
  <c r="AE330" i="6"/>
  <c r="AQ326" i="6"/>
  <c r="BF309" i="6"/>
  <c r="AA326" i="6"/>
  <c r="AE284" i="6"/>
  <c r="AY331" i="6"/>
  <c r="AP288" i="6"/>
  <c r="AZ331" i="6"/>
  <c r="AM284" i="6"/>
  <c r="BC331" i="6"/>
  <c r="BE273" i="6"/>
  <c r="BE271" i="6"/>
  <c r="BE272" i="6"/>
  <c r="AO273" i="6"/>
  <c r="AO272" i="6"/>
  <c r="AO271" i="6"/>
  <c r="AS279" i="6"/>
  <c r="AZ277" i="6"/>
  <c r="AZ279" i="6" s="1"/>
  <c r="AZ275" i="6"/>
  <c r="AR271" i="6"/>
  <c r="AR273" i="6"/>
  <c r="AR272" i="6"/>
  <c r="BC272" i="6"/>
  <c r="BC271" i="6"/>
  <c r="BC273" i="6"/>
  <c r="AM271" i="6"/>
  <c r="AM272" i="6"/>
  <c r="AM273" i="6"/>
  <c r="BB221" i="6"/>
  <c r="BB220" i="6"/>
  <c r="BB219" i="6"/>
  <c r="AT221" i="6"/>
  <c r="AT220" i="6"/>
  <c r="AT219" i="6"/>
  <c r="AL221" i="6"/>
  <c r="AL220" i="6"/>
  <c r="AL219" i="6"/>
  <c r="AD221" i="6"/>
  <c r="AD220" i="6"/>
  <c r="AD219" i="6"/>
  <c r="BA184" i="6"/>
  <c r="AS184" i="6"/>
  <c r="AK184" i="6"/>
  <c r="AC184" i="6"/>
  <c r="AA168" i="3"/>
  <c r="BF166" i="3"/>
  <c r="BF168" i="3" s="1"/>
  <c r="AE168" i="3"/>
  <c r="AI168" i="3"/>
  <c r="AM168" i="3"/>
  <c r="AQ168" i="3"/>
  <c r="AU168" i="3"/>
  <c r="AY168" i="3"/>
  <c r="BC168" i="3"/>
  <c r="BG132" i="3"/>
  <c r="BG145" i="3"/>
  <c r="AF266" i="3"/>
  <c r="AF265" i="3"/>
  <c r="AF264" i="3"/>
  <c r="AQ266" i="3"/>
  <c r="AQ265" i="3"/>
  <c r="AQ264" i="3"/>
  <c r="AV266" i="3"/>
  <c r="AV265" i="3"/>
  <c r="AV264" i="3"/>
  <c r="AB266" i="3"/>
  <c r="AB265" i="3"/>
  <c r="AB264" i="3"/>
  <c r="AM266" i="3"/>
  <c r="AM265" i="3"/>
  <c r="AM264" i="3"/>
  <c r="AR266" i="3"/>
  <c r="AR265" i="3"/>
  <c r="AR264" i="3"/>
  <c r="BC266" i="3"/>
  <c r="BC265" i="3"/>
  <c r="BC264" i="3"/>
  <c r="AC266" i="3"/>
  <c r="AC265" i="3"/>
  <c r="AC264" i="3"/>
  <c r="AG266" i="3"/>
  <c r="AG265" i="3"/>
  <c r="AG264" i="3"/>
  <c r="AK266" i="3"/>
  <c r="AK265" i="3"/>
  <c r="AK264" i="3"/>
  <c r="AO266" i="3"/>
  <c r="AO265" i="3"/>
  <c r="AO264" i="3"/>
  <c r="AS266" i="3"/>
  <c r="AS265" i="3"/>
  <c r="AS264" i="3"/>
  <c r="AW266" i="3"/>
  <c r="AW265" i="3"/>
  <c r="AW264" i="3"/>
  <c r="BA266" i="3"/>
  <c r="BA265" i="3"/>
  <c r="BA264" i="3"/>
  <c r="BE266" i="3"/>
  <c r="BE265" i="3"/>
  <c r="BE264" i="3"/>
  <c r="AD214" i="3"/>
  <c r="AD213" i="3"/>
  <c r="AD212" i="3"/>
  <c r="AH214" i="3"/>
  <c r="AH213" i="3"/>
  <c r="AH212" i="3"/>
  <c r="AL214" i="3"/>
  <c r="AL213" i="3"/>
  <c r="AL212" i="3"/>
  <c r="AP214" i="3"/>
  <c r="AP213" i="3"/>
  <c r="AP212" i="3"/>
  <c r="AT214" i="3"/>
  <c r="AT213" i="3"/>
  <c r="AT212" i="3"/>
  <c r="AX214" i="3"/>
  <c r="AX213" i="3"/>
  <c r="AX212" i="3"/>
  <c r="BB214" i="3"/>
  <c r="BB213" i="3"/>
  <c r="BB212" i="3"/>
  <c r="AD220" i="3"/>
  <c r="AH220" i="3"/>
  <c r="AL220" i="3"/>
  <c r="AP220" i="3"/>
  <c r="AT220" i="3"/>
  <c r="BF216" i="3"/>
  <c r="BF215" i="3"/>
  <c r="AN270" i="3"/>
  <c r="AN272" i="3" s="1"/>
  <c r="AN268" i="3"/>
  <c r="BD270" i="3"/>
  <c r="BD272" i="3" s="1"/>
  <c r="BD268" i="3"/>
  <c r="AI266" i="3"/>
  <c r="AI265" i="3"/>
  <c r="AI264" i="3"/>
  <c r="AN266" i="3"/>
  <c r="AN265" i="3"/>
  <c r="AN264" i="3"/>
  <c r="AY266" i="3"/>
  <c r="AY265" i="3"/>
  <c r="AY264" i="3"/>
  <c r="BD266" i="3"/>
  <c r="BD265" i="3"/>
  <c r="BD264" i="3"/>
  <c r="N117" i="3"/>
  <c r="BG124" i="3" s="1"/>
  <c r="M3" i="3"/>
  <c r="M117" i="3" s="1"/>
  <c r="AD168" i="3"/>
  <c r="AH168" i="3"/>
  <c r="AL168" i="3"/>
  <c r="AP168" i="3"/>
  <c r="AT168" i="3"/>
  <c r="AX168" i="3"/>
  <c r="BB168" i="3"/>
  <c r="BG137" i="3"/>
  <c r="BF214" i="3"/>
  <c r="BF213" i="3"/>
  <c r="BF212" i="3"/>
  <c r="AX220" i="3"/>
  <c r="BB220" i="3"/>
  <c r="AE266" i="3"/>
  <c r="AE265" i="3"/>
  <c r="AE264" i="3"/>
  <c r="AJ266" i="3"/>
  <c r="AJ265" i="3"/>
  <c r="AJ264" i="3"/>
  <c r="AU266" i="3"/>
  <c r="AU265" i="3"/>
  <c r="AU264" i="3"/>
  <c r="AZ266" i="3"/>
  <c r="AZ265" i="3"/>
  <c r="AZ264" i="3"/>
  <c r="O117" i="3"/>
  <c r="BG128" i="3" s="1"/>
  <c r="AC160" i="3"/>
  <c r="AG160" i="3"/>
  <c r="AK160" i="3"/>
  <c r="AO160" i="3"/>
  <c r="AS160" i="3"/>
  <c r="AW160" i="3"/>
  <c r="BA160" i="3"/>
  <c r="BE160" i="3"/>
  <c r="AC161" i="3"/>
  <c r="AG161" i="3"/>
  <c r="AK161" i="3"/>
  <c r="AO161" i="3"/>
  <c r="AS161" i="3"/>
  <c r="AW161" i="3"/>
  <c r="BA161" i="3"/>
  <c r="BE161" i="3"/>
  <c r="AA212" i="3"/>
  <c r="AE212" i="3"/>
  <c r="AI212" i="3"/>
  <c r="AM212" i="3"/>
  <c r="AQ212" i="3"/>
  <c r="AU212" i="3"/>
  <c r="AY212" i="3"/>
  <c r="BC212" i="3"/>
  <c r="AA213" i="3"/>
  <c r="AE213" i="3"/>
  <c r="AI213" i="3"/>
  <c r="AM213" i="3"/>
  <c r="AQ213" i="3"/>
  <c r="AU213" i="3"/>
  <c r="AY213" i="3"/>
  <c r="BC213" i="3"/>
  <c r="AA214" i="3"/>
  <c r="AA215" i="3"/>
  <c r="AA216" i="3"/>
  <c r="AA218" i="3"/>
  <c r="AA219" i="3"/>
  <c r="BF219" i="3" s="1"/>
  <c r="AD266" i="3"/>
  <c r="AD265" i="3"/>
  <c r="AD264" i="3"/>
  <c r="AH266" i="3"/>
  <c r="AH265" i="3"/>
  <c r="AH264" i="3"/>
  <c r="AL266" i="3"/>
  <c r="AL265" i="3"/>
  <c r="AL264" i="3"/>
  <c r="AP266" i="3"/>
  <c r="AP265" i="3"/>
  <c r="AP264" i="3"/>
  <c r="AT266" i="3"/>
  <c r="AT265" i="3"/>
  <c r="AT264" i="3"/>
  <c r="AX266" i="3"/>
  <c r="AX265" i="3"/>
  <c r="AX264" i="3"/>
  <c r="BB266" i="3"/>
  <c r="BB265" i="3"/>
  <c r="BB264" i="3"/>
  <c r="AG272" i="3"/>
  <c r="AO272" i="3"/>
  <c r="AW272" i="3"/>
  <c r="BE272" i="3"/>
  <c r="AE268" i="3"/>
  <c r="AI268" i="3"/>
  <c r="AM268" i="3"/>
  <c r="AQ268" i="3"/>
  <c r="AU268" i="3"/>
  <c r="AY268" i="3"/>
  <c r="BC268" i="3"/>
  <c r="AA267" i="3"/>
  <c r="AE267" i="3"/>
  <c r="AI267" i="3"/>
  <c r="AM267" i="3"/>
  <c r="AQ267" i="3"/>
  <c r="AU267" i="3"/>
  <c r="AY267" i="3"/>
  <c r="BC267" i="3"/>
  <c r="AA324" i="3"/>
  <c r="BF322" i="3"/>
  <c r="BF324" i="3" s="1"/>
  <c r="AD160" i="3"/>
  <c r="AH160" i="3"/>
  <c r="AL160" i="3"/>
  <c r="AP160" i="3"/>
  <c r="AT160" i="3"/>
  <c r="AX160" i="3"/>
  <c r="BB160" i="3"/>
  <c r="BF160" i="3"/>
  <c r="AD161" i="3"/>
  <c r="AH161" i="3"/>
  <c r="AL161" i="3"/>
  <c r="AP161" i="3"/>
  <c r="AT161" i="3"/>
  <c r="AX161" i="3"/>
  <c r="BB161" i="3"/>
  <c r="BF161" i="3"/>
  <c r="AB212" i="3"/>
  <c r="AF212" i="3"/>
  <c r="AJ212" i="3"/>
  <c r="AN212" i="3"/>
  <c r="AR212" i="3"/>
  <c r="AV212" i="3"/>
  <c r="AZ212" i="3"/>
  <c r="BD212" i="3"/>
  <c r="AB213" i="3"/>
  <c r="AF213" i="3"/>
  <c r="AJ213" i="3"/>
  <c r="AN213" i="3"/>
  <c r="AR213" i="3"/>
  <c r="AV213" i="3"/>
  <c r="AZ213" i="3"/>
  <c r="BD213" i="3"/>
  <c r="AB224" i="3"/>
  <c r="AF224" i="3"/>
  <c r="AJ224" i="3"/>
  <c r="AN224" i="3"/>
  <c r="AR224" i="3"/>
  <c r="AV224" i="3"/>
  <c r="AZ224" i="3"/>
  <c r="BD224" i="3"/>
  <c r="AA225" i="3"/>
  <c r="BF229" i="3"/>
  <c r="BF267" i="3"/>
  <c r="BG249" i="3"/>
  <c r="AB267" i="3"/>
  <c r="AF267" i="3"/>
  <c r="AJ267" i="3"/>
  <c r="AN267" i="3"/>
  <c r="AR267" i="3"/>
  <c r="AV267" i="3"/>
  <c r="AZ267" i="3"/>
  <c r="BD267" i="3"/>
  <c r="AH324" i="3"/>
  <c r="AM324" i="3"/>
  <c r="AX324" i="3"/>
  <c r="BC324" i="3"/>
  <c r="AB120" i="3"/>
  <c r="AA160" i="3"/>
  <c r="AE160" i="3"/>
  <c r="AI160" i="3"/>
  <c r="AM160" i="3"/>
  <c r="AQ160" i="3"/>
  <c r="AU160" i="3"/>
  <c r="AY160" i="3"/>
  <c r="BC160" i="3"/>
  <c r="AA161" i="3"/>
  <c r="AE161" i="3"/>
  <c r="AI161" i="3"/>
  <c r="AM161" i="3"/>
  <c r="AQ161" i="3"/>
  <c r="AU161" i="3"/>
  <c r="AY161" i="3"/>
  <c r="BC161" i="3"/>
  <c r="AA172" i="3"/>
  <c r="BF172" i="3" s="1"/>
  <c r="AE172" i="3"/>
  <c r="AI172" i="3"/>
  <c r="AM172" i="3"/>
  <c r="AQ172" i="3"/>
  <c r="AU172" i="3"/>
  <c r="AY172" i="3"/>
  <c r="BC172" i="3"/>
  <c r="AD174" i="3"/>
  <c r="AH174" i="3"/>
  <c r="AL174" i="3"/>
  <c r="AP174" i="3"/>
  <c r="AT174" i="3"/>
  <c r="AC212" i="3"/>
  <c r="AG212" i="3"/>
  <c r="AK212" i="3"/>
  <c r="AO212" i="3"/>
  <c r="AS212" i="3"/>
  <c r="AW212" i="3"/>
  <c r="BA212" i="3"/>
  <c r="BE212" i="3"/>
  <c r="AC213" i="3"/>
  <c r="AG213" i="3"/>
  <c r="AK213" i="3"/>
  <c r="AO213" i="3"/>
  <c r="AS213" i="3"/>
  <c r="AW213" i="3"/>
  <c r="BA213" i="3"/>
  <c r="BE213" i="3"/>
  <c r="BF270" i="3"/>
  <c r="BF272" i="3" s="1"/>
  <c r="AA272" i="3"/>
  <c r="AC267" i="3"/>
  <c r="AG267" i="3"/>
  <c r="AK267" i="3"/>
  <c r="AO267" i="3"/>
  <c r="AS267" i="3"/>
  <c r="AW267" i="3"/>
  <c r="BA267" i="3"/>
  <c r="BE267" i="3"/>
  <c r="AC271" i="3"/>
  <c r="AC272" i="3" s="1"/>
  <c r="AG271" i="3"/>
  <c r="AK271" i="3"/>
  <c r="AK272" i="3" s="1"/>
  <c r="AO271" i="3"/>
  <c r="AS271" i="3"/>
  <c r="AS272" i="3" s="1"/>
  <c r="AW271" i="3"/>
  <c r="BA271" i="3"/>
  <c r="BA272" i="3" s="1"/>
  <c r="BE271" i="3"/>
  <c r="AD324" i="3"/>
  <c r="AI324" i="3"/>
  <c r="AN324" i="3"/>
  <c r="AT324" i="3"/>
  <c r="AY324" i="3"/>
  <c r="BD324" i="3"/>
  <c r="AC318" i="3"/>
  <c r="AC317" i="3"/>
  <c r="AC316" i="3"/>
  <c r="AG318" i="3"/>
  <c r="AG317" i="3"/>
  <c r="AG316" i="3"/>
  <c r="AK318" i="3"/>
  <c r="AK317" i="3"/>
  <c r="AK316" i="3"/>
  <c r="AO318" i="3"/>
  <c r="AO317" i="3"/>
  <c r="AO316" i="3"/>
  <c r="AS318" i="3"/>
  <c r="AS317" i="3"/>
  <c r="AS316" i="3"/>
  <c r="AW318" i="3"/>
  <c r="AW317" i="3"/>
  <c r="AW316" i="3"/>
  <c r="BA318" i="3"/>
  <c r="BA317" i="3"/>
  <c r="BA316" i="3"/>
  <c r="BE318" i="3"/>
  <c r="BE317" i="3"/>
  <c r="BE316" i="3"/>
  <c r="M129" i="4"/>
  <c r="Z3" i="3"/>
  <c r="AC120" i="3"/>
  <c r="AG120" i="3"/>
  <c r="AK120" i="3"/>
  <c r="AB160" i="3"/>
  <c r="AF160" i="3"/>
  <c r="AJ160" i="3"/>
  <c r="AN160" i="3"/>
  <c r="AR160" i="3"/>
  <c r="AV160" i="3"/>
  <c r="AZ160" i="3"/>
  <c r="BD160" i="3"/>
  <c r="AB161" i="3"/>
  <c r="AF161" i="3"/>
  <c r="AJ161" i="3"/>
  <c r="AN161" i="3"/>
  <c r="AR161" i="3"/>
  <c r="AV161" i="3"/>
  <c r="AZ161" i="3"/>
  <c r="BD161" i="3"/>
  <c r="AA176" i="3"/>
  <c r="BF176" i="3" s="1"/>
  <c r="BG176" i="3" s="1"/>
  <c r="AB270" i="3"/>
  <c r="AB272" i="3" s="1"/>
  <c r="AB268" i="3"/>
  <c r="AF270" i="3"/>
  <c r="AF272" i="3" s="1"/>
  <c r="AF268" i="3"/>
  <c r="AJ270" i="3"/>
  <c r="AJ272" i="3" s="1"/>
  <c r="AJ268" i="3"/>
  <c r="AR270" i="3"/>
  <c r="AR272" i="3" s="1"/>
  <c r="AR268" i="3"/>
  <c r="AV270" i="3"/>
  <c r="AV272" i="3" s="1"/>
  <c r="AV268" i="3"/>
  <c r="AZ270" i="3"/>
  <c r="AZ272" i="3" s="1"/>
  <c r="AZ268" i="3"/>
  <c r="BF268" i="3"/>
  <c r="BG241" i="3"/>
  <c r="AD268" i="3"/>
  <c r="AH268" i="3"/>
  <c r="AL268" i="3"/>
  <c r="AP268" i="3"/>
  <c r="AT268" i="3"/>
  <c r="AX268" i="3"/>
  <c r="BB268" i="3"/>
  <c r="AD267" i="3"/>
  <c r="AH267" i="3"/>
  <c r="AL267" i="3"/>
  <c r="AP267" i="3"/>
  <c r="AT267" i="3"/>
  <c r="AX267" i="3"/>
  <c r="BB267" i="3"/>
  <c r="BF265" i="3"/>
  <c r="BF266" i="3"/>
  <c r="AE324" i="3"/>
  <c r="AU324" i="3"/>
  <c r="AD318" i="3"/>
  <c r="AD317" i="3"/>
  <c r="AD316" i="3"/>
  <c r="AH318" i="3"/>
  <c r="AH317" i="3"/>
  <c r="AH316" i="3"/>
  <c r="AL318" i="3"/>
  <c r="AL317" i="3"/>
  <c r="AL316" i="3"/>
  <c r="AP318" i="3"/>
  <c r="AP317" i="3"/>
  <c r="AP316" i="3"/>
  <c r="AT318" i="3"/>
  <c r="AT317" i="3"/>
  <c r="AT316" i="3"/>
  <c r="AX318" i="3"/>
  <c r="AX317" i="3"/>
  <c r="AX316" i="3"/>
  <c r="BB318" i="3"/>
  <c r="BB317" i="3"/>
  <c r="BB316" i="3"/>
  <c r="AA268" i="3"/>
  <c r="BF277" i="3"/>
  <c r="AD280" i="3"/>
  <c r="AH280" i="3"/>
  <c r="AL280" i="3"/>
  <c r="AP280" i="3"/>
  <c r="AT280" i="3"/>
  <c r="AX280" i="3"/>
  <c r="BB280" i="3"/>
  <c r="AC282" i="3"/>
  <c r="AG282" i="3"/>
  <c r="AK282" i="3"/>
  <c r="AK281" i="3" s="1"/>
  <c r="AK322" i="3" s="1"/>
  <c r="AK324" i="3" s="1"/>
  <c r="AO282" i="3"/>
  <c r="AO281" i="3" s="1"/>
  <c r="AO322" i="3" s="1"/>
  <c r="AO324" i="3" s="1"/>
  <c r="AS282" i="3"/>
  <c r="AS281" i="3" s="1"/>
  <c r="AS322" i="3" s="1"/>
  <c r="AS324" i="3" s="1"/>
  <c r="AW282" i="3"/>
  <c r="AW281" i="3" s="1"/>
  <c r="AW322" i="3" s="1"/>
  <c r="AW324" i="3" s="1"/>
  <c r="BA282" i="3"/>
  <c r="BA281" i="3" s="1"/>
  <c r="BA322" i="3" s="1"/>
  <c r="BA324" i="3" s="1"/>
  <c r="BE282" i="3"/>
  <c r="BE281" i="3" s="1"/>
  <c r="BE322" i="3" s="1"/>
  <c r="BE324" i="3" s="1"/>
  <c r="AC283" i="3"/>
  <c r="AG283" i="3"/>
  <c r="BF294" i="3"/>
  <c r="BF320" i="3" s="1"/>
  <c r="Z121" i="4"/>
  <c r="AC174" i="4"/>
  <c r="AC173" i="4"/>
  <c r="AC172" i="4"/>
  <c r="AI174" i="4"/>
  <c r="AI173" i="4"/>
  <c r="AI172" i="4"/>
  <c r="AS174" i="4"/>
  <c r="AS173" i="4"/>
  <c r="AS172" i="4"/>
  <c r="AY174" i="4"/>
  <c r="AY173" i="4"/>
  <c r="AY172" i="4"/>
  <c r="AB178" i="4"/>
  <c r="AB180" i="4" s="1"/>
  <c r="AB176" i="4"/>
  <c r="AG180" i="4"/>
  <c r="AL180" i="4"/>
  <c r="AR178" i="4"/>
  <c r="AR180" i="4" s="1"/>
  <c r="AR176" i="4"/>
  <c r="AW180" i="4"/>
  <c r="BB180" i="4"/>
  <c r="BF140" i="4"/>
  <c r="BG140" i="4" s="1"/>
  <c r="BG144" i="4"/>
  <c r="AD176" i="4"/>
  <c r="AH176" i="4"/>
  <c r="AL176" i="4"/>
  <c r="AP176" i="4"/>
  <c r="AT176" i="4"/>
  <c r="AX176" i="4"/>
  <c r="BB176" i="4"/>
  <c r="AD175" i="4"/>
  <c r="AH175" i="4"/>
  <c r="AL175" i="4"/>
  <c r="AP175" i="4"/>
  <c r="AT175" i="4"/>
  <c r="AX175" i="4"/>
  <c r="BB175" i="4"/>
  <c r="AH232" i="4"/>
  <c r="AP232" i="4"/>
  <c r="AX232" i="4"/>
  <c r="AE228" i="4"/>
  <c r="AI228" i="4"/>
  <c r="AM228" i="4"/>
  <c r="AQ228" i="4"/>
  <c r="AU228" i="4"/>
  <c r="AY228" i="4"/>
  <c r="BC228" i="4"/>
  <c r="AE227" i="4"/>
  <c r="AI227" i="4"/>
  <c r="AM227" i="4"/>
  <c r="AQ227" i="4"/>
  <c r="AU227" i="4"/>
  <c r="AY227" i="4"/>
  <c r="BC227" i="4"/>
  <c r="AM284" i="4"/>
  <c r="AD320" i="3"/>
  <c r="AH320" i="3"/>
  <c r="AL320" i="3"/>
  <c r="AP320" i="3"/>
  <c r="AT320" i="3"/>
  <c r="AX320" i="3"/>
  <c r="BB320" i="3"/>
  <c r="N129" i="4"/>
  <c r="Z3" i="4"/>
  <c r="AE174" i="4"/>
  <c r="AE173" i="4"/>
  <c r="AE172" i="4"/>
  <c r="AO174" i="4"/>
  <c r="AO173" i="4"/>
  <c r="AO172" i="4"/>
  <c r="AU174" i="4"/>
  <c r="AU173" i="4"/>
  <c r="AU172" i="4"/>
  <c r="BE174" i="4"/>
  <c r="BE173" i="4"/>
  <c r="BE172" i="4"/>
  <c r="AN178" i="4"/>
  <c r="AN180" i="4" s="1"/>
  <c r="AN176" i="4"/>
  <c r="BD178" i="4"/>
  <c r="BD180" i="4" s="1"/>
  <c r="BD176" i="4"/>
  <c r="AB136" i="4"/>
  <c r="AB132" i="4"/>
  <c r="BF132" i="4" s="1"/>
  <c r="AF136" i="4"/>
  <c r="AF132" i="4"/>
  <c r="AJ136" i="4"/>
  <c r="AJ132" i="4"/>
  <c r="AN136" i="4"/>
  <c r="AN132" i="4"/>
  <c r="AR136" i="4"/>
  <c r="AR132" i="4"/>
  <c r="AV136" i="4"/>
  <c r="AV132" i="4"/>
  <c r="AZ136" i="4"/>
  <c r="AZ132" i="4"/>
  <c r="BG149" i="4"/>
  <c r="AI176" i="4"/>
  <c r="AY176" i="4"/>
  <c r="AI175" i="4"/>
  <c r="AY175" i="4"/>
  <c r="AB226" i="4"/>
  <c r="AB225" i="4"/>
  <c r="AB224" i="4"/>
  <c r="AF226" i="4"/>
  <c r="AF225" i="4"/>
  <c r="AF224" i="4"/>
  <c r="AJ226" i="4"/>
  <c r="AJ225" i="4"/>
  <c r="AJ224" i="4"/>
  <c r="AN226" i="4"/>
  <c r="AN225" i="4"/>
  <c r="AN224" i="4"/>
  <c r="AR226" i="4"/>
  <c r="AR225" i="4"/>
  <c r="AR224" i="4"/>
  <c r="AV226" i="4"/>
  <c r="AV225" i="4"/>
  <c r="AV224" i="4"/>
  <c r="AZ226" i="4"/>
  <c r="AZ225" i="4"/>
  <c r="AZ224" i="4"/>
  <c r="BD226" i="4"/>
  <c r="BD225" i="4"/>
  <c r="BD224" i="4"/>
  <c r="AA316" i="3"/>
  <c r="AE316" i="3"/>
  <c r="AI316" i="3"/>
  <c r="AM316" i="3"/>
  <c r="AQ316" i="3"/>
  <c r="AU316" i="3"/>
  <c r="AY316" i="3"/>
  <c r="BC316" i="3"/>
  <c r="AA317" i="3"/>
  <c r="AE317" i="3"/>
  <c r="AI317" i="3"/>
  <c r="AM317" i="3"/>
  <c r="AQ317" i="3"/>
  <c r="AU317" i="3"/>
  <c r="AY317" i="3"/>
  <c r="BC317" i="3"/>
  <c r="Z117" i="4"/>
  <c r="Z125" i="4"/>
  <c r="BF133" i="4"/>
  <c r="AA174" i="4"/>
  <c r="AA173" i="4"/>
  <c r="AA172" i="4"/>
  <c r="AK174" i="4"/>
  <c r="AK173" i="4"/>
  <c r="AK172" i="4"/>
  <c r="AQ174" i="4"/>
  <c r="AQ173" i="4"/>
  <c r="AQ172" i="4"/>
  <c r="BA174" i="4"/>
  <c r="BA173" i="4"/>
  <c r="BA172" i="4"/>
  <c r="BF136" i="4"/>
  <c r="AJ178" i="4"/>
  <c r="AJ180" i="4" s="1"/>
  <c r="AJ176" i="4"/>
  <c r="AZ178" i="4"/>
  <c r="AZ180" i="4" s="1"/>
  <c r="AZ176" i="4"/>
  <c r="AE137" i="4"/>
  <c r="AE178" i="4" s="1"/>
  <c r="AE180" i="4" s="1"/>
  <c r="AI137" i="4"/>
  <c r="AI178" i="4" s="1"/>
  <c r="AI180" i="4" s="1"/>
  <c r="AM137" i="4"/>
  <c r="AM178" i="4" s="1"/>
  <c r="AM180" i="4" s="1"/>
  <c r="AQ137" i="4"/>
  <c r="AQ178" i="4" s="1"/>
  <c r="AQ180" i="4" s="1"/>
  <c r="AU137" i="4"/>
  <c r="AU178" i="4" s="1"/>
  <c r="AU180" i="4" s="1"/>
  <c r="AY137" i="4"/>
  <c r="AY178" i="4" s="1"/>
  <c r="AY180" i="4" s="1"/>
  <c r="BC137" i="4"/>
  <c r="BC178" i="4" s="1"/>
  <c r="BC180" i="4" s="1"/>
  <c r="AD174" i="4"/>
  <c r="AD173" i="4"/>
  <c r="AD172" i="4"/>
  <c r="AH174" i="4"/>
  <c r="AH173" i="4"/>
  <c r="AH172" i="4"/>
  <c r="AL174" i="4"/>
  <c r="AL173" i="4"/>
  <c r="AL172" i="4"/>
  <c r="AP174" i="4"/>
  <c r="AP173" i="4"/>
  <c r="AP172" i="4"/>
  <c r="AT174" i="4"/>
  <c r="AT173" i="4"/>
  <c r="AT172" i="4"/>
  <c r="AX174" i="4"/>
  <c r="AX173" i="4"/>
  <c r="AX172" i="4"/>
  <c r="BB174" i="4"/>
  <c r="BB173" i="4"/>
  <c r="BB172" i="4"/>
  <c r="BG157" i="4"/>
  <c r="AF175" i="4"/>
  <c r="AJ175" i="4"/>
  <c r="AN175" i="4"/>
  <c r="AV175" i="4"/>
  <c r="AZ175" i="4"/>
  <c r="BD175" i="4"/>
  <c r="AC226" i="4"/>
  <c r="AC225" i="4"/>
  <c r="AC224" i="4"/>
  <c r="AG226" i="4"/>
  <c r="AG225" i="4"/>
  <c r="AG224" i="4"/>
  <c r="AK226" i="4"/>
  <c r="AK225" i="4"/>
  <c r="AK224" i="4"/>
  <c r="AO226" i="4"/>
  <c r="AO225" i="4"/>
  <c r="AO224" i="4"/>
  <c r="AS226" i="4"/>
  <c r="AS225" i="4"/>
  <c r="AS224" i="4"/>
  <c r="AW226" i="4"/>
  <c r="AW225" i="4"/>
  <c r="AW224" i="4"/>
  <c r="BA226" i="4"/>
  <c r="BA225" i="4"/>
  <c r="BA224" i="4"/>
  <c r="BE226" i="4"/>
  <c r="BE225" i="4"/>
  <c r="BE224" i="4"/>
  <c r="BF264" i="3"/>
  <c r="AB316" i="3"/>
  <c r="AF316" i="3"/>
  <c r="AJ316" i="3"/>
  <c r="AN316" i="3"/>
  <c r="AR316" i="3"/>
  <c r="AV316" i="3"/>
  <c r="AZ316" i="3"/>
  <c r="BD316" i="3"/>
  <c r="AB317" i="3"/>
  <c r="AF317" i="3"/>
  <c r="AJ317" i="3"/>
  <c r="AN317" i="3"/>
  <c r="AR317" i="3"/>
  <c r="AV317" i="3"/>
  <c r="AZ317" i="3"/>
  <c r="BD317" i="3"/>
  <c r="P129" i="4"/>
  <c r="T129" i="4"/>
  <c r="X129" i="4"/>
  <c r="AG174" i="4"/>
  <c r="AG173" i="4"/>
  <c r="AG172" i="4"/>
  <c r="AM174" i="4"/>
  <c r="AM173" i="4"/>
  <c r="AM172" i="4"/>
  <c r="AW174" i="4"/>
  <c r="AW173" i="4"/>
  <c r="AW172" i="4"/>
  <c r="BC174" i="4"/>
  <c r="BC173" i="4"/>
  <c r="BC172" i="4"/>
  <c r="AF178" i="4"/>
  <c r="AF180" i="4" s="1"/>
  <c r="AF176" i="4"/>
  <c r="AV178" i="4"/>
  <c r="AV180" i="4" s="1"/>
  <c r="AV176" i="4"/>
  <c r="AK284" i="4"/>
  <c r="BF279" i="4"/>
  <c r="BG261" i="4"/>
  <c r="BD132" i="4"/>
  <c r="AA138" i="4"/>
  <c r="AA139" i="4"/>
  <c r="BF139" i="4" s="1"/>
  <c r="AA184" i="4"/>
  <c r="BF184" i="4" s="1"/>
  <c r="AD185" i="4"/>
  <c r="AH185" i="4"/>
  <c r="AL185" i="4"/>
  <c r="AP185" i="4"/>
  <c r="AT185" i="4"/>
  <c r="AX185" i="4"/>
  <c r="BB185" i="4"/>
  <c r="BF185" i="4"/>
  <c r="AD188" i="4"/>
  <c r="AH188" i="4"/>
  <c r="AL188" i="4"/>
  <c r="AP188" i="4"/>
  <c r="AT188" i="4"/>
  <c r="AX188" i="4"/>
  <c r="BB188" i="4"/>
  <c r="AC190" i="4"/>
  <c r="AG190" i="4"/>
  <c r="AK190" i="4"/>
  <c r="AO190" i="4"/>
  <c r="AS190" i="4"/>
  <c r="AW190" i="4"/>
  <c r="BA190" i="4"/>
  <c r="BE190" i="4"/>
  <c r="AC191" i="4"/>
  <c r="AG191" i="4"/>
  <c r="AK191" i="4"/>
  <c r="AO191" i="4"/>
  <c r="AS191" i="4"/>
  <c r="AW191" i="4"/>
  <c r="BA191" i="4"/>
  <c r="BE191" i="4"/>
  <c r="BF202" i="4"/>
  <c r="AB278" i="4"/>
  <c r="AB277" i="4"/>
  <c r="AB276" i="4"/>
  <c r="AF278" i="4"/>
  <c r="AF277" i="4"/>
  <c r="AF276" i="4"/>
  <c r="AJ278" i="4"/>
  <c r="AJ277" i="4"/>
  <c r="AJ276" i="4"/>
  <c r="AN278" i="4"/>
  <c r="AN277" i="4"/>
  <c r="AN276" i="4"/>
  <c r="AR278" i="4"/>
  <c r="AR277" i="4"/>
  <c r="AR276" i="4"/>
  <c r="AV278" i="4"/>
  <c r="AV277" i="4"/>
  <c r="AV276" i="4"/>
  <c r="AZ278" i="4"/>
  <c r="AZ277" i="4"/>
  <c r="AZ276" i="4"/>
  <c r="BD278" i="4"/>
  <c r="BD277" i="4"/>
  <c r="BD276" i="4"/>
  <c r="AB240" i="4"/>
  <c r="AF240" i="4"/>
  <c r="AJ240" i="4"/>
  <c r="AN240" i="4"/>
  <c r="AR240" i="4"/>
  <c r="AV240" i="4"/>
  <c r="AZ240" i="4"/>
  <c r="BD240" i="4"/>
  <c r="AA242" i="4"/>
  <c r="AB280" i="4"/>
  <c r="AF280" i="4"/>
  <c r="AJ280" i="4"/>
  <c r="AN280" i="4"/>
  <c r="AR280" i="4"/>
  <c r="AV280" i="4"/>
  <c r="AZ280" i="4"/>
  <c r="BD280" i="4"/>
  <c r="AA276" i="4"/>
  <c r="AQ276" i="4"/>
  <c r="AA277" i="4"/>
  <c r="AQ277" i="4"/>
  <c r="AA278" i="4"/>
  <c r="AA283" i="4"/>
  <c r="BF283" i="4" s="1"/>
  <c r="AH330" i="4"/>
  <c r="AH329" i="4"/>
  <c r="AH328" i="4"/>
  <c r="AX330" i="4"/>
  <c r="AX329" i="4"/>
  <c r="AX328" i="4"/>
  <c r="AB172" i="4"/>
  <c r="AF172" i="4"/>
  <c r="AJ172" i="4"/>
  <c r="AN172" i="4"/>
  <c r="AR172" i="4"/>
  <c r="AV172" i="4"/>
  <c r="AZ172" i="4"/>
  <c r="BD172" i="4"/>
  <c r="AB173" i="4"/>
  <c r="AF173" i="4"/>
  <c r="AJ173" i="4"/>
  <c r="AN173" i="4"/>
  <c r="AR173" i="4"/>
  <c r="AV173" i="4"/>
  <c r="AZ173" i="4"/>
  <c r="BD173" i="4"/>
  <c r="AD228" i="4"/>
  <c r="AH228" i="4"/>
  <c r="AL228" i="4"/>
  <c r="AP228" i="4"/>
  <c r="AT228" i="4"/>
  <c r="AX228" i="4"/>
  <c r="BB228" i="4"/>
  <c r="AC278" i="4"/>
  <c r="AC277" i="4"/>
  <c r="AC276" i="4"/>
  <c r="AG278" i="4"/>
  <c r="AG277" i="4"/>
  <c r="AG276" i="4"/>
  <c r="AK278" i="4"/>
  <c r="AK277" i="4"/>
  <c r="AK276" i="4"/>
  <c r="AO278" i="4"/>
  <c r="AO277" i="4"/>
  <c r="AO276" i="4"/>
  <c r="AS278" i="4"/>
  <c r="AS277" i="4"/>
  <c r="AS276" i="4"/>
  <c r="AW278" i="4"/>
  <c r="AW277" i="4"/>
  <c r="AW276" i="4"/>
  <c r="BA278" i="4"/>
  <c r="BA277" i="4"/>
  <c r="BA276" i="4"/>
  <c r="BE278" i="4"/>
  <c r="BE277" i="4"/>
  <c r="BE276" i="4"/>
  <c r="AB284" i="4"/>
  <c r="AR284" i="4"/>
  <c r="BF280" i="4"/>
  <c r="AC280" i="4"/>
  <c r="AG280" i="4"/>
  <c r="AK280" i="4"/>
  <c r="AO280" i="4"/>
  <c r="AS280" i="4"/>
  <c r="AW280" i="4"/>
  <c r="BA280" i="4"/>
  <c r="BE280" i="4"/>
  <c r="AB279" i="4"/>
  <c r="AF279" i="4"/>
  <c r="AJ279" i="4"/>
  <c r="AN279" i="4"/>
  <c r="AR279" i="4"/>
  <c r="AV279" i="4"/>
  <c r="AZ279" i="4"/>
  <c r="BD279" i="4"/>
  <c r="AB283" i="4"/>
  <c r="AF283" i="4"/>
  <c r="AF284" i="4" s="1"/>
  <c r="AJ283" i="4"/>
  <c r="AJ284" i="4" s="1"/>
  <c r="AN283" i="4"/>
  <c r="AN284" i="4" s="1"/>
  <c r="AR283" i="4"/>
  <c r="AV283" i="4"/>
  <c r="AV284" i="4" s="1"/>
  <c r="AZ283" i="4"/>
  <c r="AZ284" i="4" s="1"/>
  <c r="BD283" i="4"/>
  <c r="BD284" i="4" s="1"/>
  <c r="BF278" i="4"/>
  <c r="AE276" i="4"/>
  <c r="AU276" i="4"/>
  <c r="AE277" i="4"/>
  <c r="AU277" i="4"/>
  <c r="AD330" i="4"/>
  <c r="AD329" i="4"/>
  <c r="AD328" i="4"/>
  <c r="AT330" i="4"/>
  <c r="AT329" i="4"/>
  <c r="AT328" i="4"/>
  <c r="AB330" i="4"/>
  <c r="AB329" i="4"/>
  <c r="AB328" i="4"/>
  <c r="AF330" i="4"/>
  <c r="AF329" i="4"/>
  <c r="AF328" i="4"/>
  <c r="AJ330" i="4"/>
  <c r="AJ329" i="4"/>
  <c r="AJ328" i="4"/>
  <c r="AN330" i="4"/>
  <c r="AN329" i="4"/>
  <c r="AN328" i="4"/>
  <c r="AR330" i="4"/>
  <c r="AR329" i="4"/>
  <c r="AR328" i="4"/>
  <c r="AV330" i="4"/>
  <c r="AV329" i="4"/>
  <c r="AV328" i="4"/>
  <c r="AZ330" i="4"/>
  <c r="AZ329" i="4"/>
  <c r="AZ328" i="4"/>
  <c r="BD330" i="4"/>
  <c r="BD329" i="4"/>
  <c r="BD328" i="4"/>
  <c r="AC332" i="4"/>
  <c r="AG332" i="4"/>
  <c r="AK332" i="4"/>
  <c r="AO332" i="4"/>
  <c r="AS332" i="4"/>
  <c r="AW332" i="4"/>
  <c r="BA332" i="4"/>
  <c r="BE332" i="4"/>
  <c r="AC331" i="4"/>
  <c r="AG331" i="4"/>
  <c r="AK331" i="4"/>
  <c r="AO331" i="4"/>
  <c r="AS331" i="4"/>
  <c r="AW331" i="4"/>
  <c r="BA331" i="4"/>
  <c r="BE331" i="4"/>
  <c r="AD132" i="4"/>
  <c r="AH132" i="4"/>
  <c r="AL132" i="4"/>
  <c r="AP132" i="4"/>
  <c r="AT132" i="4"/>
  <c r="AX132" i="4"/>
  <c r="AA190" i="4"/>
  <c r="AA191" i="4"/>
  <c r="BF191" i="4" s="1"/>
  <c r="AA224" i="4"/>
  <c r="AE224" i="4"/>
  <c r="AI224" i="4"/>
  <c r="AM224" i="4"/>
  <c r="AQ224" i="4"/>
  <c r="AU224" i="4"/>
  <c r="AY224" i="4"/>
  <c r="BC224" i="4"/>
  <c r="AA225" i="4"/>
  <c r="AE225" i="4"/>
  <c r="AI225" i="4"/>
  <c r="AM225" i="4"/>
  <c r="AQ225" i="4"/>
  <c r="AU225" i="4"/>
  <c r="AY225" i="4"/>
  <c r="BC225" i="4"/>
  <c r="AD278" i="4"/>
  <c r="AD277" i="4"/>
  <c r="AD276" i="4"/>
  <c r="AH278" i="4"/>
  <c r="AH277" i="4"/>
  <c r="AH276" i="4"/>
  <c r="AL278" i="4"/>
  <c r="AL277" i="4"/>
  <c r="AL276" i="4"/>
  <c r="AP278" i="4"/>
  <c r="AP277" i="4"/>
  <c r="AP276" i="4"/>
  <c r="AT278" i="4"/>
  <c r="AT277" i="4"/>
  <c r="AT276" i="4"/>
  <c r="AX278" i="4"/>
  <c r="AX277" i="4"/>
  <c r="AX276" i="4"/>
  <c r="BB278" i="4"/>
  <c r="BB277" i="4"/>
  <c r="BB276" i="4"/>
  <c r="BG253" i="4"/>
  <c r="AD280" i="4"/>
  <c r="AH280" i="4"/>
  <c r="AL280" i="4"/>
  <c r="AP280" i="4"/>
  <c r="AT280" i="4"/>
  <c r="AX280" i="4"/>
  <c r="BB280" i="4"/>
  <c r="AC279" i="4"/>
  <c r="AG279" i="4"/>
  <c r="AK279" i="4"/>
  <c r="AO279" i="4"/>
  <c r="AS279" i="4"/>
  <c r="AW279" i="4"/>
  <c r="BA279" i="4"/>
  <c r="BE279" i="4"/>
  <c r="AC283" i="4"/>
  <c r="AC284" i="4" s="1"/>
  <c r="AG283" i="4"/>
  <c r="AG284" i="4" s="1"/>
  <c r="AK283" i="4"/>
  <c r="AO283" i="4"/>
  <c r="AO284" i="4" s="1"/>
  <c r="AS283" i="4"/>
  <c r="AS284" i="4" s="1"/>
  <c r="AW283" i="4"/>
  <c r="AW284" i="4" s="1"/>
  <c r="BA283" i="4"/>
  <c r="BA284" i="4" s="1"/>
  <c r="BE283" i="4"/>
  <c r="BE284" i="4" s="1"/>
  <c r="BF277" i="4"/>
  <c r="BF276" i="4"/>
  <c r="AI276" i="4"/>
  <c r="AY276" i="4"/>
  <c r="AI277" i="4"/>
  <c r="AY277" i="4"/>
  <c r="AP328" i="4"/>
  <c r="AP330" i="4"/>
  <c r="AP329" i="4"/>
  <c r="BF328" i="4"/>
  <c r="BF330" i="4"/>
  <c r="BF329" i="4"/>
  <c r="AH284" i="4"/>
  <c r="AL284" i="4"/>
  <c r="AX284" i="4"/>
  <c r="BB284" i="4"/>
  <c r="AD279" i="4"/>
  <c r="AH279" i="4"/>
  <c r="AL279" i="4"/>
  <c r="AP279" i="4"/>
  <c r="AT279" i="4"/>
  <c r="AX279" i="4"/>
  <c r="BB279" i="4"/>
  <c r="AD283" i="4"/>
  <c r="AD284" i="4" s="1"/>
  <c r="AH283" i="4"/>
  <c r="AL283" i="4"/>
  <c r="AP283" i="4"/>
  <c r="AP284" i="4" s="1"/>
  <c r="AT283" i="4"/>
  <c r="AT284" i="4" s="1"/>
  <c r="AX283" i="4"/>
  <c r="BB283" i="4"/>
  <c r="AM276" i="4"/>
  <c r="BC276" i="4"/>
  <c r="AM277" i="4"/>
  <c r="BC277" i="4"/>
  <c r="AL328" i="4"/>
  <c r="AL330" i="4"/>
  <c r="AL329" i="4"/>
  <c r="BB328" i="4"/>
  <c r="BB330" i="4"/>
  <c r="BB329" i="4"/>
  <c r="AC292" i="4"/>
  <c r="AG292" i="4"/>
  <c r="AK292" i="4"/>
  <c r="AO292" i="4"/>
  <c r="AS292" i="4"/>
  <c r="AW292" i="4"/>
  <c r="AB331" i="4"/>
  <c r="AF331" i="4"/>
  <c r="AJ331" i="4"/>
  <c r="AN331" i="4"/>
  <c r="AR331" i="4"/>
  <c r="AV331" i="4"/>
  <c r="AZ331" i="4"/>
  <c r="BD331" i="4"/>
  <c r="AB335" i="4"/>
  <c r="AB336" i="4" s="1"/>
  <c r="AF335" i="4"/>
  <c r="AF336" i="4" s="1"/>
  <c r="AJ335" i="4"/>
  <c r="AJ336" i="4" s="1"/>
  <c r="AN335" i="4"/>
  <c r="AN336" i="4" s="1"/>
  <c r="AR335" i="4"/>
  <c r="AR336" i="4" s="1"/>
  <c r="AV335" i="4"/>
  <c r="AV336" i="4" s="1"/>
  <c r="AZ335" i="4"/>
  <c r="AZ336" i="4" s="1"/>
  <c r="BD335" i="4"/>
  <c r="BD336" i="4" s="1"/>
  <c r="AK329" i="4"/>
  <c r="AU329" i="4"/>
  <c r="BA329" i="4"/>
  <c r="AE330" i="4"/>
  <c r="AK330" i="4"/>
  <c r="AU330" i="4"/>
  <c r="BA330" i="4"/>
  <c r="N3" i="5"/>
  <c r="R115" i="5"/>
  <c r="V115" i="5"/>
  <c r="Z3" i="5"/>
  <c r="Z5" i="5"/>
  <c r="Z13" i="5"/>
  <c r="AC328" i="4"/>
  <c r="AG328" i="4"/>
  <c r="AO328" i="4"/>
  <c r="AS328" i="4"/>
  <c r="AW328" i="4"/>
  <c r="BE328" i="4"/>
  <c r="AC329" i="4"/>
  <c r="AG329" i="4"/>
  <c r="AQ329" i="4"/>
  <c r="AW329" i="4"/>
  <c r="AA330" i="4"/>
  <c r="AQ330" i="4"/>
  <c r="Z9" i="5"/>
  <c r="Z15" i="5"/>
  <c r="Z17" i="5"/>
  <c r="Z20" i="5"/>
  <c r="AI162" i="5"/>
  <c r="AI119" i="5"/>
  <c r="AQ162" i="5"/>
  <c r="AQ119" i="5"/>
  <c r="AY162" i="5"/>
  <c r="AY119" i="5"/>
  <c r="AM329" i="4"/>
  <c r="AS329" i="4"/>
  <c r="BC329" i="4"/>
  <c r="AM330" i="4"/>
  <c r="BC330" i="4"/>
  <c r="AA294" i="4"/>
  <c r="AB332" i="4"/>
  <c r="AF332" i="4"/>
  <c r="AJ332" i="4"/>
  <c r="AN332" i="4"/>
  <c r="AR332" i="4"/>
  <c r="AV332" i="4"/>
  <c r="AZ332" i="4"/>
  <c r="BD332" i="4"/>
  <c r="AA328" i="4"/>
  <c r="AE328" i="4"/>
  <c r="AI328" i="4"/>
  <c r="AY328" i="4"/>
  <c r="AI329" i="4"/>
  <c r="AO329" i="4"/>
  <c r="AY329" i="4"/>
  <c r="BE329" i="4"/>
  <c r="Q115" i="5"/>
  <c r="U115" i="5"/>
  <c r="Y115" i="5"/>
  <c r="Z10" i="5"/>
  <c r="Z19" i="5"/>
  <c r="Z21" i="5"/>
  <c r="AB160" i="5"/>
  <c r="AB159" i="5"/>
  <c r="AB158" i="5"/>
  <c r="AF160" i="5"/>
  <c r="AF159" i="5"/>
  <c r="AF158" i="5"/>
  <c r="AJ160" i="5"/>
  <c r="AJ159" i="5"/>
  <c r="AJ158" i="5"/>
  <c r="AN160" i="5"/>
  <c r="AN159" i="5"/>
  <c r="AN158" i="5"/>
  <c r="AR160" i="5"/>
  <c r="AR159" i="5"/>
  <c r="AR158" i="5"/>
  <c r="AV160" i="5"/>
  <c r="AV159" i="5"/>
  <c r="AV158" i="5"/>
  <c r="AZ160" i="5"/>
  <c r="AZ159" i="5"/>
  <c r="AZ158" i="5"/>
  <c r="BD160" i="5"/>
  <c r="BD159" i="5"/>
  <c r="BD158" i="5"/>
  <c r="BG130" i="5"/>
  <c r="AH162" i="5"/>
  <c r="AX162" i="5"/>
  <c r="AE213" i="5"/>
  <c r="AE171" i="5"/>
  <c r="AI213" i="5"/>
  <c r="AI171" i="5"/>
  <c r="Z103" i="5"/>
  <c r="BF117" i="5"/>
  <c r="AD166" i="5"/>
  <c r="AI166" i="5"/>
  <c r="AT166" i="5"/>
  <c r="AY166" i="5"/>
  <c r="AC160" i="5"/>
  <c r="AC159" i="5"/>
  <c r="AC158" i="5"/>
  <c r="AG160" i="5"/>
  <c r="AG159" i="5"/>
  <c r="AG158" i="5"/>
  <c r="AK160" i="5"/>
  <c r="AK159" i="5"/>
  <c r="AK158" i="5"/>
  <c r="AO160" i="5"/>
  <c r="AO159" i="5"/>
  <c r="AO158" i="5"/>
  <c r="AS160" i="5"/>
  <c r="AS159" i="5"/>
  <c r="AS158" i="5"/>
  <c r="AW160" i="5"/>
  <c r="AW159" i="5"/>
  <c r="AW158" i="5"/>
  <c r="BA160" i="5"/>
  <c r="BA159" i="5"/>
  <c r="BA158" i="5"/>
  <c r="BE160" i="5"/>
  <c r="BE159" i="5"/>
  <c r="BE158" i="5"/>
  <c r="AC124" i="5"/>
  <c r="AC120" i="5"/>
  <c r="AG124" i="5"/>
  <c r="AG120" i="5"/>
  <c r="AK124" i="5"/>
  <c r="AK120" i="5"/>
  <c r="AO124" i="5"/>
  <c r="AO120" i="5"/>
  <c r="AS124" i="5"/>
  <c r="AS120" i="5"/>
  <c r="AW124" i="5"/>
  <c r="AW120" i="5"/>
  <c r="BA124" i="5"/>
  <c r="BA120" i="5"/>
  <c r="BE124" i="5"/>
  <c r="BE120" i="5"/>
  <c r="AC125" i="5"/>
  <c r="AC121" i="5"/>
  <c r="AG125" i="5"/>
  <c r="AG121" i="5"/>
  <c r="AK125" i="5"/>
  <c r="AK121" i="5"/>
  <c r="AO125" i="5"/>
  <c r="AO121" i="5"/>
  <c r="AS125" i="5"/>
  <c r="AS121" i="5"/>
  <c r="AW125" i="5"/>
  <c r="AW121" i="5"/>
  <c r="BA125" i="5"/>
  <c r="BA121" i="5"/>
  <c r="BE125" i="5"/>
  <c r="BE121" i="5"/>
  <c r="AA136" i="5"/>
  <c r="AE136" i="5"/>
  <c r="AM136" i="5"/>
  <c r="AU136" i="5"/>
  <c r="BC136" i="5"/>
  <c r="AA140" i="5"/>
  <c r="BF140" i="5" s="1"/>
  <c r="AD161" i="5"/>
  <c r="AD119" i="5"/>
  <c r="AH161" i="5"/>
  <c r="AH119" i="5"/>
  <c r="AL161" i="5"/>
  <c r="AL119" i="5"/>
  <c r="AP161" i="5"/>
  <c r="AP119" i="5"/>
  <c r="AT161" i="5"/>
  <c r="AT119" i="5"/>
  <c r="AX161" i="5"/>
  <c r="AX119" i="5"/>
  <c r="BB161" i="5"/>
  <c r="BB119" i="5"/>
  <c r="BF161" i="5"/>
  <c r="AE165" i="5"/>
  <c r="AI165" i="5"/>
  <c r="AM165" i="5"/>
  <c r="AM166" i="5" s="1"/>
  <c r="AQ165" i="5"/>
  <c r="AY165" i="5"/>
  <c r="BC165" i="5"/>
  <c r="BC166" i="5" s="1"/>
  <c r="Z107" i="5"/>
  <c r="AE166" i="5"/>
  <c r="AD122" i="5"/>
  <c r="BF122" i="5" s="1"/>
  <c r="AD118" i="5"/>
  <c r="AH122" i="5"/>
  <c r="AH118" i="5"/>
  <c r="AL122" i="5"/>
  <c r="AL118" i="5"/>
  <c r="AP122" i="5"/>
  <c r="AP118" i="5"/>
  <c r="AT122" i="5"/>
  <c r="AT118" i="5"/>
  <c r="AX122" i="5"/>
  <c r="AX118" i="5"/>
  <c r="BB122" i="5"/>
  <c r="BB118" i="5"/>
  <c r="BF126" i="5"/>
  <c r="BG126" i="5" s="1"/>
  <c r="BG135" i="5"/>
  <c r="AA161" i="5"/>
  <c r="AE161" i="5"/>
  <c r="AI161" i="5"/>
  <c r="AM161" i="5"/>
  <c r="AQ161" i="5"/>
  <c r="AU161" i="5"/>
  <c r="AY161" i="5"/>
  <c r="BC161" i="5"/>
  <c r="BF147" i="5"/>
  <c r="BG143" i="5" s="1"/>
  <c r="P115" i="5"/>
  <c r="T115" i="5"/>
  <c r="X115" i="5"/>
  <c r="Z95" i="5"/>
  <c r="Z110" i="5"/>
  <c r="BF164" i="5"/>
  <c r="AL166" i="5"/>
  <c r="AQ166" i="5"/>
  <c r="BB166" i="5"/>
  <c r="BF134" i="5"/>
  <c r="AM213" i="5"/>
  <c r="AM171" i="5"/>
  <c r="AQ213" i="5"/>
  <c r="AQ171" i="5"/>
  <c r="AU213" i="5"/>
  <c r="AU171" i="5"/>
  <c r="AY213" i="5"/>
  <c r="AY171" i="5"/>
  <c r="BC213" i="5"/>
  <c r="BC171" i="5"/>
  <c r="AA165" i="5"/>
  <c r="BF165" i="5" s="1"/>
  <c r="AD210" i="5"/>
  <c r="AD212" i="5"/>
  <c r="AD211" i="5"/>
  <c r="AH212" i="5"/>
  <c r="AH211" i="5"/>
  <c r="AH210" i="5"/>
  <c r="AL212" i="5"/>
  <c r="AL211" i="5"/>
  <c r="AL210" i="5"/>
  <c r="AP212" i="5"/>
  <c r="AP211" i="5"/>
  <c r="AP210" i="5"/>
  <c r="AT212" i="5"/>
  <c r="AT211" i="5"/>
  <c r="AT210" i="5"/>
  <c r="AX212" i="5"/>
  <c r="AX211" i="5"/>
  <c r="AX210" i="5"/>
  <c r="BB212" i="5"/>
  <c r="BB211" i="5"/>
  <c r="BB210" i="5"/>
  <c r="AD214" i="5"/>
  <c r="AH214" i="5"/>
  <c r="AL214" i="5"/>
  <c r="AP214" i="5"/>
  <c r="AT214" i="5"/>
  <c r="AX214" i="5"/>
  <c r="BB214" i="5"/>
  <c r="AD213" i="5"/>
  <c r="AH213" i="5"/>
  <c r="AL213" i="5"/>
  <c r="AP213" i="5"/>
  <c r="AT213" i="5"/>
  <c r="AX213" i="5"/>
  <c r="BB213" i="5"/>
  <c r="AD217" i="5"/>
  <c r="AH217" i="5"/>
  <c r="AH218" i="5" s="1"/>
  <c r="AL217" i="5"/>
  <c r="AP217" i="5"/>
  <c r="AT217" i="5"/>
  <c r="AX217" i="5"/>
  <c r="AX218" i="5" s="1"/>
  <c r="BB217" i="5"/>
  <c r="AC118" i="5"/>
  <c r="BF118" i="5" s="1"/>
  <c r="AG118" i="5"/>
  <c r="AK118" i="5"/>
  <c r="AO118" i="5"/>
  <c r="AS118" i="5"/>
  <c r="AW118" i="5"/>
  <c r="AA174" i="5"/>
  <c r="BF174" i="5" s="1"/>
  <c r="BG174" i="5" s="1"/>
  <c r="AD218" i="5"/>
  <c r="AL218" i="5"/>
  <c r="AP218" i="5"/>
  <c r="AT218" i="5"/>
  <c r="BB218" i="5"/>
  <c r="BF175" i="5"/>
  <c r="BF214" i="5" s="1"/>
  <c r="AA214" i="5"/>
  <c r="AE214" i="5"/>
  <c r="AI214" i="5"/>
  <c r="AM214" i="5"/>
  <c r="AQ214" i="5"/>
  <c r="AU214" i="5"/>
  <c r="AY214" i="5"/>
  <c r="BC214" i="5"/>
  <c r="AA196" i="5"/>
  <c r="AA217" i="5"/>
  <c r="BF217" i="5" s="1"/>
  <c r="AE217" i="5"/>
  <c r="AI217" i="5"/>
  <c r="AI218" i="5" s="1"/>
  <c r="AM217" i="5"/>
  <c r="AQ217" i="5"/>
  <c r="AQ218" i="5" s="1"/>
  <c r="AU217" i="5"/>
  <c r="AY217" i="5"/>
  <c r="AY218" i="5" s="1"/>
  <c r="BC217" i="5"/>
  <c r="AB212" i="5"/>
  <c r="AB211" i="5"/>
  <c r="AB210" i="5"/>
  <c r="AF212" i="5"/>
  <c r="AF211" i="5"/>
  <c r="AF210" i="5"/>
  <c r="AJ212" i="5"/>
  <c r="AJ211" i="5"/>
  <c r="AJ210" i="5"/>
  <c r="AN212" i="5"/>
  <c r="AN211" i="5"/>
  <c r="AN210" i="5"/>
  <c r="AR212" i="5"/>
  <c r="AR211" i="5"/>
  <c r="AR210" i="5"/>
  <c r="AV212" i="5"/>
  <c r="AV211" i="5"/>
  <c r="AV210" i="5"/>
  <c r="AZ212" i="5"/>
  <c r="AZ211" i="5"/>
  <c r="AZ210" i="5"/>
  <c r="BD212" i="5"/>
  <c r="BD211" i="5"/>
  <c r="BD210" i="5"/>
  <c r="AA218" i="5"/>
  <c r="BF216" i="5"/>
  <c r="AE218" i="5"/>
  <c r="AM218" i="5"/>
  <c r="AU218" i="5"/>
  <c r="BC218" i="5"/>
  <c r="AB214" i="5"/>
  <c r="AF214" i="5"/>
  <c r="AJ214" i="5"/>
  <c r="AN214" i="5"/>
  <c r="AR214" i="5"/>
  <c r="AV214" i="5"/>
  <c r="AZ214" i="5"/>
  <c r="BD214" i="5"/>
  <c r="AB213" i="5"/>
  <c r="AF213" i="5"/>
  <c r="AJ213" i="5"/>
  <c r="AN213" i="5"/>
  <c r="AR213" i="5"/>
  <c r="AV213" i="5"/>
  <c r="AZ213" i="5"/>
  <c r="BD213" i="5"/>
  <c r="AB217" i="5"/>
  <c r="AF217" i="5"/>
  <c r="AJ217" i="5"/>
  <c r="AN217" i="5"/>
  <c r="AR217" i="5"/>
  <c r="AV217" i="5"/>
  <c r="AZ217" i="5"/>
  <c r="BD217" i="5"/>
  <c r="AC212" i="5"/>
  <c r="AC211" i="5"/>
  <c r="AC210" i="5"/>
  <c r="AG212" i="5"/>
  <c r="AG211" i="5"/>
  <c r="AG210" i="5"/>
  <c r="AK212" i="5"/>
  <c r="AK211" i="5"/>
  <c r="AK210" i="5"/>
  <c r="AO212" i="5"/>
  <c r="AO211" i="5"/>
  <c r="AO210" i="5"/>
  <c r="AS212" i="5"/>
  <c r="AS211" i="5"/>
  <c r="AS210" i="5"/>
  <c r="AW212" i="5"/>
  <c r="AW211" i="5"/>
  <c r="AW210" i="5"/>
  <c r="BA212" i="5"/>
  <c r="BA211" i="5"/>
  <c r="BA210" i="5"/>
  <c r="BE212" i="5"/>
  <c r="BE211" i="5"/>
  <c r="BE210" i="5"/>
  <c r="AB218" i="5"/>
  <c r="AF218" i="5"/>
  <c r="AJ218" i="5"/>
  <c r="AN218" i="5"/>
  <c r="AR218" i="5"/>
  <c r="AV218" i="5"/>
  <c r="AZ218" i="5"/>
  <c r="BD218" i="5"/>
  <c r="AC214" i="5"/>
  <c r="AG214" i="5"/>
  <c r="AK214" i="5"/>
  <c r="AO214" i="5"/>
  <c r="AS214" i="5"/>
  <c r="AW214" i="5"/>
  <c r="BA214" i="5"/>
  <c r="BE214" i="5"/>
  <c r="AC213" i="5"/>
  <c r="AC264" i="5"/>
  <c r="AC263" i="5"/>
  <c r="AC262" i="5"/>
  <c r="AG264" i="5"/>
  <c r="AG263" i="5"/>
  <c r="AG262" i="5"/>
  <c r="AK264" i="5"/>
  <c r="AK263" i="5"/>
  <c r="AK262" i="5"/>
  <c r="AO264" i="5"/>
  <c r="AO263" i="5"/>
  <c r="AO262" i="5"/>
  <c r="AS264" i="5"/>
  <c r="AS263" i="5"/>
  <c r="AS262" i="5"/>
  <c r="AW264" i="5"/>
  <c r="AW263" i="5"/>
  <c r="AW262" i="5"/>
  <c r="AN222" i="5"/>
  <c r="AH264" i="5"/>
  <c r="AH263" i="5"/>
  <c r="AH262" i="5"/>
  <c r="AM262" i="5"/>
  <c r="AM264" i="5"/>
  <c r="AM263" i="5"/>
  <c r="AX264" i="5"/>
  <c r="AX263" i="5"/>
  <c r="AX262" i="5"/>
  <c r="BC264" i="5"/>
  <c r="BC263" i="5"/>
  <c r="BC262" i="5"/>
  <c r="AC224" i="5"/>
  <c r="AC228" i="5"/>
  <c r="AC227" i="5" s="1"/>
  <c r="AC268" i="5" s="1"/>
  <c r="AD266" i="5"/>
  <c r="AH266" i="5"/>
  <c r="AL266" i="5"/>
  <c r="AP266" i="5"/>
  <c r="AT266" i="5"/>
  <c r="AX266" i="5"/>
  <c r="BB266" i="5"/>
  <c r="AC265" i="5"/>
  <c r="AG265" i="5"/>
  <c r="AK265" i="5"/>
  <c r="AO265" i="5"/>
  <c r="AS265" i="5"/>
  <c r="AW265" i="5"/>
  <c r="BA265" i="5"/>
  <c r="BE265" i="5"/>
  <c r="AD316" i="5"/>
  <c r="AD315" i="5"/>
  <c r="AD314" i="5"/>
  <c r="AL316" i="5"/>
  <c r="AL315" i="5"/>
  <c r="AL314" i="5"/>
  <c r="AX316" i="5"/>
  <c r="AX315" i="5"/>
  <c r="AX314" i="5"/>
  <c r="AG213" i="5"/>
  <c r="AK213" i="5"/>
  <c r="AO213" i="5"/>
  <c r="AS213" i="5"/>
  <c r="AW213" i="5"/>
  <c r="BA213" i="5"/>
  <c r="BE213" i="5"/>
  <c r="AC217" i="5"/>
  <c r="AC218" i="5" s="1"/>
  <c r="AG217" i="5"/>
  <c r="AG218" i="5" s="1"/>
  <c r="AK217" i="5"/>
  <c r="AK218" i="5" s="1"/>
  <c r="AO217" i="5"/>
  <c r="AO218" i="5" s="1"/>
  <c r="AS217" i="5"/>
  <c r="AS218" i="5" s="1"/>
  <c r="AW217" i="5"/>
  <c r="AW218" i="5" s="1"/>
  <c r="BA217" i="5"/>
  <c r="BA218" i="5" s="1"/>
  <c r="BE217" i="5"/>
  <c r="BE218" i="5" s="1"/>
  <c r="AJ222" i="5"/>
  <c r="AD264" i="5"/>
  <c r="AD263" i="5"/>
  <c r="AD262" i="5"/>
  <c r="AI264" i="5"/>
  <c r="AI263" i="5"/>
  <c r="AI262" i="5"/>
  <c r="AT264" i="5"/>
  <c r="AT263" i="5"/>
  <c r="AT262" i="5"/>
  <c r="AY264" i="5"/>
  <c r="AY263" i="5"/>
  <c r="AY262" i="5"/>
  <c r="BE264" i="5"/>
  <c r="BE263" i="5"/>
  <c r="BE262" i="5"/>
  <c r="AL270" i="5"/>
  <c r="BF265" i="5"/>
  <c r="AD265" i="5"/>
  <c r="AH265" i="5"/>
  <c r="AL265" i="5"/>
  <c r="AP265" i="5"/>
  <c r="AT265" i="5"/>
  <c r="AX265" i="5"/>
  <c r="BB265" i="5"/>
  <c r="BF263" i="5"/>
  <c r="BF264" i="5"/>
  <c r="AC316" i="5"/>
  <c r="AC315" i="5"/>
  <c r="AC314" i="5"/>
  <c r="AG316" i="5"/>
  <c r="AG315" i="5"/>
  <c r="AG314" i="5"/>
  <c r="AO316" i="5"/>
  <c r="AO315" i="5"/>
  <c r="AO314" i="5"/>
  <c r="AS316" i="5"/>
  <c r="AS315" i="5"/>
  <c r="AS314" i="5"/>
  <c r="AW316" i="5"/>
  <c r="AW315" i="5"/>
  <c r="AW314" i="5"/>
  <c r="BE316" i="5"/>
  <c r="BE315" i="5"/>
  <c r="BE314" i="5"/>
  <c r="BF200" i="5"/>
  <c r="AF222" i="5"/>
  <c r="AE264" i="5"/>
  <c r="AE263" i="5"/>
  <c r="AE262" i="5"/>
  <c r="AP264" i="5"/>
  <c r="AP263" i="5"/>
  <c r="AP262" i="5"/>
  <c r="AU264" i="5"/>
  <c r="AU263" i="5"/>
  <c r="AU262" i="5"/>
  <c r="BA264" i="5"/>
  <c r="BA263" i="5"/>
  <c r="BA262" i="5"/>
  <c r="AA270" i="5"/>
  <c r="BF268" i="5"/>
  <c r="AE270" i="5"/>
  <c r="AQ270" i="5"/>
  <c r="BF266" i="5"/>
  <c r="BG239" i="5"/>
  <c r="AA262" i="5"/>
  <c r="AA264" i="5"/>
  <c r="AA263" i="5"/>
  <c r="AL262" i="5"/>
  <c r="AL264" i="5"/>
  <c r="AL263" i="5"/>
  <c r="AQ262" i="5"/>
  <c r="AQ264" i="5"/>
  <c r="AQ263" i="5"/>
  <c r="BB264" i="5"/>
  <c r="BB263" i="5"/>
  <c r="BB262" i="5"/>
  <c r="AF270" i="5"/>
  <c r="AB264" i="5"/>
  <c r="AB263" i="5"/>
  <c r="AB262" i="5"/>
  <c r="AF264" i="5"/>
  <c r="AF263" i="5"/>
  <c r="AF262" i="5"/>
  <c r="AJ264" i="5"/>
  <c r="AJ263" i="5"/>
  <c r="AJ262" i="5"/>
  <c r="AN264" i="5"/>
  <c r="AN263" i="5"/>
  <c r="AN262" i="5"/>
  <c r="AR264" i="5"/>
  <c r="AR263" i="5"/>
  <c r="AR262" i="5"/>
  <c r="AV264" i="5"/>
  <c r="AV263" i="5"/>
  <c r="AV262" i="5"/>
  <c r="AZ264" i="5"/>
  <c r="AZ263" i="5"/>
  <c r="AZ262" i="5"/>
  <c r="BD264" i="5"/>
  <c r="BD263" i="5"/>
  <c r="BD262" i="5"/>
  <c r="AC266" i="5"/>
  <c r="AG266" i="5"/>
  <c r="AK266" i="5"/>
  <c r="AO266" i="5"/>
  <c r="AS266" i="5"/>
  <c r="AW266" i="5"/>
  <c r="BA266" i="5"/>
  <c r="BE266" i="5"/>
  <c r="AC269" i="5"/>
  <c r="AG269" i="5"/>
  <c r="AG270" i="5" s="1"/>
  <c r="AK269" i="5"/>
  <c r="AK270" i="5" s="1"/>
  <c r="AO269" i="5"/>
  <c r="AO270" i="5" s="1"/>
  <c r="AS269" i="5"/>
  <c r="AS270" i="5" s="1"/>
  <c r="AW269" i="5"/>
  <c r="AW270" i="5" s="1"/>
  <c r="BA269" i="5"/>
  <c r="BA270" i="5" s="1"/>
  <c r="BE269" i="5"/>
  <c r="BE270" i="5" s="1"/>
  <c r="AE269" i="5"/>
  <c r="AM269" i="5"/>
  <c r="AM270" i="5" s="1"/>
  <c r="AM316" i="5"/>
  <c r="AM315" i="5"/>
  <c r="AM314" i="5"/>
  <c r="AT316" i="5"/>
  <c r="AT315" i="5"/>
  <c r="AT314" i="5"/>
  <c r="BB316" i="5"/>
  <c r="BB315" i="5"/>
  <c r="BB314" i="5"/>
  <c r="BA279" i="5"/>
  <c r="BA320" i="5" s="1"/>
  <c r="BA322" i="5" s="1"/>
  <c r="AP316" i="5"/>
  <c r="AP315" i="5"/>
  <c r="AP314" i="5"/>
  <c r="AP281" i="5"/>
  <c r="AP279" i="5" s="1"/>
  <c r="AP277" i="5"/>
  <c r="BG247" i="5"/>
  <c r="AL269" i="5"/>
  <c r="BB269" i="5"/>
  <c r="BB270" i="5" s="1"/>
  <c r="BC265" i="5"/>
  <c r="AU269" i="5"/>
  <c r="AU270" i="5" s="1"/>
  <c r="AH316" i="5"/>
  <c r="AH315" i="5"/>
  <c r="AH314" i="5"/>
  <c r="BC316" i="5"/>
  <c r="BC315" i="5"/>
  <c r="BC314" i="5"/>
  <c r="BF282" i="5"/>
  <c r="BG282" i="5" s="1"/>
  <c r="AA274" i="5"/>
  <c r="BF274" i="5" s="1"/>
  <c r="AB318" i="5"/>
  <c r="AB275" i="5"/>
  <c r="AF318" i="5"/>
  <c r="AF275" i="5"/>
  <c r="AJ318" i="5"/>
  <c r="AJ275" i="5"/>
  <c r="AN318" i="5"/>
  <c r="AN275" i="5"/>
  <c r="AR318" i="5"/>
  <c r="AR275" i="5"/>
  <c r="AV275" i="5"/>
  <c r="AZ318" i="5"/>
  <c r="AZ275" i="5"/>
  <c r="BD318" i="5"/>
  <c r="BD275" i="5"/>
  <c r="AB266" i="5"/>
  <c r="AF266" i="5"/>
  <c r="AJ266" i="5"/>
  <c r="AN266" i="5"/>
  <c r="AR266" i="5"/>
  <c r="AV266" i="5"/>
  <c r="AZ266" i="5"/>
  <c r="BD266" i="5"/>
  <c r="AA269" i="5"/>
  <c r="BF269" i="5" s="1"/>
  <c r="AQ269" i="5"/>
  <c r="AI274" i="5"/>
  <c r="AI316" i="5"/>
  <c r="AI315" i="5"/>
  <c r="AI314" i="5"/>
  <c r="AQ316" i="5"/>
  <c r="AQ315" i="5"/>
  <c r="AQ314" i="5"/>
  <c r="AC277" i="5"/>
  <c r="AO277" i="5"/>
  <c r="AC278" i="5"/>
  <c r="AB265" i="5"/>
  <c r="AF265" i="5"/>
  <c r="AJ265" i="5"/>
  <c r="AN265" i="5"/>
  <c r="AR265" i="5"/>
  <c r="AV265" i="5"/>
  <c r="AZ265" i="5"/>
  <c r="BD265" i="5"/>
  <c r="AF269" i="5"/>
  <c r="AV269" i="5"/>
  <c r="AV270" i="5" s="1"/>
  <c r="BF262" i="5"/>
  <c r="AY274" i="5"/>
  <c r="AY316" i="5"/>
  <c r="AY315" i="5"/>
  <c r="AY314" i="5"/>
  <c r="AW277" i="5"/>
  <c r="AQ278" i="5"/>
  <c r="AV279" i="5"/>
  <c r="AV320" i="5" s="1"/>
  <c r="AY320" i="5"/>
  <c r="AY318" i="5"/>
  <c r="AK274" i="5"/>
  <c r="AK278" i="5"/>
  <c r="AK287" i="5"/>
  <c r="AK275" i="5" s="1"/>
  <c r="BA287" i="5"/>
  <c r="BA275" i="5" s="1"/>
  <c r="AE321" i="5"/>
  <c r="AI321" i="5"/>
  <c r="AM321" i="5"/>
  <c r="AQ321" i="5"/>
  <c r="AU321" i="5"/>
  <c r="AE275" i="5"/>
  <c r="AU275" i="5"/>
  <c r="AD318" i="5"/>
  <c r="AH318" i="5"/>
  <c r="AL318" i="5"/>
  <c r="AT318" i="5"/>
  <c r="AX318" i="5"/>
  <c r="BB318" i="5"/>
  <c r="AE317" i="5"/>
  <c r="AM317" i="5"/>
  <c r="AU317" i="5"/>
  <c r="AY317" i="5"/>
  <c r="BC320" i="5"/>
  <c r="BC322" i="5" s="1"/>
  <c r="BC318" i="5"/>
  <c r="AA280" i="5"/>
  <c r="AE280" i="5"/>
  <c r="AE279" i="5" s="1"/>
  <c r="AI280" i="5"/>
  <c r="AI279" i="5" s="1"/>
  <c r="AI317" i="5" s="1"/>
  <c r="AM280" i="5"/>
  <c r="AM279" i="5" s="1"/>
  <c r="AQ280" i="5"/>
  <c r="AQ279" i="5" s="1"/>
  <c r="AU280" i="5"/>
  <c r="AU279" i="5" s="1"/>
  <c r="AC318" i="5"/>
  <c r="AG318" i="5"/>
  <c r="AK318" i="5"/>
  <c r="AO318" i="5"/>
  <c r="AS318" i="5"/>
  <c r="AW318" i="5"/>
  <c r="BA318" i="5"/>
  <c r="BE318" i="5"/>
  <c r="AC317" i="5"/>
  <c r="AG317" i="5"/>
  <c r="AK317" i="5"/>
  <c r="AO317" i="5"/>
  <c r="AS317" i="5"/>
  <c r="AW317" i="5"/>
  <c r="BA317" i="5"/>
  <c r="BE317" i="5"/>
  <c r="AD317" i="5"/>
  <c r="AH317" i="5"/>
  <c r="AL317" i="5"/>
  <c r="AT317" i="5"/>
  <c r="AX317" i="5"/>
  <c r="BB317" i="5"/>
  <c r="AA300" i="5"/>
  <c r="AA304" i="5"/>
  <c r="AY321" i="5"/>
  <c r="BC321" i="5"/>
  <c r="AB317" i="5"/>
  <c r="AF317" i="5"/>
  <c r="AJ317" i="5"/>
  <c r="AN317" i="5"/>
  <c r="AR317" i="5"/>
  <c r="AV317" i="5"/>
  <c r="AZ317" i="5"/>
  <c r="BD317" i="5"/>
  <c r="AB321" i="5"/>
  <c r="AB322" i="5" s="1"/>
  <c r="AF321" i="5"/>
  <c r="AF322" i="5" s="1"/>
  <c r="AJ321" i="5"/>
  <c r="AJ322" i="5" s="1"/>
  <c r="AN321" i="5"/>
  <c r="AN322" i="5" s="1"/>
  <c r="AR321" i="5"/>
  <c r="AR322" i="5" s="1"/>
  <c r="AV321" i="5"/>
  <c r="AZ321" i="5"/>
  <c r="AZ322" i="5" s="1"/>
  <c r="BD321" i="5"/>
  <c r="BD322" i="5" s="1"/>
  <c r="BF326" i="7" l="1"/>
  <c r="BF328" i="7" s="1"/>
  <c r="AA328" i="7"/>
  <c r="BF222" i="7"/>
  <c r="BF224" i="7" s="1"/>
  <c r="AA224" i="7"/>
  <c r="BF322" i="7"/>
  <c r="BF321" i="7"/>
  <c r="BF320" i="7"/>
  <c r="BF324" i="7"/>
  <c r="BF323" i="7"/>
  <c r="BF219" i="7"/>
  <c r="BF220" i="7"/>
  <c r="BA225" i="6"/>
  <c r="BA227" i="6" s="1"/>
  <c r="BA223" i="6"/>
  <c r="BA222" i="6"/>
  <c r="AM325" i="6"/>
  <c r="AM324" i="6"/>
  <c r="AM323" i="6"/>
  <c r="AE325" i="6"/>
  <c r="AE324" i="6"/>
  <c r="AE323" i="6"/>
  <c r="AR325" i="6"/>
  <c r="AR324" i="6"/>
  <c r="AR323" i="6"/>
  <c r="AG225" i="6"/>
  <c r="AG227" i="6" s="1"/>
  <c r="AG223" i="6"/>
  <c r="AG222" i="6"/>
  <c r="AI325" i="6"/>
  <c r="AI324" i="6"/>
  <c r="AI323" i="6"/>
  <c r="AC225" i="6"/>
  <c r="AC227" i="6" s="1"/>
  <c r="AC222" i="6"/>
  <c r="AC223" i="6"/>
  <c r="AV325" i="6"/>
  <c r="AV324" i="6"/>
  <c r="AV323" i="6"/>
  <c r="AO225" i="6"/>
  <c r="AO227" i="6" s="1"/>
  <c r="AO222" i="6"/>
  <c r="AO223" i="6"/>
  <c r="BF288" i="6"/>
  <c r="BF327" i="6" s="1"/>
  <c r="AA329" i="6"/>
  <c r="AA327" i="6"/>
  <c r="AJ325" i="6"/>
  <c r="AJ324" i="6"/>
  <c r="AJ323" i="6"/>
  <c r="BF284" i="6"/>
  <c r="AA325" i="6"/>
  <c r="AA324" i="6"/>
  <c r="AA323" i="6"/>
  <c r="AN325" i="6"/>
  <c r="AN324" i="6"/>
  <c r="AN323" i="6"/>
  <c r="AK225" i="6"/>
  <c r="AK227" i="6" s="1"/>
  <c r="AK223" i="6"/>
  <c r="AK222" i="6"/>
  <c r="AP329" i="6"/>
  <c r="AP331" i="6" s="1"/>
  <c r="AP326" i="6"/>
  <c r="AP327" i="6"/>
  <c r="BF326" i="6"/>
  <c r="AA220" i="6"/>
  <c r="BF180" i="6"/>
  <c r="AA221" i="6"/>
  <c r="AA219" i="6"/>
  <c r="AW225" i="6"/>
  <c r="AW227" i="6" s="1"/>
  <c r="AW222" i="6"/>
  <c r="AW223" i="6"/>
  <c r="AB277" i="6"/>
  <c r="AB279" i="6" s="1"/>
  <c r="AB274" i="6"/>
  <c r="AB275" i="6"/>
  <c r="BC325" i="6"/>
  <c r="BC324" i="6"/>
  <c r="BC323" i="6"/>
  <c r="AS225" i="6"/>
  <c r="AS227" i="6" s="1"/>
  <c r="AS222" i="6"/>
  <c r="AS223" i="6"/>
  <c r="AQ329" i="6"/>
  <c r="AQ331" i="6" s="1"/>
  <c r="AQ327" i="6"/>
  <c r="AB325" i="6"/>
  <c r="AB324" i="6"/>
  <c r="AB323" i="6"/>
  <c r="AA273" i="6"/>
  <c r="AA272" i="6"/>
  <c r="AA271" i="6"/>
  <c r="BF232" i="6"/>
  <c r="AF325" i="6"/>
  <c r="AF324" i="6"/>
  <c r="AF323" i="6"/>
  <c r="BE225" i="6"/>
  <c r="BE227" i="6" s="1"/>
  <c r="BE222" i="6"/>
  <c r="BE223" i="6"/>
  <c r="AY325" i="6"/>
  <c r="AY324" i="6"/>
  <c r="AY323" i="6"/>
  <c r="AZ325" i="6"/>
  <c r="AZ324" i="6"/>
  <c r="AZ323" i="6"/>
  <c r="BD325" i="6"/>
  <c r="BD324" i="6"/>
  <c r="BD323" i="6"/>
  <c r="AP320" i="5"/>
  <c r="AP322" i="5" s="1"/>
  <c r="AP318" i="5"/>
  <c r="AP317" i="5"/>
  <c r="BF304" i="5"/>
  <c r="AA321" i="5"/>
  <c r="BF321" i="5" s="1"/>
  <c r="AA275" i="5"/>
  <c r="BB160" i="5"/>
  <c r="BB159" i="5"/>
  <c r="BB158" i="5"/>
  <c r="AT160" i="5"/>
  <c r="AT159" i="5"/>
  <c r="AT158" i="5"/>
  <c r="AL160" i="5"/>
  <c r="AL159" i="5"/>
  <c r="AL158" i="5"/>
  <c r="AD160" i="5"/>
  <c r="AD159" i="5"/>
  <c r="AD158" i="5"/>
  <c r="AU162" i="5"/>
  <c r="AU119" i="5"/>
  <c r="AE210" i="5"/>
  <c r="AE212" i="5"/>
  <c r="AE211" i="5"/>
  <c r="N115" i="5"/>
  <c r="BG122" i="5" s="1"/>
  <c r="M3" i="5"/>
  <c r="M115" i="5" s="1"/>
  <c r="BE189" i="4"/>
  <c r="AO189" i="4"/>
  <c r="BB226" i="4"/>
  <c r="BB225" i="4"/>
  <c r="BB224" i="4"/>
  <c r="AL226" i="4"/>
  <c r="AL225" i="4"/>
  <c r="AL224" i="4"/>
  <c r="BF174" i="4"/>
  <c r="BF173" i="4"/>
  <c r="BF172" i="4"/>
  <c r="AC281" i="3"/>
  <c r="BF318" i="3"/>
  <c r="BF317" i="3"/>
  <c r="BF316" i="3"/>
  <c r="AS319" i="3"/>
  <c r="AS320" i="3"/>
  <c r="AV322" i="5"/>
  <c r="BF300" i="5"/>
  <c r="AU320" i="5"/>
  <c r="AU322" i="5" s="1"/>
  <c r="AU318" i="5"/>
  <c r="AE320" i="5"/>
  <c r="AE322" i="5" s="1"/>
  <c r="AE318" i="5"/>
  <c r="AZ316" i="5"/>
  <c r="AZ315" i="5"/>
  <c r="AZ314" i="5"/>
  <c r="AR316" i="5"/>
  <c r="AR315" i="5"/>
  <c r="AR314" i="5"/>
  <c r="AJ316" i="5"/>
  <c r="AJ315" i="5"/>
  <c r="AJ314" i="5"/>
  <c r="AB316" i="5"/>
  <c r="AB315" i="5"/>
  <c r="AB314" i="5"/>
  <c r="AC270" i="5"/>
  <c r="BF218" i="5"/>
  <c r="AY212" i="5"/>
  <c r="AY211" i="5"/>
  <c r="AY210" i="5"/>
  <c r="AQ212" i="5"/>
  <c r="AQ211" i="5"/>
  <c r="AQ210" i="5"/>
  <c r="AA166" i="5"/>
  <c r="AM162" i="5"/>
  <c r="AM119" i="5"/>
  <c r="BE123" i="5"/>
  <c r="AW123" i="5"/>
  <c r="AO123" i="5"/>
  <c r="AG123" i="5"/>
  <c r="AY160" i="5"/>
  <c r="AY159" i="5"/>
  <c r="AY158" i="5"/>
  <c r="AI160" i="5"/>
  <c r="AI159" i="5"/>
  <c r="AI158" i="5"/>
  <c r="Z115" i="5"/>
  <c r="BA189" i="4"/>
  <c r="AK189" i="4"/>
  <c r="AX226" i="4"/>
  <c r="AX225" i="4"/>
  <c r="AX224" i="4"/>
  <c r="AH226" i="4"/>
  <c r="AH225" i="4"/>
  <c r="AH224" i="4"/>
  <c r="AU175" i="4"/>
  <c r="AE175" i="4"/>
  <c r="AU176" i="4"/>
  <c r="AE176" i="4"/>
  <c r="BE319" i="3"/>
  <c r="AO319" i="3"/>
  <c r="BE320" i="3"/>
  <c r="AO320" i="3"/>
  <c r="AI320" i="5"/>
  <c r="AI322" i="5" s="1"/>
  <c r="AI318" i="5"/>
  <c r="AQ320" i="5"/>
  <c r="AQ322" i="5" s="1"/>
  <c r="AQ318" i="5"/>
  <c r="AA279" i="5"/>
  <c r="AA317" i="5" s="1"/>
  <c r="BF280" i="5"/>
  <c r="BA316" i="5"/>
  <c r="BA315" i="5"/>
  <c r="BA314" i="5"/>
  <c r="BF166" i="5"/>
  <c r="AU165" i="5"/>
  <c r="AU166" i="5" s="1"/>
  <c r="AX160" i="5"/>
  <c r="AX159" i="5"/>
  <c r="AX158" i="5"/>
  <c r="AP160" i="5"/>
  <c r="AP159" i="5"/>
  <c r="AP158" i="5"/>
  <c r="AH160" i="5"/>
  <c r="AH159" i="5"/>
  <c r="AH158" i="5"/>
  <c r="AE162" i="5"/>
  <c r="AE119" i="5"/>
  <c r="AI210" i="5"/>
  <c r="AI212" i="5"/>
  <c r="AI211" i="5"/>
  <c r="AA189" i="4"/>
  <c r="BF190" i="4"/>
  <c r="BF242" i="4"/>
  <c r="AA241" i="4"/>
  <c r="AW189" i="4"/>
  <c r="AG189" i="4"/>
  <c r="AT226" i="4"/>
  <c r="AT225" i="4"/>
  <c r="AT224" i="4"/>
  <c r="AD226" i="4"/>
  <c r="AD225" i="4"/>
  <c r="AD224" i="4"/>
  <c r="AA137" i="4"/>
  <c r="BF138" i="4"/>
  <c r="AQ175" i="4"/>
  <c r="AQ176" i="4"/>
  <c r="BA319" i="3"/>
  <c r="AK319" i="3"/>
  <c r="BA320" i="3"/>
  <c r="AK320" i="3"/>
  <c r="BF120" i="3"/>
  <c r="AA266" i="3"/>
  <c r="AA265" i="3"/>
  <c r="AA264" i="3"/>
  <c r="BF225" i="3"/>
  <c r="BF218" i="3"/>
  <c r="BF220" i="3" s="1"/>
  <c r="AA220" i="3"/>
  <c r="AE316" i="5"/>
  <c r="AE315" i="5"/>
  <c r="AE314" i="5"/>
  <c r="AV318" i="5"/>
  <c r="AM320" i="5"/>
  <c r="AM322" i="5" s="1"/>
  <c r="AM318" i="5"/>
  <c r="AQ317" i="5"/>
  <c r="AU316" i="5"/>
  <c r="AU315" i="5"/>
  <c r="AU314" i="5"/>
  <c r="AK316" i="5"/>
  <c r="AK315" i="5"/>
  <c r="AK314" i="5"/>
  <c r="AY322" i="5"/>
  <c r="BD316" i="5"/>
  <c r="BD315" i="5"/>
  <c r="BD314" i="5"/>
  <c r="AV316" i="5"/>
  <c r="AV315" i="5"/>
  <c r="AV314" i="5"/>
  <c r="AN316" i="5"/>
  <c r="AN315" i="5"/>
  <c r="AN314" i="5"/>
  <c r="AF316" i="5"/>
  <c r="AF315" i="5"/>
  <c r="AF314" i="5"/>
  <c r="BF270" i="5"/>
  <c r="AA213" i="5"/>
  <c r="BF196" i="5"/>
  <c r="BF213" i="5" s="1"/>
  <c r="AA171" i="5"/>
  <c r="BC212" i="5"/>
  <c r="BC211" i="5"/>
  <c r="BC210" i="5"/>
  <c r="AU212" i="5"/>
  <c r="AU211" i="5"/>
  <c r="AU210" i="5"/>
  <c r="AM212" i="5"/>
  <c r="AM211" i="5"/>
  <c r="AM210" i="5"/>
  <c r="BC162" i="5"/>
  <c r="BC119" i="5"/>
  <c r="BF136" i="5"/>
  <c r="BF162" i="5" s="1"/>
  <c r="AA162" i="5"/>
  <c r="AA119" i="5"/>
  <c r="BA123" i="5"/>
  <c r="AS123" i="5"/>
  <c r="AK123" i="5"/>
  <c r="AC123" i="5"/>
  <c r="AA293" i="4"/>
  <c r="BF294" i="4"/>
  <c r="AQ160" i="5"/>
  <c r="AQ159" i="5"/>
  <c r="AQ158" i="5"/>
  <c r="AS189" i="4"/>
  <c r="AC189" i="4"/>
  <c r="BF226" i="4"/>
  <c r="BF225" i="4"/>
  <c r="BF224" i="4"/>
  <c r="AP226" i="4"/>
  <c r="AP225" i="4"/>
  <c r="AP224" i="4"/>
  <c r="BG136" i="4"/>
  <c r="BC175" i="4"/>
  <c r="AM175" i="4"/>
  <c r="BC176" i="4"/>
  <c r="AM176" i="4"/>
  <c r="Z129" i="4"/>
  <c r="AG281" i="3"/>
  <c r="AW319" i="3"/>
  <c r="AW320" i="3"/>
  <c r="BF325" i="6" l="1"/>
  <c r="BF324" i="6"/>
  <c r="BF323" i="6"/>
  <c r="BF221" i="6"/>
  <c r="BF220" i="6"/>
  <c r="BF219" i="6"/>
  <c r="BF329" i="6"/>
  <c r="BF331" i="6" s="1"/>
  <c r="AA331" i="6"/>
  <c r="AC230" i="4"/>
  <c r="AC232" i="4" s="1"/>
  <c r="AC228" i="4"/>
  <c r="AC227" i="4"/>
  <c r="AC164" i="5"/>
  <c r="AC166" i="5" s="1"/>
  <c r="AC161" i="5"/>
  <c r="AC162" i="5"/>
  <c r="AO164" i="5"/>
  <c r="AO166" i="5" s="1"/>
  <c r="AO161" i="5"/>
  <c r="AO162" i="5"/>
  <c r="AO230" i="4"/>
  <c r="AO232" i="4" s="1"/>
  <c r="AO228" i="4"/>
  <c r="AO227" i="4"/>
  <c r="AG322" i="3"/>
  <c r="AG324" i="3" s="1"/>
  <c r="AG320" i="3"/>
  <c r="AG319" i="3"/>
  <c r="BF119" i="5"/>
  <c r="AA160" i="5"/>
  <c r="AA159" i="5"/>
  <c r="AA158" i="5"/>
  <c r="AS230" i="4"/>
  <c r="AS232" i="4" s="1"/>
  <c r="AS228" i="4"/>
  <c r="AS227" i="4"/>
  <c r="AK164" i="5"/>
  <c r="AK166" i="5" s="1"/>
  <c r="AK161" i="5"/>
  <c r="AK162" i="5"/>
  <c r="AG230" i="4"/>
  <c r="AG232" i="4" s="1"/>
  <c r="AG228" i="4"/>
  <c r="AG227" i="4"/>
  <c r="AW164" i="5"/>
  <c r="AW166" i="5" s="1"/>
  <c r="AW162" i="5"/>
  <c r="AW161" i="5"/>
  <c r="BE230" i="4"/>
  <c r="BE232" i="4" s="1"/>
  <c r="BE228" i="4"/>
  <c r="BE227" i="4"/>
  <c r="AA316" i="5"/>
  <c r="AA315" i="5"/>
  <c r="AA314" i="5"/>
  <c r="BF275" i="5"/>
  <c r="AS164" i="5"/>
  <c r="AS166" i="5" s="1"/>
  <c r="AS161" i="5"/>
  <c r="AS162" i="5"/>
  <c r="AA210" i="5"/>
  <c r="AA212" i="5"/>
  <c r="AA211" i="5"/>
  <c r="BF171" i="5"/>
  <c r="AA178" i="4"/>
  <c r="BF137" i="4"/>
  <c r="AA175" i="4"/>
  <c r="AA176" i="4"/>
  <c r="AW230" i="4"/>
  <c r="AW232" i="4" s="1"/>
  <c r="AW228" i="4"/>
  <c r="AW227" i="4"/>
  <c r="AA230" i="4"/>
  <c r="BF189" i="4"/>
  <c r="AA228" i="4"/>
  <c r="AA227" i="4"/>
  <c r="AE160" i="5"/>
  <c r="AE159" i="5"/>
  <c r="AE158" i="5"/>
  <c r="AK230" i="4"/>
  <c r="AK232" i="4" s="1"/>
  <c r="AK228" i="4"/>
  <c r="AK227" i="4"/>
  <c r="BE164" i="5"/>
  <c r="BE166" i="5" s="1"/>
  <c r="BE161" i="5"/>
  <c r="BE162" i="5"/>
  <c r="AC322" i="3"/>
  <c r="AC324" i="3" s="1"/>
  <c r="AC320" i="3"/>
  <c r="AC319" i="3"/>
  <c r="BF293" i="4"/>
  <c r="AA334" i="4"/>
  <c r="AA332" i="4"/>
  <c r="AA331" i="4"/>
  <c r="BA164" i="5"/>
  <c r="BA166" i="5" s="1"/>
  <c r="BA161" i="5"/>
  <c r="BA162" i="5"/>
  <c r="BC160" i="5"/>
  <c r="BC159" i="5"/>
  <c r="BC158" i="5"/>
  <c r="BF241" i="4"/>
  <c r="AA282" i="4"/>
  <c r="AA280" i="4"/>
  <c r="AA279" i="4"/>
  <c r="AA320" i="5"/>
  <c r="AA318" i="5"/>
  <c r="BF279" i="5"/>
  <c r="BF318" i="5" s="1"/>
  <c r="BA230" i="4"/>
  <c r="BA232" i="4" s="1"/>
  <c r="BA228" i="4"/>
  <c r="BA227" i="4"/>
  <c r="AG164" i="5"/>
  <c r="AG166" i="5" s="1"/>
  <c r="AG162" i="5"/>
  <c r="AG161" i="5"/>
  <c r="AM160" i="5"/>
  <c r="AM159" i="5"/>
  <c r="AM158" i="5"/>
  <c r="BF317" i="5"/>
  <c r="AU160" i="5"/>
  <c r="AU159" i="5"/>
  <c r="AU158" i="5"/>
  <c r="BF282" i="4" l="1"/>
  <c r="BF284" i="4" s="1"/>
  <c r="AA284" i="4"/>
  <c r="BF160" i="5"/>
  <c r="BF159" i="5"/>
  <c r="BF158" i="5"/>
  <c r="BF320" i="5"/>
  <c r="BF322" i="5" s="1"/>
  <c r="AA322" i="5"/>
  <c r="BF176" i="4"/>
  <c r="BF175" i="4"/>
  <c r="AA336" i="4"/>
  <c r="BF334" i="4"/>
  <c r="BF336" i="4" s="1"/>
  <c r="BF227" i="4"/>
  <c r="BF228" i="4"/>
  <c r="BF178" i="4"/>
  <c r="BF180" i="4" s="1"/>
  <c r="AA180" i="4"/>
  <c r="BF316" i="5"/>
  <c r="BF315" i="5"/>
  <c r="BF314" i="5"/>
  <c r="BF331" i="4"/>
  <c r="BF332" i="4"/>
  <c r="AA232" i="4"/>
  <c r="BF230" i="4"/>
  <c r="BF232" i="4" s="1"/>
  <c r="BF212" i="5"/>
  <c r="BF211" i="5"/>
  <c r="BF21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Wali Khan</author>
    <author>Williams Jr.</author>
    <author>Muhammad Wali Khan</author>
    <author>ASAD ULLAH</author>
  </authors>
  <commentList>
    <comment ref="AE3" authorId="0" shapeId="0" xr:uid="{69B283E0-7A14-4287-9F1E-B9FFAE5912A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10:18pm</t>
        </r>
      </text>
    </comment>
    <comment ref="AF3" authorId="0" shapeId="0" xr:uid="{400C8A03-854F-4278-855E-1B7A49EB969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10:23pm</t>
        </r>
      </text>
    </comment>
    <comment ref="AG3" authorId="0" shapeId="0" xr:uid="{B155A32C-DECA-439E-A8BF-1C6F613B504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No record</t>
        </r>
      </text>
    </comment>
    <comment ref="AL3" authorId="0" shapeId="0" xr:uid="{AEFA7422-4F7F-49C0-A349-426852649B6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11:08pm</t>
        </r>
      </text>
    </comment>
    <comment ref="AM3" authorId="0" shapeId="0" xr:uid="{C0477169-9189-4A2B-AEA1-DCAD4B33EBB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10:17pm</t>
        </r>
      </text>
    </comment>
    <comment ref="AN3" authorId="0" shapeId="0" xr:uid="{CFE96FAB-4F3C-47E2-87E9-45A43D577E3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10:11pm</t>
        </r>
      </text>
    </comment>
    <comment ref="AO3" authorId="0" shapeId="0" xr:uid="{BDB4370A-7C4D-4D90-98B2-C12B9DE91E7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nor Check out</t>
        </r>
      </text>
    </comment>
    <comment ref="AP3" authorId="0" shapeId="0" xr:uid="{82D6BF0B-D328-42E8-8B8C-46044A62D0A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nor Check out</t>
        </r>
      </text>
    </comment>
    <comment ref="AS3" authorId="0" shapeId="0" xr:uid="{71C031ED-7C49-4C83-BF0E-2185EE3D310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nor Check out</t>
        </r>
      </text>
    </comment>
    <comment ref="AT3" authorId="0" shapeId="0" xr:uid="{F95CF92E-34C0-4B0A-B8A2-A24FCB19D44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10:27pm</t>
        </r>
      </text>
    </comment>
    <comment ref="AU3" authorId="0" shapeId="0" xr:uid="{D36FFD10-D514-4061-B797-3009D7AB79B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10:26pm</t>
        </r>
      </text>
    </comment>
    <comment ref="AV3" authorId="0" shapeId="0" xr:uid="{9A8D4AC6-8660-42D0-BC9A-AF82C0417E0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10:08pm</t>
        </r>
      </text>
    </comment>
    <comment ref="AW3" authorId="0" shapeId="0" xr:uid="{308F2A09-5A72-45F9-88A1-E0573E60DEC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11:11pm</t>
        </r>
      </text>
    </comment>
    <comment ref="AZ3" authorId="0" shapeId="0" xr:uid="{D3AF474B-2BCE-4325-903A-95B3F72A915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12:37am</t>
        </r>
      </text>
    </comment>
    <comment ref="BA3" authorId="0" shapeId="0" xr:uid="{923E5A46-ECEF-4C8E-B2C1-78CAC1B08A7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1:47pm
Couldn't mark Check out</t>
        </r>
      </text>
    </comment>
    <comment ref="BB3" authorId="0" shapeId="0" xr:uid="{3892905F-77BC-4570-BD0A-7DB7CE0FDA7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nor check out</t>
        </r>
      </text>
    </comment>
    <comment ref="BC3" authorId="0" shapeId="0" xr:uid="{18BE9B49-AD4C-4D04-BB4D-0659DFD9F5C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Check out at 10:26pm</t>
        </r>
      </text>
    </comment>
    <comment ref="BD3" authorId="0" shapeId="0" xr:uid="{68F7CB2B-B859-4264-A946-F97BA2424F0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Check out at 11:07pm</t>
        </r>
      </text>
    </comment>
    <comment ref="AF4" authorId="0" shapeId="0" xr:uid="{1F7637B3-FE8B-467C-9CFC-E505C466329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2:21pm
Check out at 10:23pm</t>
        </r>
      </text>
    </comment>
    <comment ref="AI4" authorId="0" shapeId="0" xr:uid="{9F5FBF88-9DD5-4F04-948A-095EC4187B8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1:55pm
Check out at 10:01pm</t>
        </r>
      </text>
    </comment>
    <comment ref="AL4" authorId="0" shapeId="0" xr:uid="{DFC05B3D-B6AB-43AF-9C73-43EB51140C6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2:29pm
Check out at 10:11pm</t>
        </r>
      </text>
    </comment>
    <comment ref="AN4" authorId="0" shapeId="0" xr:uid="{7BB16874-7227-438F-AAA1-4BDB1366FEF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2:58pm
Check out at 10:26pm</t>
        </r>
      </text>
    </comment>
    <comment ref="AO4" authorId="0" shapeId="0" xr:uid="{9802FD09-0B9D-44BC-987B-2F85B4A04B3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2:58pm
Check out at 10:26pm</t>
        </r>
      </text>
    </comment>
    <comment ref="AU4" authorId="0" shapeId="0" xr:uid="{66A6C1B3-9609-4135-AA76-48B651455A8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2:06pm
Check out at 10:36pm</t>
        </r>
      </text>
    </comment>
    <comment ref="AW4" authorId="0" shapeId="0" xr:uid="{A06D4CF2-E2B0-463A-8B17-63E58F111FD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01:36am</t>
        </r>
      </text>
    </comment>
    <comment ref="AZ4" authorId="0" shapeId="0" xr:uid="{52CA77A4-C7E7-42B0-A0D8-713C11F0299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BA4" authorId="0" shapeId="0" xr:uid="{24EF7AA0-4795-4299-A0FA-344A43887C4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1:13pm
Couldn't mark Check out</t>
        </r>
      </text>
    </comment>
    <comment ref="BB4" authorId="0" shapeId="0" xr:uid="{F1C01AB9-6C6B-4655-9EBA-C418709730C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2:02pm
Couldn't mark Check out</t>
        </r>
      </text>
    </comment>
    <comment ref="BC4" authorId="0" shapeId="0" xr:uid="{5FC0FF60-54E7-463B-BF9B-4B2113B95D8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1:27pm
Couldn't mark Check out</t>
        </r>
      </text>
    </comment>
    <comment ref="AE5" authorId="0" shapeId="0" xr:uid="{CCA19043-BE65-473E-86F6-FE9A50AB29D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2:10pm
Check out at 10:10pm</t>
        </r>
      </text>
    </comment>
    <comment ref="AF5" authorId="0" shapeId="0" xr:uid="{E20444F2-D071-4A67-AF33-8ECF32A22E9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1:44pm
Check out at 10:23pm</t>
        </r>
      </text>
    </comment>
    <comment ref="AG5" authorId="0" shapeId="0" xr:uid="{22FFD175-8D62-4244-A13F-3479F40024F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1:42pm
Check out at 10:17pm</t>
        </r>
      </text>
    </comment>
    <comment ref="AH5" authorId="0" shapeId="0" xr:uid="{352820C4-60C0-4E85-9DB3-6E2F01806ED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2:15pm
Check out at 10:05pm</t>
        </r>
      </text>
    </comment>
    <comment ref="AI5" authorId="0" shapeId="0" xr:uid="{51214613-5695-4C8B-8508-62E5051B6CF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2:02pm
Check out at 10:05pm</t>
        </r>
      </text>
    </comment>
    <comment ref="AL5" authorId="0" shapeId="0" xr:uid="{5FE70DA1-B6D4-4F2C-B797-B98A520DF28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2:06pm
Check out at 10:02pm</t>
        </r>
      </text>
    </comment>
    <comment ref="AM5" authorId="0" shapeId="0" xr:uid="{B8965138-9E5C-47AC-9966-5D94EA34E35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1:33pm
Check out at 10:01pm</t>
        </r>
      </text>
    </comment>
    <comment ref="AO5" authorId="0" shapeId="0" xr:uid="{670CD97C-E946-4072-8373-27E511DBA83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1:57pm
Couldn't mark Check out</t>
        </r>
      </text>
    </comment>
    <comment ref="AU5" authorId="0" shapeId="0" xr:uid="{2E2873C7-A2DC-4C3A-807D-38571A0E00C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2:23pm
Check out at 10:17pm</t>
        </r>
      </text>
    </comment>
    <comment ref="AV5" authorId="0" shapeId="0" xr:uid="{3C01281C-893D-4B05-B902-84696412A18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1:48pm
Check out at 10:09pm</t>
        </r>
      </text>
    </comment>
    <comment ref="AZ5" authorId="0" shapeId="0" xr:uid="{FA0727AD-6611-4F26-A273-EBA2846E9B8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12:31am</t>
        </r>
      </text>
    </comment>
    <comment ref="BB5" authorId="0" shapeId="0" xr:uid="{EFB6DBF6-2F86-4224-BB88-99974049443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3:26pm
Check out at 11:34pm</t>
        </r>
      </text>
    </comment>
    <comment ref="BC5" authorId="0" shapeId="0" xr:uid="{03126D57-4214-40BB-8363-C6ABCDEB6A2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1:57pm
Check out at 10:51pm</t>
        </r>
      </text>
    </comment>
    <comment ref="BD5" authorId="0" shapeId="0" xr:uid="{44687DE3-5B13-4B6B-A0DC-1BCC088E59B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2:19pm
Check out at 10:09pm</t>
        </r>
      </text>
    </comment>
    <comment ref="AA6" authorId="0" shapeId="0" xr:uid="{DF85E488-D743-4209-850A-0AF7F02F9F5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B6" authorId="0" shapeId="0" xr:uid="{7C0750DF-23D5-43F7-8B75-CC05F70FC20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C6" authorId="0" shapeId="0" xr:uid="{D8602473-EC9D-417C-930A-C2A5333C617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D6" authorId="0" shapeId="0" xr:uid="{93E8A68B-FF41-4CB8-BF23-DCAABBE83B6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E6" authorId="0" shapeId="0" xr:uid="{09EAA358-CF14-4BFF-A9BD-4769B7CE796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F6" authorId="0" shapeId="0" xr:uid="{DB3D585E-8595-4935-9E4D-9727A7EA3F5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G6" authorId="0" shapeId="0" xr:uid="{3B9192B8-9F65-4031-973D-CD7C968B6E1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H6" authorId="0" shapeId="0" xr:uid="{5E10923A-CA89-436B-AE17-6E76E56F729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I6" authorId="0" shapeId="0" xr:uid="{00E2F8FC-5614-4133-9B82-ACDEC901492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J6" authorId="0" shapeId="0" xr:uid="{F9048053-B3A4-4564-AF5E-C16435F856A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K6" authorId="0" shapeId="0" xr:uid="{41457647-9142-4F5D-8C99-52A1B7775F7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L6" authorId="0" shapeId="0" xr:uid="{08839E7D-DA8E-4631-AFFB-DB5F80146AC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M6" authorId="0" shapeId="0" xr:uid="{FD93B6D2-DEED-4B5F-9603-E60376C991A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N6" authorId="0" shapeId="0" xr:uid="{D2019F8A-8C3A-4C9D-94F2-95E87FD5719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O6" authorId="0" shapeId="0" xr:uid="{349BF04C-B3F1-42FE-A28A-99DCE234462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P6" authorId="0" shapeId="0" xr:uid="{E8AF0554-F430-47AA-8E0F-B8025D52BD8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Q6" authorId="0" shapeId="0" xr:uid="{E900EFE4-052D-4946-880B-3014C58BFD4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R6" authorId="0" shapeId="0" xr:uid="{9A2DDADE-07F1-4621-B135-1E1CE50A270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S6" authorId="0" shapeId="0" xr:uid="{9517377B-B71E-4252-B023-86F2B929770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T6" authorId="0" shapeId="0" xr:uid="{1E38C93F-B416-407D-87A1-55EEB2B4E11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U6" authorId="0" shapeId="0" xr:uid="{CCDCEB17-0B8E-40F3-9CC8-0D7BECE10D5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V6" authorId="0" shapeId="0" xr:uid="{2C2A2D1A-3266-4B7B-9352-2952FE42DD5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W6" authorId="0" shapeId="0" xr:uid="{C74CD45B-059E-4DBC-9027-529838FC43E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X6" authorId="0" shapeId="0" xr:uid="{A54AA599-5E45-4076-828D-D1C7C83DE47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Y6" authorId="0" shapeId="0" xr:uid="{680AC970-573B-455F-96C2-DC9B67A1405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Z6" authorId="0" shapeId="0" xr:uid="{2A4B3D05-69B3-4145-97B2-F29F9DCCE60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BA6" authorId="0" shapeId="0" xr:uid="{F1A4AB72-9C92-42E2-BEC7-27DD76E4B8C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BB6" authorId="0" shapeId="0" xr:uid="{E2052928-BCCA-4C02-BCCE-C34D5C7379C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BC6" authorId="0" shapeId="0" xr:uid="{22B228B9-18F6-444F-8C85-1A585F0EFD2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BD6" authorId="0" shapeId="0" xr:uid="{A0255873-50B8-459A-9FAF-4200220BC50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BE6" authorId="0" shapeId="0" xr:uid="{0F00791B-B5C6-485B-8F91-2376E0D2E4A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I7" authorId="0" shapeId="0" xr:uid="{201445C7-5AC8-4669-B318-781D35975FC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1:11pm
Check out at 05:31pm</t>
        </r>
      </text>
    </comment>
    <comment ref="AL7" authorId="0" shapeId="0" xr:uid="{701E7A96-C92E-4582-802B-175159587FE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1:15pm
Check out at 06:38pm</t>
        </r>
      </text>
    </comment>
    <comment ref="AO7" authorId="0" shapeId="0" xr:uid="{E198CD4A-BB50-4A50-94CC-98BF41FAD78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1:14pm
Couldn't mark Check out
</t>
        </r>
      </text>
    </comment>
    <comment ref="AS7" authorId="0" shapeId="0" xr:uid="{405A069A-618E-4805-86C4-9A53C0FEC26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1:16pm
Check out at 10:09pm</t>
        </r>
      </text>
    </comment>
    <comment ref="AZ7" authorId="0" shapeId="0" xr:uid="{1D076B81-9469-45A5-8AB4-879078DBE42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BA7" authorId="0" shapeId="0" xr:uid="{ACF27DCB-8AFC-45E4-92E0-AAE62044E18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1:26pm
Couldn't mark Check out</t>
        </r>
      </text>
    </comment>
    <comment ref="AF8" authorId="0" shapeId="0" xr:uid="{47B3E62D-4260-452E-A31D-A8ACDA6C16B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1:29pm
Check out at 10:21pm</t>
        </r>
      </text>
    </comment>
    <comment ref="AO8" authorId="0" shapeId="0" xr:uid="{68D1D152-4EC0-4A84-8C51-B60AFFDB806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1:13pm
Check out at 06:47pm</t>
        </r>
      </text>
    </comment>
    <comment ref="AV8" authorId="0" shapeId="0" xr:uid="{4A0340D4-29B3-461D-A6AA-75C2CD31B17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12:01am</t>
        </r>
      </text>
    </comment>
    <comment ref="BA8" authorId="0" shapeId="0" xr:uid="{E5031614-C6CA-480A-9752-F773ADB5ECB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1:45pm
Couldn't mark Check out</t>
        </r>
      </text>
    </comment>
    <comment ref="AE9" authorId="0" shapeId="0" xr:uid="{1E2CBFE4-F75B-4F54-8A58-EC8F4F4CC34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09:08pm</t>
        </r>
      </text>
    </comment>
    <comment ref="AF9" authorId="0" shapeId="0" xr:uid="{DA963E71-2D59-4C95-ADCD-24E1C96FA1D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09:29pm</t>
        </r>
      </text>
    </comment>
    <comment ref="AG9" authorId="0" shapeId="0" xr:uid="{80E1AAD1-A899-4D34-9E33-A202E01E2EB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09:31pm</t>
        </r>
      </text>
    </comment>
    <comment ref="AH9" authorId="0" shapeId="0" xr:uid="{822F094D-9D15-401E-8394-4E9A9DAA7F8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09:12pm</t>
        </r>
      </text>
    </comment>
    <comment ref="AI9" authorId="0" shapeId="0" xr:uid="{712EF188-E968-487F-8B1F-70F5BCB0ABF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nor Check out</t>
        </r>
      </text>
    </comment>
    <comment ref="AL9" authorId="0" shapeId="0" xr:uid="{C6C0099A-E740-49BD-9E20-77E142AB01E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9:37pm</t>
        </r>
      </text>
    </comment>
    <comment ref="AM9" authorId="0" shapeId="0" xr:uid="{593DE78B-0C52-412E-8F22-A8D8E5B19F5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5:09pm
Check out at 10:24pm</t>
        </r>
      </text>
    </comment>
    <comment ref="AN9" authorId="0" shapeId="0" xr:uid="{3DEB9A18-1920-448D-BC9B-661E3E07C99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3:24pm
Check out at 9:44pm</t>
        </r>
      </text>
    </comment>
    <comment ref="AO9" authorId="0" shapeId="0" xr:uid="{345B6E98-9F92-40A2-A26F-3750FE90EF1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5:13pm</t>
        </r>
      </text>
    </comment>
    <comment ref="AS9" authorId="0" shapeId="0" xr:uid="{59BAEE25-F9AD-4C81-95EF-74399D573F0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9:18pm</t>
        </r>
      </text>
    </comment>
    <comment ref="AT9" authorId="0" shapeId="0" xr:uid="{B52CD055-74D2-4BFF-80E2-D7F11E4B999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10:03pm</t>
        </r>
      </text>
    </comment>
    <comment ref="AV9" authorId="0" shapeId="0" xr:uid="{A78D8EEC-09D6-475A-BB29-E933DE00902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9:36pm</t>
        </r>
      </text>
    </comment>
    <comment ref="AW9" authorId="1" shapeId="0" xr:uid="{50582061-4015-42EF-B495-478AC25BB22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Zargham Irtza</t>
        </r>
      </text>
    </comment>
    <comment ref="AZ9" authorId="0" shapeId="0" xr:uid="{AF83A2C1-C8AB-47D6-A48C-038FEF814F0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BB9" authorId="0" shapeId="0" xr:uid="{C1F9CEE4-D731-4571-A6D6-AC92ACBFEF4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11:28pm
Couldn't mark Check out</t>
        </r>
      </text>
    </comment>
    <comment ref="AE10" authorId="0" shapeId="0" xr:uid="{7EB44C42-5294-4390-A0AF-255E890EA0F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03:59am</t>
        </r>
      </text>
    </comment>
    <comment ref="AF10" authorId="0" shapeId="0" xr:uid="{3AC3E564-3A80-4FEB-BCA6-A4B8F7FE1DE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04:01am</t>
        </r>
      </text>
    </comment>
    <comment ref="AG10" authorId="0" shapeId="0" xr:uid="{FC654073-F708-4A44-9481-C83062C29FA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04:01am</t>
        </r>
      </text>
    </comment>
    <comment ref="AH10" authorId="0" shapeId="0" xr:uid="{6864ECEF-0A58-44B2-984A-A9303354E24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04:11am</t>
        </r>
      </text>
    </comment>
    <comment ref="AI10" authorId="0" shapeId="0" xr:uid="{EA6EE910-1E92-49DD-AF65-45A70352DA1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04:59am</t>
        </r>
      </text>
    </comment>
    <comment ref="AM10" authorId="0" shapeId="0" xr:uid="{D922DE01-E4DD-405D-88B5-E39FDB3C742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04:00am</t>
        </r>
      </text>
    </comment>
    <comment ref="AN10" authorId="0" shapeId="0" xr:uid="{6062CA9E-6C8E-42E0-9F55-06B7C14D08D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03:37am</t>
        </r>
      </text>
    </comment>
    <comment ref="AO10" authorId="0" shapeId="0" xr:uid="{39452F33-C0B6-4B0A-A99D-7B10C03856D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04:25am</t>
        </r>
      </text>
    </comment>
    <comment ref="AP10" authorId="0" shapeId="0" xr:uid="{3B8413B6-B911-4675-A9C9-CBC85A2E32A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03:55am</t>
        </r>
      </text>
    </comment>
    <comment ref="AS10" authorId="0" shapeId="0" xr:uid="{5AA4EA9B-FAC0-4789-BC2D-35749CC59B1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04:09am</t>
        </r>
      </text>
    </comment>
    <comment ref="AT10" authorId="0" shapeId="0" xr:uid="{60E7B478-6B50-4C04-B3F1-F7C2BE0888C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04:05am</t>
        </r>
      </text>
    </comment>
    <comment ref="AU10" authorId="0" shapeId="0" xr:uid="{C159F340-B020-4B98-BA4D-AC6EA3DEE6A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1:10pm
Check out at 04:05am</t>
        </r>
      </text>
    </comment>
    <comment ref="AV10" authorId="0" shapeId="0" xr:uid="{2EB1EADB-034E-4591-B237-93795B08F5A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04:24am</t>
        </r>
      </text>
    </comment>
    <comment ref="AW10" authorId="0" shapeId="0" xr:uid="{555D2552-2730-46BC-B034-C1DF8DDCC99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03:56am</t>
        </r>
      </text>
    </comment>
    <comment ref="AZ10" authorId="0" shapeId="0" xr:uid="{E5D901C5-6665-4350-9124-C65CFDF68AC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1:11pm
Check out at 03:58am</t>
        </r>
      </text>
    </comment>
    <comment ref="BA10" authorId="0" shapeId="0" xr:uid="{522C8109-022B-4BE3-9382-F3C7290467F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1:09pm
Couldn't mark Check out</t>
        </r>
      </text>
    </comment>
    <comment ref="BB10" authorId="0" shapeId="0" xr:uid="{79D39321-7E2A-4030-AE01-DB7A6BEF039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03:58am</t>
        </r>
      </text>
    </comment>
    <comment ref="BC10" authorId="0" shapeId="0" xr:uid="{2517C6DC-C242-450C-B2CA-31CB2E7D3FE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04:26am</t>
        </r>
      </text>
    </comment>
    <comment ref="BD10" authorId="0" shapeId="0" xr:uid="{1A271438-7F87-4468-9598-5867A9A2576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03:59am</t>
        </r>
      </text>
    </comment>
    <comment ref="AG11" authorId="0" shapeId="0" xr:uid="{2275B2D5-2052-4D09-B46D-C544B7A2E04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E12" authorId="0" shapeId="0" xr:uid="{BA34DB48-8F68-4D8E-B8FE-F8FE3E980D9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6:51
Check out at 11:16pm</t>
        </r>
      </text>
    </comment>
    <comment ref="AG12" authorId="0" shapeId="0" xr:uid="{C196EEC9-EDD8-4184-93EC-CE6C18361FE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6:23
Check out at 11:27pm</t>
        </r>
      </text>
    </comment>
    <comment ref="AH12" authorId="0" shapeId="0" xr:uid="{CE69A7F4-E453-40D0-AC59-1EB889E81A6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11:11pm</t>
        </r>
      </text>
    </comment>
    <comment ref="AL12" authorId="0" shapeId="0" xr:uid="{3B40FFC1-C0F5-4E7E-84FF-A2938B46FF6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11:08pm</t>
        </r>
      </text>
    </comment>
    <comment ref="AM12" authorId="0" shapeId="0" xr:uid="{6EB8DE17-3AD3-49D1-BB71-281E9BF1A21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11:42pm</t>
        </r>
      </text>
    </comment>
    <comment ref="AN12" authorId="0" shapeId="0" xr:uid="{202FF8C3-8FA3-453D-AB90-A9F9D8E807D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10:58pm</t>
        </r>
      </text>
    </comment>
    <comment ref="AO12" authorId="0" shapeId="0" xr:uid="{1F72FD19-BDDD-40ED-AD2C-AAA8796E5E1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6:32pm
Check out at 12:04am</t>
        </r>
      </text>
    </comment>
    <comment ref="AT12" authorId="0" shapeId="0" xr:uid="{6FCE1382-7264-4AF1-A61B-99491CA2498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5:29pm
Check out at 10:57pm</t>
        </r>
      </text>
    </comment>
    <comment ref="AU12" authorId="0" shapeId="0" xr:uid="{FAB2D6BF-40A0-421C-920B-5CF17B52717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5:59pm
Check out at 10:27pm</t>
        </r>
      </text>
    </comment>
    <comment ref="AV12" authorId="0" shapeId="0" xr:uid="{B4E48F8D-3865-49CC-9E65-5A3BDD9297A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5:02pm
Check out at 12:02am</t>
        </r>
      </text>
    </comment>
    <comment ref="AZ12" authorId="0" shapeId="0" xr:uid="{54667686-FAFC-4E92-B8C7-9DE7D5AE94B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BA12" authorId="0" shapeId="0" xr:uid="{AE2FF2DB-A18A-4DD4-BB66-21B25623E8E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6:13pm
Couldn't mark Check out</t>
        </r>
      </text>
    </comment>
    <comment ref="BB12" authorId="0" shapeId="0" xr:uid="{51654EB3-1BC6-4B5C-A510-914268E65D2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5:56pm
Check out at 11:08pm</t>
        </r>
      </text>
    </comment>
    <comment ref="BC12" authorId="0" shapeId="0" xr:uid="{DB974223-D646-4FE1-8FA9-4DE07E54446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6:31pm
Couldn't mark Check out</t>
        </r>
      </text>
    </comment>
    <comment ref="AE13" authorId="0" shapeId="0" xr:uid="{1039DCFA-E036-46AB-B1A4-8E85C1FC182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10:23pm</t>
        </r>
      </text>
    </comment>
    <comment ref="AF13" authorId="0" shapeId="0" xr:uid="{2C747169-7984-4534-B5D4-5D5EDE4CEAD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10:20pm</t>
        </r>
      </text>
    </comment>
    <comment ref="AG13" authorId="0" shapeId="0" xr:uid="{503DA7CF-A4F2-49C7-ADAC-2A7CA5E6E4C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10:19pm</t>
        </r>
      </text>
    </comment>
    <comment ref="AH13" authorId="0" shapeId="0" xr:uid="{9A9ACD99-1231-4E97-86B4-44DD2AF863C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09:57pm</t>
        </r>
      </text>
    </comment>
    <comment ref="AI13" authorId="0" shapeId="0" xr:uid="{1160BEEF-AC28-44A4-B708-A2578B5B6D9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10:03pm</t>
        </r>
      </text>
    </comment>
    <comment ref="AL13" authorId="0" shapeId="0" xr:uid="{8E89DD1D-FB21-43A4-B124-39BDD6BC06A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10:11pm</t>
        </r>
      </text>
    </comment>
    <comment ref="AM13" authorId="0" shapeId="0" xr:uid="{A7E48739-05EB-4616-9B8C-9A3796DE7D5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10:04pm</t>
        </r>
      </text>
    </comment>
    <comment ref="AN13" authorId="0" shapeId="0" xr:uid="{F17C1654-033D-4E15-A3C0-90371026181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10:01pm</t>
        </r>
      </text>
    </comment>
    <comment ref="AO13" authorId="0" shapeId="0" xr:uid="{C9038F53-0EBD-4144-9CDE-33F76F81278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AP13" authorId="1" shapeId="0" xr:uid="{AC19CDB6-0AC4-4488-92EF-6E0FBFD3470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AS13" authorId="0" shapeId="0" xr:uid="{051F4C79-F075-49CA-8839-97D1220965E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10:30pm</t>
        </r>
      </text>
    </comment>
    <comment ref="AT13" authorId="0" shapeId="0" xr:uid="{9F5C0F35-0E21-474F-9E41-62FAD620656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09:56pm</t>
        </r>
      </text>
    </comment>
    <comment ref="AU13" authorId="0" shapeId="0" xr:uid="{5D3F8D94-6CB6-4B76-9771-60AB51231EC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09:58pm</t>
        </r>
      </text>
    </comment>
    <comment ref="AV13" authorId="0" shapeId="0" xr:uid="{7ED22E97-FB22-464C-974C-71381B59DE6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09:58pm</t>
        </r>
      </text>
    </comment>
    <comment ref="AW13" authorId="0" shapeId="0" xr:uid="{0F0E239F-901E-4798-8FE4-7E112FEFE93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09:58pm</t>
        </r>
      </text>
    </comment>
    <comment ref="AZ13" authorId="0" shapeId="0" xr:uid="{692C80A5-626E-47AD-B965-A3984C790A9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BA13" authorId="0" shapeId="0" xr:uid="{99D6A686-3C57-4117-8B8D-23AA5943C5C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1:48pm
Couldn't mark Check out</t>
        </r>
      </text>
    </comment>
    <comment ref="BB13" authorId="0" shapeId="0" xr:uid="{B7C0D143-C4CE-4B7C-B1EC-039A4C168EC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BC13" authorId="0" shapeId="0" xr:uid="{5E900B5F-9845-4E93-A04A-E2015157084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BD13" authorId="0" shapeId="0" xr:uid="{B71249FB-03A6-4AF8-A002-ECB555D3CAF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09:57pm</t>
        </r>
      </text>
    </comment>
    <comment ref="AE14" authorId="0" shapeId="0" xr:uid="{4FD776A6-145F-4246-AE6C-663CE72709F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F14" authorId="0" shapeId="0" xr:uid="{EA4A5B40-81F6-4B73-B705-0251FE2A3E6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G14" authorId="0" shapeId="0" xr:uid="{48662848-041A-4A2A-AA8B-821983C3199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H14" authorId="1" shapeId="0" xr:uid="{741BF0FA-5775-456E-8E7E-E9D0F604A80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I14" authorId="1" shapeId="0" xr:uid="{0B063DFB-F675-46C9-A2E5-36A424627D1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L14" authorId="0" shapeId="0" xr:uid="{6DFBFFC5-D0A9-4C9B-ABA2-8F66AE4B2A5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10:26pm</t>
        </r>
      </text>
    </comment>
    <comment ref="AN14" authorId="0" shapeId="0" xr:uid="{79CA764B-C079-484E-814E-A5517E508E1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10:14pm</t>
        </r>
      </text>
    </comment>
    <comment ref="AW14" authorId="0" shapeId="0" xr:uid="{07EC4515-AE14-48E0-BF65-1B60D625701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10:24pm</t>
        </r>
      </text>
    </comment>
    <comment ref="AZ14" authorId="0" shapeId="0" xr:uid="{DE144DB7-0334-40AD-9BE9-C724F5E8356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AE15" authorId="0" shapeId="0" xr:uid="{B2BF0E27-465E-4229-92F4-DA2B940720B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10:13pm</t>
        </r>
      </text>
    </comment>
    <comment ref="AF15" authorId="0" shapeId="0" xr:uid="{082B77D9-3FDA-4FA9-9CC9-299F4A405C3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10:20pm</t>
        </r>
      </text>
    </comment>
    <comment ref="AG15" authorId="0" shapeId="0" xr:uid="{B3A34D01-227C-46B0-BF62-13DB1F45C9F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10:21pm</t>
        </r>
      </text>
    </comment>
    <comment ref="AH15" authorId="0" shapeId="0" xr:uid="{3689D61A-FB22-4643-B280-72ED116DB79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10:02pm</t>
        </r>
      </text>
    </comment>
    <comment ref="AI15" authorId="0" shapeId="0" xr:uid="{F98158E4-9E41-4C76-9D65-2882D264917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10:20pm</t>
        </r>
      </text>
    </comment>
    <comment ref="AM15" authorId="0" shapeId="0" xr:uid="{C0054210-9529-4143-9135-743DA031183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10:04pm</t>
        </r>
      </text>
    </comment>
    <comment ref="AN15" authorId="0" shapeId="0" xr:uid="{3C8BBAE9-E2A3-4DD6-8987-47986BAF957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10:08pm</t>
        </r>
      </text>
    </comment>
    <comment ref="AU15" authorId="0" shapeId="0" xr:uid="{6FDF3869-ED26-404C-B165-1E44F45CCF9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10:20pm</t>
        </r>
      </text>
    </comment>
    <comment ref="AV15" authorId="0" shapeId="0" xr:uid="{4F55F894-4729-4275-B2B7-0BD6E78E00A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10:32pm</t>
        </r>
      </text>
    </comment>
    <comment ref="AW15" authorId="0" shapeId="0" xr:uid="{DA1EB7AE-C2D5-4A66-9384-0164EF2085B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10:23pm</t>
        </r>
      </text>
    </comment>
    <comment ref="AZ15" authorId="0" shapeId="0" xr:uid="{17FFD483-F828-47CC-AA28-E6F3B70AB8D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BB15" authorId="0" shapeId="0" xr:uid="{48804AB1-2B81-49EA-BEBA-DF94E7F3934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9:57pm</t>
        </r>
      </text>
    </comment>
    <comment ref="BD15" authorId="0" shapeId="0" xr:uid="{1FB73491-8BDF-4109-B7E3-452F31A85C9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10:05pm</t>
        </r>
      </text>
    </comment>
    <comment ref="AE16" authorId="0" shapeId="0" xr:uid="{C8F90830-23A8-4E68-A94D-8AD1D4A1163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09:49pm</t>
        </r>
      </text>
    </comment>
    <comment ref="AF16" authorId="0" shapeId="0" xr:uid="{1FBCEC15-BC15-4F69-B625-FA1EFB0AF5E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08:46pm</t>
        </r>
      </text>
    </comment>
    <comment ref="AG16" authorId="0" shapeId="0" xr:uid="{9D0FF678-9028-4B78-9926-8F80E0F8164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10:05pm</t>
        </r>
      </text>
    </comment>
    <comment ref="AH16" authorId="0" shapeId="0" xr:uid="{D73D3B32-EEC6-498F-8259-98DB9E1B804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07:46pm</t>
        </r>
      </text>
    </comment>
    <comment ref="AI16" authorId="0" shapeId="0" xr:uid="{652C042D-A5C7-4053-B327-85E169DA217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L16" authorId="0" shapeId="0" xr:uid="{7462E24C-0BF3-44BA-B811-0FE9298BD16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08:06pm</t>
        </r>
      </text>
    </comment>
    <comment ref="AM16" authorId="0" shapeId="0" xr:uid="{2F2E8ABE-B5B5-4388-9435-2A3FA8D182B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07:59pm</t>
        </r>
      </text>
    </comment>
    <comment ref="AN16" authorId="0" shapeId="0" xr:uid="{01FDC6CF-7040-443D-8EE7-BA393AD6C4D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10:07pm</t>
        </r>
      </text>
    </comment>
    <comment ref="AO16" authorId="0" shapeId="0" xr:uid="{57AE01A1-CB89-4D26-8DB4-70E81D03369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AP16" authorId="0" shapeId="0" xr:uid="{CCF196E8-38F9-4DDA-A8F1-90C751C2A3D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S16" authorId="0" shapeId="0" xr:uid="{660869EB-5C70-474B-B504-274E6E19FAF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8:27pm</t>
        </r>
      </text>
    </comment>
    <comment ref="AT16" authorId="0" shapeId="0" xr:uid="{05158098-4FA5-4B58-B292-50E895AEA98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09:56pm</t>
        </r>
      </text>
    </comment>
    <comment ref="AU16" authorId="0" shapeId="0" xr:uid="{5C965513-FA27-467C-9B76-05A8CEA97BB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10:08pm</t>
        </r>
      </text>
    </comment>
    <comment ref="AV16" authorId="0" shapeId="0" xr:uid="{DBE12317-86DA-43E4-A3C1-8972F3022B1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09:44pm</t>
        </r>
      </text>
    </comment>
    <comment ref="AW16" authorId="0" shapeId="0" xr:uid="{8A295682-9908-4C74-9E15-AD31E0867E6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Z16" authorId="0" shapeId="0" xr:uid="{9B10D81A-BC66-4C6A-B628-A9D28443B3E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BB16" authorId="0" shapeId="0" xr:uid="{268E844D-9D6D-49B3-8337-991742F2400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BC16" authorId="0" shapeId="0" xr:uid="{998E3A1A-837B-474E-9233-CBE621A3CFA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BD16" authorId="0" shapeId="0" xr:uid="{BCF52F25-9699-473C-BE53-980AA446BDE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F17" authorId="0" shapeId="0" xr:uid="{FF8EB7E9-3D1A-471F-A1FD-C0597E7FAC6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09:51pm</t>
        </r>
      </text>
    </comment>
    <comment ref="AG17" authorId="0" shapeId="0" xr:uid="{C6A755FE-BF26-40C3-B049-7F2E93B71FF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09:56pm</t>
        </r>
      </text>
    </comment>
    <comment ref="AH17" authorId="0" shapeId="0" xr:uid="{1AF5B280-BC3E-4118-91BF-DCF934A9C68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09:50pm</t>
        </r>
      </text>
    </comment>
    <comment ref="AL17" authorId="0" shapeId="0" xr:uid="{E58F07A8-FF16-4E07-9B9E-048F61FB6E3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09:52pm</t>
        </r>
      </text>
    </comment>
    <comment ref="AM17" authorId="0" shapeId="0" xr:uid="{9A4B8FE1-F7AE-46B8-A0F0-E07E468BFBF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09:24pm</t>
        </r>
      </text>
    </comment>
    <comment ref="AN17" authorId="0" shapeId="0" xr:uid="{FAAD6FDC-69AB-4BE3-85D0-F11CA05A6DA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10:01pm</t>
        </r>
      </text>
    </comment>
    <comment ref="AO17" authorId="0" shapeId="0" xr:uid="{2D5E9A57-CE31-4097-BC46-2B35A013E32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AP17" authorId="0" shapeId="0" xr:uid="{9BCDF0FF-2D2E-40D0-9951-46FF2C3003F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5:58pm</t>
        </r>
      </text>
    </comment>
    <comment ref="AS17" authorId="0" shapeId="0" xr:uid="{CB8090F0-EC3D-4614-B805-8454A4ACEE0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09:50pm</t>
        </r>
      </text>
    </comment>
    <comment ref="AT17" authorId="0" shapeId="0" xr:uid="{627A5E0A-AC0C-473D-8085-8FAEEE0842E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09:50pm</t>
        </r>
      </text>
    </comment>
    <comment ref="AU17" authorId="0" shapeId="0" xr:uid="{53EB3F07-D76E-48D5-A647-210B144635C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09:59pm</t>
        </r>
      </text>
    </comment>
    <comment ref="AV17" authorId="0" shapeId="0" xr:uid="{9C7604A9-60FD-4062-978B-89CF5378DE8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09:55pm</t>
        </r>
      </text>
    </comment>
    <comment ref="AW17" authorId="0" shapeId="0" xr:uid="{32BEC06C-0AF9-4500-8384-300016844F5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09:50pm</t>
        </r>
      </text>
    </comment>
    <comment ref="AZ17" authorId="0" shapeId="0" xr:uid="{8F613C26-0FB4-473E-9252-3D99E7A54D9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BA17" authorId="0" shapeId="0" xr:uid="{191DDF60-C1CF-4808-B30E-71EC42D1BC5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1:09pm
Check out at 09:52pm</t>
        </r>
      </text>
    </comment>
    <comment ref="BD17" authorId="1" shapeId="0" xr:uid="{6DCA38F8-8687-4EFD-87BA-EB46D7AEE19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AE18" authorId="0" shapeId="0" xr:uid="{A5258E3E-EA5B-4C22-9268-81AFB635FF4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10:02pm</t>
        </r>
      </text>
    </comment>
    <comment ref="AF18" authorId="0" shapeId="0" xr:uid="{02DDD2FC-7D00-46E9-A0CD-1E5FF3E9721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10:02pm</t>
        </r>
      </text>
    </comment>
    <comment ref="AG18" authorId="0" shapeId="0" xr:uid="{0BC7AC37-1E82-467E-A7B1-2226D81ABBA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10:04pm</t>
        </r>
      </text>
    </comment>
    <comment ref="AH18" authorId="0" shapeId="0" xr:uid="{EED11401-A5C7-4041-A489-FBAEB2BD8E0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10:01pm</t>
        </r>
      </text>
    </comment>
    <comment ref="AI18" authorId="0" shapeId="0" xr:uid="{5CB0BB67-A5B5-45BA-B950-9A3D56872D2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10:08pm</t>
        </r>
      </text>
    </comment>
    <comment ref="AL18" authorId="0" shapeId="0" xr:uid="{F9D834F6-0529-44C4-9934-DF308927F51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10:08pm</t>
        </r>
      </text>
    </comment>
    <comment ref="AM18" authorId="0" shapeId="0" xr:uid="{D85BA2DA-F298-4F23-B9AE-191AC08DC34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9:58pm</t>
        </r>
      </text>
    </comment>
    <comment ref="AO18" authorId="0" shapeId="0" xr:uid="{4C33773F-F822-4F40-9831-B397B0B7BB4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AS18" authorId="0" shapeId="0" xr:uid="{03A23421-7644-4487-8046-C8EC594689B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10:07pm</t>
        </r>
      </text>
    </comment>
    <comment ref="AT18" authorId="0" shapeId="0" xr:uid="{7927EF81-5462-47DF-9B9C-C9F35882212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09:58pm</t>
        </r>
      </text>
    </comment>
    <comment ref="AZ18" authorId="0" shapeId="0" xr:uid="{B85F6C55-3E6A-4247-9AA4-B6F660467BD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BC18" authorId="0" shapeId="0" xr:uid="{042DFC72-61F5-4B67-9253-7377B25F936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1:12pm
Couldn't mark check in</t>
        </r>
      </text>
    </comment>
    <comment ref="AG19" authorId="0" shapeId="0" xr:uid="{A0856D3D-F35E-467F-97BE-C50B7BC7FB0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9:24pm</t>
        </r>
      </text>
    </comment>
    <comment ref="AI19" authorId="0" shapeId="0" xr:uid="{A506427D-098F-4D98-AE75-F70F1A0C325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9:26pm</t>
        </r>
      </text>
    </comment>
    <comment ref="AT19" authorId="0" shapeId="0" xr:uid="{682531A9-4991-4B21-8EB9-DEE48C22CFA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10:03pm</t>
        </r>
      </text>
    </comment>
    <comment ref="AV19" authorId="0" shapeId="0" xr:uid="{CB6CA296-59A1-4044-ADE3-E1FFE4A6CF0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09:36pm</t>
        </r>
      </text>
    </comment>
    <comment ref="BB19" authorId="0" shapeId="0" xr:uid="{548413FD-E2EC-4DC0-8DDD-6E8DF3EBC10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6:49pm
Check out at 11:20pm</t>
        </r>
      </text>
    </comment>
    <comment ref="BD19" authorId="0" shapeId="0" xr:uid="{F540ED90-B00E-483F-8841-4E9B38FB37C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09:15pm</t>
        </r>
      </text>
    </comment>
    <comment ref="AE20" authorId="0" shapeId="0" xr:uid="{26473061-573E-48DD-8452-9BF3356550D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F20" authorId="0" shapeId="0" xr:uid="{E06FD746-5482-496B-A72B-0FA4FE07A53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G20" authorId="0" shapeId="0" xr:uid="{2BA4A41C-6F07-4837-A9F9-216848AA965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H20" authorId="0" shapeId="0" xr:uid="{EE6F74BA-5F5E-459F-944C-DDF435FF8D6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20" authorId="0" shapeId="0" xr:uid="{9A91A900-389D-4B68-88DC-30916FAECBE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20" authorId="0" shapeId="0" xr:uid="{DEACE93A-4B6B-4712-8FE3-60459DEDBE8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20" authorId="0" shapeId="0" xr:uid="{352D59BD-60E6-4F0C-93DF-FF97F27E4FA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N20" authorId="0" shapeId="0" xr:uid="{52DC98A0-F428-4493-B623-9A850871A2C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20" authorId="0" shapeId="0" xr:uid="{4D1AA85C-D32A-4C3E-B137-3440A2AF2FF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20" authorId="0" shapeId="0" xr:uid="{CEA4CCCE-3104-41C0-94EB-78BF22F4854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20" authorId="0" shapeId="0" xr:uid="{486E5A9A-CFED-4CCF-833D-EF6060AE323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T20" authorId="0" shapeId="0" xr:uid="{544D1CC1-0540-495B-8728-2133179F1CB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U20" authorId="0" shapeId="0" xr:uid="{F458DFF0-A426-43A9-9F66-B71527CEDE6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V20" authorId="0" shapeId="0" xr:uid="{7B5AA07C-60E3-4268-917F-3BB0CB5F70D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20" authorId="0" shapeId="0" xr:uid="{BE032DAF-C06A-4D8C-AA45-A1EAD8EF672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Z20" authorId="0" shapeId="0" xr:uid="{16D27482-8D12-46CC-B47D-9CA24CD75DA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B20" authorId="0" shapeId="0" xr:uid="{EA7270A2-9239-4A86-86C1-0BA09656A73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out 9:53pm
Couldn't mark check in</t>
        </r>
      </text>
    </comment>
    <comment ref="BC20" authorId="0" shapeId="0" xr:uid="{D09622A8-C2D8-4D37-B0CC-CAF43B17E1C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1:00pm
Couldn't mark check out</t>
        </r>
      </text>
    </comment>
    <comment ref="AH21" authorId="0" shapeId="0" xr:uid="{17A5C680-4CDF-4272-9DB0-87374FEDCC6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12:32pm
Check out at 09:13pm</t>
        </r>
      </text>
    </comment>
    <comment ref="AI21" authorId="0" shapeId="0" xr:uid="{C8BE7B0E-E9C7-45AA-82C4-DC519E10F05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nor Check out</t>
        </r>
      </text>
    </comment>
    <comment ref="AL21" authorId="0" shapeId="0" xr:uid="{EE47ED26-D74D-4A36-92D5-A6EB0651B1B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9:07pm</t>
        </r>
      </text>
    </comment>
    <comment ref="AO21" authorId="0" shapeId="0" xr:uid="{8F578F3C-E512-45E5-A24C-C5E4AAF04F9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11:54pm
Check out at 5:00pm</t>
        </r>
      </text>
    </comment>
    <comment ref="AW21" authorId="1" shapeId="0" xr:uid="{32B7F28F-1366-43AA-B43B-BBF2EA6220A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AZ21" authorId="0" shapeId="0" xr:uid="{B8DD07D0-38C4-4BF0-965E-988803CC139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AB22" authorId="1" shapeId="0" xr:uid="{A7E16366-DE73-44DB-B182-4AA5C1CA68B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F22" authorId="0" shapeId="0" xr:uid="{328AF897-8B12-4B0C-849B-0C04D96E0BB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12:27am
Check out at 4:04am</t>
        </r>
      </text>
    </comment>
    <comment ref="AG22" authorId="0" shapeId="0" xr:uid="{C38D2555-CE80-4B50-909A-5D5DC7357C7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3:59am</t>
        </r>
      </text>
    </comment>
    <comment ref="AH22" authorId="0" shapeId="0" xr:uid="{E467AD4C-FC8A-4752-A3BB-8F43E4E0063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4:04am</t>
        </r>
      </text>
    </comment>
    <comment ref="AO22" authorId="0" shapeId="0" xr:uid="{89DB068E-7270-4E20-9CB9-60894EF7E3A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04:00am</t>
        </r>
      </text>
    </comment>
    <comment ref="AS22" authorId="1" shapeId="0" xr:uid="{B14DF061-07EB-4F7B-AAA5-85B32A454BF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AZ22" authorId="0" shapeId="0" xr:uid="{972BD547-BBF7-40B9-BA91-3C221E78D84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04:03pm</t>
        </r>
      </text>
    </comment>
    <comment ref="BC22" authorId="0" shapeId="0" xr:uid="{D7EF3CB6-09D5-4A3F-A705-F62D7BD8B1A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03:57pm</t>
        </r>
      </text>
    </comment>
    <comment ref="AE23" authorId="0" shapeId="0" xr:uid="{D638EBED-45B1-4282-AB26-642FE41F989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F23" authorId="0" shapeId="0" xr:uid="{FCDC2287-D573-4EFF-8E16-B0C96C28245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G23" authorId="0" shapeId="0" xr:uid="{AD21B745-860B-4B47-B557-15862300E7C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H23" authorId="0" shapeId="0" xr:uid="{CA1BE16E-9060-43D2-99D1-C20292C9BE5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23" authorId="0" shapeId="0" xr:uid="{53051EDD-59BE-40A3-B1CF-707D1B8DA5D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23" authorId="0" shapeId="0" xr:uid="{50DA7C13-3EF1-4E44-B776-78A82EC4807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N23" authorId="0" shapeId="0" xr:uid="{84466819-2D7E-4D65-95B0-EA034D3513C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23" authorId="0" shapeId="0" xr:uid="{2CC5D55F-8B58-411C-8491-D339A2212F1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23" authorId="0" shapeId="0" xr:uid="{2CD540E7-3F13-4EED-8E58-B223B1314C1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T23" authorId="0" shapeId="0" xr:uid="{3DD285EA-B173-46E3-8499-1D2019F6DBE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04:05pm</t>
        </r>
      </text>
    </comment>
    <comment ref="AU23" authorId="0" shapeId="0" xr:uid="{2E982233-335E-4165-A9DD-02D28A9C874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7:27pm
Check out at 04:13am</t>
        </r>
      </text>
    </comment>
    <comment ref="AZ23" authorId="0" shapeId="0" xr:uid="{E5EE4CC1-C20C-4087-884B-8577415242E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12:17am
Check out at 4:25am</t>
        </r>
      </text>
    </comment>
    <comment ref="BB23" authorId="0" shapeId="0" xr:uid="{95CF63B4-0D69-4A13-94B4-1350D018CA5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7:30pm
Check out at 03:58am</t>
        </r>
      </text>
    </comment>
    <comment ref="BD23" authorId="0" shapeId="0" xr:uid="{3C72E8DC-ED3C-4AFE-BDD6-F231C3D3AE3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7:27pm
Check out at 04:13am</t>
        </r>
      </text>
    </comment>
    <comment ref="AB24" authorId="0" shapeId="0" xr:uid="{8D0A1B28-5D9D-4E79-8863-FEE88CB5CA7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6:30am
Check out at 1:05am
Due to Migraine </t>
        </r>
      </text>
    </comment>
    <comment ref="AE24" authorId="0" shapeId="0" xr:uid="{F77CEDFE-1FF5-4BAC-901C-C7CC4A34FAA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04:00am</t>
        </r>
      </text>
    </comment>
    <comment ref="AG24" authorId="0" shapeId="0" xr:uid="{29A6E10C-F62F-4F4C-9410-527D8A1C4CF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03:59am</t>
        </r>
      </text>
    </comment>
    <comment ref="AH24" authorId="0" shapeId="0" xr:uid="{A8617739-208D-461B-8561-90F0C412C31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04:07am</t>
        </r>
      </text>
    </comment>
    <comment ref="AI24" authorId="2" shapeId="0" xr:uid="{C17916B6-B6AB-49B8-A3A3-0A4CB1281F4D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The employee left the office during the middle of the shift without prior intimation and Mis-Utilization of Break.</t>
        </r>
      </text>
    </comment>
    <comment ref="AL24" authorId="0" shapeId="0" xr:uid="{1682ABDB-7F4F-4526-A313-7FAEED410E6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03:58am</t>
        </r>
      </text>
    </comment>
    <comment ref="AN24" authorId="0" shapeId="0" xr:uid="{A8499C1A-243B-44EA-B8A1-B84A31E5C83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03:58am
Mis-Utilization of Break</t>
        </r>
      </text>
    </comment>
    <comment ref="AO24" authorId="2" shapeId="0" xr:uid="{4329AAB3-4349-41A5-A1B2-E44B11E58ABF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Late check in
Mis-Utilization of Break.</t>
        </r>
      </text>
    </comment>
    <comment ref="AS24" authorId="0" shapeId="0" xr:uid="{9079ADE1-38AE-4E58-8CD0-5C901B3E58C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04:03am
</t>
        </r>
      </text>
    </comment>
    <comment ref="AT24" authorId="0" shapeId="0" xr:uid="{C353234E-9F28-45FC-AFA6-7969C2873C3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nor Check out</t>
        </r>
      </text>
    </comment>
    <comment ref="AV24" authorId="0" shapeId="0" xr:uid="{0A0A1F20-190C-4350-89F7-B3DD3A25CE4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04:04am</t>
        </r>
      </text>
    </comment>
    <comment ref="AW24" authorId="0" shapeId="0" xr:uid="{28505AFF-E231-4975-BB74-4A8CB0F0F49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04:00am</t>
        </r>
      </text>
    </comment>
    <comment ref="AZ24" authorId="0" shapeId="0" xr:uid="{7E3E80FD-C04B-4236-87AC-F9122DBE319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03:59am</t>
        </r>
      </text>
    </comment>
    <comment ref="BA24" authorId="1" shapeId="0" xr:uid="{24C521CE-1C20-4D4D-9C05-6EB5AC7AEA7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</t>
        </r>
      </text>
    </comment>
    <comment ref="BB24" authorId="0" shapeId="0" xr:uid="{BF29D193-934B-4F3A-ABAE-443909D1B1B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04:01am
Mis-Utilization of Break</t>
        </r>
      </text>
    </comment>
    <comment ref="BC24" authorId="0" shapeId="0" xr:uid="{C2785255-0A3C-43BE-B9FF-59087BDBF83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04:01am
Mis-Utilization of Break</t>
        </r>
      </text>
    </comment>
    <comment ref="BD24" authorId="0" shapeId="0" xr:uid="{8ECC82CE-49E6-4141-A89A-4A6FB04CEB6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03:59am
Mis-Utilization of Break</t>
        </r>
      </text>
    </comment>
    <comment ref="AG25" authorId="0" shapeId="0" xr:uid="{AF9DF08F-041F-4D2C-8E07-36E79E7751B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nor Check out</t>
        </r>
      </text>
    </comment>
    <comment ref="AL25" authorId="0" shapeId="0" xr:uid="{C25581ED-6716-49B5-B330-6A79C4DD1038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>Check in at 11:50pm
Check out at 08:46pm</t>
        </r>
      </text>
    </comment>
    <comment ref="AM25" authorId="0" shapeId="0" xr:uid="{FFA012CF-9898-4F78-B73C-018AD12D1F5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1:41pm
Check out at 09:15pm</t>
        </r>
      </text>
    </comment>
    <comment ref="AP25" authorId="0" shapeId="0" xr:uid="{9875618D-8C86-4F9F-A502-1AB5F7BE2EE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</t>
        </r>
      </text>
    </comment>
    <comment ref="AS25" authorId="0" shapeId="0" xr:uid="{9AFC923B-068D-401E-9FAD-DFA89EE2283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9:10pm</t>
        </r>
      </text>
    </comment>
    <comment ref="AW25" authorId="0" shapeId="0" xr:uid="{EC1906C1-F2BE-4C68-B993-E997672478E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04:42pm
Check out at 9:03pm</t>
        </r>
      </text>
    </comment>
    <comment ref="AZ25" authorId="0" shapeId="0" xr:uid="{30BF89B5-3048-4576-AC1A-5788C5A59A2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</t>
        </r>
      </text>
    </comment>
    <comment ref="BC25" authorId="0" shapeId="0" xr:uid="{5AE0F81A-55F9-484C-A009-9B7448A48D1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1:51pm
Couldn't mark Check out</t>
        </r>
      </text>
    </comment>
    <comment ref="BD25" authorId="0" shapeId="0" xr:uid="{A5CE0357-6AC9-459F-BFF4-E269883E8E4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8:28pm</t>
        </r>
      </text>
    </comment>
    <comment ref="AO26" authorId="0" shapeId="0" xr:uid="{2844AE08-540F-4B47-91AB-82C6088D461A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>Check in at 11:50pm
Check out at 07:19pm</t>
        </r>
      </text>
    </comment>
    <comment ref="AT26" authorId="0" shapeId="0" xr:uid="{EBC5B83C-6F0E-443D-8625-455327B908B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12:18pm
Check out at 09:06pm
</t>
        </r>
      </text>
    </comment>
    <comment ref="AW26" authorId="0" shapeId="0" xr:uid="{EF6586CE-D643-4F07-8FED-4A81EE4D611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2:30pm
Check out at 09:01pm
</t>
        </r>
      </text>
    </comment>
    <comment ref="AE27" authorId="0" shapeId="0" xr:uid="{94E51E2A-F28C-4347-B2F0-E2665BFB8AC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9:00pm</t>
        </r>
      </text>
    </comment>
    <comment ref="AF27" authorId="0" shapeId="0" xr:uid="{EBC45C38-3AD8-4774-A56A-F5B7C9B7E12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8:59pm</t>
        </r>
      </text>
    </comment>
    <comment ref="AG27" authorId="0" shapeId="0" xr:uid="{31608E01-9AE4-476F-A6AC-63289FB46B6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8:58pm</t>
        </r>
      </text>
    </comment>
    <comment ref="AL27" authorId="0" shapeId="0" xr:uid="{1B4E7CF2-BEF4-4938-830D-29A6CFA6794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12:23pm
Check out at 8:59pm</t>
        </r>
      </text>
    </comment>
    <comment ref="AM27" authorId="0" shapeId="0" xr:uid="{856B11E6-B1E7-41B6-BEBE-2715E9BB759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12:23pm
Check out at 9:20pm</t>
        </r>
      </text>
    </comment>
    <comment ref="AS27" authorId="0" shapeId="0" xr:uid="{EA5981AE-3755-4D64-852B-48B10504716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nor Check out</t>
        </r>
      </text>
    </comment>
    <comment ref="AT27" authorId="0" shapeId="0" xr:uid="{C413B126-67F3-409C-9272-087D5D0DDAD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9:00pm</t>
        </r>
      </text>
    </comment>
    <comment ref="AV27" authorId="0" shapeId="0" xr:uid="{7AFA1792-BAED-48D1-BD6D-9C29D66BE68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12:16pm
Check out at 09:00pm
</t>
        </r>
      </text>
    </comment>
    <comment ref="AW27" authorId="0" shapeId="0" xr:uid="{3E79A99F-F117-402D-BA55-AA859F31E5A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12:36pm
Couldn't mark Check out</t>
        </r>
      </text>
    </comment>
    <comment ref="BA27" authorId="0" shapeId="0" xr:uid="{51044E8C-207F-495E-89A1-62AA61CAA2E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1:00pm
Check out at 8:58pm</t>
        </r>
      </text>
    </comment>
    <comment ref="BC27" authorId="0" shapeId="0" xr:uid="{4C0C5538-119A-4705-A5E0-A4CCFB08E46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1:17pm
Couldn't mark Check out</t>
        </r>
      </text>
    </comment>
    <comment ref="BD27" authorId="0" shapeId="0" xr:uid="{1EF9D1EE-BC11-45AE-99BE-7E5A581B94C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12:18pm
Check out at 8:57pm</t>
        </r>
      </text>
    </comment>
    <comment ref="AE28" authorId="0" shapeId="0" xr:uid="{A786D9A6-D168-447F-B0B7-F5178CB7F28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E29" authorId="0" shapeId="0" xr:uid="{D77C09BE-D4F7-4B56-B011-9EB5B4C15A9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12:12pm
Check out at 9:05pm</t>
        </r>
      </text>
    </comment>
    <comment ref="AF29" authorId="0" shapeId="0" xr:uid="{5FE10E7C-3C56-4531-9B72-58BB4605B6C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9:29pm</t>
        </r>
      </text>
    </comment>
    <comment ref="AG29" authorId="0" shapeId="0" xr:uid="{96953E3E-A81B-4EC4-937D-D2C38B5E1BE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9:29pm</t>
        </r>
      </text>
    </comment>
    <comment ref="AH29" authorId="0" shapeId="0" xr:uid="{783F3900-5856-4C54-968A-F56AE25CAA5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9:18pm</t>
        </r>
      </text>
    </comment>
    <comment ref="AI29" authorId="0" shapeId="0" xr:uid="{C42366AB-B63F-439F-9DAB-02F975D0213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9:26pm</t>
        </r>
      </text>
    </comment>
    <comment ref="AL29" authorId="0" shapeId="0" xr:uid="{63F2AF00-D3F8-447A-A78C-182CB6D5CB6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9:38pm</t>
        </r>
      </text>
    </comment>
    <comment ref="AM29" authorId="0" shapeId="0" xr:uid="{B283E352-DC8E-4457-873D-E3A270A149A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10:23pm</t>
        </r>
      </text>
    </comment>
    <comment ref="AN29" authorId="0" shapeId="0" xr:uid="{4865226E-8B5B-4DC2-889B-46EAA8A839A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9:45pm</t>
        </r>
      </text>
    </comment>
    <comment ref="AO29" authorId="0" shapeId="0" xr:uid="{D0263B7C-218A-4D1E-BD43-F2D8D3E740B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AP29" authorId="0" shapeId="0" xr:uid="{A13CA4FF-A96F-44EB-8690-D014E9FC23C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11:14pm</t>
        </r>
      </text>
    </comment>
    <comment ref="AS29" authorId="0" shapeId="0" xr:uid="{B2C9C7E6-1164-4F54-87DF-B18350A9AAE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09:19pm</t>
        </r>
      </text>
    </comment>
    <comment ref="AT29" authorId="0" shapeId="0" xr:uid="{D75A33A4-9E69-47A7-AF27-64FEEA87907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10:03pm</t>
        </r>
      </text>
    </comment>
    <comment ref="AU29" authorId="0" shapeId="0" xr:uid="{C278D47F-D771-4CFF-A54A-D9BEAF74966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09:41pm</t>
        </r>
      </text>
    </comment>
    <comment ref="AV29" authorId="0" shapeId="0" xr:uid="{8F460726-092B-4469-9FD4-5989785F956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09:37pm</t>
        </r>
      </text>
    </comment>
    <comment ref="AW29" authorId="0" shapeId="0" xr:uid="{48A6B6B1-29DE-4847-9D98-672A7A0F57E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09:49pm</t>
        </r>
      </text>
    </comment>
    <comment ref="AZ29" authorId="0" shapeId="0" xr:uid="{E4C8A2B9-B565-4EAA-BCB3-3DD50A83AF7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BB29" authorId="0" shapeId="0" xr:uid="{867434BE-0B3D-4952-A2AD-F79D7453E29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BC29" authorId="0" shapeId="0" xr:uid="{D884E2DA-5B66-467C-A6C4-A84B4484ADD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BD29" authorId="0" shapeId="0" xr:uid="{18F61B0E-F1AA-4621-B3DD-D25D8E5E5B3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09:15pm</t>
        </r>
      </text>
    </comment>
    <comment ref="AS30" authorId="0" shapeId="0" xr:uid="{808DD81B-503A-4586-B640-C7B094DC7E1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T30" authorId="0" shapeId="0" xr:uid="{BE941C4F-FBCA-4453-81FF-70344F48BDF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U30" authorId="0" shapeId="0" xr:uid="{CC46D450-F13D-43BF-A801-44F195B340B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V30" authorId="0" shapeId="0" xr:uid="{47C9F814-6924-4182-A718-A1BF04D17C4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30" authorId="0" shapeId="0" xr:uid="{F2B773B0-1BBE-4125-923B-C2AC11BF511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Z30" authorId="0" shapeId="0" xr:uid="{77159C32-36F9-4611-9EFF-FD2B617E02C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A30" authorId="0" shapeId="0" xr:uid="{BC467E6B-8CC8-4C64-A837-2C45542ACF1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B30" authorId="0" shapeId="0" xr:uid="{ABEDED18-C73F-4404-B61B-50680AC2671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11:49am
Couldn't mark Check out</t>
        </r>
      </text>
    </comment>
    <comment ref="BD30" authorId="0" shapeId="0" xr:uid="{B71BE77F-CE6B-4353-A388-4DFCE8DCDF9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out at 8:57am
Couldn't mark Check in</t>
        </r>
      </text>
    </comment>
    <comment ref="AS31" authorId="0" shapeId="0" xr:uid="{C2C3D00C-B2A2-4D41-AB99-3DA5FCBEB82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T31" authorId="0" shapeId="0" xr:uid="{6CC9F0AE-34CE-4327-8CF4-DF6E105700B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U31" authorId="0" shapeId="0" xr:uid="{DD7E8114-E002-40FA-91EB-AB264D3E4BF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V31" authorId="0" shapeId="0" xr:uid="{D898EA55-671E-4AE4-B21D-37DF75A8D6E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31" authorId="0" shapeId="0" xr:uid="{B83B838D-68F6-45E4-9AAD-7C8BF466B49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32" authorId="0" shapeId="0" xr:uid="{20DA6FD2-5D52-45B1-954E-DC31C87669E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T32" authorId="0" shapeId="0" xr:uid="{AD808CAE-B066-40DB-9484-8A289762BE6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U32" authorId="0" shapeId="0" xr:uid="{EAD001BA-E90B-4E7C-90FC-1C5E79036AC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V32" authorId="0" shapeId="0" xr:uid="{E2D04F8D-BE8C-4EB0-9063-E888C159799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32" authorId="0" shapeId="0" xr:uid="{A7E5C3F3-F493-4DDD-A151-7C71055A3CB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Z32" authorId="0" shapeId="0" xr:uid="{38B07F78-73CE-450A-8113-2763D6F9A08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C32" authorId="0" shapeId="0" xr:uid="{4F16AF87-00F5-4240-B125-DF6CEEB6141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out at 09:02pm
Couldn't mark Check in</t>
        </r>
      </text>
    </comment>
    <comment ref="AS33" authorId="0" shapeId="0" xr:uid="{510A048A-8804-4134-A211-F30B9F759E7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T33" authorId="0" shapeId="0" xr:uid="{ECE8A2F4-84D1-4F47-8264-73A1CA219E0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U33" authorId="0" shapeId="0" xr:uid="{3C62754D-CA92-4E67-B97A-7D7CE8B4C23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V33" authorId="0" shapeId="0" xr:uid="{55364EDA-1958-4554-88C1-EE07C06482D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33" authorId="0" shapeId="0" xr:uid="{5DA562DA-80C1-4AA7-AC9A-5F56DC090F0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Z33" authorId="0" shapeId="0" xr:uid="{47464877-9C16-4B3C-8F15-0B4EF2888C4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A33" authorId="0" shapeId="0" xr:uid="{6ED459F4-8690-49A2-9309-9A072DA2572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D33" authorId="0" shapeId="0" xr:uid="{A21818ED-F5A1-4B06-AA3A-D5386AA26F8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out at 7:57am
Couldn't mark Check in</t>
        </r>
      </text>
    </comment>
    <comment ref="AE34" authorId="0" shapeId="0" xr:uid="{3CD4CC2F-71A4-4953-BCC0-EB53F7F7877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10:16pm</t>
        </r>
      </text>
    </comment>
    <comment ref="AF34" authorId="0" shapeId="0" xr:uid="{C69357FB-8147-492A-A023-56046A46A20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10:09pm</t>
        </r>
      </text>
    </comment>
    <comment ref="AG34" authorId="0" shapeId="0" xr:uid="{5399F086-E998-4D11-ADD5-891792F3E25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10:26pm</t>
        </r>
      </text>
    </comment>
    <comment ref="AH34" authorId="0" shapeId="0" xr:uid="{C30F8656-8420-40E2-B26D-15D3C7C562E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10:05pm</t>
        </r>
      </text>
    </comment>
    <comment ref="AI34" authorId="0" shapeId="0" xr:uid="{321A6B3D-6131-452A-ABE2-EE0467A0DBC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10:10pm</t>
        </r>
      </text>
    </comment>
    <comment ref="AL34" authorId="0" shapeId="0" xr:uid="{685182BA-1FF9-4C4D-AB6C-098EC1F6E06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10:14pm</t>
        </r>
      </text>
    </comment>
    <comment ref="AM34" authorId="0" shapeId="0" xr:uid="{9B6CBCDB-6C8B-4639-92F0-75702B00732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10:04pm</t>
        </r>
      </text>
    </comment>
    <comment ref="AN34" authorId="0" shapeId="0" xr:uid="{DF38CD26-F0CA-4782-A600-7B3DBE9103D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09:57pm</t>
        </r>
      </text>
    </comment>
    <comment ref="AO34" authorId="0" shapeId="0" xr:uid="{30CC3E78-618E-4D8D-8179-55CA4EBA60B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AP34" authorId="0" shapeId="0" xr:uid="{B6434EBE-22B5-4950-AF0E-D0217DF1C19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11:13pm</t>
        </r>
      </text>
    </comment>
    <comment ref="AS34" authorId="0" shapeId="0" xr:uid="{7AB1C23E-0017-4D58-B648-95FFC0F38E9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11:15pm</t>
        </r>
      </text>
    </comment>
    <comment ref="AT34" authorId="0" shapeId="0" xr:uid="{AACACF07-8901-4D14-8815-36F61133A99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11:32pm</t>
        </r>
      </text>
    </comment>
    <comment ref="AU34" authorId="0" shapeId="0" xr:uid="{63744312-8671-4FC4-ADEB-F5DF28E2743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10:19pm</t>
        </r>
      </text>
    </comment>
    <comment ref="AV34" authorId="0" shapeId="0" xr:uid="{DE236ACB-D2A2-4852-A3CC-D32857ED499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11:25pm</t>
        </r>
      </text>
    </comment>
    <comment ref="AW34" authorId="0" shapeId="0" xr:uid="{38092B6D-4D9A-44AC-A9D1-2E7571D8CEA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12:02am</t>
        </r>
      </text>
    </comment>
    <comment ref="AZ34" authorId="0" shapeId="0" xr:uid="{EEA5C977-04D6-4EF4-9F5A-3273BB2566B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12:57am</t>
        </r>
      </text>
    </comment>
    <comment ref="BA34" authorId="0" shapeId="0" xr:uid="{B4F238FC-9DCF-43EB-8078-398E849CF4B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12:33pm
Couldn’t mark Check out</t>
        </r>
      </text>
    </comment>
    <comment ref="BB34" authorId="0" shapeId="0" xr:uid="{71CA6E02-F148-49BE-87BF-6ADF923BE12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BC34" authorId="0" shapeId="0" xr:uid="{0D3DEB16-65DF-47DE-AB43-D905FB0D381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BD34" authorId="0" shapeId="0" xr:uid="{40F983AB-7282-4F00-8AE9-6EF5A58166C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10:55pm</t>
        </r>
      </text>
    </comment>
    <comment ref="AE35" authorId="0" shapeId="0" xr:uid="{80965046-5652-4F13-BC31-C306C41E82A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11:11pm</t>
        </r>
      </text>
    </comment>
    <comment ref="AG35" authorId="0" shapeId="0" xr:uid="{EF8E0A19-6016-4A68-8115-64C75828A99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11:06pm</t>
        </r>
      </text>
    </comment>
    <comment ref="AH35" authorId="0" shapeId="0" xr:uid="{033A7995-5E0F-4504-B785-F48EFDCE4C4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09:32pm</t>
        </r>
      </text>
    </comment>
    <comment ref="AI35" authorId="0" shapeId="0" xr:uid="{4B21BCD3-67EA-47FC-B898-6159A7E0978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1:04pm
Check out at 09:27pm</t>
        </r>
      </text>
    </comment>
    <comment ref="AN35" authorId="0" shapeId="0" xr:uid="{019EB82C-CC93-438D-983D-F010B30B326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10:50pm</t>
        </r>
      </text>
    </comment>
    <comment ref="AP35" authorId="0" shapeId="0" xr:uid="{619A98FC-C681-44FD-9F69-3DAA3AAA62A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11:50pm</t>
        </r>
      </text>
    </comment>
    <comment ref="AW35" authorId="0" shapeId="0" xr:uid="{A2096B1C-0F82-4408-BF6A-E6EFDB41D7C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11:34pm</t>
        </r>
      </text>
    </comment>
    <comment ref="AZ35" authorId="0" shapeId="0" xr:uid="{386CE49C-100A-421A-8D8A-2B7A7F63A10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nor Check out </t>
        </r>
      </text>
    </comment>
    <comment ref="AI36" authorId="0" shapeId="0" xr:uid="{4E35366A-66A7-4076-9A4C-2322AE685DB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nor Check out</t>
        </r>
      </text>
    </comment>
    <comment ref="AB40" authorId="0" shapeId="0" xr:uid="{B5D77460-3302-422D-AEC4-E665FADF741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10:14pm
Check out at 4:18am</t>
        </r>
      </text>
    </comment>
    <comment ref="AG40" authorId="0" shapeId="0" xr:uid="{24778862-2BF9-4533-A7F2-C46273C2303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9:20pm
Check out at 4:18am</t>
        </r>
      </text>
    </comment>
    <comment ref="AI40" authorId="0" shapeId="0" xr:uid="{156443B1-96CC-4B8B-8432-FE4DAF2438E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7:27pm
Check out at 3:58am</t>
        </r>
      </text>
    </comment>
    <comment ref="AT40" authorId="0" shapeId="0" xr:uid="{3DCF04E2-E53E-49C5-AF7C-51B1CF43688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8:12pm
Check out at 12:10am</t>
        </r>
      </text>
    </comment>
    <comment ref="AF41" authorId="2" shapeId="0" xr:uid="{1116B26E-3730-4E5C-BC09-6F1786E487F2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2 minutes.</t>
        </r>
      </text>
    </comment>
    <comment ref="AL41" authorId="2" shapeId="0" xr:uid="{7A793C81-52CA-4A88-A5CE-478753BD36BD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3 minutes.</t>
        </r>
      </text>
    </comment>
    <comment ref="AN41" authorId="2" shapeId="0" xr:uid="{494BB16F-CD55-4B83-8B66-7CDC898A41DB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Meal Break: Exceeded by 10 minutes.</t>
        </r>
      </text>
    </comment>
    <comment ref="AO41" authorId="0" shapeId="0" xr:uid="{E6FF8ED9-FE63-4B78-9092-A3BDADD1DFC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7:32pm 
Check out at 4:09am (VICI)</t>
        </r>
      </text>
    </comment>
    <comment ref="AU41" authorId="2" shapeId="0" xr:uid="{D896BFC3-658E-4BAC-A29D-7587E604C7C1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2
minutes.</t>
        </r>
      </text>
    </comment>
    <comment ref="BA41" authorId="0" shapeId="0" xr:uid="{5570981B-DFF5-4F32-8FAD-2CC10701BCA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7:27pm (VICI).</t>
        </r>
      </text>
    </comment>
    <comment ref="AL42" authorId="0" shapeId="0" xr:uid="{D470F691-BF8D-4038-A1B7-FEAAF70D32E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9:50pm 
Check out at 4:58 (VICI)</t>
        </r>
      </text>
    </comment>
    <comment ref="AN42" authorId="0" shapeId="0" xr:uid="{836968B2-90C1-4690-8943-A4D8BC5B230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8:01pm 
Check out at 4:15 (VICI)
Mis-Utilization of Meal Break: Exceeded by 10 minutes.</t>
        </r>
      </text>
    </comment>
    <comment ref="AP42" authorId="0" shapeId="0" xr:uid="{57D12A57-D55B-47D3-8771-8558FE06E95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7:11pm 
Check out at 4:08am (VICI).</t>
        </r>
      </text>
    </comment>
    <comment ref="AS42" authorId="2" shapeId="0" xr:uid="{42A944FB-FBBA-4795-8887-D526AF0A458A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Meal Break: Exceeded by 15 minutes.</t>
        </r>
      </text>
    </comment>
    <comment ref="AT42" authorId="0" shapeId="0" xr:uid="{E3BB2F3F-4A49-49A9-9EC1-CBE9C8B03CD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7:12pm (VICI).
Early Departure 
MU</t>
        </r>
      </text>
    </comment>
    <comment ref="AV42" authorId="0" shapeId="0" xr:uid="{2B1F188D-3518-41DC-ACBF-74828B8BD1B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7:38pm (VICI).</t>
        </r>
      </text>
    </comment>
    <comment ref="BD42" authorId="0" shapeId="0" xr:uid="{6573F836-F74D-4575-B67F-7CE40DC033A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7:22pm (VICI).</t>
        </r>
      </text>
    </comment>
    <comment ref="AF43" authorId="1" shapeId="0" xr:uid="{92475B76-0A9A-4081-AE84-CBCD42A5734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came for an Hour</t>
        </r>
      </text>
    </comment>
    <comment ref="AH43" authorId="2" shapeId="0" xr:uid="{8F52BD6C-D08C-4DF1-815E-9654B3403D2A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2 minutes.</t>
        </r>
      </text>
    </comment>
    <comment ref="AN43" authorId="2" shapeId="0" xr:uid="{40461B5D-9303-4010-9E01-9235DA65EA96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2 minutes.</t>
        </r>
      </text>
    </comment>
    <comment ref="AV43" authorId="0" shapeId="0" xr:uid="{C148E58D-2329-4D4E-BB74-DA597D213DA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8:06pm (VICI).</t>
        </r>
      </text>
    </comment>
    <comment ref="AZ43" authorId="2" shapeId="0" xr:uid="{01587513-5EDE-44E2-9E6D-5DFE3E43FA6B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2 minutes.</t>
        </r>
      </text>
    </comment>
    <comment ref="AW44" authorId="2" shapeId="0" xr:uid="{83D01791-962C-43F6-8A33-FE731FD4AE37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2
minutes.</t>
        </r>
      </text>
    </comment>
    <comment ref="AG46" authorId="2" shapeId="0" xr:uid="{A44F37D0-8842-4D64-B077-8B219EC169D2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3 minutes.</t>
        </r>
      </text>
    </comment>
    <comment ref="AI46" authorId="2" shapeId="0" xr:uid="{D0EA61C5-517D-4A58-83AA-ACB94B4FBCB6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19 minutes.</t>
        </r>
      </text>
    </comment>
    <comment ref="AN46" authorId="2" shapeId="0" xr:uid="{AC4D90D3-BC98-43A4-9F41-AC5AC3CBDD07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5 minutes.</t>
        </r>
      </text>
    </comment>
    <comment ref="AO46" authorId="2" shapeId="0" xr:uid="{3A75D0AF-A8D5-489A-9B30-37F5C6DF7B27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4
 minutes.</t>
        </r>
      </text>
    </comment>
    <comment ref="AS46" authorId="2" shapeId="0" xr:uid="{FBC525BF-CCA7-413C-ADCC-DCFA60A5F606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9
minutes.</t>
        </r>
      </text>
    </comment>
    <comment ref="AT46" authorId="2" shapeId="0" xr:uid="{C810D5C5-555C-472D-A41B-F250109252D7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Check in at 7:25pm 
Mis-Utilization of Break: Exceeded by 3
minutes.</t>
        </r>
      </text>
    </comment>
    <comment ref="AV46" authorId="2" shapeId="0" xr:uid="{44B9655C-5D2B-4BD0-B11C-226F5068ED98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Check in at 7:14pm 
</t>
        </r>
      </text>
    </comment>
    <comment ref="AW46" authorId="2" shapeId="0" xr:uid="{36A96A75-22E3-46F8-8067-24CF92EFA4D7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2
minutes.</t>
        </r>
      </text>
    </comment>
    <comment ref="AZ46" authorId="2" shapeId="0" xr:uid="{00D3BA5C-F1BE-47FB-B933-94B13C1AB306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8 minutes.</t>
        </r>
      </text>
    </comment>
    <comment ref="AH47" authorId="2" shapeId="0" xr:uid="{C6C53D48-55AC-4234-89EF-24599A027EC2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2 minutes.</t>
        </r>
      </text>
    </comment>
    <comment ref="AI47" authorId="2" shapeId="0" xr:uid="{C2858229-6E85-427C-8893-E50E744BE083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2 minutes.</t>
        </r>
      </text>
    </comment>
    <comment ref="AN47" authorId="2" shapeId="0" xr:uid="{177B479C-2752-49B0-B5E8-75290ECFCB0F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5 minutes.</t>
        </r>
      </text>
    </comment>
    <comment ref="AT47" authorId="2" shapeId="0" xr:uid="{0D19A952-7DC9-4931-A7A2-94F5C8264A78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Check in at 7:41pm 
</t>
        </r>
      </text>
    </comment>
    <comment ref="AU47" authorId="2" shapeId="0" xr:uid="{4DD91E40-BE05-4926-BE29-5B612F33DB54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2minutes.</t>
        </r>
      </text>
    </comment>
    <comment ref="H48" authorId="0" shapeId="0" xr:uid="{004DF7E9-B880-4135-95D6-FA7600133FA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as asked, to be Unisoft BPO From August 2025</t>
        </r>
      </text>
    </comment>
    <comment ref="AH48" authorId="0" shapeId="0" xr:uid="{8D93A9FB-0367-4A6C-BDD3-7CD45EA7E3B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7:17pm 
Check out at 4:32 (VICI)</t>
        </r>
      </text>
    </comment>
    <comment ref="AM48" authorId="2" shapeId="0" xr:uid="{A1C24CCF-BBDE-4CDB-B4A4-3DB280B4B664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11 minutes.</t>
        </r>
      </text>
    </comment>
    <comment ref="AT48" authorId="2" shapeId="0" xr:uid="{07245528-E937-4DFF-AAE7-D760D5D5B512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10
minutes.</t>
        </r>
      </text>
    </comment>
    <comment ref="H49" authorId="0" shapeId="0" xr:uid="{A8C7B7A0-4557-49DF-B33F-942E2E6C7D8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as asked, to be Unisoft BPO From August 2025</t>
        </r>
      </text>
    </comment>
    <comment ref="AH49" authorId="2" shapeId="0" xr:uid="{8F1B78E5-7215-4AC5-9FF9-0D635AD8A7EF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4 minutes.</t>
        </r>
      </text>
    </comment>
    <comment ref="AU49" authorId="2" shapeId="0" xr:uid="{33D57561-0625-4FBB-BDF6-398D3457433B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9
minutes.</t>
        </r>
      </text>
    </comment>
    <comment ref="AV49" authorId="2" shapeId="0" xr:uid="{03A0E3C1-013F-488E-B1C5-82A1C253B774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13minutes.</t>
        </r>
      </text>
    </comment>
    <comment ref="AW49" authorId="2" shapeId="0" xr:uid="{8C5A4A13-53D0-479C-9F05-BD77F059FE00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Check in at 7:13pm 
Mis-Utilization of Break: Exceeded by 12minutes.</t>
        </r>
      </text>
    </comment>
    <comment ref="AZ49" authorId="2" shapeId="0" xr:uid="{45F55FB8-AC48-45CD-94B5-5325EEB15F60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6 minutes.</t>
        </r>
      </text>
    </comment>
    <comment ref="AP50" authorId="0" shapeId="0" xr:uid="{2792D114-34DC-44A0-88D7-A776628910D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8:22pm 
Check out at 4:00am (VICI)
</t>
        </r>
      </text>
    </comment>
    <comment ref="AT50" authorId="2" shapeId="0" xr:uid="{E0B3A48C-4C64-457D-A7AE-157C26337497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Check in at 7:10pm 
</t>
        </r>
      </text>
    </comment>
    <comment ref="AW50" authorId="2" shapeId="0" xr:uid="{4193F9D9-26BD-4A01-98C6-22D936D16531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Check in at 7:13pm 
</t>
        </r>
      </text>
    </comment>
    <comment ref="BD50" authorId="2" shapeId="0" xr:uid="{DD2BE123-F419-452B-B3CE-10414A14E1DD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Check in at 7:19pm 
</t>
        </r>
      </text>
    </comment>
    <comment ref="AF51" authorId="2" shapeId="0" xr:uid="{04E9C2FF-BE03-4F49-AA70-A53B96CE07B7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8 minutes.</t>
        </r>
      </text>
    </comment>
    <comment ref="AN51" authorId="2" shapeId="0" xr:uid="{7CA7B801-195C-4281-8ED4-E4683AA2D2E8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Meal Break: Exceeded by 6 minutes.</t>
        </r>
      </text>
    </comment>
    <comment ref="AU51" authorId="2" shapeId="0" xr:uid="{DE535C76-CAAF-41ED-BE30-55411933EFB2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11minutes.</t>
        </r>
      </text>
    </comment>
    <comment ref="AW51" authorId="2" shapeId="0" xr:uid="{B20A96A4-3559-4C69-8E7D-AE192EFA50F3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5 minutes.</t>
        </r>
      </text>
    </comment>
    <comment ref="BD51" authorId="0" shapeId="0" xr:uid="{3E384C5E-2B0A-4A0B-A601-233D58A6554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6:58pm
Check out at 12:14am</t>
        </r>
      </text>
    </comment>
    <comment ref="AE52" authorId="0" shapeId="0" xr:uid="{060075F4-A6F7-4AC0-9AF0-A03C22FAF31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7:05pm 
Check out at 4:01am (VICI)</t>
        </r>
      </text>
    </comment>
    <comment ref="AF52" authorId="0" shapeId="0" xr:uid="{30B4A60E-A0D3-4636-8855-9236C7197CB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7:03pm 
Check out at 2:19am (VICI)</t>
        </r>
      </text>
    </comment>
    <comment ref="AG52" authorId="2" shapeId="0" xr:uid="{554064CD-7054-445B-A179-9FA15BCA3089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20 minutes.</t>
        </r>
      </text>
    </comment>
    <comment ref="AI52" authorId="2" shapeId="0" xr:uid="{0C4394A6-42C9-4885-AB55-A33D37918335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3 minutes.</t>
        </r>
      </text>
    </comment>
    <comment ref="AL52" authorId="2" shapeId="0" xr:uid="{DD81176B-43BD-4291-8A89-5FC81B07EB64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8 minutes.</t>
        </r>
      </text>
    </comment>
    <comment ref="AM52" authorId="0" shapeId="0" xr:uid="{030C8EDC-EE50-4B8D-8B41-F5B110B35E3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7:05pm 
Check out at 4:01am (VICI)</t>
        </r>
      </text>
    </comment>
    <comment ref="AO52" authorId="0" shapeId="0" xr:uid="{C34B2515-4317-457C-957E-C2DBFCB3307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10:45pm
Check out at 03:58am</t>
        </r>
      </text>
    </comment>
    <comment ref="AP52" authorId="2" shapeId="0" xr:uid="{646B0A07-8ED8-46FF-AF9A-FAEB324D2BC6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8 minutes.</t>
        </r>
      </text>
    </comment>
    <comment ref="AT52" authorId="2" shapeId="0" xr:uid="{9D96E72D-0EDD-4DA4-8CDB-234A4B3EE404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56minutes.</t>
        </r>
      </text>
    </comment>
    <comment ref="AU52" authorId="2" shapeId="0" xr:uid="{45479268-3E4D-4CCA-996D-CE083B08D332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8minutes.</t>
        </r>
      </text>
    </comment>
    <comment ref="AV52" authorId="2" shapeId="0" xr:uid="{A6E52952-7377-4D7A-A734-612B029D3FC6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20 minutes.</t>
        </r>
      </text>
    </comment>
    <comment ref="AW52" authorId="2" shapeId="0" xr:uid="{8235EFC5-7200-410F-9502-406AA2D7DA97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34 minutes.</t>
        </r>
      </text>
    </comment>
    <comment ref="AZ52" authorId="2" shapeId="0" xr:uid="{703D6FE4-CB9D-45E7-89C8-CE7D8B21BE2C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36 minutes.</t>
        </r>
      </text>
    </comment>
    <comment ref="AV53" authorId="2" shapeId="0" xr:uid="{3DF1E75D-EA20-4CE8-9D8B-6FCA6AAD88DC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Check in at 7:18pm 
</t>
        </r>
      </text>
    </comment>
    <comment ref="AW53" authorId="2" shapeId="0" xr:uid="{700BFFBD-7C92-4DD9-96D8-EA56C9124578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Check in at 7:15pm 
</t>
        </r>
      </text>
    </comment>
    <comment ref="AZ53" authorId="0" shapeId="0" xr:uid="{BFEED423-6B69-46D2-82E2-CAB927459BD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</t>
        </r>
      </text>
    </comment>
    <comment ref="BA53" authorId="2" shapeId="0" xr:uid="{0E7B3FB8-C957-4F9E-A6A9-9D7569E18920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Check in at 7:56pm 
</t>
        </r>
      </text>
    </comment>
    <comment ref="AE54" authorId="0" shapeId="0" xr:uid="{199938B7-A0D2-4AB2-9A17-6DEA6995F76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F54" authorId="0" shapeId="0" xr:uid="{90DDFD86-B432-4A3A-BBA5-FCDBB88554C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G54" authorId="0" shapeId="0" xr:uid="{4EB8E935-4E0E-41C6-945F-C43061646CB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H54" authorId="0" shapeId="0" xr:uid="{93E157B4-AE17-4C9E-9AEF-892B48D7AAB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54" authorId="0" shapeId="0" xr:uid="{1D5C4A2C-016E-4F0F-8478-2CD690CFE2F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E55" authorId="0" shapeId="0" xr:uid="{652386A3-5373-4EA3-888B-911E026C1F6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E56" authorId="0" shapeId="0" xr:uid="{1537C194-AB14-4264-AB47-0B6A745DC17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F56" authorId="0" shapeId="0" xr:uid="{E19FF5B4-CE8E-4CE4-BF42-30ED60FFF6F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G56" authorId="0" shapeId="0" xr:uid="{4B307772-FEC1-4167-94B0-894A10F4EDF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H56" authorId="0" shapeId="0" xr:uid="{A124E345-EFDC-4F11-A56E-0A89618E7E9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56" authorId="0" shapeId="0" xr:uid="{2D1B16E1-75C5-4F05-9BE8-A59F48529AB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56" authorId="0" shapeId="0" xr:uid="{25D59B61-F8E3-4A9B-99AE-86632D1D9FB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56" authorId="0" shapeId="0" xr:uid="{DE2A4576-F5CD-4EB3-B30B-156867DAB61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N56" authorId="0" shapeId="0" xr:uid="{FBB38157-7D12-49B8-8457-4064C65FA39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56" authorId="0" shapeId="0" xr:uid="{14F6EDF8-DDC6-4F5C-9B55-3E5BC62721B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7:08pm 
Check out at 4:09am (VICI)
</t>
        </r>
      </text>
    </comment>
    <comment ref="AW56" authorId="2" shapeId="0" xr:uid="{6CA713A9-CD95-49BD-ADBF-E78BDB792E8D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6
minutes.</t>
        </r>
      </text>
    </comment>
    <comment ref="AT57" authorId="0" shapeId="0" xr:uid="{507C9ABC-1087-474A-B579-4CE7D75EFE2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T58" authorId="0" shapeId="0" xr:uid="{C9B6347B-4B73-44C7-A78B-DF9833DCAD3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U58" authorId="0" shapeId="0" xr:uid="{A0C862EC-FC75-4FA0-AD49-B8DF354E9FF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V58" authorId="0" shapeId="0" xr:uid="{5D83A30D-8A1B-4473-9A79-8DF7A52C75A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58" authorId="0" shapeId="0" xr:uid="{A081C59B-94A0-4D04-8BF3-30DDE9228FA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Z58" authorId="0" shapeId="0" xr:uid="{B5F70182-44A9-416E-85F4-E32D2F176B3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A58" authorId="0" shapeId="0" xr:uid="{365D35EA-9724-4621-8B54-0B987720A75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B58" authorId="0" shapeId="0" xr:uid="{681CA1D1-E72B-40B9-8B02-7E94733199A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T59" authorId="0" shapeId="0" xr:uid="{6DEC4A1F-9FD2-4F1D-8A5E-50F9FA6784F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U59" authorId="0" shapeId="0" xr:uid="{032DA35D-2652-4556-99AC-06B12E5F6D8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V59" authorId="0" shapeId="0" xr:uid="{51204417-6046-479B-9F9D-A0F2210FC82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59" authorId="0" shapeId="0" xr:uid="{49189476-5A63-4603-83FC-8FC8E67FD54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59" authorId="0" shapeId="0" xr:uid="{F8D24D31-899D-45FD-B5B7-A170F2953EF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Y59" authorId="0" shapeId="0" xr:uid="{19B1DBFB-F970-4E6F-A70E-7430593C60A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Z59" authorId="0" shapeId="0" xr:uid="{1CA1485E-5044-4ED3-8058-5A79CEFC0D9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K60" authorId="0" shapeId="0" xr:uid="{13BF0279-473B-48D8-9C61-44FBC63AB50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D.O.H.: 3-May-2023</t>
        </r>
      </text>
    </comment>
    <comment ref="AV60" authorId="1" shapeId="0" xr:uid="{62EB138D-ADB8-4E58-9324-ACB1A2A7595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AW60" authorId="1" shapeId="0" xr:uid="{C2D71D63-0105-4F79-B09F-7924E2B59F3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BA61" authorId="1" shapeId="0" xr:uid="{F0667D4C-33C8-4EEE-9348-66AF70A24F8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7:00pm
Check out at 03:39am</t>
        </r>
      </text>
    </comment>
    <comment ref="BB61" authorId="1" shapeId="0" xr:uid="{E4F3B6F5-4A9D-4C1B-9579-1C56168D725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6:42pm
Check out at 02:39am</t>
        </r>
      </text>
    </comment>
    <comment ref="AK62" authorId="0" shapeId="0" xr:uid="{B6C8BB32-363D-4000-8EB2-A2F2B144926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AR62" authorId="0" shapeId="0" xr:uid="{A4249073-E02C-4C26-89D0-287792934B1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6:27pm 
Check out at 4:36am
</t>
        </r>
      </text>
    </comment>
    <comment ref="AU62" authorId="1" shapeId="0" xr:uid="{C2E867A6-927E-43C0-8AD4-FBD0B8E22E8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AY62" authorId="0" shapeId="0" xr:uid="{BFADEECA-FE89-4B20-B09A-96E1EC87A32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BB62" authorId="0" shapeId="0" xr:uid="{26621DAD-06F6-46E0-A942-BC593A1D70F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BC62" authorId="0" shapeId="0" xr:uid="{CAC5EEF5-DDFD-4798-89F3-C77B8354A1F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AE63" authorId="0" shapeId="0" xr:uid="{844570A0-5391-49FB-9A8C-8D3BA67374C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record: not found
was avalible on floor near 7pm
</t>
        </r>
      </text>
    </comment>
    <comment ref="AF63" authorId="0" shapeId="0" xr:uid="{FD5CA41F-EBF8-4770-A700-CF19FFA3D75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record: not found
was avalible on floor near 7pm
</t>
        </r>
      </text>
    </comment>
    <comment ref="AG63" authorId="0" shapeId="0" xr:uid="{C446C9F3-7A6F-4ABD-BD68-B19D7BBC5A6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record: not found
was avalible on floor near 7pm
</t>
        </r>
      </text>
    </comment>
    <comment ref="AH63" authorId="0" shapeId="0" xr:uid="{2A98F90B-1DA2-428D-B8F3-92A110C61B7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record: not found
was avalible on floor near 7pm
</t>
        </r>
      </text>
    </comment>
    <comment ref="AI63" authorId="0" shapeId="0" xr:uid="{18D926B4-8472-4BE8-8CDA-5E5C2ECBD72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record: not found
was avalible on floor near 7pm
</t>
        </r>
      </text>
    </comment>
    <comment ref="AL63" authorId="0" shapeId="0" xr:uid="{88AFAF7E-B1DB-4C2F-841D-F02A8E8F4F9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4:57 </t>
        </r>
      </text>
    </comment>
    <comment ref="AM63" authorId="0" shapeId="0" xr:uid="{361102F8-AB08-4B93-A170-C5EA0AEEAAA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record: not found
was avalible on floor near 7pm
</t>
        </r>
      </text>
    </comment>
    <comment ref="BD63" authorId="1" shapeId="0" xr:uid="{2DBC7486-ED89-45AD-929E-BA0B5876B89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AI64" authorId="1" shapeId="0" xr:uid="{5892EC26-CF3A-435F-8A38-E48E63F653F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AJ64" authorId="0" shapeId="0" xr:uid="{FCE784F0-D991-43DA-A837-59DF63B138D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AZ64" authorId="1" shapeId="0" xr:uid="{BCC3CA16-A266-4131-A48D-C6F34C58A89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BB64" authorId="0" shapeId="0" xr:uid="{AE0DD85E-AB45-4D48-B044-2841F35A4B8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AG65" authorId="0" shapeId="0" xr:uid="{148DDDD5-807A-49B4-A586-FDD6E87358C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7:12pm 
Check out at 4:49am </t>
        </r>
      </text>
    </comment>
    <comment ref="AL65" authorId="0" shapeId="0" xr:uid="{A6320B67-3000-45CA-BE3A-B9008032A64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7:19pm 
Check out at 1:51am </t>
        </r>
      </text>
    </comment>
    <comment ref="AM65" authorId="0" shapeId="0" xr:uid="{69BDA8AC-BDF6-4D87-8160-6DFF6C0E363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7:12pm 
Check out at 4:49am </t>
        </r>
      </text>
    </comment>
    <comment ref="AN65" authorId="1" shapeId="0" xr:uid="{6E7EDAA0-80F3-4EF3-BA91-5D06D5A3993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record: not found</t>
        </r>
      </text>
    </comment>
    <comment ref="AS65" authorId="1" shapeId="0" xr:uid="{D7CA4021-50AD-4E8F-AA3A-0F6E95DA3A3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record: not found</t>
        </r>
      </text>
    </comment>
    <comment ref="AU65" authorId="1" shapeId="0" xr:uid="{4087197C-E661-4880-B8E9-B53CB80CD60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record: not found</t>
        </r>
      </text>
    </comment>
    <comment ref="AV65" authorId="1" shapeId="0" xr:uid="{A09DF10D-B8B4-4D34-B1F4-ED46E6890AD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record: not found</t>
        </r>
      </text>
    </comment>
    <comment ref="AW65" authorId="1" shapeId="0" xr:uid="{60584BCA-B6A9-4E24-8789-B6492EE16A3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6pm to 3am</t>
        </r>
      </text>
    </comment>
    <comment ref="AZ65" authorId="1" shapeId="0" xr:uid="{E0DBB57C-A13D-44D6-8E75-11D8EC2A7E7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record: not found</t>
        </r>
      </text>
    </comment>
    <comment ref="BA65" authorId="1" shapeId="0" xr:uid="{E32D8C9B-1F72-4568-BD00-70E24337369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6:57pm
Check out at 01:47am</t>
        </r>
      </text>
    </comment>
    <comment ref="BD65" authorId="1" shapeId="0" xr:uid="{960C4C9A-A249-4F00-A249-89470EA5077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7:20pm
Check out at 04:19am</t>
        </r>
      </text>
    </comment>
    <comment ref="AL66" authorId="1" shapeId="0" xr:uid="{F23E3E7B-1BC7-4D45-82E2-A3F217094F7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Waleed ali naveed</t>
        </r>
      </text>
    </comment>
    <comment ref="AS66" authorId="0" shapeId="0" xr:uid="{DD17081D-1CA9-47F6-9E8C-0199B780171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8:18pm 
Check out at 4:55am </t>
        </r>
      </text>
    </comment>
    <comment ref="AZ66" authorId="1" shapeId="0" xr:uid="{37E190A1-5C3A-436D-974A-453DB8FD850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record: not found</t>
        </r>
      </text>
    </comment>
    <comment ref="BC66" authorId="1" shapeId="0" xr:uid="{AA4E8DF8-B63A-4635-8B9E-D4BF5F8DB8C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record: not found</t>
        </r>
      </text>
    </comment>
    <comment ref="BD66" authorId="1" shapeId="0" xr:uid="{B5C35A79-F018-4923-BADF-AE124A6422C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Waleed ali naveed</t>
        </r>
      </text>
    </comment>
    <comment ref="AH67" authorId="1" shapeId="0" xr:uid="{2C1B2D10-58E6-45B2-AFAD-6F2264E3E24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Couldn'd mark check in</t>
        </r>
      </text>
    </comment>
    <comment ref="AO67" authorId="0" shapeId="0" xr:uid="{1B15721A-9D14-4B26-90EF-BFCD4336424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1st dialed call at 7:28pm 
Check out at 4:42am </t>
        </r>
      </text>
    </comment>
    <comment ref="AU67" authorId="1" shapeId="0" xr:uid="{04E8A5AC-1210-4E8B-907D-F39D04B4370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7:18pm
Check out at 4:19am</t>
        </r>
      </text>
    </comment>
    <comment ref="AW67" authorId="1" shapeId="0" xr:uid="{789552DA-00E9-4BD8-9D67-65F0B1B4037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6pm to 3am
Check in at 7:45pm
Check out at 03:15am</t>
        </r>
      </text>
    </comment>
    <comment ref="AZ67" authorId="1" shapeId="0" xr:uid="{2125357A-C5EF-4BF8-8C28-B1E571A1E24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record: not found
1st dial at 7:31pm
Check out at 3:37am</t>
        </r>
      </text>
    </comment>
    <comment ref="BA67" authorId="1" shapeId="0" xr:uid="{A73A1800-BACD-4DEF-B35F-18BBEDD72EF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7:13pm
Check out at 04:03am</t>
        </r>
      </text>
    </comment>
    <comment ref="BB67" authorId="1" shapeId="0" xr:uid="{00C4674C-34B9-4E28-AD21-210FE8A2D14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Abdul Hanan</t>
        </r>
      </text>
    </comment>
    <comment ref="AB68" authorId="0" shapeId="0" xr:uid="{163407F9-7612-4A6B-AD79-B3F1980E2F5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4:49am </t>
        </r>
      </text>
    </comment>
    <comment ref="AE68" authorId="0" shapeId="0" xr:uid="{01DED4F7-1E8D-4FB3-899A-737123BD65C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8:20pm
Check out at 4:49am </t>
        </r>
      </text>
    </comment>
    <comment ref="AN68" authorId="0" shapeId="0" xr:uid="{EAF03E01-D4C4-423F-875E-4586792CF50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7:51pm
Check out at 4:06am </t>
        </r>
      </text>
    </comment>
    <comment ref="AP68" authorId="0" shapeId="0" xr:uid="{1D3E7EB9-C7F6-45AA-8935-9EEBCD11490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7:28pm
Check out at 4:42am </t>
        </r>
      </text>
    </comment>
    <comment ref="AS68" authorId="0" shapeId="0" xr:uid="{2E4BC8D4-1CA3-4F7E-9F92-7E284CBB36A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7:14pm
Check out at 4:19am </t>
        </r>
      </text>
    </comment>
    <comment ref="AU68" authorId="1" shapeId="0" xr:uid="{7488CDC3-898B-4E0F-B6A1-DBC07A63DE1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7:27pm
Check out at 4:25am</t>
        </r>
      </text>
    </comment>
    <comment ref="AV68" authorId="1" shapeId="0" xr:uid="{8DE95F5D-FC72-438E-9A18-DC61445EDD3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7:21pm
Check out at 5:36am</t>
        </r>
      </text>
    </comment>
    <comment ref="AW68" authorId="1" shapeId="0" xr:uid="{8BEE5B84-9F59-4F5A-AC19-B9114B43112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6pm to 3am
Check in at 7:12pm
Check out at 03:07am</t>
        </r>
      </text>
    </comment>
    <comment ref="AZ68" authorId="1" shapeId="0" xr:uid="{7C5A5234-53D1-4DE7-80F4-690E98169C9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record: not found
Check out at 4:05am</t>
        </r>
      </text>
    </comment>
    <comment ref="BB68" authorId="1" shapeId="0" xr:uid="{31B062E6-7BDE-41F5-80D0-6764B1D0F57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8:28pm
Check out at 04:02am</t>
        </r>
      </text>
    </comment>
    <comment ref="BD68" authorId="1" shapeId="0" xr:uid="{689B2266-93A1-4462-AE85-E604C691B6C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7:18pm
Check out at 04:00am</t>
        </r>
      </text>
    </comment>
    <comment ref="AB70" authorId="1" shapeId="0" xr:uid="{F7ABE024-EE20-4919-AF71-1AF522168BB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Waleed Ali naveed</t>
        </r>
      </text>
    </comment>
    <comment ref="AE70" authorId="0" shapeId="0" xr:uid="{4449F13B-09CA-481D-A4C4-9C33254ADD8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7:24pm
Check out at 4:46am </t>
        </r>
      </text>
    </comment>
    <comment ref="AF70" authorId="0" shapeId="0" xr:uid="{EC4B7467-9FFC-4C23-B567-318C29ED08D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7:13pm
Check out at 4:13am </t>
        </r>
      </text>
    </comment>
    <comment ref="AH70" authorId="0" shapeId="0" xr:uid="{0CA8847E-C2A5-488F-9406-30C513E3D8D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7:15pm
Check out at 4:17am </t>
        </r>
      </text>
    </comment>
    <comment ref="AL70" authorId="0" shapeId="0" xr:uid="{1E8CFE43-9F26-435A-9856-3ED3B93098C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7:12pm
Check out at 4:11am </t>
        </r>
      </text>
    </comment>
    <comment ref="AO70" authorId="0" shapeId="0" xr:uid="{2C853FF2-D701-486E-B955-547B5ECDCE0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8:36pm
Check out at 4:30am </t>
        </r>
      </text>
    </comment>
    <comment ref="AP70" authorId="1" shapeId="0" xr:uid="{DB7FFB45-DADB-4700-AFF3-A690F0BEF7B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Waleed Ali naveed</t>
        </r>
      </text>
    </comment>
    <comment ref="AS70" authorId="0" shapeId="0" xr:uid="{9B9EE7FB-5D45-40C8-9B43-4BBF6588584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7:11pm
Check out at 4:11am </t>
        </r>
      </text>
    </comment>
    <comment ref="AZ70" authorId="1" shapeId="0" xr:uid="{BD3CED8C-D97C-4302-82AA-28B6F9426BE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record: not found
Check out at 4:01am</t>
        </r>
      </text>
    </comment>
    <comment ref="BA70" authorId="0" shapeId="0" xr:uid="{DABF9A43-5DEC-41A8-8533-F6C5BE391C4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7:15pm
Check out at 4:02am </t>
        </r>
      </text>
    </comment>
    <comment ref="BB70" authorId="0" shapeId="0" xr:uid="{4EA5ACC4-C18A-4E51-9076-0A1D83AB58E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7:58pm
Check out at 4:05am </t>
        </r>
      </text>
    </comment>
    <comment ref="AE71" authorId="0" shapeId="0" xr:uid="{DAE4DF4C-62A5-4EF9-BBED-335F7A6494D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7:19pm
Check out at 4:17am </t>
        </r>
      </text>
    </comment>
    <comment ref="AF71" authorId="0" shapeId="0" xr:uid="{6B95036E-CC45-47AC-8BB3-84794735C5B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7:12pm
Check out at 4:14am </t>
        </r>
      </text>
    </comment>
    <comment ref="AG71" authorId="0" shapeId="0" xr:uid="{80093950-B45A-429B-BB6A-F90BC660E41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7:17pm
Check out at 4:19am </t>
        </r>
      </text>
    </comment>
    <comment ref="AH71" authorId="0" shapeId="0" xr:uid="{8FAD2D08-C805-48A9-8F10-09A059151A3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7:13pm
Check out at 4:12am </t>
        </r>
      </text>
    </comment>
    <comment ref="AL71" authorId="0" shapeId="0" xr:uid="{67F2B509-AD64-45C4-BA2B-70F355774BC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first dial at 7:43pm
Check out at 4:12am </t>
        </r>
      </text>
    </comment>
    <comment ref="AM71" authorId="0" shapeId="0" xr:uid="{D0F31874-ED15-4C24-B4E0-FB6B20F9954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7:17pm
Check out at 4:20am </t>
        </r>
      </text>
    </comment>
    <comment ref="AO71" authorId="1" shapeId="0" xr:uid="{54468CCA-5307-4626-8C9B-73B42F3DCD4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Couldn'd mark check in</t>
        </r>
      </text>
    </comment>
    <comment ref="AP71" authorId="0" shapeId="0" xr:uid="{8FCB1F04-9759-48CD-BEC0-3FC1CC533ED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1st dial at 7:40pm
Check out at 4:48am </t>
        </r>
      </text>
    </comment>
    <comment ref="AS71" authorId="1" shapeId="0" xr:uid="{90F5857A-0383-47B2-AE98-22FBE0A2031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Abdul Hanan</t>
        </r>
      </text>
    </comment>
    <comment ref="AT71" authorId="1" shapeId="0" xr:uid="{4241042F-EE53-41DB-9B51-68943D66898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Abdul Hanan</t>
        </r>
      </text>
    </comment>
    <comment ref="AU71" authorId="1" shapeId="0" xr:uid="{A78D311F-6C56-4851-9232-AB83F30D0AE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Abdul Hanan</t>
        </r>
      </text>
    </comment>
    <comment ref="AV71" authorId="1" shapeId="0" xr:uid="{8EAAFFA1-4FD1-4255-8509-1A2A67E0F4E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Abdul Hanan</t>
        </r>
      </text>
    </comment>
    <comment ref="AW71" authorId="1" shapeId="0" xr:uid="{E6C6E9CC-24C6-4F52-88C3-86ADC538DB5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6pm to 3am
Check in at 6:49pm
Check out at 03:05am</t>
        </r>
      </text>
    </comment>
    <comment ref="AZ71" authorId="1" shapeId="0" xr:uid="{7FC89033-CC83-4835-B852-2B884429A88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record: not found
1st dial at 7:30pm
Check out at 4:02am</t>
        </r>
      </text>
    </comment>
    <comment ref="AW72" authorId="1" shapeId="0" xr:uid="{8B7ABA27-5797-4867-AECE-950F28A666B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6pm to 3am
Check in at 6:57pm
Check out at 03:05am</t>
        </r>
      </text>
    </comment>
    <comment ref="AZ72" authorId="1" shapeId="0" xr:uid="{85DC29EA-D5FF-46DB-A320-D6FE0DAE701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record: not found
1st dial at 7:02pm
Check out at 4:02am</t>
        </r>
      </text>
    </comment>
    <comment ref="AU73" authorId="1" shapeId="0" xr:uid="{CDFDD31C-004D-4A1C-99E8-247D1C12DF1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record: not found
1st dial at 7:09pm
Check out at 4:09am</t>
        </r>
      </text>
    </comment>
    <comment ref="AW73" authorId="1" shapeId="0" xr:uid="{5926422A-3EE2-47BC-B27F-0C8A9F6CFD0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6pm to 3am</t>
        </r>
      </text>
    </comment>
    <comment ref="AZ73" authorId="1" shapeId="0" xr:uid="{EF61042F-3973-4C40-9693-92BDD48CA97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record: not found
1st dial at 7:12pm
Check out at 12:09am
Approved</t>
        </r>
      </text>
    </comment>
    <comment ref="BB73" authorId="1" shapeId="0" xr:uid="{74177229-4B7D-4AD0-8EDC-5448587B11B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record: not found
Check in at 6:45pm
Last dial at 3:38am</t>
        </r>
      </text>
    </comment>
    <comment ref="AI74" authorId="0" shapeId="0" xr:uid="{A3214ACA-C9C7-4DE9-84E6-CE7CF67C4E5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1st dial at 7:28pm 
Check out at 4:12am </t>
        </r>
      </text>
    </comment>
    <comment ref="AI75" authorId="0" shapeId="0" xr:uid="{570A5D17-067C-42D0-90C2-CD3588804AC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7:03pm
couldn't mark check out</t>
        </r>
      </text>
    </comment>
    <comment ref="AJ75" authorId="0" shapeId="0" xr:uid="{8EE650C5-D69C-40DD-9AE9-617FD8DA7D4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7:53pm
check out at 4:10am
Overtime</t>
        </r>
      </text>
    </comment>
    <comment ref="AL75" authorId="0" shapeId="0" xr:uid="{C7C57269-F34F-4B7C-9052-9EAFB64BF77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7:28pm
check out at 4:05am</t>
        </r>
      </text>
    </comment>
    <comment ref="AO75" authorId="0" shapeId="0" xr:uid="{B95B2D3F-A080-495B-9BF8-84B24F0CD9A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7:43pm
check out at 4:02am</t>
        </r>
      </text>
    </comment>
    <comment ref="AP75" authorId="0" shapeId="0" xr:uid="{33953B16-4069-44CB-948E-AE37C22179B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7:14pm
couldn't mark check out</t>
        </r>
      </text>
    </comment>
    <comment ref="AT75" authorId="1" shapeId="0" xr:uid="{5A124BD8-9BF7-4E55-BFB4-BDB80047CCD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7:27pm
Check out at 4:16am</t>
        </r>
      </text>
    </comment>
    <comment ref="AV75" authorId="1" shapeId="0" xr:uid="{ECBAA91F-FF63-4E04-85B3-07DDDE67531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7:30pm
Check out at 5:36am</t>
        </r>
      </text>
    </comment>
    <comment ref="AW75" authorId="1" shapeId="0" xr:uid="{4B452BEB-EBE8-4476-AB83-A82BF1A6BF5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6pm to 3am</t>
        </r>
      </text>
    </comment>
    <comment ref="AZ75" authorId="1" shapeId="0" xr:uid="{D38F0E6B-D066-442C-BD18-FAB3B149402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record: not found
Check out at 5:31am</t>
        </r>
      </text>
    </comment>
    <comment ref="BA75" authorId="1" shapeId="0" xr:uid="{D905A945-5A08-43F9-A598-4FFBAFEBE93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7:33pm
Check out at 4:16am</t>
        </r>
      </text>
    </comment>
    <comment ref="BB75" authorId="1" shapeId="0" xr:uid="{326FB425-CA66-4F38-8626-316A0ADD200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7:16pm
Check out at 4:26am</t>
        </r>
      </text>
    </comment>
    <comment ref="BD75" authorId="1" shapeId="0" xr:uid="{C06B7004-150E-4DE6-9842-5C9B8499CEE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7:41pm
Check out at 4:09am</t>
        </r>
      </text>
    </comment>
    <comment ref="AJ76" authorId="0" shapeId="0" xr:uid="{93080DFA-76AF-46C1-8CA8-D550C381F00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7:53pm
check out at 4:10am
Overtime</t>
        </r>
      </text>
    </comment>
    <comment ref="AL76" authorId="0" shapeId="0" xr:uid="{21612AB9-4F6D-452E-BADD-70A08298414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7:18pm
check out at 4:04am</t>
        </r>
      </text>
    </comment>
    <comment ref="AM76" authorId="0" shapeId="0" xr:uid="{998EE835-FC5D-417B-9AD5-47934E1659A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7:51pm
check out at 4:22am</t>
        </r>
      </text>
    </comment>
    <comment ref="AN76" authorId="0" shapeId="0" xr:uid="{FC0898F6-0C39-49E8-B77A-650DBA68B69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7:33pm
check out at 4:16am</t>
        </r>
      </text>
    </comment>
    <comment ref="AO76" authorId="0" shapeId="0" xr:uid="{41F74037-7543-493E-A0BC-8DC55BDAD1B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7:31pm
check out at 3:59am</t>
        </r>
      </text>
    </comment>
    <comment ref="AP76" authorId="0" shapeId="0" xr:uid="{42A554FE-34BD-43C3-8D38-69D928A3CF1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11:58pm
Check out at 04:46am
Approved</t>
        </r>
      </text>
    </comment>
    <comment ref="AS76" authorId="1" shapeId="0" xr:uid="{64D6BFB7-23D1-4563-8CF1-53CB98A4B4C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abdul hanan</t>
        </r>
      </text>
    </comment>
    <comment ref="AT76" authorId="1" shapeId="0" xr:uid="{542EF0BB-E7F6-4E38-A539-53EBB0998A2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7:15pm
Check out at 4:16am</t>
        </r>
      </text>
    </comment>
    <comment ref="AU76" authorId="1" shapeId="0" xr:uid="{1A01C61B-D473-4F39-97F1-1AB47831772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8:40pm
Check out at 4:08am</t>
        </r>
      </text>
    </comment>
    <comment ref="AV76" authorId="1" shapeId="0" xr:uid="{5E888BAD-62D6-476E-B2D9-3C51CDFD815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8:30pm
Check out at 5:36am</t>
        </r>
      </text>
    </comment>
    <comment ref="AW76" authorId="1" shapeId="0" xr:uid="{F9FD7666-19FB-409E-AD27-37A78DF326A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8:30pm
Check out at 5:36am</t>
        </r>
      </text>
    </comment>
    <comment ref="AZ76" authorId="1" shapeId="0" xr:uid="{2C8A7442-E807-47C3-B0A9-7835E285DEF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record: not found
1st dial at 9:01pm
Check out at 4:53am</t>
        </r>
      </text>
    </comment>
    <comment ref="BB76" authorId="1" shapeId="0" xr:uid="{844F92B1-201B-4CDA-B7DD-555A1B87A3F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7:26pm
Check out at 4:10am</t>
        </r>
      </text>
    </comment>
    <comment ref="AJ77" authorId="0" shapeId="0" xr:uid="{70FDD7D3-1A66-4ABA-80DB-CA605813ECD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7:52pm
check out at 4:10am
Overtime</t>
        </r>
      </text>
    </comment>
    <comment ref="AW77" authorId="1" shapeId="0" xr:uid="{7D1819A2-8572-43FB-92C9-231F01D316F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6pm to 3am</t>
        </r>
      </text>
    </comment>
    <comment ref="AZ77" authorId="1" shapeId="0" xr:uid="{7971B62A-E3EA-4E42-8410-28737BC7A95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record: not found
Check out at 4:53am</t>
        </r>
      </text>
    </comment>
    <comment ref="AF78" authorId="1" shapeId="0" xr:uid="{0945F3DC-B8F8-4339-940B-31096BFAB48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8:32pm
Check out at 4:55am</t>
        </r>
      </text>
    </comment>
    <comment ref="AG78" authorId="1" shapeId="0" xr:uid="{BB88B559-B285-4F5B-A02B-46F5410188B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8:22pm
Check out at 4:58am</t>
        </r>
      </text>
    </comment>
    <comment ref="AH78" authorId="1" shapeId="0" xr:uid="{ECCCE04C-6E4E-4E12-8C5E-AA48F65448E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8:18pm
Check out at 4:54am</t>
        </r>
      </text>
    </comment>
    <comment ref="AL78" authorId="1" shapeId="0" xr:uid="{9E510F29-FD6C-4C9F-A041-DE4EB83792B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8:30pm
Check out at 4:58am</t>
        </r>
      </text>
    </comment>
    <comment ref="AT78" authorId="1" shapeId="0" xr:uid="{A836C8B2-CED9-488B-8935-F6E5F3C0A92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1st dial at 6:49pm
Check out at 1:42am</t>
        </r>
      </text>
    </comment>
    <comment ref="AV78" authorId="1" shapeId="0" xr:uid="{B04B6618-1155-44D9-9AFB-91443274B54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1st dial at 7:39pm
Check out at 4:15am</t>
        </r>
      </text>
    </comment>
    <comment ref="AW78" authorId="1" shapeId="0" xr:uid="{35FEBCAE-9984-4BAE-8C12-05C809E44D7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1st dial at 6:33pm
Check out at 3:07am</t>
        </r>
      </text>
    </comment>
    <comment ref="AZ78" authorId="1" shapeId="0" xr:uid="{19B5D0B6-250A-4A85-81A7-36A21EDEB39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1st dial at 7:25pm
Check out at 4:53am</t>
        </r>
      </text>
    </comment>
    <comment ref="AE79" authorId="0" shapeId="0" xr:uid="{245353AA-D4E2-4BE1-B674-41F388B5631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07:21pm
Check out at 10:30pm</t>
        </r>
      </text>
    </comment>
    <comment ref="AF79" authorId="0" shapeId="0" xr:uid="{B219A40F-F2C2-4D2F-A210-24714DF9CAF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07:38pm
Check out at 01:16am</t>
        </r>
      </text>
    </comment>
    <comment ref="AI79" authorId="1" shapeId="0" xr:uid="{EC4A4B1D-B544-45A1-8CE9-784F7EFC31F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Couldn't mark Check in
1st dial at 7:47pm
Check out at 4:54am</t>
        </r>
      </text>
    </comment>
    <comment ref="AJ79" authorId="1" shapeId="0" xr:uid="{8C9366E4-A76C-4B72-90FB-D27D51F3904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7:47pm
Check out at 4:00am</t>
        </r>
      </text>
    </comment>
    <comment ref="AL79" authorId="1" shapeId="0" xr:uid="{A081E992-3083-4919-B227-8E3542F8326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7:52pm
Check out at 4:03am</t>
        </r>
      </text>
    </comment>
    <comment ref="AM79" authorId="0" shapeId="0" xr:uid="{E0671ABD-2C70-4FFB-B12D-F02674F11D2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10:42pm
Check out at 04:01am</t>
        </r>
      </text>
    </comment>
    <comment ref="AN79" authorId="1" shapeId="0" xr:uid="{8ADA90D9-34E3-4AEE-974A-59D5E4C3FEB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7:42pm
Check out at 4:07am</t>
        </r>
      </text>
    </comment>
    <comment ref="AP79" authorId="1" shapeId="0" xr:uid="{450761E3-6945-46B3-96EE-06DB1E52299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7:53pm
Check out at 4:02am</t>
        </r>
      </text>
    </comment>
    <comment ref="AS79" authorId="0" shapeId="0" xr:uid="{6855D41C-0B2A-4C8D-A90C-4072B847BF9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4:02am</t>
        </r>
      </text>
    </comment>
    <comment ref="AU79" authorId="1" shapeId="0" xr:uid="{930AC0BC-19DF-4174-8D63-A471A515C29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1st dial at 7:45pm
Check out at 4:04am</t>
        </r>
      </text>
    </comment>
    <comment ref="AV79" authorId="1" shapeId="0" xr:uid="{50966AD8-E0AE-41D8-B4BB-F9B53B9864B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9:11pm
Check out at 4:13am</t>
        </r>
      </text>
    </comment>
    <comment ref="AW79" authorId="1" shapeId="0" xr:uid="{89EBDEA1-31A1-4ABA-8466-F724C2AA9F5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6pm to 3am</t>
        </r>
      </text>
    </comment>
    <comment ref="AZ79" authorId="1" shapeId="0" xr:uid="{9A2EA215-1DEC-457E-B3ED-164D03FF783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1st dial at 7:34pm
Check out at 4:04am</t>
        </r>
      </text>
    </comment>
    <comment ref="AG80" authorId="1" shapeId="0" xr:uid="{9B469618-7E79-48F7-A6E6-E9CAB9C9B37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7:19pm
Check out at 4:35am</t>
        </r>
      </text>
    </comment>
    <comment ref="AI80" authorId="1" shapeId="0" xr:uid="{09F79274-CC94-46F6-AA1F-FE60328FCE2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chech out: not found</t>
        </r>
      </text>
    </comment>
    <comment ref="AJ80" authorId="1" shapeId="0" xr:uid="{E97AF1C8-5F45-4A8A-81B4-682F535B8A4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7:15pm
Check out at 4:10am
Overtime</t>
        </r>
      </text>
    </comment>
    <comment ref="AL80" authorId="1" shapeId="0" xr:uid="{52AFA3D7-C1CE-4300-8ED5-96161486B8B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7:11pm
Check out at 4:05am</t>
        </r>
      </text>
    </comment>
    <comment ref="AM80" authorId="1" shapeId="0" xr:uid="{2B98156E-3B8F-44E5-B5EC-A8AF6275463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7:21pm
Check out at 4:17am</t>
        </r>
      </text>
    </comment>
    <comment ref="AN80" authorId="0" shapeId="0" xr:uid="{5998069B-1A5E-429B-8A6D-8003DD678B6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1st dial at 7:28pm 
Check out at 4:05am </t>
        </r>
      </text>
    </comment>
    <comment ref="AS80" authorId="1" shapeId="0" xr:uid="{CA65432F-FAF5-4A4B-9FEB-A838A309378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7:21pm
Check out at 4:02am</t>
        </r>
      </text>
    </comment>
    <comment ref="AU80" authorId="1" shapeId="0" xr:uid="{A7B34ACE-41AF-467D-A54B-660912D833A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7:20pm
Check out at 4:08am</t>
        </r>
      </text>
    </comment>
    <comment ref="AV80" authorId="1" shapeId="0" xr:uid="{C74FDD47-4FA1-4110-B163-D22FE37F543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7:17pm
Check out at 4:43am</t>
        </r>
      </text>
    </comment>
    <comment ref="AW80" authorId="1" shapeId="0" xr:uid="{A5B449E2-F2FF-4847-A66E-6374F43F22F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6pm to 3am
Check in at 6:16pm
Check out at 12:50am</t>
        </r>
      </text>
    </comment>
    <comment ref="AZ80" authorId="1" shapeId="0" xr:uid="{13C0A6C0-793B-4E6F-B9DF-3FE2C44EAC1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1st dial at 7:57pm
Check out at 3:50am</t>
        </r>
      </text>
    </comment>
    <comment ref="BA80" authorId="1" shapeId="0" xr:uid="{DDF635E9-918A-409A-8833-B06C49E4BC2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7:15pm</t>
        </r>
      </text>
    </comment>
    <comment ref="BD80" authorId="1" shapeId="0" xr:uid="{3676EB1E-1DF4-4403-9844-2F53C824E02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7:25pm</t>
        </r>
      </text>
    </comment>
    <comment ref="AJ81" authorId="1" shapeId="0" xr:uid="{5F600240-8D39-484E-8703-05F36B80A57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Overtime</t>
        </r>
      </text>
    </comment>
    <comment ref="AL81" authorId="1" shapeId="0" xr:uid="{3D95E1BE-96D4-4341-AD7A-E8DDD4EC420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7:14pm
Check out at 4:02am</t>
        </r>
      </text>
    </comment>
    <comment ref="AW81" authorId="1" shapeId="0" xr:uid="{4FCBBC4C-C6AB-4CF1-A24D-6AC447C45BC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6pm to 3am
Check in at 6:13pm
Check out at 3:06am</t>
        </r>
      </text>
    </comment>
    <comment ref="AZ81" authorId="1" shapeId="0" xr:uid="{6E7CF888-ADF8-4128-AA21-52AA3DC83BF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1st dial at 7:23pm
Check out at 3:52am</t>
        </r>
      </text>
    </comment>
    <comment ref="BA81" authorId="1" shapeId="0" xr:uid="{D33A18A6-9003-4E2B-A3AD-63EDD8C4631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7:18pm Check out at 4:08am </t>
        </r>
      </text>
    </comment>
    <comment ref="BD81" authorId="1" shapeId="0" xr:uid="{9E8E74F1-6FC5-4101-BA79-E28F1E7F942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7:11pm Check out at 4:10am </t>
        </r>
      </text>
    </comment>
    <comment ref="AE82" authorId="1" shapeId="0" xr:uid="{83EABF8F-826D-4E50-A006-726CD29FBD0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7:14pm
Check out at 4:07am</t>
        </r>
      </text>
    </comment>
    <comment ref="AI82" authorId="1" shapeId="0" xr:uid="{080E413F-23A7-4F5C-9C81-0AA6250AF19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7:34pm
Check out at 4:04am</t>
        </r>
      </text>
    </comment>
    <comment ref="AN83" authorId="0" shapeId="0" xr:uid="{1724F77B-960F-4C62-B2D2-369FEB3DF71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8:21pm
Check out at 10:54am</t>
        </r>
      </text>
    </comment>
    <comment ref="AO83" authorId="0" shapeId="0" xr:uid="{5A405C0E-E9DA-4A3C-91CD-3384CAB1E79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6:48pm
Check out at 10:54am</t>
        </r>
      </text>
    </comment>
    <comment ref="AP83" authorId="1" shapeId="0" xr:uid="{B9787336-4215-4D1E-81FC-945A9F9DD37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6:50pm
Check out at 2:12am</t>
        </r>
      </text>
    </comment>
    <comment ref="AS83" authorId="0" shapeId="0" xr:uid="{960C7DE6-9A31-40BC-9040-A80D46BF87E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7:19pm
Check out at 12:50am</t>
        </r>
      </text>
    </comment>
    <comment ref="AT83" authorId="0" shapeId="0" xr:uid="{A038A9F0-D82F-418B-8EFA-3B99CDB57F1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7:04pm
Check out at 12:06am</t>
        </r>
      </text>
    </comment>
    <comment ref="AU83" authorId="0" shapeId="0" xr:uid="{E7535F78-2E3E-433A-825E-BA1CB5D8280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6:36pm
Check out at 12:52am</t>
        </r>
      </text>
    </comment>
    <comment ref="AV83" authorId="0" shapeId="0" xr:uid="{A813ED1B-0F39-4256-9832-002979B8AD3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6:48pm
Check out at 12:37am</t>
        </r>
      </text>
    </comment>
    <comment ref="AW83" authorId="0" shapeId="0" xr:uid="{606FFC05-6A2D-48E9-9F6B-255F6AE8E31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6:56pm
Check out at 12:47am</t>
        </r>
      </text>
    </comment>
    <comment ref="BA83" authorId="0" shapeId="0" xr:uid="{78AECF31-0AD9-44F1-843F-E75A02AC6C5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6:46pm
Check out at 12:24am</t>
        </r>
      </text>
    </comment>
    <comment ref="BB83" authorId="0" shapeId="0" xr:uid="{7414DA1F-9DEC-4F79-B175-C0B84A1CCD1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7:09pm
Check out at 12:04am</t>
        </r>
      </text>
    </comment>
    <comment ref="BC83" authorId="0" shapeId="0" xr:uid="{128DA306-80A6-4936-B6B5-19A6FAEF702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6:53pm
Check out at 12:09am</t>
        </r>
      </text>
    </comment>
    <comment ref="BD83" authorId="0" shapeId="0" xr:uid="{2DABC43C-585A-4663-97ED-1CD77A0B27F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6:47pm
Check out at 12:40am</t>
        </r>
      </text>
    </comment>
    <comment ref="AF84" authorId="0" shapeId="0" xr:uid="{AB44E1B7-CD3D-4DEF-B169-2DE0B19B901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G84" authorId="0" shapeId="0" xr:uid="{F2248D97-BD33-4BA5-9B6D-5FBD08F8078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H84" authorId="0" shapeId="0" xr:uid="{050744B7-D719-4E18-BB59-EEF0DC7EDFE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84" authorId="0" shapeId="0" xr:uid="{35857C16-B920-438E-B849-CDCE25B1879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84" authorId="0" shapeId="0" xr:uid="{93DE4823-3911-4A58-81D3-AE0EE74D4A0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84" authorId="0" shapeId="0" xr:uid="{3D06859C-79FE-4B35-B8A2-A078822CBFD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N84" authorId="0" shapeId="0" xr:uid="{558C4B40-BD24-419E-B453-CC690FA6F32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84" authorId="0" shapeId="0" xr:uid="{4BF91415-E402-48E6-A872-9F8B000FA50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84" authorId="0" shapeId="0" xr:uid="{A6F91CA0-6633-49E6-9D7F-DE155186501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V84" authorId="1" shapeId="0" xr:uid="{CC874CB8-9716-49DB-8BCB-D46EFF0A8AD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7:23pm
Check out at 4:20am</t>
        </r>
      </text>
    </comment>
    <comment ref="AW84" authorId="1" shapeId="0" xr:uid="{CF15B797-A8FF-41D5-B45A-C4A9B9F4361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6pm to 3am
Check in at 6:21pm
Check out at 3:05am</t>
        </r>
      </text>
    </comment>
    <comment ref="AZ84" authorId="1" shapeId="0" xr:uid="{E2D7E751-C101-4C85-8A70-2653290D911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1st dial at 7:32pm
Check out at 3:26am</t>
        </r>
      </text>
    </comment>
    <comment ref="BA84" authorId="1" shapeId="0" xr:uid="{E20C7985-A6E0-47E3-AAAD-89525542433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7:59pm
couldn't mark Check out</t>
        </r>
      </text>
    </comment>
    <comment ref="AG85" authorId="0" shapeId="0" xr:uid="{33C49155-FB93-45D2-96CD-590E255E4AB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H85" authorId="0" shapeId="0" xr:uid="{1C3C7418-A6F8-4C37-AF8C-B9D0BFBC9DF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85" authorId="0" shapeId="0" xr:uid="{3E009C76-7904-40EB-8CF6-14222F80387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85" authorId="0" shapeId="0" xr:uid="{A5D60858-17CD-4446-BD96-FE74A4BE3E7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85" authorId="0" shapeId="0" xr:uid="{4946C6EB-1422-4622-8601-B34A5000089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N85" authorId="0" shapeId="0" xr:uid="{DA5FF0ED-957D-4F19-8DEF-3CA69470B4A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T85" authorId="1" shapeId="0" xr:uid="{08091946-8659-49A0-B393-840B1072FE8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7:25pm
Check out at 4:01am</t>
        </r>
      </text>
    </comment>
    <comment ref="AW85" authorId="1" shapeId="0" xr:uid="{FDF2E97E-AC87-4813-8662-958EB7A7D50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6pm to 3am</t>
        </r>
      </text>
    </comment>
    <comment ref="BA85" authorId="1" shapeId="0" xr:uid="{5F2E92C9-C183-46A7-A91E-71E5AB700FC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6:32pm
Check out at 10:03pm
Approved </t>
        </r>
      </text>
    </comment>
    <comment ref="BD85" authorId="1" shapeId="0" xr:uid="{88044B0B-F41B-4FB5-8316-4BE17614F4A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7:12pm
Check out at 4:06am</t>
        </r>
      </text>
    </comment>
    <comment ref="AL86" authorId="0" shapeId="0" xr:uid="{7121F642-D747-4616-9FB3-EF36A2C4A00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86" authorId="0" shapeId="0" xr:uid="{BE37E2AF-EF01-4391-B5D1-1A88A7A3F23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N86" authorId="0" shapeId="0" xr:uid="{482430C2-3B4B-48FB-9296-819B298DCA3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86" authorId="0" shapeId="0" xr:uid="{8E2C1F08-1BEF-4819-A50F-58FFF1AB3DB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86" authorId="0" shapeId="0" xr:uid="{A10A412B-7ECC-40E4-AB4E-6D513B3DBBD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86" authorId="1" shapeId="0" xr:uid="{4A30384B-83C0-418A-B5B8-2E1617C5CC5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7:22pm
Check out at 4:09am</t>
        </r>
      </text>
    </comment>
    <comment ref="AW86" authorId="1" shapeId="0" xr:uid="{A363D8B2-9A6F-4E66-A82C-1DA63A3F5DA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6pm to 3am
Check in at 6:43pm
Check out at  3:05am</t>
        </r>
      </text>
    </comment>
    <comment ref="AZ86" authorId="0" shapeId="0" xr:uid="{9F3B71DE-FACB-4134-93DF-C5839B1C9AE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12:00pm
Check out at 04:12Pm</t>
        </r>
      </text>
    </comment>
    <comment ref="BB86" authorId="1" shapeId="0" xr:uid="{185311C3-5C40-4048-BEA9-B4BE2363642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1st dial at 7:21pm
last dial at 3:52am</t>
        </r>
      </text>
    </comment>
    <comment ref="BC86" authorId="1" shapeId="0" xr:uid="{8742CCFB-133C-40F7-BC33-F4B0997ACFD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1st dial at 7:13pm
last dial at 11:28am
Approved</t>
        </r>
      </text>
    </comment>
    <comment ref="AL87" authorId="0" shapeId="0" xr:uid="{03688D89-5090-43EC-ADA5-0D8D1CFF861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87" authorId="0" shapeId="0" xr:uid="{39BEC5BE-8DFC-4103-B4BF-32F3BFF5C28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N87" authorId="0" shapeId="0" xr:uid="{94341606-0710-4650-88D0-1D9138B9669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87" authorId="0" shapeId="0" xr:uid="{043F8A51-6579-438A-962A-2EC3CBDD1B9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87" authorId="0" shapeId="0" xr:uid="{0811A1C7-4604-468C-87AA-E4E4B509C5F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U87" authorId="1" shapeId="0" xr:uid="{7C853DA2-CC14-41AC-9FC3-F52D58D7016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1st dial at 7:02pm
last dial at 3:58am</t>
        </r>
      </text>
    </comment>
    <comment ref="AV87" authorId="1" shapeId="0" xr:uid="{1BC62189-D10F-4CA0-9626-EE4B199804F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8:30pm
Check out at 4:09am</t>
        </r>
      </text>
    </comment>
    <comment ref="AW87" authorId="1" shapeId="0" xr:uid="{17C47E10-D7D7-4436-B439-7B62391CFAA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6pm to 3am
Check in at 6:23pm
Check out at  3:07am</t>
        </r>
      </text>
    </comment>
    <comment ref="BB87" authorId="1" shapeId="0" xr:uid="{2C6B5E79-C25B-4FDE-9222-F79AE88B2F5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7:19pm
Check out at  4:15am</t>
        </r>
      </text>
    </comment>
    <comment ref="AL88" authorId="0" shapeId="0" xr:uid="{D1B6DA22-1077-4E4B-8210-FEFCB7A1470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88" authorId="0" shapeId="0" xr:uid="{FF5F49EA-03EA-4BE4-A0F0-30734F8B1E6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N88" authorId="0" shapeId="0" xr:uid="{D7232F0F-F224-49C8-8122-C81262A1A54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88" authorId="0" shapeId="0" xr:uid="{0C83AEDC-C1FA-47F8-8545-6811E66BAD9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88" authorId="0" shapeId="0" xr:uid="{81BD2C43-1150-47A7-A5F5-63B6DCBC449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88" authorId="1" shapeId="0" xr:uid="{05DCEBF7-DAA6-4D14-8624-65907DE9136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7:23pm
Check out at 4:01am</t>
        </r>
      </text>
    </comment>
    <comment ref="AV88" authorId="1" shapeId="0" xr:uid="{F9DDCB5B-2F74-456E-BE2D-BD3EAD26A63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7:29pm
Check out at 1:53am</t>
        </r>
      </text>
    </comment>
    <comment ref="AZ88" authorId="1" shapeId="0" xr:uid="{AA81FFFF-5761-4A52-BB47-217F348CD86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1st dial at 7:09pm
Check out at 4:02am</t>
        </r>
      </text>
    </comment>
    <comment ref="AL89" authorId="0" shapeId="0" xr:uid="{8B822673-CB56-41B9-8A56-700677B1FAE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89" authorId="0" shapeId="0" xr:uid="{5ABF819D-0009-407C-91F9-475D6473759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N89" authorId="0" shapeId="0" xr:uid="{B6EDEFEF-7C20-4C17-A345-C64098433FF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89" authorId="0" shapeId="0" xr:uid="{046E4FE5-E0C6-43E9-8864-78047FDD0A3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89" authorId="0" shapeId="0" xr:uid="{2F0D24B5-1EE1-40B3-A85D-3CA2AB740F3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U89" authorId="0" shapeId="0" xr:uid="{D2805A6A-F95A-496B-842E-E653060A45E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Attendance record: not found
email: Done</t>
        </r>
      </text>
    </comment>
    <comment ref="AV89" authorId="1" shapeId="0" xr:uid="{E6AC35C3-6ACC-44B9-99BF-033EBD672B2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8:37pm
(by Mail)</t>
        </r>
      </text>
    </comment>
    <comment ref="BB89" authorId="1" shapeId="0" xr:uid="{42DEDD85-F242-4DAB-A626-CDED8966993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7:19pm
Check out at 4:01am</t>
        </r>
      </text>
    </comment>
    <comment ref="AL90" authorId="0" shapeId="0" xr:uid="{A8444FF3-79CD-4CC9-B652-9EC065378C3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90" authorId="0" shapeId="0" xr:uid="{76147084-5DD1-4054-A830-B36636763ED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N90" authorId="0" shapeId="0" xr:uid="{D3F2CE31-3D8B-49F4-9E22-C0228E4E50F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U91" authorId="0" shapeId="0" xr:uid="{156B6937-1B8E-4DA2-8EAC-BADFC5C057D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U92" authorId="0" shapeId="0" xr:uid="{F07A4EEE-2213-42B7-BF58-5FBA55C3BB8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V92" authorId="0" shapeId="0" xr:uid="{19B6E615-DD14-4553-8322-4D06CAAE54E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92" authorId="0" shapeId="0" xr:uid="{056B5BA6-196B-44D4-AA3F-FB05D402BC9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Z92" authorId="0" shapeId="0" xr:uid="{A460E594-C3E7-4B94-A503-1F2676C4352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E93" authorId="1" shapeId="0" xr:uid="{508CA9CD-1806-41F2-8718-623891B3204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7:17pm
Check out at 4:02am</t>
        </r>
      </text>
    </comment>
    <comment ref="AG93" authorId="1" shapeId="0" xr:uid="{FE775843-30A3-4B0B-AAB1-40F108351B1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8:00pm
Check out at 4:01am</t>
        </r>
      </text>
    </comment>
    <comment ref="AH93" authorId="1" shapeId="0" xr:uid="{AF2D8B9E-CB66-448C-85A2-8B3B69D0FF7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7:13pm
Check out at 4:01am</t>
        </r>
      </text>
    </comment>
    <comment ref="AI93" authorId="1" shapeId="0" xr:uid="{63DC331A-9EFB-42A6-8EE8-304D19F7734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7:56pm
Check out at 3:59am</t>
        </r>
      </text>
    </comment>
    <comment ref="AL93" authorId="1" shapeId="0" xr:uid="{BF5B4F30-513D-4A46-A51E-48053EAFA75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7:40pm
Check out at 4:00am</t>
        </r>
      </text>
    </comment>
    <comment ref="AO93" authorId="1" shapeId="0" xr:uid="{AA7B755F-6A14-4DBA-BD3F-6EF980EE554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7:35pm
Check out at 4:17am</t>
        </r>
      </text>
    </comment>
    <comment ref="AT93" authorId="1" shapeId="0" xr:uid="{96B447B8-14D9-44B5-ADE1-5D0E885F19F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6:58pm
Check out at 3:20am</t>
        </r>
      </text>
    </comment>
    <comment ref="AU93" authorId="1" shapeId="0" xr:uid="{A89C6135-8F3B-44AD-82A7-F9A90F9F93D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10pm to 7am</t>
        </r>
      </text>
    </comment>
    <comment ref="AV93" authorId="1" shapeId="0" xr:uid="{EBB0F061-31BC-42C4-8CF6-CBDADF93B9A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8:08pm
Check out at 4:07am</t>
        </r>
      </text>
    </comment>
    <comment ref="AW93" authorId="1" shapeId="0" xr:uid="{B99E32B4-3CA7-471E-A158-29A8EFD2796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7:53pm
Check out at 4:00am</t>
        </r>
      </text>
    </comment>
    <comment ref="AZ93" authorId="1" shapeId="0" xr:uid="{1E97B973-04EB-42A5-9426-E4F90A2545A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1st dial at 7:44pm
Check out at 4:01am</t>
        </r>
      </text>
    </comment>
    <comment ref="BA93" authorId="1" shapeId="0" xr:uid="{CB35BA75-44FC-4FBA-9DEF-1E61BDEB929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7:15pm
Check out at 5:59am</t>
        </r>
      </text>
    </comment>
    <comment ref="BB93" authorId="1" shapeId="0" xr:uid="{EC0CBF97-9C85-41FB-93B7-627AB8CF81E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7:29pm
Check out at 4:13am</t>
        </r>
      </text>
    </comment>
    <comment ref="BC93" authorId="1" shapeId="0" xr:uid="{72EC8EDB-C963-440B-8324-E2B276A7C74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7:39pm
Check out at 4:00am</t>
        </r>
      </text>
    </comment>
    <comment ref="BD93" authorId="1" shapeId="0" xr:uid="{000A2873-B98E-47E8-A50B-2C481D8F2A6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7:20pm
Check out at 4:11am</t>
        </r>
      </text>
    </comment>
    <comment ref="AB94" authorId="1" shapeId="0" xr:uid="{92E9791A-5F19-4317-B098-7FCFB819C2B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7:55pm
Check out at 4:02am</t>
        </r>
      </text>
    </comment>
    <comment ref="AE94" authorId="1" shapeId="0" xr:uid="{6216CD0A-65CE-4A8C-B616-F69189EB4A7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7:12pm
Check out at 4:02am</t>
        </r>
      </text>
    </comment>
    <comment ref="AG94" authorId="1" shapeId="0" xr:uid="{493C1CE1-EF5E-4C6D-95F4-3D52F778FF9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7:18pm
Check out at 4:10am</t>
        </r>
      </text>
    </comment>
    <comment ref="AM94" authorId="1" shapeId="0" xr:uid="{43AB319A-2592-43E4-81AB-06C1C762946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Couldn't mark Check in
Check out at 4:10am</t>
        </r>
      </text>
    </comment>
    <comment ref="AN94" authorId="1" shapeId="0" xr:uid="{7BFE4C5A-FBE0-4209-8A62-BF630501F76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7:22pm
Check out at 3:59am</t>
        </r>
      </text>
    </comment>
    <comment ref="AP94" authorId="1" shapeId="0" xr:uid="{D2A58333-0130-4969-809B-4BC802C06A6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6:50pm
Check out at 2:24am</t>
        </r>
      </text>
    </comment>
    <comment ref="AS94" authorId="1" shapeId="0" xr:uid="{23820F56-3AAE-4256-BA6B-05376C99A90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7:31pm
Check out at 4:02am</t>
        </r>
      </text>
    </comment>
    <comment ref="AT94" authorId="1" shapeId="0" xr:uid="{CEFB900D-5B12-4CD3-8792-1CF23D904B7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8:19pm
Check out at 3:58am</t>
        </r>
      </text>
    </comment>
    <comment ref="AU94" authorId="1" shapeId="0" xr:uid="{3C2C29F2-BCCD-42D2-BBBF-3B1F1E8DB16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10pm to 7am</t>
        </r>
      </text>
    </comment>
    <comment ref="AW94" authorId="1" shapeId="0" xr:uid="{2EE49793-1E1E-4EFD-8F73-7B1BA4320E2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7:16pm
Check out at 3:58am</t>
        </r>
      </text>
    </comment>
    <comment ref="AZ94" authorId="1" shapeId="0" xr:uid="{965C5C8B-31DF-41E1-AC3A-DE81332AC1F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1st dial at 7:59pm
Check out at 4:02am</t>
        </r>
      </text>
    </comment>
    <comment ref="BB94" authorId="1" shapeId="0" xr:uid="{AB855D25-7B37-4B84-9A79-B83F2ED806A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6:53pm
Check out at 1:39am</t>
        </r>
      </text>
    </comment>
    <comment ref="BC94" authorId="1" shapeId="0" xr:uid="{982CBADD-FB2B-4470-8FAC-82FB6761275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7:18pm
Check out at 4:00am</t>
        </r>
      </text>
    </comment>
    <comment ref="BD94" authorId="1" shapeId="0" xr:uid="{23F130D1-0540-4A83-9018-434076B2468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7:58pm
Check out at 4:09am</t>
        </r>
      </text>
    </comment>
    <comment ref="AF95" authorId="1" shapeId="0" xr:uid="{B64AD0F3-BDBD-4689-B8C6-B1431ED3AA4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7:14pm
Check out at 4:02am</t>
        </r>
      </text>
    </comment>
    <comment ref="AI95" authorId="1" shapeId="0" xr:uid="{B95BDD91-EAC9-4927-B1A9-62B96037B17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7:21pm
Check out at 4:00am</t>
        </r>
      </text>
    </comment>
    <comment ref="AM95" authorId="1" shapeId="0" xr:uid="{33D78671-E3C7-4F44-9AE1-8AEA47040D9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7:50pm
Check out at 3:59am</t>
        </r>
      </text>
    </comment>
    <comment ref="AI96" authorId="0" shapeId="0" xr:uid="{2A1077B9-E217-4FFB-87BE-D0B20DB6F36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07:00pm
Check out at 11:40pm</t>
        </r>
      </text>
    </comment>
    <comment ref="AM96" authorId="1" shapeId="0" xr:uid="{70587DA6-94D6-4860-B397-2D5142070FC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7:13pm
Check out at 3:59am</t>
        </r>
      </text>
    </comment>
    <comment ref="AO96" authorId="1" shapeId="0" xr:uid="{748B6802-11AA-404F-97D5-A3240DECF05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6:55pm
Check out at 8:05pm</t>
        </r>
      </text>
    </comment>
    <comment ref="AZ97" authorId="0" shapeId="0" xr:uid="{40220F18-7C51-4CDD-A048-765ACE2B345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A97" authorId="0" shapeId="0" xr:uid="{262F9DBB-659D-401C-A35F-81F93E2335C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B97" authorId="0" shapeId="0" xr:uid="{5B17A280-E834-414F-A1F0-A570CF1FEA0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C97" authorId="0" shapeId="0" xr:uid="{E542F79F-2A55-4702-8641-A5475CE3CE9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D97" authorId="0" shapeId="0" xr:uid="{8C813DE4-DBA9-4A04-93B8-35876024805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Z98" authorId="0" shapeId="0" xr:uid="{DD828E15-7128-4F30-A714-FF2B890EB6A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C99" authorId="0" shapeId="0" xr:uid="{A3ACE572-E7B0-4687-8394-4C7B43ED7A3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Z115" authorId="1" shapeId="0" xr:uid="{622F5445-A9E7-45B8-8512-51408B60E9A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BG137" authorId="3" shapeId="0" xr:uid="{3103C8F2-0FDF-475C-BF40-BD2C2E2520D8}">
      <text>
        <r>
          <rPr>
            <sz val="8"/>
            <color indexed="81"/>
            <rFont val="Tahoma"/>
            <family val="2"/>
          </rPr>
          <t xml:space="preserve">Paid &amp; Unpaid Leaves Both
</t>
        </r>
      </text>
    </comment>
    <comment ref="BG145" authorId="3" shapeId="0" xr:uid="{BEBF4D89-4B98-487A-954B-0ABBD4FB6C92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189" authorId="3" shapeId="0" xr:uid="{B0E2C746-0F95-4440-A039-2941D43294A0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197" authorId="3" shapeId="0" xr:uid="{5F0D64D0-A7F2-429B-8D7C-89926D4C6040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41" authorId="3" shapeId="0" xr:uid="{49D48B74-863E-4D3F-9B78-5C8E5252BEEE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49" authorId="3" shapeId="0" xr:uid="{7D99B1C9-B38C-4779-9C16-0A2E65372B79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93" authorId="3" shapeId="0" xr:uid="{2BE61565-56C2-438F-86B2-8F93EB10FCF5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301" authorId="3" shapeId="0" xr:uid="{CC91A217-1F20-4995-BBEA-B84E8AF08397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Wali Khan</author>
    <author>Muhammad Wali Khan</author>
    <author>Williams Jr.</author>
    <author>ASAD ULLAH</author>
  </authors>
  <commentList>
    <comment ref="AW4" authorId="0" shapeId="0" xr:uid="{EAC5BD84-AAD4-4999-9258-A2E8B0102F7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4" authorId="0" shapeId="0" xr:uid="{3B2FAAA9-FC11-41FC-862B-4EE0F3158A7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
Check out at 3:17am</t>
        </r>
      </text>
    </comment>
    <comment ref="AD5" authorId="1" shapeId="0" xr:uid="{EA984F48-3D90-407D-9092-321B6351F3B5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</t>
        </r>
      </text>
    </comment>
    <comment ref="AL5" authorId="0" shapeId="0" xr:uid="{CEEC44A4-2C1F-4F20-B4A1-DC06250AA43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07:50pm
Check out at 04:02am</t>
        </r>
      </text>
    </comment>
    <comment ref="AM5" authorId="1" shapeId="0" xr:uid="{3791348D-C0DF-40FD-B553-5BCA3D900472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Meal Break</t>
        </r>
      </text>
    </comment>
    <comment ref="AA6" authorId="0" shapeId="0" xr:uid="{35EF0462-5C21-48E8-B7C4-0441E97A8CA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B6" authorId="0" shapeId="0" xr:uid="{28B159D6-9087-4EAF-B63C-F0F9E5520C1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C6" authorId="0" shapeId="0" xr:uid="{21E161AF-426F-43EC-98A2-CF193C90772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D6" authorId="0" shapeId="0" xr:uid="{B02946CF-7C61-4C73-91E4-96E039C8308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Y7" authorId="2" shapeId="0" xr:uid="{9BE0A8F9-178A-42C9-A900-3DBEED812D2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11:53am
Check out at 5:14pm
Check in again at 8:59pm
Check out at 3:16am</t>
        </r>
      </text>
    </comment>
    <comment ref="AB8" authorId="0" shapeId="0" xr:uid="{01C1B20E-0507-4F88-AC67-41C5C5AF3E8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Couldn,t mark Check in 
Check out at 4:12am</t>
        </r>
      </text>
    </comment>
    <comment ref="AC8" authorId="0" shapeId="0" xr:uid="{2D166991-A28A-41E3-9DC3-255027CE30F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Couldn,t mark Check in 
Check out at 3:59am</t>
        </r>
      </text>
    </comment>
    <comment ref="AD8" authorId="0" shapeId="0" xr:uid="{8981156A-C072-4129-B1F2-A9D6A0D4303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1:07am 
Check out at 4:01am</t>
        </r>
      </text>
    </comment>
    <comment ref="AE8" authorId="0" shapeId="0" xr:uid="{924263FC-7AF5-437F-BA2A-4F6718ABEFE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Couldn,t mark Check in 
Check out at 4:02am</t>
        </r>
      </text>
    </comment>
    <comment ref="AI8" authorId="0" shapeId="0" xr:uid="{41C2BE9D-9872-48E4-ACB4-DD9790AFF90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1:06am
Check out at 4:29am</t>
        </r>
      </text>
    </comment>
    <comment ref="AJ8" authorId="0" shapeId="0" xr:uid="{3945B526-E86A-4103-B00D-8FC8505616C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1:08am
Check out at 4:00am</t>
        </r>
      </text>
    </comment>
    <comment ref="AK8" authorId="0" shapeId="0" xr:uid="{45FDD22F-D126-48C7-9154-C7C0E161CEC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1:07am
Check out at 4:06am</t>
        </r>
      </text>
    </comment>
    <comment ref="AL8" authorId="0" shapeId="0" xr:uid="{AD452FF1-F3D5-4C54-A0FF-58152A5BB3B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1:13am
Check out at 4:50am</t>
        </r>
      </text>
    </comment>
    <comment ref="AM8" authorId="0" shapeId="0" xr:uid="{31256E52-3738-42B9-898B-A411C328C6C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1:08am
Check out at 4:00am</t>
        </r>
      </text>
    </comment>
    <comment ref="AP8" authorId="0" shapeId="0" xr:uid="{513E0893-E34B-4689-BEF9-09CF4ADEADD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1:12am
Check out at 4:37am</t>
        </r>
      </text>
    </comment>
    <comment ref="AQ8" authorId="0" shapeId="0" xr:uid="{0B3C36FA-2645-4D36-A5AB-23DA4018BAB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1:14am
Check out at 4:32am</t>
        </r>
      </text>
    </comment>
    <comment ref="AR8" authorId="0" shapeId="0" xr:uid="{2A416B0B-CBBA-4D78-B82D-2E0840E8C1F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1:02am
Check out at 3:32am</t>
        </r>
      </text>
    </comment>
    <comment ref="AS8" authorId="0" shapeId="0" xr:uid="{979CB4B6-A943-4BB3-8181-0C90DF889F5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1:08am
Check out at 4:01am</t>
        </r>
      </text>
    </comment>
    <comment ref="AT8" authorId="0" shapeId="0" xr:uid="{F5E848FB-F57C-4E0D-B336-51BBCEB36F2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1:07am
Check out at 3:54am</t>
        </r>
      </text>
    </comment>
    <comment ref="AW8" authorId="0" shapeId="0" xr:uid="{1A6E20EE-42E2-444A-888D-7E30C73D35C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1:11am
Check out at 3:57am</t>
        </r>
      </text>
    </comment>
    <comment ref="AX8" authorId="0" shapeId="0" xr:uid="{66B59BBE-2E84-460A-B442-DD0E578CAE5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1:19am
Check out at 4:13am</t>
        </r>
      </text>
    </comment>
    <comment ref="AY8" authorId="0" shapeId="0" xr:uid="{E09D40E7-BA8D-488E-9A50-9006FB52295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1:09am
Check out at 3:59am</t>
        </r>
      </text>
    </comment>
    <comment ref="AZ8" authorId="0" shapeId="0" xr:uid="{35D82875-6FBF-46E7-A5FA-05F66CA034A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1:26am
Check out at 4:09am</t>
        </r>
      </text>
    </comment>
    <comment ref="BA8" authorId="0" shapeId="0" xr:uid="{D156E842-5764-4945-8C6B-2BB459E50F5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1:17am
Check out at 4:0`am</t>
        </r>
      </text>
    </comment>
    <comment ref="AB9" authorId="0" shapeId="0" xr:uid="{26B768E0-64FD-41B3-B8A6-AA387E0C935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07:57pm
Check out at 04:13am</t>
        </r>
      </text>
    </comment>
    <comment ref="AD9" authorId="0" shapeId="0" xr:uid="{DBBC9405-D3F5-42AB-A430-1BFC4286B01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04:14am</t>
        </r>
      </text>
    </comment>
    <comment ref="AE9" authorId="0" shapeId="0" xr:uid="{230E2CD6-6F93-47E5-B103-1815FAF412C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08:14pm
Check out at 04:03am</t>
        </r>
      </text>
    </comment>
    <comment ref="AI9" authorId="0" shapeId="0" xr:uid="{9FB337F4-4FEF-42E7-83B8-D0D7B1B1A1E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07:22pm
Check out at 04:10am</t>
        </r>
      </text>
    </comment>
    <comment ref="AP9" authorId="0" shapeId="0" xr:uid="{E7DD0730-8896-4E02-98C3-B39742378F3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07:47pm
Couldn't mark Check out</t>
        </r>
      </text>
    </comment>
    <comment ref="AS9" authorId="0" shapeId="0" xr:uid="{11A7D3E0-5908-48AA-A40B-C7D114F3834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07:27pm
Couldn't mark Check out</t>
        </r>
      </text>
    </comment>
    <comment ref="AU9" authorId="0" shapeId="0" xr:uid="{62EE7853-BD9E-4917-BCC8-26492A50F56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10:52pm
Check out at 03:35am</t>
        </r>
      </text>
    </comment>
    <comment ref="AZ9" authorId="0" shapeId="0" xr:uid="{70C17A73-939E-4B7E-8890-D0184ADECCD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07:40pm
Check out at 3:35am</t>
        </r>
      </text>
    </comment>
    <comment ref="AB10" authorId="0" shapeId="0" xr:uid="{17F67973-FDDF-40F5-95FB-531E35AEEEE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1:25pm
Check out at 10:11pm</t>
        </r>
      </text>
    </comment>
    <comment ref="AC10" authorId="0" shapeId="0" xr:uid="{1F0F5C7B-CC6C-4FBE-BEBC-F26E4AD40CC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2:40pm
Check out at 10:07pm</t>
        </r>
      </text>
    </comment>
    <comment ref="AD10" authorId="0" shapeId="0" xr:uid="{3F3FC8EE-2147-4C33-845E-F1315213E83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1:19pm
Check out at 10:16pm</t>
        </r>
      </text>
    </comment>
    <comment ref="AL10" authorId="0" shapeId="0" xr:uid="{DC9CE913-B974-40E0-AD32-FCDD72CDBA2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1:27pm
Check out at 10:20pm</t>
        </r>
      </text>
    </comment>
    <comment ref="AM10" authorId="0" shapeId="0" xr:uid="{010FA7AD-ED49-459A-B592-F060CAD517F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1:22pm
Check out at 10:02pm</t>
        </r>
      </text>
    </comment>
    <comment ref="AP10" authorId="0" shapeId="0" xr:uid="{5EAD20E1-C03B-42A7-823D-E7FD49845FD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1:31pm
Check out at 10:14pm</t>
        </r>
      </text>
    </comment>
    <comment ref="AQ10" authorId="0" shapeId="0" xr:uid="{00003527-C8A5-469F-AA13-C7383243AA0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1:43pm
Check out at 10:18pm</t>
        </r>
      </text>
    </comment>
    <comment ref="AR10" authorId="0" shapeId="0" xr:uid="{0A252479-157F-410C-AF4E-5D7EBFD0055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8:23pm
Check out at 5:22pm</t>
        </r>
      </text>
    </comment>
    <comment ref="AS10" authorId="0" shapeId="0" xr:uid="{D0ABE0E7-FB7F-4760-9A35-61C9D789712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8:29pm
Check out at 4:27pm</t>
        </r>
      </text>
    </comment>
    <comment ref="AT10" authorId="0" shapeId="0" xr:uid="{265E5F73-FF11-4FFF-A0AA-5FD906301E6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No records
Check out at 04:49pm</t>
        </r>
      </text>
    </comment>
    <comment ref="AW10" authorId="0" shapeId="0" xr:uid="{8021A30C-2999-4E4E-A77D-FF05D862504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8:52pm
Check out at 4:40pm</t>
        </r>
      </text>
    </comment>
    <comment ref="AX10" authorId="0" shapeId="0" xr:uid="{2EACA86A-D868-4B99-83C4-4A904852B70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8:52pm
Check out at 5:06pm</t>
        </r>
      </text>
    </comment>
    <comment ref="AY10" authorId="0" shapeId="0" xr:uid="{9548146E-81F2-4664-936F-C8E1DCA7D50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8:59pm
Check out at 4:50pm</t>
        </r>
      </text>
    </comment>
    <comment ref="AZ10" authorId="0" shapeId="0" xr:uid="{3A1E7F0B-FCDE-43AD-B5EE-F3E02AAEAE2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8:52pm
Check out at 5:52pm</t>
        </r>
      </text>
    </comment>
    <comment ref="BA10" authorId="0" shapeId="0" xr:uid="{0DF0D11C-EC32-4388-862E-5DBDE330EC2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8:55pm
Check out at 5:01pm</t>
        </r>
      </text>
    </comment>
    <comment ref="AC11" authorId="0" shapeId="0" xr:uid="{98F7D535-615C-48D7-B879-C25E53036DA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1:05pm
Check out at 09:16pm</t>
        </r>
      </text>
    </comment>
    <comment ref="AN11" authorId="0" shapeId="0" xr:uid="{D85A07E4-E175-49DB-BCDA-11200A6DE3D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T11" authorId="0" shapeId="0" xr:uid="{EE9036BE-1B4F-456D-B734-6F26216650F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No records
Check out at 05:04pm</t>
        </r>
      </text>
    </comment>
    <comment ref="AP12" authorId="0" shapeId="0" xr:uid="{46141D21-3784-4C7D-BC78-7B9087EBBCD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12" authorId="0" shapeId="0" xr:uid="{762B7104-5A0E-4D35-8587-26D9FDB6943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R12" authorId="0" shapeId="0" xr:uid="{2E6B7BA8-7EB2-4BCC-81E5-38D385C2FCB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12" authorId="0" shapeId="0" xr:uid="{C788AB7B-4B3A-42DD-8102-7E821238303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12" authorId="0" shapeId="0" xr:uid="{B66F9E78-9BB2-4567-89B8-EBA71A30362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8:27am
Check out at 2:14pm</t>
        </r>
      </text>
    </comment>
    <comment ref="AX12" authorId="0" shapeId="0" xr:uid="{3FA5D09F-BBB3-42E7-9567-C7AB8632C65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8:22am
check out at 1:22pm</t>
        </r>
      </text>
    </comment>
    <comment ref="AY12" authorId="0" shapeId="0" xr:uid="{9AED0B41-3231-47A1-9FC3-4CF30207AD2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9:39pm
Check out at 5:18pm</t>
        </r>
      </text>
    </comment>
    <comment ref="AZ12" authorId="0" shapeId="0" xr:uid="{E8B7CB4F-F1BB-48F1-A668-2DF35DE05D2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9:34pm
Check out at 5:12pm</t>
        </r>
      </text>
    </comment>
    <comment ref="BA12" authorId="0" shapeId="0" xr:uid="{BC211456-8FAD-4A32-8610-5ADAD077636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9:37pm
Check out at 5:13pm</t>
        </r>
      </text>
    </comment>
    <comment ref="AB13" authorId="0" shapeId="0" xr:uid="{67AA278E-D3A5-44FB-A9B4-2C124DC814C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6:21pm
Check out at 09:16pm</t>
        </r>
      </text>
    </comment>
    <comment ref="AD13" authorId="0" shapeId="0" xr:uid="{C9797F66-EC68-4A5C-910B-4D1B5F1378A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6:05pm
Check out at 12:09pm</t>
        </r>
      </text>
    </comment>
    <comment ref="AE13" authorId="0" shapeId="0" xr:uid="{BEC7C7D4-FC61-4A40-B478-12AAC71A035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6:28pm
Check out at 12:32pm</t>
        </r>
      </text>
    </comment>
    <comment ref="AI13" authorId="0" shapeId="0" xr:uid="{6A5035A4-3A2F-4734-A839-73ABA1B9773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5:39pm
Check out at 10:24pm</t>
        </r>
      </text>
    </comment>
    <comment ref="AJ13" authorId="0" shapeId="0" xr:uid="{482538F1-85DA-40EC-ACC6-672C0DFC615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6:22pm
Check out at 11:07pm</t>
        </r>
      </text>
    </comment>
    <comment ref="AK13" authorId="0" shapeId="0" xr:uid="{7F79BBA6-E6DA-4A46-A3C6-A50C0CB6F98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6:22pm
Check out at 10:54pm</t>
        </r>
      </text>
    </comment>
    <comment ref="AL13" authorId="0" shapeId="0" xr:uid="{80FAB376-6906-482A-8740-ADD4943EBC6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6:16pm
Check out at 11:31pm</t>
        </r>
      </text>
    </comment>
    <comment ref="AM13" authorId="0" shapeId="0" xr:uid="{29B6E672-A088-4161-AD81-194CE40B76C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6:21pm
Check out at 01:24pm</t>
        </r>
      </text>
    </comment>
    <comment ref="AN13" authorId="0" shapeId="0" xr:uid="{9D9F7639-2796-4B27-9249-C76376434F6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nor Check out</t>
        </r>
      </text>
    </comment>
    <comment ref="AP13" authorId="0" shapeId="0" xr:uid="{88F3C8EF-F556-4E1B-89F4-7A429EEF974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6:45pm
Check out at 10:53pm</t>
        </r>
      </text>
    </comment>
    <comment ref="AQ13" authorId="0" shapeId="0" xr:uid="{D35ED7E6-E8F3-4319-88F6-DEC46E2769A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6:54pm
Check out at 11:02pm</t>
        </r>
      </text>
    </comment>
    <comment ref="AR13" authorId="0" shapeId="0" xr:uid="{F8B5712E-62D0-4149-B8B9-DF04CA120F2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10:08pm
Couldn't mark Check out</t>
        </r>
      </text>
    </comment>
    <comment ref="AS13" authorId="0" shapeId="0" xr:uid="{7BC41CFB-60F0-42BB-99FD-D8E0DD97237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out 4:59pm
Couldn't mark Check in</t>
        </r>
      </text>
    </comment>
    <comment ref="AT13" authorId="0" shapeId="0" xr:uid="{55F944F2-45F0-42FA-BC67-A03E93F4C89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12:08pm
Check out at 4:40pm</t>
        </r>
      </text>
    </comment>
    <comment ref="AW13" authorId="0" shapeId="0" xr:uid="{F5D63A8C-8EB0-4245-9CAB-59608AFF902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12:14pm
Check out at 5:13pm</t>
        </r>
      </text>
    </comment>
    <comment ref="AX13" authorId="0" shapeId="0" xr:uid="{A465D62E-CB34-48C6-9A30-C8188F4759C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12:14am
check out at 5:13pm</t>
        </r>
      </text>
    </comment>
    <comment ref="AY13" authorId="0" shapeId="0" xr:uid="{DA9DF764-BA7E-4E94-819E-C71CF1E5BF0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12:50am
check out at 4:52pm</t>
        </r>
      </text>
    </comment>
    <comment ref="AZ13" authorId="0" shapeId="0" xr:uid="{886ECE55-7B9C-4140-8787-A58331F5ABB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9:26pm
Check out at 4:42pm</t>
        </r>
      </text>
    </comment>
    <comment ref="BA13" authorId="2" shapeId="0" xr:uid="{E0356698-9EBC-4BE5-A245-81FEBFD490B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11:50am
Check out at 5:44pm
Check in again at 6:38pm
Check out at 7:51pm</t>
        </r>
      </text>
    </comment>
    <comment ref="AD14" authorId="0" shapeId="0" xr:uid="{DDF98F4D-B844-41D1-AAD0-FD9C4239A74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Counldn't mark Check in
 Check out at 4:00pm</t>
        </r>
      </text>
    </comment>
    <comment ref="AJ14" authorId="0" shapeId="0" xr:uid="{DD50C56D-1764-4AF6-8E97-31538678680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10:07pm
Check out at 06:31pm</t>
        </r>
      </text>
    </comment>
    <comment ref="AL14" authorId="0" shapeId="0" xr:uid="{5BEE2486-834C-4178-AF16-E0BCC2B59BA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1:55pm
Check out at 09:03pm</t>
        </r>
      </text>
    </comment>
    <comment ref="AQ14" authorId="0" shapeId="0" xr:uid="{7C46D03F-C550-4EE5-8E0E-450EF833BC8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2:42pm
Check out at 10:01pm</t>
        </r>
      </text>
    </comment>
    <comment ref="AR14" authorId="0" shapeId="0" xr:uid="{BBC84667-BE5B-40B0-A4C4-12776D1B86A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9:19am
Check out at 06:13pm</t>
        </r>
      </text>
    </comment>
    <comment ref="AS14" authorId="0" shapeId="0" xr:uid="{9AEE24C5-EA85-4676-B5AF-531EA90BDA2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8:00am
Check out at 04:03pm</t>
        </r>
      </text>
    </comment>
    <comment ref="AB15" authorId="0" shapeId="0" xr:uid="{C2D8212B-2BDE-43CF-A33D-91968C1FE37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12:27pm
Check out at 09:01pm</t>
        </r>
      </text>
    </comment>
    <comment ref="AC15" authorId="0" shapeId="0" xr:uid="{E66F69D6-C812-4B8F-85CE-A6C4A7E9588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12:08pm
Check out at 07:24pm</t>
        </r>
      </text>
    </comment>
    <comment ref="AB16" authorId="0" shapeId="0" xr:uid="{791FB879-08D3-4EC8-A824-26566D9C818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10:16pm</t>
        </r>
      </text>
    </comment>
    <comment ref="AC16" authorId="0" shapeId="0" xr:uid="{101D0E5A-825D-4998-871B-72772F2E058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9:33pm</t>
        </r>
      </text>
    </comment>
    <comment ref="AD16" authorId="0" shapeId="0" xr:uid="{2A8899A2-A415-4C55-8359-6611E2762CF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9:05pm</t>
        </r>
      </text>
    </comment>
    <comment ref="AB17" authorId="0" shapeId="0" xr:uid="{FCFE143C-126A-44DC-ABFD-B154FE8455A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09:05pm</t>
        </r>
      </text>
    </comment>
    <comment ref="AC17" authorId="0" shapeId="0" xr:uid="{07E22112-B27E-4635-B8FA-8614BA5328D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09:00pm</t>
        </r>
      </text>
    </comment>
    <comment ref="AD18" authorId="0" shapeId="0" xr:uid="{4CD044B7-A670-423A-857A-B59EC130DE7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08:47pm</t>
        </r>
      </text>
    </comment>
    <comment ref="AI18" authorId="0" shapeId="0" xr:uid="{62586534-E1D0-4F38-B088-D70C0DBE464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2:36pm
Check out at 09:05pm</t>
        </r>
      </text>
    </comment>
    <comment ref="AJ18" authorId="0" shapeId="0" xr:uid="{B0721CC5-9022-4F1B-8270-F2E562499AA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11:54pm
couldn't  mark Check out </t>
        </r>
      </text>
    </comment>
    <comment ref="AQ18" authorId="0" shapeId="0" xr:uid="{8618608F-4A56-4723-A25A-6EA8AAF2BF0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09:11pm</t>
        </r>
      </text>
    </comment>
    <comment ref="AT18" authorId="0" shapeId="0" xr:uid="{AC579ABA-528C-4510-944A-C2E6ABC6705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12:59pm
Check out at 05:00pm</t>
        </r>
      </text>
    </comment>
    <comment ref="AY18" authorId="0" shapeId="0" xr:uid="{6F5E9B4F-1C50-4170-BDE7-EF922C47DCD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11:25am
check out at 5:01pm</t>
        </r>
      </text>
    </comment>
    <comment ref="AD19" authorId="0" shapeId="0" xr:uid="{D5FDA2E8-F906-4B5D-8D80-FA8EF98F21A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E19" authorId="0" shapeId="0" xr:uid="{4C531783-82E3-472B-AF74-37B15D7E66E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19" authorId="0" shapeId="0" xr:uid="{CFA473A1-8D07-4198-9AB0-A36AC45FA84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19" authorId="0" shapeId="0" xr:uid="{BED0CD58-076C-4997-B7C6-3BF3FA8E0C8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19" authorId="0" shapeId="0" xr:uid="{74D5924F-EB87-4D6F-8F30-FA7A8D14314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19" authorId="0" shapeId="0" xr:uid="{EAE1D49C-3831-4526-A512-564F5854AB2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19" authorId="0" shapeId="0" xr:uid="{BFE2C9EA-7AB2-40CB-BB62-044B66BF107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09:00pm</t>
        </r>
      </text>
    </comment>
    <comment ref="AT19" authorId="0" shapeId="0" xr:uid="{3AAB428C-AAEE-4068-AEBA-B788EA73DB0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05:01pm</t>
        </r>
      </text>
    </comment>
    <comment ref="AY19" authorId="0" shapeId="0" xr:uid="{D848A556-A56C-44F8-AFA3-DA552F53D28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9:13pm
Check out at 4:59pm</t>
        </r>
      </text>
    </comment>
    <comment ref="AB20" authorId="0" shapeId="0" xr:uid="{866DC370-ACF9-4B23-9952-268E27E0167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09:02pm</t>
        </r>
      </text>
    </comment>
    <comment ref="AD20" authorId="0" shapeId="0" xr:uid="{506A8BE5-EB18-42DF-9CA3-1F6A3467102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09:17pm</t>
        </r>
      </text>
    </comment>
    <comment ref="AE20" authorId="0" shapeId="0" xr:uid="{F9E8BF3D-2FEB-4369-AA92-CAC60360C78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09:01pm</t>
        </r>
      </text>
    </comment>
    <comment ref="AI20" authorId="0" shapeId="0" xr:uid="{57A67978-FF30-4816-9072-6645CE70D19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09:19pm</t>
        </r>
      </text>
    </comment>
    <comment ref="AJ20" authorId="0" shapeId="0" xr:uid="{08C90D6A-4B89-425B-B236-57D6DD7B7ED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09:00pm</t>
        </r>
      </text>
    </comment>
    <comment ref="AM20" authorId="0" shapeId="0" xr:uid="{F34591BD-5155-42CE-A078-69E7C4352DD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01:49pm
Check out at 9:00pm</t>
        </r>
      </text>
    </comment>
    <comment ref="AP20" authorId="0" shapeId="0" xr:uid="{02CA700D-03CF-409B-9189-87C9BDE9D33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09:00pm</t>
        </r>
      </text>
    </comment>
    <comment ref="AQ20" authorId="0" shapeId="0" xr:uid="{F831F917-F0B2-4462-B3CE-FFAC1D77359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02:23pm
Check out at 10:10pm</t>
        </r>
      </text>
    </comment>
    <comment ref="AR20" authorId="0" shapeId="0" xr:uid="{553A4126-3822-4091-91D4-1BF3DE8E09D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8:20pm 
Check out at 05:57pm</t>
        </r>
      </text>
    </comment>
    <comment ref="AS20" authorId="2" shapeId="0" xr:uid="{3748F0E3-9BC3-4B0F-A0E8-98DC689917C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8:25am
Check out at 10:20am</t>
        </r>
      </text>
    </comment>
    <comment ref="AT20" authorId="2" shapeId="0" xr:uid="{2FE9E2D3-6B61-4F22-9E81-1179F173B69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8:25pm
Check out at 10:25am
Check in again at 4:12pm
Check out at 5:00pm</t>
        </r>
      </text>
    </comment>
    <comment ref="AW20" authorId="2" shapeId="0" xr:uid="{4C1CD16F-2E8B-424C-8623-B19856E3654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9:58am
Check in Again at 2:11pm
Check out at 5:00pm</t>
        </r>
      </text>
    </comment>
    <comment ref="AX20" authorId="0" shapeId="0" xr:uid="{67C9E084-3095-4881-8A65-88DB83C29EE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02:11am
check out at 5:01pm</t>
        </r>
      </text>
    </comment>
    <comment ref="AY20" authorId="0" shapeId="0" xr:uid="{4D0EC419-E2F5-44B3-9A01-9B5951002F8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8:20pm
Check out at 5:00pm</t>
        </r>
      </text>
    </comment>
    <comment ref="AZ20" authorId="0" shapeId="0" xr:uid="{76598407-EA84-4F83-8504-DE73F79D4E0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8:30pm
Check out at 4:58pm</t>
        </r>
      </text>
    </comment>
    <comment ref="BA20" authorId="0" shapeId="0" xr:uid="{6164E889-A6BD-4A54-94DD-EE7122FF097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8:59pm
Check out at 5:01pm</t>
        </r>
      </text>
    </comment>
    <comment ref="AB21" authorId="0" shapeId="0" xr:uid="{F2C34DBC-B09B-48E3-905B-9F5192957C1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10:53am 
check out 1:11pm</t>
        </r>
      </text>
    </comment>
    <comment ref="AD21" authorId="0" shapeId="0" xr:uid="{6535AE94-5044-4E24-A5BB-A36D78CC0F3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08:00pm</t>
        </r>
      </text>
    </comment>
    <comment ref="AL25" authorId="0" shapeId="0" xr:uid="{4AA530F2-6EB5-4E61-8F3E-DD07B6B3AA3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08:00pm
Check out at 02:00am</t>
        </r>
      </text>
    </comment>
    <comment ref="AB26" authorId="1" shapeId="0" xr:uid="{B66F1855-90FF-461E-9550-B23FB89535D4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3 minutes.</t>
        </r>
      </text>
    </comment>
    <comment ref="AD26" authorId="0" shapeId="0" xr:uid="{B4274721-4FCA-4B8F-8305-6CACCC8059C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11:13pm
Check out at 3:59am</t>
        </r>
      </text>
    </comment>
    <comment ref="AE26" authorId="1" shapeId="0" xr:uid="{90CAC9F9-44A5-4B69-BE20-C8320D3E1827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32 minutes.</t>
        </r>
      </text>
    </comment>
    <comment ref="AK26" authorId="1" shapeId="0" xr:uid="{094C2B03-DB3B-42B0-97E0-8CC153A8525A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4 minutes.</t>
        </r>
      </text>
    </comment>
    <comment ref="AB28" authorId="1" shapeId="0" xr:uid="{7B9C2F54-CDF5-44DC-ADEE-7F614647C8C4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5 minutes.</t>
        </r>
      </text>
    </comment>
    <comment ref="AD28" authorId="0" shapeId="0" xr:uid="{76EA852F-FEC7-4740-8773-A84B0C27BC0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07:11pm
Check out at 03:59am</t>
        </r>
      </text>
    </comment>
    <comment ref="AE28" authorId="1" shapeId="0" xr:uid="{175CC08F-3523-43FC-A2CB-502E5C7F9FD2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6 minutes.</t>
        </r>
      </text>
    </comment>
    <comment ref="AM28" authorId="1" shapeId="0" xr:uid="{139C7C85-3CBC-46F5-852A-D1445392832F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35 minutes.</t>
        </r>
      </text>
    </comment>
    <comment ref="AK29" authorId="1" shapeId="0" xr:uid="{0551DAF8-9FAC-4565-B53D-1D221029C1A4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2 minutes.</t>
        </r>
      </text>
    </comment>
    <comment ref="AP29" authorId="1" shapeId="0" xr:uid="{640A920B-C23E-4E1D-92F4-95C0CF2053DE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2 minutes.</t>
        </r>
      </text>
    </comment>
    <comment ref="AC30" authorId="1" shapeId="0" xr:uid="{8F62AC8D-6954-423F-B6B3-052B90151D9F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2 minutes.</t>
        </r>
      </text>
    </comment>
    <comment ref="AI30" authorId="1" shapeId="0" xr:uid="{7604C625-3F15-4B02-9BBC-0694D3822582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12 minutes.</t>
        </r>
      </text>
    </comment>
    <comment ref="H31" authorId="0" shapeId="0" xr:uid="{8C4869E1-ECD7-4A06-9D87-3A63B50F9AB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as asked, to be Unisoft BPO From August 2025</t>
        </r>
      </text>
    </comment>
    <comment ref="AB31" authorId="1" shapeId="0" xr:uid="{333A3233-312A-491A-8464-9B23E2603D8A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9 minutes.</t>
        </r>
      </text>
    </comment>
    <comment ref="AD31" authorId="1" shapeId="0" xr:uid="{74D61904-6542-44EE-BACD-218ECF846C70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6 minutes.</t>
        </r>
      </text>
    </comment>
    <comment ref="AE31" authorId="1" shapeId="0" xr:uid="{7643F79F-DAC7-4C0F-BE2A-714C55C9BC41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4 minutes.</t>
        </r>
      </text>
    </comment>
    <comment ref="AJ31" authorId="1" shapeId="0" xr:uid="{B576A124-D255-4210-B873-5B39CE17BC76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4 minutes.</t>
        </r>
      </text>
    </comment>
    <comment ref="AK31" authorId="1" shapeId="0" xr:uid="{9A690DE5-CD98-4FD4-9E43-6CE8503AA0E7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12 minutes.</t>
        </r>
      </text>
    </comment>
    <comment ref="AL31" authorId="1" shapeId="0" xr:uid="{1A19A88A-1F80-4B39-AE00-31D5EF609842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10 minutes.</t>
        </r>
      </text>
    </comment>
    <comment ref="AP31" authorId="1" shapeId="0" xr:uid="{B5691ADB-1A6F-4280-8712-19D48C1E2E5A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6 minutes.</t>
        </r>
      </text>
    </comment>
    <comment ref="AT31" authorId="1" shapeId="0" xr:uid="{6446F673-8D69-45EB-98AA-C72C2C880271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6 minutes.</t>
        </r>
      </text>
    </comment>
    <comment ref="H32" authorId="0" shapeId="0" xr:uid="{B1D43AA9-E684-45CB-9660-297CE09E278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as asked, to be Unisoft BPO From August 2025</t>
        </r>
      </text>
    </comment>
    <comment ref="AB32" authorId="1" shapeId="0" xr:uid="{1ACD6470-0692-477E-A0CB-7947140B10B3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6 minutes.</t>
        </r>
      </text>
    </comment>
    <comment ref="AC32" authorId="1" shapeId="0" xr:uid="{91A0FC10-F380-4B61-A106-5481623909C1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7 minutes.</t>
        </r>
      </text>
    </comment>
    <comment ref="AD32" authorId="1" shapeId="0" xr:uid="{8F9BA5FA-9AB0-4379-83CE-745BBAD8C2F8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2 minutes.</t>
        </r>
      </text>
    </comment>
    <comment ref="AE33" authorId="1" shapeId="0" xr:uid="{AB0DA3FD-BC2E-40BC-975C-1C8497E4B60A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6 minutes.</t>
        </r>
      </text>
    </comment>
    <comment ref="AK33" authorId="1" shapeId="0" xr:uid="{55CEC191-7DD9-4113-8DBA-4E7530C71C3E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3 minutes.</t>
        </r>
      </text>
    </comment>
    <comment ref="AM33" authorId="1" shapeId="0" xr:uid="{008D6091-4B25-4170-9066-0C7852E3DFDE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2 minutes.</t>
        </r>
      </text>
    </comment>
    <comment ref="AB34" authorId="0" shapeId="0" xr:uid="{44DBC85D-0333-42C7-831F-5745D1D8B56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7:59pm
Check out at 1:45am
</t>
        </r>
      </text>
    </comment>
    <comment ref="AL34" authorId="1" shapeId="0" xr:uid="{0934DB32-6B62-4641-8021-99B7751E9E45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5 minutes.</t>
        </r>
      </text>
    </comment>
    <comment ref="AT34" authorId="1" shapeId="0" xr:uid="{2B2405D8-0F6C-4C55-A2DB-B725C4A4CF88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7 minutes.</t>
        </r>
      </text>
    </comment>
    <comment ref="AB35" authorId="1" shapeId="0" xr:uid="{797B5BD0-04F7-4602-B40D-DC43AD27EC2D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3 minutes.</t>
        </r>
      </text>
    </comment>
    <comment ref="AD35" authorId="1" shapeId="0" xr:uid="{2B0E0030-153D-4A62-8207-CA029922892E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10 minutes.</t>
        </r>
      </text>
    </comment>
    <comment ref="AE35" authorId="1" shapeId="0" xr:uid="{7E5C7FAF-C709-468D-9ACD-15C7E65C1553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12 minutes.</t>
        </r>
      </text>
    </comment>
    <comment ref="AJ35" authorId="1" shapeId="0" xr:uid="{2B8FEF76-9EFF-45B9-8109-B24ABF996B06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4 minutes.</t>
        </r>
      </text>
    </comment>
    <comment ref="AM35" authorId="1" shapeId="0" xr:uid="{6EAAC87E-657B-41DD-8911-5D21D065573D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24 minutes.</t>
        </r>
      </text>
    </comment>
    <comment ref="AP35" authorId="1" shapeId="0" xr:uid="{CB2A85C8-2F93-49EE-9893-2CC76EAA32D5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9 minutes.</t>
        </r>
      </text>
    </comment>
    <comment ref="AT35" authorId="1" shapeId="0" xr:uid="{6552F217-2E8C-41E8-9423-388B05ADFA7F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13 minutes.</t>
        </r>
      </text>
    </comment>
    <comment ref="AZ35" authorId="1" shapeId="0" xr:uid="{234D3BED-A132-4C22-B771-B4BA6E7D22A5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10 minutes.</t>
        </r>
      </text>
    </comment>
    <comment ref="AI36" authorId="1" shapeId="0" xr:uid="{2596F72A-C923-4CBC-9241-B31907A07A8B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5 minutes.</t>
        </r>
      </text>
    </comment>
    <comment ref="AK36" authorId="1" shapeId="0" xr:uid="{95DBC190-1B26-49BA-8845-65DAE3F47238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6 minutes.</t>
        </r>
      </text>
    </comment>
    <comment ref="AY36" authorId="0" shapeId="0" xr:uid="{6BD15E1B-D487-45B3-A279-F458784A831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07:40pm
Check out at 03:39am</t>
        </r>
      </text>
    </comment>
    <comment ref="AE37" authorId="1" shapeId="0" xr:uid="{3EF704CA-E2C0-4A79-95F2-5C6D3F3F9E9B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4 minutes.</t>
        </r>
      </text>
    </comment>
    <comment ref="AJ37" authorId="1" shapeId="0" xr:uid="{5C71F495-B8D3-4562-8EEC-14F94A3CF3A8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17 minutes.</t>
        </r>
      </text>
    </comment>
    <comment ref="AK37" authorId="1" shapeId="0" xr:uid="{333DDA58-B5DA-4279-AC1B-55529DB96ADD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7 minutes.</t>
        </r>
      </text>
    </comment>
    <comment ref="AL37" authorId="0" shapeId="0" xr:uid="{BE54C5F1-93F2-4FC9-8FB1-0A8F87D622E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07:50pm
Check out at 04:02am</t>
        </r>
      </text>
    </comment>
    <comment ref="AM37" authorId="0" shapeId="0" xr:uid="{A4D8BB50-B6C7-4FD0-B806-9C6EB3146EF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07:51pm
Check out at 04:01am</t>
        </r>
      </text>
    </comment>
    <comment ref="AS37" authorId="0" shapeId="0" xr:uid="{01DD15DB-A64C-41E8-9BCF-D66D1CA133F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08:09pm
Check out at 03:54am</t>
        </r>
      </text>
    </comment>
    <comment ref="AU37" authorId="0" shapeId="0" xr:uid="{E275CB5A-F57D-4E80-848B-57AF20BEDB9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7:26pm
Check out at 12:59am</t>
        </r>
      </text>
    </comment>
    <comment ref="AC38" authorId="0" shapeId="0" xr:uid="{7D73A04F-4056-4432-A86B-74E59FA1B86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07:00pm
Check out at 02:13am</t>
        </r>
      </text>
    </comment>
    <comment ref="AD38" authorId="1" shapeId="0" xr:uid="{CE6849B7-5944-4E93-A92D-F6903B85E1FA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2 minutes.</t>
        </r>
      </text>
    </comment>
    <comment ref="AJ38" authorId="0" shapeId="0" xr:uid="{39C2EE4E-97C6-4103-9EAF-339562AA2D6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07:30pm
Check out at 04:03am
MU:4mins</t>
        </r>
      </text>
    </comment>
    <comment ref="AK38" authorId="0" shapeId="0" xr:uid="{670219CD-D7EB-40B4-AF4D-04FD46E4240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6:51pm
Check out at 11:25pm</t>
        </r>
      </text>
    </comment>
    <comment ref="AB39" authorId="0" shapeId="0" xr:uid="{BB3B0950-E7BB-4EFC-850F-7DC43854CBE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B40" authorId="0" shapeId="0" xr:uid="{42EE785B-1240-4EB5-ADD1-A088F22A078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C40" authorId="0" shapeId="0" xr:uid="{7760AEC9-C83E-4C3F-9C9D-86E399DC142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D40" authorId="0" shapeId="0" xr:uid="{50649B9F-5129-454D-AB79-5FFEBD34C27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E40" authorId="0" shapeId="0" xr:uid="{BFFF8F69-E28D-453C-9E35-CD140F3492E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40" authorId="0" shapeId="0" xr:uid="{2E52630D-AFFD-4839-8BC1-65B7C3AFD90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40" authorId="0" shapeId="0" xr:uid="{A6FEE4BD-8DB4-4593-8575-3990459936D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40" authorId="0" shapeId="0" xr:uid="{5D71EB7E-C7AB-405C-B67F-5C82CF6EACD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40" authorId="0" shapeId="0" xr:uid="{0472D2EA-7F74-454F-AE26-E2BE525858F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40" authorId="0" shapeId="0" xr:uid="{6399CD30-D30D-4944-91C1-CCDD6770D55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B42" authorId="0" shapeId="0" xr:uid="{B1DB77E2-A3B7-4046-97C8-429536E5702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B43" authorId="0" shapeId="0" xr:uid="{DB138990-1D9A-4CBC-8BC9-9140F131515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C43" authorId="0" shapeId="0" xr:uid="{0731B812-5F63-468D-BBB0-5227E26BA68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D43" authorId="0" shapeId="0" xr:uid="{BC7E6E12-B82F-4F42-9AF1-006FF1AC3FE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E43" authorId="0" shapeId="0" xr:uid="{05E76F72-06FF-43C4-B533-256D49DAA59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43" authorId="0" shapeId="0" xr:uid="{66ADED86-DDA3-4F37-A467-065403E9D62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43" authorId="0" shapeId="0" xr:uid="{702DE81F-D489-4926-B686-9662998E34C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43" authorId="0" shapeId="0" xr:uid="{1634D9D9-C32E-4124-B74D-6BF512E2366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43" authorId="0" shapeId="0" xr:uid="{31475280-9402-4071-9CAE-D966BC2933A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43" authorId="0" shapeId="0" xr:uid="{94C2566D-8726-4896-BB7D-FAB80C54D89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B44" authorId="0" shapeId="0" xr:uid="{E7A7F4E8-5603-4C06-A054-943FE29FB1E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C44" authorId="0" shapeId="0" xr:uid="{4D953116-FA4C-483D-A780-BD263A9315C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D44" authorId="0" shapeId="0" xr:uid="{4B6729BD-1CE5-4CE7-BDBF-1F7370C0514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E44" authorId="0" shapeId="0" xr:uid="{1BC24EA6-CCAF-4292-82CA-3C0B9D3E6D7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44" authorId="0" shapeId="0" xr:uid="{0BCBEC83-F13E-4DA4-9085-FE17B82750D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B45" authorId="0" shapeId="0" xr:uid="{E0BCCDEC-7C7D-4E33-B148-65585E9E8FA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B46" authorId="0" shapeId="0" xr:uid="{16FA9A18-421F-467D-B5D2-9CD8977A8A7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C46" authorId="0" shapeId="0" xr:uid="{F55CA98F-9B28-4576-B0DF-14CD4D8D752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D46" authorId="0" shapeId="0" xr:uid="{71A184EA-5024-454C-8162-E38D288B9AE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E46" authorId="0" shapeId="0" xr:uid="{DCBF3E4D-80EC-4021-8F8C-E3871A2FB92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46" authorId="0" shapeId="0" xr:uid="{8318BA92-53D9-4833-B84A-2ADBC3E03DD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46" authorId="0" shapeId="0" xr:uid="{9E5AB70F-9B18-4220-AD2A-66A81AF353A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46" authorId="0" shapeId="0" xr:uid="{72352433-B446-4C2E-AA54-62CAB585685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46" authorId="0" shapeId="0" xr:uid="{8295F596-E6E1-4E0A-9733-48A37BEA735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46" authorId="0" shapeId="0" xr:uid="{E9B53D2A-D72E-4B7B-88E7-7945942BD72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B47" authorId="0" shapeId="0" xr:uid="{F2B7DF16-9074-4895-A9C8-88FF91192AB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C48" authorId="0" shapeId="0" xr:uid="{DF6C9AA9-9143-48DA-B654-6AF71D819AB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D48" authorId="0" shapeId="0" xr:uid="{BDF0D122-47C8-4DEB-B835-F9CF24513CE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E48" authorId="0" shapeId="0" xr:uid="{4FFD668D-E76B-4058-A7D8-5488E7C6D41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48" authorId="0" shapeId="0" xr:uid="{1F06F2CF-C4BE-4EE1-88FD-A651299E826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C49" authorId="0" shapeId="0" xr:uid="{2E17B464-BB73-4675-B387-C99039AB0A1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D49" authorId="0" shapeId="0" xr:uid="{B02CF2F5-56CD-4EFC-B366-333AE56BDF2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E49" authorId="0" shapeId="0" xr:uid="{23422F40-1010-4F2B-97B2-B72594C1261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49" authorId="0" shapeId="0" xr:uid="{96FA9DAE-CF00-42B8-A4D4-1A073FEB15C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49" authorId="0" shapeId="0" xr:uid="{3B78B275-81CC-4E2C-9BE7-1C6A1697B06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49" authorId="0" shapeId="0" xr:uid="{276BD5BE-93DA-4293-8330-C1FD6093349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49" authorId="0" shapeId="0" xr:uid="{CB5E39F2-D374-4DE0-BA85-3AE8576CC2A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49" authorId="0" shapeId="0" xr:uid="{814DAB7C-3DC6-4FF5-9AA2-4F12764B2E0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D51" authorId="0" shapeId="0" xr:uid="{2DA930E4-9390-49F3-B37C-36F1B14D580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E51" authorId="0" shapeId="0" xr:uid="{DBE5FB5E-6404-4906-B450-ADDF9C5AAE1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51" authorId="0" shapeId="0" xr:uid="{8AA46333-1991-4D8E-B076-25EDF974F0C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D52" authorId="0" shapeId="0" xr:uid="{CEB779C8-2DFF-4F16-BBFB-6ED1F810E18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54" authorId="0" shapeId="0" xr:uid="{853EA031-697F-49F7-B352-B9D7BB480E2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07:22pm
Check out at 04:05am</t>
        </r>
      </text>
    </comment>
    <comment ref="AC55" authorId="2" shapeId="0" xr:uid="{A153AA42-9088-473C-ACDD-64B64840FCD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He came for 1-2 hour.</t>
        </r>
      </text>
    </comment>
    <comment ref="AE55" authorId="0" shapeId="0" xr:uid="{9CF8DE06-3C89-4907-8EDD-3EEF09BFC38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07:41pm
Check out at 04:18am</t>
        </r>
      </text>
    </comment>
    <comment ref="AM55" authorId="0" shapeId="0" xr:uid="{9CC05C39-CDDC-4B7C-BDB1-251A6BDF951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07:24pm
Check out at 04:10am
MU: Meal break</t>
        </r>
      </text>
    </comment>
    <comment ref="AP55" authorId="1" shapeId="0" xr:uid="{973D26BE-D423-43F6-A5A8-A591CFC6D98C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3 minutes.</t>
        </r>
      </text>
    </comment>
    <comment ref="AS55" authorId="1" shapeId="0" xr:uid="{5D55420A-8E1D-4200-AA8D-322BB3E3906B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2 minutes.</t>
        </r>
      </text>
    </comment>
    <comment ref="AW55" authorId="0" shapeId="0" xr:uid="{67C9C613-4A08-4904-BE3A-5E9CC1DE10E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07:41pm
Check out at 03:30am
</t>
        </r>
      </text>
    </comment>
    <comment ref="AX55" authorId="0" shapeId="0" xr:uid="{AA2732A8-9087-4F87-8C65-4861ABFF55C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08:09pm
Check out at 03:29am
</t>
        </r>
      </text>
    </comment>
    <comment ref="AZ55" authorId="2" shapeId="0" xr:uid="{7DA2007F-7D68-4FED-B3C4-F9473B1904F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adjusted</t>
        </r>
      </text>
    </comment>
    <comment ref="BA55" authorId="1" shapeId="0" xr:uid="{F815A905-F825-4FB4-9AEF-0D3F4AD04AB6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13 minutes.</t>
        </r>
      </text>
    </comment>
    <comment ref="AB57" authorId="0" shapeId="0" xr:uid="{7BD56B8C-9F6A-4562-8ABE-EC0B9B76040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06:28pm
Check out at 03:07am</t>
        </r>
      </text>
    </comment>
    <comment ref="AF58" authorId="0" shapeId="0" xr:uid="{73801A55-BBBD-423F-9792-A8D0ADFE24F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06:18pm
Check out at 03:24am</t>
        </r>
      </text>
    </comment>
    <comment ref="AL58" authorId="0" shapeId="0" xr:uid="{B6CFB9E7-ECC0-48A7-AA4E-AAF2D868DA5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06:53pm
Check out at 04:32am</t>
        </r>
      </text>
    </comment>
    <comment ref="AM58" authorId="0" shapeId="0" xr:uid="{3FF8295E-AD29-402A-9D5F-004EE0831A0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06:17pm
Check out at 03:49am</t>
        </r>
      </text>
    </comment>
    <comment ref="AQ58" authorId="0" shapeId="0" xr:uid="{A40A7BAD-435D-4502-B24B-9B57C011A14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07:42pm
Check out at 03:49am</t>
        </r>
      </text>
    </comment>
    <comment ref="AL60" authorId="0" shapeId="0" xr:uid="{A2E24760-C40E-4B5A-8FB1-FB51D4C82CC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60" authorId="0" shapeId="0" xr:uid="{0796D284-C7B0-44F8-9BCB-91252C2AA25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60" authorId="0" shapeId="0" xr:uid="{60B23E01-4429-4402-A819-21876EB9E66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60" authorId="0" shapeId="0" xr:uid="{33B9F55B-0B2E-4AAD-9FC9-27D788C7C8E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R60" authorId="0" shapeId="0" xr:uid="{A019AE28-012F-43B8-87A0-08D1E488989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K61" authorId="0" shapeId="0" xr:uid="{EC3FAF89-4A6B-420B-B3C2-AAC3B8EDF27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D.O.H.: 3-May-2023</t>
        </r>
      </text>
    </comment>
    <comment ref="AB62" authorId="0" shapeId="0" xr:uid="{E32614D6-8799-4887-9BC4-035F4D7A663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10:41pm</t>
        </r>
      </text>
    </comment>
    <comment ref="AC62" authorId="0" shapeId="0" xr:uid="{B6F990AD-3997-4753-906A-9665D57FD6C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12:25am</t>
        </r>
      </text>
    </comment>
    <comment ref="AD62" authorId="0" shapeId="0" xr:uid="{3C5C09C2-B675-4DCF-979B-96147E73FD2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12:42am</t>
        </r>
      </text>
    </comment>
    <comment ref="AE62" authorId="0" shapeId="0" xr:uid="{9B80CA45-7E88-4050-918A-4ACA93FD49F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01:16am</t>
        </r>
      </text>
    </comment>
    <comment ref="AI62" authorId="0" shapeId="0" xr:uid="{9078C061-6FD9-40D3-A5F3-801258E06CA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12:17am</t>
        </r>
      </text>
    </comment>
    <comment ref="AJ62" authorId="0" shapeId="0" xr:uid="{97C7DE65-A6E8-4644-857B-ABF27FCED64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10:10pm</t>
        </r>
      </text>
    </comment>
    <comment ref="AK62" authorId="0" shapeId="0" xr:uid="{70B1DA8F-0AED-4D4B-B970-77D9B718E72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2:18pm
Check out at 11:07pm</t>
        </r>
      </text>
    </comment>
    <comment ref="AS62" authorId="0" shapeId="0" xr:uid="{292E1959-72EF-4296-9B9E-2D8AC72CF0F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8:46am 
Couldn't mark Check out</t>
        </r>
      </text>
    </comment>
    <comment ref="AT62" authorId="0" shapeId="0" xr:uid="{C6076C87-A573-4796-9C2F-B0CDD36E05B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8:30am 
Check out at 5:05pm</t>
        </r>
      </text>
    </comment>
    <comment ref="AW62" authorId="0" shapeId="0" xr:uid="{E88FD99E-E1E4-45E6-93CB-5401B58E620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8:25am 
Check out at 5:07pm</t>
        </r>
      </text>
    </comment>
    <comment ref="AX62" authorId="0" shapeId="0" xr:uid="{62612B39-E182-443B-90FD-CA33217AA31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8:25am 
Check out at 5:07pm</t>
        </r>
      </text>
    </comment>
    <comment ref="AC63" authorId="0" shapeId="0" xr:uid="{A75E4EAF-0E85-4000-A4A3-55887921875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8:46pm 
Check out at 11:23pm</t>
        </r>
      </text>
    </comment>
    <comment ref="AE63" authorId="0" shapeId="0" xr:uid="{DD4C1656-47B3-4378-9E79-4C5793550CC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11:34pm</t>
        </r>
      </text>
    </comment>
    <comment ref="AI63" authorId="0" shapeId="0" xr:uid="{94DC01EA-7404-4C85-8144-5D613480ABF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1:40pm 
Check out at 10:10pm</t>
        </r>
      </text>
    </comment>
    <comment ref="AJ63" authorId="0" shapeId="0" xr:uid="{B52F8C49-A00C-4098-BC46-E34FC4E46B0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5:23pm
Check out at 11:09pm</t>
        </r>
      </text>
    </comment>
    <comment ref="AL63" authorId="0" shapeId="0" xr:uid="{E263A7BE-02B3-4E16-BEFF-20B20676BE2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3:39pm 
Check out at 11:46pm</t>
        </r>
      </text>
    </comment>
    <comment ref="AP63" authorId="0" shapeId="0" xr:uid="{42C912DE-106A-4FC4-B281-E1CD01BC4B7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2:04pm
Check out at 10:53pm</t>
        </r>
      </text>
    </comment>
    <comment ref="AQ63" authorId="0" shapeId="0" xr:uid="{17B0F53E-73EC-434C-9E1E-86361A55ACD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6:37pm 
Check out at 12:42am</t>
        </r>
      </text>
    </comment>
    <comment ref="AB64" authorId="0" shapeId="0" xr:uid="{836F734E-6D25-49FA-B8C4-D2E4A0CCCAF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2:50pm 
Check out at 10:19pm</t>
        </r>
      </text>
    </comment>
    <comment ref="AC64" authorId="0" shapeId="0" xr:uid="{F319ED58-032E-4DB0-9A34-9B786574DB9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1:48pm 
Check out at 10:11pm</t>
        </r>
      </text>
    </comment>
    <comment ref="AD64" authorId="0" shapeId="0" xr:uid="{F98A5064-3B64-4B12-9B84-CA2A061A966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1:30pm 
Check out at 10:15pm`</t>
        </r>
      </text>
    </comment>
    <comment ref="AI64" authorId="0" shapeId="0" xr:uid="{D38ED8A2-2E83-414D-98C4-96B112AB893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2:22pm 
Check out at 10:02pm</t>
        </r>
      </text>
    </comment>
    <comment ref="AJ64" authorId="0" shapeId="0" xr:uid="{403262C7-C1C0-4557-87A6-F0DACBBE0DC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2:16pm 
Check out at 10:37pm</t>
        </r>
      </text>
    </comment>
    <comment ref="AM64" authorId="0" shapeId="0" xr:uid="{92DCFF86-C101-40CE-B392-93F22CBB586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2:08pm 
Check out at 11:30pm</t>
        </r>
      </text>
    </comment>
    <comment ref="AP64" authorId="0" shapeId="0" xr:uid="{093432D3-91CF-4304-9F20-CF7DA538C1E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3:46pm 
Check out at 11:30pm</t>
        </r>
      </text>
    </comment>
    <comment ref="AQ64" authorId="0" shapeId="0" xr:uid="{388B7260-5F32-464A-A157-8FC38EFC121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2:06pm 
Check out at 10:48pm</t>
        </r>
      </text>
    </comment>
    <comment ref="AS64" authorId="0" shapeId="0" xr:uid="{4A4C2708-3D0A-4A9C-AFF0-9719AF1006D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10:02am 
Couldn't mark Check out</t>
        </r>
      </text>
    </comment>
    <comment ref="AT64" authorId="0" shapeId="0" xr:uid="{8FCB9DEC-23B7-4500-B197-F16CCD045B1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10:25am Check out at 5:30pm</t>
        </r>
      </text>
    </comment>
    <comment ref="AW64" authorId="0" shapeId="0" xr:uid="{896C54B4-9AD8-4393-8EFC-6C10BAF8B00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09:37am 
Check out at 5:07pm</t>
        </r>
      </text>
    </comment>
    <comment ref="AX64" authorId="0" shapeId="0" xr:uid="{43EB6693-882F-4B58-BB01-FD0C1069844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10:01am 
Check out at 5:07pm</t>
        </r>
      </text>
    </comment>
    <comment ref="AY64" authorId="0" shapeId="0" xr:uid="{2DCB1E19-6408-46EB-A520-4834DF536F0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10:09am 
Check out at 5:20pm</t>
        </r>
      </text>
    </comment>
    <comment ref="AX65" authorId="0" shapeId="0" xr:uid="{53F59FA3-4256-4495-8255-50D3A30EF45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09:05am 
Check out at 5:03pm</t>
        </r>
      </text>
    </comment>
    <comment ref="AY65" authorId="0" shapeId="0" xr:uid="{73E6047B-5E02-48E5-8DA4-BFF0A52A1AE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09:32am 
Check out at 5:00pm</t>
        </r>
      </text>
    </comment>
    <comment ref="AZ65" authorId="0" shapeId="0" xr:uid="{A8757140-1A4E-4DB9-B4C7-43D8537F6E8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09:12am 
Check out at 4:59pm</t>
        </r>
      </text>
    </comment>
    <comment ref="AP66" authorId="0" shapeId="0" xr:uid="{4DCAD417-BF76-43CD-8073-237DEEE0A03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66" authorId="0" shapeId="0" xr:uid="{1AECC88D-3DBE-4237-B113-D98B9F9857E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R66" authorId="0" shapeId="0" xr:uid="{1245D4B2-01A1-4999-ADDA-A38FAB9E697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66" authorId="0" shapeId="0" xr:uid="{E799081A-EF82-4C97-9850-709112DFFD9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T66" authorId="0" shapeId="0" xr:uid="{9588B804-5052-47D8-8288-AB23FB2669E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66" authorId="0" shapeId="0" xr:uid="{1C182944-1244-4A0F-B2C2-D6CE7D15FE9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66" authorId="0" shapeId="0" xr:uid="{8A4A3675-8434-4B7D-9E3F-E2D48C7B889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Y66" authorId="0" shapeId="0" xr:uid="{963012B0-89C8-477D-B38D-A2FDB99CD19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Z66" authorId="0" shapeId="0" xr:uid="{95A8C37E-C4A3-42DB-9A66-14C8A444063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A66" authorId="0" shapeId="0" xr:uid="{52F6ABD1-B19E-4C2E-8E0F-619C73C5440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67" authorId="0" shapeId="0" xr:uid="{1474A5E4-1A19-4A56-90DD-FAD40C4A20D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67" authorId="0" shapeId="0" xr:uid="{F81338CE-21A4-49A7-8A89-BD90DD4EF69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R67" authorId="0" shapeId="0" xr:uid="{B2E55370-9B1E-4A76-BA55-D4FC6738846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67" authorId="0" shapeId="0" xr:uid="{A93C565E-CF6C-4B4F-929A-ACE8A92D6D9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T67" authorId="0" shapeId="0" xr:uid="{49FB860E-DBE8-4835-A541-A35327284B0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67" authorId="0" shapeId="0" xr:uid="{2FFD653C-D976-4E03-8A9F-2437AABBB16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67" authorId="0" shapeId="0" xr:uid="{DF9D2675-60C4-41F7-A2D9-E6380EEABD1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Y67" authorId="0" shapeId="0" xr:uid="{21A86EF5-5B19-48F9-BDB0-5C62DBB0D44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B68" authorId="0" shapeId="0" xr:uid="{7BBC2347-455D-4734-AE03-23D05D0ED66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10:07pm</t>
        </r>
      </text>
    </comment>
    <comment ref="AC68" authorId="0" shapeId="0" xr:uid="{CC23D33F-5AB9-4516-AA3B-04027A94ACA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9:58pm</t>
        </r>
      </text>
    </comment>
    <comment ref="AD68" authorId="0" shapeId="0" xr:uid="{E01EFA14-4479-4378-A83D-A943E5AD039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10:19pm</t>
        </r>
      </text>
    </comment>
    <comment ref="AE68" authorId="0" shapeId="0" xr:uid="{76045F83-F64E-408C-AA85-A5B38530C0A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10:24pm</t>
        </r>
      </text>
    </comment>
    <comment ref="AI68" authorId="0" shapeId="0" xr:uid="{B562AEA7-CA13-40B1-B126-7FEAA6FDA3C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10:00pm</t>
        </r>
      </text>
    </comment>
    <comment ref="AJ68" authorId="0" shapeId="0" xr:uid="{8EC3EABD-2329-4AD7-9D2E-647CB86FD8F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10:00pm</t>
        </r>
      </text>
    </comment>
    <comment ref="AS68" authorId="0" shapeId="0" xr:uid="{0D3234B3-5C34-45C7-A5BA-06152F45207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4:36pm</t>
        </r>
      </text>
    </comment>
    <comment ref="AT68" authorId="0" shapeId="0" xr:uid="{0C788EA4-F133-4B41-878A-43CD5D4778D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 9:47am
Check out at 4:19pm</t>
        </r>
      </text>
    </comment>
    <comment ref="AW68" authorId="0" shapeId="0" xr:uid="{CB1FEBFC-49E5-4662-BC5D-B8FCFF7CE0B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 8:54am
Check out at 4:21pm</t>
        </r>
      </text>
    </comment>
    <comment ref="AX68" authorId="0" shapeId="0" xr:uid="{AC81D444-189F-4D2A-BAC1-D1CF9580804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08:56am 
Check out at 4:24pm</t>
        </r>
      </text>
    </comment>
    <comment ref="AY68" authorId="0" shapeId="0" xr:uid="{BB7163FF-7EFB-4693-AB8F-08A8AE67E4A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08:57am 
Check out at 4:36pm</t>
        </r>
      </text>
    </comment>
    <comment ref="BA68" authorId="0" shapeId="0" xr:uid="{E8800B73-1A59-4475-9C4A-3A6245514D5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09:00am 
Check out at 4:51pm</t>
        </r>
      </text>
    </comment>
    <comment ref="AE69" authorId="0" shapeId="0" xr:uid="{87FC06FE-779C-4D44-BDEB-FCCD8294DB3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10:12pm</t>
        </r>
      </text>
    </comment>
    <comment ref="AB70" authorId="0" shapeId="0" xr:uid="{D8CAD613-2DEE-4A4B-B7DC-C73C9A08C28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11:46pm</t>
        </r>
      </text>
    </comment>
    <comment ref="AC70" authorId="0" shapeId="0" xr:uid="{BF97452A-47E7-4350-8E37-3365F40BD77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10:19pm</t>
        </r>
      </text>
    </comment>
    <comment ref="AD70" authorId="0" shapeId="0" xr:uid="{A247504C-6029-4CE5-B18D-5132502E75C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10:36pm</t>
        </r>
      </text>
    </comment>
    <comment ref="AI70" authorId="0" shapeId="0" xr:uid="{33DDFB01-6D4E-4804-A80B-D8EF28E11DC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10:14pm</t>
        </r>
      </text>
    </comment>
    <comment ref="AJ70" authorId="0" shapeId="0" xr:uid="{15F798D1-8D9B-4F1D-85A6-0A54B466C57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10:36pm</t>
        </r>
      </text>
    </comment>
    <comment ref="AS70" authorId="0" shapeId="0" xr:uid="{5F528135-347E-460E-A573-924213CA934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8:02am
Check out at 04:57pm</t>
        </r>
      </text>
    </comment>
    <comment ref="AB71" authorId="0" shapeId="0" xr:uid="{DAAF3888-47E0-4FFE-AF97-FC3A1B004B8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10:04pm</t>
        </r>
      </text>
    </comment>
    <comment ref="AC71" authorId="0" shapeId="0" xr:uid="{974FEF0C-E17C-4ABF-8E68-6540A4ABB01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09:54pm</t>
        </r>
      </text>
    </comment>
    <comment ref="AD71" authorId="0" shapeId="0" xr:uid="{4843221B-3FEA-42DB-A2D2-8512028E2F6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10:04pm</t>
        </r>
      </text>
    </comment>
    <comment ref="AE71" authorId="0" shapeId="0" xr:uid="{45A0907B-9E1C-4F62-93C0-5A17BB1B910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6:35pm</t>
        </r>
      </text>
    </comment>
    <comment ref="AI71" authorId="0" shapeId="0" xr:uid="{227BE023-50CB-4C50-B7EA-1A9940DA5E3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08:02pm</t>
        </r>
      </text>
    </comment>
    <comment ref="AJ71" authorId="0" shapeId="0" xr:uid="{4B29B17A-FF39-462A-81BE-3BEC124D001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09:07pm</t>
        </r>
      </text>
    </comment>
    <comment ref="AM71" authorId="0" shapeId="0" xr:uid="{9EC48AA4-B4B0-4A84-9A0A-488276DC07D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09:58pm</t>
        </r>
      </text>
    </comment>
    <comment ref="AP71" authorId="0" shapeId="0" xr:uid="{80B8EEBD-80A7-4987-AA01-D7F6C76A586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1:12pm 
Check out at 09:54pm</t>
        </r>
      </text>
    </comment>
    <comment ref="AQ71" authorId="0" shapeId="0" xr:uid="{5EB5B97D-0603-444E-ABE6-50591468A5D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1:25pm 
Check out at 10:00pm</t>
        </r>
      </text>
    </comment>
    <comment ref="AR71" authorId="0" shapeId="0" xr:uid="{1D5A084C-28AC-43D1-9BE8-527C68BF251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9:20pm 
Couldn't mark Check out</t>
        </r>
      </text>
    </comment>
    <comment ref="AS71" authorId="0" shapeId="0" xr:uid="{4A9D4FE6-4D77-454F-A98C-69E53F5B324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04:50pm</t>
        </r>
      </text>
    </comment>
    <comment ref="AT71" authorId="2" shapeId="0" xr:uid="{51DE7BDC-2101-49FB-9550-04F2349EBDB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W71" authorId="0" shapeId="0" xr:uid="{24C27754-56F2-42D6-AB84-D2DB9EE6EA3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9:20pm 
Check out at 4:55pm</t>
        </r>
      </text>
    </comment>
    <comment ref="AX71" authorId="0" shapeId="0" xr:uid="{B2D4EBA5-5DAD-494C-A839-77CC50A505D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9:13pm 
Check out at 4:54pm</t>
        </r>
      </text>
    </comment>
    <comment ref="AY71" authorId="0" shapeId="0" xr:uid="{51540103-2C2C-43C8-8E45-76F84F9A126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9:48pm 
Check out at 4:57pm</t>
        </r>
      </text>
    </comment>
    <comment ref="AZ71" authorId="0" shapeId="0" xr:uid="{BE34674A-C2F9-4CDD-83E3-33915F85AD5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9:51pm 
Check out at 5:16pm</t>
        </r>
      </text>
    </comment>
    <comment ref="BA71" authorId="2" shapeId="0" xr:uid="{534E9AF2-55E6-499F-B7B2-5D60AFF0DAB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C72" authorId="0" shapeId="0" xr:uid="{AD705503-B8A2-4B53-9A58-D23025B5970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 nor Check out</t>
        </r>
      </text>
    </comment>
    <comment ref="AD72" authorId="0" shapeId="0" xr:uid="{FCCBC115-5B24-4416-ADCA-2A458B260F3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12:55pm  Check out at 9:34pm</t>
        </r>
      </text>
    </comment>
    <comment ref="AJ72" authorId="0" shapeId="0" xr:uid="{38929573-EA04-4E98-B662-5D74934DFF3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01:26pm  Check out at 10:15pm</t>
        </r>
      </text>
    </comment>
    <comment ref="AD73" authorId="0" shapeId="0" xr:uid="{5EF612B4-7CCD-440D-B12F-500B7AE7EAF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1:24pm  Check out at 10:05pm</t>
        </r>
      </text>
    </comment>
    <comment ref="AE73" authorId="0" shapeId="0" xr:uid="{12126620-273F-496B-8660-F3D764A818F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1:41pm  Check out at 10:05pm</t>
        </r>
      </text>
    </comment>
    <comment ref="AI73" authorId="0" shapeId="0" xr:uid="{15FAB6CE-F414-4DC1-9F65-595FDCEBEC0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1:15pm  Check out at 10:00pm</t>
        </r>
      </text>
    </comment>
    <comment ref="AJ73" authorId="0" shapeId="0" xr:uid="{46CF1810-6F5E-42FA-9800-AA74CC5566D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1:25pm  Check out at 10:09pm</t>
        </r>
      </text>
    </comment>
    <comment ref="AK73" authorId="0" shapeId="0" xr:uid="{D0AA701D-ABE7-4D9B-9FC2-4A16B4C2D33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1:23pm  Check out at 10:05pm</t>
        </r>
      </text>
    </comment>
    <comment ref="AL73" authorId="0" shapeId="0" xr:uid="{4DCD5ADB-7A3E-4AC0-A0F2-90E19C28201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1:43pm  Check out at 10:07pm</t>
        </r>
      </text>
    </comment>
    <comment ref="AM73" authorId="0" shapeId="0" xr:uid="{C280DCF0-1E00-4F31-B4C3-15093C5D475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1:15pm  Check out at 10:10pm</t>
        </r>
      </text>
    </comment>
    <comment ref="AJ74" authorId="0" shapeId="0" xr:uid="{D93D3CF0-AF87-487A-957B-ABEACA844A9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09:13pm</t>
        </r>
      </text>
    </comment>
    <comment ref="AM74" authorId="0" shapeId="0" xr:uid="{FF79CFF0-313B-4CED-84C0-FD8EBC8B2E4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09:59pm</t>
        </r>
      </text>
    </comment>
    <comment ref="AX74" authorId="0" shapeId="0" xr:uid="{ECA841E1-21F0-4056-A5DD-534E99CC0B4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9:05pm 
Check out at 5:03pm</t>
        </r>
      </text>
    </comment>
    <comment ref="AY74" authorId="0" shapeId="0" xr:uid="{60FF24FF-978C-4473-A4A1-EF00D51EC04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9:32pm 
Check out at 4:59pm</t>
        </r>
      </text>
    </comment>
    <comment ref="AC75" authorId="0" shapeId="0" xr:uid="{6109C1C6-04C3-42E1-A9D5-D32F1659837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 
Check out at 9:54pm</t>
        </r>
      </text>
    </comment>
    <comment ref="AD75" authorId="0" shapeId="0" xr:uid="{14B804CD-FCAD-4C14-AF00-493E195E925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1:54pm  Check out at 10:26pm</t>
        </r>
      </text>
    </comment>
    <comment ref="AE75" authorId="0" shapeId="0" xr:uid="{6DC2D3E5-FB11-42A6-B6AB-DF89BF93CDC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12:34pm  Check out at 6:36pm</t>
        </r>
      </text>
    </comment>
    <comment ref="AI75" authorId="0" shapeId="0" xr:uid="{16C812A6-135C-4FBE-8CA4-2A80E4CCBCE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 
Check out at 8:03pm</t>
        </r>
      </text>
    </comment>
    <comment ref="AJ75" authorId="0" shapeId="0" xr:uid="{117F6072-ADAE-4855-BCEB-E15FD51D8FE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12:32pm  Check out at 9:06pm</t>
        </r>
      </text>
    </comment>
    <comment ref="AP75" authorId="0" shapeId="0" xr:uid="{BD4C8FAF-9FEA-4CC5-A4CE-E7B59BA3A0C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 
Check out at 9:54pm</t>
        </r>
      </text>
    </comment>
    <comment ref="AQ75" authorId="0" shapeId="0" xr:uid="{19C62DD0-360B-4562-AB98-29D01B8CCE4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1:25pm  Check out at 10:00pm</t>
        </r>
      </text>
    </comment>
    <comment ref="AR75" authorId="0" shapeId="0" xr:uid="{5EFD1A72-BA2F-4F31-9F7C-FF3418CD6E3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Couldn’t mark Check in 
Check out at 09:21pm</t>
        </r>
      </text>
    </comment>
    <comment ref="AS75" authorId="0" shapeId="0" xr:uid="{29094A50-9959-4041-A3BB-5BFDD6F2109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 
Check out at 9:21pm</t>
        </r>
      </text>
    </comment>
    <comment ref="AT75" authorId="0" shapeId="0" xr:uid="{C0EA8A60-3E9D-485E-8AAD-02E7524F87A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9:30pm  Check out at 04:57pm</t>
        </r>
      </text>
    </comment>
    <comment ref="AW75" authorId="0" shapeId="0" xr:uid="{C03B0ED7-B3D7-46C6-AE5F-D94BC79672E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9:21pm  Check out at 04:54pm</t>
        </r>
      </text>
    </comment>
    <comment ref="AX75" authorId="0" shapeId="0" xr:uid="{0412E805-E41A-45BA-B4F6-0DA1DE3B568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9:15pm 
Check out at 4:54pm</t>
        </r>
      </text>
    </comment>
    <comment ref="AY75" authorId="0" shapeId="0" xr:uid="{3F5770DF-DC82-4813-ACCF-244C76183A3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9:50pm 
Check out at 4:54pm</t>
        </r>
      </text>
    </comment>
    <comment ref="AZ75" authorId="0" shapeId="0" xr:uid="{8DAE66E3-D3A2-4654-8161-4A9DFA1F0BC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9:51pm 
Check out at 5:14pm</t>
        </r>
      </text>
    </comment>
    <comment ref="AC76" authorId="0" shapeId="0" xr:uid="{06E1C667-4CD8-42D0-9144-CACE456CE8B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4:32pm
Check out at 09:07pm</t>
        </r>
      </text>
    </comment>
    <comment ref="AD76" authorId="0" shapeId="0" xr:uid="{87C5FFDC-D4B0-4FCB-921C-14C53EE2C79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12:25pm  Check out at 09:03pm</t>
        </r>
      </text>
    </comment>
    <comment ref="AS76" authorId="0" shapeId="0" xr:uid="{5DBB9FEA-A974-41E6-9D2B-F28C3024B26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8:49am
Check out at 05:05pm</t>
        </r>
      </text>
    </comment>
    <comment ref="AT76" authorId="0" shapeId="0" xr:uid="{29522729-BF3D-4457-8340-FECFA24D59F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8:37am
Check out at 05:00pm</t>
        </r>
      </text>
    </comment>
    <comment ref="AW76" authorId="0" shapeId="0" xr:uid="{AC4D136B-13F9-48B8-ABF4-734FD7565BC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 
Check out at 5:00pm</t>
        </r>
      </text>
    </comment>
    <comment ref="AX76" authorId="0" shapeId="0" xr:uid="{43617971-C7E4-4E35-AF32-A90090AFC3F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9:20pm 
Check out at 5:03pm</t>
        </r>
      </text>
    </comment>
    <comment ref="AY76" authorId="0" shapeId="0" xr:uid="{559FDBAD-CEE2-4585-A5F3-2204E1B11CF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8:22pm 
Check out at 5:00pm</t>
        </r>
      </text>
    </comment>
    <comment ref="AZ76" authorId="0" shapeId="0" xr:uid="{817800A0-162E-49E7-849F-80BFC3B89FD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8:31pm 
Check out at 4:59pm</t>
        </r>
      </text>
    </comment>
    <comment ref="AT77" authorId="0" shapeId="0" xr:uid="{D6E26EC7-331F-4D6F-AEA4-0E05ACF2580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77" authorId="0" shapeId="0" xr:uid="{6C7F398D-945F-404C-9A1A-CEF58284913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77" authorId="0" shapeId="0" xr:uid="{9D61A207-7C91-446D-AD4D-B45476A78EA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Y77" authorId="0" shapeId="0" xr:uid="{10B39C15-10C7-4771-B126-A3B70112094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Z77" authorId="0" shapeId="0" xr:uid="{74E3A265-90FD-47F9-87B3-FD9EC765312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A77" authorId="0" shapeId="0" xr:uid="{CF4CDFDE-C419-4893-B057-CFF4E8173DD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D78" authorId="0" shapeId="0" xr:uid="{540C036D-9AC6-4217-9B2A-9C280AC7513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 
Check out at 4:00am</t>
        </r>
      </text>
    </comment>
    <comment ref="AE78" authorId="0" shapeId="0" xr:uid="{4EFA39D0-DBAA-42B8-84C6-4A116F60882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 
Check out at 4:09am</t>
        </r>
      </text>
    </comment>
    <comment ref="AB79" authorId="0" shapeId="0" xr:uid="{F39F4C59-68CF-475A-8EB3-1DE05617ACD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9:01pm  Check out at 04:15pm</t>
        </r>
      </text>
    </comment>
    <comment ref="AC79" authorId="0" shapeId="0" xr:uid="{FF88ED1E-808A-4FD1-B262-4A519D61C62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8:05pm  Check out at 04:10pm</t>
        </r>
      </text>
    </comment>
    <comment ref="AD79" authorId="0" shapeId="0" xr:uid="{33048996-1295-4D16-90F2-65DEC33B304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7:56pm  Check out at 04:10pm</t>
        </r>
      </text>
    </comment>
    <comment ref="AE79" authorId="0" shapeId="0" xr:uid="{AA1C6291-291F-4428-99A6-644A23B33D1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AJ79" authorId="0" shapeId="0" xr:uid="{913F5680-B265-4EFE-A535-B72673CE0B8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7:17pm  Check out at 04:31pm</t>
        </r>
      </text>
    </comment>
    <comment ref="AT79" authorId="0" shapeId="0" xr:uid="{93DD394E-6244-4BBB-98B9-FACE7088701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8:02pm
Check out at 03:48am</t>
        </r>
      </text>
    </comment>
    <comment ref="AW79" authorId="0" shapeId="0" xr:uid="{839FBBE6-047A-4888-93BE-3475F2F333A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7:27pm
Check out at 02:07am</t>
        </r>
      </text>
    </comment>
    <comment ref="AY79" authorId="0" shapeId="0" xr:uid="{EA955A02-8EE5-42F2-88F4-51ED97D8250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7:41pm 
Check out at 3:35pm</t>
        </r>
      </text>
    </comment>
    <comment ref="AC81" authorId="0" shapeId="0" xr:uid="{28F31F42-F86A-49A5-B6BD-DA5953570CE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7:14pm  Check out at 04:10pm</t>
        </r>
      </text>
    </comment>
    <comment ref="AJ81" authorId="0" shapeId="0" xr:uid="{C0E357FA-BD80-4C71-B2A3-AFD6E4CBA60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 
Check out at 4:00am</t>
        </r>
      </text>
    </comment>
    <comment ref="AQ81" authorId="0" shapeId="0" xr:uid="{79E5A04B-B276-4C95-B69F-7D7C966222A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Nor Check out</t>
        </r>
      </text>
    </comment>
    <comment ref="AT81" authorId="0" shapeId="0" xr:uid="{F363BD1E-72C0-48E0-8CD9-7FBB301D52C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7:34pm
Check out at 02:21am</t>
        </r>
      </text>
    </comment>
    <comment ref="AE82" authorId="0" shapeId="0" xr:uid="{FD9B393B-9FDC-40E8-A848-3359124A08C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AK82" authorId="0" shapeId="0" xr:uid="{E7C32841-751A-41CF-86F2-FA543410066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7:45pm  Check out at 04:28pm</t>
        </r>
      </text>
    </comment>
    <comment ref="AY82" authorId="0" shapeId="0" xr:uid="{1140A82F-CE3B-42BA-B613-CD5A079CB9C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7:54pm 
Check out at 3:32pm</t>
        </r>
      </text>
    </comment>
    <comment ref="AZ82" authorId="0" shapeId="0" xr:uid="{79BD160C-F056-4E87-B13D-B023C6FA0CF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9:10pm 
Check out at 3:37pm</t>
        </r>
      </text>
    </comment>
    <comment ref="AC83" authorId="0" shapeId="0" xr:uid="{C4846FC4-F1BC-48CD-8361-0189F9427F7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AD83" authorId="0" shapeId="0" xr:uid="{3155C7BB-7EEC-4B52-A449-D44E33F61D0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AK83" authorId="0" shapeId="0" xr:uid="{E184E4F6-C0E8-45C9-A5E6-F68C17E3F11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6:58pm  Check out at 01:40pm</t>
        </r>
      </text>
    </comment>
    <comment ref="AM83" authorId="0" shapeId="0" xr:uid="{7F96F26B-1259-4B8C-BDF9-71BF08CE82D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7:19pm  Check out at 04:14am</t>
        </r>
      </text>
    </comment>
    <comment ref="AJ84" authorId="0" shapeId="0" xr:uid="{D898F0D7-991C-4357-9273-5B7A4319454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7:55pm  Check out at 03:59am</t>
        </r>
      </text>
    </comment>
    <comment ref="AK84" authorId="0" shapeId="0" xr:uid="{4072324C-000E-4654-9D2D-6D01A37DE31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8:32pm  Check out at 04:13am</t>
        </r>
      </text>
    </comment>
    <comment ref="AD85" authorId="0" shapeId="0" xr:uid="{48A44BBC-82C0-4D15-904F-E47AB584B00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7:24pm  Check out at 04:32pm</t>
        </r>
      </text>
    </comment>
    <comment ref="AM85" authorId="0" shapeId="0" xr:uid="{C970DE29-5B22-43E0-BD77-BEA2EE0A9E7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8:25pm  Check out at 04:29pm</t>
        </r>
      </text>
    </comment>
    <comment ref="AR85" authorId="0" shapeId="0" xr:uid="{4834C097-0F14-494D-A9B6-F02DC934309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7:20pm 
Couldn't mark Check out</t>
        </r>
      </text>
    </comment>
    <comment ref="BA85" authorId="0" shapeId="0" xr:uid="{D7E69084-868F-4693-8E1D-50FC52CE37D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7:42pm 
Check out at 4:37pm</t>
        </r>
      </text>
    </comment>
    <comment ref="AD86" authorId="0" shapeId="0" xr:uid="{DFCDDEB4-86E5-417F-B5E0-E505FAC1D45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7:56pm  Check out at 04:30pm</t>
        </r>
      </text>
    </comment>
    <comment ref="AE86" authorId="0" shapeId="0" xr:uid="{18965D4C-1FA4-4378-B929-17CB58918B5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7:15pm  Check out at 04:08pm</t>
        </r>
      </text>
    </comment>
    <comment ref="AM86" authorId="0" shapeId="0" xr:uid="{3593ABFA-45F3-4923-8BBA-359E3E3FDA2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AR86" authorId="0" shapeId="0" xr:uid="{0A6DA114-1470-470C-9C46-A3EE7429AB9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8:13pm 
Check out at 3:42am</t>
        </r>
      </text>
    </comment>
    <comment ref="AS86" authorId="0" shapeId="0" xr:uid="{E23B7F37-7764-4B85-A036-4E91CFD7FF9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7:28pm 
Couldn't mark Check out</t>
        </r>
      </text>
    </comment>
    <comment ref="AW86" authorId="0" shapeId="0" xr:uid="{1BE4494A-3421-439A-9ABC-6A114002790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9:11pm 
Check out at 3:41pm</t>
        </r>
      </text>
    </comment>
    <comment ref="AY86" authorId="0" shapeId="0" xr:uid="{D2052F07-A014-4E6A-98F1-279A3C08546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7:49pm 
Check out at 3:36pm</t>
        </r>
      </text>
    </comment>
    <comment ref="AZ86" authorId="0" shapeId="0" xr:uid="{63C43734-476F-4F5D-9DD0-8268F984ED2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11:49am
check out at 4:25pm</t>
        </r>
      </text>
    </comment>
    <comment ref="BA86" authorId="0" shapeId="0" xr:uid="{9A900EE0-E274-491F-A6C5-12E851FD373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7:40pm 
Check out at 4:37pm</t>
        </r>
      </text>
    </comment>
    <comment ref="AE87" authorId="0" shapeId="0" xr:uid="{5623ECAA-5803-4A9A-ACA4-8AFBD18E2CC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AZ87" authorId="0" shapeId="0" xr:uid="{D3BB8848-2C59-4FE5-A96C-C3034C3B26E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BA87" authorId="0" shapeId="0" xr:uid="{3BDDF622-9BC6-4522-9B07-7BB12271DFE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11:pm
check out at 3:28pm
Approved
</t>
        </r>
      </text>
    </comment>
    <comment ref="AJ88" authorId="0" shapeId="0" xr:uid="{F9672E96-64F7-408E-8E70-A5212050BAC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8:33pm  Check out at 04:14pm</t>
        </r>
      </text>
    </comment>
    <comment ref="AD89" authorId="0" shapeId="0" xr:uid="{B660C6E1-8198-433F-983D-30C4F608E42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1st dial at 7:53pm  Check out at 04:02pm</t>
        </r>
      </text>
    </comment>
    <comment ref="AJ89" authorId="0" shapeId="0" xr:uid="{B7094023-81A8-4C44-8A1E-4D8A873A863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1st dial at 7:29pm
Check out at 4:00am</t>
        </r>
      </text>
    </comment>
    <comment ref="AM89" authorId="0" shapeId="0" xr:uid="{BCA4D048-EDF4-4086-A48D-C84E11BBD12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11:29pm
Check out at 04:11am</t>
        </r>
      </text>
    </comment>
    <comment ref="AQ89" authorId="0" shapeId="0" xr:uid="{A6A7284C-E5C5-4C20-8434-989297F478D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8:47pm  Couldn't mark Check out</t>
        </r>
      </text>
    </comment>
    <comment ref="AC90" authorId="0" shapeId="0" xr:uid="{C45D7E6D-C727-491D-B482-A345E897C4D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7:05pm  Check out at 01:53am</t>
        </r>
      </text>
    </comment>
    <comment ref="AD90" authorId="0" shapeId="0" xr:uid="{9FA9F6A3-7282-406F-B326-FF32C24BAD8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7:16pm  Check out at 02:01am</t>
        </r>
      </text>
    </comment>
    <comment ref="AE90" authorId="0" shapeId="0" xr:uid="{515E39DA-BB40-4C51-B5C5-D4AF2243533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7:26pm  Check out at 04:00am</t>
        </r>
      </text>
    </comment>
    <comment ref="AJ90" authorId="0" shapeId="0" xr:uid="{55DF4C4D-A6BB-4FB0-B4BB-E8CB214B012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7:18pm  Check out at 04:13pm</t>
        </r>
      </text>
    </comment>
    <comment ref="AQ90" authorId="0" shapeId="0" xr:uid="{13893453-ACEB-469F-8032-D594774E280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8:47pm  Couldn't mark Check out</t>
        </r>
      </text>
    </comment>
    <comment ref="AU90" authorId="0" shapeId="0" xr:uid="{FD0AF6B9-5272-4A05-BAEB-17F22A6B514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7:42pm  Check out at 3:30pm</t>
        </r>
      </text>
    </comment>
    <comment ref="AW90" authorId="0" shapeId="0" xr:uid="{8242A994-2D58-4338-9EBC-BF779C8CF25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7:54pm  Check out at 3:33pm</t>
        </r>
      </text>
    </comment>
    <comment ref="AY90" authorId="0" shapeId="0" xr:uid="{3F2F49D5-821A-44FC-880F-83E89E74BE2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7:46pm  Check out at 3:30pm</t>
        </r>
      </text>
    </comment>
    <comment ref="AZ90" authorId="0" shapeId="0" xr:uid="{35CD01F7-313E-43EB-9918-7787AEBE249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7:42pm  Check out at 3:34am</t>
        </r>
      </text>
    </comment>
    <comment ref="BA90" authorId="0" shapeId="0" xr:uid="{BC362531-8A33-420F-8108-F06BECF4DCD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7:45pm  Check out at 3:30am</t>
        </r>
      </text>
    </comment>
    <comment ref="AB92" authorId="0" shapeId="0" xr:uid="{511247FF-60B2-4892-B079-26CE7067F58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06:46pm
Check out at 12:06am</t>
        </r>
      </text>
    </comment>
    <comment ref="AD92" authorId="0" shapeId="0" xr:uid="{6FA6840D-C091-4944-8519-32E5C38DB8A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06:45pm
Check out at 12:10am</t>
        </r>
      </text>
    </comment>
    <comment ref="AI92" authorId="0" shapeId="0" xr:uid="{46253401-F04E-483D-A5D1-0339D7E9D3B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07:08pm
Check out at 12:01am</t>
        </r>
      </text>
    </comment>
    <comment ref="AJ92" authorId="0" shapeId="0" xr:uid="{F3879FE2-1008-4C38-9BFC-F295170B74B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07:34pm
Check out at 12:07am</t>
        </r>
      </text>
    </comment>
    <comment ref="AC93" authorId="0" shapeId="0" xr:uid="{6467B013-39E3-443A-874F-5529DE9B5C6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7:53pm  Check out at 04:02pm</t>
        </r>
      </text>
    </comment>
    <comment ref="AD93" authorId="0" shapeId="0" xr:uid="{35ADA085-871A-431E-BEDE-A8F41D49801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7:17pm  Check out at 04:04am</t>
        </r>
      </text>
    </comment>
    <comment ref="AM93" authorId="0" shapeId="0" xr:uid="{24F9BD3B-FC5D-426B-AA5A-34A97596AAA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7:32pm  Check out at 04:14am</t>
        </r>
      </text>
    </comment>
    <comment ref="AP93" authorId="0" shapeId="0" xr:uid="{A82AA4D3-3B9B-4B60-9305-30AC9BF343A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7:24pm  Check out at 04:06am</t>
        </r>
      </text>
    </comment>
    <comment ref="BA93" authorId="0" shapeId="0" xr:uid="{2BF71D02-4463-4257-B928-C56BD2A858D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8:06pm  Check out at 3:36am</t>
        </r>
      </text>
    </comment>
    <comment ref="AB94" authorId="0" shapeId="0" xr:uid="{919F093F-F3D1-4DEB-9D13-6E365F00245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1st dial at 7:24pm
Check out at 4:00am</t>
        </r>
      </text>
    </comment>
    <comment ref="AZ94" authorId="0" shapeId="0" xr:uid="{E2D87623-4E45-45A6-89DD-1C1535DA15D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07:41am
check out at 10:27pm</t>
        </r>
      </text>
    </comment>
    <comment ref="AK95" authorId="0" shapeId="0" xr:uid="{1EC75948-3794-42DB-BBC5-0178A57860A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8:10pm  Check out at 04:21am</t>
        </r>
      </text>
    </comment>
    <comment ref="AL95" authorId="0" shapeId="0" xr:uid="{6CB8421A-6875-4603-8287-1002E116992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8:30pm  Check out at 04:13am</t>
        </r>
      </text>
    </comment>
    <comment ref="AP95" authorId="0" shapeId="0" xr:uid="{33A7BBF2-2DAE-4A1D-81E2-2AB117B87C3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7:18pm  Check out at 04:23am</t>
        </r>
      </text>
    </comment>
    <comment ref="AU95" authorId="0" shapeId="0" xr:uid="{50C87F44-95F7-4A73-B4E6-D912951AEFB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10:46pm Check out at 3:24pm</t>
        </r>
      </text>
    </comment>
    <comment ref="AB96" authorId="0" shapeId="0" xr:uid="{4296227B-2699-40E6-8D1B-DB97A89BD22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7:12pm  Check out at 04:14pm</t>
        </r>
      </text>
    </comment>
    <comment ref="AD96" authorId="0" shapeId="0" xr:uid="{E1067D50-5615-4BD9-B34F-636BBE7E799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7:37pm  Check out at 04:02pm</t>
        </r>
      </text>
    </comment>
    <comment ref="AE96" authorId="0" shapeId="0" xr:uid="{F00E0155-1622-4E8B-94AC-B890599E2EF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7:36pm  Check out at 04:13pm</t>
        </r>
      </text>
    </comment>
    <comment ref="AI96" authorId="0" shapeId="0" xr:uid="{2FD69780-0404-4F71-BD66-55C4EDDA174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7:31pm  Check out at 04:13pm</t>
        </r>
      </text>
    </comment>
    <comment ref="AJ96" authorId="0" shapeId="0" xr:uid="{2EBBD6C8-D438-4099-BF16-062BB716DD6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1st dial at 7:25pm
Check out at 4:00am</t>
        </r>
      </text>
    </comment>
    <comment ref="AK96" authorId="0" shapeId="0" xr:uid="{C3E2370D-B10B-418E-B9BC-14C556D82DB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7:28pm  Check out at 04:03pm</t>
        </r>
      </text>
    </comment>
    <comment ref="AM96" authorId="0" shapeId="0" xr:uid="{AB51BB2E-1431-4818-AD63-83171605396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8:08pm  Check out at 04:13pm</t>
        </r>
      </text>
    </comment>
    <comment ref="AP96" authorId="0" shapeId="0" xr:uid="{47089CE2-BB82-486F-BD9B-156CC46C493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7:20pm  Check out at 04:06pm</t>
        </r>
      </text>
    </comment>
    <comment ref="AS96" authorId="0" shapeId="0" xr:uid="{55FF3978-F3C1-4A32-B2B6-1C3924E66FA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7:48pm  Check out at 03:34pm</t>
        </r>
      </text>
    </comment>
    <comment ref="AT96" authorId="0" shapeId="0" xr:uid="{3CF4E87A-6002-47DE-B2EA-5C05FA1E3EF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7:55pm  Check out at 03:36pm</t>
        </r>
      </text>
    </comment>
    <comment ref="AW96" authorId="0" shapeId="0" xr:uid="{399F6355-2E06-454A-93CA-B78C7953746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9:03pm  Check out at 03:41pm</t>
        </r>
      </text>
    </comment>
    <comment ref="AY96" authorId="0" shapeId="0" xr:uid="{F047607D-D12D-49FD-B2D0-1BA3B0698B1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8:03pm  Check out at 03:36pm</t>
        </r>
      </text>
    </comment>
    <comment ref="AZ96" authorId="0" shapeId="0" xr:uid="{AA1AA5EA-F042-48EE-9E96-02EF0D5F26D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7:48pm  Check out at 03:35pm</t>
        </r>
      </text>
    </comment>
    <comment ref="BA96" authorId="0" shapeId="0" xr:uid="{30D1113E-B872-481B-99F7-1AB3D191418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7:52pm  Check out at 03:46pm</t>
        </r>
      </text>
    </comment>
    <comment ref="AB97" authorId="0" shapeId="0" xr:uid="{3D83072B-AA76-40D0-AA47-B366AD70539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7:14pm  Check out at 04:01pm</t>
        </r>
      </text>
    </comment>
    <comment ref="AI97" authorId="0" shapeId="0" xr:uid="{5A6AB8BD-BFC2-47BA-83D7-771253B7EAD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7:15pm  Check out at 04:00pm</t>
        </r>
      </text>
    </comment>
    <comment ref="AJ97" authorId="0" shapeId="0" xr:uid="{A3937BBB-B764-4238-B37C-1AAAAF5CCA8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7:17pm  Check out at 04:00pm</t>
        </r>
      </text>
    </comment>
    <comment ref="AB98" authorId="0" shapeId="0" xr:uid="{43B490F9-7ACC-474E-8B6A-DD57F120E3F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7:13pm  Check out at 04:14pm</t>
        </r>
      </text>
    </comment>
    <comment ref="AC98" authorId="0" shapeId="0" xr:uid="{9771E632-16B9-4956-97D6-483E4A4FCD3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7:58pm  Check out at 04:04pm</t>
        </r>
      </text>
    </comment>
    <comment ref="AD98" authorId="0" shapeId="0" xr:uid="{A461E6F4-D411-4622-BB8D-6CD1EEAAA7D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7:37pm  Check out at 04:02pm</t>
        </r>
      </text>
    </comment>
    <comment ref="AE98" authorId="0" shapeId="0" xr:uid="{5D02530D-9D4B-4149-9E90-7FBF8C08735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7:36pm  Check out at 04:04pm</t>
        </r>
      </text>
    </comment>
    <comment ref="AI98" authorId="0" shapeId="0" xr:uid="{2A367C68-AEED-47D5-8530-9B574B7D688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7:31pm  Check out at 04:18pm</t>
        </r>
      </text>
    </comment>
    <comment ref="AJ98" authorId="0" shapeId="0" xr:uid="{E04BF429-1744-4401-980B-39300DFC3DF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7:42pm  Check out at 04:02pm</t>
        </r>
      </text>
    </comment>
    <comment ref="AL98" authorId="0" shapeId="0" xr:uid="{7132A14E-9821-4E92-83A2-585CA4312D0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9:49pm  Check out at 04:14pm</t>
        </r>
      </text>
    </comment>
    <comment ref="AP98" authorId="0" shapeId="0" xr:uid="{17E54CBD-E24B-4B71-BC76-C9EDDA46E00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7:20pm  Check out at 04:06pm</t>
        </r>
      </text>
    </comment>
    <comment ref="AR98" authorId="0" shapeId="0" xr:uid="{C7D2D4FE-67B4-412D-9B8E-9A016502DC3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8:08pm  Check out at 03:43pm</t>
        </r>
      </text>
    </comment>
    <comment ref="AS98" authorId="0" shapeId="0" xr:uid="{633AC6F5-EF46-4654-B573-837DAB88B76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7:46pm  Check out at 03:34pm</t>
        </r>
      </text>
    </comment>
    <comment ref="AT98" authorId="0" shapeId="0" xr:uid="{D4728F0C-D972-4848-8A85-CB0FC5200D9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7:56pm  Check out at 03:36pm</t>
        </r>
      </text>
    </comment>
    <comment ref="AW98" authorId="0" shapeId="0" xr:uid="{653D46C9-595E-49BC-B79A-E2222445612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9:03pm  Check out at 03:41pm</t>
        </r>
      </text>
    </comment>
    <comment ref="AX98" authorId="0" shapeId="0" xr:uid="{5DD5E8C2-7A48-4242-874B-805196C18B3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7:49pm  Check out at 03:43pm</t>
        </r>
      </text>
    </comment>
    <comment ref="AY98" authorId="0" shapeId="0" xr:uid="{B91ED996-BA7A-4FCF-9CE7-7D14BA98623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8:01pm  Check out at 03:35pm</t>
        </r>
      </text>
    </comment>
    <comment ref="AZ98" authorId="0" shapeId="0" xr:uid="{8CC3F48C-C029-42FB-B16E-9C278831AEF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7:48pm  Check out at 03:35pm</t>
        </r>
      </text>
    </comment>
    <comment ref="BA98" authorId="0" shapeId="0" xr:uid="{6AD3650E-3203-4ED5-A452-463196BA1FD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7:53pm  Check out at 03:46pm</t>
        </r>
      </text>
    </comment>
    <comment ref="AM99" authorId="0" shapeId="0" xr:uid="{8D514CEE-3714-4D9E-9C7E-6602224B4B8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8:29pm  Check out at 02:23am</t>
        </r>
      </text>
    </comment>
    <comment ref="AQ100" authorId="0" shapeId="0" xr:uid="{4588D22A-8672-4861-9681-8160A1DA85F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R100" authorId="0" shapeId="0" xr:uid="{E2C85652-E233-41C3-B248-9A2B381E37A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B101" authorId="0" shapeId="0" xr:uid="{15AA4E69-4DB5-4625-92B8-E007F6DD815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7:48pm  Check out at 04:02pm</t>
        </r>
      </text>
    </comment>
    <comment ref="AD101" authorId="0" shapeId="0" xr:uid="{55FEAB9E-DD8E-4526-9303-9947A9A43C0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AJ101" authorId="0" shapeId="0" xr:uid="{9E809A44-D894-43E9-9AC0-643007D0663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7:29pm  Check out at 04:18pm</t>
        </r>
      </text>
    </comment>
    <comment ref="AK101" authorId="0" shapeId="0" xr:uid="{404C94AD-50F9-4B66-B817-251DDF38656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7:50pm  Check out at 04:00pm</t>
        </r>
      </text>
    </comment>
    <comment ref="AM101" authorId="0" shapeId="0" xr:uid="{7545684F-405D-47AF-ABC6-FDF100381D4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7:21pm  Check out at 04:08pm</t>
        </r>
      </text>
    </comment>
    <comment ref="AQ101" authorId="0" shapeId="0" xr:uid="{6CA42872-C464-4775-9813-53AE6AE606C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7:16pm  Check out at 04:24pm</t>
        </r>
      </text>
    </comment>
    <comment ref="AB102" authorId="0" shapeId="0" xr:uid="{3D52FEC0-41E0-4993-8DE7-39A18A55F87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 by Waleed Ali </t>
        </r>
      </text>
    </comment>
    <comment ref="AM102" authorId="0" shapeId="0" xr:uid="{A84935B6-36A0-43D9-9AA5-DBEE429ACA5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 by Waleed Ali </t>
        </r>
      </text>
    </comment>
    <comment ref="AS102" authorId="0" shapeId="0" xr:uid="{75B6B7F6-AFA2-4C08-BBA0-6C6E6B65C75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8:26pm  Check out at 05:11pm</t>
        </r>
      </text>
    </comment>
    <comment ref="AD103" authorId="0" shapeId="0" xr:uid="{3D7133EB-0821-4E10-8613-8ECA52AEF82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8:09pm  Check out at 04:04pm</t>
        </r>
      </text>
    </comment>
    <comment ref="AE103" authorId="0" shapeId="0" xr:uid="{5CFEE06F-9A8C-40E9-97CA-72A06A9BED3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8:16pm  Check out at 04:13pm</t>
        </r>
      </text>
    </comment>
    <comment ref="AL103" authorId="0" shapeId="0" xr:uid="{8DEBA418-F1B9-4513-9796-0EE29186B25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8:06pm  Check out at 04:45pm</t>
        </r>
      </text>
    </comment>
    <comment ref="AR103" authorId="0" shapeId="0" xr:uid="{8D673A8E-7C2E-4D48-92DC-95498812F77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8:06pm  Check out at 03:41pm</t>
        </r>
      </text>
    </comment>
    <comment ref="AX103" authorId="0" shapeId="0" xr:uid="{3EC94B68-964A-43EE-B0E9-6965AD7ED62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7:44pm  Check out at 03:31pm</t>
        </r>
      </text>
    </comment>
    <comment ref="AB106" authorId="0" shapeId="0" xr:uid="{A652B954-A71B-47F0-969E-E74FC19613C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7:46pm  Check out at 04:02pm</t>
        </r>
      </text>
    </comment>
    <comment ref="AC106" authorId="0" shapeId="0" xr:uid="{CD716EE8-FC2A-4167-8FAE-CB4B9E8FCDB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7:15pm  Check out at 04:00pm</t>
        </r>
      </text>
    </comment>
    <comment ref="AD106" authorId="0" shapeId="0" xr:uid="{FCC975AF-6741-473A-B619-2C4B76F1DAE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8:25pm  Check out at 04:12pm</t>
        </r>
      </text>
    </comment>
    <comment ref="AJ106" authorId="0" shapeId="0" xr:uid="{4FD5B6FA-039D-43A7-BAC4-B3D7043C92B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7:33pm  Check out at 04:08pm</t>
        </r>
      </text>
    </comment>
    <comment ref="AK106" authorId="0" shapeId="0" xr:uid="{2168B96B-7B89-4F10-9C96-2F9A47EE5AA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7:12pm  Check out at 04:14pm</t>
        </r>
      </text>
    </comment>
    <comment ref="AL106" authorId="0" shapeId="0" xr:uid="{5694378C-8677-4597-B051-9BF9CD6D15F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7:13pm  Check out at 04:04pm</t>
        </r>
      </text>
    </comment>
    <comment ref="AM106" authorId="0" shapeId="0" xr:uid="{26AF7C36-EF68-438D-AFB6-24C5AF437C8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7:40pm  Check out at 04:08pm</t>
        </r>
      </text>
    </comment>
    <comment ref="AQ106" authorId="0" shapeId="0" xr:uid="{0C843DBB-7165-4289-8B40-8074AC7D49A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8:00pm  </t>
        </r>
      </text>
    </comment>
    <comment ref="AC107" authorId="0" shapeId="0" xr:uid="{0E53D0E7-71D6-4FC0-81BF-A0439F2FB3D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7:23pm  Check out at 04:01pm</t>
        </r>
      </text>
    </comment>
    <comment ref="AD107" authorId="0" shapeId="0" xr:uid="{F49D0978-C946-467E-8713-F662838E00D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7:50pm  Check out at 04:11pm</t>
        </r>
      </text>
    </comment>
    <comment ref="AE107" authorId="0" shapeId="0" xr:uid="{160F8549-EAC8-4CA6-BD91-5FACBF4493A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1st dial at 8:05pm  Check out at 04:11pm</t>
        </r>
      </text>
    </comment>
    <comment ref="AI107" authorId="0" shapeId="0" xr:uid="{5DF918FE-A696-4581-A546-0FC1E87C668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9:12pm  Check out at 04:00pm</t>
        </r>
      </text>
    </comment>
    <comment ref="AK107" authorId="0" shapeId="0" xr:uid="{63C3E94A-B1FD-454D-A172-46DF470960E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7:15pm  Check out at 04:14pm</t>
        </r>
      </text>
    </comment>
    <comment ref="AM107" authorId="0" shapeId="0" xr:uid="{C01BCC01-FE8B-406C-ABF7-E7FB0E8F566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7:13pm  Check out at 04:02pm</t>
        </r>
      </text>
    </comment>
    <comment ref="BA107" authorId="0" shapeId="0" xr:uid="{FCC60090-D08F-4013-A2DA-5329A2E1E49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8:01pm  Check out at 03:35pm</t>
        </r>
      </text>
    </comment>
    <comment ref="AC108" authorId="0" shapeId="0" xr:uid="{2A1F73EC-0219-47B0-99AD-133BBDB5B3E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1st dial at 7:40pm  Check out at 04:01pm</t>
        </r>
      </text>
    </comment>
    <comment ref="AE108" authorId="0" shapeId="0" xr:uid="{2D8CEE25-8BA7-4F59-B85D-DDC700C4E9F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1st dial at 8:54pm  Check out at 04:03pm</t>
        </r>
      </text>
    </comment>
    <comment ref="AB109" authorId="0" shapeId="0" xr:uid="{5E300E40-0E73-4A6A-869D-5EB340D5C2E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C109" authorId="0" shapeId="0" xr:uid="{66FB6D28-8986-43D9-81C3-CD2F6C89798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D109" authorId="0" shapeId="0" xr:uid="{7DCD5C42-88A3-418E-9A69-5E30ACABB45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E109" authorId="0" shapeId="0" xr:uid="{67EB7040-5230-4029-B1DC-F60890B3473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109" authorId="0" shapeId="0" xr:uid="{BFD7A3D9-F881-472E-B2A1-BF620E516BA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109" authorId="0" shapeId="0" xr:uid="{C6AB693B-9D45-4D79-B7BF-ECB56F81039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109" authorId="0" shapeId="0" xr:uid="{4F60EC95-B3AE-45E8-A7B1-91D31FAED7B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110" authorId="0" shapeId="0" xr:uid="{81F56A20-834D-4BB1-AEFB-BAB84F9B707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110" authorId="0" shapeId="0" xr:uid="{FF931090-5DC0-4519-BD94-1ED342529F4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110" authorId="0" shapeId="0" xr:uid="{5AD5EC5E-2838-43DA-A9A2-86D1AE4467D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110" authorId="0" shapeId="0" xr:uid="{DC79ADE2-C517-4D30-AE53-2DE3D040DC8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110" authorId="0" shapeId="0" xr:uid="{F900D9FE-993E-4086-BA9E-0D697C3F305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110" authorId="0" shapeId="0" xr:uid="{231C8568-E8BC-44A3-B142-03D7A2307EA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R110" authorId="0" shapeId="0" xr:uid="{9E2AD0EC-D7D2-43D3-BACC-6A21D24256C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110" authorId="0" shapeId="0" xr:uid="{04196C66-FF9B-42AF-987F-E04AF1FC672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T110" authorId="0" shapeId="0" xr:uid="{4DB83FAB-B595-4E62-B4B4-643E408F4CB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R111" authorId="0" shapeId="0" xr:uid="{AB16C583-A61D-4226-A78D-BD61F854042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111" authorId="0" shapeId="0" xr:uid="{B56FC240-5FC4-4E71-9643-A924F90C150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T111" authorId="0" shapeId="0" xr:uid="{284A6C59-26C9-4CCC-BA69-D0870DD9D34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U111" authorId="0" shapeId="0" xr:uid="{790E7BD7-DD35-4BE1-8C03-B57463F6D25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111" authorId="0" shapeId="0" xr:uid="{91670D32-62FD-474F-9736-2C16DB1B4C0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111" authorId="0" shapeId="0" xr:uid="{6501A4AC-365B-4518-9889-D8B703072F7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Y111" authorId="0" shapeId="0" xr:uid="{7887D8DF-779E-4D8A-8BF1-0DC1F89BD4E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Z111" authorId="0" shapeId="0" xr:uid="{D1636C5B-3CD4-403C-8BAC-6522DE65AE4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B112" authorId="0" shapeId="0" xr:uid="{BE22E092-6223-44A4-9827-4DCCA42F056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
in
Check out at 10:12pm</t>
        </r>
      </text>
    </comment>
    <comment ref="AC112" authorId="0" shapeId="0" xr:uid="{963AC9FF-551A-445C-ABFF-3F72E8A85F6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
in
Check out at 10:16pm</t>
        </r>
      </text>
    </comment>
    <comment ref="AD112" authorId="0" shapeId="0" xr:uid="{1BE73132-E3A6-4B69-A1A9-0D8FE4CD246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
in
Check out at 10:20pm</t>
        </r>
      </text>
    </comment>
    <comment ref="AE112" authorId="0" shapeId="0" xr:uid="{6892E7D8-D496-466C-8CBE-CEA7A71CA6E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
in
Check out at 10:18pm</t>
        </r>
      </text>
    </comment>
    <comment ref="AI112" authorId="0" shapeId="0" xr:uid="{3FAFF243-A79F-4B64-A30D-716D5B0DBDF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
in
Check out at 9:32pm</t>
        </r>
      </text>
    </comment>
    <comment ref="AJ112" authorId="0" shapeId="0" xr:uid="{0A444CE4-8B15-4D2D-8FAC-A1FA7ECA812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
in
Check out at 1:24am</t>
        </r>
      </text>
    </comment>
    <comment ref="AK112" authorId="0" shapeId="0" xr:uid="{EA6E8644-301E-4EF6-90F8-B285261690B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6:15pm
Check out at 10:21pm</t>
        </r>
      </text>
    </comment>
    <comment ref="AL112" authorId="0" shapeId="0" xr:uid="{CA663C40-4190-4E03-8229-9A24189B3C0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4:18pm  Check out at 12:21pm</t>
        </r>
      </text>
    </comment>
    <comment ref="AQ112" authorId="0" shapeId="0" xr:uid="{DAD1259C-D9CE-47E2-B957-59F68398AAC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1:44pm  Check out at 09:57pm</t>
        </r>
      </text>
    </comment>
    <comment ref="AT112" authorId="0" shapeId="0" xr:uid="{5864120D-B12C-498D-ACF5-04FB03D0848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1:04pm
Check out at 5:22pm</t>
        </r>
      </text>
    </comment>
    <comment ref="AX112" authorId="0" shapeId="0" xr:uid="{838A33E3-C0E5-4923-800E-89A79C7F472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8:46pm  Check out at 05:42pm</t>
        </r>
      </text>
    </comment>
    <comment ref="AY112" authorId="0" shapeId="0" xr:uid="{2A89C3BF-C27F-4831-B893-7B140229D28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11:07am  Check out at 05:36pm</t>
        </r>
      </text>
    </comment>
    <comment ref="BB112" authorId="2" shapeId="0" xr:uid="{240DD0C9-2745-47F6-A22F-C8D41C79924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E123" authorId="0" shapeId="0" xr:uid="{CB2801E7-7CB0-44AC-A724-EED4409250E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 by Asad ullah</t>
        </r>
      </text>
    </comment>
    <comment ref="AI124" authorId="0" shapeId="0" xr:uid="{DAB86DF6-59C0-4191-A554-0603087D15D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 by Asad ullah</t>
        </r>
      </text>
    </comment>
    <comment ref="AJ124" authorId="0" shapeId="0" xr:uid="{E66D87C3-99D7-4506-B9F8-1519F4ABD29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 by Asad ullah</t>
        </r>
      </text>
    </comment>
    <comment ref="AK124" authorId="0" shapeId="0" xr:uid="{A5E4EDBA-E990-43AB-BA9C-D6D0746BE0E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 by Asad ullah</t>
        </r>
      </text>
    </comment>
    <comment ref="AL124" authorId="0" shapeId="0" xr:uid="{9AC6D302-C36A-493E-9FDE-119A6E05978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 by Asad ullah</t>
        </r>
      </text>
    </comment>
    <comment ref="BA126" authorId="0" shapeId="0" xr:uid="{57B3F18C-B679-4533-9C5E-2A78600C6BC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 by Asad ullah</t>
        </r>
      </text>
    </comment>
    <comment ref="BG149" authorId="3" shapeId="0" xr:uid="{2AA43284-A9CB-46DB-B782-598D4658E6CE}">
      <text>
        <r>
          <rPr>
            <sz val="8"/>
            <color indexed="81"/>
            <rFont val="Tahoma"/>
            <family val="2"/>
          </rPr>
          <t xml:space="preserve">Paid &amp; Unpaid Leaves Both
</t>
        </r>
      </text>
    </comment>
    <comment ref="BG157" authorId="3" shapeId="0" xr:uid="{940B8779-B9D5-4A45-B4F0-0DD3F1E846DC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01" authorId="3" shapeId="0" xr:uid="{0D06883F-1BFB-4A47-A501-A71644D39EF5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09" authorId="3" shapeId="0" xr:uid="{DB4A0ACA-9A8B-47FA-9635-3A0749C795DB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53" authorId="3" shapeId="0" xr:uid="{4F54BF34-FC56-446C-B57B-D18DFA5D0D9C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61" authorId="3" shapeId="0" xr:uid="{90A9C0D4-6C4C-4A4F-8D3B-025538DC1451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305" authorId="3" shapeId="0" xr:uid="{D09ABF97-6579-47C6-83F8-91F414A8A373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313" authorId="3" shapeId="0" xr:uid="{C5A78B4E-5688-486F-A1B6-41DAFFA67762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Wali Khan</author>
    <author>Williams Jr.</author>
    <author>Muhammad Wali Khan</author>
    <author>ASAD ULLAH</author>
  </authors>
  <commentList>
    <comment ref="AB3" authorId="0" shapeId="0" xr:uid="{90299A8D-9592-4B9B-AF8D-F34D8EFD6BD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7:45pm  Check out at 04:11am</t>
        </r>
      </text>
    </comment>
    <comment ref="AI3" authorId="0" shapeId="0" xr:uid="{922B711E-B25F-4015-B303-18D4D00484A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8:29pm  Check out at 03:43am</t>
        </r>
      </text>
    </comment>
    <comment ref="AK3" authorId="0" shapeId="0" xr:uid="{22898785-6D47-423D-A98E-4D7764ECD57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8:34pm  Couldn't mark Check out</t>
        </r>
      </text>
    </comment>
    <comment ref="AL3" authorId="0" shapeId="0" xr:uid="{A3298417-135D-4F47-9E5F-017ACC6D448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7:53pm  Check out at 4:37am</t>
        </r>
      </text>
    </comment>
    <comment ref="AM3" authorId="0" shapeId="0" xr:uid="{8EA5E71E-64D0-4985-A234-6BCC1719540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7:47pm  Couldn't mark Check out</t>
        </r>
      </text>
    </comment>
    <comment ref="AP3" authorId="0" shapeId="0" xr:uid="{9BC26A95-5D07-4AD4-9BE5-A0608EEA190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7:48pm   Check out at 3:49am</t>
        </r>
      </text>
    </comment>
    <comment ref="AS3" authorId="0" shapeId="0" xr:uid="{9769C982-55C3-45F0-84C4-7CDE7860451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7:58pm   Check out at 4:08am</t>
        </r>
      </text>
    </comment>
    <comment ref="AW3" authorId="0" shapeId="0" xr:uid="{02E43FA3-18F4-4560-8316-F5698362512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08:01pm
Check out at 11:22pm
Sick Leave</t>
        </r>
      </text>
    </comment>
    <comment ref="AZ3" authorId="0" shapeId="0" xr:uid="{7A1B28EE-8DEC-493D-B860-DD288C91A13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7:21pm   Check out at 4:01am</t>
        </r>
      </text>
    </comment>
    <comment ref="BD3" authorId="0" shapeId="0" xr:uid="{C6768825-A5A6-4778-82C5-CCB4B277439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7:39pm   Check out at 4:01am</t>
        </r>
      </text>
    </comment>
    <comment ref="BE3" authorId="0" shapeId="0" xr:uid="{7EBB2E3F-2449-4337-A2F9-551CD754941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7:35pm   </t>
        </r>
      </text>
    </comment>
    <comment ref="AK4" authorId="0" shapeId="0" xr:uid="{A128C6FB-0191-4703-A6A1-1DAF6EF0855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9:50pm  Check out at 03:00am</t>
        </r>
      </text>
    </comment>
    <comment ref="AS4" authorId="0" shapeId="0" xr:uid="{F86EA648-57D7-44B2-8D82-505E95245D5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07:07pm
Check out at 11:48pm</t>
        </r>
      </text>
    </comment>
    <comment ref="AW4" authorId="0" shapeId="0" xr:uid="{9D988C8D-B0AB-459E-BAF9-EF0EBAE9333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11:16pm
Check out at 3:59am
</t>
        </r>
      </text>
    </comment>
    <comment ref="AX4" authorId="0" shapeId="0" xr:uid="{8AA7F425-61C5-489B-873B-3FF0A5AF78C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7:41pm   Check out at 4:01am
CT late
</t>
        </r>
      </text>
    </comment>
    <comment ref="AS5" authorId="0" shapeId="0" xr:uid="{CA7C7FEC-8A7F-43B2-97B4-2F8F0F051EB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01:20pm
Check out at 04:52pm</t>
        </r>
      </text>
    </comment>
    <comment ref="AZ5" authorId="0" shapeId="0" xr:uid="{430D7287-105B-434C-8351-FB0426FD2B8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 Check out at 12:00am
</t>
        </r>
      </text>
    </comment>
    <comment ref="AB6" authorId="0" shapeId="0" xr:uid="{827E94DA-67C8-42CE-A626-39DBB91120D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1:11am
Check out at 4:02am</t>
        </r>
      </text>
    </comment>
    <comment ref="AC6" authorId="0" shapeId="0" xr:uid="{8A8F96DC-622C-475E-8FD0-121BDA189B7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1:14am
Check out at 3:58am</t>
        </r>
      </text>
    </comment>
    <comment ref="AD6" authorId="0" shapeId="0" xr:uid="{55F41F98-BD88-45D1-9B2A-C85951AF350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1:14am
Check out at 3:58am</t>
        </r>
      </text>
    </comment>
    <comment ref="AE6" authorId="0" shapeId="0" xr:uid="{66E62C82-8450-4F37-BF4B-62A34F096CD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1:25am
Check out at 4:17am</t>
        </r>
      </text>
    </comment>
    <comment ref="AF6" authorId="0" shapeId="0" xr:uid="{D25B6F0E-CC3D-4669-A85F-39E6063F981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1:30am
Check out at 4:16am</t>
        </r>
      </text>
    </comment>
    <comment ref="AI6" authorId="0" shapeId="0" xr:uid="{0EAB5BFA-9700-4862-9707-ADAE839BFC6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1:11am
Check out at 4:06am</t>
        </r>
      </text>
    </comment>
    <comment ref="AJ6" authorId="0" shapeId="0" xr:uid="{62A5A571-FAB4-42BB-886F-CEB3F285F40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1:21am
Check out at 4:01am</t>
        </r>
      </text>
    </comment>
    <comment ref="AK6" authorId="0" shapeId="0" xr:uid="{6B3F149D-2AB0-45EA-AF7B-46BECBE3F70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1:19am
Couldn't mark Check out</t>
        </r>
      </text>
    </comment>
    <comment ref="AL6" authorId="0" shapeId="0" xr:uid="{512E9BD5-049E-4EDE-A7B6-A1533E3676A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1:20am
Couldn't mark Check out</t>
        </r>
      </text>
    </comment>
    <comment ref="AM6" authorId="0" shapeId="0" xr:uid="{59EC5013-2165-4501-A8CA-F128293C3A9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1:24am
Couldn't mark Check out</t>
        </r>
      </text>
    </comment>
    <comment ref="AP6" authorId="0" shapeId="0" xr:uid="{1C3AAEE7-B890-4A0F-9028-50BEAE45D8E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1:29am
Check out at 4:29am</t>
        </r>
      </text>
    </comment>
    <comment ref="AQ6" authorId="0" shapeId="0" xr:uid="{73C1380B-EFC4-4F8F-9E08-DAD03C3A0CA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1:28am
Check out at 4:13am</t>
        </r>
      </text>
    </comment>
    <comment ref="AS6" authorId="0" shapeId="0" xr:uid="{5F32111F-3E28-499F-9AB0-364177AFC15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1:21am
Check out at 4:17am</t>
        </r>
      </text>
    </comment>
    <comment ref="AZ6" authorId="0" shapeId="0" xr:uid="{E33958B0-D958-4410-A5A3-1545F20B1CF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4:02am</t>
        </r>
      </text>
    </comment>
    <comment ref="BD6" authorId="0" shapeId="0" xr:uid="{CFF9A781-540B-4448-87E4-92441C17FC3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4:13am</t>
        </r>
      </text>
    </comment>
    <comment ref="BE6" authorId="0" shapeId="0" xr:uid="{0F2BF514-BB66-43CD-980D-B6B634A77A8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</t>
        </r>
      </text>
    </comment>
    <comment ref="AB7" authorId="0" shapeId="0" xr:uid="{25A8BC9A-685A-472A-95F1-417206B7CE9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8:01pm  Check out at 04:11am</t>
        </r>
      </text>
    </comment>
    <comment ref="AD7" authorId="0" shapeId="0" xr:uid="{DC87ECC6-1624-48CA-8140-C315577F239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7:53pm  Check out at 03:39am</t>
        </r>
      </text>
    </comment>
    <comment ref="AE7" authorId="0" shapeId="0" xr:uid="{08B1C8EF-E557-4C28-A873-79E211E5447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7:42pm  Check out at 03:39am</t>
        </r>
      </text>
    </comment>
    <comment ref="AP7" authorId="0" shapeId="0" xr:uid="{C4174107-04C7-415B-9B25-25165AA8B58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8:01am 
check out at 3:38am</t>
        </r>
      </text>
    </comment>
    <comment ref="AS7" authorId="0" shapeId="0" xr:uid="{6C116351-332F-4744-8A83-3BCE2223B65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Work from home</t>
        </r>
      </text>
    </comment>
    <comment ref="AW7" authorId="0" shapeId="0" xr:uid="{89328A5B-68CE-49E2-8707-DF7FA38C034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Work from home</t>
        </r>
      </text>
    </comment>
    <comment ref="AZ7" authorId="0" shapeId="0" xr:uid="{0B5C1443-0A76-4B62-A687-A9CE6C0E4EA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7:34pm   Check out at 4:00am</t>
        </r>
      </text>
    </comment>
    <comment ref="BD7" authorId="0" shapeId="0" xr:uid="{FAC3E091-0ADA-4CA9-B084-3631DF3B8E5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7:19pm   Check out at 4:01am</t>
        </r>
      </text>
    </comment>
    <comment ref="BE7" authorId="0" shapeId="0" xr:uid="{99200B81-DC06-459C-A16A-2B4A3B13C27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Work from home
Check in at 10:50pm</t>
        </r>
      </text>
    </comment>
    <comment ref="AB8" authorId="0" shapeId="0" xr:uid="{FB5EC3B9-00B7-410F-B988-14643A2A9F2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8:51pm  Check out at 04:50am</t>
        </r>
      </text>
    </comment>
    <comment ref="AC8" authorId="0" shapeId="0" xr:uid="{007FF2C2-AEEF-4D37-B2C1-3445C89586B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9:00am
Check out at 2:45am</t>
        </r>
      </text>
    </comment>
    <comment ref="AD8" authorId="0" shapeId="0" xr:uid="{9A693C4D-FAFA-41B7-8E39-C95A171B725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9:09pm  Check out at 5:06pm</t>
        </r>
      </text>
    </comment>
    <comment ref="AE8" authorId="0" shapeId="0" xr:uid="{7CB0A41D-6472-4FBE-8C43-1065CE69F65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11:12am
Check out at 5:22pm</t>
        </r>
      </text>
    </comment>
    <comment ref="AI8" authorId="0" shapeId="0" xr:uid="{29DB9635-E2F0-40F1-8270-26FDE863F92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8:51pm  Check out at 5:12pm</t>
        </r>
      </text>
    </comment>
    <comment ref="AJ8" authorId="0" shapeId="0" xr:uid="{C2682956-74C2-4F31-9B62-6BF6B4A24EA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8:51pm  Check out at 5:12pm</t>
        </r>
      </text>
    </comment>
    <comment ref="AK8" authorId="0" shapeId="0" xr:uid="{C7DF5D20-D191-484A-9DD3-910BF2EF219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11:22am  Check out at 4:45pm</t>
        </r>
      </text>
    </comment>
    <comment ref="AL8" authorId="0" shapeId="0" xr:uid="{AA97E0DD-E8BC-46E1-990B-13455BC9951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9:26am 
Couldn't mark check out</t>
        </r>
      </text>
    </comment>
    <comment ref="AM8" authorId="0" shapeId="0" xr:uid="{AD67F80C-D31E-4132-AFA5-BAA132B782A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9:30am 
Couldn't mark check out</t>
        </r>
      </text>
    </comment>
    <comment ref="AP8" authorId="0" shapeId="0" xr:uid="{15F4ACB4-B1B6-4339-AEFA-9A4D2AC9F85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9:21am 
Couldn't mark check out</t>
        </r>
      </text>
    </comment>
    <comment ref="AQ8" authorId="0" shapeId="0" xr:uid="{D97CD74F-2611-416D-9C67-8F12A545874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9:16am 
check out at 5:21pm</t>
        </r>
      </text>
    </comment>
    <comment ref="AR8" authorId="0" shapeId="0" xr:uid="{6A24F2FF-050F-458B-ABE7-05383D684F3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9:02am 
check out at 5:04pm</t>
        </r>
      </text>
    </comment>
    <comment ref="AS8" authorId="0" shapeId="0" xr:uid="{DBE452A8-526C-443F-BA64-17EAAB42360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12:11pm
Check out at 04:52pm</t>
        </r>
      </text>
    </comment>
    <comment ref="BA8" authorId="0" shapeId="0" xr:uid="{874FDB5E-6E95-4A2F-B567-CBF2D87FB46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9:45am   Check out at 6:44am</t>
        </r>
      </text>
    </comment>
    <comment ref="AE9" authorId="0" shapeId="0" xr:uid="{52BA6389-23BB-4006-9252-044479E62CA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Work From Home</t>
        </r>
      </text>
    </comment>
    <comment ref="AF9" authorId="0" shapeId="0" xr:uid="{6BB646E9-367B-4E49-9E2A-3A991FFC81B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Work From Home</t>
        </r>
      </text>
    </comment>
    <comment ref="AM9" authorId="0" shapeId="0" xr:uid="{3691BE16-2BA3-4416-9C56-A3D35D608F7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Work From Home</t>
        </r>
      </text>
    </comment>
    <comment ref="AW9" authorId="0" shapeId="0" xr:uid="{ABA2FE31-B4A7-4BC2-A6E5-643FEB13F10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Work From Home</t>
        </r>
      </text>
    </comment>
    <comment ref="AB10" authorId="0" shapeId="0" xr:uid="{6D34B383-8B60-40B4-B358-D980D425D52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10:01am  
Check out at 05:14pm</t>
        </r>
      </text>
    </comment>
    <comment ref="AC10" authorId="0" shapeId="0" xr:uid="{D7CD3289-6644-4162-A23A-64A2D6D9455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08:14am  
Check out at 05:14pm</t>
        </r>
      </text>
    </comment>
    <comment ref="AD10" authorId="0" shapeId="0" xr:uid="{327275E8-DC3E-42BF-BD3D-9311AED1752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08:14am  
Check out at 04:59pm</t>
        </r>
      </text>
    </comment>
    <comment ref="AE10" authorId="0" shapeId="0" xr:uid="{952AB974-C714-47B6-9DA7-17D13B22BE9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08:14am  
Check out at 04:59pm</t>
        </r>
      </text>
    </comment>
    <comment ref="AF10" authorId="0" shapeId="0" xr:uid="{DD6554A9-3316-4AED-8A71-512B2C1E5E0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09:29am  
Check out at 05:01pm</t>
        </r>
      </text>
    </comment>
    <comment ref="AI10" authorId="0" shapeId="0" xr:uid="{B06CE5C5-E9DE-421D-8930-49142007B64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08:32am  
Check out at 05:08pm</t>
        </r>
      </text>
    </comment>
    <comment ref="AJ10" authorId="0" shapeId="0" xr:uid="{793B1E2E-6913-49E2-A805-700301A0BF4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09:11am  
Check out at 05:22pm</t>
        </r>
      </text>
    </comment>
    <comment ref="AK10" authorId="0" shapeId="0" xr:uid="{27715105-20E5-4341-BFD7-F5E012E636B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10:05am  
Check out at 05:21pm</t>
        </r>
      </text>
    </comment>
    <comment ref="AC11" authorId="0" shapeId="0" xr:uid="{9E459AE2-A6A6-494C-B05B-F7D6F113AB0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12:11pm
Check out at 4:44pm</t>
        </r>
      </text>
    </comment>
    <comment ref="AD11" authorId="0" shapeId="0" xr:uid="{F4C02197-119E-4D8B-B455-CA176858AD4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12:58pm
Check out at 4:47pm</t>
        </r>
      </text>
    </comment>
    <comment ref="AE11" authorId="0" shapeId="0" xr:uid="{DB445871-E52B-4122-A2BC-B8FFFD0D21E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12:55pm
Check out at 5:13pm</t>
        </r>
      </text>
    </comment>
    <comment ref="AF11" authorId="0" shapeId="0" xr:uid="{A73CD013-283E-4D58-9AD7-AF5500881CD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12:49pm
Check out at 4:49pm</t>
        </r>
      </text>
    </comment>
    <comment ref="AI11" authorId="0" shapeId="0" xr:uid="{610776AE-85A1-4584-B81F-425D0D5C6E2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10:43am
Check out at 3:55pm</t>
        </r>
      </text>
    </comment>
    <comment ref="AJ11" authorId="0" shapeId="0" xr:uid="{5BCAD0E3-FB15-413B-B156-380E2359DC3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11:12am
Check out at 3:48pm</t>
        </r>
      </text>
    </comment>
    <comment ref="AK11" authorId="0" shapeId="0" xr:uid="{40236085-0F20-4FFB-8028-D42927E4BA9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11:41am
Check out at 3:50pm</t>
        </r>
      </text>
    </comment>
    <comment ref="AM11" authorId="0" shapeId="0" xr:uid="{D556146A-B93F-4953-84FD-9CA97094061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12:00am
Couldn't mark Check out</t>
        </r>
      </text>
    </comment>
    <comment ref="AP11" authorId="0" shapeId="0" xr:uid="{B1053075-D617-4F65-AE8A-1C59491203A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11:36am
No check in Records</t>
        </r>
      </text>
    </comment>
    <comment ref="AQ11" authorId="0" shapeId="0" xr:uid="{4B2FE315-2C78-4FE6-9D7D-749D264CE09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12:01pm
Check out at 3:54pm</t>
        </r>
      </text>
    </comment>
    <comment ref="AS11" authorId="0" shapeId="0" xr:uid="{25F08A2A-5547-441A-AE70-4504F4632F8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11:48am
Check out at 4:08pm</t>
        </r>
      </text>
    </comment>
    <comment ref="AX11" authorId="0" shapeId="0" xr:uid="{607DF12A-5B33-4373-BCA6-274BC5B2A77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11:12am
Check out at 3:54pm</t>
        </r>
      </text>
    </comment>
    <comment ref="AY11" authorId="0" shapeId="0" xr:uid="{5ED6DCDF-3DCA-4EE5-8DEC-087F4A4428C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11:57am
Check out at 4:09pm</t>
        </r>
      </text>
    </comment>
    <comment ref="AZ11" authorId="0" shapeId="0" xr:uid="{845DDA3D-A7F1-49CF-8D96-998EA73473D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no Check in records
Check out at 3:41pm</t>
        </r>
      </text>
    </comment>
    <comment ref="BA11" authorId="0" shapeId="0" xr:uid="{AC7038AE-D8BC-4C2A-AFD3-5ACDA8BC065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12:26pm
Check out at 4:12pm</t>
        </r>
      </text>
    </comment>
    <comment ref="BE11" authorId="0" shapeId="0" xr:uid="{FF9CED56-1CC4-4055-9AE6-0BDCFC4D0EC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no Check in nor out records</t>
        </r>
      </text>
    </comment>
    <comment ref="AE12" authorId="1" shapeId="0" xr:uid="{00E25311-D4AB-4CE3-B8C4-67537EEF6E5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Work from Home</t>
        </r>
      </text>
    </comment>
    <comment ref="AF12" authorId="1" shapeId="0" xr:uid="{6A7104BC-65EA-4013-9440-61785BECA9E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Work from Home</t>
        </r>
      </text>
    </comment>
    <comment ref="AM12" authorId="0" shapeId="0" xr:uid="{9D49DFAE-6031-4A54-A87D-FB50BE3DF8C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09:48am  
Couldn't mark Check out</t>
        </r>
      </text>
    </comment>
    <comment ref="AQ12" authorId="0" shapeId="0" xr:uid="{ECAFE6A3-FA05-414F-8939-16B50F8F929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10:03am
No check in Records</t>
        </r>
      </text>
    </comment>
    <comment ref="AR12" authorId="0" shapeId="0" xr:uid="{6B5C9EAD-4787-4404-BF6E-ADED18FDB7B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07:43am
Check out at 11:02pm</t>
        </r>
      </text>
    </comment>
    <comment ref="AS12" authorId="0" shapeId="0" xr:uid="{65888AF0-5B87-43AE-A450-05B4E5CEAC5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09:40am
check out at 4:01pm</t>
        </r>
      </text>
    </comment>
    <comment ref="AY12" authorId="0" shapeId="0" xr:uid="{59B9D000-B151-4B5C-998E-1159AAF1AEB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9:21am   Check out at 6:04pm</t>
        </r>
      </text>
    </comment>
    <comment ref="AD13" authorId="0" shapeId="0" xr:uid="{584A9274-053C-4DC4-A60B-0AC06F6005E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09:50pm
Check out at 5:09pm</t>
        </r>
      </text>
    </comment>
    <comment ref="AK13" authorId="0" shapeId="0" xr:uid="{CE8CF156-E512-41BF-B554-D8A7A76DDCD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11:50pm
Check out at 5:01pm</t>
        </r>
      </text>
    </comment>
    <comment ref="AL13" authorId="0" shapeId="0" xr:uid="{C91292F1-E453-48EF-8729-C783EAE12CB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9:31pm
Couldn't mark Check out</t>
        </r>
      </text>
    </comment>
    <comment ref="AM13" authorId="0" shapeId="0" xr:uid="{97E4F77B-798D-4EEA-A809-E2CC391C40E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9:18pm
Couldn't mark Check out</t>
        </r>
      </text>
    </comment>
    <comment ref="AP13" authorId="0" shapeId="0" xr:uid="{F4FE3659-EFF8-4CA7-B2D5-B8571B1812B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02:21pm
check out at 10:40pm</t>
        </r>
      </text>
    </comment>
    <comment ref="AJ18" authorId="0" shapeId="0" xr:uid="{47DD9E9A-9269-4D74-9FF0-454303F0C0B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8:26pm
Check out at 3:51am</t>
        </r>
      </text>
    </comment>
    <comment ref="AE20" authorId="2" shapeId="0" xr:uid="{7A0FDCCA-EA9A-40B2-A9E7-2D597AF0DB51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7 minutes.</t>
        </r>
      </text>
    </comment>
    <comment ref="AW20" authorId="2" shapeId="0" xr:uid="{E54D2600-54C2-48C2-A024-2D55ECE2D18E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6 minutes.</t>
        </r>
      </text>
    </comment>
    <comment ref="BE20" authorId="0" shapeId="0" xr:uid="{D8C09566-EBFE-41FB-90E4-CA3F9C5C846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8:11pm   </t>
        </r>
      </text>
    </comment>
    <comment ref="AY21" authorId="2" shapeId="0" xr:uid="{2C1DBA50-C00F-4CD0-BDC1-3AF4301CEA22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5 minutes.</t>
        </r>
      </text>
    </comment>
    <comment ref="BE21" authorId="0" shapeId="0" xr:uid="{826E6282-D66A-4A05-B848-CE45A59ABAA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7:49pm   </t>
        </r>
      </text>
    </comment>
    <comment ref="AW22" authorId="2" shapeId="0" xr:uid="{F00A7BDC-9A89-4F0F-B8E9-88BB3C491CCA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2 minutes.</t>
        </r>
      </text>
    </comment>
    <comment ref="AX22" authorId="2" shapeId="0" xr:uid="{650ECA35-668D-4FC0-93F7-5C673B07917C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3 minutes.</t>
        </r>
      </text>
    </comment>
    <comment ref="BE22" authorId="0" shapeId="0" xr:uid="{0BBA2683-8FB7-4B74-9072-57A8F721DE9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7:40pm   </t>
        </r>
      </text>
    </comment>
    <comment ref="AP23" authorId="0" shapeId="0" xr:uid="{B8CADB9B-8D9F-4070-8442-040E8F2D691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11:37pm
Check out at 3:45am</t>
        </r>
      </text>
    </comment>
    <comment ref="AW23" authorId="0" shapeId="0" xr:uid="{89F5D668-5DB5-4032-BE90-0B1B40B2222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12:30am
Check out at 3:59am</t>
        </r>
      </text>
    </comment>
    <comment ref="BE23" authorId="0" shapeId="0" xr:uid="{1BE16C6C-EF7B-4ABA-9777-C0721AC4139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7:15pm   </t>
        </r>
      </text>
    </comment>
    <comment ref="H24" authorId="0" shapeId="0" xr:uid="{C53DE27B-92D3-4AD1-9F54-7668D37E628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as asked, to be Unisoft BPO From August 2025</t>
        </r>
      </text>
    </comment>
    <comment ref="AB24" authorId="2" shapeId="0" xr:uid="{8ECBF898-CB1A-4FBB-80F4-584A5F319964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9 minutes.</t>
        </r>
      </text>
    </comment>
    <comment ref="AC24" authorId="2" shapeId="0" xr:uid="{DF006682-9DD0-44F9-A7D7-833F231BDCFA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5 minutes.</t>
        </r>
      </text>
    </comment>
    <comment ref="AJ24" authorId="2" shapeId="0" xr:uid="{B0E95607-B4D8-40B4-995E-A0F6AA9B3C87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3 minutes.</t>
        </r>
      </text>
    </comment>
    <comment ref="AQ24" authorId="2" shapeId="0" xr:uid="{42D83E78-F042-4DC2-B3FA-4AE3F0AD5C5F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9 minutes.</t>
        </r>
      </text>
    </comment>
    <comment ref="BD24" authorId="2" shapeId="0" xr:uid="{4C42CD16-F19C-47E1-A011-6D63B83C024B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17 minutes.</t>
        </r>
      </text>
    </comment>
    <comment ref="BE24" authorId="2" shapeId="0" xr:uid="{1725A3C0-7971-43CC-9E29-42AA6989BD04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17 minutes.</t>
        </r>
      </text>
    </comment>
    <comment ref="AJ25" authorId="2" shapeId="0" xr:uid="{08748D16-FD65-4238-9DB6-E9C12D778252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7 minutes.</t>
        </r>
      </text>
    </comment>
    <comment ref="AM25" authorId="2" shapeId="0" xr:uid="{5D354A82-0148-4940-82B3-63E5EE9391FF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6 minutes.</t>
        </r>
      </text>
    </comment>
    <comment ref="BE25" authorId="0" shapeId="0" xr:uid="{68F1D833-C26E-4BDA-9B99-BFC508AB4E6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7:32pm   </t>
        </r>
      </text>
    </comment>
    <comment ref="AC26" authorId="0" shapeId="0" xr:uid="{D404F4C9-8EED-4BDF-A666-E02300BC2B9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08:11pm
Check out at 3
:40am</t>
        </r>
      </text>
    </comment>
    <comment ref="AD26" authorId="2" shapeId="0" xr:uid="{675B2298-331B-456D-9BDF-CE687F402EEF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5 minutes.</t>
        </r>
      </text>
    </comment>
    <comment ref="AE26" authorId="0" shapeId="0" xr:uid="{D0ED4A97-68F5-4C93-8A9A-3FD8D393B92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7:17pm
Check out at 12:26am
Mis-Utilization of Break: Exceeded by 8 minutes.</t>
        </r>
      </text>
    </comment>
    <comment ref="AK26" authorId="0" shapeId="0" xr:uid="{BAF6BF40-F751-4D16-BD21-55C6D65BD8A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7:16pm
Check out at 12:09am</t>
        </r>
      </text>
    </comment>
    <comment ref="AM26" authorId="2" shapeId="0" xr:uid="{F917CC88-03CA-4EC1-B9BD-319FDFAF7E86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6 minutes.</t>
        </r>
      </text>
    </comment>
    <comment ref="AR26" authorId="2" shapeId="0" xr:uid="{C3F2B74B-3D80-47ED-9527-4D76B49E43FC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9 minutes.</t>
        </r>
      </text>
    </comment>
    <comment ref="AS26" authorId="0" shapeId="0" xr:uid="{2606BE30-7871-46AA-BFEC-5C4944BE82F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07:16pm
Check out at 12:47pm</t>
        </r>
      </text>
    </comment>
    <comment ref="BE26" authorId="2" shapeId="0" xr:uid="{05A4E029-C580-4E81-8BB2-433A5A019DA1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13 minutes.</t>
        </r>
      </text>
    </comment>
    <comment ref="AB27" authorId="0" shapeId="0" xr:uid="{CD651773-8EE9-49F0-90C1-E83DA7D1C07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07:17pm
Check out at 2
:13am
Family Emergency </t>
        </r>
      </text>
    </comment>
    <comment ref="AC27" authorId="2" shapeId="0" xr:uid="{9DC01063-8D6E-4E77-A759-2A3B9F8F7A75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5 minutes.</t>
        </r>
      </text>
    </comment>
    <comment ref="AD27" authorId="2" shapeId="0" xr:uid="{2B91FA4A-0621-47C1-8C29-9223DA0A3CB3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10 minutes.</t>
        </r>
      </text>
    </comment>
    <comment ref="AE27" authorId="2" shapeId="0" xr:uid="{CFA5C996-A025-45E5-ABD5-BD292E8385E7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8 minutes.</t>
        </r>
      </text>
    </comment>
    <comment ref="AF27" authorId="2" shapeId="0" xr:uid="{E1DF4869-4FC0-496B-9BBF-9C28CF579AF3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14 minutes.</t>
        </r>
      </text>
    </comment>
    <comment ref="AJ27" authorId="2" shapeId="0" xr:uid="{650AE17C-5DCF-44D7-907C-D20AE3B4BE54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7 minutes.</t>
        </r>
      </text>
    </comment>
    <comment ref="AK27" authorId="0" shapeId="0" xr:uid="{341D3EB5-13FC-4802-A6EF-507B242B101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AQ27" authorId="0" shapeId="0" xr:uid="{335FAC57-4E51-4FE9-A501-D092D4B0881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08:14pm
check out at 3:29pm</t>
        </r>
      </text>
    </comment>
    <comment ref="AX27" authorId="2" shapeId="0" xr:uid="{68E0DCDD-20DB-4854-AD09-BAF15103E692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2 minutes.</t>
        </r>
      </text>
    </comment>
    <comment ref="BD27" authorId="2" shapeId="0" xr:uid="{9EB832DE-C41A-4FAA-9822-F49CD38EB5EB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7 minutes.</t>
        </r>
      </text>
    </comment>
    <comment ref="BE27" authorId="0" shapeId="0" xr:uid="{69138BD5-D6B2-4788-B94B-648FDA4504F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7:27pm   </t>
        </r>
      </text>
    </comment>
    <comment ref="AR28" authorId="2" shapeId="0" xr:uid="{7350B6BB-9318-4867-8C95-041BE14FDB9E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4 minutes.</t>
        </r>
      </text>
    </comment>
    <comment ref="AX28" authorId="2" shapeId="0" xr:uid="{D88EE592-DA70-4DCB-A11C-C212F728CD2B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7 minutes.</t>
        </r>
      </text>
    </comment>
    <comment ref="AI29" authorId="0" shapeId="0" xr:uid="{DD145C4D-172F-4E2B-A82D-26648982143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29" authorId="0" shapeId="0" xr:uid="{7739658C-18DF-481F-9577-D1006D50A0E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29" authorId="0" shapeId="0" xr:uid="{41BD6E1A-8AE4-4C5E-AF61-BF13193D377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29" authorId="0" shapeId="0" xr:uid="{B66F09BF-18AF-4CD3-BBA1-F54329C4207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29" authorId="0" shapeId="0" xr:uid="{AF8EF5BA-FD41-45D0-8F45-82F5EFEDD00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29" authorId="0" shapeId="0" xr:uid="{5B12D9B2-C475-4939-822A-66A7471C158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29" authorId="0" shapeId="0" xr:uid="{796B9ADF-9441-4C9E-B24B-B0F45582B64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R29" authorId="0" shapeId="0" xr:uid="{FDEA0E13-D820-4CF5-BE4B-B52D884B62C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29" authorId="0" shapeId="0" xr:uid="{1EA7E691-035A-47A5-B65D-8C8D96BED0F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Z29" authorId="0" shapeId="0" xr:uid="{411E6A57-A217-49B7-AED2-67510544122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07:18pm
check out at 3:59pm</t>
        </r>
      </text>
    </comment>
    <comment ref="AI30" authorId="0" shapeId="0" xr:uid="{20E3D086-9671-49D6-84D2-5A0FFA81F7B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30" authorId="0" shapeId="0" xr:uid="{37D5B70D-1144-42FF-800E-1BEE71C4404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30" authorId="0" shapeId="0" xr:uid="{03C22492-DEE9-4796-9D99-2D3F007E76F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30" authorId="0" shapeId="0" xr:uid="{A31E7348-9671-40C4-8A59-D1B6062D444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30" authorId="0" shapeId="0" xr:uid="{3A239D3A-4364-4CD3-838F-04DAEDB3965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31" authorId="0" shapeId="0" xr:uid="{2648AFF1-653A-42A2-9250-B293983537E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31" authorId="0" shapeId="0" xr:uid="{E680EEA9-009C-41DA-9022-CE2897981C5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31" authorId="0" shapeId="0" xr:uid="{91298A35-0AC2-414F-9AE1-C7674D14F13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31" authorId="0" shapeId="0" xr:uid="{124BC0C1-DD44-41A2-A022-ABE2D4D6DBE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31" authorId="0" shapeId="0" xr:uid="{586479A9-FAD0-4ABF-8216-70B086A4C32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31" authorId="0" shapeId="0" xr:uid="{8A395716-2004-4744-9F60-3CBAE6A22C5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B33" authorId="2" shapeId="0" xr:uid="{2FAA2AF2-9760-4660-AC05-305A343FAA6D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6 minutes.</t>
        </r>
      </text>
    </comment>
    <comment ref="AD33" authorId="2" shapeId="0" xr:uid="{23B71AF3-23D9-4DD0-AE59-048AE0AE43CB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Meal Break</t>
        </r>
      </text>
    </comment>
    <comment ref="AI33" authorId="2" shapeId="0" xr:uid="{EEC26DBF-A886-480F-B034-CC8CB19F3A04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4 minutes.</t>
        </r>
      </text>
    </comment>
    <comment ref="AJ33" authorId="2" shapeId="0" xr:uid="{2900F1EE-02A4-4A82-9F74-053BA62D1B36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4 minutes.</t>
        </r>
      </text>
    </comment>
    <comment ref="AW33" authorId="0" shapeId="0" xr:uid="{876BD023-6005-4C44-9841-9623DF4A149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07:22pm
check out at 3:59pm</t>
        </r>
      </text>
    </comment>
    <comment ref="BD33" authorId="2" shapeId="0" xr:uid="{D5D03756-120B-422B-B736-34E5D426B5FA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5 minutes.</t>
        </r>
      </text>
    </comment>
    <comment ref="BE33" authorId="0" shapeId="0" xr:uid="{76BDFEED-D567-4732-B1BA-F6DBF83EE8A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07:47pm
Check out at 11:35pm</t>
        </r>
      </text>
    </comment>
    <comment ref="AB34" authorId="2" shapeId="0" xr:uid="{A4C17C40-7D02-48DF-A05E-5332F7067ABF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8 minutes.</t>
        </r>
      </text>
    </comment>
    <comment ref="AD34" authorId="2" shapeId="0" xr:uid="{F16AC447-191D-4820-A9BD-FC231A485DFB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Meal Break</t>
        </r>
      </text>
    </comment>
    <comment ref="AE34" authorId="0" shapeId="0" xr:uid="{0C5FBA03-D114-4FE4-AFB4-E71EF879366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7:41pm  Check out at 03:42am
Exceeded by 8 minutes.</t>
        </r>
      </text>
    </comment>
    <comment ref="AI34" authorId="2" shapeId="0" xr:uid="{959F7BE6-DB74-481A-A9D8-475D521CED7A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7 minutes.</t>
        </r>
      </text>
    </comment>
    <comment ref="AM34" authorId="0" shapeId="0" xr:uid="{71A25245-3B1A-4859-8B8B-D2DB4E8A91E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7:37pm
Check out at 4:30am
VICI</t>
        </r>
      </text>
    </comment>
    <comment ref="AP34" authorId="0" shapeId="0" xr:uid="{6FE44FC3-2701-41D0-9550-09C2A3F1A29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8:19pm   Check out at 3:32am</t>
        </r>
      </text>
    </comment>
    <comment ref="AW34" authorId="0" shapeId="0" xr:uid="{F3606EA9-77F4-4F7F-B4E4-F0F89E80115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07:22pm
check out at 3:59pm</t>
        </r>
      </text>
    </comment>
    <comment ref="BD34" authorId="2" shapeId="0" xr:uid="{44FA801B-D4F2-4309-BC78-80E285CAB1F1}">
      <text>
        <r>
          <rPr>
            <b/>
            <sz val="9"/>
            <color indexed="81"/>
            <rFont val="Tahoma"/>
            <family val="2"/>
          </rPr>
          <t>Muhammad Wali Khan:</t>
        </r>
        <r>
          <rPr>
            <sz val="9"/>
            <color indexed="81"/>
            <rFont val="Tahoma"/>
            <family val="2"/>
          </rPr>
          <t xml:space="preserve">
Mis-Utilization of Break: Exceeded by 7 minutes.</t>
        </r>
      </text>
    </comment>
    <comment ref="BE34" authorId="0" shapeId="0" xr:uid="{25DC4505-6DEE-4D88-B20F-BE094828073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07:48pm
</t>
        </r>
      </text>
    </comment>
    <comment ref="AG35" authorId="0" shapeId="0" xr:uid="{84C38E80-0CBF-42EE-BB67-5D4B799F7AE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04:01am</t>
        </r>
      </text>
    </comment>
    <comment ref="AN35" authorId="0" shapeId="0" xr:uid="{D97BF728-BD90-49AB-B9D6-9DF3FEC4CEA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nor Check out 
CRM activities</t>
        </r>
      </text>
    </comment>
    <comment ref="AP35" authorId="0" shapeId="0" xr:uid="{51A35336-40B9-4F5A-8420-DC02B2F26A3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07:04pm
Check out at 11:06pm</t>
        </r>
      </text>
    </comment>
    <comment ref="AB36" authorId="0" shapeId="0" xr:uid="{CFF1FC5C-D3EA-4604-9061-63F2CE6334C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7:15pm  Check out at 04:20am</t>
        </r>
      </text>
    </comment>
    <comment ref="AD36" authorId="0" shapeId="0" xr:uid="{79086C46-B883-4A97-9666-A28A5428D89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AE36" authorId="0" shapeId="0" xr:uid="{A936CBF4-EC72-4EF3-8D4F-AAD5D1699F5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6:14pm  Check out at 03:08am</t>
        </r>
      </text>
    </comment>
    <comment ref="AI36" authorId="0" shapeId="0" xr:uid="{6AF489C4-6828-4095-B503-CC7219776DA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6:12pm  Check out at 03:17am</t>
        </r>
      </text>
    </comment>
    <comment ref="AK36" authorId="0" shapeId="0" xr:uid="{0CDB6DA2-E63D-40FF-A213-58F459A72D6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7:14pm  Couldn't mark Check out</t>
        </r>
      </text>
    </comment>
    <comment ref="AL36" authorId="0" shapeId="0" xr:uid="{CFD93AB2-8AC3-40D6-B535-E9C4E3F0A76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6:11pm  Couldn't mark Check out</t>
        </r>
      </text>
    </comment>
    <comment ref="AO36" authorId="0" shapeId="0" xr:uid="{AEBA3142-58F2-409D-976E-5C833C0A881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04:24am</t>
        </r>
      </text>
    </comment>
    <comment ref="BC36" authorId="1" shapeId="0" xr:uid="{5C15E031-F8BE-471F-9663-43AEFD91713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thumb records</t>
        </r>
      </text>
    </comment>
    <comment ref="AD37" authorId="0" shapeId="0" xr:uid="{7C1F703E-E40A-474E-9468-2BB68B15341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7:14pm  Check out at 04:01am</t>
        </r>
      </text>
    </comment>
    <comment ref="AF37" authorId="0" shapeId="0" xr:uid="{636F79AC-ACC7-4AD2-9242-AC4872827A7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7:26pm  Check out at 04:05am</t>
        </r>
      </text>
    </comment>
    <comment ref="AI37" authorId="0" shapeId="0" xr:uid="{4F9F724F-AD52-4ACA-8783-D87FB5AD022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7:24pm  Check out at 04:24am</t>
        </r>
      </text>
    </comment>
    <comment ref="AK37" authorId="0" shapeId="0" xr:uid="{51587F6D-9D28-4E91-8356-10858093D61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9:08pm  Couldn't mark Check out</t>
        </r>
      </text>
    </comment>
    <comment ref="AL37" authorId="0" shapeId="0" xr:uid="{A35CABEF-1FF2-453D-90DA-1570A65E53D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9:39pm  Couldn't mark Check out</t>
        </r>
      </text>
    </comment>
    <comment ref="AM37" authorId="0" shapeId="0" xr:uid="{62781C8A-CFF5-469F-B250-25B043408AA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7:30pm  Couldn't mark Check out</t>
        </r>
      </text>
    </comment>
    <comment ref="AP37" authorId="0" shapeId="0" xr:uid="{C0A57782-DEE1-426C-8EF3-05D917529AA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7:47pm   Check out at 4:15am</t>
        </r>
      </text>
    </comment>
    <comment ref="AQ37" authorId="0" shapeId="0" xr:uid="{5168F00F-8A09-4CEE-841C-443446E98A1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7:34pm   Check out at 3:28am</t>
        </r>
      </text>
    </comment>
    <comment ref="AR37" authorId="0" shapeId="0" xr:uid="{3326563E-05F5-46CC-900A-2035BD1F82A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7:28pm   Check out at 4:09am</t>
        </r>
      </text>
    </comment>
    <comment ref="AS37" authorId="0" shapeId="0" xr:uid="{30062235-7762-422E-8BDD-623C0CD3575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7:55pm   Check out at 4:04am</t>
        </r>
      </text>
    </comment>
    <comment ref="AT37" authorId="0" shapeId="0" xr:uid="{24D0F525-3F83-495C-97E5-E3AB346C9BE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7:34pm   Check out at 3:28am</t>
        </r>
      </text>
    </comment>
    <comment ref="AX37" authorId="0" shapeId="0" xr:uid="{E79154EA-DF8B-47E9-866E-999E62F90A6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7:34pm   Check out at 3:28am</t>
        </r>
      </text>
    </comment>
    <comment ref="AY37" authorId="0" shapeId="0" xr:uid="{E235FCF2-7C4D-45A9-B2B3-B6D5DCAD446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no Check in or Check out record</t>
        </r>
      </text>
    </comment>
    <comment ref="AZ37" authorId="0" shapeId="0" xr:uid="{E4BEC620-594A-4459-AF60-CF86929D369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no Check in or Check out record</t>
        </r>
      </text>
    </comment>
    <comment ref="BA37" authorId="0" shapeId="0" xr:uid="{19BA3BA3-4E28-41AC-B04E-248C446993B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no Check in or Check out record</t>
        </r>
      </text>
    </comment>
    <comment ref="AN38" authorId="0" shapeId="0" xr:uid="{1C230AB6-6BA9-4E73-AAAF-DB1B8EC5991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7:24pm  Couldn't mark Check out</t>
        </r>
      </text>
    </comment>
    <comment ref="AW38" authorId="1" shapeId="0" xr:uid="{E6ED4341-02F3-4883-9F05-ED673877DDB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AX38" authorId="1" shapeId="0" xr:uid="{3AAAB470-BF5C-4B6E-8D02-6B06DA63313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AY38" authorId="1" shapeId="0" xr:uid="{9D0B3D5A-D868-4975-A7FD-7F533149FD9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BA38" authorId="0" shapeId="0" xr:uid="{A6F0B4D5-ED10-47D5-BE1C-2DD20EB3A4B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no Check in or Check out record</t>
        </r>
      </text>
    </comment>
    <comment ref="BB38" authorId="0" shapeId="0" xr:uid="{7511D0F5-F42D-4CA4-9FD5-48BB89CB949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no Check in or Check out record</t>
        </r>
      </text>
    </comment>
    <comment ref="AB39" authorId="0" shapeId="0" xr:uid="{0EF723AE-9879-4614-B3CF-EE24EABCE37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6:58pm
Check out at 10:08pm</t>
        </r>
      </text>
    </comment>
    <comment ref="K40" authorId="0" shapeId="0" xr:uid="{0F6B6773-6208-423C-BEE7-E648F77EEBE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D.O.H.: 3-May-2023</t>
        </r>
      </text>
    </comment>
    <comment ref="AB41" authorId="0" shapeId="0" xr:uid="{988D242B-4729-4AD8-B1A0-21A14361885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9:28pm  Check out at 05:10am</t>
        </r>
      </text>
    </comment>
    <comment ref="AC41" authorId="0" shapeId="0" xr:uid="{CA886A05-0C07-49F6-BF04-604F5250330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9:48am  Check out at 05:05pm</t>
        </r>
      </text>
    </comment>
    <comment ref="AE41" authorId="0" shapeId="0" xr:uid="{97B635E4-4C4E-41A6-BB9B-3C82976886E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8:42am  Check out at 04:01pm</t>
        </r>
      </text>
    </comment>
    <comment ref="AI41" authorId="0" shapeId="0" xr:uid="{44C55181-4244-458D-801C-95526ECDDC3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9:18am  Check out at 05:14pm</t>
        </r>
      </text>
    </comment>
    <comment ref="AK41" authorId="0" shapeId="0" xr:uid="{BE81F4A4-8F8D-4D94-BAE4-94E70C8B0EC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9:57am  Check out at 05:03pm</t>
        </r>
      </text>
    </comment>
    <comment ref="AM41" authorId="0" shapeId="0" xr:uid="{ADC7028F-35A6-4911-B55D-23BC8AF8768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8:24am  Couldn't mark Check out</t>
        </r>
      </text>
    </comment>
    <comment ref="AP41" authorId="0" shapeId="0" xr:uid="{9A5EFF29-6C92-4C2B-BD98-56D471594F7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8:40am  
Couldn't mark Check out</t>
        </r>
      </text>
    </comment>
    <comment ref="AQ41" authorId="0" shapeId="0" xr:uid="{50C5E2BE-EC01-4C70-98F9-B5FF67263C2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8:20am  
Couldn't mark Check out</t>
        </r>
      </text>
    </comment>
    <comment ref="AZ41" authorId="0" shapeId="0" xr:uid="{135B4DE0-91BB-4A23-B776-6058964F934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7:34pm   Check out at 3:28am</t>
        </r>
      </text>
    </comment>
    <comment ref="BD41" authorId="0" shapeId="0" xr:uid="{7EF07D2C-0B98-43B5-9C33-112638EB8F6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No attendance records</t>
        </r>
      </text>
    </comment>
    <comment ref="BE41" authorId="0" shapeId="0" xr:uid="{FC6ACD9E-8E1B-4A99-9165-F96F45AECCD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No attendance records</t>
        </r>
      </text>
    </comment>
    <comment ref="AC42" authorId="0" shapeId="0" xr:uid="{D7C89ED5-4A6C-43D1-BD1B-B3E4C08EA5C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8:48am  Check out at 05:21pm</t>
        </r>
      </text>
    </comment>
    <comment ref="AD42" authorId="0" shapeId="0" xr:uid="{16AFE796-1245-40CB-BA91-0657A49C0E8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no check in records
check out at 5:21pm</t>
        </r>
      </text>
    </comment>
    <comment ref="AK42" authorId="1" shapeId="0" xr:uid="{8CE88DB0-273D-48A9-8461-8CAC85DB7D4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12:54pm
Couldn't mark check out</t>
        </r>
      </text>
    </comment>
    <comment ref="AW42" authorId="0" shapeId="0" xr:uid="{99E68A1C-07B0-4E5C-92AD-8B9BDB92CEA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11:40am  
Check out at 4:48pm</t>
        </r>
      </text>
    </comment>
    <comment ref="AX42" authorId="0" shapeId="0" xr:uid="{2C7E14F2-FFAD-48BA-A823-476FE55DC92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11:57am  
Check out at 6:44pm</t>
        </r>
      </text>
    </comment>
    <comment ref="AY42" authorId="0" shapeId="0" xr:uid="{3680C863-539C-4DF4-8123-8D25616F53F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10:32am  
Check out at 6:45pm</t>
        </r>
      </text>
    </comment>
    <comment ref="AZ42" authorId="0" shapeId="0" xr:uid="{ECC99139-334E-465C-B43D-AE05AA42D09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09:20am  
Check out at 3:41pm</t>
        </r>
      </text>
    </comment>
    <comment ref="BA42" authorId="0" shapeId="0" xr:uid="{1B768BB1-D53A-4101-8501-3C3CED22A16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10:06am  
Check out at 6:55pm</t>
        </r>
      </text>
    </comment>
    <comment ref="BD42" authorId="0" shapeId="0" xr:uid="{38F6C59E-EABE-4303-9863-4C7AAD3A2D6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11:12am  
Check out at 6:12pm</t>
        </r>
      </text>
    </comment>
    <comment ref="BE42" authorId="0" shapeId="0" xr:uid="{6A99A153-5D8D-466E-BAC9-B589529D7E6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No attendance records</t>
        </r>
      </text>
    </comment>
    <comment ref="AB43" authorId="0" shapeId="0" xr:uid="{19EC2FBB-381B-46EF-A042-A897FF06262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10:27am  
Check out at 05:22pm</t>
        </r>
      </text>
    </comment>
    <comment ref="AC43" authorId="0" shapeId="0" xr:uid="{5EA2C7BA-C401-410F-B465-F6CA3D10BF9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10:17am  
Check out at 05:09pm</t>
        </r>
      </text>
    </comment>
    <comment ref="AE43" authorId="1" shapeId="0" xr:uid="{C1B83300-A4A5-475F-819C-1C861BE29D9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7:29pm
check out at 3:27am</t>
        </r>
      </text>
    </comment>
    <comment ref="AF43" authorId="0" shapeId="0" xr:uid="{2522649B-A759-4150-AF70-13CFDDE8561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11:30am
Check out at 05:12pm</t>
        </r>
      </text>
    </comment>
    <comment ref="AI43" authorId="0" shapeId="0" xr:uid="{5BEC594B-6C01-457A-BC0B-CC0FCF6C324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10:20am  
Check out at 05:29pm</t>
        </r>
      </text>
    </comment>
    <comment ref="AK43" authorId="0" shapeId="0" xr:uid="{2C56F89D-BC06-4292-BC53-29B7231FCD6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10:56am  
No check Check out Records</t>
        </r>
      </text>
    </comment>
    <comment ref="AL43" authorId="0" shapeId="0" xr:uid="{9DC54924-8167-4B55-BDC2-57E9FDBD741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11:00am  
No check Check out Records</t>
        </r>
      </text>
    </comment>
    <comment ref="AM43" authorId="0" shapeId="0" xr:uid="{402D0EEC-844C-4DA4-9BEB-4B9BD6E5B16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10:36am  
No check Check out Records</t>
        </r>
      </text>
    </comment>
    <comment ref="AQ43" authorId="0" shapeId="0" xr:uid="{2119BFD7-462D-46A6-B121-58E72C067C3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11:00am  
Couldn't mark Check out</t>
        </r>
      </text>
    </comment>
    <comment ref="AR43" authorId="0" shapeId="0" xr:uid="{F1FDC887-5DBE-4496-A5C7-7F5B1E4D8ED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10:16am  
Check out at 5:18pm</t>
        </r>
      </text>
    </comment>
    <comment ref="AS43" authorId="0" shapeId="0" xr:uid="{928DBA0E-3E0B-4F64-9357-65A2B0F4CC2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12:12pm
Check out at 03:12pm</t>
        </r>
      </text>
    </comment>
    <comment ref="AW43" authorId="0" shapeId="0" xr:uid="{DE5BFAE7-4B8C-4598-9548-F04A9ED7C7B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11:38am  
Couldn't mark Check out</t>
        </r>
      </text>
    </comment>
    <comment ref="AX43" authorId="0" shapeId="0" xr:uid="{07EAB97B-7F29-4BD1-9140-B4A3F8D1804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10:38am  
Couldn't mark Check out</t>
        </r>
      </text>
    </comment>
    <comment ref="BD43" authorId="0" shapeId="0" xr:uid="{2DE7BE4B-C9E4-4ACE-8463-E7AB12056D4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No attendance records</t>
        </r>
      </text>
    </comment>
    <comment ref="BE43" authorId="0" shapeId="0" xr:uid="{6F70829C-8897-4FA0-99F5-8E51AC5DC68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No attendance records</t>
        </r>
      </text>
    </comment>
    <comment ref="AE44" authorId="1" shapeId="0" xr:uid="{448521F5-0D38-4042-8E3B-A77D4612F8D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8:15am
no check out Records</t>
        </r>
      </text>
    </comment>
    <comment ref="AF44" authorId="1" shapeId="0" xr:uid="{C5AC229B-65E1-427F-AEC6-21FE3B87436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
check out at 4:56pm
</t>
        </r>
      </text>
    </comment>
    <comment ref="AI44" authorId="0" shapeId="0" xr:uid="{C0648839-9B92-4F06-AAC7-ACD449FB0CB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08:24am  
Check out at 05:10pm</t>
        </r>
      </text>
    </comment>
    <comment ref="AM44" authorId="0" shapeId="0" xr:uid="{57E89057-307B-448E-B344-CE971139585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08:59am  
Check out at 05:04pm</t>
        </r>
      </text>
    </comment>
    <comment ref="AP44" authorId="1" shapeId="0" xr:uid="{701F575E-FD89-499A-9453-636D60E4EA0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
check out at 5:18pm
</t>
        </r>
      </text>
    </comment>
    <comment ref="AR44" authorId="0" shapeId="0" xr:uid="{3EB1C46D-E653-4C64-8AD7-089A03A658C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10:38am  
no Check out records</t>
        </r>
      </text>
    </comment>
    <comment ref="AB45" authorId="0" shapeId="0" xr:uid="{9D85CA96-3474-4580-B86E-85D7CFDBD84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C45" authorId="0" shapeId="0" xr:uid="{70EFDC91-1A19-415D-A212-DFCE398F504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D45" authorId="0" shapeId="0" xr:uid="{DC797A9B-43B0-47B5-9247-61D869088CD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E45" authorId="0" shapeId="0" xr:uid="{CD29E111-A62D-451E-959A-B73E6D881E1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F45" authorId="0" shapeId="0" xr:uid="{DB541EAD-32F5-4C17-BB65-D3F7FB9C433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45" authorId="0" shapeId="0" xr:uid="{A9B69C36-A0CE-4292-B78D-ECD6D75A54C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45" authorId="0" shapeId="0" xr:uid="{637242CB-0EBD-448E-A56C-ED1D876E62F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45" authorId="0" shapeId="0" xr:uid="{870B1E94-4BFE-4C7B-BD56-CC32E721463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45" authorId="0" shapeId="0" xr:uid="{0D4DF556-D9E5-499D-80BD-F763EE68B3A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45" authorId="0" shapeId="0" xr:uid="{605A638B-31DD-4BB7-B1CF-A43FBFACEB8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45" authorId="0" shapeId="0" xr:uid="{E1F0F370-B064-455C-94F1-21BE1E69704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45" authorId="0" shapeId="0" xr:uid="{C422C155-1D15-4808-94E6-4666C6C8EBE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R45" authorId="0" shapeId="0" xr:uid="{333C7699-4D5A-4BD9-B4C9-BE5A8BB71C2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45" authorId="0" shapeId="0" xr:uid="{45A6A6A5-2958-45DB-8725-30E7319B7FC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45" authorId="0" shapeId="0" xr:uid="{01CB569C-88B9-4B02-9185-AC00EB216EC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45" authorId="0" shapeId="0" xr:uid="{1FD68B9F-0846-4AE7-B5BB-706E03CC1D5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Y45" authorId="0" shapeId="0" xr:uid="{AC9A33D0-C416-4CA7-8EF2-BCBF25DFE0F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Z45" authorId="0" shapeId="0" xr:uid="{1619022D-34C1-4A70-8C3B-05AE74F7394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A45" authorId="0" shapeId="0" xr:uid="{0D56E9D2-2BDE-4391-B2F7-98CB7FF7D7F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D45" authorId="0" shapeId="0" xr:uid="{68153F36-6555-47D5-B69B-7FADA3B2B38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E45" authorId="0" shapeId="0" xr:uid="{C816D366-A722-4A42-8EF9-E51DF450CA9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46" authorId="1" shapeId="0" xr:uid="{2F4369A3-FD54-4DD5-A854-8BF7A0E3650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out Records</t>
        </r>
      </text>
    </comment>
    <comment ref="AP46" authorId="0" shapeId="0" xr:uid="{2375BEEF-8889-40FC-8376-1ACA12A1AB5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09:38am  
no Check out records</t>
        </r>
      </text>
    </comment>
    <comment ref="BE46" authorId="0" shapeId="0" xr:uid="{4902C62E-075C-4D01-9B95-4BF3F26C46B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E47" authorId="1" shapeId="0" xr:uid="{37043716-3F42-4F09-A945-5267EFE9B98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9:31am
check out at 4:42pm</t>
        </r>
      </text>
    </comment>
    <comment ref="AF47" authorId="1" shapeId="0" xr:uid="{E80A9042-8DEB-401C-9851-5CD2F2E1F21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9:07am
check out at 4:55pm</t>
        </r>
      </text>
    </comment>
    <comment ref="AM47" authorId="1" shapeId="0" xr:uid="{0C18A6E4-25FA-4F79-BAA4-FA1920A4842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8:53am
Couldn't mark Check in</t>
        </r>
      </text>
    </comment>
    <comment ref="AW47" authorId="0" shapeId="0" xr:uid="{624254F1-2F39-4AF3-9E94-9DBABFB7002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09:00am  
Check out at 1:08pm</t>
        </r>
      </text>
    </comment>
    <comment ref="AX47" authorId="0" shapeId="0" xr:uid="{41687676-A0CF-4B99-800B-144C3D82159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09:14am  
Check out at 1:10pm</t>
        </r>
      </text>
    </comment>
    <comment ref="BD47" authorId="0" shapeId="0" xr:uid="{24288747-045F-4448-8CCA-C6E35272D2D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E47" authorId="0" shapeId="0" xr:uid="{E2EEAA72-3B8C-4FEE-8B36-5242916E263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B50" authorId="0" shapeId="0" xr:uid="{1370261A-1596-4107-A69A-27AD5815A31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9:19am  
Check out at 04:52pm</t>
        </r>
      </text>
    </comment>
    <comment ref="AC50" authorId="0" shapeId="0" xr:uid="{C145302D-FC82-4BAC-80D6-90FA5D06148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9:19am  
Check out at 04:51pm</t>
        </r>
      </text>
    </comment>
    <comment ref="AD50" authorId="0" shapeId="0" xr:uid="{54642765-08B1-4C72-B2B8-2E9316A0531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8:43am  
Check out at 04:49pm</t>
        </r>
      </text>
    </comment>
    <comment ref="AE50" authorId="0" shapeId="0" xr:uid="{065ED2D6-5916-4437-B8FC-86A3C4DA708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9:21am  
Check out at 04:48pm</t>
        </r>
      </text>
    </comment>
    <comment ref="AF50" authorId="1" shapeId="0" xr:uid="{90D6CDF8-9E69-43BC-A77D-95990C31EA9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I50" authorId="0" shapeId="0" xr:uid="{F67F39B6-EC54-42D4-AC8E-9A4B9F9D96C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9:46am  
Check out at 05:09pm</t>
        </r>
      </text>
    </comment>
    <comment ref="AJ50" authorId="0" shapeId="0" xr:uid="{3356ED3D-C174-4F98-9057-3E710175955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9:28am  
Check out at 05:04pm</t>
        </r>
      </text>
    </comment>
    <comment ref="AK50" authorId="0" shapeId="0" xr:uid="{5AA886AF-4875-4F71-8F41-4080897DBAE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9:31am  
Check out at 04:48pm</t>
        </r>
      </text>
    </comment>
    <comment ref="AL50" authorId="0" shapeId="0" xr:uid="{12C8D800-1BD4-4ECE-93B9-96124FB53D1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9:45am  
Check out at 05:09pm</t>
        </r>
      </text>
    </comment>
    <comment ref="AM50" authorId="1" shapeId="0" xr:uid="{79671706-CCBB-4100-AF21-6DF40F6CCE4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P50" authorId="0" shapeId="0" xr:uid="{D6BE80E2-7FCC-4D2B-9A86-FA2C809FBD4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9:36am  
Check out at 05:05pm</t>
        </r>
      </text>
    </comment>
    <comment ref="AQ50" authorId="0" shapeId="0" xr:uid="{ECE65F99-0AC3-40F8-A37F-801530E2E66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10:09am  
Check out at 05:03pm</t>
        </r>
      </text>
    </comment>
    <comment ref="AR50" authorId="1" shapeId="0" xr:uid="{343EDA14-172C-4B0D-99C6-14BAC6FA792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S50" authorId="0" shapeId="0" xr:uid="{284653C7-DBDC-47C6-8DFD-2FB41295E05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09:42am  
Check out at 04:31pm</t>
        </r>
      </text>
    </comment>
    <comment ref="AX50" authorId="0" shapeId="0" xr:uid="{1AD29448-7C3E-42C2-9C9E-E2C4B0F8896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10:33am  
Check out 6:02pm</t>
        </r>
      </text>
    </comment>
    <comment ref="AZ50" authorId="0" shapeId="0" xr:uid="{E5CF4160-C005-4168-802D-3D77EE4FF1A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10:35am  
Check out 4:43pm</t>
        </r>
      </text>
    </comment>
    <comment ref="AM51" authorId="0" shapeId="0" xr:uid="{E7355870-A59A-4DA6-8A99-47184AC6FD0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8:57am  
Check out at 05:05pm</t>
        </r>
      </text>
    </comment>
    <comment ref="AB52" authorId="0" shapeId="0" xr:uid="{B23CCAF7-8755-4ACF-A164-920F2922EA4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9:21am  
Check out at 04:52pm</t>
        </r>
      </text>
    </comment>
    <comment ref="AC52" authorId="0" shapeId="0" xr:uid="{04D00EBD-AD70-48B8-AFA1-F098D3449CE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9:20am  
Check out at 04:51pm</t>
        </r>
      </text>
    </comment>
    <comment ref="AD52" authorId="0" shapeId="0" xr:uid="{4B396C1F-F36B-4202-9235-AF31706DD86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8:43am  
Check out at 04:49pm</t>
        </r>
      </text>
    </comment>
    <comment ref="AE52" authorId="0" shapeId="0" xr:uid="{DFF36C94-D6F3-4582-ABDF-3B4DBE196C5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9:22am  
Check out at 04:45pm</t>
        </r>
      </text>
    </comment>
    <comment ref="AF52" authorId="0" shapeId="0" xr:uid="{369A2C03-BB46-431A-926E-2912598E780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9:13am  
Check out at 04:58pm</t>
        </r>
      </text>
    </comment>
    <comment ref="AI52" authorId="0" shapeId="0" xr:uid="{8F301D5B-60C5-43C0-9AE8-14E47511B3F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9:47am  
Check out at 05:09pm</t>
        </r>
      </text>
    </comment>
    <comment ref="AJ52" authorId="0" shapeId="0" xr:uid="{7234D9D3-2476-440A-A6E3-AAE42DB4C7B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9:29am  
Check out at 05:03pm</t>
        </r>
      </text>
    </comment>
    <comment ref="AK52" authorId="0" shapeId="0" xr:uid="{DFAF79F1-1891-46B5-862B-72B6A2E5174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9:33am  
Check out at 04:48pm</t>
        </r>
      </text>
    </comment>
    <comment ref="AL52" authorId="0" shapeId="0" xr:uid="{79531DF4-C7F4-4D37-8283-F2405C94FFC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9:47am  
Couldn't mark Check out</t>
        </r>
      </text>
    </comment>
    <comment ref="AP52" authorId="0" shapeId="0" xr:uid="{306CC662-443C-4FC9-9257-ED9F1FFA602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9:36am  
no Check out records</t>
        </r>
      </text>
    </comment>
    <comment ref="AQ52" authorId="0" shapeId="0" xr:uid="{2725D9DC-3483-4BD9-8346-50A7B6FAA65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10:11am  
Check out at 4:54pm</t>
        </r>
      </text>
    </comment>
    <comment ref="AR52" authorId="0" shapeId="0" xr:uid="{476F4D9B-10ED-4652-82C0-ECF40807F10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10:00am  
Check out at 4:11pm</t>
        </r>
      </text>
    </comment>
    <comment ref="AS52" authorId="0" shapeId="0" xr:uid="{4904540D-D673-44B7-B798-E578D001F75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09:42am  
Check out at 4:25pm</t>
        </r>
      </text>
    </comment>
    <comment ref="AX52" authorId="0" shapeId="0" xr:uid="{7CD8C9EE-F29C-443B-B722-832A1FAFFBA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10:35am  
Check out 6:05pm</t>
        </r>
      </text>
    </comment>
    <comment ref="AY52" authorId="1" shapeId="0" xr:uid="{8C04EDEA-59D7-48F6-93C2-EF63DC35AA1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Records of Check in and out</t>
        </r>
      </text>
    </comment>
    <comment ref="AZ52" authorId="1" shapeId="0" xr:uid="{4E8C8EB8-5014-4C94-8B55-2DE403BB5BC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Records of Check in and out</t>
        </r>
      </text>
    </comment>
    <comment ref="BA52" authorId="1" shapeId="0" xr:uid="{49E65595-D37A-4A2C-89FE-859BE6DCA2E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Records of Check in and out</t>
        </r>
      </text>
    </comment>
    <comment ref="BD52" authorId="1" shapeId="0" xr:uid="{1EC8D07D-BF13-423E-BDA0-B76CF331D07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Records of Check in and out</t>
        </r>
      </text>
    </comment>
    <comment ref="AB53" authorId="0" shapeId="0" xr:uid="{1F983371-3C13-47A3-A71E-7B551B32006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10:03am  
Check out at 05:01pm</t>
        </r>
      </text>
    </comment>
    <comment ref="AC53" authorId="0" shapeId="0" xr:uid="{32B1975C-A0B9-45FD-9D48-EE2D28CB117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08:44am  
Check out at 05:01pm</t>
        </r>
      </text>
    </comment>
    <comment ref="AD53" authorId="0" shapeId="0" xr:uid="{A0897AAA-7089-4B4C-9DF0-91707FE6875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08:58am  
Check out at 05:02pm</t>
        </r>
      </text>
    </comment>
    <comment ref="AE53" authorId="0" shapeId="0" xr:uid="{5E0E1C4C-8B1B-4406-A149-61769046FF2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09:16am  
Check out at 05:09pm</t>
        </r>
      </text>
    </comment>
    <comment ref="AF53" authorId="0" shapeId="0" xr:uid="{ACB89625-4F55-49B1-92FF-FD88C018A7B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10:00am  
Check out at 04:56pm</t>
        </r>
      </text>
    </comment>
    <comment ref="AI53" authorId="0" shapeId="0" xr:uid="{2CBD60F6-8B6C-4B7E-B596-A95A026A8E1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No check in records  
Check out at 05:00pm</t>
        </r>
      </text>
    </comment>
    <comment ref="AJ53" authorId="0" shapeId="0" xr:uid="{1A26726D-A3C7-43DF-8824-F67688D1D3C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11:29am  
Check out at 05:33pm</t>
        </r>
      </text>
    </comment>
    <comment ref="AK53" authorId="0" shapeId="0" xr:uid="{16F9A5A9-82ED-49B4-9D54-30D368485DD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09:50am  
No check out records</t>
        </r>
      </text>
    </comment>
    <comment ref="AL53" authorId="0" shapeId="0" xr:uid="{92BC5317-4AEB-4A74-BB42-F3E6AA6857B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01:05pm  
No check out records</t>
        </r>
      </text>
    </comment>
    <comment ref="AQ53" authorId="0" shapeId="0" xr:uid="{06421838-1488-42A7-94C2-34ED2550B22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10:00am  
Check out at 5:01pm</t>
        </r>
      </text>
    </comment>
    <comment ref="AR53" authorId="1" shapeId="0" xr:uid="{893AC765-08A2-4854-8B3B-C305E4BF857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nor Check out record</t>
        </r>
      </text>
    </comment>
    <comment ref="AS53" authorId="0" shapeId="0" xr:uid="{1DCC5E70-E0AD-439D-ADCB-7A84080793C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10:29am  
Check out at 4:28pm</t>
        </r>
      </text>
    </comment>
    <comment ref="BB53" authorId="1" shapeId="0" xr:uid="{01348539-7C3B-4BFA-84CD-308AE5A5DC2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Records of Check in and out</t>
        </r>
      </text>
    </comment>
    <comment ref="BD53" authorId="1" shapeId="0" xr:uid="{FC986C82-7BB8-4235-8D62-E35EB9C8D65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Records of Check in and out</t>
        </r>
      </text>
    </comment>
    <comment ref="BE53" authorId="1" shapeId="0" xr:uid="{F1921F90-FDAC-4C0B-97B4-9B64116C34B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Records of Check in and out</t>
        </r>
      </text>
    </comment>
    <comment ref="AB54" authorId="0" shapeId="0" xr:uid="{A562C8FA-3729-4F0E-A82C-0363573D0CD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C54" authorId="0" shapeId="0" xr:uid="{BDC30DB7-F4AC-4943-B9F8-8CE5F30B6CD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D54" authorId="0" shapeId="0" xr:uid="{2269AE82-70B3-49AB-B71D-DB27506F515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E54" authorId="0" shapeId="0" xr:uid="{A7FEF379-6B2D-4774-B1E3-0D9C3C173F4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F54" authorId="0" shapeId="0" xr:uid="{7466128A-7A19-481B-8C48-4590CEA4138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54" authorId="0" shapeId="0" xr:uid="{4BDA1353-5428-464E-B331-31D2A34CAD4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54" authorId="0" shapeId="0" xr:uid="{9F1771EB-9B4A-47C7-AA35-6CA1669DFE0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54" authorId="0" shapeId="0" xr:uid="{AFFEF1E5-7CD5-406D-B0E1-17BEBB5B42B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54" authorId="0" shapeId="0" xr:uid="{E1B79DEB-816E-4D43-98AC-231FA2715CE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54" authorId="0" shapeId="0" xr:uid="{4335FC28-33B2-4EF8-B167-0D9AEA6BDDF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54" authorId="0" shapeId="0" xr:uid="{6979D579-2728-47A4-8147-3F78E2D2F88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54" authorId="0" shapeId="0" xr:uid="{1455EFB4-BE8C-44CA-877D-CC74131968E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R54" authorId="0" shapeId="0" xr:uid="{20F25753-0F49-4860-9858-23FA57C6CB9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54" authorId="0" shapeId="0" xr:uid="{3E1B4667-841A-488A-80C9-1FDF7AC03AA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54" authorId="0" shapeId="0" xr:uid="{A44E16B4-8A5D-4F58-BAC0-B11BA1A8B7E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54" authorId="0" shapeId="0" xr:uid="{FD1F1518-279D-4BBD-86FB-BD71A3E4296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Y54" authorId="0" shapeId="0" xr:uid="{15C88366-067A-4AC5-86B6-7EA09AAB35C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D54" authorId="1" shapeId="0" xr:uid="{EAFF8327-A3AB-4B99-95BC-E435EF47AC1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Records of Check in and out</t>
        </r>
      </text>
    </comment>
    <comment ref="AJ55" authorId="1" shapeId="0" xr:uid="{B7533994-91C6-4078-AC02-96004AA9CD2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Faraz Farooq</t>
        </r>
      </text>
    </comment>
    <comment ref="AR55" authorId="0" shapeId="0" xr:uid="{5D63B19D-843D-45EE-835C-CC061B90B85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Work from home</t>
        </r>
      </text>
    </comment>
    <comment ref="AS55" authorId="0" shapeId="0" xr:uid="{6DDB4085-F864-4865-959B-4E01EF0ED3E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Work from home</t>
        </r>
      </text>
    </comment>
    <comment ref="AW55" authorId="0" shapeId="0" xr:uid="{7A66AE2E-182E-4F0D-82C4-8E482058094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Work from home</t>
        </r>
      </text>
    </comment>
    <comment ref="AD56" authorId="0" shapeId="0" xr:uid="{D4C9F83A-2023-4FBE-89C3-22B68317B5C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12:02pm
Check out at 05:02pm</t>
        </r>
      </text>
    </comment>
    <comment ref="BA56" authorId="0" shapeId="0" xr:uid="{80B38446-64FC-43EC-A673-8F2FCBDB6B7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08:54am  
Check out 3:44pm</t>
        </r>
      </text>
    </comment>
    <comment ref="AF57" authorId="0" shapeId="0" xr:uid="{38BB12A4-BB51-4339-A7E2-1DA26F08A17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07:42pm  
Check out at 03:33am</t>
        </r>
      </text>
    </comment>
    <comment ref="AK57" authorId="0" shapeId="0" xr:uid="{4950CE2C-4E80-4630-B5A6-F9D204C121C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07:51pm  
Check out at 04:08am</t>
        </r>
      </text>
    </comment>
    <comment ref="AM57" authorId="0" shapeId="0" xr:uid="{24643AD7-0988-4CC4-87DC-CCA0B91AC4B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08:00pm  
no Check out records</t>
        </r>
      </text>
    </comment>
    <comment ref="AW57" authorId="1" shapeId="0" xr:uid="{C44A974C-C8A9-4D65-97DC-2E9229B5754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AX57" authorId="0" shapeId="0" xr:uid="{560C8C14-CB20-4C84-A50B-6DD3D235D74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07:26pm  
Check out 4:05am</t>
        </r>
      </text>
    </comment>
    <comment ref="AZ57" authorId="0" shapeId="0" xr:uid="{AE0B9ECF-6875-4A2B-A93E-DDDA21F1A56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07:30pm  
Check out 4:37pm</t>
        </r>
      </text>
    </comment>
    <comment ref="BA57" authorId="0" shapeId="0" xr:uid="{AB7A1E76-D662-4BA5-96D1-814049311AF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07:25pm  
Check out 4:07pm</t>
        </r>
      </text>
    </comment>
    <comment ref="BB57" authorId="1" shapeId="0" xr:uid="{8E1E91E2-C079-4276-AA7B-A9F46FEE0E1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record of check in or out
Over Time</t>
        </r>
      </text>
    </comment>
    <comment ref="BE57" authorId="0" shapeId="0" xr:uid="{947D0DDC-064F-470E-B57F-8DABC2054E0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07:28pm  
</t>
        </r>
      </text>
    </comment>
    <comment ref="AB58" authorId="0" shapeId="0" xr:uid="{4761E4E9-D600-4857-9830-BAA63C0A4EB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07:40pm  
Check out at 03:43am</t>
        </r>
      </text>
    </comment>
    <comment ref="AF58" authorId="0" shapeId="0" xr:uid="{3769E6C2-30A2-4FCC-90A7-289AE5FFCFF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07:47pm  
Check out at 03:35am</t>
        </r>
      </text>
    </comment>
    <comment ref="AI58" authorId="0" shapeId="0" xr:uid="{28682683-F485-465D-8DAB-002D4A4CAE8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09:26pm  
Check out at 03:34am</t>
        </r>
      </text>
    </comment>
    <comment ref="AK58" authorId="0" shapeId="0" xr:uid="{A55019DA-6839-46C0-ADFA-F8BE9E87516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07:17pm  
check out at
11:42pm</t>
        </r>
      </text>
    </comment>
    <comment ref="AL58" authorId="0" shapeId="0" xr:uid="{189725A7-4252-42D5-A712-685653F638D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07:19pm  
check out at
10:37pm</t>
        </r>
      </text>
    </comment>
    <comment ref="AM58" authorId="0" shapeId="0" xr:uid="{824020E4-4701-49A7-8FDF-866D265B723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nor check out</t>
        </r>
      </text>
    </comment>
    <comment ref="AY58" authorId="0" shapeId="0" xr:uid="{A144CBB4-A7AB-414F-B5D9-F3D1B126044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07:31pm  
Check out 4:28am</t>
        </r>
      </text>
    </comment>
    <comment ref="AZ58" authorId="1" shapeId="0" xr:uid="{0D4DFBD2-24D3-4DE9-95D8-49EC5B2C4DF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Suspended due to Job Abandonment and Involvement in Suspicious Activity</t>
        </r>
      </text>
    </comment>
    <comment ref="BA58" authorId="1" shapeId="0" xr:uid="{4B8F2261-2D67-4BD9-9BB2-F724ECBE2A7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Suspended due to Job Abandonment and Involvement in Suspicious Activity</t>
        </r>
      </text>
    </comment>
    <comment ref="BB58" authorId="1" shapeId="0" xr:uid="{5A56A776-5202-40AF-8626-FF0981DC48F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Suspended due to Job Abandonment and Involvement in Suspicious Activity</t>
        </r>
      </text>
    </comment>
    <comment ref="BC58" authorId="1" shapeId="0" xr:uid="{A980C31D-6AFD-43BF-BF03-F3F3D1F31B7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Suspended due to Job Abandonment and Involvement in Suspicious Activity</t>
        </r>
      </text>
    </comment>
    <comment ref="BD58" authorId="1" shapeId="0" xr:uid="{008CF064-0541-44A3-B845-945763BE6B6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Suspended due to Job Abandonment and Involvement in Suspicious Activity</t>
        </r>
      </text>
    </comment>
    <comment ref="BE58" authorId="1" shapeId="0" xr:uid="{37C20398-B65F-4D7A-A743-5EE56BBA029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Suspended due to Job Abandonment and Involvement in Suspicious Activity</t>
        </r>
      </text>
    </comment>
    <comment ref="AC59" authorId="0" shapeId="0" xr:uid="{531F991C-7AD7-4D5F-8C8F-A016F8F9696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08:01pm  
Check out at 03:29am</t>
        </r>
      </text>
    </comment>
    <comment ref="AD59" authorId="1" shapeId="0" xr:uid="{FC0A2BB5-9611-4CC5-A8B3-CCA5C6A8B25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AL59" authorId="0" shapeId="0" xr:uid="{C79898C1-FA35-4503-BC90-A892905E1D9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08:30pm  
Check out at 03:37am</t>
        </r>
      </text>
    </comment>
    <comment ref="AP59" authorId="1" shapeId="0" xr:uid="{B61C088B-6B19-4E06-A32C-79216FCF8F5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AS59" authorId="0" shapeId="0" xr:uid="{E936F7F0-D548-45ED-BF98-F7DA5070EED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08:18pm  
Check out at 03:38am</t>
        </r>
      </text>
    </comment>
    <comment ref="AW59" authorId="0" shapeId="0" xr:uid="{A1FFADD5-AE48-40CE-8BC9-3606FAA5B54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08:02pm  
Check out 4:02am</t>
        </r>
      </text>
    </comment>
    <comment ref="AX59" authorId="0" shapeId="0" xr:uid="{B4B4106F-777D-4502-AFB9-890DD32EBB4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07:16pm  
Check out 4:04am</t>
        </r>
      </text>
    </comment>
    <comment ref="AZ59" authorId="0" shapeId="0" xr:uid="{941F0B48-D997-4DE5-BA71-1DA34F53D9A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08:12pm  
Check out 4:27am</t>
        </r>
      </text>
    </comment>
    <comment ref="BE59" authorId="0" shapeId="0" xr:uid="{2AE8C2B8-2917-46C9-A40E-F67DDDE8805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08:00pm  </t>
        </r>
      </text>
    </comment>
    <comment ref="AJ60" authorId="0" shapeId="0" xr:uid="{4D056F29-1026-4A67-BEBB-2CC546CE159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07:47pm  
Check out at 03:32am</t>
        </r>
      </text>
    </comment>
    <comment ref="AL60" authorId="0" shapeId="0" xr:uid="{8D4D2305-EF8D-434D-B7A4-D859BA504DB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08:02pm  
Check out at 03:40am</t>
        </r>
      </text>
    </comment>
    <comment ref="AM60" authorId="1" shapeId="0" xr:uid="{1BE2FD07-2FFD-4650-BA03-26E7B29DE83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BE60" authorId="0" shapeId="0" xr:uid="{58D526AC-611B-402B-84F1-6DC72A8FECA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07:50pm  </t>
        </r>
      </text>
    </comment>
    <comment ref="AL61" authorId="1" shapeId="0" xr:uid="{8C434D28-C4FB-4223-8BE3-81D16FEB9A7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AP61" authorId="0" shapeId="0" xr:uid="{097E9158-659C-4D43-9D2C-A10D3881D32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10:41pm  
check out at
03:01am</t>
        </r>
      </text>
    </comment>
    <comment ref="AW61" authorId="1" shapeId="0" xr:uid="{99853876-0A84-4891-96A5-1AFE0D574BB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AY62" authorId="0" shapeId="0" xr:uid="{A593BE17-3634-447B-BBE8-2E0F90A5F16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07:20pm  
Check out 4:30am</t>
        </r>
      </text>
    </comment>
    <comment ref="BE62" authorId="0" shapeId="0" xr:uid="{044EC930-8DB0-4C81-B88E-CFE488D1A22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08:55pm  </t>
        </r>
      </text>
    </comment>
    <comment ref="AB63" authorId="0" shapeId="0" xr:uid="{D40D63A0-DEA1-405C-876C-BCC8F7F3008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07:46pm  
Check out at 03:45am</t>
        </r>
      </text>
    </comment>
    <comment ref="AD63" authorId="0" shapeId="0" xr:uid="{990A848E-3305-4E87-9EF8-1DCA974062B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08:36pm  
Check out at 03:43am</t>
        </r>
      </text>
    </comment>
    <comment ref="AE63" authorId="0" shapeId="0" xr:uid="{04B4B85F-068F-4929-BAD7-03364049F66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07:40pm  
Check out at 03:38am</t>
        </r>
      </text>
    </comment>
    <comment ref="AF63" authorId="0" shapeId="0" xr:uid="{BC31E26F-1190-4813-9F1A-4252AC7BD11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07:47pm  
Check out at 03:33am</t>
        </r>
      </text>
    </comment>
    <comment ref="AI63" authorId="0" shapeId="0" xr:uid="{F7D64963-DB0F-4D9A-AAC2-DBEBF76B98A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07:48pm  
Check out at 03:40am</t>
        </r>
      </text>
    </comment>
    <comment ref="AK63" authorId="0" shapeId="0" xr:uid="{FA7EBB04-A7F5-4647-82F2-36AB0748A73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07:41pm  
Check out at 03:39am</t>
        </r>
      </text>
    </comment>
    <comment ref="AL63" authorId="0" shapeId="0" xr:uid="{CC2DF7FE-D695-4D81-84B5-E22498C7CD2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07:40pm  
Check out at 03:39am</t>
        </r>
      </text>
    </comment>
    <comment ref="AX63" authorId="0" shapeId="0" xr:uid="{69923218-3628-4FD3-8046-33492552E3B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7:40pm
Check out at 12:58am </t>
        </r>
      </text>
    </comment>
    <comment ref="AY63" authorId="1" shapeId="0" xr:uid="{E5B227FD-C04D-4AAA-8E1F-5F59321DBAE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AZ63" authorId="0" shapeId="0" xr:uid="{74523A4F-8977-43B5-BEAF-77CF2F7F577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09:57pm  
Check out 4:01am</t>
        </r>
      </text>
    </comment>
    <comment ref="BA63" authorId="1" shapeId="0" xr:uid="{E9AE20E4-CE47-40DB-A253-7D23C7F32BE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BD63" authorId="0" shapeId="0" xr:uid="{FDAD1534-88D2-49F0-B46B-CF27347D9D6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07:22pm  
Check out 4:00am</t>
        </r>
      </text>
    </comment>
    <comment ref="BE63" authorId="0" shapeId="0" xr:uid="{8E7F5492-5A35-4DD8-B7FC-7035792D851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07:22pm</t>
        </r>
      </text>
    </comment>
    <comment ref="AM64" authorId="0" shapeId="0" xr:uid="{769C8E61-BB6A-44DF-A7F9-7E5109A081F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07:55pm  
Check out at 03:38am</t>
        </r>
      </text>
    </comment>
    <comment ref="AY64" authorId="0" shapeId="0" xr:uid="{94AE40A4-0989-4082-A919-E372E3DC60B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07:19pm  
Check out 4:30am</t>
        </r>
      </text>
    </comment>
    <comment ref="BB64" authorId="1" shapeId="0" xr:uid="{82DAC94F-433C-465C-A16D-22F303712FF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record of check in or out
Over Time</t>
        </r>
      </text>
    </comment>
    <comment ref="AB66" authorId="0" shapeId="0" xr:uid="{298E822F-DA74-4530-8BC5-DF9B40457B9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08:34pm  
Check out at 03:01am</t>
        </r>
      </text>
    </comment>
    <comment ref="AJ66" authorId="0" shapeId="0" xr:uid="{56BAFFA7-4C79-48E0-8037-4FC178AF413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07:56pm  
Check out at 03:00am</t>
        </r>
      </text>
    </comment>
    <comment ref="AK66" authorId="0" shapeId="0" xr:uid="{F80F3292-D147-4EE6-8D5B-ACDB610747D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7:25pm
couldn't mark check out
</t>
        </r>
      </text>
    </comment>
    <comment ref="AL66" authorId="0" shapeId="0" xr:uid="{B605105B-C621-4754-B710-AA1ADC78224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08:52pm  
Check out at 03:23am</t>
        </r>
      </text>
    </comment>
    <comment ref="AB67" authorId="0" shapeId="0" xr:uid="{9CB5C86F-EF6F-4480-9EBF-4F002F5B2DA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07:46pm  
Check out at 03:34am</t>
        </r>
      </text>
    </comment>
    <comment ref="AC67" authorId="0" shapeId="0" xr:uid="{F0FFDBBD-0641-4966-BCD5-D1DB2AABEC9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07:43pm  
Check out at 03:32am</t>
        </r>
      </text>
    </comment>
    <comment ref="AD67" authorId="0" shapeId="0" xr:uid="{C118A65B-BCA6-47B8-8111-B0B0F7F1BCA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07:43pm  
Check out at 03:30am</t>
        </r>
      </text>
    </comment>
    <comment ref="AE67" authorId="0" shapeId="0" xr:uid="{23C65F3A-19F2-4476-B474-93DB55EEC18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08:02pm  
check out at
12:34am
Approved</t>
        </r>
      </text>
    </comment>
    <comment ref="AP67" authorId="0" shapeId="0" xr:uid="{03B31FDE-FBB5-4DEB-B596-367F3338057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07:56pm  
Check out at 03:38am</t>
        </r>
      </text>
    </comment>
    <comment ref="AZ67" authorId="0" shapeId="0" xr:uid="{FF0573DF-BA8A-4235-A46A-C257197CBFE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07:18pm  
Check out 4:28am</t>
        </r>
      </text>
    </comment>
    <comment ref="BE67" authorId="0" shapeId="0" xr:uid="{7D656D33-7CF7-4017-A149-85F988AAB9D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07:24pm</t>
        </r>
      </text>
    </comment>
    <comment ref="AM68" authorId="0" shapeId="0" xr:uid="{ACE8B24A-F226-412A-ABDF-B19F146F393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07:50pm  
Check out at 03:38am</t>
        </r>
      </text>
    </comment>
    <comment ref="AP68" authorId="0" shapeId="0" xr:uid="{DBC10DDF-6659-41BF-9A3C-2B54B7836AD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07:42pm  
Check out at 03:37am</t>
        </r>
      </text>
    </comment>
    <comment ref="AS68" authorId="1" shapeId="0" xr:uid="{3ADE808F-F35B-44DB-B043-972A175E5F6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BE68" authorId="0" shapeId="0" xr:uid="{5AF0A8E5-016C-4A9F-BDA1-A9DC78B2AD7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07:21pm</t>
        </r>
      </text>
    </comment>
    <comment ref="AB69" authorId="0" shapeId="0" xr:uid="{956041FE-4050-4212-8D0E-33CE1E6A8C6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07:25pm  
Check out at 02:13am</t>
        </r>
      </text>
    </comment>
    <comment ref="AF69" authorId="0" shapeId="0" xr:uid="{66713F87-3B30-4F1C-A2C9-DB3D1D7025C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09:34pm  
Check out at 03:33am</t>
        </r>
      </text>
    </comment>
    <comment ref="AM69" authorId="0" shapeId="0" xr:uid="{AE861896-BA48-4B54-BFC0-8E298B8156F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07:55pm  
Check out at 03:40am</t>
        </r>
      </text>
    </comment>
    <comment ref="AS69" authorId="0" shapeId="0" xr:uid="{B5428491-7989-4DAC-98A5-21DF278795D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09:02pm  
Check out at 03:39am</t>
        </r>
      </text>
    </comment>
    <comment ref="AW69" authorId="0" shapeId="0" xr:uid="{16995C9B-7E34-4B26-8E1E-B6109A448BE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11:39pm
Check out at 04:03am </t>
        </r>
      </text>
    </comment>
    <comment ref="AX69" authorId="0" shapeId="0" xr:uid="{C5057C43-0DAF-4239-95FA-1AEAB9E2EC7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08:10pm  
Check out 4:02am</t>
        </r>
      </text>
    </comment>
    <comment ref="AY69" authorId="0" shapeId="0" xr:uid="{93D9B739-DFBA-4AA3-B529-F946015495A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07:20pm  
Check out 4:30am</t>
        </r>
      </text>
    </comment>
    <comment ref="AW70" authorId="0" shapeId="0" xr:uid="{E1E77D41-954F-4EDD-A41F-186864FFA73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07:15pm  
Check out 4:02am</t>
        </r>
      </text>
    </comment>
    <comment ref="AZ70" authorId="0" shapeId="0" xr:uid="{79F4159E-9BA6-46EA-96E8-702C0E15919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07:29pm  
Check out 4:00am</t>
        </r>
      </text>
    </comment>
    <comment ref="AF71" authorId="0" shapeId="0" xr:uid="{9FCC2BC7-97E5-4CB4-9AAE-E80D03DC07D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07:41pm  
Check out at 03:31am</t>
        </r>
      </text>
    </comment>
    <comment ref="AI71" authorId="0" shapeId="0" xr:uid="{6A33B6A0-7D4E-4066-9BE9-D3E55948350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07:48pm  
Check out at 03:31am</t>
        </r>
      </text>
    </comment>
    <comment ref="AP71" authorId="0" shapeId="0" xr:uid="{5CF0AE56-9ADE-4180-B88E-CC9228B1A91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08:27pm  
Check out at 03:47am</t>
        </r>
      </text>
    </comment>
    <comment ref="BD71" authorId="0" shapeId="0" xr:uid="{2C99A032-ED20-4D2A-8ECA-E33A38276A7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06:42pm
Check out at 12:52am </t>
        </r>
      </text>
    </comment>
    <comment ref="AF72" authorId="0" shapeId="0" xr:uid="{AD94B6A3-2874-4CEB-8CC0-9F2ECAFCD21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07:54pm  
Check out at 03:32am</t>
        </r>
      </text>
    </comment>
    <comment ref="AK72" authorId="0" shapeId="0" xr:uid="{0A89E64B-1D3D-4351-8424-459BDF4D2AE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07:56pm  
Couldn't mark Check out</t>
        </r>
      </text>
    </comment>
    <comment ref="AL72" authorId="0" shapeId="0" xr:uid="{3C85B999-5F1D-4EAF-96C9-BF10B523560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07:52pm  
Couldn't mark Check out</t>
        </r>
      </text>
    </comment>
    <comment ref="AP72" authorId="1" shapeId="0" xr:uid="{F0635079-1E45-4820-B4DE-7A4C33A1794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Termination was submited late</t>
        </r>
      </text>
    </comment>
    <comment ref="AC74" authorId="0" shapeId="0" xr:uid="{325AC8F2-A910-4D52-8791-AD61FBEB385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08:00pm  
Check out at 03:33am</t>
        </r>
      </text>
    </comment>
    <comment ref="AK74" authorId="0" shapeId="0" xr:uid="{297B5F17-2EBB-41F1-89C5-16E289C7E02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07:57pm  
Check out at
3:38am</t>
        </r>
      </text>
    </comment>
    <comment ref="AL74" authorId="0" shapeId="0" xr:uid="{BEC386F8-3CDD-4053-8DD5-E912AAD8AF9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07:54pm  
Check out at
3:39am</t>
        </r>
      </text>
    </comment>
    <comment ref="AI75" authorId="0" shapeId="0" xr:uid="{64C81A1D-F4CD-43F6-9C48-34C4890C565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75" authorId="0" shapeId="0" xr:uid="{39596510-3799-4D17-9168-044BD1F382A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75" authorId="0" shapeId="0" xr:uid="{2E8C8BE9-66AD-468D-8475-0CC90BC3BD2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75" authorId="0" shapeId="0" xr:uid="{484EDE3B-CB4F-4E3E-B7CD-05C11D66F2B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75" authorId="0" shapeId="0" xr:uid="{F6B1BA4B-D34D-4495-92AC-B4ACED24E8A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75" authorId="0" shapeId="0" xr:uid="{8B587DA2-0CF8-4FA6-B9F7-73C31469B2C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75" authorId="0" shapeId="0" xr:uid="{D0666F4C-F6E7-4BA6-B97B-AA237104E80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R75" authorId="0" shapeId="0" xr:uid="{32A93662-90D2-4025-8CAF-6B0A8036E20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75" authorId="0" shapeId="0" xr:uid="{89852ABC-D216-4D79-8C6A-BD06EECAA21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1st Dial in at 08:04pm  
Check out 4:22am</t>
        </r>
      </text>
    </comment>
    <comment ref="AX75" authorId="0" shapeId="0" xr:uid="{69AFAFD5-639B-45B7-A581-76AFC18D128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Y75" authorId="0" shapeId="0" xr:uid="{CD17CC25-DE34-4258-B7EC-66416792384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07:20pm  
Check out 4:22am`</t>
        </r>
      </text>
    </comment>
    <comment ref="BE75" authorId="0" shapeId="0" xr:uid="{F2026B30-4185-4F54-8784-EE2A22E0358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09:12pm  </t>
        </r>
      </text>
    </comment>
    <comment ref="AI76" authorId="0" shapeId="0" xr:uid="{9DB09317-E12E-44C2-87CD-17E9E8DDC45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76" authorId="0" shapeId="0" xr:uid="{7B64FA77-805B-4963-BA54-C6B409AC4EB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76" authorId="0" shapeId="0" xr:uid="{BFC66418-304C-4543-A555-C13B8D101CA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76" authorId="0" shapeId="0" xr:uid="{E695DED6-171D-4BE5-B6D4-FCA0FC3FB70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77" authorId="0" shapeId="0" xr:uid="{7D276076-FE6C-4920-B738-74DC220F4C9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77" authorId="0" shapeId="0" xr:uid="{7D30072C-C049-46DD-B1C1-BCB152DD607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77" authorId="0" shapeId="0" xr:uid="{79A3C5C6-461C-4705-A418-E4450F99B2D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77" authorId="0" shapeId="0" xr:uid="{C51ABA4D-98B3-4DFA-9F95-61742FB845A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77" authorId="0" shapeId="0" xr:uid="{10881AC6-7DE3-40C4-B264-919E0C223C5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78" authorId="0" shapeId="0" xr:uid="{2BA18723-B8E0-429D-B29D-94C0FC59427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78" authorId="0" shapeId="0" xr:uid="{12FF83AD-5A06-48DA-8A72-9178A5B3C57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78" authorId="0" shapeId="0" xr:uid="{AB15F17D-38E4-47C5-963C-EC062BF4E6C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78" authorId="0" shapeId="0" xr:uid="{3F0C6E30-623E-4844-9098-BF96FEAD530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78" authorId="0" shapeId="0" xr:uid="{BC4A81EF-F639-4685-8882-57D5928BB8E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78" authorId="0" shapeId="0" xr:uid="{3CB9F553-2251-4AEC-8612-C037D08F48F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78" authorId="0" shapeId="0" xr:uid="{5335307E-54FE-4220-912B-74B470D86DE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R78" authorId="0" shapeId="0" xr:uid="{EDA37595-D010-4616-ABD3-74C0FB4D24E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78" authorId="0" shapeId="0" xr:uid="{5EF84FCE-3CF9-4963-917F-0902A152888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P/2 as per shared Attendance</t>
        </r>
      </text>
    </comment>
    <comment ref="AX78" authorId="0" shapeId="0" xr:uid="{FC904FC9-7DC4-4E3F-9293-FB71E0FF20D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1st Dial in at 07:32pm  
</t>
        </r>
      </text>
    </comment>
    <comment ref="BA78" authorId="0" shapeId="0" xr:uid="{E2561C3E-F678-4C60-AAA3-A2E0E39DCFB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07:10pm
Check out at 10:29pm </t>
        </r>
      </text>
    </comment>
    <comment ref="AI79" authorId="0" shapeId="0" xr:uid="{0E518DF0-BF34-4685-8607-BAC007B334E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79" authorId="0" shapeId="0" xr:uid="{B87E9AEB-2865-4A98-A778-BAFCEBBCA69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79" authorId="0" shapeId="0" xr:uid="{128068D1-7E6B-4FB3-B1FD-87B17889DAE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79" authorId="0" shapeId="0" xr:uid="{567D61D9-2B35-4340-9340-FD3A85638F0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79" authorId="0" shapeId="0" xr:uid="{A92B2427-F88E-4C24-8C86-01A1BB41151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79" authorId="0" shapeId="0" xr:uid="{03E73918-3510-420D-BDB6-6E6ECCDEB95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79" authorId="0" shapeId="0" xr:uid="{53CAFC2F-930C-449A-93F3-65116B120EC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R79" authorId="0" shapeId="0" xr:uid="{B07F23CE-6F1B-495B-82A1-BE4C1D7161F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79" authorId="0" shapeId="0" xr:uid="{E3129BB5-7F26-4243-B1AC-C4BEAE102E8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1st Dial in at 07:40pm  
Check out 4:22am</t>
        </r>
      </text>
    </comment>
    <comment ref="AW79" authorId="0" shapeId="0" xr:uid="{57E32C18-9BB2-4E3F-ADD9-9CFDDFE0285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1st Dial in at 07:28pm  </t>
        </r>
      </text>
    </comment>
    <comment ref="AX79" authorId="0" shapeId="0" xr:uid="{4ED82F99-D1E7-4A77-BC39-07B55C5284B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1st Dial in at 07:42pm  </t>
        </r>
      </text>
    </comment>
    <comment ref="AI80" authorId="0" shapeId="0" xr:uid="{98506755-960A-470F-8722-D9D1428D63A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80" authorId="0" shapeId="0" xr:uid="{3508E3FB-F14F-45F0-AEE0-D22E5652348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80" authorId="0" shapeId="0" xr:uid="{07EEAE59-74E8-41F7-8C33-E3B43FBF4A8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80" authorId="0" shapeId="0" xr:uid="{58AF9C5A-8DB8-4D73-87D0-2B70F196405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80" authorId="0" shapeId="0" xr:uid="{37844776-0559-4BDC-A6A9-2F7FA447C9A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80" authorId="0" shapeId="0" xr:uid="{374A3309-6364-4006-857B-EFC28D644F6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80" authorId="0" shapeId="0" xr:uid="{356521BC-AC90-46E6-A542-DEF842975BC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R80" authorId="0" shapeId="0" xr:uid="{FD67726D-1AC8-475F-80BB-74E60A1D39E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80" authorId="0" shapeId="0" xr:uid="{ED31D23A-0373-4F7D-B612-A931C780798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1st Dial in at 08:19pm  </t>
        </r>
      </text>
    </comment>
    <comment ref="AX80" authorId="0" shapeId="0" xr:uid="{A15F0FC5-2F01-49E0-A95C-4F0399F5E9A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1st Dial in at 07:35pm  </t>
        </r>
      </text>
    </comment>
    <comment ref="BD80" authorId="0" shapeId="0" xr:uid="{630BD7BC-5EC4-42CB-A427-2AAE8CE646C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07:19pm  </t>
        </r>
      </text>
    </comment>
    <comment ref="BE80" authorId="0" shapeId="0" xr:uid="{4A364DD3-D857-4A65-8B07-06D35FA1193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09:06pm  </t>
        </r>
      </text>
    </comment>
    <comment ref="AI81" authorId="0" shapeId="0" xr:uid="{6219455A-D96E-493B-BA01-0BA7C7E61B5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81" authorId="0" shapeId="0" xr:uid="{A1F7AD82-0342-418E-92E5-91238D4B7AD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81" authorId="0" shapeId="0" xr:uid="{DCA9843A-933E-49EC-A679-5B35F698B16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81" authorId="0" shapeId="0" xr:uid="{AE402432-323C-491A-8779-1FE0862A8B2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82" authorId="0" shapeId="0" xr:uid="{BE2B62CE-E609-4615-81D3-AF71C5E6E61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82" authorId="0" shapeId="0" xr:uid="{C0EE6953-B9D0-4BC7-B966-16ECD638543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82" authorId="0" shapeId="0" xr:uid="{7D69BF6A-F4CD-4AD1-989A-C5A44A3000F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82" authorId="0" shapeId="0" xr:uid="{C650DE80-558A-43FF-AC5F-6D0922F8DCB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82" authorId="0" shapeId="0" xr:uid="{F2FEBD09-4A44-4189-BB97-6E863614B4C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82" authorId="0" shapeId="0" xr:uid="{36B433E8-46C5-406E-8EA0-E2454BBA4E8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82" authorId="0" shapeId="0" xr:uid="{88012D01-8629-4ACA-AF5D-B899EDBAC83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83" authorId="0" shapeId="0" xr:uid="{19A885F4-A7F8-4F23-A99A-8130745738F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83" authorId="0" shapeId="0" xr:uid="{E4CA32D1-03A9-4E86-878E-74B6C5D6D78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83" authorId="0" shapeId="0" xr:uid="{BE87293F-6E68-4963-A265-A98D2DA664E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83" authorId="0" shapeId="0" xr:uid="{CA9CBB9B-3A7F-4E03-89EB-5DBBCD018AD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83" authorId="0" shapeId="0" xr:uid="{F715FF23-51C1-4B3F-BC67-896334E3DF4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83" authorId="1" shapeId="0" xr:uid="{5B50EB56-CFCB-4C18-AD01-D46009193E2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7:30pm
Check out at 9:30pm</t>
        </r>
      </text>
    </comment>
    <comment ref="AQ83" authorId="0" shapeId="0" xr:uid="{17E473D4-0F5B-4103-9BB5-A88574173E7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84" authorId="0" shapeId="0" xr:uid="{372EC57B-C8B1-42D4-A5E4-3F0D219D180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84" authorId="0" shapeId="0" xr:uid="{9224E610-AB2C-4085-A5C7-F368045F4CD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84" authorId="0" shapeId="0" xr:uid="{15BDB9B2-EC80-4E1E-BE74-A849816D683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84" authorId="0" shapeId="0" xr:uid="{E0E72461-79AD-4DBA-9F7E-6BB6C4223AA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84" authorId="0" shapeId="0" xr:uid="{A31311D4-E4B8-478E-89D6-0733E93A250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84" authorId="0" shapeId="0" xr:uid="{B5895AD7-993E-4511-8AC3-644DC008F1C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R84" authorId="0" shapeId="0" xr:uid="{995C0743-8499-464F-8068-C43AB3BA244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84" authorId="0" shapeId="0" xr:uid="{C75A5E34-BF26-4A12-89F4-EEAFCE0EFAA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P/2 as per shared Attendance</t>
        </r>
      </text>
    </comment>
    <comment ref="AX84" authorId="0" shapeId="0" xr:uid="{023152D6-E58A-44F0-9AD0-99AE29C1813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1st Dial in at 07:44pm  </t>
        </r>
      </text>
    </comment>
    <comment ref="AY84" authorId="0" shapeId="0" xr:uid="{680F0F81-E2E3-4E9A-9C0E-9E8DEEA09DA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07:30pm  
Check out 4:01am</t>
        </r>
      </text>
    </comment>
    <comment ref="BD84" authorId="0" shapeId="0" xr:uid="{7A4A6F3A-8457-4DA4-9FD9-52FC22F9825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07:53pm  
Check out 4:00am</t>
        </r>
      </text>
    </comment>
    <comment ref="AJ85" authorId="0" shapeId="0" xr:uid="{9EEC642C-DB0F-4C82-A70A-276D828A69F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85" authorId="0" shapeId="0" xr:uid="{FACD0920-2136-4BFC-91A7-BC5D1800286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85" authorId="0" shapeId="0" xr:uid="{7B6A892F-898E-4CF9-9320-81546FFE361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85" authorId="0" shapeId="0" xr:uid="{6435DE6B-0F1B-49D4-9D18-2435382906D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85" authorId="0" shapeId="0" xr:uid="{C3A504E6-0AC6-4335-A6DC-A1AF488CC10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85" authorId="0" shapeId="0" xr:uid="{9826ADA4-7528-49EE-B931-CDC0A6F1EE5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85" authorId="0" shapeId="0" xr:uid="{71BB518A-EA56-4046-BA78-8AB785B8993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85" authorId="0" shapeId="0" xr:uid="{FD46A2F5-91F4-4D10-A8B2-F8263BE60B3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85" authorId="0" shapeId="0" xr:uid="{1645053B-E353-4CB2-A81A-8F4CDAE040D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Y85" authorId="0" shapeId="0" xr:uid="{DCC5D845-155F-4E0E-90A9-50C970E9213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BD85" authorId="0" shapeId="0" xr:uid="{DE2D2FCF-C3E1-4904-A4F8-EE612634967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07:12pm
Check out at 11:48pm </t>
        </r>
      </text>
    </comment>
    <comment ref="BD86" authorId="0" shapeId="0" xr:uid="{B3ECBCB2-40A8-4BB5-8B3F-DA32933DFBB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E86" authorId="0" shapeId="0" xr:uid="{3F34C139-CE71-4F6F-8743-498732BE072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87" authorId="0" shapeId="0" xr:uid="{FE9F9E0A-D201-45D0-8D90-481521A898C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08:47pm  
check out at
01:32am</t>
        </r>
      </text>
    </comment>
    <comment ref="AS87" authorId="0" shapeId="0" xr:uid="{DE725C48-28C3-4F5C-91A6-D141A9E755F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08:27pm  
Check out at 03:47am</t>
        </r>
      </text>
    </comment>
    <comment ref="AW87" authorId="1" shapeId="0" xr:uid="{0F09D682-27EF-405D-B105-54178B61C84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Waleed Ali Naveed</t>
        </r>
      </text>
    </comment>
    <comment ref="AB88" authorId="0" shapeId="0" xr:uid="{404E4B0E-39BA-474E-88E0-A67B21BE24C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07:58pm  
Check out at 03:37am</t>
        </r>
      </text>
    </comment>
    <comment ref="AE88" authorId="0" shapeId="0" xr:uid="{BDB72F3C-E7D2-4255-A26D-A18A24C08E2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09:52pm  
check out at
3:28am</t>
        </r>
      </text>
    </comment>
    <comment ref="AF88" authorId="0" shapeId="0" xr:uid="{0666BE04-17D0-4175-B9AE-2036283BB74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07:42pm  
Check out at 03:28am</t>
        </r>
      </text>
    </comment>
    <comment ref="AL88" authorId="0" shapeId="0" xr:uid="{5AA4D63B-0B31-49FD-8955-5D8CD2FCE0D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07:56pm  
Check out at 03:31am</t>
        </r>
      </text>
    </comment>
    <comment ref="AQ88" authorId="0" shapeId="0" xr:uid="{93982C66-5E04-4B22-B8A4-1B61A5F4F77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08:45pm  
check out at
12:30am</t>
        </r>
      </text>
    </comment>
    <comment ref="AR88" authorId="0" shapeId="0" xr:uid="{6DCC7469-D025-4750-A3D8-899A6B1FF8D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07:55pm  
Check out at 03:47am</t>
        </r>
      </text>
    </comment>
    <comment ref="AS88" authorId="0" shapeId="0" xr:uid="{2CAFDA5A-E4B8-4F81-8182-94F0FA4FBCE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07:58pm  
Check out at 03:18am</t>
        </r>
      </text>
    </comment>
    <comment ref="AW88" authorId="1" shapeId="0" xr:uid="{85E983E4-D0C9-432B-AB00-8355637F380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Waleed Ali Naveed</t>
        </r>
      </text>
    </comment>
    <comment ref="BE88" authorId="0" shapeId="0" xr:uid="{AF7CD714-3077-4BF3-9062-D42E2875177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08:24pm  
Check out 4:00am</t>
        </r>
      </text>
    </comment>
    <comment ref="AL91" authorId="0" shapeId="0" xr:uid="{1AE7D125-2814-41B4-8933-A2FBF2285EF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7:02pm
couldn't mark check out</t>
        </r>
      </text>
    </comment>
    <comment ref="AW91" authorId="0" shapeId="0" xr:uid="{182D3D16-3A7C-4B73-BE9A-6E87E593B6B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AX91" authorId="0" shapeId="0" xr:uid="{53A25506-A471-4FC0-8FC0-2E110C02CEC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07:53pm  
Check out 4:00am</t>
        </r>
      </text>
    </comment>
    <comment ref="AY91" authorId="1" shapeId="0" xr:uid="{E0A8E3A4-2D8F-4D21-8304-C99B668D1BB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Suspended Period: Case of Harassment</t>
        </r>
      </text>
    </comment>
    <comment ref="AZ91" authorId="1" shapeId="0" xr:uid="{AA0CEEBD-9939-4682-ADBD-925C1D30099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Suspended Period: Case of Harassment</t>
        </r>
      </text>
    </comment>
    <comment ref="BA91" authorId="1" shapeId="0" xr:uid="{3D859A86-5C4B-4B51-8091-6AE0FE96DF8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Suspended Period: Case of Harassment</t>
        </r>
      </text>
    </comment>
    <comment ref="BB91" authorId="1" shapeId="0" xr:uid="{D2B59906-6D40-45E9-BE99-37268E859D5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Suspended Period: Case of Harassment</t>
        </r>
      </text>
    </comment>
    <comment ref="BC91" authorId="1" shapeId="0" xr:uid="{E4AB90AD-E297-4203-939D-2E289F17EC4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Suspended Period: Case of Harassment</t>
        </r>
      </text>
    </comment>
    <comment ref="BD91" authorId="1" shapeId="0" xr:uid="{0526EEBF-6C25-4C5E-9A37-09CC77610F4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Suspended Period: Case of Harassment</t>
        </r>
      </text>
    </comment>
    <comment ref="BE91" authorId="1" shapeId="0" xr:uid="{37898326-AEB4-44CA-952C-806C14847F6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Suspended Period: Case of Harassment</t>
        </r>
      </text>
    </comment>
    <comment ref="AB92" authorId="0" shapeId="0" xr:uid="{EF0E57F1-0977-4D4D-BEE4-E1D55602792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07:45pm  
Check out at 03:30am</t>
        </r>
      </text>
    </comment>
    <comment ref="AD92" authorId="0" shapeId="0" xr:uid="{55B96E0B-B175-4448-B6B8-F00109CBA51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08:04pm  
Check out at 03:30am</t>
        </r>
      </text>
    </comment>
    <comment ref="AE92" authorId="0" shapeId="0" xr:uid="{22FACABC-8A9E-4698-BCA9-FB677B47788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07:47pm  
Check out at 03:31am</t>
        </r>
      </text>
    </comment>
    <comment ref="AJ92" authorId="0" shapeId="0" xr:uid="{1287C45F-1990-433E-8AEF-6819A69AE3B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07:58pm  
Check out at 03:30am</t>
        </r>
      </text>
    </comment>
    <comment ref="AL92" authorId="0" shapeId="0" xr:uid="{969AA4C4-0CF7-41E6-9C02-AA684F4257D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07:41pm  
Check out at 03:31am</t>
        </r>
      </text>
    </comment>
    <comment ref="AX92" authorId="0" shapeId="0" xr:uid="{3C3D0630-E0AE-416E-9CAB-17A45B29874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07:18pm  
Check out 4:00am</t>
        </r>
      </text>
    </comment>
    <comment ref="BD92" authorId="0" shapeId="0" xr:uid="{83BF0929-895B-4356-AF66-67D712DEBB2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07:29pm  
Check out 4:01am</t>
        </r>
      </text>
    </comment>
    <comment ref="AB93" authorId="0" shapeId="0" xr:uid="{5A7B6803-826F-4F73-9F58-B2411832D9F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08:31pm  
Check out at 01:56am</t>
        </r>
      </text>
    </comment>
    <comment ref="AF94" authorId="0" shapeId="0" xr:uid="{9F7D10A4-7786-42AB-A7F2-2525B856761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07:04pm  
check out at
11pm
Sick Leave</t>
        </r>
      </text>
    </comment>
    <comment ref="AI95" authorId="0" shapeId="0" xr:uid="{D0B96EB7-D219-43BA-AC2D-EFE41608A3E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07:23pm  
Check out at 01:41am</t>
        </r>
      </text>
    </comment>
    <comment ref="AE97" authorId="0" shapeId="0" xr:uid="{6367D213-7327-4345-84B6-1000FB1F20F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07:42pm  
Check out at 03:34am</t>
        </r>
      </text>
    </comment>
    <comment ref="AF97" authorId="0" shapeId="0" xr:uid="{E180D4FF-EDD5-4B32-9181-1FB58BE14D5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07:44pm  
Check out at 03:38am</t>
        </r>
      </text>
    </comment>
    <comment ref="AR97" authorId="0" shapeId="0" xr:uid="{0D280F77-D1D4-48ED-8C63-53DE735C98A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07:40pm  
Check out at 03:31am</t>
        </r>
      </text>
    </comment>
    <comment ref="AX97" authorId="0" shapeId="0" xr:uid="{7D456631-F1A4-475C-890F-30A15BCC6B8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07:51pm  
Check out 4:03am</t>
        </r>
      </text>
    </comment>
    <comment ref="AY97" authorId="0" shapeId="0" xr:uid="{28065D8C-2D88-46FA-AE76-FB2BA81D7B4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08:05pm  
Check out 4:03am</t>
        </r>
      </text>
    </comment>
    <comment ref="BA97" authorId="0" shapeId="0" xr:uid="{99887EAF-5A58-46F0-8399-C60DE300764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07:38pm  
Check out 4:16am</t>
        </r>
      </text>
    </comment>
    <comment ref="BD97" authorId="0" shapeId="0" xr:uid="{EB76F751-DDA0-4470-B840-6FF2C31E913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07:42pm  
Check out 4:10am</t>
        </r>
      </text>
    </comment>
    <comment ref="AB98" authorId="0" shapeId="0" xr:uid="{71F67004-8F23-449F-B8DE-E70D2455F76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11:45am  
Check out at 05:40am</t>
        </r>
      </text>
    </comment>
    <comment ref="AC98" authorId="0" shapeId="0" xr:uid="{61949AEB-1955-4323-BE58-0B681FF91AF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12:32pm  
check out at
5:14pm
</t>
        </r>
      </text>
    </comment>
    <comment ref="AD98" authorId="0" shapeId="0" xr:uid="{2F048560-A1B0-4862-9979-D606E4BB3C3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01:00pm  
check out at
5:31pm
</t>
        </r>
      </text>
    </comment>
    <comment ref="AI98" authorId="0" shapeId="0" xr:uid="{46160808-CD52-49CD-9ECC-C3A2C05E9F6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01:45pm  
check out at
4:02pm
</t>
        </r>
      </text>
    </comment>
    <comment ref="AK98" authorId="1" shapeId="0" xr:uid="{D27FE1E0-9054-453E-9D99-BB08121289C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AL98" authorId="0" shapeId="0" xr:uid="{9A34BA4B-2365-48CB-A7CA-A53C6D9FFE4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02:01pm  
no Check out Records</t>
        </r>
      </text>
    </comment>
    <comment ref="AM98" authorId="1" shapeId="0" xr:uid="{6BADB7EB-BB37-4E94-9482-BED4A3DA2F1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 Records</t>
        </r>
      </text>
    </comment>
    <comment ref="AQ98" authorId="1" shapeId="0" xr:uid="{A21CAA72-8D21-4309-A2A5-EEC5D5A69F7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AR98" authorId="1" shapeId="0" xr:uid="{EB80B472-5D9C-4E54-906B-61083BA20AE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1:41pm
No check out Records</t>
        </r>
      </text>
    </comment>
    <comment ref="AS98" authorId="1" shapeId="0" xr:uid="{2ECD0F7D-6CB8-4D48-9770-78EE977B44F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
Check out at 4:54pm
</t>
        </r>
      </text>
    </comment>
    <comment ref="AX98" authorId="0" shapeId="0" xr:uid="{3D0770F0-D0CD-45E2-813E-6911017B219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10:23am  
Check out 6:34am</t>
        </r>
      </text>
    </comment>
    <comment ref="AY98" authorId="0" shapeId="0" xr:uid="{B433CA75-5217-42E7-B6EC-97265777A32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03:15pm  
Check out  at 6:45pm</t>
        </r>
      </text>
    </comment>
    <comment ref="AZ98" authorId="0" shapeId="0" xr:uid="{5899A97D-68C9-4F27-B9E4-9E2D0073A73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11:56pm  
Check out  at 6:48pm</t>
        </r>
      </text>
    </comment>
    <comment ref="BA98" authorId="0" shapeId="0" xr:uid="{407C6B60-B3A0-4492-985D-9660B3014BB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11:56pm  
Check out  at 6:48pm</t>
        </r>
      </text>
    </comment>
    <comment ref="BD98" authorId="0" shapeId="0" xr:uid="{981AD4AD-DD60-4148-A02D-62CB130CA75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12:10pm  
Check out  at 4:43pm</t>
        </r>
      </text>
    </comment>
    <comment ref="BE98" authorId="0" shapeId="0" xr:uid="{6D1123C4-83C4-49E2-917D-F98BC7CEFF4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no records of Check in  
Check out at 5:33pm</t>
        </r>
      </text>
    </comment>
    <comment ref="BB113" authorId="1" shapeId="0" xr:uid="{34C7C695-B312-4A8E-ACB0-E7C35BA5523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OverTime</t>
        </r>
      </text>
    </comment>
    <comment ref="BG135" authorId="3" shapeId="0" xr:uid="{ABE79853-AADD-4A90-971E-9BDFBB848A5A}">
      <text>
        <r>
          <rPr>
            <sz val="8"/>
            <color indexed="81"/>
            <rFont val="Tahoma"/>
            <family val="2"/>
          </rPr>
          <t xml:space="preserve">Paid &amp; Unpaid Leaves Both
</t>
        </r>
      </text>
    </comment>
    <comment ref="BG143" authorId="3" shapeId="0" xr:uid="{DBD479D1-2A28-467C-957E-B01F247AEBA5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187" authorId="3" shapeId="0" xr:uid="{95494BCA-0AAE-4ED3-800A-74C5FF1146D8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195" authorId="3" shapeId="0" xr:uid="{CE31B6D5-E30F-4F0A-8E0A-A7A9E83BECB9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39" authorId="3" shapeId="0" xr:uid="{042D2443-D549-4FC2-80A3-F2E60D7DB3B6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47" authorId="3" shapeId="0" xr:uid="{1557CB35-9F04-4CB0-8405-6C6E69E5903C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91" authorId="3" shapeId="0" xr:uid="{CC1DB939-2674-4CE3-B742-470DE99EBA45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99" authorId="3" shapeId="0" xr:uid="{5B452191-87DA-427F-92F6-3B701CC2CCA5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Williams Jr.</author>
    <author>Wali Khan</author>
    <author>ASAD ULLAH</author>
  </authors>
  <commentList>
    <comment ref="AA3" authorId="0" shapeId="0" xr:uid="{DC54EB9F-DE35-48AF-AA99-8F022DDE672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 have been submitted</t>
        </r>
      </text>
    </comment>
    <comment ref="AG3" authorId="1" shapeId="0" xr:uid="{0177FBF9-CF5C-4E0D-B2CF-D742646279A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07:15pm
check out at 4:07am</t>
        </r>
      </text>
    </comment>
    <comment ref="AH3" authorId="0" shapeId="0" xr:uid="{05E51981-2128-47C3-83EB-D9179356CA1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 have been submitted</t>
        </r>
      </text>
    </comment>
    <comment ref="AI3" authorId="1" shapeId="0" xr:uid="{2F0AE65A-520B-4C07-89B4-B74416EFAA7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07:31pm
no check out record</t>
        </r>
      </text>
    </comment>
    <comment ref="AM3" authorId="0" shapeId="0" xr:uid="{4671E8EE-1D05-4E39-B3A5-8D976016700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AN3" authorId="1" shapeId="0" xr:uid="{2175AC64-E374-4181-AD7F-D79691AC07C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07:25pm
no check out record</t>
        </r>
      </text>
    </comment>
    <comment ref="AO3" authorId="1" shapeId="0" xr:uid="{40B65A12-D765-46CF-9A16-151BC3CDE52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07:26pm
no check out record</t>
        </r>
      </text>
    </comment>
    <comment ref="AP3" authorId="1" shapeId="0" xr:uid="{F5348DAD-B1AF-40A8-A218-2A3CFC3F7D3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07:35pm
no check out record</t>
        </r>
      </text>
    </comment>
    <comment ref="AQ3" authorId="0" shapeId="0" xr:uid="{BC2C3FD0-711E-4287-83E0-2E2B028B49A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AT3" authorId="1" shapeId="0" xr:uid="{933E48C6-9A28-4FCD-B578-F2262CDA8F5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07:37pm
no check out record</t>
        </r>
      </text>
    </comment>
    <comment ref="AU3" authorId="0" shapeId="0" xr:uid="{1B58D09F-D6EB-403D-86EB-296A0BA61BE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AV3" authorId="0" shapeId="0" xr:uid="{5FB2D777-5F92-41D9-BEB9-B48B0B64F60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AW3" authorId="0" shapeId="0" xr:uid="{2E8EF5F8-4D78-4582-B00F-21FA9A553E5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AX3" authorId="0" shapeId="0" xr:uid="{1A51E89C-F4FC-4CBD-B8E9-9FDF586B492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BA3" authorId="0" shapeId="0" xr:uid="{D93745EA-72B4-41F4-A5AC-7050E1AC116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BB3" authorId="0" shapeId="0" xr:uid="{423A6E29-7F88-4AC7-B1D6-55A7F965900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BC3" authorId="0" shapeId="0" xr:uid="{BDB74A80-1939-430A-B6CE-91977B6C3F0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AB4" authorId="0" shapeId="0" xr:uid="{3CDF472D-D7CE-4D0C-A305-3E987461C25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
</t>
        </r>
      </text>
    </comment>
    <comment ref="AF4" authorId="0" shapeId="0" xr:uid="{89367D78-54D4-4C4D-A0C4-903D32AE277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
</t>
        </r>
      </text>
    </comment>
    <comment ref="AG4" authorId="0" shapeId="0" xr:uid="{14AC5A68-A8D6-476B-A1E5-D68EEDBDA6E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
</t>
        </r>
      </text>
    </comment>
    <comment ref="AH4" authorId="0" shapeId="0" xr:uid="{E1FC5CDB-5214-4A35-840B-32B5778536A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
</t>
        </r>
      </text>
    </comment>
    <comment ref="AI4" authorId="0" shapeId="0" xr:uid="{9FC2AA08-093B-42DF-AA8B-E576792BC43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
</t>
        </r>
      </text>
    </comment>
    <comment ref="AJ4" authorId="0" shapeId="0" xr:uid="{364490A9-C305-4817-8C79-D541F91A20A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
</t>
        </r>
      </text>
    </comment>
    <comment ref="AM4" authorId="0" shapeId="0" xr:uid="{208B8384-F329-41D2-ACDD-354378AD959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
</t>
        </r>
      </text>
    </comment>
    <comment ref="AN4" authorId="0" shapeId="0" xr:uid="{761CE79E-C1E4-4906-907C-7095B951B04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
</t>
        </r>
      </text>
    </comment>
    <comment ref="AO4" authorId="0" shapeId="0" xr:uid="{EAD7E5A6-4461-4643-8874-19CAA43ED03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
</t>
        </r>
      </text>
    </comment>
    <comment ref="AP4" authorId="0" shapeId="0" xr:uid="{94A4A3F6-8D7E-41C3-8E44-3C61D9969DB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
</t>
        </r>
      </text>
    </comment>
    <comment ref="AQ4" authorId="0" shapeId="0" xr:uid="{075682E8-AD88-4942-A0B2-3DD5EF7FE50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
</t>
        </r>
      </text>
    </comment>
    <comment ref="AT4" authorId="0" shapeId="0" xr:uid="{2E7402B9-D53A-4444-B6D5-E6C94960058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
</t>
        </r>
      </text>
    </comment>
    <comment ref="AU4" authorId="0" shapeId="0" xr:uid="{882B184F-5AF0-48FE-8DB9-B27DC60F798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
</t>
        </r>
      </text>
    </comment>
    <comment ref="BA4" authorId="0" shapeId="0" xr:uid="{0480C8B3-3D2F-48ED-832B-AF413583650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BB4" authorId="0" shapeId="0" xr:uid="{3CBCDB5A-CE3A-4BE7-AF04-F19E32F2DA6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BD4" authorId="0" shapeId="0" xr:uid="{7075EDCD-2BEC-45B0-BD9A-7FC65C39628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
Check out at 3:55am</t>
        </r>
      </text>
    </comment>
    <comment ref="AB5" authorId="0" shapeId="0" xr:uid="{D0B9A867-9825-4F17-854D-FB0EECC57CF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</t>
        </r>
      </text>
    </comment>
    <comment ref="AF5" authorId="1" shapeId="0" xr:uid="{48A52DAD-940E-4F9D-A10A-C31E16D93DD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03:03pm
check out at 11:53pm</t>
        </r>
      </text>
    </comment>
    <comment ref="AM5" authorId="1" shapeId="0" xr:uid="{47D20991-5904-454F-8135-A73764CF9A1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04:02pm
check out at 11:32pm</t>
        </r>
      </text>
    </comment>
    <comment ref="AT5" authorId="1" shapeId="0" xr:uid="{64F28D93-55C9-44DB-8F3B-D17FF299B77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03:58pm
check out at 10:30pm</t>
        </r>
      </text>
    </comment>
    <comment ref="AU5" authorId="1" shapeId="0" xr:uid="{EA4708F7-C253-40A4-936A-6779A485045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04:05pm
check out at 09:02pm</t>
        </r>
      </text>
    </comment>
    <comment ref="AV5" authorId="1" shapeId="0" xr:uid="{56A06104-D1D6-4CA4-A328-D1E3C745D4A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04:30pm
check out at 09:57pm</t>
        </r>
      </text>
    </comment>
    <comment ref="AW5" authorId="1" shapeId="0" xr:uid="{87664DD2-0369-4751-AFF0-5115E85E943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04:02pm
check out at 10:29pm</t>
        </r>
      </text>
    </comment>
    <comment ref="AX5" authorId="0" shapeId="0" xr:uid="{FF9D3AFF-3191-43DA-A9B1-B858CB55313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BA5" authorId="1" shapeId="0" xr:uid="{F472C7F0-93ED-4975-A77C-287DEB59D4B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03:58pm
check out at 10:56pm</t>
        </r>
      </text>
    </comment>
    <comment ref="BB5" authorId="1" shapeId="0" xr:uid="{E87A5BA6-EFCB-495E-8856-72D4F545E99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04:05pm
check out at 9:50pm</t>
        </r>
      </text>
    </comment>
    <comment ref="AA6" authorId="1" shapeId="0" xr:uid="{45A8F956-35C0-4108-BA9D-3805B819AE5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or check out 
</t>
        </r>
      </text>
    </comment>
    <comment ref="AB6" authorId="1" shapeId="0" xr:uid="{4B182519-13DF-4183-915F-9BE067E3A90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01:10am
Check out at 4:17am</t>
        </r>
      </text>
    </comment>
    <comment ref="AC6" authorId="1" shapeId="0" xr:uid="{ABCBAA49-89C8-4393-8A04-01C3271A6F8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01:22am
Check out at 4:24am</t>
        </r>
      </text>
    </comment>
    <comment ref="AF6" authorId="1" shapeId="0" xr:uid="{7E21A65C-DA8B-41EF-A0BF-AB4407155CF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01:06am
Check out at 4:08am</t>
        </r>
      </text>
    </comment>
    <comment ref="AM6" authorId="1" shapeId="0" xr:uid="{218E53C4-A147-4B17-9FA1-365DEBC4EF9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08:27pm
check out at 05:10am</t>
        </r>
      </text>
    </comment>
    <comment ref="AN6" authorId="1" shapeId="0" xr:uid="{1542354D-3712-4B28-A920-5380A03C7E8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08:32pm
check out at 05:18am</t>
        </r>
      </text>
    </comment>
    <comment ref="AO6" authorId="1" shapeId="0" xr:uid="{DB4CA8E5-24C6-4064-BE3C-3373E64BCA7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08:35pm
check out at 05:27am</t>
        </r>
      </text>
    </comment>
    <comment ref="AP6" authorId="1" shapeId="0" xr:uid="{D83CA596-5D90-4ACF-8E82-BE18DFA6DA5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08:37pm
check out at 05:26am</t>
        </r>
      </text>
    </comment>
    <comment ref="AT6" authorId="0" shapeId="0" xr:uid="{F63D4135-A7DF-4082-8DBE-CE8DA5859BD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AU6" authorId="1" shapeId="0" xr:uid="{1414F929-5919-4437-A6FC-1BC378884F6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08:30pm
no check out record</t>
        </r>
      </text>
    </comment>
    <comment ref="AV6" authorId="0" shapeId="0" xr:uid="{9394B6BE-218A-4B0A-B811-42471EBF287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AW6" authorId="1" shapeId="0" xr:uid="{9CD02C9D-F274-4A68-AA28-B359B470E74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08:39pm
no check out record</t>
        </r>
      </text>
    </comment>
    <comment ref="BA6" authorId="0" shapeId="0" xr:uid="{AE308F5D-736B-4392-B568-87D8A60DB5B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out Records</t>
        </r>
      </text>
    </comment>
    <comment ref="BB6" authorId="0" shapeId="0" xr:uid="{039D834C-5E9F-4D3D-AD89-135ED5EBA4A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BC6" authorId="1" shapeId="0" xr:uid="{08678268-7F75-4B01-92F4-89B00AFAF2B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08:38pm
check out at 05:24am</t>
        </r>
      </text>
    </comment>
    <comment ref="AA7" authorId="0" shapeId="0" xr:uid="{F6FE588E-101F-4705-AD8D-2B63AF21C31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out Records</t>
        </r>
      </text>
    </comment>
    <comment ref="AC7" authorId="1" shapeId="0" xr:uid="{E668AED0-1BDA-45DF-BD74-ED9CA638532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08:25pm
check out at 04:18pm</t>
        </r>
      </text>
    </comment>
    <comment ref="AH7" authorId="0" shapeId="0" xr:uid="{BDAC5E66-F97D-427A-8CDA-83081E4D026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Machine Glitch</t>
        </r>
      </text>
    </comment>
    <comment ref="AQ7" authorId="0" shapeId="0" xr:uid="{2336BD9C-4ED9-4FC4-B2F3-0B7894A213A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9pm to 6am</t>
        </r>
      </text>
    </comment>
    <comment ref="AT7" authorId="0" shapeId="0" xr:uid="{8435B2E0-7420-458E-87F6-0DCDB69D33D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AW7" authorId="0" shapeId="0" xr:uid="{697B63A2-2F95-473D-B72E-8DEB0AD0942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Work from Home</t>
        </r>
      </text>
    </comment>
    <comment ref="AX7" authorId="0" shapeId="0" xr:uid="{CC3159DE-035C-4825-BD3A-C5774BA78B9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Work from Home</t>
        </r>
      </text>
    </comment>
    <comment ref="BA7" authorId="0" shapeId="0" xr:uid="{63E2806F-252F-4ABD-848A-626563EACAD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out Records</t>
        </r>
      </text>
    </comment>
    <comment ref="AB8" authorId="1" shapeId="0" xr:uid="{BE0AD615-0D15-469D-B986-0303450F85B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11:23am
check out at 06:44pm</t>
        </r>
      </text>
    </comment>
    <comment ref="AI8" authorId="1" shapeId="0" xr:uid="{24014C45-8827-4394-B8D0-5C6677F070B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11:23am
check out at 06:44pm</t>
        </r>
      </text>
    </comment>
    <comment ref="AM8" authorId="0" shapeId="0" xr:uid="{B58F2B50-1175-4766-A72C-F9ED27CA70C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Check out record</t>
        </r>
      </text>
    </comment>
    <comment ref="AP8" authorId="1" shapeId="0" xr:uid="{7F377057-BA67-414A-921B-2FA3C1F50A3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12:19pm
check out at 05:27am</t>
        </r>
      </text>
    </comment>
    <comment ref="AU8" authorId="1" shapeId="0" xr:uid="{7014133E-1B05-43BD-92B3-BF9F1B9A02C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09:18Am
check out at 4:44pm</t>
        </r>
      </text>
    </comment>
    <comment ref="AV8" authorId="1" shapeId="0" xr:uid="{617F3841-30C2-42DC-AF16-7E320C75C6B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09:30am
no check out record</t>
        </r>
      </text>
    </comment>
    <comment ref="AW8" authorId="1" shapeId="0" xr:uid="{4DE1D3CC-F15F-4758-8A07-81C890956F8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09:26am
check out at 4:44pm</t>
        </r>
      </text>
    </comment>
    <comment ref="AX8" authorId="1" shapeId="0" xr:uid="{6E983B47-938C-4FD4-80EB-AEA0F9F94D0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09:10am
check out at 4:44pm</t>
        </r>
      </text>
    </comment>
    <comment ref="BA8" authorId="1" shapeId="0" xr:uid="{F597FC6D-6EA2-41D4-B859-A183B91873E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09:36am
no check out record</t>
        </r>
      </text>
    </comment>
    <comment ref="BB8" authorId="1" shapeId="0" xr:uid="{BE9E701E-6A0D-4DFC-B555-3B8271B9FB3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09:23am
no check out record</t>
        </r>
      </text>
    </comment>
    <comment ref="BC8" authorId="1" shapeId="0" xr:uid="{6C2D1904-F4A8-4087-8DEB-855FAFEED34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09:22am
no check out record</t>
        </r>
      </text>
    </comment>
    <comment ref="BD8" authorId="1" shapeId="0" xr:uid="{C524675F-773F-4F8A-9B22-60FEA97E3C2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11:37am
check out at 6:25pm</t>
        </r>
      </text>
    </comment>
    <comment ref="AA9" authorId="0" shapeId="0" xr:uid="{52B7C129-D5A5-42D7-937C-DA9234C224B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out Records</t>
        </r>
      </text>
    </comment>
    <comment ref="AM9" authorId="1" shapeId="0" xr:uid="{EBD8BA41-9040-419B-9D56-CCD1CD5DE43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Machine Error</t>
        </r>
      </text>
    </comment>
    <comment ref="AT9" authorId="0" shapeId="0" xr:uid="{7DB46F91-2EDA-45A0-A624-D2838905D77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AX9" authorId="1" shapeId="0" xr:uid="{6FCD5CAE-4DBB-4A59-AD5D-65426D24791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Machine Error</t>
        </r>
      </text>
    </comment>
    <comment ref="BA9" authorId="0" shapeId="0" xr:uid="{F1172C2A-7849-49E7-9D62-0A0201547EF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BB9" authorId="0" shapeId="0" xr:uid="{20B77BE0-6889-4876-83AC-64F027A7A76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AA10" authorId="1" shapeId="0" xr:uid="{7F48F9CB-239A-4342-8CC8-5544EAD9C62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B10" authorId="1" shapeId="0" xr:uid="{08D18CF5-150B-4DCD-BAB6-EF5C9A6B0CA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C10" authorId="1" shapeId="0" xr:uid="{A57A02D8-9432-4577-8564-9FBA7F5B52F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F10" authorId="1" shapeId="0" xr:uid="{C1ED1449-56A2-4F7D-87C1-1EA7DA4C58D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G10" authorId="1" shapeId="0" xr:uid="{CBFAC77C-1915-4509-B654-F4B96BA315C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H10" authorId="1" shapeId="0" xr:uid="{F9F3ACAE-88A3-4543-811D-4FF55CFF6FE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10" authorId="1" shapeId="0" xr:uid="{94265711-BFF7-457F-9A8A-1F4D57239E9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10" authorId="1" shapeId="0" xr:uid="{5D670BA2-9A0E-4D6A-8F6A-8AFACA3C83B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10" authorId="1" shapeId="0" xr:uid="{8C12BC60-86F2-43DE-967F-DBF06466B02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N10" authorId="1" shapeId="0" xr:uid="{0685CB63-ACBC-4C88-9A6D-DB6865F7FE4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10" authorId="1" shapeId="0" xr:uid="{165FC2BC-4C3C-44BE-A316-331C6A244CB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10" authorId="1" shapeId="0" xr:uid="{082C2F98-DB09-4D05-A68B-688FC6E0113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10" authorId="1" shapeId="0" xr:uid="{E4973A40-A222-401E-B4B2-F428B9E0068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T10" authorId="1" shapeId="0" xr:uid="{9BC5E01E-8097-4CEA-A760-6043FD7ACE4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U10" authorId="1" shapeId="0" xr:uid="{D6F925B9-1CA7-4251-9E33-F9CE9D3734E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V10" authorId="1" shapeId="0" xr:uid="{85AA3F05-51A3-444B-A1E5-394054F6F53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10" authorId="1" shapeId="0" xr:uid="{7164BAD2-AA44-455C-99ED-9297ED53029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10" authorId="1" shapeId="0" xr:uid="{C5362589-B3E7-4396-818A-4B19B4F9E4C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A10" authorId="1" shapeId="0" xr:uid="{7BCF7969-5A2B-4913-81EF-FFC18A3047A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A11" authorId="1" shapeId="0" xr:uid="{0D921FAE-F24B-4AFA-BEF8-EAF7A912380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12:40am
check out at 04:13pm</t>
        </r>
      </text>
    </comment>
    <comment ref="AB11" authorId="0" shapeId="0" xr:uid="{D7077C5A-4FB4-48CC-8731-3520B5AEC0F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</t>
        </r>
      </text>
    </comment>
    <comment ref="AF11" authorId="1" shapeId="0" xr:uid="{3A0D9205-5BEE-43E9-9B2A-107C8B5E8BC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12:32am
check out at 04:08pm</t>
        </r>
      </text>
    </comment>
    <comment ref="AH11" authorId="1" shapeId="0" xr:uid="{6DFFFAA7-D7A4-4C5C-B460-DE4EFFD6763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12:13am
check out at 04:58pm</t>
        </r>
      </text>
    </comment>
    <comment ref="AI11" authorId="1" shapeId="0" xr:uid="{7E5511D3-7FAB-4A6B-9FB3-DFC64FB3CA1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11:31am
check out at 02:39pm</t>
        </r>
      </text>
    </comment>
    <comment ref="AJ11" authorId="1" shapeId="0" xr:uid="{551FDFF7-2CF7-499E-A069-11148C6E7DD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01:13pm
Check out at 4:03am</t>
        </r>
      </text>
    </comment>
    <comment ref="AM11" authorId="0" shapeId="0" xr:uid="{4AF01C83-E199-4C26-B4A6-9D9E19418CD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fingerprint not assigned </t>
        </r>
      </text>
    </comment>
    <comment ref="AN11" authorId="0" shapeId="0" xr:uid="{1091E253-0935-47F0-A4F7-252DF934B04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fingerprint not assigned </t>
        </r>
      </text>
    </comment>
    <comment ref="AO11" authorId="0" shapeId="0" xr:uid="{CE97F4ED-D570-4940-B150-627AFD3ECF7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fingerprint not assigned </t>
        </r>
      </text>
    </comment>
    <comment ref="AP11" authorId="0" shapeId="0" xr:uid="{804B3B59-111D-4BFA-83EB-043D7F54DA1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fingerprint not assigned </t>
        </r>
      </text>
    </comment>
    <comment ref="AQ11" authorId="0" shapeId="0" xr:uid="{17B379C9-F5D6-40DA-9BA8-2C11E3E7CAF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fingerprint not assigned </t>
        </r>
      </text>
    </comment>
    <comment ref="AT11" authorId="0" shapeId="0" xr:uid="{AE691565-3E39-40C6-841F-FB366707749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fingerprint not assigned </t>
        </r>
      </text>
    </comment>
    <comment ref="AU11" authorId="0" shapeId="0" xr:uid="{36BEB2B3-6C67-4FDC-A28D-F2D2BB68F1D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fingerprint not assigned </t>
        </r>
      </text>
    </comment>
    <comment ref="AV11" authorId="0" shapeId="0" xr:uid="{48B2019D-60E4-4436-9A06-7AB9613D743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fingerprint not assigned </t>
        </r>
      </text>
    </comment>
    <comment ref="AW11" authorId="0" shapeId="0" xr:uid="{B947CA7B-F213-4DF7-ADC6-935AD63EFB5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fingerprint not assigned </t>
        </r>
      </text>
    </comment>
    <comment ref="AX11" authorId="0" shapeId="0" xr:uid="{F40BA26E-A9F1-4C18-8DCB-DEB65FC503C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fingerprint not assigned </t>
        </r>
      </text>
    </comment>
    <comment ref="BA11" authorId="0" shapeId="0" xr:uid="{F14C85DE-EB27-468E-9431-17787A2DE11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fingerprint not assigned </t>
        </r>
      </text>
    </comment>
    <comment ref="BB11" authorId="0" shapeId="0" xr:uid="{62CD65F8-1D24-49AF-9043-990E96BFAE1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fingerprint not assigned </t>
        </r>
      </text>
    </comment>
    <comment ref="BC11" authorId="0" shapeId="0" xr:uid="{37F94EE9-71A5-4F06-B505-8842792D547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fingerprint not assigned </t>
        </r>
      </text>
    </comment>
    <comment ref="BD11" authorId="0" shapeId="0" xr:uid="{BCF5B743-3F29-4FEA-B335-0A4DC9A353B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fingerprint not assigned </t>
        </r>
      </text>
    </comment>
    <comment ref="AM12" authorId="0" shapeId="0" xr:uid="{167C0FEC-878D-45CF-AD48-0097B6DFA79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</t>
        </r>
      </text>
    </comment>
    <comment ref="AV12" authorId="1" shapeId="0" xr:uid="{BF065BC7-5ABF-412F-AA04-F39CF29C822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11:02am
check out 6:30pm</t>
        </r>
      </text>
    </comment>
    <comment ref="AC13" authorId="1" shapeId="0" xr:uid="{DEB1DFF3-176B-49F1-BAD9-12E330FA7C3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10:20am
check out at 06:54pm</t>
        </r>
      </text>
    </comment>
    <comment ref="AJ13" authorId="1" shapeId="0" xr:uid="{8243340F-1B7C-4C92-B260-08EDA12002D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09:47am
check out at 06:03pm</t>
        </r>
      </text>
    </comment>
    <comment ref="AM13" authorId="0" shapeId="0" xr:uid="{5C7BF4C7-0758-44FA-9908-92FC360B5A1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status 
proof submited</t>
        </r>
      </text>
    </comment>
    <comment ref="AT13" authorId="1" shapeId="0" xr:uid="{DE5159FA-B119-4F9A-918E-59AF96397E2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09:09am
check out at 05:01pm</t>
        </r>
      </text>
    </comment>
    <comment ref="AU13" authorId="0" shapeId="0" xr:uid="{DF721481-D352-4AB1-B7B8-9069A9E8629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V13" authorId="1" shapeId="0" xr:uid="{043E0B06-FAE0-4035-A191-1E60E594CA8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09:06am
check out at 05:02pm</t>
        </r>
      </text>
    </comment>
    <comment ref="BB13" authorId="0" shapeId="0" xr:uid="{5594B969-D203-4268-959B-43CF4147D2C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A14" authorId="0" shapeId="0" xr:uid="{F854E3ED-6D5A-48B7-9BAC-D2BAE01AB9A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 have been submitted</t>
        </r>
      </text>
    </comment>
    <comment ref="AA15" authorId="0" shapeId="0" xr:uid="{F768EE42-3B65-4274-8C24-EB18B249803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 have been submitted</t>
        </r>
      </text>
    </comment>
    <comment ref="AT15" authorId="0" shapeId="0" xr:uid="{00D4FE5F-6A27-433F-96C3-BCBE7A43D15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 have been submitted</t>
        </r>
      </text>
    </comment>
    <comment ref="AX16" authorId="1" shapeId="0" xr:uid="{FB53AE9E-86D5-47A7-949E-06C1994F1E7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no Check in record
check out at 2:38am
Without Prior Informing the WFM</t>
        </r>
      </text>
    </comment>
    <comment ref="AA17" authorId="0" shapeId="0" xr:uid="{C39EDEB7-0023-4D7D-ABF6-6324909F56A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 have been submitted</t>
        </r>
      </text>
    </comment>
    <comment ref="AA18" authorId="0" shapeId="0" xr:uid="{67170DC9-1D54-45AB-AEEA-26BA628CAFB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 have been submitted</t>
        </r>
      </text>
    </comment>
    <comment ref="AC18" authorId="1" shapeId="0" xr:uid="{AD110E19-2605-4BFF-ADFA-6BDF6F9D6E4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07:37pm
Check out at 4:04am</t>
        </r>
      </text>
    </comment>
    <comment ref="AV18" authorId="0" shapeId="0" xr:uid="{3B6C3C54-B492-41BA-AF1D-3EA8E9CBB97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out records</t>
        </r>
      </text>
    </comment>
    <comment ref="BA18" authorId="0" shapeId="0" xr:uid="{15DDDB16-CBED-4C6D-8697-03F668B0BE9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</t>
        </r>
      </text>
    </comment>
    <comment ref="AA19" authorId="0" shapeId="0" xr:uid="{F8C9D03E-2CD2-4496-BC61-01D52ECD1B7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 have been submitted</t>
        </r>
      </text>
    </comment>
    <comment ref="AC19" authorId="1" shapeId="0" xr:uid="{6B9E2692-B982-4886-A855-B71D2716E4D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08:11pm
Check out at 4:34am
Mis-Utilization of Break: 10mins
</t>
        </r>
      </text>
    </comment>
    <comment ref="AG19" authorId="1" shapeId="0" xr:uid="{BFF7E53A-778A-47A9-8213-228CBB58D06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07:18pm
Check out at 3:58am</t>
        </r>
      </text>
    </comment>
    <comment ref="AW19" authorId="0" shapeId="0" xr:uid="{C83DC172-EB9F-4CC9-B0A0-AC51FD616F0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out records</t>
        </r>
      </text>
    </comment>
    <comment ref="AA20" authorId="0" shapeId="0" xr:uid="{D14BD4BA-951A-41EB-B385-982C09A2AED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 have been submitted</t>
        </r>
      </text>
    </comment>
    <comment ref="AC20" authorId="1" shapeId="0" xr:uid="{3A917A1B-19EC-47A8-8B5A-42A09D4373C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08:16pm
Check out at 4:13am</t>
        </r>
      </text>
    </comment>
    <comment ref="AU20" authorId="0" shapeId="0" xr:uid="{CEE947F8-7209-475A-AF3E-C7559ADD3BD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Meal Break</t>
        </r>
      </text>
    </comment>
    <comment ref="AA21" authorId="0" shapeId="0" xr:uid="{1AB5C5FF-604E-4BDD-9C7A-15C851FEF3F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 have been submitted</t>
        </r>
      </text>
    </comment>
    <comment ref="AN21" authorId="0" shapeId="0" xr:uid="{00222357-5735-4EB8-9CF7-6A4CAF962BD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BA21" authorId="0" shapeId="0" xr:uid="{1A3FC521-202F-43CB-94CE-74DF57EE0B8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Mis-Utilization of Break: 03mins</t>
        </r>
      </text>
    </comment>
    <comment ref="BD21" authorId="0" shapeId="0" xr:uid="{82614B1A-4860-42E6-AF9E-212069958F1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</t>
        </r>
      </text>
    </comment>
    <comment ref="H22" authorId="1" shapeId="0" xr:uid="{C1FD8DE8-353C-45CC-85E8-A5B0414AD2D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as asked, to be Unisoft BPO From August 2025</t>
        </r>
      </text>
    </comment>
    <comment ref="AC22" authorId="0" shapeId="0" xr:uid="{A6BACF5E-6689-4974-98D0-00309B8B661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Break: 09mins</t>
        </r>
      </text>
    </comment>
    <comment ref="AF22" authorId="0" shapeId="0" xr:uid="{67EB3399-7801-4DF1-8FE5-B7E2A49E322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Break: 03mins</t>
        </r>
      </text>
    </comment>
    <comment ref="AQ22" authorId="0" shapeId="0" xr:uid="{85A8B5E0-FBDF-4884-823D-DF6FD1ECBA7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Break: 7mins</t>
        </r>
      </text>
    </comment>
    <comment ref="AX22" authorId="1" shapeId="0" xr:uid="{B0D02962-CEAF-48F7-82D4-52BC90F6442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07:24pm
Check out at 4:12am</t>
        </r>
      </text>
    </comment>
    <comment ref="BA22" authorId="0" shapeId="0" xr:uid="{28A3FC01-5F1A-4325-932C-00D1B3300DD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Break: 04mins</t>
        </r>
      </text>
    </comment>
    <comment ref="BA23" authorId="0" shapeId="0" xr:uid="{AEC561B1-34AA-417F-8102-3EED68D12D0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</t>
        </r>
      </text>
    </comment>
    <comment ref="BD23" authorId="0" shapeId="0" xr:uid="{94CD5067-CDCF-4000-889E-CE5D2D5FF4A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</t>
        </r>
      </text>
    </comment>
    <comment ref="AA24" authorId="0" shapeId="0" xr:uid="{7CA52B2C-13A8-4942-B0F1-6F9B478F8A1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Mis-Utilization of Break: 7mins</t>
        </r>
      </text>
    </comment>
    <comment ref="AB24" authorId="0" shapeId="0" xr:uid="{33FA86EF-452F-4780-AB94-32DAFF371B2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Break: 12mins</t>
        </r>
      </text>
    </comment>
    <comment ref="AC24" authorId="0" shapeId="0" xr:uid="{C1E93334-99B1-4337-9129-00FEA8192CB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Break: 09mins</t>
        </r>
      </text>
    </comment>
    <comment ref="AF24" authorId="0" shapeId="0" xr:uid="{EE615E05-579F-4268-A7D7-ECC4E359048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Break: 08mins</t>
        </r>
      </text>
    </comment>
    <comment ref="AG24" authorId="0" shapeId="0" xr:uid="{5EBDC8A4-F72E-4D4E-A8ED-7DA3179620C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Break: 17mins</t>
        </r>
      </text>
    </comment>
    <comment ref="AI24" authorId="0" shapeId="0" xr:uid="{373EBFEB-6E8C-4E16-B229-5E80380F526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Break: 7mins</t>
        </r>
      </text>
    </comment>
    <comment ref="AM24" authorId="0" shapeId="0" xr:uid="{27C51484-6F59-4B90-80B5-6706C5DC27D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Break: 8mins</t>
        </r>
      </text>
    </comment>
    <comment ref="AV24" authorId="0" shapeId="0" xr:uid="{2A338FAA-8BA4-4225-BAE5-D5D12C90AC3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Break: 16mins</t>
        </r>
      </text>
    </comment>
    <comment ref="AW24" authorId="0" shapeId="0" xr:uid="{276EBF17-3F74-46FE-9EDC-2307E621D11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Break: 14mins</t>
        </r>
      </text>
    </comment>
    <comment ref="AA25" authorId="0" shapeId="0" xr:uid="{F0207098-BC44-4E52-B19D-7051212DA42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 have been submitted</t>
        </r>
      </text>
    </comment>
    <comment ref="AB25" authorId="0" shapeId="0" xr:uid="{7A370E15-C0D4-4CCA-8832-DFF5BD7E00E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Break: 09mins</t>
        </r>
      </text>
    </comment>
    <comment ref="AF25" authorId="1" shapeId="0" xr:uid="{2929DA1D-77D6-472F-871F-84AE006BCEA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08:12pm
Check out at 4:02am</t>
        </r>
      </text>
    </comment>
    <comment ref="AG25" authorId="0" shapeId="0" xr:uid="{0745A9AF-A396-40DF-B9FC-E670E8A066A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Break: 22mins</t>
        </r>
      </text>
    </comment>
    <comment ref="AJ25" authorId="0" shapeId="0" xr:uid="{56541066-D608-4F54-AE7E-BC5794BC33D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Break: 10mins</t>
        </r>
      </text>
    </comment>
    <comment ref="AP25" authorId="0" shapeId="0" xr:uid="{2465321A-B566-4D76-9DEE-9A8223DB3FC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Break: 6mins</t>
        </r>
      </text>
    </comment>
    <comment ref="AQ25" authorId="1" shapeId="0" xr:uid="{F63A84E7-8D86-4BBC-94AD-20FD5C28E30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07:33pm
Check out at 4:04am
Mis-Utilization of Break: 4mins</t>
        </r>
      </text>
    </comment>
    <comment ref="AT25" authorId="0" shapeId="0" xr:uid="{32E00DB4-1D52-4AD0-921A-766881804CF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Break: 5mins</t>
        </r>
      </text>
    </comment>
    <comment ref="AU25" authorId="0" shapeId="0" xr:uid="{EA58C6D5-73DE-4FAD-9CA2-68952ED9A36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Break: 3mins</t>
        </r>
      </text>
    </comment>
    <comment ref="AW25" authorId="0" shapeId="0" xr:uid="{78B9BA13-D8B9-4206-A18B-034BA3D108E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Break: 06mins</t>
        </r>
      </text>
    </comment>
    <comment ref="BB25" authorId="0" shapeId="0" xr:uid="{3A85BE07-F89B-4CF3-9D07-B71AD415C30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Break: 03mins</t>
        </r>
      </text>
    </comment>
    <comment ref="AB26" authorId="0" shapeId="0" xr:uid="{BA67AA9D-BD27-4F1E-AF2A-AB94631CCA5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Break: 9mins</t>
        </r>
      </text>
    </comment>
    <comment ref="AP26" authorId="0" shapeId="0" xr:uid="{65398D70-3FFB-4453-888D-C21D8880B9F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Meal Break</t>
        </r>
      </text>
    </comment>
    <comment ref="BA26" authorId="0" shapeId="0" xr:uid="{6181C6A6-0AFF-440F-86AC-C4ECA439484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</t>
        </r>
      </text>
    </comment>
    <comment ref="BD26" authorId="0" shapeId="0" xr:uid="{E1DC4207-5316-4B26-88CE-7B205F43FBD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</t>
        </r>
      </text>
    </comment>
    <comment ref="AU27" authorId="0" shapeId="0" xr:uid="{FC69AF89-EF62-4DF6-9AA1-08E88C31880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Break: 4mins</t>
        </r>
      </text>
    </comment>
    <comment ref="AA28" authorId="1" shapeId="0" xr:uid="{9167B0FF-D9D4-46D4-B2BD-6B1DF9927F3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B28" authorId="1" shapeId="0" xr:uid="{E0B1DE27-9CB3-4256-B429-BB60EFEBF01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C28" authorId="1" shapeId="0" xr:uid="{5A3DFFCB-8F67-41D3-8135-F67C455F74E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F28" authorId="1" shapeId="0" xr:uid="{28A3DDA5-1EAE-4195-B209-D3EA6D5C1AA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G28" authorId="1" shapeId="0" xr:uid="{E207DA43-57A9-406A-BD7D-AEA183D3AF4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H28" authorId="1" shapeId="0" xr:uid="{25321FD8-FE9A-402E-8980-8F59830A87E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28" authorId="1" shapeId="0" xr:uid="{E87F1563-1E5F-451A-81CF-D1050B44CAA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28" authorId="1" shapeId="0" xr:uid="{D4E5A24A-ADD8-4728-A6E4-2EF58AC26BF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N28" authorId="1" shapeId="0" xr:uid="{510040D0-D24B-450B-B17E-F4B4B156F46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07:36pm
Check out at 4:12am</t>
        </r>
      </text>
    </comment>
    <comment ref="AP28" authorId="1" shapeId="0" xr:uid="{66D34C43-A6B1-45AD-A89B-F4C1F2AFB9A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07:37pm
Check out at 3:01am</t>
        </r>
      </text>
    </comment>
    <comment ref="AU28" authorId="1" shapeId="0" xr:uid="{F1AF771E-B611-445B-AAEF-8757C1917DA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07:15pm
no Check out Record</t>
        </r>
      </text>
    </comment>
    <comment ref="AV28" authorId="1" shapeId="0" xr:uid="{CE149B8D-92E1-478C-874A-AE98ACCBB41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07:15pm
no Check out Record</t>
        </r>
      </text>
    </comment>
    <comment ref="AW28" authorId="1" shapeId="0" xr:uid="{C94F4705-86CC-4200-91F4-6ED3CAD3FDB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07:32pm
no Check out Record</t>
        </r>
      </text>
    </comment>
    <comment ref="AX28" authorId="0" shapeId="0" xr:uid="{1CB82479-DAAD-45D6-82E6-6DA970202D6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Break: 06mins</t>
        </r>
      </text>
    </comment>
    <comment ref="BA28" authorId="1" shapeId="0" xr:uid="{BA79C963-C2AA-4FCC-85DD-E5179B7FE17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login at 07:15pm
no Check in and out Record</t>
        </r>
      </text>
    </comment>
    <comment ref="BB28" authorId="1" shapeId="0" xr:uid="{91D9ECEC-A60D-4BD9-9B2B-488106BAE94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login at 07:44pm
no Check in and out Record</t>
        </r>
      </text>
    </comment>
    <comment ref="BD28" authorId="1" shapeId="0" xr:uid="{22288689-32D3-4BDF-9988-BC5F18CF652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 09:48pm
Check out at 3:01am</t>
        </r>
      </text>
    </comment>
    <comment ref="AA29" authorId="1" shapeId="0" xr:uid="{D09E8F93-D91F-4A26-B41B-0C2D1EAA631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B29" authorId="1" shapeId="0" xr:uid="{F9735238-7BBD-4388-8AEB-BFD51491999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C29" authorId="1" shapeId="0" xr:uid="{A8D38E23-AAF0-457E-A6A6-0D0315D8FF1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F29" authorId="1" shapeId="0" xr:uid="{20220EAC-E6BF-41AE-AFE0-601E0B9523B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G29" authorId="1" shapeId="0" xr:uid="{6B08F463-1857-40E4-99C2-59EB16F1358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H29" authorId="1" shapeId="0" xr:uid="{EEC3CB89-AEF0-4080-91D8-E9F6F8D48EB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29" authorId="1" shapeId="0" xr:uid="{CDD5F5E3-64B9-43D7-99B0-3BE7CABDF35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29" authorId="1" shapeId="0" xr:uid="{A81E6120-3076-45C6-98D0-3A5A279A870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A30" authorId="1" shapeId="0" xr:uid="{EDA038A2-7B3F-4FFA-BCDB-8B0A1C4608C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B30" authorId="1" shapeId="0" xr:uid="{81CC58C1-62F2-4EC9-BF54-A605DAEFF11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C30" authorId="1" shapeId="0" xr:uid="{BE4A3A07-F07B-4D1D-B518-FACBAF36986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F30" authorId="1" shapeId="0" xr:uid="{0E88D099-0147-45C6-93E1-296D1B97E4D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G30" authorId="1" shapeId="0" xr:uid="{292AAEAB-04DD-4D6B-8A80-3E902BF1786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H30" authorId="1" shapeId="0" xr:uid="{0352FD89-2957-4279-B52A-FC55708AC26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30" authorId="1" shapeId="0" xr:uid="{099688D2-11D9-4947-A8FC-06E786A2F7D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30" authorId="1" shapeId="0" xr:uid="{C2E56450-9CAF-45B8-B6C7-AA82268C680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T30" authorId="1" shapeId="0" xr:uid="{DB63B7E2-0AC3-49A2-8962-F64A4BEA998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09:04pm
Check out at 3:17am</t>
        </r>
      </text>
    </comment>
    <comment ref="AU30" authorId="0" shapeId="0" xr:uid="{A390B018-D1BB-4B4A-A895-5F5F02C7245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Break: 13mins</t>
        </r>
      </text>
    </comment>
    <comment ref="AX30" authorId="0" shapeId="0" xr:uid="{C3A88C96-E348-43F9-9D19-5DE04AA89EE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Break: 08mins</t>
        </r>
      </text>
    </comment>
    <comment ref="BA30" authorId="0" shapeId="0" xr:uid="{447A5CC9-925D-4BCA-9093-C4BF7EBE7B4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</t>
        </r>
      </text>
    </comment>
    <comment ref="BB30" authorId="0" shapeId="0" xr:uid="{D0D29C6F-C408-4031-852E-25507ED3ECA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</t>
        </r>
      </text>
    </comment>
    <comment ref="BD30" authorId="0" shapeId="0" xr:uid="{685FB824-F335-4A3F-B60A-43253FE32CF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</t>
        </r>
      </text>
    </comment>
    <comment ref="AA31" authorId="1" shapeId="0" xr:uid="{B116DBB8-9DD6-4AA2-8F00-AE3EBA9DD32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B31" authorId="1" shapeId="0" xr:uid="{045522B0-DF13-44D9-B49C-09EEC94DC23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C31" authorId="1" shapeId="0" xr:uid="{B08F53D2-C787-433A-B521-A6ED0D2DCC8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F31" authorId="1" shapeId="0" xr:uid="{7750861F-C872-4AFF-9E5D-45ECC18ED92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G31" authorId="1" shapeId="0" xr:uid="{2A52C2EC-36EF-4393-9A54-E85DE114A6C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H31" authorId="1" shapeId="0" xr:uid="{5BAAA420-FE18-4018-8236-37644D79064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31" authorId="1" shapeId="0" xr:uid="{3D8D252E-40C4-4B38-AB3D-C8D26075C28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31" authorId="1" shapeId="0" xr:uid="{3DA7997D-F495-49F0-949F-CE2AC7948E9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A32" authorId="1" shapeId="0" xr:uid="{772D17D9-F86B-46EA-9422-ADE4708AD33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B32" authorId="1" shapeId="0" xr:uid="{79294BC4-4720-4953-97DE-04670E75119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C32" authorId="1" shapeId="0" xr:uid="{1FA12389-E2A4-40F2-BAAD-C38D0E3993C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F32" authorId="1" shapeId="0" xr:uid="{603DB01C-40DE-4B2F-9C9C-B2E2FC2E923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G32" authorId="1" shapeId="0" xr:uid="{6623F821-B745-47A1-9B74-D4CD0F4E670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H32" authorId="1" shapeId="0" xr:uid="{26A73BEE-32D4-4607-86FF-563045C9F51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32" authorId="1" shapeId="0" xr:uid="{FF0C98AA-4AA9-4C6A-A53A-03B1BE16265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32" authorId="1" shapeId="0" xr:uid="{884D7A90-BBFC-48A0-8751-2B8BE3D65F1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C34" authorId="1" shapeId="0" xr:uid="{8F44A190-96A7-4215-9BB1-45E7EC1EF68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08:01pm
Check out at 4:04am</t>
        </r>
      </text>
    </comment>
    <comment ref="AF34" authorId="1" shapeId="0" xr:uid="{8DFA68D9-399F-45C4-A8A2-C4D71E38C05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07:12pm
Check out at 4:01am</t>
        </r>
      </text>
    </comment>
    <comment ref="AM34" authorId="1" shapeId="0" xr:uid="{3B339791-ADC1-4A7C-882E-3EFF7289653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07:41pm
Check out at 4:02am</t>
        </r>
      </text>
    </comment>
    <comment ref="AO34" authorId="1" shapeId="0" xr:uid="{115831CA-2736-43F2-B75A-57969ED7717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07:06pm
Check out at 1:06am
logout at 4:19am</t>
        </r>
      </text>
    </comment>
    <comment ref="AQ34" authorId="0" shapeId="0" xr:uid="{E5358BFA-0375-4B5C-8425-A31DE47F9C8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AW34" authorId="1" shapeId="0" xr:uid="{ABCCA3F0-0C4A-4BE7-B7BB-7845F226E95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07:44pm
Check out at 4:06am</t>
        </r>
      </text>
    </comment>
    <comment ref="BD34" authorId="0" shapeId="0" xr:uid="{EADCEB35-EDAE-4B06-8522-3786775D450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</t>
        </r>
      </text>
    </comment>
    <comment ref="AA35" authorId="0" shapeId="0" xr:uid="{A7002F50-AC40-405C-B48B-EE3C143BF29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 have been submitted</t>
        </r>
      </text>
    </comment>
    <comment ref="AC35" authorId="1" shapeId="0" xr:uid="{CC71F97B-C2CC-4CCC-A1F6-F5EC3E3891B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08:02pm
Check out at 4:12am</t>
        </r>
      </text>
    </comment>
    <comment ref="AG35" authorId="1" shapeId="0" xr:uid="{5B079304-9FC4-4FB1-9DA0-6803F6F78D0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07:12pm
No Check out Records</t>
        </r>
      </text>
    </comment>
    <comment ref="AM35" authorId="1" shapeId="0" xr:uid="{DA39C452-C40E-4FE6-820C-15775706F30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07:40pm
Check out at 4:09am</t>
        </r>
      </text>
    </comment>
    <comment ref="AO35" authorId="0" shapeId="0" xr:uid="{A62A7065-8CD4-4550-84CD-4FCE421CAD0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Break: 4mins</t>
        </r>
      </text>
    </comment>
    <comment ref="AP35" authorId="0" shapeId="0" xr:uid="{A79DEF52-04BB-430A-9E8E-11A20F10186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</t>
        </r>
      </text>
    </comment>
    <comment ref="AV35" authorId="0" shapeId="0" xr:uid="{61386AFC-5982-4BA2-AF5D-032CDA53A82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Break: 10mins</t>
        </r>
      </text>
    </comment>
    <comment ref="AW35" authorId="1" shapeId="0" xr:uid="{9BD9DDAC-9A0C-4B0E-AF10-F5228087D62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07:45pm
no Check out Record</t>
        </r>
      </text>
    </comment>
    <comment ref="BA35" authorId="0" shapeId="0" xr:uid="{8F5860D8-C915-4D85-88E4-37595537251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BB35" authorId="0" shapeId="0" xr:uid="{03C3E70F-6BBB-4C9C-A040-7D1F732405E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BC35" authorId="0" shapeId="0" xr:uid="{7B224098-773D-4522-ACC4-8E1E5EF4A14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Mis-Utilization of Break: 07mins</t>
        </r>
      </text>
    </comment>
    <comment ref="BD35" authorId="0" shapeId="0" xr:uid="{3BD64198-0B72-4E0D-A6EB-4D6CC459C2C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</t>
        </r>
      </text>
    </comment>
    <comment ref="AL37" authorId="0" shapeId="0" xr:uid="{1E6A20AD-7CB0-477C-87E8-BB89E754F48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</t>
        </r>
      </text>
    </comment>
    <comment ref="AP37" authorId="0" shapeId="0" xr:uid="{4ABD336D-C331-4D2C-86F6-B7B57F29FA2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</t>
        </r>
      </text>
    </comment>
    <comment ref="AS37" authorId="0" shapeId="0" xr:uid="{050845AC-94D4-4F12-937D-3A4CECADEAC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</t>
        </r>
      </text>
    </comment>
    <comment ref="AT37" authorId="0" shapeId="0" xr:uid="{42E62A92-952B-457B-91A7-32BF3D6ED9F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BB37" authorId="0" shapeId="0" xr:uid="{2B022F2F-46CA-4ECB-8B60-1B51235486F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</t>
        </r>
      </text>
    </comment>
    <comment ref="BC37" authorId="0" shapeId="0" xr:uid="{4B7493A0-CCA5-4A8D-8D57-621F72DB796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BD37" authorId="0" shapeId="0" xr:uid="{94C14C3A-4B27-4866-8898-29E40AE1E69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Out records</t>
        </r>
      </text>
    </comment>
    <comment ref="AC38" authorId="1" shapeId="0" xr:uid="{7BC26D08-5601-4F40-8A86-2AA538620E6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08:20pm
check out at 5:29am</t>
        </r>
      </text>
    </comment>
    <comment ref="AO38" authorId="1" shapeId="0" xr:uid="{35823D68-852F-489F-A903-527E86BF106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07:15pm
check out at 4:35am</t>
        </r>
      </text>
    </comment>
    <comment ref="AP38" authorId="1" shapeId="0" xr:uid="{FABBD5AB-5107-4BCB-A9C6-FDE3EE28ADF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07:23pm
check out at 4:27am</t>
        </r>
      </text>
    </comment>
    <comment ref="AT38" authorId="0" shapeId="0" xr:uid="{0A6A1B8B-5BF6-4FCB-8C0A-7A244599BED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As per supervisor</t>
        </r>
      </text>
    </comment>
    <comment ref="AU38" authorId="1" shapeId="0" xr:uid="{E74D3287-D19E-4CF1-8E47-74F0CEB6310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07:23pm
check out at 4:27am</t>
        </r>
      </text>
    </comment>
    <comment ref="AV38" authorId="1" shapeId="0" xr:uid="{1E4A6EE2-ADB6-4A2C-B456-CE6E6858B89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07:23pm
check out at 4:10am</t>
        </r>
      </text>
    </comment>
    <comment ref="AW38" authorId="1" shapeId="0" xr:uid="{6C24E720-B4AC-4E1F-8FB5-25407727184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07:25pm
check out at 5:00am</t>
        </r>
      </text>
    </comment>
    <comment ref="AX38" authorId="0" shapeId="0" xr:uid="{73700D6A-226A-43AB-ACEB-7A10B09731C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BA38" authorId="0" shapeId="0" xr:uid="{13BFA745-809E-405E-8D59-DBD2A33F295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As per supervisor</t>
        </r>
      </text>
    </comment>
    <comment ref="BB38" authorId="0" shapeId="0" xr:uid="{E8EEC331-89C3-4851-8156-A9A51086BE6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BC38" authorId="0" shapeId="0" xr:uid="{79AAAF99-E12C-49C2-AE26-F5C2556C3A2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AA39" authorId="0" shapeId="0" xr:uid="{9E34E1A5-DB70-4B82-9E5D-CAA4531B581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As per supervisor</t>
        </r>
      </text>
    </comment>
    <comment ref="AK39" authorId="0" shapeId="0" xr:uid="{B87D8FE9-845C-41FF-B7D1-EFA23475D51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As per supervisor</t>
        </r>
      </text>
    </comment>
    <comment ref="AM39" authorId="0" shapeId="0" xr:uid="{51BD6E69-A813-4860-828A-1CABD3EBCFB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As per supervisor</t>
        </r>
      </text>
    </comment>
    <comment ref="AR39" authorId="0" shapeId="0" xr:uid="{E2C6783B-D7FF-42FB-A163-977853C70A5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</t>
        </r>
      </text>
    </comment>
    <comment ref="AV39" authorId="0" shapeId="0" xr:uid="{1FBD3A41-FBBA-4116-9EAC-9FD2D0DD749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out records</t>
        </r>
      </text>
    </comment>
    <comment ref="BB39" authorId="0" shapeId="0" xr:uid="{3761B7F7-ABFA-4D15-ADF8-EC96A3266FF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AT40" authorId="0" shapeId="0" xr:uid="{F63A4C18-ADC3-4B02-A075-A6441E33BED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</t>
        </r>
      </text>
    </comment>
    <comment ref="AX40" authorId="0" shapeId="0" xr:uid="{44B0AD9A-3E7F-4F3A-A142-0EDE76A6F07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</t>
        </r>
      </text>
    </comment>
    <comment ref="BA40" authorId="0" shapeId="0" xr:uid="{9CE7F203-0EF2-440A-8715-114B4B2C334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</t>
        </r>
      </text>
    </comment>
    <comment ref="BB40" authorId="0" shapeId="0" xr:uid="{F1DE2FEE-9F94-435D-B82F-4C06B96B26B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K41" authorId="1" shapeId="0" xr:uid="{59E00D6A-8B42-4DC6-AC9C-785AF9120F3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D.O.H.: 3-May-2023</t>
        </r>
      </text>
    </comment>
    <comment ref="AA42" authorId="0" shapeId="0" xr:uid="{C60E24AF-618E-4EAF-BFB3-FD46CFA21DE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employee was present</t>
        </r>
      </text>
    </comment>
    <comment ref="AB42" authorId="0" shapeId="0" xr:uid="{814F5E08-7EC9-4E9D-B50D-58A86BCB6E4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 have been submitted</t>
        </r>
      </text>
    </comment>
    <comment ref="AM42" authorId="0" shapeId="0" xr:uid="{7B11D076-0006-4B82-9A3E-06883B2C61E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employee was present</t>
        </r>
      </text>
    </comment>
    <comment ref="AT42" authorId="0" shapeId="0" xr:uid="{6A31DF6F-17E1-4FC2-A86C-B947D0576CF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employee was present</t>
        </r>
      </text>
    </comment>
    <comment ref="AU42" authorId="1" shapeId="0" xr:uid="{BFDB1676-CE92-4152-A5AF-9845E1D60E7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09:35pm
no check out Records</t>
        </r>
      </text>
    </comment>
    <comment ref="AV42" authorId="1" shapeId="0" xr:uid="{6DBCE3A1-6EBD-4279-80EC-70CC562DDBF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09:28pm
no check out Records</t>
        </r>
      </text>
    </comment>
    <comment ref="BA42" authorId="0" shapeId="0" xr:uid="{1C35D112-5FE9-449E-B68B-BFCCB8E4B9A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employee was present</t>
        </r>
      </text>
    </comment>
    <comment ref="BB42" authorId="0" shapeId="0" xr:uid="{B8F4AAE7-B8C0-4D2B-BBC4-C9F1111476C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employee was present</t>
        </r>
      </text>
    </comment>
    <comment ref="AA43" authorId="0" shapeId="0" xr:uid="{94739174-A5DE-483F-8E1A-9778EE24B65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 have been submitted</t>
        </r>
      </text>
    </comment>
    <comment ref="AC43" authorId="1" shapeId="0" xr:uid="{2081FA17-2732-4226-B8EB-CF9F817A09B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
</t>
        </r>
      </text>
    </comment>
    <comment ref="AG43" authorId="1" shapeId="0" xr:uid="{216CC5FF-B1D1-470C-BD4D-8E19CD897E9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11:27am
no check out records</t>
        </r>
      </text>
    </comment>
    <comment ref="AM43" authorId="1" shapeId="0" xr:uid="{64BCE944-71F2-4BC8-A8EA-B2A5FE3255E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09:39am
no check out records</t>
        </r>
      </text>
    </comment>
    <comment ref="AO43" authorId="1" shapeId="0" xr:uid="{00A112E8-24EE-4E6E-B059-2F94ACB0ADB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01:24pm
check Out at 5:01pm</t>
        </r>
      </text>
    </comment>
    <comment ref="AP43" authorId="1" shapeId="0" xr:uid="{7CD5AFD2-3A0E-484B-87A9-86646559111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10:05am
check Out at 6:38pm</t>
        </r>
      </text>
    </comment>
    <comment ref="AQ43" authorId="1" shapeId="0" xr:uid="{63C3D79D-7F57-4333-870C-BC9B54D1BA4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11:00Am
no check Out records</t>
        </r>
      </text>
    </comment>
    <comment ref="AT43" authorId="0" shapeId="0" xr:uid="{E65455D7-6741-4623-BC8C-74E0386BD69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</t>
        </r>
      </text>
    </comment>
    <comment ref="AW43" authorId="1" shapeId="0" xr:uid="{8E5D82F1-93F1-42DE-ABB0-60864325020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10:57am
no check out Records</t>
        </r>
      </text>
    </comment>
    <comment ref="AX43" authorId="1" shapeId="0" xr:uid="{82F18FDB-B4F6-43C4-B382-B76A61ACAA4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12:11pm
no check out Records</t>
        </r>
      </text>
    </comment>
    <comment ref="BA43" authorId="1" shapeId="0" xr:uid="{95A9290D-7A73-4F7A-8CDB-71CA5A2DD37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
</t>
        </r>
      </text>
    </comment>
    <comment ref="BB43" authorId="1" shapeId="0" xr:uid="{5F3FBB9B-8D87-4585-B350-DD00F8362FD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10:15am
no check out Records</t>
        </r>
      </text>
    </comment>
    <comment ref="BC43" authorId="1" shapeId="0" xr:uid="{50A829FA-6005-4975-86FB-09064119C32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10:41am
check out at 7:56am</t>
        </r>
      </text>
    </comment>
    <comment ref="AB44" authorId="1" shapeId="0" xr:uid="{685E941B-4361-4789-81B4-1949E8F074B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11:03am
check out at 5:25am</t>
        </r>
      </text>
    </comment>
    <comment ref="AC44" authorId="1" shapeId="0" xr:uid="{03359CDA-3023-4C94-93B1-D9F0E5E712C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10:11am
check out at 6:01am</t>
        </r>
      </text>
    </comment>
    <comment ref="AF44" authorId="1" shapeId="0" xr:uid="{962AAB21-8FEF-4DA4-8F43-817F9340F57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10:05am
no check out record </t>
        </r>
      </text>
    </comment>
    <comment ref="AG44" authorId="1" shapeId="0" xr:uid="{BAEDF19C-E7BD-4AB2-80E9-0D5140FD00F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10:19am
check out at 6:01am</t>
        </r>
      </text>
    </comment>
    <comment ref="AH44" authorId="1" shapeId="0" xr:uid="{02EB4E37-E4FD-4527-918B-D520A3C7CB5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10:19am
check out at 6:01am</t>
        </r>
      </text>
    </comment>
    <comment ref="AI44" authorId="1" shapeId="0" xr:uid="{A04F1BCA-5C79-4AAA-B5DD-AAB6F87F791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10:12am
check out at 7:06pm</t>
        </r>
      </text>
    </comment>
    <comment ref="AJ44" authorId="1" shapeId="0" xr:uid="{79B4B269-CD28-4ED1-BB69-B5D2A621314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10:07am
check out at 6:20pm</t>
        </r>
      </text>
    </comment>
    <comment ref="AM44" authorId="1" shapeId="0" xr:uid="{AF5D58AE-9312-4A94-9153-72D5D201F89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N44" authorId="1" shapeId="0" xr:uid="{40A443C5-1D08-4CBB-A24D-56E0CA89B57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09:57am
check out 6:52pm</t>
        </r>
      </text>
    </comment>
    <comment ref="AP44" authorId="1" shapeId="0" xr:uid="{FB216F66-F62E-4518-A6FC-0E8159AB349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10:00am
check Out at 6:47pm</t>
        </r>
      </text>
    </comment>
    <comment ref="AQ44" authorId="1" shapeId="0" xr:uid="{EEFF5233-370C-40AC-90D5-AEAC0B8B67B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10:11am
check Out at 6:08pm</t>
        </r>
      </text>
    </comment>
    <comment ref="AT44" authorId="1" shapeId="0" xr:uid="{6ABB2891-1B04-42E5-9379-A3B7F16072E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10:03am
No check Out record </t>
        </r>
      </text>
    </comment>
    <comment ref="AU44" authorId="1" shapeId="0" xr:uid="{2B9F7098-D22E-43AF-8216-56E3974288C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10:18am
No check Out record </t>
        </r>
      </text>
    </comment>
    <comment ref="AV44" authorId="1" shapeId="0" xr:uid="{230D31BA-D047-4FE8-BDF9-EB26C7DCCBC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10:17am
check Out at 6:10pm</t>
        </r>
      </text>
    </comment>
    <comment ref="AW44" authorId="1" shapeId="0" xr:uid="{C0D6CA75-44C9-42CB-8738-6813A7AC0EC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09:39am
no check Out Record </t>
        </r>
      </text>
    </comment>
    <comment ref="AX44" authorId="1" shapeId="0" xr:uid="{CFE095B1-491F-41D1-A5F7-8041794B8F6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09:50am
no check Out Record </t>
        </r>
      </text>
    </comment>
    <comment ref="BA44" authorId="1" shapeId="0" xr:uid="{2DFFC921-6A14-4F3F-975E-E53819F7EE0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09:28am
no check Out Record </t>
        </r>
      </text>
    </comment>
    <comment ref="BB44" authorId="1" shapeId="0" xr:uid="{251BD00F-E39E-4A40-B4B6-D14722B37B3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10:22am
no check Out Record </t>
        </r>
      </text>
    </comment>
    <comment ref="BD44" authorId="1" shapeId="0" xr:uid="{844E6CD6-C51E-440E-A2C0-48256A77C0B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09:36am
check Out at 6:11pm</t>
        </r>
      </text>
    </comment>
    <comment ref="AB45" authorId="1" shapeId="0" xr:uid="{808D5E8E-F503-4A61-B4EA-DD52E0AFA61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09:13am
check out at 6:05am</t>
        </r>
      </text>
    </comment>
    <comment ref="AM45" authorId="0" shapeId="0" xr:uid="{D98FBDE2-EDD2-4FEC-BF00-314BFF1AD6D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employee was present</t>
        </r>
      </text>
    </comment>
    <comment ref="AT45" authorId="0" shapeId="0" xr:uid="{BC557FB0-0A99-47F3-8CF1-DC7F07DA82A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</t>
        </r>
      </text>
    </comment>
    <comment ref="AV45" authorId="1" shapeId="0" xr:uid="{391425E2-AFF5-455E-B759-8EF7184249E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10:39am
No check Out Records</t>
        </r>
      </text>
    </comment>
    <comment ref="BA45" authorId="0" shapeId="0" xr:uid="{BB17CD2F-961B-4D95-9024-0849D5193BC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</t>
        </r>
      </text>
    </comment>
    <comment ref="BB45" authorId="0" shapeId="0" xr:uid="{9D3A9B5E-86E5-4308-A5C6-54FAE99C57F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</t>
        </r>
      </text>
    </comment>
    <comment ref="BD45" authorId="0" shapeId="0" xr:uid="{BA628EDB-15E7-4626-8147-847D8C92F1C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</t>
        </r>
      </text>
    </comment>
    <comment ref="AA46" authorId="0" shapeId="0" xr:uid="{5F7C5FD1-2740-486B-B415-DC29B16F68B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 have been submitted</t>
        </r>
      </text>
    </comment>
    <comment ref="AB46" authorId="0" shapeId="0" xr:uid="{7460E84A-266D-4050-B398-4A942A3D0C4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 have been submitted</t>
        </r>
      </text>
    </comment>
    <comment ref="AC46" authorId="0" shapeId="0" xr:uid="{45F44BA3-FD29-4A64-971E-61CDB9BBE81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 have been submitted</t>
        </r>
      </text>
    </comment>
    <comment ref="AF46" authorId="0" shapeId="0" xr:uid="{9C85BF16-8544-44BC-B7B4-10130DAD825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 have been submitted</t>
        </r>
      </text>
    </comment>
    <comment ref="AG46" authorId="0" shapeId="0" xr:uid="{F2AE735D-7879-4EF2-8B29-4330364AA7E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 have been submitted</t>
        </r>
      </text>
    </comment>
    <comment ref="AH46" authorId="0" shapeId="0" xr:uid="{7444504D-A552-48A6-A90D-63254569864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 have been submitted</t>
        </r>
      </text>
    </comment>
    <comment ref="AI46" authorId="0" shapeId="0" xr:uid="{F2E645D4-7FBC-4526-ABBB-E615807EF15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 have been submitted</t>
        </r>
      </text>
    </comment>
    <comment ref="AJ46" authorId="0" shapeId="0" xr:uid="{D590822F-6EA5-4665-BBE2-9E0B1BB1952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 have been submitted</t>
        </r>
      </text>
    </comment>
    <comment ref="AM46" authorId="0" shapeId="0" xr:uid="{918DD064-B41D-476C-8377-EE4F2166A5C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 have been submitted</t>
        </r>
      </text>
    </comment>
    <comment ref="AT46" authorId="0" shapeId="0" xr:uid="{F3815A5C-407C-4F5C-BF95-44C97A6D6B7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</t>
        </r>
      </text>
    </comment>
    <comment ref="AU46" authorId="0" shapeId="0" xr:uid="{0B6FDF49-557C-45A9-9EC2-C25252BFDB8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</t>
        </r>
      </text>
    </comment>
    <comment ref="AV46" authorId="0" shapeId="0" xr:uid="{69AFC0EA-FC9A-4ED2-8056-82670DD6199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</t>
        </r>
      </text>
    </comment>
    <comment ref="AW46" authorId="0" shapeId="0" xr:uid="{DBED6BC4-4330-4BC0-9C73-1B4915FE68E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</t>
        </r>
      </text>
    </comment>
    <comment ref="AX46" authorId="0" shapeId="0" xr:uid="{C22155DE-FE18-4005-AD10-7811D46F495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</t>
        </r>
      </text>
    </comment>
    <comment ref="AB47" authorId="0" shapeId="0" xr:uid="{34C51110-56EC-49C0-A4C3-DCCEA689A14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 have been submitted</t>
        </r>
      </text>
    </comment>
    <comment ref="AM47" authorId="0" shapeId="0" xr:uid="{E19FF150-AADA-43AE-B114-332E6119D2E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AA48" authorId="0" shapeId="0" xr:uid="{0F7DE26A-54B0-438C-8390-A787F5DE083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AG48" authorId="1" shapeId="0" xr:uid="{78530055-E7A7-4C70-81CA-5CB00209949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12:39pm
check out at 6:07am</t>
        </r>
      </text>
    </comment>
    <comment ref="AH48" authorId="1" shapeId="0" xr:uid="{57CFEE3C-5330-41CE-9B38-9D80FDF9AEB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8:53am
check out at 1:03pm</t>
        </r>
      </text>
    </comment>
    <comment ref="AM48" authorId="0" shapeId="0" xr:uid="{EDB0AA05-F477-48B7-A7B4-43345496EBF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AQ48" authorId="1" shapeId="0" xr:uid="{110CF373-E482-4D53-9302-7C670A796B6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9:44am
check out at 5:47pm</t>
        </r>
      </text>
    </comment>
    <comment ref="BD48" authorId="0" shapeId="0" xr:uid="{D1EB4F72-BCE5-490D-9902-EA4CD5EAE31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</t>
        </r>
      </text>
    </comment>
    <comment ref="AC50" authorId="0" shapeId="0" xr:uid="{CA52E11E-57D7-439D-9E7F-5455A5EFCE5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WFM</t>
        </r>
      </text>
    </comment>
    <comment ref="AH50" authorId="1" shapeId="0" xr:uid="{F51CC899-8342-4F3C-9C67-FB1F36D1D60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10:04am
check out at 6:21am</t>
        </r>
      </text>
    </comment>
    <comment ref="AI50" authorId="1" shapeId="0" xr:uid="{54DD9E6D-1786-4D3C-835C-B58ACDBA8C3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10:07am
check out at 6:03am</t>
        </r>
      </text>
    </comment>
    <comment ref="AJ50" authorId="0" shapeId="0" xr:uid="{45E4A4D3-0F06-4553-A1CD-6AF90A51802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WFM</t>
        </r>
      </text>
    </comment>
    <comment ref="AM50" authorId="0" shapeId="0" xr:uid="{0FBE0096-43FD-4A7E-BB47-57C690A3B54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AN50" authorId="0" shapeId="0" xr:uid="{42B57FEB-9FC1-4B39-9186-A41D1F99362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</t>
        </r>
      </text>
    </comment>
    <comment ref="AO50" authorId="1" shapeId="0" xr:uid="{9B3E96B3-BB87-46D7-AA66-3472614A5CE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12:39pm
check out at 6:19pm</t>
        </r>
      </text>
    </comment>
    <comment ref="AP50" authorId="1" shapeId="0" xr:uid="{E9793029-C565-4CBC-A0B6-D1873F48337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11:47pm
check out at 7:22pm</t>
        </r>
      </text>
    </comment>
    <comment ref="AQ50" authorId="1" shapeId="0" xr:uid="{9D7A9A15-FB3E-48E0-8F74-B603A913C06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10:36am
check out at 6:15pm</t>
        </r>
      </text>
    </comment>
    <comment ref="AT50" authorId="0" shapeId="0" xr:uid="{5F67AD89-3B5B-4AB2-BF39-2A66DF42209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AU50" authorId="1" shapeId="0" xr:uid="{7B465B1A-21FC-46D1-B228-31C11C434D1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10:09am
no check out Records </t>
        </r>
      </text>
    </comment>
    <comment ref="AV50" authorId="1" shapeId="0" xr:uid="{62C81AC3-161F-4B7B-BE6D-04ED2902618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12:43pm
no check out Records </t>
        </r>
      </text>
    </comment>
    <comment ref="AW50" authorId="0" shapeId="0" xr:uid="{FE8AE590-3C91-462F-A414-50ADFBD5D13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</t>
        </r>
      </text>
    </comment>
    <comment ref="AX50" authorId="0" shapeId="0" xr:uid="{B5FAA84B-6489-4211-9447-FEA5E58AD5B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WFM</t>
        </r>
      </text>
    </comment>
    <comment ref="BA50" authorId="0" shapeId="0" xr:uid="{F1DF37C7-2D00-440E-A2D2-57CD92E810E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BB50" authorId="0" shapeId="0" xr:uid="{65B7C2ED-6B7C-40F1-A993-63D0F8D9558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BC50" authorId="1" shapeId="0" xr:uid="{BA5D88CB-9850-4A0E-964C-BBCAA852A41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09:28pm
check out 6:04pm </t>
        </r>
      </text>
    </comment>
    <comment ref="BD50" authorId="0" shapeId="0" xr:uid="{39021ADE-20DC-4151-BC3A-652412E6FAB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</t>
        </r>
      </text>
    </comment>
    <comment ref="AA51" authorId="0" shapeId="0" xr:uid="{6164DC14-F030-4888-9337-FFD7BCC0A17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</t>
        </r>
      </text>
    </comment>
    <comment ref="AM51" authorId="0" shapeId="0" xr:uid="{DDC38C28-2BFB-483F-84E0-9636FDAFA0F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</t>
        </r>
      </text>
    </comment>
    <comment ref="AT51" authorId="0" shapeId="0" xr:uid="{7C831D02-5913-4787-8C93-375BD62FB57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</t>
        </r>
      </text>
    </comment>
    <comment ref="AM52" authorId="0" shapeId="0" xr:uid="{022B3409-7F2C-426D-B0E3-1C0525DB7EF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AF53" authorId="1" shapeId="0" xr:uid="{E2D9B515-CE6D-4121-A83A-335C8ED9FD2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12:20pm  
Check out at 06:09pm</t>
        </r>
      </text>
    </comment>
    <comment ref="AJ53" authorId="1" shapeId="0" xr:uid="{6BDADA77-48D9-4135-B9C8-127523FCC4D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10:17am
check out at 6:03am</t>
        </r>
      </text>
    </comment>
    <comment ref="AM53" authorId="0" shapeId="0" xr:uid="{7F22E3CB-FAA3-4CB0-BB05-2E84FA97AE8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</t>
        </r>
      </text>
    </comment>
    <comment ref="AT53" authorId="0" shapeId="0" xr:uid="{98EF24E6-37DF-48C9-B3BD-D538CB87339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</t>
        </r>
      </text>
    </comment>
    <comment ref="AV53" authorId="1" shapeId="0" xr:uid="{86DCB6DE-0F22-408F-B1D7-0F2850831B5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11:01am
check out at 7:22pm</t>
        </r>
      </text>
    </comment>
    <comment ref="BA53" authorId="1" shapeId="0" xr:uid="{F0E10151-2E9B-4815-8A1D-D1541569757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10:38am
check out at 7:22pm</t>
        </r>
      </text>
    </comment>
    <comment ref="BB53" authorId="1" shapeId="0" xr:uid="{8ABA4F7D-729F-45CC-AFCC-FA9E84341FD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10:54am
check out at 9:29pm</t>
        </r>
      </text>
    </comment>
    <comment ref="AA54" authorId="0" shapeId="0" xr:uid="{13C251AC-ED52-4348-896A-E82F787F26E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Out Record</t>
        </r>
      </text>
    </comment>
    <comment ref="AF54" authorId="1" shapeId="0" xr:uid="{6A2AE51C-ADBE-450C-858F-23D2C1F8F16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09:16am
No check out Records</t>
        </r>
      </text>
    </comment>
    <comment ref="AP54" authorId="1" shapeId="0" xr:uid="{D1748D1E-272A-4E2E-A7AF-7A7C6A3D817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09:24am
check out 6:12pm</t>
        </r>
      </text>
    </comment>
    <comment ref="AQ54" authorId="1" shapeId="0" xr:uid="{E1ABD2CB-9A81-442A-BFC5-77F2526DE36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09:17am
check out 6:16pm</t>
        </r>
      </text>
    </comment>
    <comment ref="BB54" authorId="0" shapeId="0" xr:uid="{08C8A2F7-931B-4EBC-B7A5-D6D0C4466DD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</t>
        </r>
      </text>
    </comment>
    <comment ref="BD54" authorId="0" shapeId="0" xr:uid="{856986FD-8D2B-41E8-9897-AB478DABB60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</t>
        </r>
      </text>
    </comment>
    <comment ref="AH55" authorId="1" shapeId="0" xr:uid="{ED3431C5-5EEB-47B0-BA99-6250EE4AE19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55" authorId="1" shapeId="0" xr:uid="{03829A49-8DB1-482E-8BFF-CBB6A108A6D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55" authorId="1" shapeId="0" xr:uid="{0FCB057B-90A8-4057-B153-FE77B1D14AA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55" authorId="1" shapeId="0" xr:uid="{50289485-2E93-4141-ABB6-44A300C0861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N55" authorId="1" shapeId="0" xr:uid="{B02DEB33-66C9-4E8B-8841-92D9C6D19C6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55" authorId="1" shapeId="0" xr:uid="{18231F19-C8B6-435F-A5CF-FA58CF5EBD8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55" authorId="1" shapeId="0" xr:uid="{7D322008-69F2-46E5-ABAA-1819ED14E56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55" authorId="1" shapeId="0" xr:uid="{BA88D63A-D776-49F2-82EF-F0C2F9894EB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T55" authorId="1" shapeId="0" xr:uid="{C11E8B12-6021-40BB-B75C-0F40DCBD4C5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U55" authorId="1" shapeId="0" xr:uid="{543D062A-DD2F-4EDD-BAB4-76B41F28001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V55" authorId="1" shapeId="0" xr:uid="{C0541B5A-C09D-4166-941D-4E565095902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55" authorId="1" shapeId="0" xr:uid="{FBEDE494-BC48-49DC-A5C4-94C20372D81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55" authorId="1" shapeId="0" xr:uid="{BA8411C7-6A4E-42ED-8686-D838C68ACF1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A55" authorId="0" shapeId="0" xr:uid="{862D6742-0AF9-4556-9637-DA68357C0B9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</t>
        </r>
      </text>
    </comment>
    <comment ref="BB55" authorId="0" shapeId="0" xr:uid="{9BF6B6DA-DEA8-4089-9096-BBC55CA37A6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</t>
        </r>
      </text>
    </comment>
    <comment ref="BC55" authorId="0" shapeId="0" xr:uid="{EA791996-D8AC-4422-962B-7FAB48EA340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</t>
        </r>
      </text>
    </comment>
    <comment ref="AN56" authorId="1" shapeId="0" xr:uid="{FAC7241A-225C-4464-8FA5-CC3203D4015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56" authorId="1" shapeId="0" xr:uid="{60E97143-D09E-4C26-BEFC-18A42C5E440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56" authorId="1" shapeId="0" xr:uid="{0F7C6A47-2961-49D0-8B74-6CC71D6F14A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56" authorId="1" shapeId="0" xr:uid="{850A8C3E-F165-4F5F-A7F0-9A125BB3806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T56" authorId="1" shapeId="0" xr:uid="{61F5AF85-DA6A-4450-826A-B425DDA65EA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U56" authorId="1" shapeId="0" xr:uid="{432797ED-847A-4E4B-9C28-2958C688B19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V56" authorId="1" shapeId="0" xr:uid="{3F984823-E2E4-4A49-988C-FFF6B4AF149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56" authorId="1" shapeId="0" xr:uid="{C5C39E7F-A895-4CBE-B1FC-12F218570CB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56" authorId="1" shapeId="0" xr:uid="{CC9B286B-A76F-4DC3-A57E-AA85CE4009E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T57" authorId="1" shapeId="0" xr:uid="{BEEACEF4-8CA3-4E17-BEC0-39BE97C13CC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U57" authorId="1" shapeId="0" xr:uid="{1729DDCA-0ED0-4A18-8C75-006FFECB992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V57" authorId="1" shapeId="0" xr:uid="{B8BA6F90-9C3D-49A7-A881-27E484BCE60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57" authorId="1" shapeId="0" xr:uid="{A3FB3BEA-82CC-47DE-B160-0A9962D85F9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57" authorId="1" shapeId="0" xr:uid="{2D95290C-D8EC-418E-9C01-7A457A604EE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A57" authorId="1" shapeId="0" xr:uid="{4598EA8E-F346-4FDE-ACD5-07F80E4315B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B57" authorId="1" shapeId="0" xr:uid="{19BB54D9-CA9F-4388-8CDF-DFDD94F7EF1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A58" authorId="0" shapeId="0" xr:uid="{B4D90C9F-7541-4A8E-984A-F5C023B1BD5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 submitted</t>
        </r>
      </text>
    </comment>
    <comment ref="AC58" authorId="0" shapeId="0" xr:uid="{B060965C-69EA-4B95-9A7B-4BCBDE4796D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</t>
        </r>
      </text>
    </comment>
    <comment ref="AF58" authorId="0" shapeId="0" xr:uid="{7438201A-7C0D-4D24-B4D3-FD28F7AA88E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</t>
        </r>
      </text>
    </comment>
    <comment ref="AM58" authorId="0" shapeId="0" xr:uid="{383C4482-F864-4106-9462-906AC8F3B57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 submitted</t>
        </r>
      </text>
    </comment>
    <comment ref="AO58" authorId="0" shapeId="0" xr:uid="{8440F797-1EEB-47CA-B0B9-82B1AD37A2A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</t>
        </r>
      </text>
    </comment>
    <comment ref="BB58" authorId="0" shapeId="0" xr:uid="{96DC207D-10E4-41F4-86B3-6F86450831D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</t>
        </r>
      </text>
    </comment>
    <comment ref="BD58" authorId="1" shapeId="0" xr:uid="{0CFCC98F-B913-4D91-B161-2F29E05E302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09:32am
check out at 6:31pm</t>
        </r>
      </text>
    </comment>
    <comment ref="AF59" authorId="1" shapeId="0" xr:uid="{3F1234E9-0BC2-47AE-93B1-A48643FE77F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03:30pm
check out at 12:22am</t>
        </r>
      </text>
    </comment>
    <comment ref="AG59" authorId="1" shapeId="0" xr:uid="{4FDC2E07-3447-4248-8691-1ABAE483C23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03:20pm
check out at 11:57pm</t>
        </r>
      </text>
    </comment>
    <comment ref="AJ59" authorId="1" shapeId="0" xr:uid="{BB874FBA-D051-443C-9D5A-98EDEA69ED8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03:30pm
no check out Record</t>
        </r>
      </text>
    </comment>
    <comment ref="AM59" authorId="0" shapeId="0" xr:uid="{1D3FC9B9-4A66-4040-9456-4FE44BF0ACE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out Record</t>
        </r>
      </text>
    </comment>
    <comment ref="AN59" authorId="1" shapeId="0" xr:uid="{56879E02-321E-42DF-AE20-002D759F012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03:25pm
no check out at 12:04pm</t>
        </r>
      </text>
    </comment>
    <comment ref="AO59" authorId="1" shapeId="0" xr:uid="{BC976B8B-9E7B-4E74-977D-F9589162284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06:30pm
no check out at 12:09pm</t>
        </r>
      </text>
    </comment>
    <comment ref="AA60" authorId="0" shapeId="0" xr:uid="{477BE005-CE34-4706-8A04-4CD3F51326A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</t>
        </r>
      </text>
    </comment>
    <comment ref="AG60" authorId="1" shapeId="0" xr:uid="{0BD3C1AE-0BF4-42A5-B85B-649692D015B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10:12pm
check out at 6:36pm</t>
        </r>
      </text>
    </comment>
    <comment ref="AH60" authorId="1" shapeId="0" xr:uid="{39F7AB17-9713-4EA5-826D-8D012CF025A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9:52pm
check out at 6:09pm</t>
        </r>
      </text>
    </comment>
    <comment ref="AM60" authorId="0" shapeId="0" xr:uid="{39B00059-E6BA-4B0D-A9A1-B6E6919FEB0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AA61" authorId="1" shapeId="0" xr:uid="{2C5E37A3-F5C3-462F-8D5D-CF65A3EE54E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07:36pm  
Check out at 4:50am</t>
        </r>
      </text>
    </comment>
    <comment ref="AC61" authorId="1" shapeId="0" xr:uid="{8FD6EE27-CC14-4F35-B52F-BAB97354547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07:32pm  
Check out at 4:44am</t>
        </r>
      </text>
    </comment>
    <comment ref="AG61" authorId="1" shapeId="0" xr:uid="{00ED23B0-417D-4171-8CCA-0F52D499A81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07:18pm  
Check out at 4:12am</t>
        </r>
      </text>
    </comment>
    <comment ref="AO61" authorId="1" shapeId="0" xr:uid="{E021BEB8-FE75-4C32-8867-4C9EEDD5574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07:22pm  
Check out at 4:08am</t>
        </r>
      </text>
    </comment>
    <comment ref="AP61" authorId="1" shapeId="0" xr:uid="{7D0BABE7-3B1B-451F-BE5A-40CF5383606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07:27pm  
Check out at 4:14am</t>
        </r>
      </text>
    </comment>
    <comment ref="AQ61" authorId="1" shapeId="0" xr:uid="{4AAC5F1D-245C-4AA5-8287-A49C7A4215E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08:14pm  
Check out at 4:54am</t>
        </r>
      </text>
    </comment>
    <comment ref="AV61" authorId="1" shapeId="0" xr:uid="{0930C822-3F93-4F47-A15C-FFF0FE5FA46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07:18pm  
Check out at 2:17am</t>
        </r>
      </text>
    </comment>
    <comment ref="BA61" authorId="1" shapeId="0" xr:uid="{CAF5685B-F43A-487C-B24D-2A258A6B990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07:28pm  
Check out at 4:44am</t>
        </r>
      </text>
    </comment>
    <comment ref="BB61" authorId="1" shapeId="0" xr:uid="{FA2BA2B2-6D86-40C1-837A-8AE0E1D9F9A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07:25pm  
Check out at 3:17am</t>
        </r>
      </text>
    </comment>
    <comment ref="BC61" authorId="1" shapeId="0" xr:uid="{3BF6CAA9-2EEB-4A16-8293-3815EA19045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07:28pm  
Check out at 4:52am</t>
        </r>
      </text>
    </comment>
    <comment ref="BD61" authorId="1" shapeId="0" xr:uid="{1753F5F2-0158-441D-923A-29CB4C05703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07:28pm  
Check out at 4:21am</t>
        </r>
      </text>
    </comment>
    <comment ref="AB62" authorId="1" shapeId="0" xr:uid="{B3B167FD-C0B4-4240-8EBB-0A74E1014C0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07:47pm  
Check out at 4:23am</t>
        </r>
      </text>
    </comment>
    <comment ref="AC62" authorId="1" shapeId="0" xr:uid="{0550398E-F51A-4F07-9626-9CA6D931C88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08:35pm  
Check out at 4:45am</t>
        </r>
      </text>
    </comment>
    <comment ref="AI62" authorId="1" shapeId="0" xr:uid="{BB3922B1-1BBF-436B-A31C-2A4B778CE5B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07:21pm  
Check out at 4:12am</t>
        </r>
      </text>
    </comment>
    <comment ref="AJ62" authorId="1" shapeId="0" xr:uid="{E72F2EFC-3AF7-46CA-9C07-D137EB058D0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07:39pm  
check out at 11:47pm
Checked by Call report</t>
        </r>
      </text>
    </comment>
    <comment ref="AQ62" authorId="1" shapeId="0" xr:uid="{FA502A78-C549-49A4-B729-7F86715914A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07:15pm  
Check out at 4:54am</t>
        </r>
      </text>
    </comment>
    <comment ref="AU62" authorId="1" shapeId="0" xr:uid="{291D9BC2-C0B6-4E6D-896A-1E19FABD2BD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07:17pm  
Check out at 4:10am</t>
        </r>
      </text>
    </comment>
    <comment ref="BC62" authorId="1" shapeId="0" xr:uid="{25FFC61C-DAF6-46B6-BBAC-53C5447C098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07:39pm  
Check out at 4:03am</t>
        </r>
      </text>
    </comment>
    <comment ref="AC63" authorId="1" shapeId="0" xr:uid="{B7093E5C-9F47-4F24-A1FD-D4D4634831E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07:57pm  
Check out at 4:39am</t>
        </r>
      </text>
    </comment>
    <comment ref="AJ63" authorId="1" shapeId="0" xr:uid="{B514CDAB-1F1C-4257-A46A-1533D163BBF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06:49pm  
Check out at 2:07am</t>
        </r>
      </text>
    </comment>
    <comment ref="AI64" authorId="1" shapeId="0" xr:uid="{B99E4E75-354A-434C-8B11-B7028C9F5AF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07:21pm  
Check out at 4:04am</t>
        </r>
      </text>
    </comment>
    <comment ref="AJ64" authorId="1" shapeId="0" xr:uid="{DB66FDC1-5387-46AE-BF5E-A614A76249F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06:41pm  
Check out at 1:59am</t>
        </r>
      </text>
    </comment>
    <comment ref="AT64" authorId="1" shapeId="0" xr:uid="{089CE0CD-8F05-4B77-984B-5689AF9181E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07:21pm  
Check out at 4:03am</t>
        </r>
      </text>
    </comment>
    <comment ref="AC65" authorId="1" shapeId="0" xr:uid="{53F9E11A-BEDF-40A5-9263-18AB0BB6D87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07:54pm  
Check out at 4:46am</t>
        </r>
      </text>
    </comment>
    <comment ref="AG65" authorId="1" shapeId="0" xr:uid="{C07B727C-569F-4059-83F1-C1112EB3FB5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07:54pm  
Check out at 4:10am</t>
        </r>
      </text>
    </comment>
    <comment ref="AI65" authorId="1" shapeId="0" xr:uid="{BEDABECB-881F-4413-8B9E-B8A35048865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07:32pm  
Check out at 4:10am</t>
        </r>
      </text>
    </comment>
    <comment ref="AJ65" authorId="1" shapeId="0" xr:uid="{AEB91CF0-CF0B-4504-AB41-689B6B96AF5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07:32pm  
Check out at 4:11am</t>
        </r>
      </text>
    </comment>
    <comment ref="AN65" authorId="1" shapeId="0" xr:uid="{CAA5F3A5-21DB-4CD9-B0C8-8513A7B93D3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07:20pm  
Check out at 4:06am</t>
        </r>
      </text>
    </comment>
    <comment ref="AO65" authorId="1" shapeId="0" xr:uid="{FE4DFCED-ECC0-485E-88DF-4FC72BF7840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08:03pm  
Check out at 4:08am</t>
        </r>
      </text>
    </comment>
    <comment ref="AU65" authorId="1" shapeId="0" xr:uid="{A92070F9-1E04-463D-ADD4-F7CE707E5B6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07:20pm  
Check out at 4:04am</t>
        </r>
      </text>
    </comment>
    <comment ref="AW65" authorId="1" shapeId="0" xr:uid="{CBFA3C0D-25D8-47B3-B180-86824028B95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07:56pm  
Check out at 4:02am</t>
        </r>
      </text>
    </comment>
    <comment ref="AC66" authorId="1" shapeId="0" xr:uid="{5D89A083-C8A2-48DF-B9F4-F5F95C1D47E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08:19pm  
Check out at 5:01am</t>
        </r>
      </text>
    </comment>
    <comment ref="AO66" authorId="1" shapeId="0" xr:uid="{BF0737BC-81B1-41BB-8F61-4E09B2C3DDF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10:08pm  
check out at 04:02am
Approved </t>
        </r>
      </text>
    </comment>
    <comment ref="AV66" authorId="1" shapeId="0" xr:uid="{241C4A71-0601-4C79-9309-C0F5CC1D609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10:05pm  
check out at 04:07am
Approved</t>
        </r>
      </text>
    </comment>
    <comment ref="AW66" authorId="1" shapeId="0" xr:uid="{1B2D8E7D-5311-420D-8C39-20FAB4BB2EF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11:57pm  
check out at 04:05am
Approved</t>
        </r>
      </text>
    </comment>
    <comment ref="BB66" authorId="1" shapeId="0" xr:uid="{AF6E8DE0-D0A0-41E8-A22C-792D31443B0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08:37pm  
Check out at 3:38am</t>
        </r>
      </text>
    </comment>
    <comment ref="BD66" authorId="1" shapeId="0" xr:uid="{E1F0C890-42E8-453A-A6B7-52493DBEDC0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11:47pm  
check out at 04:08am
Approved</t>
        </r>
      </text>
    </comment>
    <comment ref="AC67" authorId="1" shapeId="0" xr:uid="{A98308C7-29F4-45B5-AC77-AD2EC9823B1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07:59pm  
Check out at 4:44am</t>
        </r>
      </text>
    </comment>
    <comment ref="AH67" authorId="1" shapeId="0" xr:uid="{78D9C178-46B1-40A9-9B79-E14580D7B2A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07:17pm  
Check out at 4:45am</t>
        </r>
      </text>
    </comment>
    <comment ref="AI67" authorId="1" shapeId="0" xr:uid="{4A690097-B6F8-4793-9A50-54539C6A4FF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07:26pm  
Check out at 4:23am</t>
        </r>
      </text>
    </comment>
    <comment ref="AJ67" authorId="0" shapeId="0" xr:uid="{0748DA93-D48F-4F7B-A43A-D455C007FCB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 have been submitted</t>
        </r>
      </text>
    </comment>
    <comment ref="AT67" authorId="1" shapeId="0" xr:uid="{DA92521E-0480-4378-9FA3-9D07A6115BE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07:17pm  
Check out at 4:09am</t>
        </r>
      </text>
    </comment>
    <comment ref="AU67" authorId="1" shapeId="0" xr:uid="{B411C91B-3F3B-4A86-9282-ACBCFD612BE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07:14pm  
Check out at 3:03am</t>
        </r>
      </text>
    </comment>
    <comment ref="AW67" authorId="1" shapeId="0" xr:uid="{DE5BAFA7-D738-4269-925D-6D32F98EA4C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07:17pm  
Check out at 4:12am</t>
        </r>
      </text>
    </comment>
    <comment ref="AX67" authorId="1" shapeId="0" xr:uid="{DA3D7EE7-1F26-4E15-B933-FA200DCA901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07:21pm  
Check out at 4:51am</t>
        </r>
      </text>
    </comment>
    <comment ref="BA69" authorId="1" shapeId="0" xr:uid="{B64FCD45-50F9-4067-98BD-47611D20EEE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08:50pm  
Check out at 4:03am</t>
        </r>
      </text>
    </comment>
    <comment ref="BC69" authorId="1" shapeId="0" xr:uid="{42C8AEF4-C97D-4A69-8BF3-BCD1ECAB77F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08:16pm  
Check out at 4:03am</t>
        </r>
      </text>
    </comment>
    <comment ref="AG70" authorId="1" shapeId="0" xr:uid="{D5F3109E-9DCF-4C3F-8B69-974551264D4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07:16pm  
Check out at 4:22am</t>
        </r>
      </text>
    </comment>
    <comment ref="AH70" authorId="1" shapeId="0" xr:uid="{EDC91A82-8A64-425E-ACAC-4453498B7E7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07:32pm  
Check out at 4:06am</t>
        </r>
      </text>
    </comment>
    <comment ref="AM70" authorId="1" shapeId="0" xr:uid="{693AC808-8D1F-411C-BCF4-3D4CA0F326D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07:20pm  
Check out at 4:13am</t>
        </r>
      </text>
    </comment>
    <comment ref="AO70" authorId="1" shapeId="0" xr:uid="{20ACFA6A-57E3-4D6A-9015-F0A4961AFB9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07:31pm  
Check out at 4:06am</t>
        </r>
      </text>
    </comment>
    <comment ref="AP70" authorId="1" shapeId="0" xr:uid="{A49C21E2-04AD-4A3A-86C2-6E49B38E590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07:30pm  
Check out at 4:13am</t>
        </r>
      </text>
    </comment>
    <comment ref="BB70" authorId="0" shapeId="0" xr:uid="{7EF4B0B0-3905-4B3F-A89A-4D0322E0169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</t>
        </r>
      </text>
    </comment>
    <comment ref="AC71" authorId="1" shapeId="0" xr:uid="{6D54E725-3749-44FE-AE19-33EBBF664BC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07:50pm  
Check out at 4:06am</t>
        </r>
      </text>
    </comment>
    <comment ref="AO71" authorId="1" shapeId="0" xr:uid="{4EAC5051-8F82-4562-AF84-F1AC9A51492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07:31pm  
Check out at 4:05am</t>
        </r>
      </text>
    </comment>
    <comment ref="AQ71" authorId="1" shapeId="0" xr:uid="{7E7872A1-56C1-4828-96E6-C7BD592595F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07:24pm  
Check out at 4:06am</t>
        </r>
      </text>
    </comment>
    <comment ref="AT71" authorId="1" shapeId="0" xr:uid="{11FC99CB-F8F4-43A7-97E6-567ED924967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07:20pm  
Check out at 4:05am</t>
        </r>
      </text>
    </comment>
    <comment ref="AU71" authorId="1" shapeId="0" xr:uid="{960147E6-C0B2-42CA-B35E-61D3258BA8F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06:42pm  
Check out at 2:23am</t>
        </r>
      </text>
    </comment>
    <comment ref="AA72" authorId="0" shapeId="0" xr:uid="{D0721499-4897-49C8-8260-0EA3B79FE18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 have been submitted</t>
        </r>
      </text>
    </comment>
    <comment ref="AC72" authorId="1" shapeId="0" xr:uid="{62DF31A0-920F-46DC-B9AE-56C89BF97A4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07:59pm  
Check out at 4:44am</t>
        </r>
      </text>
    </comment>
    <comment ref="AJ72" authorId="1" shapeId="0" xr:uid="{FF997781-EA91-4584-A51D-EDFB050C175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07:28pm  
Check out at 4:11am</t>
        </r>
      </text>
    </comment>
    <comment ref="AW72" authorId="1" shapeId="0" xr:uid="{E1F87BDC-F236-42DD-B544-31E262D2511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07:18pm  
Check out at 4:12am</t>
        </r>
      </text>
    </comment>
    <comment ref="AX72" authorId="0" shapeId="0" xr:uid="{61EE2A4A-5C55-4DFF-A97E-87EE52FC19D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 have been submitted</t>
        </r>
      </text>
    </comment>
    <comment ref="BA72" authorId="0" shapeId="0" xr:uid="{0D80C0A1-0A12-4703-8AF8-77957B467F7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 have been submitted</t>
        </r>
      </text>
    </comment>
    <comment ref="BD72" authorId="0" shapeId="0" xr:uid="{769A3F7F-0D1B-4463-A8DA-DD05874F2C9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Records
Proof have been submitted</t>
        </r>
      </text>
    </comment>
    <comment ref="AJ73" authorId="1" shapeId="0" xr:uid="{D2CF8C71-405A-42C6-A615-B30C9FA53A7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06:54pm  
Check out at 11:25pm
Checked by Call report</t>
        </r>
      </text>
    </comment>
    <comment ref="AM73" authorId="0" shapeId="0" xr:uid="{DF0E58E4-C6C8-43BE-BD1F-A98CF11F675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or check out record</t>
        </r>
      </text>
    </comment>
    <comment ref="BA73" authorId="1" shapeId="0" xr:uid="{4EB584D2-6CE8-47E0-9540-D3746F25756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06:42pm  
Check out at 1:44am</t>
        </r>
      </text>
    </comment>
    <comment ref="AA75" authorId="1" shapeId="0" xr:uid="{DF4FC6C2-21FC-4E2A-A22F-B0B422DF74E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12:28pm  
Check out at 04:01am</t>
        </r>
      </text>
    </comment>
    <comment ref="AB75" authorId="1" shapeId="0" xr:uid="{F425B47F-FEDF-4DEC-B217-126F924F801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07:39pm  
Check out at 2:03am</t>
        </r>
      </text>
    </comment>
    <comment ref="AF75" authorId="1" shapeId="0" xr:uid="{C5C2A90D-04DD-4FE4-863D-214EF22A134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07:00pm  
Check out at 11:16pm</t>
        </r>
      </text>
    </comment>
    <comment ref="AF76" authorId="1" shapeId="0" xr:uid="{D321C952-A821-48DE-B9D0-4DF592C2BDB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07:50pm  
Check out at 4:04am</t>
        </r>
      </text>
    </comment>
    <comment ref="AM76" authorId="1" shapeId="0" xr:uid="{7C2BC89D-C765-4362-B237-B0CAFDF3043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08:57pm  
Check out at 4:05am</t>
        </r>
      </text>
    </comment>
    <comment ref="AU76" authorId="1" shapeId="0" xr:uid="{4D1B0DE0-4C25-441F-BC6D-8D7D697BC3A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09:33pm  
Check out at 4:10am</t>
        </r>
      </text>
    </comment>
    <comment ref="BC76" authorId="1" shapeId="0" xr:uid="{07F5FD9D-B329-49CD-BF50-D8B1716C8F7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07:41pm  
Check out at 4:07am</t>
        </r>
      </text>
    </comment>
    <comment ref="BD76" authorId="1" shapeId="0" xr:uid="{53ACECCC-74CF-474C-9CDE-4015F49A5F2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07:53pm  
Check out at 4:08am</t>
        </r>
      </text>
    </comment>
    <comment ref="AA77" authorId="1" shapeId="0" xr:uid="{107721EB-490A-4B1E-BECA-89B2BA99BE3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no Check in Record  
Check out at 4:04am</t>
        </r>
      </text>
    </comment>
    <comment ref="AB78" authorId="1" shapeId="0" xr:uid="{F8E99960-324B-41F3-AEA7-E1B58AAEAB7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06:57pm  
Check out at 1:41am</t>
        </r>
      </text>
    </comment>
    <comment ref="AF78" authorId="1" shapeId="0" xr:uid="{46D85B29-7678-4A0B-8561-38A36940732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06:52pm  
Check out at 8:10pm</t>
        </r>
      </text>
    </comment>
    <comment ref="AB79" authorId="1" shapeId="0" xr:uid="{87F4509B-7BE4-4F7D-BAC4-6F51180EA11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06:44pm  
Check out at 1:41am</t>
        </r>
      </text>
    </comment>
    <comment ref="AC79" authorId="1" shapeId="0" xr:uid="{10FDA6F2-C246-45FA-8B2F-84F15D166E7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8:04
Check out at 4:04am</t>
        </r>
      </text>
    </comment>
    <comment ref="AM79" authorId="1" shapeId="0" xr:uid="{4ED38319-4132-4AFE-A6EA-43214FED849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8:57
Check out at 4:05am</t>
        </r>
      </text>
    </comment>
    <comment ref="AO79" authorId="1" shapeId="0" xr:uid="{0CA8AB02-4212-45DC-8F6B-7DCB9084940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11:04pm  
Check out at 04:06am</t>
        </r>
      </text>
    </comment>
    <comment ref="AT79" authorId="1" shapeId="0" xr:uid="{C6660F5A-84A8-4150-A2BB-69A02AF3DEF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11:27pm  
Check out at 02:26am</t>
        </r>
      </text>
    </comment>
    <comment ref="AU79" authorId="1" shapeId="0" xr:uid="{7B5E99DF-AB8D-4DCB-B548-566A095D8C1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7:59
Check out at 2:23am</t>
        </r>
      </text>
    </comment>
    <comment ref="AV79" authorId="1" shapeId="0" xr:uid="{403901F5-0AD8-4769-B8DA-7E5CAAD34B6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7:34
Check out at 2:02am</t>
        </r>
      </text>
    </comment>
    <comment ref="AW79" authorId="1" shapeId="0" xr:uid="{68AB28AA-C93A-498B-9996-E69083490FF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7:28pm
Check out at 4:05am</t>
        </r>
      </text>
    </comment>
    <comment ref="AX79" authorId="1" shapeId="0" xr:uid="{2D0C806A-83C7-4F06-8ABF-7E033D34B58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7:26pm
Check out at 4:06am</t>
        </r>
      </text>
    </comment>
    <comment ref="BA79" authorId="1" shapeId="0" xr:uid="{E89B9E2A-7866-4D8F-8CE6-3EF725BF591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07:03pm  
Check out at 2:18am</t>
        </r>
      </text>
    </comment>
    <comment ref="AA81" authorId="1" shapeId="0" xr:uid="{E0AE8119-ED01-424F-86CE-03A0CCD9844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B81" authorId="1" shapeId="0" xr:uid="{2D095824-C2E3-4E23-9244-0CC31C2485F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82" authorId="1" shapeId="0" xr:uid="{A660AB70-1328-40BF-848C-CF4EFB4E8E0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82" authorId="1" shapeId="0" xr:uid="{31384C11-E95D-4E87-9E9D-2CDBA59A0DF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N82" authorId="1" shapeId="0" xr:uid="{40542BAB-DE26-4753-AB4F-A81A4D449A9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82" authorId="1" shapeId="0" xr:uid="{A5C944A4-8541-4F8E-99A9-62B3C72B1B2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82" authorId="1" shapeId="0" xr:uid="{91F0E658-9D10-4A01-A0BC-CB604CE4FF9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82" authorId="1" shapeId="0" xr:uid="{8DEE4A55-EE72-4604-840C-8A36305CB50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83" authorId="1" shapeId="0" xr:uid="{5C8B8880-75A2-4BD8-8C3A-C6AD6F4E156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83" authorId="1" shapeId="0" xr:uid="{40861C32-34A5-4FC8-9227-E4581CAE9DF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84" authorId="1" shapeId="0" xr:uid="{89F80DC6-1AF3-40AC-837B-EC4D450B00D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84" authorId="1" shapeId="0" xr:uid="{1BB96BED-3037-463E-8E02-E4C8C3983D4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N84" authorId="1" shapeId="0" xr:uid="{BCD6B024-8A9B-444F-AAFD-D7BA23C2A21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84" authorId="1" shapeId="0" xr:uid="{4650E139-F053-474B-A24D-4D51FF12905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84" authorId="1" shapeId="0" xr:uid="{85A9B159-F496-49E2-A7B6-49D349300E3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84" authorId="1" shapeId="0" xr:uid="{019E903E-1BAF-4AA5-B0C7-949F9608D28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85" authorId="1" shapeId="0" xr:uid="{32C9B58C-8612-4043-965F-495681C0BC2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85" authorId="1" shapeId="0" xr:uid="{35590E26-4507-4F27-B41C-C037DB13BB9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N85" authorId="1" shapeId="0" xr:uid="{8CF12546-601C-4A7C-84DB-69EC2E1934A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85" authorId="1" shapeId="0" xr:uid="{099A2D5D-1BB7-4970-8A08-169FC88C084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86" authorId="1" shapeId="0" xr:uid="{BE20DCAA-183D-4A48-9837-0F423806DC9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86" authorId="1" shapeId="0" xr:uid="{7FF4CBAE-D5AC-4EBF-9137-044E7A5C92F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N86" authorId="1" shapeId="0" xr:uid="{EB6A1B04-7CF9-468A-80C6-FED6F47991F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86" authorId="1" shapeId="0" xr:uid="{E096AA70-0301-4C98-9990-60E88DCC61B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86" authorId="1" shapeId="0" xr:uid="{1917AD7E-9BE1-4E6C-9D37-0A7D8C4C044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86" authorId="1" shapeId="0" xr:uid="{41C19177-AA6B-4B3F-BA64-CC52E34A9E6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87" authorId="1" shapeId="0" xr:uid="{98D42441-FF27-4387-B058-32DC7335F11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A87" authorId="1" shapeId="0" xr:uid="{CEC2F59B-4F71-4C37-9CF9-D3DC7C50A7F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B87" authorId="1" shapeId="0" xr:uid="{1DC80DFC-200B-4432-931B-3AE1EA95226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C87" authorId="1" shapeId="0" xr:uid="{6573FAA8-A628-4812-AF7A-A4F07BD7B92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D87" authorId="1" shapeId="0" xr:uid="{DC9E05E7-5008-494A-8D24-B841DC97164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88" authorId="1" shapeId="0" xr:uid="{C26BE234-91E1-416D-902B-C2CD09A7CCA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A88" authorId="1" shapeId="0" xr:uid="{199AB486-97EE-4E8C-82CD-B97A20152B9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C88" authorId="1" shapeId="0" xr:uid="{4F765D33-BE8C-42C1-BAB1-E82B58A11D2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D88" authorId="1" shapeId="0" xr:uid="{F03407F4-DB48-448A-ADC3-85436610714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89" authorId="1" shapeId="0" xr:uid="{27D2E52C-3B11-4A59-9B4D-F460C89CD9A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A89" authorId="1" shapeId="0" xr:uid="{53BB3E5A-F1E5-4365-94F3-F8EEA42DDD5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C89" authorId="1" shapeId="0" xr:uid="{73D3CCFA-B97C-466E-A0ED-AD0F9DC6EC5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D89" authorId="1" shapeId="0" xr:uid="{514B1799-C5DD-4320-AD84-36D549C88EC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90" authorId="1" shapeId="0" xr:uid="{6E971C33-615F-43ED-8C68-8DFA00D0E08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A90" authorId="1" shapeId="0" xr:uid="{C721594B-8144-4471-A950-039B8D12216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B90" authorId="1" shapeId="0" xr:uid="{C39DB8C2-B47D-4B57-B928-260EB979012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C90" authorId="1" shapeId="0" xr:uid="{299ABB28-4674-41FE-BF77-28EAFD7014F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D90" authorId="1" shapeId="0" xr:uid="{20619E3B-1698-4ABD-8345-5FFB18F3326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91" authorId="1" shapeId="0" xr:uid="{26F90516-5946-49E6-B2B3-0A11DB82DDF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A91" authorId="1" shapeId="0" xr:uid="{56D1EDBD-2625-4749-A188-2E7D5223EEE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B91" authorId="1" shapeId="0" xr:uid="{29DC3C36-0F93-47AA-A217-8CA4E8C04C6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C91" authorId="1" shapeId="0" xr:uid="{824494E2-1616-402B-9B71-8BACE520EE2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D91" authorId="1" shapeId="0" xr:uid="{DCB90D47-0970-4487-A59A-9433DC3BEFE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C92" authorId="1" shapeId="0" xr:uid="{C10D5BC5-0844-467D-9B7F-3E2473F3742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D92" authorId="1" shapeId="0" xr:uid="{5A25B39A-51C0-4D5E-89C9-0028183813C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93" authorId="0" shapeId="0" xr:uid="{0A589133-8E67-4D7E-9DFB-1CE698748D1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BA93" authorId="0" shapeId="0" xr:uid="{EB591F03-FAA4-43DE-8B35-C2D2EEC2CCD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BB93" authorId="0" shapeId="0" xr:uid="{862F0AB4-3330-4EA0-ABC9-9F64F6C65F9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BD93" authorId="1" shapeId="0" xr:uid="{5E785381-CBB5-4491-9B00-075527E73B0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9:24pm
Check out at 5:02am</t>
        </r>
      </text>
    </comment>
    <comment ref="AB94" authorId="1" shapeId="0" xr:uid="{AB07E893-A840-481D-BB19-8B94516D717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8:07
Check out at 4:03am</t>
        </r>
      </text>
    </comment>
    <comment ref="AJ94" authorId="1" shapeId="0" xr:uid="{C55248EB-BE51-4BD8-B1D1-B124A7486B3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8:20
no Check out record</t>
        </r>
      </text>
    </comment>
    <comment ref="AM94" authorId="1" shapeId="0" xr:uid="{1399EEC7-7A1D-4FCD-9C75-89F17909AAB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7:25
Check out at 4:21am</t>
        </r>
      </text>
    </comment>
    <comment ref="AO94" authorId="1" shapeId="0" xr:uid="{6E403D92-CFF1-46D9-A077-A4864E129D5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8:02pm
Check out at 4:07am</t>
        </r>
      </text>
    </comment>
    <comment ref="AP94" authorId="1" shapeId="0" xr:uid="{7FF3EB5D-61AF-4462-A9EB-77CD31C6F7C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7:11pm
Check out at 4:49am</t>
        </r>
      </text>
    </comment>
    <comment ref="AX94" authorId="0" shapeId="0" xr:uid="{4C18BA61-D879-4448-927A-5626325BB74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BA94" authorId="0" shapeId="0" xr:uid="{B1F33551-7CDC-4C22-9DC7-6E8704F1572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BB94" authorId="0" shapeId="0" xr:uid="{3BD4F95F-E437-4EE4-BACE-2E310493882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BD94" authorId="1" shapeId="0" xr:uid="{04594C25-C2AE-4FFF-B965-80941F3EF6A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10:28pm  
Check out at 04:09am</t>
        </r>
      </text>
    </comment>
    <comment ref="AA96" authorId="1" shapeId="0" xr:uid="{7AE8D5F1-F1A4-40F0-9648-58C7B742326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AA97" authorId="1" shapeId="0" xr:uid="{9E30D25C-2C7C-4328-B2E3-A616B5AF828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6:59
Check out at 1:59am</t>
        </r>
      </text>
    </comment>
    <comment ref="AC97" authorId="1" shapeId="0" xr:uid="{6E2620A1-FDBE-40B1-8B4D-CD14AA87D80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08:16pm
Check out at 4:05am</t>
        </r>
      </text>
    </comment>
    <comment ref="AG97" authorId="1" shapeId="0" xr:uid="{103B003F-9B57-4A48-BBC9-E7842FE67DF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08:10pm
Check out at 4:21am</t>
        </r>
      </text>
    </comment>
    <comment ref="AO97" authorId="1" shapeId="0" xr:uid="{EF552131-AF15-480D-B9F4-9A940313388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07:03pm
Check out at 2:58am</t>
        </r>
      </text>
    </comment>
    <comment ref="AP97" authorId="1" shapeId="0" xr:uid="{C21D6204-0817-4F36-BD77-66BA387F9ED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07:20pm
Check out at 4:04am</t>
        </r>
      </text>
    </comment>
    <comment ref="AT97" authorId="1" shapeId="0" xr:uid="{582851E0-13C5-407B-A390-70CBA1D0033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08:22pm
No Check out record</t>
        </r>
      </text>
    </comment>
    <comment ref="AV97" authorId="1" shapeId="0" xr:uid="{EE6C1DA0-BA76-4701-82DE-E29E1FA0312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06:51pm
Check out at 1:42am</t>
        </r>
      </text>
    </comment>
    <comment ref="AW97" authorId="1" shapeId="0" xr:uid="{B514785B-F0A2-4D3E-96F5-A544FC3D565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07:25pm
No Check out record</t>
        </r>
      </text>
    </comment>
    <comment ref="AP98" authorId="1" shapeId="0" xr:uid="{BCC54308-4340-486B-A505-E5567A64D50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07:50pm
Check out at 4:05am</t>
        </r>
      </text>
    </comment>
    <comment ref="AT98" authorId="1" shapeId="0" xr:uid="{7A845CEE-1FC9-4032-9DAE-C9620A4C9C1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10:45pm  
Check out at 04:40am</t>
        </r>
      </text>
    </comment>
    <comment ref="AV98" authorId="1" shapeId="0" xr:uid="{1892643C-2A08-459E-B025-1683C15B495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07:17pm
Check out at 2:01am</t>
        </r>
      </text>
    </comment>
    <comment ref="AW98" authorId="1" shapeId="0" xr:uid="{B27468C1-053D-4687-9B98-2DD96964C77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07:00pm
Check out at 2:07am</t>
        </r>
      </text>
    </comment>
    <comment ref="AX98" authorId="1" shapeId="0" xr:uid="{15888B37-7796-4B7C-81F5-F41C6D2ED9D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10:43pm  
Check out at 04:02am</t>
        </r>
      </text>
    </comment>
    <comment ref="BA98" authorId="1" shapeId="0" xr:uid="{ABCDF427-8FE0-489F-9774-2E53D677E70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08:23pm
Check out at 4:30am</t>
        </r>
      </text>
    </comment>
    <comment ref="BC98" authorId="1" shapeId="0" xr:uid="{FE1B0D09-FB98-4ABD-9E4E-E09F17AD8F1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09:19pm
Check out at 2:03am</t>
        </r>
      </text>
    </comment>
    <comment ref="BD98" authorId="1" shapeId="0" xr:uid="{D2C96904-55EC-48AD-97F2-51121824044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07:28pm
Check out at 4:21am</t>
        </r>
      </text>
    </comment>
    <comment ref="BB99" authorId="1" shapeId="0" xr:uid="{488FC4DA-F744-4977-850E-55784F17FE8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10:05pm  
Check out at 04:01am
Machine Error</t>
        </r>
      </text>
    </comment>
    <comment ref="AB100" authorId="1" shapeId="0" xr:uid="{D433C270-4BA3-4E70-AED2-7C2B8D8496F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10:00pm  
Check out at 03:59am</t>
        </r>
      </text>
    </comment>
    <comment ref="AH100" authorId="1" shapeId="0" xr:uid="{D17B8FFC-5DB0-4CAD-BD9F-C0D0CE8E519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10:45pm  
Check out at 04:08am</t>
        </r>
      </text>
    </comment>
    <comment ref="AQ100" authorId="1" shapeId="0" xr:uid="{2407C1F8-5B0F-4444-80F6-B134380A2B2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09:47pm  
Check out at 04:08am</t>
        </r>
      </text>
    </comment>
    <comment ref="AT100" authorId="0" shapeId="0" xr:uid="{B2AF4289-7109-40D4-96CA-F2E3C8DF0A6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</t>
        </r>
      </text>
    </comment>
    <comment ref="BB100" authorId="0" shapeId="0" xr:uid="{FF383544-A21D-4D1C-91C0-74C6CAD113D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D100" authorId="1" shapeId="0" xr:uid="{49AB6078-5026-40D9-A976-E0E976CF6DC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12:20pm  
Check out at 04:01am</t>
        </r>
      </text>
    </comment>
    <comment ref="AA101" authorId="0" shapeId="0" xr:uid="{D1A61786-F50A-495D-B3EF-5A61D2E01F3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check out records
</t>
        </r>
      </text>
    </comment>
    <comment ref="AC101" authorId="1" shapeId="0" xr:uid="{5191D421-1BD0-4DB9-8288-12DF7EFFD84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08:00pm
Check out at 4:06am</t>
        </r>
      </text>
    </comment>
    <comment ref="AG101" authorId="1" shapeId="0" xr:uid="{25BBB957-BAEC-4CE0-A78A-AF0868C53AA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07:15pm
Check out at 4:02am</t>
        </r>
      </text>
    </comment>
    <comment ref="AJ101" authorId="0" shapeId="0" xr:uid="{DEDB652C-EC3B-4DC7-9A29-7C21EC3151B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out record</t>
        </r>
      </text>
    </comment>
    <comment ref="AM101" authorId="0" shapeId="0" xr:uid="{4910277C-C2B4-4BE3-80BA-4E7C0079AD6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</t>
        </r>
      </text>
    </comment>
    <comment ref="AT101" authorId="1" shapeId="0" xr:uid="{F1138573-B36E-423C-B170-A647930FF99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07:05pm
Check out at 1:26am</t>
        </r>
      </text>
    </comment>
    <comment ref="AU101" authorId="1" shapeId="0" xr:uid="{3AFA17C0-F881-4F3B-93B8-7E5D9527A29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07:17pm
Check out at 2:04am</t>
        </r>
      </text>
    </comment>
    <comment ref="AX101" authorId="1" shapeId="0" xr:uid="{03195E25-E28B-4941-A229-AEFF3C8306B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10:05pm  
Check out at 04:01am
machine error</t>
        </r>
      </text>
    </comment>
    <comment ref="BD101" authorId="1" shapeId="0" xr:uid="{6059DBF1-CC78-4486-9D92-25E04E80C1D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08:08pm
Check out at 4:00am</t>
        </r>
      </text>
    </comment>
    <comment ref="AI102" authorId="1" shapeId="0" xr:uid="{B1FE2B9F-9ED2-46E7-A8E3-EAF1B14AE22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06:37pm
Check out at 2:11am</t>
        </r>
      </text>
    </comment>
    <comment ref="AA103" authorId="1" shapeId="0" xr:uid="{DC9F1C83-BC48-4388-A973-964CE0B8916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07:27pm
Check out at 4:02am</t>
        </r>
      </text>
    </comment>
    <comment ref="AB103" authorId="1" shapeId="0" xr:uid="{A8CE79F2-59A5-4C2C-BFB1-19A3A3A215C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07:23pm
Check out at 4:04am</t>
        </r>
      </text>
    </comment>
    <comment ref="AH103" authorId="1" shapeId="0" xr:uid="{949D74F1-1CC1-402F-9CE5-ED3996263E5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08:23pm
Check out at 4:02am</t>
        </r>
      </text>
    </comment>
    <comment ref="AJ103" authorId="0" shapeId="0" xr:uid="{73062D29-3364-4631-8971-7F911543E6F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out record</t>
        </r>
      </text>
    </comment>
    <comment ref="AT103" authorId="1" shapeId="0" xr:uid="{B76354D5-801F-4D0D-B32B-5689BA702CB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10:21pm  
Check out at 02:07am</t>
        </r>
      </text>
    </comment>
    <comment ref="AU103" authorId="1" shapeId="0" xr:uid="{B9BF1137-140C-4817-9503-6D9B92470DB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07:02pm
Check out at 2:06am</t>
        </r>
      </text>
    </comment>
    <comment ref="AW103" authorId="1" shapeId="0" xr:uid="{437A1FAB-D287-42CA-BDE8-B705650B1DF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06:37pm
Check out at 2:08am</t>
        </r>
      </text>
    </comment>
    <comment ref="AX103" authorId="0" shapeId="0" xr:uid="{0739EF1C-26B8-49F3-8D98-F84AAEC08B3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</t>
        </r>
      </text>
    </comment>
    <comment ref="BA103" authorId="0" shapeId="0" xr:uid="{B1422800-1CB4-4227-84E2-B1578EFAFDE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</t>
        </r>
      </text>
    </comment>
    <comment ref="BB103" authorId="0" shapeId="0" xr:uid="{5B242E01-8017-49AD-A44C-4CE2538BC16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and Out Record</t>
        </r>
      </text>
    </comment>
    <comment ref="BC103" authorId="1" shapeId="0" xr:uid="{BC2E96B3-0BB2-4C88-B30D-D0111150D36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08:46pm
Check out at 4:00am</t>
        </r>
      </text>
    </comment>
    <comment ref="BD103" authorId="1" shapeId="0" xr:uid="{9E86E741-EE48-41CA-804C-870CE7D0F29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08:29pm
Check out at 4:02am</t>
        </r>
      </text>
    </comment>
    <comment ref="AV104" authorId="0" shapeId="0" xr:uid="{BB27B11E-2B4F-43A7-B22B-A51F93FB755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Came for 15mins 
As per Tuzak khan</t>
        </r>
      </text>
    </comment>
    <comment ref="AA105" authorId="1" shapeId="0" xr:uid="{57362FC8-2571-423D-AF62-F1E9C42D90A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10:08am
Check out at 6:19pm</t>
        </r>
      </text>
    </comment>
    <comment ref="AC105" authorId="0" shapeId="0" xr:uid="{40ED6589-7117-499C-8B00-862F0BE38D3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Records</t>
        </r>
      </text>
    </comment>
    <comment ref="AF105" authorId="1" shapeId="0" xr:uid="{D5E105AB-730F-4A42-82F8-F373334A3FD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09:53am
Check out at 6:32pm</t>
        </r>
      </text>
    </comment>
    <comment ref="AG105" authorId="1" shapeId="0" xr:uid="{8A3C1994-05B0-49B1-A43A-8950408326B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10:54am
Check out at 6:46pm</t>
        </r>
      </text>
    </comment>
    <comment ref="AH105" authorId="1" shapeId="0" xr:uid="{962FDC3B-76BB-42F3-BC49-20F4A8E3A2B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12:12pm
Check out at 7:05pm</t>
        </r>
      </text>
    </comment>
    <comment ref="AJ105" authorId="1" shapeId="0" xr:uid="{8D7497C5-C419-4423-8F06-915FD65FA0D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11:20am
Check out at 8:01pm</t>
        </r>
      </text>
    </comment>
    <comment ref="AT105" authorId="1" shapeId="0" xr:uid="{3FE887D0-E939-4E68-98F0-1C89302F0A3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was present`</t>
        </r>
      </text>
    </comment>
    <comment ref="AU105" authorId="1" shapeId="0" xr:uid="{687050B0-E529-4B22-9B2A-3F9D5776897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was present`</t>
        </r>
      </text>
    </comment>
    <comment ref="BA106" authorId="1" shapeId="0" xr:uid="{E96213B4-DB5B-4DD9-AA55-B86A50A2787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B106" authorId="1" shapeId="0" xr:uid="{86E32CB5-8AD6-453E-A1A0-93366F8D508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C106" authorId="1" shapeId="0" xr:uid="{DFCBD916-E631-4262-B6E4-5A76B33F749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D106" authorId="1" shapeId="0" xr:uid="{949D30FF-8700-4416-BF7F-22A1CEB64DD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C108" authorId="1" shapeId="0" xr:uid="{CD895972-BF61-473D-8B8E-7C6911E8619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AJ109" authorId="1" shapeId="0" xr:uid="{EAC580EC-C22C-47D7-8EF6-CAFF89A33E1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BA109" authorId="1" shapeId="0" xr:uid="{7B6C8AE4-BB49-4306-87F0-7782807BA6E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AT110" authorId="1" shapeId="0" xr:uid="{76B56D3F-5886-43AD-BC7E-DB19AFB4EC5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BA112" authorId="1" shapeId="0" xr:uid="{EE012869-241E-4C65-BC20-8A25FE96BF3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BB112" authorId="1" shapeId="0" xr:uid="{D86A3F8F-4561-4BFC-9B60-D4B264D11C7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AA113" authorId="1" shapeId="0" xr:uid="{68B68990-CAAA-4E5E-84A0-456E928C9EE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B113" authorId="1" shapeId="0" xr:uid="{E1803605-6D01-4907-865D-F9EACA9ED14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C113" authorId="1" shapeId="0" xr:uid="{7469F93C-3407-4EC6-A5B3-96A015A0631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F113" authorId="1" shapeId="0" xr:uid="{F27CF3F5-1B8C-4B6A-A96A-F5E03A8F136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G113" authorId="1" shapeId="0" xr:uid="{D2E6F4A1-3746-4994-91B8-51BAD68C25E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H113" authorId="1" shapeId="0" xr:uid="{25AD9C6B-C4BB-4991-A0E0-076AA7D9885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113" authorId="1" shapeId="0" xr:uid="{A4911983-A793-49F7-A7BA-DAC6599649A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113" authorId="1" shapeId="0" xr:uid="{C07F6BA9-9853-4028-B0CE-8FF170D9DE5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113" authorId="1" shapeId="0" xr:uid="{ADB780C1-2C55-4B70-BABF-D9E940FAD3E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N113" authorId="1" shapeId="0" xr:uid="{2D1EDB30-4E76-4BB1-BD2A-AB6EFB21648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113" authorId="1" shapeId="0" xr:uid="{76A3FB93-15BB-4870-A330-37FCDB77998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113" authorId="1" shapeId="0" xr:uid="{E44E147B-6AE7-4F67-8B2E-EE2F4883F63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T113" authorId="1" shapeId="0" xr:uid="{23C24AFB-090B-4495-ABE8-5A951658ECA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U113" authorId="1" shapeId="0" xr:uid="{9FC54B3C-49C7-47A6-A762-49FD0B325B8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113" authorId="1" shapeId="0" xr:uid="{1D88562F-B560-44DE-BE38-7BFE94E2C0A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113" authorId="1" shapeId="0" xr:uid="{5C054340-167E-49EE-96E9-E47DB82706C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A113" authorId="1" shapeId="0" xr:uid="{74D755A4-747E-4C9A-B904-3B1E58FB847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B113" authorId="1" shapeId="0" xr:uid="{449E1FC7-0A5C-4EF5-AEA0-A28B26F8FD4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C113" authorId="1" shapeId="0" xr:uid="{24D161B6-F298-452B-BC56-48C2C67ADE5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D113" authorId="1" shapeId="0" xr:uid="{381EB75F-DE53-4C4C-AA4A-D7DD0944266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118" authorId="1" shapeId="0" xr:uid="{EC25E8E1-3E64-44B9-A92F-11A85295EB8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BA118" authorId="1" shapeId="0" xr:uid="{7B986F5D-9898-4DCF-9E59-E4D33965CD1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AN119" authorId="1" shapeId="0" xr:uid="{F338E238-94B2-4025-8494-3013EC1FF25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AB122" authorId="1" shapeId="0" xr:uid="{02E288F4-2BA0-45DC-8B6A-713436B158B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BG144" authorId="2" shapeId="0" xr:uid="{AB209DF8-13FF-4F55-B92F-01331ADD47C0}">
      <text>
        <r>
          <rPr>
            <sz val="8"/>
            <color indexed="81"/>
            <rFont val="Tahoma"/>
            <family val="2"/>
          </rPr>
          <t xml:space="preserve">Paid &amp; Unpaid Leaves Both
</t>
        </r>
      </text>
    </comment>
    <comment ref="BG152" authorId="2" shapeId="0" xr:uid="{2FCB408F-9DF6-4830-ADCC-ECE4E702DEE8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196" authorId="2" shapeId="0" xr:uid="{101F7CA9-B1E1-4618-BBB2-52E6A0309BF3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04" authorId="2" shapeId="0" xr:uid="{96CF88B6-025F-4716-8964-A32681067C95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48" authorId="2" shapeId="0" xr:uid="{511BF8F5-A469-4003-BAC8-24D672B05CF0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56" authorId="2" shapeId="0" xr:uid="{ECF150FA-59EF-4EB8-BD8F-1E68CA4F5FFC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300" authorId="2" shapeId="0" xr:uid="{E2CD4580-530B-4F99-903C-D3BB0E5C26F1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308" authorId="2" shapeId="0" xr:uid="{D9907CD4-6DEF-44EF-B7E1-95BA2C4D1D3E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Williams Jr.</author>
    <author>Wali Khan</author>
    <author>ASAD ULLAH</author>
  </authors>
  <commentList>
    <comment ref="AH1" authorId="0" shapeId="0" xr:uid="{15A90883-C711-4B16-A8F2-0231122E282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The attendance machine was logged off due to a power outage.
</t>
        </r>
        <r>
          <rPr>
            <b/>
            <sz val="9"/>
            <color indexed="81"/>
            <rFont val="Tahoma"/>
            <family val="2"/>
          </rPr>
          <t xml:space="preserve">Duration: 2am onwards
</t>
        </r>
      </text>
    </comment>
    <comment ref="AA3" authorId="1" shapeId="0" xr:uid="{DA307A49-E70D-4F2D-9536-D3261C283BE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07:24pm
check out at 04:11pm</t>
        </r>
      </text>
    </comment>
    <comment ref="AD3" authorId="1" shapeId="0" xr:uid="{6DBDC79F-5653-4A8B-9811-1274E4E75AB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07:41pm
Couldn't mark Check out</t>
        </r>
      </text>
    </comment>
    <comment ref="AE3" authorId="1" shapeId="0" xr:uid="{21862B4C-187A-4958-8DAD-14327B6BB3E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07:49pm
Couldn't mark Check out</t>
        </r>
      </text>
    </comment>
    <comment ref="AF3" authorId="1" shapeId="0" xr:uid="{1A893D16-94EF-4B04-97DC-E84AA90F3F9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07:15pm
Couldn't mark Check out</t>
        </r>
      </text>
    </comment>
    <comment ref="AM3" authorId="0" shapeId="0" xr:uid="{A12EE818-E71A-4739-AE17-B91660FB03B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Overtime</t>
        </r>
      </text>
    </comment>
    <comment ref="AZ3" authorId="1" shapeId="0" xr:uid="{DEA5BFE8-AF4F-4048-829B-F53B72021D7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07:28pm</t>
        </r>
      </text>
    </comment>
    <comment ref="AH4" authorId="1" shapeId="0" xr:uid="{7A9FC8E1-5174-491D-8935-F9F727AF30D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7:16pm
</t>
        </r>
      </text>
    </comment>
    <comment ref="AL4" authorId="1" shapeId="0" xr:uid="{07D5AC8E-6F45-43BC-BA56-A361856B42E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06:49pm
check out at 03:49am</t>
        </r>
      </text>
    </comment>
    <comment ref="AM4" authorId="1" shapeId="0" xr:uid="{1AA065E9-7576-4B7A-B601-19E9F683743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06:43pm
Check out at 12:27am</t>
        </r>
      </text>
    </comment>
    <comment ref="AO4" authorId="1" shapeId="0" xr:uid="{A8A70D78-6256-44F9-B990-3D054D23292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08:36pm
check out at 03:59am</t>
        </r>
      </text>
    </comment>
    <comment ref="AV4" authorId="1" shapeId="0" xr:uid="{2FFE1A3C-B205-4EF9-BF5A-27F8243D413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06:39pm
Check out at 2:30am</t>
        </r>
      </text>
    </comment>
    <comment ref="AZ4" authorId="1" shapeId="0" xr:uid="{5B328667-8E9A-4C20-979B-9B27F91706F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07:35pm
check out at 03:03am
Approved due to eid</t>
        </r>
      </text>
    </comment>
    <comment ref="AD5" authorId="1" shapeId="0" xr:uid="{54813ADE-F4D8-474B-886D-F8208A81103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04:05pm
check out at 10:29pm</t>
        </r>
      </text>
    </comment>
    <comment ref="AE5" authorId="1" shapeId="0" xr:uid="{05160BFF-A170-4590-9456-07BA0627819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04:00pm
Check out at 6:32pm</t>
        </r>
      </text>
    </comment>
    <comment ref="AG5" authorId="1" shapeId="0" xr:uid="{F7FF036C-47C7-4397-B9FE-B9767B542CD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04:17pm
check out at 10:36pm</t>
        </r>
      </text>
    </comment>
    <comment ref="AK5" authorId="1" shapeId="0" xr:uid="{83825CA9-73CD-4EA3-AEA6-1D9D689622A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04:05pm
Check out at 9:27pm</t>
        </r>
      </text>
    </comment>
    <comment ref="AS5" authorId="1" shapeId="0" xr:uid="{66596F24-0DA3-4F52-9068-E24A2E5BFBA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04:15pm
check out at 09:27pm</t>
        </r>
      </text>
    </comment>
    <comment ref="AY5" authorId="0" shapeId="0" xr:uid="{C9DDA84F-E5BA-4922-9660-5FE3E69476D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BC5" authorId="0" shapeId="0" xr:uid="{35DA108A-FD67-4E95-8615-820E56EE0DF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A6" authorId="1" shapeId="0" xr:uid="{B4321602-CE1E-4A1D-AAD3-9DF13BCFF18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08:50pm
check out at 05:16pm</t>
        </r>
      </text>
    </comment>
    <comment ref="AD6" authorId="1" shapeId="0" xr:uid="{2C7F2719-4419-4811-8B9A-06F6574E712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09:03pm
Couldn't mark Check out</t>
        </r>
      </text>
    </comment>
    <comment ref="AE6" authorId="1" shapeId="0" xr:uid="{55053FAF-E5E6-4B27-BB8E-7BA949E4EB5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08:47pm
Couldn't mark Check out</t>
        </r>
      </text>
    </comment>
    <comment ref="AF6" authorId="1" shapeId="0" xr:uid="{DA93559F-B491-4BFF-A07C-8DA5F2BB4C6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08:45pm
Couldn't mark Check out</t>
        </r>
      </text>
    </comment>
    <comment ref="AH6" authorId="1" shapeId="0" xr:uid="{F03082D1-D408-47DB-A755-5C6A1417AFC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08:54pm</t>
        </r>
      </text>
    </comment>
    <comment ref="AN6" authorId="1" shapeId="0" xr:uid="{F32F6835-539D-451A-AFE6-71C6AC6903D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09:26pm
check out at 05:47am</t>
        </r>
      </text>
    </comment>
    <comment ref="AR6" authorId="1" shapeId="0" xr:uid="{48143CC5-B70C-4A80-B190-5CC610045BE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05:13am
</t>
        </r>
      </text>
    </comment>
    <comment ref="BC6" authorId="1" shapeId="0" xr:uid="{0A4FD962-CB6C-4BC6-886D-48A7883615C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08:51pm
Couldn't mark Check out</t>
        </r>
      </text>
    </comment>
    <comment ref="AD7" authorId="1" shapeId="0" xr:uid="{9D0CAD7F-6DA0-4A5F-87E8-EF1FB72E37C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07:17pm
Couldn't mark Check out</t>
        </r>
      </text>
    </comment>
    <comment ref="AE7" authorId="1" shapeId="0" xr:uid="{3E9756D0-BB82-4630-B8E2-945AD33A2C6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7:35pm
Check out at 11:56pm
</t>
        </r>
      </text>
    </comment>
    <comment ref="AF7" authorId="1" shapeId="0" xr:uid="{BD09C516-5F22-43A5-B19B-B73B909078F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07:11pm
Couldn't mark Check out</t>
        </r>
      </text>
    </comment>
    <comment ref="AH7" authorId="1" shapeId="0" xr:uid="{7FEE5A2B-A67B-4EDF-94A4-13EDB100C81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07:58pm
couldn't Mark Check out</t>
        </r>
      </text>
    </comment>
    <comment ref="AL7" authorId="1" shapeId="0" xr:uid="{12028DDD-0046-447C-939D-0C09770C375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11:57pm
check out at 05:25am
</t>
        </r>
      </text>
    </comment>
    <comment ref="AM7" authorId="1" shapeId="0" xr:uid="{B3DC8980-5315-4FF5-90DC-8CBCA396A2E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08:23pm
check out at 04:50am</t>
        </r>
      </text>
    </comment>
    <comment ref="BC7" authorId="0" shapeId="0" xr:uid="{51304937-32B2-4337-B967-5E7F9CB25FF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B9" authorId="0" shapeId="0" xr:uid="{6F6E0B4B-D102-4CA4-AA43-CDA9D619D95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9:37pm
Check out at 6:01pm</t>
        </r>
      </text>
    </comment>
    <comment ref="AD9" authorId="1" shapeId="0" xr:uid="{62F64146-6C1A-4221-95B0-885F5052BDD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09:19pm
couldn't Mark Check out</t>
        </r>
      </text>
    </comment>
    <comment ref="AE9" authorId="1" shapeId="0" xr:uid="{FAA504C7-8922-4B22-9349-51F365135CD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09:23pm
couldn't Mark Check out</t>
        </r>
      </text>
    </comment>
    <comment ref="AG9" authorId="1" shapeId="0" xr:uid="{6D5EEB97-5392-4023-922B-E04270D99E9C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 11:34pm
Check out at 07:54pm
</t>
        </r>
      </text>
    </comment>
    <comment ref="AN9" authorId="1" shapeId="0" xr:uid="{C594530E-85AD-4049-BC91-04D189A8EFF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11:11pm
check out at 06:53am</t>
        </r>
      </text>
    </comment>
    <comment ref="AR9" authorId="1" shapeId="0" xr:uid="{2BAA8E6E-FCE8-4551-9688-61D91612644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09:34pm
check out at 06:09pm</t>
        </r>
      </text>
    </comment>
    <comment ref="AS9" authorId="1" shapeId="0" xr:uid="{5BFDA12C-67AA-4294-BD7C-E854CCA320D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12:48pm
couldn't Mark Check out</t>
        </r>
      </text>
    </comment>
    <comment ref="AU9" authorId="1" shapeId="0" xr:uid="{62043FD2-773E-4050-A981-9F230F1E012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11:01am
couldn't Mark Check out</t>
        </r>
      </text>
    </comment>
    <comment ref="AW9" authorId="0" shapeId="0" xr:uid="{BC755E73-2F2F-4BF8-8C3D-BA3CB7F3C94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9:44am
Check out at 6:12pm</t>
        </r>
      </text>
    </comment>
    <comment ref="AZ10" authorId="0" shapeId="0" xr:uid="{F7C35666-05C6-4DE9-A5BA-89A4A789E98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check out</t>
        </r>
      </text>
    </comment>
    <comment ref="AB11" authorId="0" shapeId="0" xr:uid="{37667023-8F11-478F-A2C3-35DF64455B6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9:03pm
Check out at 6:01pm</t>
        </r>
      </text>
    </comment>
    <comment ref="AF11" authorId="1" shapeId="0" xr:uid="{DA5F06AB-0B5D-4B2C-843B-E884EB41ED7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09:10pm
Couldn't mark Check out</t>
        </r>
      </text>
    </comment>
    <comment ref="AS11" authorId="1" shapeId="0" xr:uid="{402CBA19-4853-4376-A8F6-B7CEE43AC22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09:13pm
Couldn't mark Check out</t>
        </r>
      </text>
    </comment>
    <comment ref="AU11" authorId="1" shapeId="0" xr:uid="{1FC511B1-936A-4D54-8B3E-3C1C0B4727A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09:16pm
Couldn't mark Check out</t>
        </r>
      </text>
    </comment>
    <comment ref="AZ11" authorId="1" shapeId="0" xr:uid="{D1437BD4-FBDC-4290-B9D7-B6F22E81A3B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09:14pm
Couldn't mark Check out</t>
        </r>
      </text>
    </comment>
    <comment ref="BC11" authorId="1" shapeId="0" xr:uid="{D9D9B454-2D96-4A4C-A215-E96D1F7B092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10:18am
couldn't Mark Check out</t>
        </r>
      </text>
    </comment>
    <comment ref="AG13" authorId="1" shapeId="0" xr:uid="{1FA52B87-1760-4493-B8A9-6576156F5CD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10:44pm
check out at 7:14pm</t>
        </r>
      </text>
    </comment>
    <comment ref="AO13" authorId="0" shapeId="0" xr:uid="{FAF70CE9-0C93-4224-8A4B-E1C51044B02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Y13" authorId="1" shapeId="0" xr:uid="{4B3155A4-0C04-40A1-9730-C790F211519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11:16pm
check out at 06:17pm</t>
        </r>
      </text>
    </comment>
    <comment ref="BC13" authorId="1" shapeId="0" xr:uid="{1B6EDA64-9639-4E79-824F-3F0101C1813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10:05am
check out at 2:27pm
</t>
        </r>
      </text>
    </comment>
    <comment ref="AD14" authorId="1" shapeId="0" xr:uid="{58DE2683-8558-4AFF-BA3A-336DCF7B37D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09:01pm
Couldn't mark Check out</t>
        </r>
      </text>
    </comment>
    <comment ref="AE14" authorId="1" shapeId="0" xr:uid="{31D8D87A-E4A5-47B7-9E73-6B807DB5D46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09:08pm
Couldn't mark Check out</t>
        </r>
      </text>
    </comment>
    <comment ref="AF14" authorId="1" shapeId="0" xr:uid="{FA41DDBE-48C5-45AA-9EB9-727C2E25B4C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09:07pm
Couldn't mark Check out</t>
        </r>
      </text>
    </comment>
    <comment ref="AK14" authorId="1" shapeId="0" xr:uid="{6F99CD1B-13C4-47E7-86A5-4C7E974641C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10:12am
check out at 6:21pm</t>
        </r>
      </text>
    </comment>
    <comment ref="AO14" authorId="1" shapeId="0" xr:uid="{B296CAAD-22BF-49A5-ADE8-58F43DA4E8F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10:31pm
check out at 01:39am
</t>
        </r>
      </text>
    </comment>
    <comment ref="AS14" authorId="1" shapeId="0" xr:uid="{0C754B5D-BEE6-44B7-8A00-3751979CC0A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10:58am
couldn't Mark Check out</t>
        </r>
      </text>
    </comment>
    <comment ref="AU14" authorId="1" shapeId="0" xr:uid="{192A0FC3-3D21-4F79-82E2-D5B4055383C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10:48am
couldn't Mark Check out</t>
        </r>
      </text>
    </comment>
    <comment ref="AW14" authorId="0" shapeId="0" xr:uid="{DC78D5D1-973B-4924-9FE0-D1A646E5295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8:11am
Check out at 4:01pm</t>
        </r>
      </text>
    </comment>
    <comment ref="AK15" authorId="0" shapeId="0" xr:uid="{15A02E35-7896-44D4-9295-AE70773185A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Thumb not assigned</t>
        </r>
      </text>
    </comment>
    <comment ref="AL15" authorId="0" shapeId="0" xr:uid="{16859DD6-3772-4F28-AA66-FA8812A9EED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Thumb not assigned</t>
        </r>
      </text>
    </comment>
    <comment ref="AM15" authorId="0" shapeId="0" xr:uid="{E3B389C8-921E-44BB-98A7-90ABF25C315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Thumb not assigned</t>
        </r>
      </text>
    </comment>
    <comment ref="AN15" authorId="0" shapeId="0" xr:uid="{8CCBE1CF-627B-443A-9A18-6EF06773B0E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Thumb not assigned</t>
        </r>
      </text>
    </comment>
    <comment ref="AD18" authorId="1" shapeId="0" xr:uid="{58678E24-FD72-4B89-8C1D-48FF3032277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07:01pm
Couldn't mark Check out</t>
        </r>
      </text>
    </comment>
    <comment ref="AE18" authorId="1" shapeId="0" xr:uid="{46BE0256-3981-43D6-B325-BA9A4B549BC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6:57pm
Check out at 11:49pm
</t>
        </r>
      </text>
    </comment>
    <comment ref="AF18" authorId="1" shapeId="0" xr:uid="{6D8C098D-103B-4AE4-B6C6-863BF7FC3A2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09:44pm
Couldn't mark Check out</t>
        </r>
      </text>
    </comment>
    <comment ref="AM18" authorId="1" shapeId="0" xr:uid="{9B8C606E-68EA-4208-A674-37557F9B2E5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07:23pm
Check out at 1:50am</t>
        </r>
      </text>
    </comment>
    <comment ref="BC18" authorId="1" shapeId="0" xr:uid="{5852BCF0-BCBF-4F11-9F80-2F8B6956F51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7:28pm
check out at 12:07am
</t>
        </r>
      </text>
    </comment>
    <comment ref="AD19" authorId="1" shapeId="0" xr:uid="{F57180CE-246D-4686-939B-9FCCF5C6500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07:25pm
couldn't Mark Check out</t>
        </r>
      </text>
    </comment>
    <comment ref="AE19" authorId="1" shapeId="0" xr:uid="{8BAE9249-0A12-4CF1-B512-00B2BB2E131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07:08pm
couldn't Mark Check out</t>
        </r>
      </text>
    </comment>
    <comment ref="AF19" authorId="1" shapeId="0" xr:uid="{5E02F44A-D853-4C5F-8D19-04D765AEEC5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07:13pm
couldn't Mark Check out</t>
        </r>
      </text>
    </comment>
    <comment ref="AL19" authorId="1" shapeId="0" xr:uid="{7221139B-D364-44FA-BCF3-4AED627C93B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07:41pm
check out at 5:13pm</t>
        </r>
      </text>
    </comment>
    <comment ref="AN19" authorId="1" shapeId="0" xr:uid="{40CA81A4-57EB-4008-98B0-5C29C6E852F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07:29pm
check out at 4:31am</t>
        </r>
      </text>
    </comment>
    <comment ref="AE20" authorId="1" shapeId="0" xr:uid="{FE85C537-60D6-4BE4-B342-F79605E56F8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6:29pm
Check out at 12:38am
</t>
        </r>
      </text>
    </comment>
    <comment ref="AH20" authorId="1" shapeId="0" xr:uid="{499A4756-F4CC-45B1-AE6E-6AEA6E65882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8:56pm
Check out at 12:39am
</t>
        </r>
      </text>
    </comment>
    <comment ref="AM20" authorId="1" shapeId="0" xr:uid="{96AD57A2-2580-4CEA-847C-6FF74941271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08:38pm
check out at 5:13pm</t>
        </r>
      </text>
    </comment>
    <comment ref="AT20" authorId="1" shapeId="0" xr:uid="{34A29A5D-86B3-41A5-8DB0-DB23EE54222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6:32pm
Check out at 11:10pm
</t>
        </r>
      </text>
    </comment>
    <comment ref="AZ20" authorId="1" shapeId="0" xr:uid="{80B5D510-9315-458E-A041-E0F5EF12D87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6:30pm
Check out at 12:13am
</t>
        </r>
      </text>
    </comment>
    <comment ref="BC20" authorId="1" shapeId="0" xr:uid="{D477F031-B256-44E2-B536-2AA8CBF74EF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6:27pm
Check out at 12:20am
</t>
        </r>
      </text>
    </comment>
    <comment ref="AF21" authorId="1" shapeId="0" xr:uid="{87209EB6-7AA0-49CE-A590-E506C0B3254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06:34pm
Couldn't mark Check out</t>
        </r>
      </text>
    </comment>
    <comment ref="AK21" authorId="1" shapeId="0" xr:uid="{EC44FA0F-FB42-4FD9-8968-D33CA53E249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07:18pm
check out at 4:27am</t>
        </r>
      </text>
    </comment>
    <comment ref="AN21" authorId="1" shapeId="0" xr:uid="{EA81887C-D265-4D79-AF5B-13CE0A4C8C3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7:29pm
check out at 4:06pm</t>
        </r>
      </text>
    </comment>
    <comment ref="AR21" authorId="1" shapeId="0" xr:uid="{48544E1B-332D-4D39-8825-12D74CEAB22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BC21" authorId="1" shapeId="0" xr:uid="{0DDC4DD8-8617-485D-9D1D-1FAA8E666B3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06:59pm
couldn't Mark Check out</t>
        </r>
      </text>
    </comment>
    <comment ref="AE22" authorId="1" shapeId="0" xr:uid="{E1DF73FD-FE91-4F7D-803F-1576A784C7F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07:13pm
check out at 4:19am</t>
        </r>
      </text>
    </comment>
    <comment ref="AF22" authorId="1" shapeId="0" xr:uid="{FEA576CA-8041-4275-8888-A78B3BB6EA3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6:54pm
Check out at 09:51pm
</t>
        </r>
      </text>
    </comment>
    <comment ref="AK22" authorId="1" shapeId="0" xr:uid="{C32EB60B-9B87-4845-AEA1-D9D78C14AB8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07:12pm
check out at 4:03pm</t>
        </r>
      </text>
    </comment>
    <comment ref="AZ22" authorId="1" shapeId="0" xr:uid="{3869E247-63F9-4580-809D-9389F719B57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6:53pm
Check out at 11:09pm
</t>
        </r>
      </text>
    </comment>
    <comment ref="BC22" authorId="1" shapeId="0" xr:uid="{DFDB0620-2CB9-4DDE-8158-62F7FC53E4E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06:44pm
couldn't Mark Check out</t>
        </r>
      </text>
    </comment>
    <comment ref="AD23" authorId="1" shapeId="0" xr:uid="{4DEEAEB2-1C32-410B-BF3E-EC5A7755A0E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06:53pm
couldn't Mark Check out</t>
        </r>
      </text>
    </comment>
    <comment ref="AE23" authorId="1" shapeId="0" xr:uid="{5AC02D88-BD88-4A4E-AB99-978E742F373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06:55pm
check out at 1:18am</t>
        </r>
      </text>
    </comment>
    <comment ref="AF23" authorId="1" shapeId="0" xr:uid="{7855070B-2299-4AF0-9C57-A14EC17E8F0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6:55pm
Check out at 10:34pm
</t>
        </r>
      </text>
    </comment>
    <comment ref="AG23" authorId="1" shapeId="0" xr:uid="{2329ABD4-9589-4BCD-B721-ADEA8DA890B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04:53am
</t>
        </r>
      </text>
    </comment>
    <comment ref="AZ23" authorId="1" shapeId="0" xr:uid="{B09E3C15-8330-4004-9C94-412D6ADC3E3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6:51pm
Check out at 1:14am
</t>
        </r>
      </text>
    </comment>
    <comment ref="BC23" authorId="1" shapeId="0" xr:uid="{D25EA20A-9061-479F-91F2-7ADC22BC09D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6:53pm
Check out at 12:04am
</t>
        </r>
      </text>
    </comment>
    <comment ref="H24" authorId="1" shapeId="0" xr:uid="{7B508CFC-5FB1-4A7D-9068-63AAFEE1DE5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as asked, to be Unisoft BPO From August 2025</t>
        </r>
      </text>
    </comment>
    <comment ref="AD24" authorId="1" shapeId="0" xr:uid="{F74DEFC5-47B2-4202-B38A-6FD39DD2DAF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6:26pm
Check out at 08:13pm
</t>
        </r>
      </text>
    </comment>
    <comment ref="AF24" authorId="1" shapeId="0" xr:uid="{76B7C34F-149F-4D0E-9B54-F0EC08EC167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06:40pm
couldn't Mark Check out</t>
        </r>
      </text>
    </comment>
    <comment ref="AE25" authorId="1" shapeId="0" xr:uid="{BAE63DC7-4F06-44BA-8BEE-4534815993C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6:42pm
Check out at 10:45pm
</t>
        </r>
      </text>
    </comment>
    <comment ref="AF25" authorId="1" shapeId="0" xr:uid="{E09C225E-03B4-4291-85DC-BA31106BC7D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6:35pm
Check out at 10:32pm
</t>
        </r>
      </text>
    </comment>
    <comment ref="AT25" authorId="1" shapeId="0" xr:uid="{C0008753-EAF4-4C1F-BDBB-D2479620CBB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6:40pm
Check out at 10:46pm
</t>
        </r>
      </text>
    </comment>
    <comment ref="AZ25" authorId="1" shapeId="0" xr:uid="{74248ADC-1EB6-4986-8769-85FBFE33E7E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6:37pm
Check out at 10:30pm
</t>
        </r>
      </text>
    </comment>
    <comment ref="BC25" authorId="1" shapeId="0" xr:uid="{AFF4BD04-C904-4650-81D4-19063C88993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6:37pm
Check out at 10:30pm
</t>
        </r>
      </text>
    </comment>
    <comment ref="AD26" authorId="1" shapeId="0" xr:uid="{71F063D2-C0C8-411A-8239-F8EFA80A2C4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6:56pm
Check out at 08:30pm
</t>
        </r>
      </text>
    </comment>
    <comment ref="AF26" authorId="1" shapeId="0" xr:uid="{2874F45B-7F56-4541-A1E4-A37D3AFB85D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08:57pm
couldn't Mark Check out</t>
        </r>
      </text>
    </comment>
    <comment ref="AT26" authorId="1" shapeId="0" xr:uid="{7C03E9A5-0300-4688-9214-165CC241D3A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08:06pm
check out at 4:03pm</t>
        </r>
      </text>
    </comment>
    <comment ref="AZ26" authorId="1" shapeId="0" xr:uid="{ECFF0A72-6FAF-4C83-B51A-C2E5CDBE2EF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07:00pm
couldn't Mark Check out</t>
        </r>
      </text>
    </comment>
    <comment ref="BC26" authorId="1" shapeId="0" xr:uid="{8B2D866B-2985-408E-9FCC-6D62B9511E0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6:53pm
Check out at 11:13pm
</t>
        </r>
      </text>
    </comment>
    <comment ref="AE27" authorId="1" shapeId="0" xr:uid="{B285F7D0-03DB-44EC-95E8-0876FADE05C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06:43pm
couldn't Mark Check out</t>
        </r>
      </text>
    </comment>
    <comment ref="AF27" authorId="1" shapeId="0" xr:uid="{13FDC099-2C13-4F11-9E3E-DD792787485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6:56pm
Check out at 11:48pm
</t>
        </r>
      </text>
    </comment>
    <comment ref="AM27" authorId="1" shapeId="0" xr:uid="{B8B2309F-2038-430A-8A19-F5ED5FA9861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07:15pm
check out at 12:00am
</t>
        </r>
      </text>
    </comment>
    <comment ref="AR27" authorId="1" shapeId="0" xr:uid="{A4C86945-623C-40C8-AA4F-331D3F521F6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07:06pm
check out at 4:01pm</t>
        </r>
      </text>
    </comment>
    <comment ref="AZ27" authorId="1" shapeId="0" xr:uid="{3A8D4DEC-7111-452F-81AA-F8A79B628A2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07:49pm
Check out at 12:58am</t>
        </r>
      </text>
    </comment>
    <comment ref="BC27" authorId="1" shapeId="0" xr:uid="{AEBFD29A-6135-401B-A68C-0B3F9F83388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6:49pm
Check out at 1:13am
</t>
        </r>
      </text>
    </comment>
    <comment ref="AA28" authorId="1" shapeId="0" xr:uid="{9CFE51B7-5EDE-4243-99D2-6435A3F9F81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06:44pm
check out at 1:19am</t>
        </r>
      </text>
    </comment>
    <comment ref="AD28" authorId="1" shapeId="0" xr:uid="{A6EC4DE3-560F-44E9-90BF-7A0600BB523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06:48pm
couldn't Mark Check out</t>
        </r>
      </text>
    </comment>
    <comment ref="AF28" authorId="1" shapeId="0" xr:uid="{B54E0F99-DA98-49B6-BC8D-5A877943954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06:14pm
Check out at 2:51am</t>
        </r>
      </text>
    </comment>
    <comment ref="AD29" authorId="1" shapeId="0" xr:uid="{B6E9FFC0-D39C-4C31-B6B4-E187BE0DC3C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06:29pm
check out at 10:44pm
</t>
        </r>
      </text>
    </comment>
    <comment ref="AE29" authorId="1" shapeId="0" xr:uid="{7056F84A-A037-406A-8057-19F2F9666D6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06:31pm
check out at 10:06pm
</t>
        </r>
      </text>
    </comment>
    <comment ref="AH29" authorId="1" shapeId="0" xr:uid="{B2007429-A441-438F-8D50-D2BA230BC6A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08:18pm
no check out records</t>
        </r>
      </text>
    </comment>
    <comment ref="AR29" authorId="1" shapeId="0" xr:uid="{A7E0893F-0138-41BF-93A4-CA2B438F775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10:46pm
check out at 4:02am
</t>
        </r>
      </text>
    </comment>
    <comment ref="AZ29" authorId="1" shapeId="0" xr:uid="{D714D31E-3674-4BFB-96CC-866F2C21BF0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06:17pm
check out at 02:02am
Approved by Rai Awais</t>
        </r>
      </text>
    </comment>
    <comment ref="AD30" authorId="1" shapeId="0" xr:uid="{4BE1A696-BAB3-4F7A-AA3B-912E44F5ED3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9:19pm
Check out at 03:08am
</t>
        </r>
      </text>
    </comment>
    <comment ref="AE30" authorId="1" shapeId="0" xr:uid="{C379BD71-DFA9-476E-90B0-DC3B8325172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07:26pm
check out at 1:29am</t>
        </r>
      </text>
    </comment>
    <comment ref="AF30" authorId="1" shapeId="0" xr:uid="{9ED2C3A2-C876-43B6-BDC8-1D626A5CA5E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7:11pm
Check out at 12:34am
</t>
        </r>
      </text>
    </comment>
    <comment ref="AG30" authorId="1" shapeId="0" xr:uid="{68A964B7-6138-466C-8355-93CCD9C3069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07:21pm
check out at 3:04pm</t>
        </r>
      </text>
    </comment>
    <comment ref="AH30" authorId="1" shapeId="0" xr:uid="{4F8E081D-E8A7-4BE3-97CE-7F305EFB8B3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07:15pm
no check out records</t>
        </r>
      </text>
    </comment>
    <comment ref="AK30" authorId="1" shapeId="0" xr:uid="{13B6B566-F68C-41CB-AFE6-DF7AD519674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07:19pm
check out at 3:02am</t>
        </r>
      </text>
    </comment>
    <comment ref="AM30" authorId="1" shapeId="0" xr:uid="{69AD3824-558B-4CC3-87E2-A8ABC3EE090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08:56pm
check out at 3:03am</t>
        </r>
      </text>
    </comment>
    <comment ref="AN30" authorId="1" shapeId="0" xr:uid="{C948A526-BCDE-412E-A2D9-46E851FB7EE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08:56am
check out at 3:03am</t>
        </r>
      </text>
    </comment>
    <comment ref="AO30" authorId="1" shapeId="0" xr:uid="{4BBC2386-47A8-4C0C-9F09-BD9697B1F1B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07:18am
check out at 3:03am</t>
        </r>
      </text>
    </comment>
    <comment ref="AR30" authorId="1" shapeId="0" xr:uid="{EFAB5BB4-2F53-43E4-8EE2-063CF0C5358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07:37pm
check out at 12:07am
</t>
        </r>
      </text>
    </comment>
    <comment ref="AS30" authorId="1" shapeId="0" xr:uid="{C505F973-56BF-4F79-8733-B22C5E3FCC8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07:08pm
check out at 12:37am
</t>
        </r>
      </text>
    </comment>
    <comment ref="AT30" authorId="1" shapeId="0" xr:uid="{AF7116A1-4B81-4981-AD37-479FC45B753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07:05pm
Check out at 2:22am</t>
        </r>
      </text>
    </comment>
    <comment ref="AV30" authorId="1" shapeId="0" xr:uid="{9A9FBCB7-BC46-46A8-A1CA-0EFFC2EA67E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07:30pm
check out at 3:05am</t>
        </r>
      </text>
    </comment>
    <comment ref="AY30" authorId="1" shapeId="0" xr:uid="{49F1E1BD-42BC-4C9D-BB75-C7B6B710A114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7:06pm
Check out at 12:58am
</t>
        </r>
      </text>
    </comment>
    <comment ref="AZ30" authorId="1" shapeId="0" xr:uid="{D6434870-6155-40E4-88C1-ED9C5EC80465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7:20pm
Check out at 11:41pm
</t>
        </r>
      </text>
    </comment>
    <comment ref="BC30" authorId="1" shapeId="0" xr:uid="{3158C924-3176-46D6-9B99-E7F22A1C4B58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7:34pm
Check out at 12:34am
</t>
        </r>
      </text>
    </comment>
    <comment ref="AA31" authorId="1" shapeId="0" xr:uid="{3A5878F8-5F39-4209-A743-9F029A533DD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06:52pm
check out at 2:52am</t>
        </r>
      </text>
    </comment>
    <comment ref="AD31" authorId="1" shapeId="0" xr:uid="{F20A6C43-B7C7-463F-8628-71047CFE0C5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06:57pm
check out at 12:57am
</t>
        </r>
      </text>
    </comment>
    <comment ref="AE31" authorId="1" shapeId="0" xr:uid="{F596990D-E2F3-4445-B5C1-E81F2AB65A8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06:55pm
check out at 10:44pm
</t>
        </r>
      </text>
    </comment>
    <comment ref="AF31" authorId="1" shapeId="0" xr:uid="{A3A9B639-5D04-4340-A1CA-2E7ED85DE7D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06:52pm
check out at 1:19am</t>
        </r>
      </text>
    </comment>
    <comment ref="AK31" authorId="1" shapeId="0" xr:uid="{38FAECAD-68AB-457E-B11C-630F3727432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06:55pm
check out at 11:58pm
</t>
        </r>
      </text>
    </comment>
    <comment ref="AO31" authorId="1" shapeId="0" xr:uid="{5A1F8EC0-9EE0-4C21-BAD0-7EEA8122B33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06:54pm
check out at 1:57am</t>
        </r>
      </text>
    </comment>
    <comment ref="AR31" authorId="1" shapeId="0" xr:uid="{CDE96DA4-3BF0-4113-A404-0F4F7E2FAAD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06:55pm
check out at 1:34am</t>
        </r>
      </text>
    </comment>
    <comment ref="AZ31" authorId="1" shapeId="0" xr:uid="{C3E9D554-AD7E-4696-8E32-33EE051BB25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06:53pm
check out at 1:35am</t>
        </r>
      </text>
    </comment>
    <comment ref="BC31" authorId="1" shapeId="0" xr:uid="{2FD5FA49-4096-4EEE-8B8C-63743629B173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6:52pm
Check out at 11:26pm
</t>
        </r>
      </text>
    </comment>
    <comment ref="AA33" authorId="1" shapeId="0" xr:uid="{3DB68563-7E40-4C1C-9D99-F3B30D8E4FD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07:12pm
check out at 4:29am</t>
        </r>
      </text>
    </comment>
    <comment ref="AE33" authorId="1" shapeId="0" xr:uid="{5933EBA2-D80B-4735-B1F5-604CDDAE260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07:08pm
Check out at 2:51am</t>
        </r>
      </text>
    </comment>
    <comment ref="AF33" authorId="1" shapeId="0" xr:uid="{E3479CC4-C1D5-4A83-A6EF-61E37E7FA3D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7:06pm
Check out at 9:35pm
</t>
        </r>
      </text>
    </comment>
    <comment ref="AM33" authorId="1" shapeId="0" xr:uid="{12340746-3827-4531-B3B9-86B756607D0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07:22pm
check out at 4:23am</t>
        </r>
      </text>
    </comment>
    <comment ref="AN33" authorId="1" shapeId="0" xr:uid="{6D7FB8A3-7B2F-4E61-824E-35FDEC3EAEA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04:04am
</t>
        </r>
      </text>
    </comment>
    <comment ref="AS33" authorId="1" shapeId="0" xr:uid="{7186373D-B36D-4E04-BB50-641BDF17340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07:18pm
check out at 4:10am</t>
        </r>
      </text>
    </comment>
    <comment ref="AV33" authorId="1" shapeId="0" xr:uid="{BAA63FD2-0170-415C-85B3-F697B36845D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09:32pm
check out at 4:18am</t>
        </r>
      </text>
    </comment>
    <comment ref="AA34" authorId="1" shapeId="0" xr:uid="{C24B6B3D-4153-4F39-9265-14A7F232D1A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07:12pm
check out at 4:29am</t>
        </r>
      </text>
    </comment>
    <comment ref="AD34" authorId="1" shapeId="0" xr:uid="{6CE07712-FACA-464B-9A54-81DC3C6D895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7:04pm
Check out at 08:12pm
</t>
        </r>
      </text>
    </comment>
    <comment ref="AE34" authorId="1" shapeId="0" xr:uid="{62ECAC37-887F-4FD0-8F58-EB9BCFD60323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7:08
Check out at 9:50pm
</t>
        </r>
      </text>
    </comment>
    <comment ref="AF34" authorId="1" shapeId="0" xr:uid="{4F27F325-488B-44A8-A496-F048B7FDB87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07:07pm
couldn't Mark Check out</t>
        </r>
      </text>
    </comment>
    <comment ref="AK34" authorId="1" shapeId="0" xr:uid="{BD1D3FE2-9E3A-4B01-84DC-6092A69CFB0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07:11pm
check out at 9:45pm
</t>
        </r>
      </text>
    </comment>
    <comment ref="AM34" authorId="1" shapeId="0" xr:uid="{24D2514A-FC5D-44D1-8105-6FF3B33FEF5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07:22pm
check out at 4:23am</t>
        </r>
      </text>
    </comment>
    <comment ref="AN34" authorId="1" shapeId="0" xr:uid="{BEACD5D4-7F20-4656-8A05-A1192AC3F0F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11:41pm
check out at 4:04am
</t>
        </r>
      </text>
    </comment>
    <comment ref="AR34" authorId="1" shapeId="0" xr:uid="{20249611-34C7-4620-8385-030CA019843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
Check in 
Check out at 04:17am
</t>
        </r>
      </text>
    </comment>
    <comment ref="AS34" authorId="1" shapeId="0" xr:uid="{562316C0-3E4A-41AC-8FC2-4479C1E6B48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07:18pm
check out at 4:10am</t>
        </r>
      </text>
    </comment>
    <comment ref="AY34" authorId="1" shapeId="0" xr:uid="{5F6F2389-2053-41CE-8B6F-5E823DE687E5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7:02pm
Check out at 9:57pmt
</t>
        </r>
      </text>
    </comment>
    <comment ref="AE35" authorId="1" shapeId="0" xr:uid="{6A16AC53-1D01-4F6E-8E71-126244E2A5AF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7:29pm
Couldn't mark Check out
</t>
        </r>
      </text>
    </comment>
    <comment ref="AH35" authorId="1" shapeId="0" xr:uid="{7F6C18A5-B75C-4E3B-9920-23B23E44E51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07:35pm
check out at 2:04am</t>
        </r>
      </text>
    </comment>
    <comment ref="AP35" authorId="1" shapeId="0" xr:uid="{475582CC-28AD-4E12-84F9-A21FB060D26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04:06am
</t>
        </r>
      </text>
    </comment>
    <comment ref="AV35" authorId="1" shapeId="0" xr:uid="{548D2AA4-E950-46B8-89AE-5EA90AFBD49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7:20pm
check out at 3:22am</t>
        </r>
      </text>
    </comment>
    <comment ref="AZ35" authorId="1" shapeId="0" xr:uid="{2E08D573-F68C-4DB9-A7D2-3C1B032A60D0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9:34pm
Check out at 11:47pm
</t>
        </r>
      </text>
    </comment>
    <comment ref="BC35" authorId="1" shapeId="0" xr:uid="{6E0BAC03-36A0-4C33-B9E7-16E7BED624B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07:34pm
check out at 4:01am</t>
        </r>
      </text>
    </comment>
    <comment ref="BD35" authorId="1" shapeId="0" xr:uid="{C246ABF5-93CE-40F0-AF07-FAE52A48168A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7:35pm
Couldn't mark Check out
</t>
        </r>
      </text>
    </comment>
    <comment ref="AC36" authorId="1" shapeId="0" xr:uid="{82E9F7DF-F411-4AA3-A773-B13FA3B05B42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6:08pm
Couldn't mark Check out
</t>
        </r>
      </text>
    </comment>
    <comment ref="AE36" authorId="1" shapeId="0" xr:uid="{E55825B5-5394-412B-8B1F-400833F01A2B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6:48pm
Couldn't mark Check out
</t>
        </r>
      </text>
    </comment>
    <comment ref="AF36" authorId="1" shapeId="0" xr:uid="{ED5CA12C-B904-488C-93E0-5521FEAB45EB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6:02pm
Couldn't mark Check out
</t>
        </r>
      </text>
    </comment>
    <comment ref="AN36" authorId="1" shapeId="0" xr:uid="{87A9B2A0-993C-4FDE-8863-F0AFE5D124F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10:21pm
check out at 6:11am
</t>
        </r>
      </text>
    </comment>
    <comment ref="AZ36" authorId="1" shapeId="0" xr:uid="{0A592A28-730D-4AA7-9264-2ED91B7DF2C4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6:41pm
Couldn't mark Check out
</t>
        </r>
      </text>
    </comment>
    <comment ref="BC36" authorId="1" shapeId="0" xr:uid="{C431BF7D-7E11-4352-90EA-92195143E90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06:56pm
check out at 1:53am</t>
        </r>
      </text>
    </comment>
    <comment ref="BE36" authorId="1" shapeId="0" xr:uid="{7FD20B5D-F84A-48D9-B3EC-15FF3F78FBF2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7:05pm
Check out at 09:26pm
</t>
        </r>
      </text>
    </comment>
    <comment ref="AD37" authorId="1" shapeId="0" xr:uid="{E6CA9ECE-BCC4-4031-B70F-D4078D01FEA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07:25pm
couldn't mark check out</t>
        </r>
      </text>
    </comment>
    <comment ref="AE37" authorId="1" shapeId="0" xr:uid="{B50285F9-0709-47BD-B61C-6209014940AF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7:08
Check out at 11:25pm
</t>
        </r>
      </text>
    </comment>
    <comment ref="BD37" authorId="1" shapeId="0" xr:uid="{1484F826-79A3-477A-AD74-05DD08D77595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7:28pm
Couldn't mark Check out
</t>
        </r>
      </text>
    </comment>
    <comment ref="AD38" authorId="1" shapeId="0" xr:uid="{90FE2620-4E48-406A-BD8E-E49A9EB6EDE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03:51am
</t>
        </r>
      </text>
    </comment>
    <comment ref="AF38" authorId="1" shapeId="0" xr:uid="{EF3883D2-CF10-4EA4-9C28-6811FB640D20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9:02pm
Couldn't mark Check out
</t>
        </r>
      </text>
    </comment>
    <comment ref="AI38" authorId="1" shapeId="0" xr:uid="{9F9E8E97-523A-4164-8B36-F83E280ABBB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04:09am
</t>
        </r>
      </text>
    </comment>
    <comment ref="AY38" authorId="1" shapeId="0" xr:uid="{FF807AEE-2C37-4D02-AD85-7C365090C8EF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8:45pm
couldn't mark Check out
</t>
        </r>
      </text>
    </comment>
    <comment ref="AZ38" authorId="1" shapeId="0" xr:uid="{B6B39CF7-075D-480E-BA7A-D2D30709F112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8:32pm
couldn't mark Check out
</t>
        </r>
      </text>
    </comment>
    <comment ref="BA38" authorId="1" shapeId="0" xr:uid="{5CF6D5B0-EFF2-4890-814A-DEE053876D7C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6:52pm
couldn't mark Check out
</t>
        </r>
      </text>
    </comment>
    <comment ref="AA39" authorId="1" shapeId="0" xr:uid="{2CCC8DEC-5665-4370-881E-2C8079D61EA4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6:44pm
Couldn't mark Check out
</t>
        </r>
      </text>
    </comment>
    <comment ref="AD39" authorId="1" shapeId="0" xr:uid="{46DE3833-0D90-40EF-8FD4-DD912101F69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06:57pm
Check out at 2:00am</t>
        </r>
      </text>
    </comment>
    <comment ref="AE39" authorId="1" shapeId="0" xr:uid="{4E159ABC-A1C1-40CF-83CD-A0ED2FF49BD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06:55pm
Check out at 2:36am</t>
        </r>
      </text>
    </comment>
    <comment ref="AF39" authorId="1" shapeId="0" xr:uid="{0803CEAD-6CAF-4A61-84C3-214E8288315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06:43pm
Check out at 2:57am</t>
        </r>
      </text>
    </comment>
    <comment ref="AR39" authorId="1" shapeId="0" xr:uid="{98EC85C5-FB01-4F7D-BBBF-477AE0B7A563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6:47pm
Couldn't mark Check out
</t>
        </r>
      </text>
    </comment>
    <comment ref="AT39" authorId="1" shapeId="0" xr:uid="{94A6124B-27BF-4088-B68F-69D835B31A0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04:03am
</t>
        </r>
      </text>
    </comment>
    <comment ref="BA39" authorId="1" shapeId="0" xr:uid="{0DA58ECB-2CD1-4EDE-BB91-47F909311B3E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8:04pm
couldn't mark Check out
</t>
        </r>
      </text>
    </comment>
    <comment ref="K40" authorId="1" shapeId="0" xr:uid="{ED2DCAAC-1132-4DB2-AE4F-645C5CE4BEB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D.O.H.: 3-May-2023</t>
        </r>
      </text>
    </comment>
    <comment ref="AB41" authorId="0" shapeId="0" xr:uid="{A638055D-5044-415A-8D66-213DAE43240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9:16am
Check out at 6:43pm</t>
        </r>
      </text>
    </comment>
    <comment ref="AD41" authorId="1" shapeId="0" xr:uid="{9AC8A289-EF8C-491F-AFF8-29377C0041D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09:19am
couldn't mark check out</t>
        </r>
      </text>
    </comment>
    <comment ref="AE41" authorId="1" shapeId="0" xr:uid="{64464008-F093-4183-B93C-EBC34248AAD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09:28am
couldn't mark check out</t>
        </r>
      </text>
    </comment>
    <comment ref="AR41" authorId="1" shapeId="0" xr:uid="{E2D9A6CC-74F9-402C-AF3A-2E35639DD30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9:43am
check out at 6:28pm</t>
        </r>
      </text>
    </comment>
    <comment ref="AS41" authorId="1" shapeId="0" xr:uid="{0AE714DB-9408-4E69-984A-3B36E4B0DBB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09:22am
couldn't mark check out</t>
        </r>
      </text>
    </comment>
    <comment ref="AW41" authorId="0" shapeId="0" xr:uid="{A3655937-367C-47C5-9A2F-3FC2D17F5FB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9:56am
Check out at 6:12pm</t>
        </r>
      </text>
    </comment>
    <comment ref="AD42" authorId="1" shapeId="0" xr:uid="{039AF6B7-00C8-4A65-BCDB-209BF35533A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10:14am
couldn't mark check out</t>
        </r>
      </text>
    </comment>
    <comment ref="AF42" authorId="1" shapeId="0" xr:uid="{9789EB12-59F1-4595-BF3B-5D4881849BE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12:08pm
couldn't mark check out</t>
        </r>
      </text>
    </comment>
    <comment ref="AG42" authorId="1" shapeId="0" xr:uid="{E5FDB38E-2B61-491B-A2AC-68B29E53CED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12:41pm
check out at 7:38pm</t>
        </r>
      </text>
    </comment>
    <comment ref="AO42" authorId="1" shapeId="0" xr:uid="{565DD6B6-764D-4CD2-BCED-AE45B9A3B19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1:17pm
check out at 6:19pm</t>
        </r>
      </text>
    </comment>
    <comment ref="AR42" authorId="1" shapeId="0" xr:uid="{707B8897-DE34-4A07-9646-D35517EB89D6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10:12am
Check out  at 6:15pm
</t>
        </r>
      </text>
    </comment>
    <comment ref="AS42" authorId="1" shapeId="0" xr:uid="{55D5758F-5273-43EF-AC6D-F4DBB5F3F853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09:25am
Couldn't Mark Check out 
</t>
        </r>
      </text>
    </comment>
    <comment ref="AT42" authorId="1" shapeId="0" xr:uid="{D2F22808-F50D-4ACF-AC25-917172EBA69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09:53pm
check out at 6:28pm</t>
        </r>
      </text>
    </comment>
    <comment ref="AZ42" authorId="1" shapeId="0" xr:uid="{AEA7CC35-AFA4-42DB-A197-7D50AFB67B35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10:59am
Couldn't Mark Check out 
</t>
        </r>
      </text>
    </comment>
    <comment ref="BC42" authorId="1" shapeId="0" xr:uid="{F186E40D-F8A4-4A98-ABF1-AF0B1A617DC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12:30pm
check out at 5:52pm</t>
        </r>
      </text>
    </comment>
    <comment ref="AD43" authorId="1" shapeId="0" xr:uid="{96456EEA-D924-42E6-A8E1-AC688A363500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9:50pm
Couldn't Mark Check out 
</t>
        </r>
      </text>
    </comment>
    <comment ref="AE43" authorId="1" shapeId="0" xr:uid="{A915D17D-56F3-45FD-9805-B0B4766148DB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9:47pm
Couldn't Mark Check out 
</t>
        </r>
      </text>
    </comment>
    <comment ref="AF43" authorId="1" shapeId="0" xr:uid="{B8E7B367-8887-4C56-BF74-0D7CCB1BF537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9:46pm
Couldn't Mark Check out 
</t>
        </r>
      </text>
    </comment>
    <comment ref="AK43" authorId="1" shapeId="0" xr:uid="{6395F9A5-5683-44F2-8082-E334B81C03E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10:14am
check out at 6:06pm</t>
        </r>
      </text>
    </comment>
    <comment ref="AL43" authorId="1" shapeId="0" xr:uid="{87FEF0CC-A666-4540-BFC1-43810F799BF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09:24am
check out at 6:07pm</t>
        </r>
      </text>
    </comment>
    <comment ref="AM43" authorId="1" shapeId="0" xr:uid="{D4094EAF-D3B4-41FA-A153-7AE72DE7467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09:29am
check out at 6:13pm</t>
        </r>
      </text>
    </comment>
    <comment ref="AN43" authorId="1" shapeId="0" xr:uid="{A8786A6B-605A-448E-BAEC-8CEA5F6FF27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09:40am
check out at 6:30pm</t>
        </r>
      </text>
    </comment>
    <comment ref="AS43" authorId="1" shapeId="0" xr:uid="{F5C179A8-45F9-4BD6-B9E6-A092C6905D2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09:26am
check out at 6:06pm</t>
        </r>
      </text>
    </comment>
    <comment ref="AT43" authorId="1" shapeId="0" xr:uid="{4AC30DE4-59F4-4334-9E64-031E4FFD09E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09:35am
check out at 6:00pm</t>
        </r>
      </text>
    </comment>
    <comment ref="AU43" authorId="1" shapeId="0" xr:uid="{59950501-C72D-4868-B227-739DCE51BA67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09:43am
Couldn't Mark Check out 
</t>
        </r>
      </text>
    </comment>
    <comment ref="AV43" authorId="1" shapeId="0" xr:uid="{3567C16E-7DD6-4272-A0D0-84EE848D3F7D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09:33am
Check out at 2:50pm
</t>
        </r>
      </text>
    </comment>
    <comment ref="AY43" authorId="1" shapeId="0" xr:uid="{12C1C7C8-83C2-463A-8BE6-6E717FED81E3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09:25am
Check out at 6:01pm
</t>
        </r>
      </text>
    </comment>
    <comment ref="BC43" authorId="1" shapeId="0" xr:uid="{8D0717AB-4EA5-4E12-A79A-69F534BA0339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2:50pm
Couldn't mark Check out
</t>
        </r>
      </text>
    </comment>
    <comment ref="AA44" authorId="1" shapeId="0" xr:uid="{8D237FBA-A884-4323-97C0-A4F7D2D3F5C6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9:11am
Check out at  12:31pm
</t>
        </r>
      </text>
    </comment>
    <comment ref="AE44" authorId="1" shapeId="0" xr:uid="{36CDE438-B32C-4032-AF3E-BD15968A0F23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>Check out at 7:04pm
Couldn't Mark Check in</t>
        </r>
      </text>
    </comment>
    <comment ref="AF44" authorId="1" shapeId="0" xr:uid="{63AFADAB-C5C9-4DD5-9398-63B7753CE33F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>Check out at 7:21pm
Couldn't Mark Check in</t>
        </r>
      </text>
    </comment>
    <comment ref="AH44" authorId="1" shapeId="0" xr:uid="{5DD25C61-1CF7-4802-BDD6-91212C1A728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10:00am
check out at 6:28pm</t>
        </r>
      </text>
    </comment>
    <comment ref="AK44" authorId="1" shapeId="0" xr:uid="{8D599B3D-4A2D-45F0-921D-2E99DD6026AA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>Check in at 2:13pm
Check out at 6:10pm</t>
        </r>
      </text>
    </comment>
    <comment ref="AL44" authorId="1" shapeId="0" xr:uid="{4790D951-CA17-4864-882E-80638476A0C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12:06pm
check out at 6:13pm</t>
        </r>
      </text>
    </comment>
    <comment ref="AM44" authorId="1" shapeId="0" xr:uid="{3C624475-EFB5-4144-A419-8D6FF17A254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09:56am
check out at 6:12pm</t>
        </r>
      </text>
    </comment>
    <comment ref="AB45" authorId="0" shapeId="0" xr:uid="{3D0ED7F9-00C8-4A04-8003-BEDB1AFEABF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9:43am
Check out at 6:29pm</t>
        </r>
      </text>
    </comment>
    <comment ref="AD45" authorId="1" shapeId="0" xr:uid="{0FA2DA7A-5B4E-4211-A148-4D09265E943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9:33am
check out at 6:15pm</t>
        </r>
      </text>
    </comment>
    <comment ref="AE45" authorId="1" shapeId="0" xr:uid="{DAFA8D76-984F-4959-916B-19B40A52F23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11:01am
check out at 6:08pm</t>
        </r>
      </text>
    </comment>
    <comment ref="AG45" authorId="1" shapeId="0" xr:uid="{0E4109D5-43A5-4640-B619-36973EF99A8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09:31am
check out at 6:15pm</t>
        </r>
      </text>
    </comment>
    <comment ref="AK45" authorId="1" shapeId="0" xr:uid="{3A9806E1-7394-4865-BFC2-8BC658116EA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09:25am
check out at 6:13pm</t>
        </r>
      </text>
    </comment>
    <comment ref="AL45" authorId="1" shapeId="0" xr:uid="{4F7E1272-3D33-473E-8B9F-56F734D69F9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09:32am
check out at 6:11pm</t>
        </r>
      </text>
    </comment>
    <comment ref="AO46" authorId="1" shapeId="0" xr:uid="{C4D146A5-1770-4D34-B1D8-F78196D4B6A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09:16am
check out at 6:10pm</t>
        </r>
      </text>
    </comment>
    <comment ref="AU46" authorId="1" shapeId="0" xr:uid="{F8CA5F07-103C-43F5-B295-A8EF1B661B99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09:16am
Couldn't Mark Check out 
</t>
        </r>
      </text>
    </comment>
    <comment ref="AO47" authorId="1" shapeId="0" xr:uid="{4A14E77D-2F18-4AEC-AF2B-FD5ABF58E44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10:55am
Check out at 04:14pm
</t>
        </r>
      </text>
    </comment>
    <comment ref="AW47" authorId="0" shapeId="0" xr:uid="{A6170E4D-C8F2-4F88-98D8-B208D1545AA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11:59am
Check out at 4:58pm</t>
        </r>
      </text>
    </comment>
    <comment ref="AA48" authorId="1" shapeId="0" xr:uid="{AF3F07CF-B361-46B6-9DC6-F09983121E1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7:31pm
check out at 4:24am</t>
        </r>
      </text>
    </comment>
    <comment ref="AH48" authorId="0" shapeId="0" xr:uid="{B453A2D9-AD95-4B61-A8F9-54D299400C2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 mark</t>
        </r>
      </text>
    </comment>
    <comment ref="AK48" authorId="1" shapeId="0" xr:uid="{161AF4A7-F7D7-480A-9E04-C4BB658FA38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09:29am 
Check out at 05:30pm
</t>
        </r>
      </text>
    </comment>
    <comment ref="AZ48" authorId="1" shapeId="0" xr:uid="{E3CD98D8-4385-4975-B100-0C9BA41F6F33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6:48pm
couldn't mark Check out
</t>
        </r>
      </text>
    </comment>
    <comment ref="AA49" authorId="1" shapeId="0" xr:uid="{B3070315-5353-44C4-BEC9-BC447E9741EC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>WFH</t>
        </r>
      </text>
    </comment>
    <comment ref="AG49" authorId="1" shapeId="0" xr:uid="{16B91FF9-613D-4E82-9FD1-F10DDCF0EF94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>Check out at 7:54pm
Couldn't Mark Check in</t>
        </r>
      </text>
    </comment>
    <comment ref="AH49" authorId="1" shapeId="0" xr:uid="{25B951FB-3FAF-4539-925F-C53630ADAD91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>WFH</t>
        </r>
      </text>
    </comment>
    <comment ref="AK49" authorId="1" shapeId="0" xr:uid="{901E3568-49F2-4D3A-AA9E-0D29EC8E1EE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11:58am 
Check out at 06:44pm
</t>
        </r>
      </text>
    </comment>
    <comment ref="AL49" authorId="1" shapeId="0" xr:uid="{211F7E2B-695D-473D-9542-728A87C1BB5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10:22am
Check out at 06:25pm
</t>
        </r>
      </text>
    </comment>
    <comment ref="AM49" authorId="1" shapeId="0" xr:uid="{3ADA9409-1DCB-49F2-8B1A-AF5B18C64F1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1:01pm
Check out at 06:36pm
</t>
        </r>
      </text>
    </comment>
    <comment ref="AN49" authorId="1" shapeId="0" xr:uid="{00F958F8-7AE1-47A0-9E0B-9150362720F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12:32am
Check out at 07:59pm
</t>
        </r>
      </text>
    </comment>
    <comment ref="AO49" authorId="1" shapeId="0" xr:uid="{2306400F-CE31-49FC-90A0-E6A745905D63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>WFH</t>
        </r>
      </text>
    </comment>
    <comment ref="AR49" authorId="1" shapeId="0" xr:uid="{048F176F-9F8B-47D9-80EE-73AF287E01E2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>Check in at 11:34am
Check out at 06:37pm</t>
        </r>
      </text>
    </comment>
    <comment ref="AS49" authorId="1" shapeId="0" xr:uid="{638D3F8E-7D56-4586-8F9D-BD487F36B2A1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>Check in at 10:34am
Check out at 02:34pm</t>
        </r>
      </text>
    </comment>
    <comment ref="AT49" authorId="1" shapeId="0" xr:uid="{06D2FB9F-2AD3-4AEA-A76C-7D5A4575C787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>Check in 1:06pm
Check out at 06:38pm</t>
        </r>
      </text>
    </comment>
    <comment ref="AU49" authorId="1" shapeId="0" xr:uid="{89E42B36-B25B-4078-9A0D-3967E828EB7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10:51am
Check out at 03:50pm
</t>
        </r>
      </text>
    </comment>
    <comment ref="AV49" authorId="1" shapeId="0" xr:uid="{8223A89A-99DA-4B03-830F-C14A77E90613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>WFH</t>
        </r>
      </text>
    </comment>
    <comment ref="BC49" authorId="1" shapeId="0" xr:uid="{CCDB1714-F5D1-40C7-95AA-270409EC3AED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>WFH</t>
        </r>
      </text>
    </comment>
    <comment ref="AB50" authorId="0" shapeId="0" xr:uid="{2CA8F017-C7D1-42B4-B1BF-F9C051DBC9D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9:14am
Check out at 6:18pm</t>
        </r>
      </text>
    </comment>
    <comment ref="AH50" authorId="1" shapeId="0" xr:uid="{A9893337-2382-46FC-B977-C9C6297E808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9:59pm</t>
        </r>
      </text>
    </comment>
    <comment ref="AB52" authorId="0" shapeId="0" xr:uid="{45FFB55D-6E24-4850-BF6C-EE2D39C35AF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Couldn't mark Check in
Check out at 4:15am</t>
        </r>
      </text>
    </comment>
    <comment ref="AE52" authorId="1" shapeId="0" xr:uid="{00924A5D-B9A1-425D-8E25-CBBF54AA00AA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10:08Am
Couldn't Mark Check out 
</t>
        </r>
      </text>
    </comment>
    <comment ref="AF52" authorId="1" shapeId="0" xr:uid="{B4A53623-CA5A-48F3-997C-DD6CDDC00C47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>Check in at 8:11am
Couldn't Mark Check out</t>
        </r>
      </text>
    </comment>
    <comment ref="AL52" authorId="1" shapeId="0" xr:uid="{89E5EBFF-9F7C-4AF4-825D-D44D0C6E48AE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10:23pm
Check out at 6:16pm
</t>
        </r>
      </text>
    </comment>
    <comment ref="AM52" authorId="1" shapeId="0" xr:uid="{20A17329-2FE9-4D7B-8BD7-85AA0806A13E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11:06pm
Check out at 6:36pm
</t>
        </r>
      </text>
    </comment>
    <comment ref="AN52" authorId="1" shapeId="0" xr:uid="{23A43673-0E33-4318-BDCE-39AA338768AF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12:32pm
Check out at 7:59pm
</t>
        </r>
      </text>
    </comment>
    <comment ref="AO52" authorId="1" shapeId="0" xr:uid="{EA43E8F5-4E4E-4210-9AEE-8C61DEF7E4CA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10:41pm
Check out at 5:20pm
</t>
        </r>
      </text>
    </comment>
    <comment ref="AR52" authorId="1" shapeId="0" xr:uid="{9A33A840-FA11-4364-ABBF-0A8B3AA84EDD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11:35pm
couldn't mark Check out
</t>
        </r>
      </text>
    </comment>
    <comment ref="AS52" authorId="1" shapeId="0" xr:uid="{EC0FC5E6-1BAE-4EA0-B654-E6FF13C6368F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10:39am
Check out at 1:38pm
</t>
        </r>
      </text>
    </comment>
    <comment ref="AT52" authorId="1" shapeId="0" xr:uid="{94586EBA-F65B-4636-AD54-9744EEC4C634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>Check in at 11:23am
Check out at 
4:18pm</t>
        </r>
      </text>
    </comment>
    <comment ref="AU52" authorId="1" shapeId="0" xr:uid="{CC791C30-34F7-4008-9CDF-86DF4DB4409B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10:52am
Check out at 3:50pm
</t>
        </r>
      </text>
    </comment>
    <comment ref="AV52" authorId="1" shapeId="0" xr:uid="{3D7C6507-88C1-4514-9E71-BEA05FDCBE31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9:43pm
couldn't mark Check out
</t>
        </r>
      </text>
    </comment>
    <comment ref="AY52" authorId="1" shapeId="0" xr:uid="{9DC7E0B0-BDC8-4619-B053-A3EA11411F5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06:07pm
</t>
        </r>
      </text>
    </comment>
    <comment ref="AZ52" authorId="1" shapeId="0" xr:uid="{9EB4FACD-CA4F-4F5A-9C63-2E251FE92B90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11:25pm
couldn't mark Check out
</t>
        </r>
      </text>
    </comment>
    <comment ref="AM53" authorId="1" shapeId="0" xr:uid="{593D955D-1945-473F-BB4F-3E95ED06169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9:18am   
check out at 6:08pm</t>
        </r>
      </text>
    </comment>
    <comment ref="AN53" authorId="1" shapeId="0" xr:uid="{EA8BD123-D390-4305-AB0F-4A6FFEF39E8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 
Check out at 02:16pm
</t>
        </r>
      </text>
    </comment>
    <comment ref="AD54" authorId="1" shapeId="0" xr:uid="{757254CB-403F-4490-9BAC-C652F882CB71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9:18pm
couldn't mark Check out
</t>
        </r>
      </text>
    </comment>
    <comment ref="AF54" authorId="1" shapeId="0" xr:uid="{62090FF4-B022-4182-A928-4D54B358F8F4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9:07pm
couldn't mark Check out
</t>
        </r>
      </text>
    </comment>
    <comment ref="AG54" authorId="1" shapeId="0" xr:uid="{BBC3805B-D43C-4F7E-8E22-5DBCF864C72E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9:13pm
couldn't mark Check out
</t>
        </r>
      </text>
    </comment>
    <comment ref="AN54" authorId="1" shapeId="0" xr:uid="{6E5F5F0E-9B21-4C4D-9922-273601F4E3C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9:36am   
check out at 6:21pm</t>
        </r>
      </text>
    </comment>
    <comment ref="AV54" authorId="1" shapeId="0" xr:uid="{4894FFE2-A248-449A-B430-D4223BCCE2A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09:17am
check out at 6:15pm</t>
        </r>
      </text>
    </comment>
    <comment ref="AF56" authorId="1" shapeId="0" xr:uid="{401B43C4-A4D5-4BA4-B614-3F58963C4AD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G56" authorId="1" shapeId="0" xr:uid="{AA64FA41-7AFA-4D8C-B0F8-50907585A11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H56" authorId="1" shapeId="0" xr:uid="{CAC12AE1-401F-4159-BC57-B9F07D02CFD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56" authorId="1" shapeId="0" xr:uid="{876EBB99-0E9E-43C4-8022-B3AB2F67655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56" authorId="1" shapeId="0" xr:uid="{E97F76E1-3677-4285-8649-2566007C630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N56" authorId="1" shapeId="0" xr:uid="{5F960C56-BAA4-4ECC-92CC-3EBAF5EA45A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56" authorId="1" shapeId="0" xr:uid="{2496AEAC-28A6-4F08-94C4-39A80C6EE31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R56" authorId="1" shapeId="0" xr:uid="{A8374675-C6F7-4629-BF48-55B2BEB7F98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56" authorId="1" shapeId="0" xr:uid="{FA718591-1235-4098-A43A-63A415E37AC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T56" authorId="1" shapeId="0" xr:uid="{69E2FBD7-3078-4FEC-A32A-324B398E1A8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U56" authorId="1" shapeId="0" xr:uid="{6C8E83F3-A129-479A-99D3-9DF9D96A321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V56" authorId="1" shapeId="0" xr:uid="{CC596130-DDE9-47E7-9D60-539A2384744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C56" authorId="1" shapeId="0" xr:uid="{1F98A30C-27B6-40F8-A95E-02A7D6347C46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9:16pm
couldn't mark Check out
</t>
        </r>
      </text>
    </comment>
    <comment ref="AF57" authorId="1" shapeId="0" xr:uid="{D6B156CE-2707-4732-8CB2-B46DC76AE8D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G57" authorId="1" shapeId="0" xr:uid="{A273A3CE-00D8-46AE-A237-121D7C1AE7E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H57" authorId="1" shapeId="0" xr:uid="{070E4164-9947-4A6B-93D0-BAAE0BFBF8E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57" authorId="1" shapeId="0" xr:uid="{D9001B6B-CF63-46C3-88C2-344B5FB336C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57" authorId="1" shapeId="0" xr:uid="{548C59B6-D2F0-418C-9391-4563D05FE70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N57" authorId="1" shapeId="0" xr:uid="{EC6FA322-AE6D-43C5-A2C7-B0E8D6F561F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57" authorId="1" shapeId="0" xr:uid="{D7E8609D-1219-445E-B4C5-52E7C7A5892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R57" authorId="1" shapeId="0" xr:uid="{CE22F998-C975-48FF-B7EB-E2DD5CD357E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57" authorId="1" shapeId="0" xr:uid="{4E53B014-9E01-4A44-9482-619E58813EC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T57" authorId="1" shapeId="0" xr:uid="{A2306BCB-164B-4324-94AD-BCD3E3FEAD0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U57" authorId="1" shapeId="0" xr:uid="{265DF049-8292-4DF6-9AE0-71B3F7A306E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V57" authorId="1" shapeId="0" xr:uid="{8CE8CF39-719F-4007-9D11-92D517B6BBC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Y57" authorId="1" shapeId="0" xr:uid="{303FF1E1-87AC-48B3-B3AF-8D8AB8E4A21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F58" authorId="1" shapeId="0" xr:uid="{7ECAF1FE-5809-4C70-8D66-241AB73733C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G58" authorId="1" shapeId="0" xr:uid="{E486C79F-5EFE-42B4-BDFA-6DA9097A5E7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H58" authorId="1" shapeId="0" xr:uid="{BB87D70F-C1C9-4742-994E-8486DF1C556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59" authorId="1" shapeId="0" xr:uid="{25F81C18-94AD-4EE5-9F2A-1EAF3146A0B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59" authorId="1" shapeId="0" xr:uid="{D24841FB-5761-4CC2-8097-1EDE4F52EBF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N59" authorId="1" shapeId="0" xr:uid="{12655D38-5E94-46B9-ACA6-B828DE858A3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59" authorId="1" shapeId="0" xr:uid="{3578617B-5E0A-4A3E-99A6-C88A490F3D1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R59" authorId="1" shapeId="0" xr:uid="{7AD5B2A5-EE41-47F1-BE88-B3F6741A95C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59" authorId="1" shapeId="0" xr:uid="{705FA051-1D89-400C-AC16-97A146D9B04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T59" authorId="1" shapeId="0" xr:uid="{F246DE1A-9248-423F-8F0A-BE9A3FB54D1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U59" authorId="1" shapeId="0" xr:uid="{52E93DC8-E7AD-47A7-90D6-401C132E7EE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C59" authorId="1" shapeId="0" xr:uid="{79F62D01-3D00-40E8-85EE-ACF4ADBC3B6D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8:54pm
couldn't mark Check out
</t>
        </r>
      </text>
    </comment>
    <comment ref="AA60" authorId="1" shapeId="0" xr:uid="{5C416047-900F-4B89-9FD2-128C91D40D25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10:10pm
couldn't mark Check out
</t>
        </r>
      </text>
    </comment>
    <comment ref="AD60" authorId="1" shapeId="0" xr:uid="{E9286DFB-6CE0-4C50-A8FC-874EB627765D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09:41am
Check out at 2:19pm
</t>
        </r>
      </text>
    </comment>
    <comment ref="AE60" authorId="1" shapeId="0" xr:uid="{712DCE52-86AD-4B7A-BDCE-518963B7233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 </t>
        </r>
      </text>
    </comment>
    <comment ref="AF60" authorId="0" shapeId="0" xr:uid="{BE73A505-F3A8-42A4-838B-BAFB2ED4EC3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</t>
        </r>
      </text>
    </comment>
    <comment ref="AH60" authorId="1" shapeId="0" xr:uid="{8091040B-D5E2-45EB-BB3E-B5F649D43BD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9:48am   
check out at 6:03pm</t>
        </r>
      </text>
    </comment>
    <comment ref="AK60" authorId="1" shapeId="0" xr:uid="{42198CCE-DF37-4B8E-9216-D29144ACDC7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3:02pm   
check out at 6:09pm</t>
        </r>
      </text>
    </comment>
    <comment ref="AN60" authorId="1" shapeId="0" xr:uid="{2DF46113-0037-422E-8BA0-818CF955D1C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1:32pm   
check out at 6:19pm</t>
        </r>
      </text>
    </comment>
    <comment ref="AO60" authorId="1" shapeId="0" xr:uid="{4542BA3B-1247-4AD8-B89A-94B41B90F14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2:25pm   
check out at 6:18pm</t>
        </r>
      </text>
    </comment>
    <comment ref="AR60" authorId="1" shapeId="0" xr:uid="{632EAC4A-79D6-424D-BE85-10A9C52B58E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 </t>
        </r>
      </text>
    </comment>
    <comment ref="AU60" authorId="0" shapeId="0" xr:uid="{DCBFCA63-AC68-404E-965F-0F430F2E4AE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</t>
        </r>
      </text>
    </comment>
    <comment ref="AV60" authorId="1" shapeId="0" xr:uid="{DF237012-87AA-4D1F-967C-9F4BBD0F2DB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2:19pm   
check out at 6:23pm</t>
        </r>
      </text>
    </comment>
    <comment ref="AW60" authorId="0" shapeId="0" xr:uid="{01D6FF15-4BA7-4C18-9455-477C2E7F765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3:41pm
Check out 6:09pm</t>
        </r>
      </text>
    </comment>
    <comment ref="AY60" authorId="1" shapeId="0" xr:uid="{5E982B9A-1E02-4BB7-A7C5-A9814DCB6F6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4:31pm   
couldn't mark check out</t>
        </r>
      </text>
    </comment>
    <comment ref="AZ60" authorId="1" shapeId="0" xr:uid="{2771D3D2-A474-4BA1-A15D-9178AA9D0B0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10:35pm   
couldn't mark check out</t>
        </r>
      </text>
    </comment>
    <comment ref="BA60" authorId="0" shapeId="0" xr:uid="{6B61A3EE-3F84-47DC-97F6-4398052B68B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3:41pm
Check out 6:09pm</t>
        </r>
      </text>
    </comment>
    <comment ref="BC60" authorId="1" shapeId="0" xr:uid="{2D4EBFCC-7310-4CFF-92F9-E4FF45E8CF9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 </t>
        </r>
      </text>
    </comment>
    <comment ref="AD61" authorId="1" shapeId="0" xr:uid="{C553D942-6B6B-4698-9745-5733E9E663DB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07:58pm
Couldn't Mark Check out 
</t>
        </r>
      </text>
    </comment>
    <comment ref="AE61" authorId="1" shapeId="0" xr:uid="{934596C4-F116-4706-9A9F-4501D226F94F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07:57pm
Couldn't Mark Check out 
</t>
        </r>
      </text>
    </comment>
    <comment ref="AF61" authorId="1" shapeId="0" xr:uid="{BEFDBDBB-D4A7-4063-A1B4-46C5CCAA0FF8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08:00pm
Couldn't Mark Check out 
</t>
        </r>
      </text>
    </comment>
    <comment ref="AK61" authorId="1" shapeId="0" xr:uid="{18E238C8-AD5D-476E-9773-3461EBF5C98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10:14pm
check out at 4:59am
</t>
        </r>
      </text>
    </comment>
    <comment ref="AY61" authorId="0" shapeId="0" xr:uid="{B8F3BEC5-1FB3-411F-86D6-60F8DD6ED73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F62" authorId="1" shapeId="0" xr:uid="{83D3ECCA-8E0B-482D-AB41-9C23CAF900B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9:42am   
check out at 6:11pm</t>
        </r>
      </text>
    </comment>
    <comment ref="AS62" authorId="1" shapeId="0" xr:uid="{EAD4401C-22D4-4DB8-B2AB-2FE16AE5A243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9:06am
couldn't mark Check out
</t>
        </r>
      </text>
    </comment>
    <comment ref="AT62" authorId="1" shapeId="0" xr:uid="{99DCDE90-A1B6-4824-ABA2-FCD2A5A46BB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11:00am   
check out at 6:32pm</t>
        </r>
      </text>
    </comment>
    <comment ref="AW62" authorId="0" shapeId="0" xr:uid="{97BDFE03-EA12-467B-A45F-AFA5923CF26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9:15pm
Check out 2:18pm</t>
        </r>
      </text>
    </comment>
    <comment ref="AA63" authorId="1" shapeId="0" xr:uid="{C6331431-31E0-4A99-B76B-4EA624E77BB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9:55pm   
check out at 5:22pm</t>
        </r>
      </text>
    </comment>
    <comment ref="AD63" authorId="1" shapeId="0" xr:uid="{7CA91E59-F1BE-4CA0-88C4-5BEF4681972E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>Check in at 07:39pm
Check out at 
11:21pm</t>
        </r>
      </text>
    </comment>
    <comment ref="AE63" authorId="1" shapeId="0" xr:uid="{7C4AAF7B-3B01-4854-8894-AB9F1C27886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7:19pm   
check out at 2:04am</t>
        </r>
      </text>
    </comment>
    <comment ref="AK63" authorId="1" shapeId="0" xr:uid="{0C17F1BE-8099-4AF0-9328-FE3B8E3BE47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7:30pm   
check out at 4:16am`</t>
        </r>
      </text>
    </comment>
    <comment ref="AM63" authorId="1" shapeId="0" xr:uid="{514E00F1-F4FF-4DD5-AD3F-D149F09B1C4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7:18pm   
check out at 4:12am`</t>
        </r>
      </text>
    </comment>
    <comment ref="AR63" authorId="1" shapeId="0" xr:uid="{475700A1-990F-4FB4-9345-2EB54E629F12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7:15pm
Check out at 04:07Am
</t>
        </r>
      </text>
    </comment>
    <comment ref="AS63" authorId="1" shapeId="0" xr:uid="{6F481E27-B8C8-46D7-BA43-998588F943D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07:44pm   
check out at 4:27am</t>
        </r>
      </text>
    </comment>
    <comment ref="AY63" authorId="1" shapeId="0" xr:uid="{EAA35E30-C30C-4FB3-9EFD-3DE3A6C3FAF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07:18pm   
check out at 4:06Am</t>
        </r>
      </text>
    </comment>
    <comment ref="AZ63" authorId="0" shapeId="0" xr:uid="{9BCF1B81-50F1-4020-9B3F-3D4099380F9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Abdul hanan</t>
        </r>
      </text>
    </comment>
    <comment ref="AE64" authorId="1" shapeId="0" xr:uid="{05839F2F-ED01-4F0A-ADAF-B288DE4C450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8:18am   
check out at 4:06pm</t>
        </r>
      </text>
    </comment>
    <comment ref="AS64" authorId="1" shapeId="0" xr:uid="{7714AAEB-A1F8-4BAA-845D-4904259B350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07:56pm   
check out at 4:15pm</t>
        </r>
      </text>
    </comment>
    <comment ref="AZ64" authorId="1" shapeId="0" xr:uid="{AEFD1080-BC8A-417E-B0F9-BE91B70BDDD4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7:14pm
Check out at 12:05Am
</t>
        </r>
      </text>
    </comment>
    <comment ref="AL65" authorId="1" shapeId="0" xr:uid="{EFE788E2-6FCA-43A0-B4D0-B412689ADD35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>Check in at 6:56pm
Check out at 10:19pm
Approved by abduk hannan</t>
        </r>
      </text>
    </comment>
    <comment ref="AM65" authorId="1" shapeId="0" xr:uid="{D6621EAD-B1B3-4622-B672-690241A0D2F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7:26pm   
check out at 4:11am`</t>
        </r>
      </text>
    </comment>
    <comment ref="AV65" authorId="1" shapeId="0" xr:uid="{0D9EB7FA-8332-45D2-9A5B-A7D682D84D0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7:20pm   
check out at 4:38am`</t>
        </r>
      </text>
    </comment>
    <comment ref="AY65" authorId="0" shapeId="0" xr:uid="{910555D2-8C51-45F7-A2FA-C89F463955C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BC65" authorId="0" shapeId="0" xr:uid="{7E2925E3-FBC0-4D09-948B-D385A571B53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AH66" authorId="1" shapeId="0" xr:uid="{87CB6237-3DBD-4B5E-88E4-F1EE5DB8FCB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9:05pm   
no check out Record</t>
        </r>
      </text>
    </comment>
    <comment ref="AR66" authorId="1" shapeId="0" xr:uid="{892E5E76-7F0B-4E9F-A909-E18D350735A6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6:40pm
Couldn't mark Check out
</t>
        </r>
      </text>
    </comment>
    <comment ref="AV66" authorId="1" shapeId="0" xr:uid="{F5F120A3-48C2-46D0-8D91-BD223131AC7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8:25pm   
check out at 4:09am`</t>
        </r>
      </text>
    </comment>
    <comment ref="AY66" authorId="0" shapeId="0" xr:uid="{8A1C7C44-5C29-4A16-B0AD-7F29DC65FC2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BC66" authorId="0" shapeId="0" xr:uid="{6CEC8D3D-A988-47F3-8CD5-935182A7CC9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AL67" authorId="1" shapeId="0" xr:uid="{9D4C0C98-B81D-455A-98B0-CCF9102AF2C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7:16pm   
check out at 1:57am</t>
        </r>
      </text>
    </comment>
    <comment ref="AM67" authorId="1" shapeId="0" xr:uid="{11AF7D80-0A53-4C7E-854C-7B24F573084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8:49pm   
check out at 4:33am`</t>
        </r>
      </text>
    </comment>
    <comment ref="AN67" authorId="1" shapeId="0" xr:uid="{0E309EA0-35FD-45CD-B132-57650532648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7:23pm   
check out at 4:07am`</t>
        </r>
      </text>
    </comment>
    <comment ref="AO67" authorId="1" shapeId="0" xr:uid="{6C2DC9F6-F011-498C-BCE2-D6962BEBFD7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7:55pm   
check out at 4:16am</t>
        </r>
      </text>
    </comment>
    <comment ref="AS67" authorId="1" shapeId="0" xr:uid="{41ED54EB-1CCE-49BD-96CE-02E8169B04E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7:28pm   
check out at 4:16am</t>
        </r>
      </text>
    </comment>
    <comment ref="AU67" authorId="1" shapeId="0" xr:uid="{0BCB967A-3D17-420D-9E6F-CBDD5FAFD4B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8:06pm   
check out at 4:25am</t>
        </r>
      </text>
    </comment>
    <comment ref="AV67" authorId="1" shapeId="0" xr:uid="{FA62A7DB-97C5-4C97-9A26-BF792C9A421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7:41pm   
check out at 4:36am</t>
        </r>
      </text>
    </comment>
    <comment ref="AZ67" authorId="1" shapeId="0" xr:uid="{A5BEFA2E-5B53-487E-8C60-A56514EE0522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7:22pm
Check out at 11:23pm
</t>
        </r>
      </text>
    </comment>
    <comment ref="AG68" authorId="1" shapeId="0" xr:uid="{E5748965-37DF-4601-99FF-77320EDEED5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8:12pm   
check out at 4:04pm</t>
        </r>
      </text>
    </comment>
    <comment ref="AO68" authorId="1" shapeId="0" xr:uid="{46522601-AFA6-4BF8-A07B-0FE870DF0976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11:52pm
Check out at 4:13
am
</t>
        </r>
      </text>
    </comment>
    <comment ref="AR68" authorId="1" shapeId="0" xr:uid="{F6592B63-8A5F-4B24-B02C-936684C2F32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07:53pm
check out at 04:04am</t>
        </r>
      </text>
    </comment>
    <comment ref="AS68" authorId="1" shapeId="0" xr:uid="{29199923-FE40-4192-95CD-D965D1AE069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8:45pm   
check out at 4:16am</t>
        </r>
      </text>
    </comment>
    <comment ref="AT68" authorId="1" shapeId="0" xr:uid="{D280818B-F62D-4DBA-9485-C78F4C8EAF7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7:31pm   
check out at 4:18am</t>
        </r>
      </text>
    </comment>
    <comment ref="AV68" authorId="1" shapeId="0" xr:uid="{91DA51FF-631C-4560-8CAD-AA7C27EDA2D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7:33pm   
check out at 4:23am</t>
        </r>
      </text>
    </comment>
    <comment ref="AZ68" authorId="1" shapeId="0" xr:uid="{ABDD0042-7868-4978-BAFE-AF3D24070060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>Check in at 7:38pm
Check out at 12:08am
Approved by Abdul hannan</t>
        </r>
      </text>
    </comment>
    <comment ref="BC68" authorId="1" shapeId="0" xr:uid="{6AB364CE-7844-4AD9-9DBB-0AC283D222D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7:20pm   
check out at 4:13am</t>
        </r>
      </text>
    </comment>
    <comment ref="AD69" authorId="1" shapeId="0" xr:uid="{0899C9C2-0091-4522-9EDD-0A566E28945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7:35pm   
check out at 4:19pm</t>
        </r>
      </text>
    </comment>
    <comment ref="AE69" authorId="1" shapeId="0" xr:uid="{CD63629B-991E-46F2-A5E4-4CD18F2E042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7:25pm   
check out at 4:23pm</t>
        </r>
      </text>
    </comment>
    <comment ref="AH69" authorId="1" shapeId="0" xr:uid="{9B13A3E8-CCBC-487E-B9C4-CF977E6ACFD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9:25pm   
no check out record
Approved by abdul hannan</t>
        </r>
      </text>
    </comment>
    <comment ref="AK69" authorId="1" shapeId="0" xr:uid="{89E29069-B0C5-4F4C-9024-E072CDE09B0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7:18pm   
check out at 4:06pm</t>
        </r>
      </text>
    </comment>
    <comment ref="AN69" authorId="1" shapeId="0" xr:uid="{96665DEB-DD88-4292-883E-7A37EB76DD8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7:15pm   
check out at 4:04pm</t>
        </r>
      </text>
    </comment>
    <comment ref="AS69" authorId="1" shapeId="0" xr:uid="{BF64D40C-12D7-496D-9068-D6939A4E581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7:11pm   
check out at 3:08am</t>
        </r>
      </text>
    </comment>
    <comment ref="BC69" authorId="1" shapeId="0" xr:uid="{D760C92A-464A-4840-8D35-E4002EB8D6F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8:00pm   
check out at 4:06am</t>
        </r>
      </text>
    </comment>
    <comment ref="AD71" authorId="1" shapeId="0" xr:uid="{49FBF6D7-7D3E-4477-A3B9-F21C614ABB2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9:05pm   
check out at 4:03am</t>
        </r>
      </text>
    </comment>
    <comment ref="AE71" authorId="1" shapeId="0" xr:uid="{63B0D04B-3C46-4BFD-B9EE-C6729452F6C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AK71" authorId="1" shapeId="0" xr:uid="{A9815FDC-5477-4371-A4D0-0C3C1263831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9:16pm   
Couldn't mark Check out</t>
        </r>
      </text>
    </comment>
    <comment ref="AT71" authorId="1" shapeId="0" xr:uid="{34FD9D12-3A05-482C-9110-72DE604032B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9:19pm   
check out at 4:02am</t>
        </r>
      </text>
    </comment>
    <comment ref="AY71" authorId="0" shapeId="0" xr:uid="{A6C08E55-3AF4-4365-9FBF-E8A2997DF1F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BC71" authorId="0" shapeId="0" xr:uid="{86D066D5-34E5-4778-808E-6D6467A4768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AA72" authorId="1" shapeId="0" xr:uid="{2E721D3E-C67D-4FA4-9319-ED3BEEB1CFC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6:58pm   
check out at 12:20am
Approved by Abdul Hannan</t>
        </r>
      </text>
    </comment>
    <comment ref="AF72" authorId="1" shapeId="0" xr:uid="{69F4F2AA-51A8-4596-843E-723344CA764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AL72" authorId="1" shapeId="0" xr:uid="{8D79488B-2F83-4582-BF2A-0F1479FB902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AM72" authorId="1" shapeId="0" xr:uid="{6D2309BA-E850-4E07-97A2-62026F8893E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AN72" authorId="1" shapeId="0" xr:uid="{FE44C1F1-A0E1-4D62-9422-6ABDF968D2F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AO72" authorId="1" shapeId="0" xr:uid="{3D1A4CD2-E390-448D-A2F5-750442C327C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7:16pm   
check out at 4:55am</t>
        </r>
      </text>
    </comment>
    <comment ref="AR72" authorId="1" shapeId="0" xr:uid="{E9A25EAC-05A0-4DA3-9E37-B327C077903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AU72" authorId="1" shapeId="0" xr:uid="{581CEA8F-B5A6-4B5B-B4BB-5FA7A8AFA26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7:19pm   
check out at 4:15am</t>
        </r>
      </text>
    </comment>
    <comment ref="AV72" authorId="1" shapeId="0" xr:uid="{8461EFC3-2793-47D4-A5E7-1EBF69BBB4D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7:15pm   
check out at 4:15am</t>
        </r>
      </text>
    </comment>
    <comment ref="BC72" authorId="0" shapeId="0" xr:uid="{C3772B69-F72A-4859-91E0-1772E086F2A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AD73" authorId="1" shapeId="0" xr:uid="{45B43EC2-FAEB-416A-80AF-A3A152F6FD7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7:30pm   
check out at 4:25am</t>
        </r>
      </text>
    </comment>
    <comment ref="AD74" authorId="1" shapeId="0" xr:uid="{0C76041C-CC0F-4BD2-9642-516DE2C5F66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10:38pm   
check out at 04:09am</t>
        </r>
      </text>
    </comment>
    <comment ref="AE74" authorId="1" shapeId="0" xr:uid="{BF98AD84-ADFE-45A9-B4DC-F05295AD31C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7:25pm   
check out at 4:13am</t>
        </r>
      </text>
    </comment>
    <comment ref="AH74" authorId="1" shapeId="0" xr:uid="{54E226DA-C990-4D41-A0C8-DC5EE9EA60E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7:24pm   
Couldn't Mark Check out </t>
        </r>
      </text>
    </comment>
    <comment ref="AK74" authorId="1" shapeId="0" xr:uid="{7884FF11-3EBC-41A0-9F84-A61C0E7D678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7:18pm   
Check out at 4:13am</t>
        </r>
      </text>
    </comment>
    <comment ref="AU74" authorId="1" shapeId="0" xr:uid="{61FD839E-34EC-40E1-97D3-E1EE119A8F2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7:35pm   
check out at 4:09am</t>
        </r>
      </text>
    </comment>
    <comment ref="AV74" authorId="1" shapeId="0" xr:uid="{77B5C44D-BE5B-4215-9D73-5D6B8EFF4E6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9:10pm   
check out at 2:24am</t>
        </r>
      </text>
    </comment>
    <comment ref="AZ74" authorId="1" shapeId="0" xr:uid="{C26EE896-6B02-4B2F-BC71-A07DC26BC20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7:10pm   
check out at 11:16pm
Approved by Abdul hannan</t>
        </r>
      </text>
    </comment>
    <comment ref="BC74" authorId="1" shapeId="0" xr:uid="{011F85C4-F162-410C-8A5C-59017BBEBCD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8:03pm   
check out at 2:19am</t>
        </r>
      </text>
    </comment>
    <comment ref="AY75" authorId="0" shapeId="0" xr:uid="{9A00BCFD-C321-474F-A39A-646DFCC1F37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BC75" authorId="0" shapeId="0" xr:uid="{8F091BA7-32D1-418F-A749-6864147A3B5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Abdul hannan</t>
        </r>
      </text>
    </comment>
    <comment ref="AM76" authorId="1" shapeId="0" xr:uid="{092D60E6-5E57-4814-8055-7B85AE0E3FB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10:05pm   
check out at 04:31am</t>
        </r>
      </text>
    </comment>
    <comment ref="AO76" authorId="1" shapeId="0" xr:uid="{A92D3128-F97C-45D2-915B-0709C0E9E95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8:10pm   
Check out at 4:09am</t>
        </r>
      </text>
    </comment>
    <comment ref="AV76" authorId="1" shapeId="0" xr:uid="{32280509-513D-4EFB-AE61-39CCAA2D862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8:06pm   
Check out at 4:20am</t>
        </r>
      </text>
    </comment>
    <comment ref="AA77" authorId="1" shapeId="0" xr:uid="{F06ADAEC-4CAE-4744-BCCF-EF43216191D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7:43pm   
check out at 4:03am</t>
        </r>
      </text>
    </comment>
    <comment ref="AD77" authorId="1" shapeId="0" xr:uid="{E37F8BD3-5630-496D-ACDB-59AFC236DDE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7:03pm   
check out at 2:19am</t>
        </r>
      </text>
    </comment>
    <comment ref="AK77" authorId="1" shapeId="0" xr:uid="{FCC833CC-B171-43C7-BC47-CD80A60771F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7:36pm   
check out at 4:12am</t>
        </r>
      </text>
    </comment>
    <comment ref="AM77" authorId="1" shapeId="0" xr:uid="{A8B3265D-E377-4084-8760-FB87D1C5AE5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8:36pm   
Check out at 4:31am</t>
        </r>
      </text>
    </comment>
    <comment ref="AN77" authorId="1" shapeId="0" xr:uid="{E514F38B-3233-49ED-AB40-AFC11AADF9E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11:28pm   
check out at 04:07am</t>
        </r>
      </text>
    </comment>
    <comment ref="AT77" authorId="1" shapeId="0" xr:uid="{FCF69251-CC96-46EA-96F4-3693E82B162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8:09pm   
Check out at 4:17am</t>
        </r>
      </text>
    </comment>
    <comment ref="AU77" authorId="1" shapeId="0" xr:uid="{70CE5979-B9FA-4DC3-A4C6-3E97C2E96E9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9:06pm   
Check out at 4:04am</t>
        </r>
      </text>
    </comment>
    <comment ref="BC77" authorId="1" shapeId="0" xr:uid="{C974918A-E1F9-499F-809B-29742936FBB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6:41pm   
check out at 02:14am</t>
        </r>
      </text>
    </comment>
    <comment ref="AR78" authorId="1" shapeId="0" xr:uid="{D2D67260-792F-407E-B1BA-3622A301E3B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6:40pm
 Check out at 10:42pm
Approved by abdul hannan</t>
        </r>
      </text>
    </comment>
    <comment ref="AD79" authorId="1" shapeId="0" xr:uid="{F770A5F7-051B-462D-8AC0-BA2918F4160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7:54pm   
check out at 2:19am</t>
        </r>
      </text>
    </comment>
    <comment ref="AE79" authorId="1" shapeId="0" xr:uid="{E5C51ECA-8429-4956-9922-793BF34E12A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7:28pm   
check out at 4:03am</t>
        </r>
      </text>
    </comment>
    <comment ref="AF79" authorId="1" shapeId="0" xr:uid="{C1079FD8-C9C3-40C8-A3B2-ACF87B9943F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7:04pm   
check out at 2:25am</t>
        </r>
      </text>
    </comment>
    <comment ref="AG79" authorId="1" shapeId="0" xr:uid="{730F2C32-F658-4625-97C4-FD0AB8F125B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07:36pm   
check out at 12:19am</t>
        </r>
      </text>
    </comment>
    <comment ref="AH79" authorId="1" shapeId="0" xr:uid="{6212F5EC-A068-49E8-837A-D3AC4CD285E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7:29pm   
Couldn't Mark Check out </t>
        </r>
      </text>
    </comment>
    <comment ref="AM79" authorId="1" shapeId="0" xr:uid="{0940E340-9E21-4648-A8EA-8EB67B08C22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7:56pm   
Check out at 4:03am</t>
        </r>
      </text>
    </comment>
    <comment ref="AN79" authorId="1" shapeId="0" xr:uid="{31801183-E038-432C-82D4-F6F64EB3E82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7:35pm   
Check out at 4:07am</t>
        </r>
      </text>
    </comment>
    <comment ref="AO79" authorId="1" shapeId="0" xr:uid="{91EA852B-9564-41BB-9137-CD91EFD3B79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10:00pm   
check out at 04:07am</t>
        </r>
      </text>
    </comment>
    <comment ref="AR79" authorId="1" shapeId="0" xr:uid="{91AC177C-AA93-4835-91CC-08DEA8413FE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10:51pm   
check out at 02:10am</t>
        </r>
      </text>
    </comment>
    <comment ref="AV79" authorId="1" shapeId="0" xr:uid="{36AF17B1-A580-43DF-B6C6-8E98410625C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10:57pm   
check out at 02:00am</t>
        </r>
      </text>
    </comment>
    <comment ref="AY79" authorId="1" shapeId="0" xr:uid="{4A7792D3-0A8D-4976-8CA4-F58AED28E7F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7:17pm   
Check out at 2:34am</t>
        </r>
      </text>
    </comment>
    <comment ref="AZ79" authorId="1" shapeId="0" xr:uid="{680A87DF-0184-4B6B-9B44-9443C9F7483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7:13pm   
check out at 12:54am</t>
        </r>
      </text>
    </comment>
    <comment ref="AA80" authorId="1" shapeId="0" xr:uid="{C4E3B69B-431B-4A11-8209-BC429BB9CE9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D80" authorId="1" shapeId="0" xr:uid="{405030E9-020F-4622-BADB-3A91B59855B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E80" authorId="1" shapeId="0" xr:uid="{476E48C9-2532-4DE8-9D83-356184FDFDB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F80" authorId="1" shapeId="0" xr:uid="{9359598F-46C9-4FF5-8210-145D5B48FF5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G80" authorId="1" shapeId="0" xr:uid="{CF94FAE1-A275-471F-B0CC-83DDF65C164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H80" authorId="1" shapeId="0" xr:uid="{21940C94-EE41-4F82-89D5-70FF3D7221E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80" authorId="1" shapeId="0" xr:uid="{15265B13-BA98-403D-AD63-3BDC0FB0604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80" authorId="1" shapeId="0" xr:uid="{DC7028B8-A104-4FD0-BD1E-BCFA92D151E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80" authorId="1" shapeId="0" xr:uid="{8CAA8BD6-5286-4FCB-9D80-FC2B7D11219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N80" authorId="1" shapeId="0" xr:uid="{1CFE9CCF-6634-4C78-A0C6-2CB841C01A8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80" authorId="1" shapeId="0" xr:uid="{7F7FB3AA-332D-4DD5-86AB-6168D24483D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80" authorId="1" shapeId="0" xr:uid="{DCE4B816-2CC2-4756-B26C-62240323947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04:12am</t>
        </r>
      </text>
    </comment>
    <comment ref="AZ80" authorId="1" shapeId="0" xr:uid="{519D7DE5-3A5E-4926-BADC-77C02A8628C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6:56pm   
check out at 12:0am
Approved by Abdul hannan</t>
        </r>
      </text>
    </comment>
    <comment ref="AA87" authorId="1" shapeId="0" xr:uid="{E7340370-29B3-47AC-AC2D-0F370CA50E8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08:28pm
Check out at 4:54am</t>
        </r>
      </text>
    </comment>
    <comment ref="AD87" authorId="1" shapeId="0" xr:uid="{F49E69F4-6F5D-4BBC-811A-0A9FBD062A6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08:23pm
Check out at 5:01am</t>
        </r>
      </text>
    </comment>
    <comment ref="AF87" authorId="1" shapeId="0" xr:uid="{0299A073-1D9E-4FB2-BA7A-DB8428AD55A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8:55pm   
Check out at 5:01am</t>
        </r>
      </text>
    </comment>
    <comment ref="AG87" authorId="1" shapeId="0" xr:uid="{D165B965-C5F2-462C-A1A9-5CD1EE6D298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8:32pm   
Check out at 4:58am</t>
        </r>
      </text>
    </comment>
    <comment ref="AK87" authorId="0" shapeId="0" xr:uid="{03AC43E7-1022-4985-90A6-ED331AB68DF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Waleed ali naveed</t>
        </r>
      </text>
    </comment>
    <comment ref="AL87" authorId="1" shapeId="0" xr:uid="{812E545F-19D8-4C4C-A5B4-151502177B2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8:33pm   
Check out at 5:01am</t>
        </r>
      </text>
    </comment>
    <comment ref="AN87" authorId="1" shapeId="0" xr:uid="{49FF5D19-1805-47E6-90D3-566E3BE87E5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8:20pm   
Check out at 4:47am</t>
        </r>
      </text>
    </comment>
    <comment ref="AT87" authorId="1" shapeId="0" xr:uid="{30B8D1AF-5300-448C-87AC-1B8E6C9327D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8:38pm
Check out at 5:04am
</t>
        </r>
      </text>
    </comment>
    <comment ref="AA88" authorId="1" shapeId="0" xr:uid="{B5BA2E6B-80FA-4DE7-93E4-18D8B1AFADA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08:56pm
Check out at 5:27am</t>
        </r>
      </text>
    </comment>
    <comment ref="AT88" authorId="0" shapeId="0" xr:uid="{40E76596-2283-4FD9-AB85-FAAA587DA1F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Waleed ali naveed</t>
        </r>
      </text>
    </comment>
    <comment ref="AZ88" authorId="0" shapeId="0" xr:uid="{943B4073-63E9-4CD8-8B8D-80DD3D335C5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Waleed ali naveed</t>
        </r>
      </text>
    </comment>
    <comment ref="AF89" authorId="1" shapeId="0" xr:uid="{86566C4C-9EE5-4E2B-A959-03066942CEA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8:05pm   
Couldn't mark Check out</t>
        </r>
      </text>
    </comment>
    <comment ref="BC89" authorId="1" shapeId="0" xr:uid="{5A3C6CF7-925B-4697-B35A-BE18D6B87C6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7:47pm   
Couldn't mark Check out</t>
        </r>
      </text>
    </comment>
    <comment ref="AK90" authorId="0" shapeId="0" xr:uid="{EF6D2398-264D-40D6-AA44-1DC692BFA8F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Asad ullah</t>
        </r>
      </text>
    </comment>
    <comment ref="AA91" authorId="0" shapeId="0" xr:uid="{D24284A8-BE6D-4086-806E-4850D310AC3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Tuzak Kahn</t>
        </r>
      </text>
    </comment>
    <comment ref="AD91" authorId="1" shapeId="0" xr:uid="{BEF790A3-6977-4063-BD21-435D6246250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7:44pm   
Couldn't mark Check out</t>
        </r>
      </text>
    </comment>
    <comment ref="AG91" authorId="1" shapeId="0" xr:uid="{A9633892-2CA0-4F59-9CE5-CC6D7EC4934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7:32pm   
Check out at 4:13am</t>
        </r>
      </text>
    </comment>
    <comment ref="AH91" authorId="1" shapeId="0" xr:uid="{9A356021-A18C-437F-A1A6-2F463DD93A8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7:27pm   
No Check out Records
</t>
        </r>
      </text>
    </comment>
    <comment ref="AK91" authorId="1" shapeId="0" xr:uid="{02273613-7C3C-4A08-B7FF-5C72ACE5E66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7:33pm   
Check out at 4:20am</t>
        </r>
      </text>
    </comment>
    <comment ref="AL91" authorId="1" shapeId="0" xr:uid="{C8D4C6A2-692D-406B-AFAC-42522AE3CE6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7:16pm   
Check out at 4:02am</t>
        </r>
      </text>
    </comment>
    <comment ref="AM91" authorId="1" shapeId="0" xr:uid="{A36BE041-FDA3-47E6-A0F2-B1481AEAF55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9:16pm   
Check out at 4:00am</t>
        </r>
      </text>
    </comment>
    <comment ref="AN91" authorId="1" shapeId="0" xr:uid="{4460AF98-47A6-404B-8176-0E707F9BFF6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7:28pm   
Check out at 4:11am</t>
        </r>
      </text>
    </comment>
    <comment ref="AO91" authorId="1" shapeId="0" xr:uid="{C842F78E-71E3-475A-94CF-A87EC82559D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7:17pm   
Check out at 4:01am</t>
        </r>
      </text>
    </comment>
    <comment ref="AS91" authorId="1" shapeId="0" xr:uid="{E89F073E-718B-43C7-944D-621C6EB09FA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8:11pm   
Check out at 4:01am</t>
        </r>
      </text>
    </comment>
    <comment ref="AT91" authorId="1" shapeId="0" xr:uid="{F7E528B7-0FDA-4985-8E7B-B8B617C3424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7:38pm   
Check out at 4:00am</t>
        </r>
      </text>
    </comment>
    <comment ref="AU91" authorId="0" shapeId="0" xr:uid="{70219DE5-78AA-4297-85DF-636EEFAE322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Tuzak khan </t>
        </r>
      </text>
    </comment>
    <comment ref="AV91" authorId="1" shapeId="0" xr:uid="{096C38BD-2301-48B3-86F7-E77CAB150E5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9:06pm   
Check out at 2:03am</t>
        </r>
      </text>
    </comment>
    <comment ref="AY91" authorId="1" shapeId="0" xr:uid="{6618D2E3-FFD3-4910-8148-B68D085D019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9:06pm   
Check out at 2:03am</t>
        </r>
      </text>
    </comment>
    <comment ref="BC91" authorId="1" shapeId="0" xr:uid="{D2CFD8F9-A4E4-4BC8-963D-EBF88AE5037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9:06pm   
Check out at 2:03am</t>
        </r>
      </text>
    </comment>
    <comment ref="AH92" authorId="1" shapeId="0" xr:uid="{3F2CEA8B-4E82-4F7F-A39C-DFCFCF038C3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7:20pm   
Check out at 2:01am</t>
        </r>
      </text>
    </comment>
    <comment ref="AE93" authorId="1" shapeId="0" xr:uid="{645A0D28-A973-45EB-9C3A-D7C7DFE7547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06:55pm
Check out at 10:35pm</t>
        </r>
      </text>
    </comment>
    <comment ref="AF93" authorId="1" shapeId="0" xr:uid="{C871D6C5-8DB4-4827-9BFB-68712C732F6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06:42pm
Check in at 10:38pm
</t>
        </r>
      </text>
    </comment>
    <comment ref="AY93" authorId="0" shapeId="0" xr:uid="{09E92D8C-A0B3-48CA-8499-853E0551AA2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Tuzak khan 
Due to Hostel Closure for Eid Vacations</t>
        </r>
      </text>
    </comment>
    <comment ref="BC93" authorId="0" shapeId="0" xr:uid="{3849ABDD-4F9B-4EC6-BB0D-9D7D138642B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Tuzak khan 
Due to Hostel Closure for Eid Vacations</t>
        </r>
      </text>
    </comment>
    <comment ref="AD94" authorId="1" shapeId="0" xr:uid="{E81B9919-CF45-46DF-8A18-737BAF97A31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11:41pm
Check out at 4:25am</t>
        </r>
      </text>
    </comment>
    <comment ref="AE95" authorId="1" shapeId="0" xr:uid="{4AEC0B90-833C-446D-B8E5-5DAFE7354D0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7:10pm   
Check out at 2:03am</t>
        </r>
      </text>
    </comment>
    <comment ref="AF95" authorId="1" shapeId="0" xr:uid="{FF65B0A4-D2BF-4C12-8A82-57CBB59713D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06:53pm
Check out at 10:43pm</t>
        </r>
      </text>
    </comment>
    <comment ref="AK95" authorId="1" shapeId="0" xr:uid="{3EB7E0D3-93F6-43AF-80EF-39A45647290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8:58pm   
Check out at 4:05am</t>
        </r>
      </text>
    </comment>
    <comment ref="AM95" authorId="1" shapeId="0" xr:uid="{2DCE5029-4C25-41A4-8FDF-8C8B3148067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7:08pm   
Check out at 1:41am</t>
        </r>
      </text>
    </comment>
    <comment ref="AT95" authorId="1" shapeId="0" xr:uid="{B0A3BFFD-E97A-4A79-BEE0-287649AA274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8:10pm   
Check out at 4:00am</t>
        </r>
      </text>
    </comment>
    <comment ref="AV95" authorId="1" shapeId="0" xr:uid="{6E7F8DA2-FCE8-4E3C-BB89-D5E764E04B0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6:56
couldn't mark Check out
</t>
        </r>
      </text>
    </comment>
    <comment ref="AZ95" authorId="1" shapeId="0" xr:uid="{E3138004-D0D9-4770-A76D-F4DE1D12A58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6:52pm
Check out at 10:44pm</t>
        </r>
      </text>
    </comment>
    <comment ref="AL97" authorId="1" shapeId="0" xr:uid="{FF85E50A-0058-4C65-91EA-1B45AFD5A59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97" authorId="1" shapeId="0" xr:uid="{CBE58296-BA3C-4F35-A953-D93946B895C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N97" authorId="1" shapeId="0" xr:uid="{9FB71920-63F4-4D82-B7ED-86E9F437336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97" authorId="1" shapeId="0" xr:uid="{11378C39-4A71-4C0D-A9AD-2D4CFE6FC67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98" authorId="1" shapeId="0" xr:uid="{F32CF022-69AB-4D10-BD9B-D1C1D0465D9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98" authorId="1" shapeId="0" xr:uid="{DE63121C-4CA7-4E6B-8A80-E2B002792A0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N98" authorId="1" shapeId="0" xr:uid="{5AEB7AFE-D3EA-456E-BEEF-0DB33324CE6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98" authorId="1" shapeId="0" xr:uid="{358A5B0C-E748-4AB8-AA47-CFE078F0632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99" authorId="1" shapeId="0" xr:uid="{E4FBCD6D-E4F4-42B5-9C61-C1147A84FC0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99" authorId="1" shapeId="0" xr:uid="{B7EE2531-B3C5-499B-9737-C97E3154F11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N99" authorId="1" shapeId="0" xr:uid="{E3874287-3A26-4C80-9D71-D66EC7558A7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99" authorId="1" shapeId="0" xr:uid="{56251FFF-D84F-4F78-BDEF-CBEA53D54BA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100" authorId="1" shapeId="0" xr:uid="{DBECFAAC-E37B-4750-99F6-6F00DC950A1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1:29pm   
Check out at 7:19pm</t>
        </r>
      </text>
    </comment>
    <comment ref="AL100" authorId="1" shapeId="0" xr:uid="{09E56FFC-CC8F-46BC-AE2D-0CB8892F0FB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1:47pm   
Check out at 7:54pm</t>
        </r>
      </text>
    </comment>
    <comment ref="AM100" authorId="1" shapeId="0" xr:uid="{F76B3609-8DC1-474D-B462-0EC0A09F804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1:05pm   
Check out at 9:02pm</t>
        </r>
      </text>
    </comment>
    <comment ref="AR100" authorId="1" shapeId="0" xr:uid="{99B24747-8E57-4539-A502-AD6EABE4345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9:35pm   
Check out at 6:09pm</t>
        </r>
      </text>
    </comment>
    <comment ref="AT100" authorId="1" shapeId="0" xr:uid="{6B25DE4D-5B8A-4FF6-B7D9-7F8AE6681A9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9:41pm   
Check out at 6:27pm</t>
        </r>
      </text>
    </comment>
    <comment ref="AU100" authorId="1" shapeId="0" xr:uid="{8C278BB9-23D3-4C91-BB5A-A25A02BDA93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9:21pm   
Check out at 4:36am</t>
        </r>
      </text>
    </comment>
    <comment ref="AV100" authorId="1" shapeId="0" xr:uid="{472ACF89-16C1-4996-89E2-AA5904B2935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1:59pm
Couldn't mark Check out</t>
        </r>
      </text>
    </comment>
    <comment ref="BC100" authorId="0" shapeId="0" xr:uid="{E53854CA-2314-4D4D-9A95-667D8D05354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
by zargham Irtza</t>
        </r>
      </text>
    </comment>
    <comment ref="AK117" authorId="1" shapeId="0" xr:uid="{ABD480CC-9386-41DD-B0A4-CDF7D038173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7:57pm
Check out at 12:15am
</t>
        </r>
      </text>
    </comment>
    <comment ref="AE118" authorId="1" shapeId="0" xr:uid="{05720629-0BC2-4F40-8D2E-5CA629BEDB9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8:05pm
Check out at 09:26pm</t>
        </r>
      </text>
    </comment>
    <comment ref="AF118" authorId="1" shapeId="0" xr:uid="{AD2AEA2F-8E60-45F7-AD52-FA5D345CE5D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09:06pm
couldn't mark Check out</t>
        </r>
      </text>
    </comment>
    <comment ref="AL118" authorId="1" shapeId="0" xr:uid="{F4E1AA55-3E2C-49D4-B216-B7DEBB9F6C7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11:13pm
Check out at 03:28am
</t>
        </r>
      </text>
    </comment>
    <comment ref="AZ118" authorId="1" shapeId="0" xr:uid="{7875DA69-045C-46EE-88DE-2265DD48C1B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09:04pm
couldn't mark Check out</t>
        </r>
      </text>
    </comment>
    <comment ref="AD119" authorId="1" shapeId="0" xr:uid="{BB7F1A1E-2D9A-467E-8FEC-B2921784188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5:20pm
Check out at 10:45pm</t>
        </r>
      </text>
    </comment>
    <comment ref="AK119" authorId="1" shapeId="0" xr:uid="{9498DAF1-91A9-4288-8E52-44831E535C8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11:50pm
Check out at 04:18am
</t>
        </r>
      </text>
    </comment>
    <comment ref="BG141" authorId="2" shapeId="0" xr:uid="{03920C63-E8BA-43FF-870C-AA4C47D2D6FF}">
      <text>
        <r>
          <rPr>
            <sz val="8"/>
            <color indexed="81"/>
            <rFont val="Tahoma"/>
            <family val="2"/>
          </rPr>
          <t xml:space="preserve">Paid &amp; Unpaid Leaves Both
</t>
        </r>
      </text>
    </comment>
    <comment ref="BG149" authorId="2" shapeId="0" xr:uid="{4E7F3C82-A0D2-4C61-A4F4-12AA36E88605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193" authorId="2" shapeId="0" xr:uid="{F84FAC09-CE22-4416-85A4-57E19DC1233B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01" authorId="2" shapeId="0" xr:uid="{2942FE68-A374-4C5F-B7F6-BB0A20378500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45" authorId="2" shapeId="0" xr:uid="{B52426E7-AC44-468F-9D1C-89BC5DCA1547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53" authorId="2" shapeId="0" xr:uid="{39F4DD53-AC30-4D70-ADF3-D7E300B9602F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97" authorId="2" shapeId="0" xr:uid="{7F6974F6-30F5-4D3E-B806-F63C12A70EBF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305" authorId="2" shapeId="0" xr:uid="{B72605DF-7A53-43EE-B79A-5BA299FEA547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Wali Khan</author>
    <author>Williams Jr.</author>
    <author>ASAD ULLAH</author>
  </authors>
  <commentList>
    <comment ref="AA3" authorId="0" shapeId="0" xr:uid="{C61476FB-3608-4D8F-8D09-583D40A0991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7:32pm
Check out at 11:12pm
</t>
        </r>
      </text>
    </comment>
    <comment ref="AC3" authorId="0" shapeId="0" xr:uid="{623FBA7E-FC9D-4635-9DD9-72DF1D5C2EB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7:37pm
Check out at 12:03pm
</t>
        </r>
      </text>
    </comment>
    <comment ref="AD3" authorId="0" shapeId="0" xr:uid="{7EFB6FF0-061C-4057-9C4D-4B7044DD578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07:26pm
couldn't mark check out</t>
        </r>
      </text>
    </comment>
    <comment ref="AE3" authorId="0" shapeId="0" xr:uid="{1E99791E-4357-4143-B8FD-76D6A725D4F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07:48pm
couldn't mark check out</t>
        </r>
      </text>
    </comment>
    <comment ref="AI3" authorId="0" shapeId="0" xr:uid="{45531C66-256D-426D-A8BA-3BB80A91B4B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07:31pm
couldn't mark check out</t>
        </r>
      </text>
    </comment>
    <comment ref="AJ3" authorId="0" shapeId="0" xr:uid="{AAE09CC7-7447-4A66-A00E-EBF9512C848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07:07pm
couldn't mark check out</t>
        </r>
      </text>
    </comment>
    <comment ref="AS3" authorId="0" shapeId="0" xr:uid="{3F1930AB-B142-4C63-8043-E9A29469238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08:23pm
couldn't mark check out</t>
        </r>
      </text>
    </comment>
    <comment ref="AV3" authorId="0" shapeId="0" xr:uid="{11BE651D-2BAA-4756-B54B-3CBD6793448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09:14pm
couldn't mark check out</t>
        </r>
      </text>
    </comment>
    <comment ref="AA4" authorId="0" shapeId="0" xr:uid="{5771E996-6FC0-49D7-9A43-9096B79C48CF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3:56pm
Check out at 10:02pm
</t>
        </r>
      </text>
    </comment>
    <comment ref="AB4" authorId="0" shapeId="0" xr:uid="{C98201F1-59F5-4DE4-9A53-B49119D364BF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4:01pm
Check out at 07:43pm
</t>
        </r>
      </text>
    </comment>
    <comment ref="AC4" authorId="0" shapeId="0" xr:uid="{A017EBF0-3D98-4236-925E-73CF08BA301D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3:57pm
Check out at 08:56pm
</t>
        </r>
      </text>
    </comment>
    <comment ref="AD4" authorId="0" shapeId="0" xr:uid="{06E6F5F2-40C1-4AD1-A58E-06096CDAE0E6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4:12pm
Check out at 07:46pm
</t>
        </r>
      </text>
    </comment>
    <comment ref="AE4" authorId="0" shapeId="0" xr:uid="{C0B19C27-4109-4A1B-8087-7BF1A1BA9F79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4:05pm
Check out at 08:02pm
</t>
        </r>
      </text>
    </comment>
    <comment ref="AH4" authorId="0" shapeId="0" xr:uid="{1741CC2B-0A19-4ACD-8ACC-7F81D8515AF3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4:02pm
Check out at 09:20pm
</t>
        </r>
      </text>
    </comment>
    <comment ref="AI4" authorId="0" shapeId="0" xr:uid="{DA3594E0-13B7-472C-AC78-EE417158594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03:59am</t>
        </r>
      </text>
    </comment>
    <comment ref="AO4" authorId="0" shapeId="0" xr:uid="{957CD778-0510-41C0-BB97-9A76E6FF8D67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4:18pm
Check out at 10:05pm
</t>
        </r>
      </text>
    </comment>
    <comment ref="AP4" authorId="0" shapeId="0" xr:uid="{F7187C50-C70D-451A-A874-B05A7AEFCF3A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4:06pm
Check out at 08:09pm
</t>
        </r>
      </text>
    </comment>
    <comment ref="AQ4" authorId="0" shapeId="0" xr:uid="{E0E5E565-38FF-4064-9D37-F19F8E052F0D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4:10pm
Check out at 08:34pm
</t>
        </r>
      </text>
    </comment>
    <comment ref="AV4" authorId="0" shapeId="0" xr:uid="{E88590D5-D1EE-4DED-B8C5-D4D2B9F658E2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4:03pm
Check out at 07:53pm
</t>
        </r>
      </text>
    </comment>
    <comment ref="AA5" authorId="0" shapeId="0" xr:uid="{5B86EAC9-1912-43D0-B93A-4273A2D6108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08:47pm
couldn't mark check out</t>
        </r>
      </text>
    </comment>
    <comment ref="AB5" authorId="0" shapeId="0" xr:uid="{1398B706-E9CE-493A-8E8E-88DCF529110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09:18pm
couldn't mark check out</t>
        </r>
      </text>
    </comment>
    <comment ref="AC5" authorId="0" shapeId="0" xr:uid="{71F450FE-6728-4F67-924D-44CE63A5662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09:13pm
couldn't mark check out</t>
        </r>
      </text>
    </comment>
    <comment ref="AE5" authorId="0" shapeId="0" xr:uid="{3D927089-B5A1-4D9E-94EB-715ED41E8CC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09:00pm
couldn't mark check out</t>
        </r>
      </text>
    </comment>
    <comment ref="AH5" authorId="0" shapeId="0" xr:uid="{11D4EB93-D3F8-4BE0-9E3A-D507BB102FB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08:49pm
couldn't mark check out</t>
        </r>
      </text>
    </comment>
    <comment ref="AI5" authorId="1" shapeId="0" xr:uid="{1E133C0C-6006-4346-8810-9B47E656962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 </t>
        </r>
      </text>
    </comment>
    <comment ref="AJ5" authorId="0" shapeId="0" xr:uid="{8B1EC22F-90A8-456C-879C-09E336EF548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08:55pm
couldn't mark check out</t>
        </r>
      </text>
    </comment>
    <comment ref="AK5" authorId="0" shapeId="0" xr:uid="{6C7C7E49-B403-4966-A17A-2BFEB3503757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9:16pm
Check out at 5:40am
</t>
        </r>
      </text>
    </comment>
    <comment ref="AL5" authorId="1" shapeId="0" xr:uid="{15FAE5E8-8956-4838-9FC7-2F71A425E64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 </t>
        </r>
      </text>
    </comment>
    <comment ref="AM5" authorId="1" shapeId="0" xr:uid="{98777A4B-6B88-4873-90AA-788A8178180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 </t>
        </r>
      </text>
    </comment>
    <comment ref="AN5" authorId="1" shapeId="0" xr:uid="{093E18EB-E710-4F17-85AE-C403C69AC9B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 </t>
        </r>
      </text>
    </comment>
    <comment ref="AO5" authorId="1" shapeId="0" xr:uid="{1B708EA4-6958-408B-8C5A-A9DC3DB35B4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 </t>
        </r>
      </text>
    </comment>
    <comment ref="AP5" authorId="0" shapeId="0" xr:uid="{B46D7D08-D10F-47BB-A05D-F7CD63FE71B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in at 06:52am</t>
        </r>
      </text>
    </comment>
    <comment ref="AQ5" authorId="0" shapeId="0" xr:uid="{FB04C9B0-3DE5-4BA0-9B16-9CE08DA8565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in at 05:59am</t>
        </r>
      </text>
    </comment>
    <comment ref="AR5" authorId="0" shapeId="0" xr:uid="{751A76DE-6D7D-4125-8DB9-25467C24EB10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9:28pm
Check out at 5:41am
</t>
        </r>
      </text>
    </comment>
    <comment ref="AS5" authorId="1" shapeId="0" xr:uid="{6A26497F-ABAE-4A90-A0CB-C6A88B17BE6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 </t>
        </r>
      </text>
    </comment>
    <comment ref="AT5" authorId="1" shapeId="0" xr:uid="{54F6DC16-CDE7-4DBA-B715-3152EB72958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 </t>
        </r>
      </text>
    </comment>
    <comment ref="AU5" authorId="1" shapeId="0" xr:uid="{6CEC27E5-EEA1-42EB-996A-9F540EDF9CE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 </t>
        </r>
      </text>
    </comment>
    <comment ref="AV5" authorId="1" shapeId="0" xr:uid="{8FB5FA7C-AF5F-462D-A59B-B53B08CA399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 </t>
        </r>
      </text>
    </comment>
    <comment ref="AX5" authorId="0" shapeId="0" xr:uid="{1D306F83-1334-47F1-8210-03A800F9143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in at 06:52am</t>
        </r>
      </text>
    </comment>
    <comment ref="AB6" authorId="0" shapeId="0" xr:uid="{106578EB-65DD-402C-ACA7-D9CF3B168BD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07:57pm
couldn't mark check out</t>
        </r>
      </text>
    </comment>
    <comment ref="AC6" authorId="1" shapeId="0" xr:uid="{C165C205-A8E0-46AD-AB7D-F0BEC5B0FFC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 records</t>
        </r>
      </text>
    </comment>
    <comment ref="AD6" authorId="0" shapeId="0" xr:uid="{06409492-771E-446B-9369-BB70FC6B41C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07:20pm
couldn't mark check out</t>
        </r>
      </text>
    </comment>
    <comment ref="AE6" authorId="0" shapeId="0" xr:uid="{19575C3E-F504-4E40-9B6F-BC127B7418D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07:51pm
couldn't mark check out</t>
        </r>
      </text>
    </comment>
    <comment ref="AH6" authorId="0" shapeId="0" xr:uid="{165B5AE3-6FEE-4C4A-B4D8-E45DEF6E167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06:46pm
couldn't mark check out</t>
        </r>
      </text>
    </comment>
    <comment ref="AI6" authorId="1" shapeId="0" xr:uid="{0305B5E5-BE80-4F23-9480-1F81A01301F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 records</t>
        </r>
      </text>
    </comment>
    <comment ref="AJ6" authorId="1" shapeId="0" xr:uid="{9DA977A4-CB12-4D7C-973A-9EFED0BF8E9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 records</t>
        </r>
      </text>
    </comment>
    <comment ref="AK6" authorId="0" shapeId="0" xr:uid="{4E3686C4-2C88-40E5-B29D-9360E67729AF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7:56pm
Check out at 4:08am
</t>
        </r>
      </text>
    </comment>
    <comment ref="AL6" authorId="0" shapeId="0" xr:uid="{D52F167C-45B0-4EA3-BAA9-D1828A614E69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7:59pm
Check out at 4:26am
</t>
        </r>
      </text>
    </comment>
    <comment ref="AO6" authorId="0" shapeId="0" xr:uid="{80602A70-DDEE-48F7-8D5C-4D26314DDF8B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8:16pm
Check out at 3:08am
</t>
        </r>
      </text>
    </comment>
    <comment ref="AP6" authorId="0" shapeId="0" xr:uid="{BFC58F2F-FC7E-41E4-81EF-09CD50C6CDF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in at 05:23am</t>
        </r>
      </text>
    </comment>
    <comment ref="AQ6" authorId="0" shapeId="0" xr:uid="{EF466589-65F8-4B60-A5D7-4321F020BBF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in at 04:26am</t>
        </r>
      </text>
    </comment>
    <comment ref="AS6" authorId="1" shapeId="0" xr:uid="{71EB2C39-0F52-4512-9B7C-DA9975F45CD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 records</t>
        </r>
      </text>
    </comment>
    <comment ref="AY6" authorId="0" shapeId="0" xr:uid="{42F4A142-69CD-4544-845E-0242938ECA7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in at 04:26am</t>
        </r>
      </text>
    </comment>
    <comment ref="BC6" authorId="1" shapeId="0" xr:uid="{58048F7B-2202-49F2-8E08-0CCACCC1DEB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 records</t>
        </r>
      </text>
    </comment>
    <comment ref="K7" authorId="1" shapeId="0" xr:uid="{496E76ED-A51E-40FB-B59B-D0C0025686D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5/19/2025</t>
        </r>
      </text>
    </comment>
    <comment ref="AI7" authorId="0" shapeId="0" xr:uid="{5D2F0D85-4E25-4D5F-98C3-4E976C69D7E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04:01am</t>
        </r>
      </text>
    </comment>
    <comment ref="AJ7" authorId="0" shapeId="0" xr:uid="{96B57D83-E071-4410-99BB-BCAD2D50D91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03:56am</t>
        </r>
      </text>
    </comment>
    <comment ref="AP7" authorId="0" shapeId="0" xr:uid="{CA1E22F0-53CE-4014-9D25-45FC478D639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03:59am</t>
        </r>
      </text>
    </comment>
    <comment ref="AS7" authorId="0" shapeId="0" xr:uid="{C44EB6F8-28D7-482E-B85A-492FFCD8B10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Couldn't mark check in
Check out at 03:58am</t>
        </r>
      </text>
    </comment>
    <comment ref="K8" authorId="1" shapeId="0" xr:uid="{66A8E168-7406-4963-964F-4B0397A8FE4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7/25/2024</t>
        </r>
      </text>
    </comment>
    <comment ref="AA8" authorId="0" shapeId="0" xr:uid="{6D537D3F-668F-45F7-81A7-EDB7BA647919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7:02pm
Check out at 10:27pm
</t>
        </r>
      </text>
    </comment>
    <comment ref="AK8" authorId="0" shapeId="0" xr:uid="{F76FF53B-4EE5-4D48-87F4-449FCBA9E9F1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7:23pm
Check out at 4:36am
</t>
        </r>
      </text>
    </comment>
    <comment ref="AA9" authorId="0" shapeId="0" xr:uid="{FD4D5CC0-B050-427C-88FB-0C819EC0E752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9:19am
Check out at 3:56pm
</t>
        </r>
      </text>
    </comment>
    <comment ref="AR9" authorId="0" shapeId="0" xr:uid="{590C08CE-325F-4C9E-947C-1D1EF9F9DA38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4:53pm
Check out at 08:34pm
</t>
        </r>
      </text>
    </comment>
    <comment ref="AJ10" authorId="1" shapeId="0" xr:uid="{163EC7D0-5CB4-4FC8-9816-6EEF2340423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  records
</t>
        </r>
      </text>
    </comment>
    <comment ref="AP10" authorId="1" shapeId="0" xr:uid="{C1265317-C8EA-45A3-9A14-08A097D8812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  records
</t>
        </r>
      </text>
    </comment>
    <comment ref="AB11" authorId="0" shapeId="0" xr:uid="{519294C7-9C5B-40CB-A762-75EB59B9931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09:13pm
couldn't mark check out</t>
        </r>
      </text>
    </comment>
    <comment ref="AC11" authorId="0" shapeId="0" xr:uid="{2B23B4ED-C07C-4416-A9C2-1ADF8813207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09:12pm
couldn't mark check out</t>
        </r>
      </text>
    </comment>
    <comment ref="AD11" authorId="0" shapeId="0" xr:uid="{B60FF861-4C31-45D5-999F-90305460EEE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09:14pm
couldn't mark check out</t>
        </r>
      </text>
    </comment>
    <comment ref="AH11" authorId="0" shapeId="0" xr:uid="{C9E7E1B8-782F-431E-84D6-C39E12D38E2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09:14pm
couldn't mark check out</t>
        </r>
      </text>
    </comment>
    <comment ref="AI11" authorId="0" shapeId="0" xr:uid="{468E0656-037C-40F0-8AE7-C72907BAB30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09:14pm
couldn't mark check out</t>
        </r>
      </text>
    </comment>
    <comment ref="AJ11" authorId="0" shapeId="0" xr:uid="{D8F505A2-F876-49F2-B98D-F448C8D7004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09:14pm
couldn't mark check out</t>
        </r>
      </text>
    </comment>
    <comment ref="AL11" authorId="0" shapeId="0" xr:uid="{00833196-FE06-42F0-9158-F2CDD3D333E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09:14pm
couldn't mark check out</t>
        </r>
      </text>
    </comment>
    <comment ref="AO11" authorId="0" shapeId="0" xr:uid="{67A89F54-1091-4AED-8AB8-D4D2D709D26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10:48am
couldn't mark check out</t>
        </r>
      </text>
    </comment>
    <comment ref="AP11" authorId="0" shapeId="0" xr:uid="{7D08EFA7-5DCF-41A4-AC3D-9D5E16A0807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09:17am
couldn't mark check out</t>
        </r>
      </text>
    </comment>
    <comment ref="AQ11" authorId="0" shapeId="0" xr:uid="{E1AAD5AC-236F-45B2-B3AE-996D8AC7153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09:14pm
couldn't mark check out</t>
        </r>
      </text>
    </comment>
    <comment ref="AR11" authorId="0" shapeId="0" xr:uid="{11A27812-E208-41D6-9BC6-80268D3907D9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4:39pm
Check out at 06:43pm
</t>
        </r>
      </text>
    </comment>
    <comment ref="AS11" authorId="0" shapeId="0" xr:uid="{B176F481-7D41-4148-949F-02319DC0FB0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09:14pm
couldn't mark check out</t>
        </r>
      </text>
    </comment>
    <comment ref="AV11" authorId="0" shapeId="0" xr:uid="{E0FDE3B9-EAE7-4862-BD0E-F0E35E564B4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09:42am
couldn't mark check out</t>
        </r>
      </text>
    </comment>
    <comment ref="AA12" authorId="0" shapeId="0" xr:uid="{9DE92AB3-CD00-4EEA-82BF-8CF2A12BAA1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B12" authorId="0" shapeId="0" xr:uid="{6F23C379-4C3C-44D5-A633-1D35A7551BB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C12" authorId="0" shapeId="0" xr:uid="{2F882900-E2C1-4E93-ABF0-8071BB3D5A4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D12" authorId="0" shapeId="0" xr:uid="{679C30C0-506A-4CC7-9E99-AEF39242316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E12" authorId="0" shapeId="0" xr:uid="{7C149287-CD77-4366-8488-5E7A3914EA6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H12" authorId="0" shapeId="0" xr:uid="{93D85AB0-AE74-489C-8EC8-3E1F564BE9E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12" authorId="0" shapeId="0" xr:uid="{46C45366-1193-4B48-8ED3-D492C0BDF81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12" authorId="0" shapeId="0" xr:uid="{6EC9E553-61B2-4205-A9D4-F2321423285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12" authorId="0" shapeId="0" xr:uid="{67EC78CC-11D3-4FB9-9AEC-B3C5B8D1A6A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12" authorId="0" shapeId="0" xr:uid="{B7DD22D3-0210-41C5-8405-4097ACA7649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12" authorId="0" shapeId="0" xr:uid="{A8857569-E840-49F3-9D4B-A44CFC9BF80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12" authorId="0" shapeId="0" xr:uid="{0449EB3F-C5F6-4BDD-9EDA-CDCA44361F1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12" authorId="0" shapeId="0" xr:uid="{A3A268E8-CCA3-469B-9C84-425C11A8F86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R12" authorId="0" shapeId="0" xr:uid="{CECE10CB-A669-4D94-A3A9-605C4578334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12" authorId="0" shapeId="0" xr:uid="{E5F58647-55CC-47A9-96D8-1D1BDB15514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V12" authorId="0" shapeId="0" xr:uid="{4F033F48-6A27-468B-8F8F-8835705008B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12" authorId="0" shapeId="0" xr:uid="{7EF6D5CC-1586-40A8-A37A-8D6A47EFAF6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12" authorId="0" shapeId="0" xr:uid="{84B421BF-F58F-43FA-AA7F-B05B2311029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Y12" authorId="0" shapeId="0" xr:uid="{957E1193-154E-42DA-816C-1BBD853A427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13" authorId="0" shapeId="0" xr:uid="{36298DF5-2B7E-4FC9-AF3E-090E82AA5A2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13" authorId="0" shapeId="0" xr:uid="{D7994180-AFEF-4635-BB56-70E68FDDA06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13" authorId="0" shapeId="0" xr:uid="{7CD0156F-4CA4-4CA7-A89C-0DF31D96A55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R13" authorId="0" shapeId="0" xr:uid="{913D0FBA-906A-4986-B179-99CB86D2B89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13" authorId="0" shapeId="0" xr:uid="{360A7099-F108-47D0-9254-6F9691C0F81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V13" authorId="0" shapeId="0" xr:uid="{1DD94FBD-2FB6-4E92-B429-45300240CED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13" authorId="0" shapeId="0" xr:uid="{17B86248-9D11-4413-94FD-719692FEFE0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13" authorId="0" shapeId="0" xr:uid="{8F446DE8-10F6-4521-A23D-6D70C6F7242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Y13" authorId="0" shapeId="0" xr:uid="{88C3834F-EC93-4D7E-99A2-04730B2B57E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14" authorId="0" shapeId="0" xr:uid="{AE1985DF-7A8D-4754-BCC8-50139D35596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14" authorId="0" shapeId="0" xr:uid="{75A879F5-2CC0-4FAF-9A1D-11C8E265DD9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14" authorId="0" shapeId="0" xr:uid="{12DB4490-F0CA-4146-8DB6-37939C189BB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R14" authorId="0" shapeId="0" xr:uid="{120C6E78-F6FF-482A-8349-C73835AC4AD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14" authorId="0" shapeId="0" xr:uid="{033A46D9-BA64-4C33-B4FF-5ACD3D9AFD8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V14" authorId="0" shapeId="0" xr:uid="{F66F73DC-CEA4-4BD9-91C9-BD95B309774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14" authorId="0" shapeId="0" xr:uid="{42EDA262-7A3E-4E46-83EB-E712A99452B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15" authorId="0" shapeId="0" xr:uid="{5C43616F-1E71-4DEA-B352-E2328B8BDC0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15" authorId="0" shapeId="0" xr:uid="{6E144490-ED01-4A8C-B712-AB7A6F87156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15" authorId="0" shapeId="0" xr:uid="{9D48CB37-1589-49CD-ADF6-CEC3B7109D9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R15" authorId="0" shapeId="0" xr:uid="{9300522B-C732-4C72-907B-389B9D5E0FB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15" authorId="0" shapeId="0" xr:uid="{89564EC4-BDEB-4B42-AFD5-5C32F0E24CA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V15" authorId="0" shapeId="0" xr:uid="{D25FC9E4-0FD7-4C20-8797-DF3BED14F06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15" authorId="0" shapeId="0" xr:uid="{FEC608DB-C486-471F-A407-BE9770BB15C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15" authorId="0" shapeId="0" xr:uid="{600D8B21-1AC0-41F6-8DC5-CEC7228106D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Y15" authorId="0" shapeId="0" xr:uid="{5E84C6E8-7E00-4FC1-9214-94EE37CCF1D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D15" authorId="0" shapeId="0" xr:uid="{51E3223A-0E74-452C-A1B0-EA6603E88B4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10:08am
couldn't mark check out</t>
        </r>
      </text>
    </comment>
    <comment ref="AA16" authorId="0" shapeId="0" xr:uid="{E9B4B79D-CDF4-42EC-840E-BD6B7E75DB7C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9:27pm
Check out at 01:00am
</t>
        </r>
      </text>
    </comment>
    <comment ref="AB16" authorId="0" shapeId="0" xr:uid="{5FEEB585-0BB0-471E-B3C6-006689144AAA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10:10am
Check out at 6:44pm
</t>
        </r>
      </text>
    </comment>
    <comment ref="AE16" authorId="0" shapeId="0" xr:uid="{C5C22E1E-F875-4632-9E6E-F1FADE909FC5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9:56pm
Check out at 02:07pm
</t>
        </r>
      </text>
    </comment>
    <comment ref="AH16" authorId="0" shapeId="0" xr:uid="{949681AE-6AC4-4EEE-A1DC-5A3AA0F07109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9:34am
Check out at 5:48am
</t>
        </r>
      </text>
    </comment>
    <comment ref="AL16" authorId="0" shapeId="0" xr:uid="{A3766507-260A-47F7-89C4-24ED7946C1B7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11:25am
Check out at 7:36pm
</t>
        </r>
      </text>
    </comment>
    <comment ref="AO16" authorId="0" shapeId="0" xr:uid="{53500662-11BD-4A4F-AF80-5C0B003491FA}">
      <text>
        <r>
          <rPr>
            <b/>
            <sz val="9"/>
            <color indexed="81"/>
            <rFont val="Tahoma"/>
            <family val="2"/>
          </rPr>
          <t xml:space="preserve">Wali Khan:
</t>
        </r>
        <r>
          <rPr>
            <sz val="9"/>
            <color indexed="81"/>
            <rFont val="Tahoma"/>
            <family val="2"/>
          </rPr>
          <t xml:space="preserve">Check in at 10:02am
Check out at 5:58pm
</t>
        </r>
      </text>
    </comment>
    <comment ref="AO18" authorId="0" shapeId="0" xr:uid="{01956896-D438-4257-8314-01D3AB0AE28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18" authorId="0" shapeId="0" xr:uid="{0C7DFA63-0148-4AE2-B975-0911B316695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18" authorId="0" shapeId="0" xr:uid="{1E0E5B53-354F-4745-8210-A23DE908713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R18" authorId="0" shapeId="0" xr:uid="{3119D3DB-3F4F-4BC9-8098-13AD415C1F2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18" authorId="0" shapeId="0" xr:uid="{93089285-DAF3-4058-8ED6-CDA44211AA3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V18" authorId="0" shapeId="0" xr:uid="{F98F37E9-DA6D-4A5D-9233-5FE12456E7C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18" authorId="0" shapeId="0" xr:uid="{2BA1BFF1-68A8-4FEE-9560-4EE39EFFD96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18" authorId="0" shapeId="0" xr:uid="{51DB3D70-499F-45E2-B861-ACFEC54AEE9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19" authorId="0" shapeId="0" xr:uid="{A6E721A0-9511-4E39-8C5A-32F1986AB49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19" authorId="0" shapeId="0" xr:uid="{8A90652F-A1E9-4F11-B3F1-763C0F62980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19" authorId="0" shapeId="0" xr:uid="{7356EF8C-1372-4C84-91C6-1F784F5C220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R19" authorId="0" shapeId="0" xr:uid="{37F8F9DF-2B1B-4F95-829F-C46460AE93B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19" authorId="0" shapeId="0" xr:uid="{2267B51E-ADE0-4635-B943-AD6783972E8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V19" authorId="0" shapeId="0" xr:uid="{37A30103-6869-42F5-90E1-98AD6F8AAD1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19" authorId="0" shapeId="0" xr:uid="{0910098F-BD18-4FB3-818D-391C2C00B2C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19" authorId="0" shapeId="0" xr:uid="{20097B3E-0D38-4B93-AB4D-4E105155310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20" authorId="0" shapeId="0" xr:uid="{62082A70-2887-40A9-9CA9-D87D4651A47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20" authorId="0" shapeId="0" xr:uid="{9A99F534-5C51-4259-86F5-88664C1EDBB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20" authorId="0" shapeId="0" xr:uid="{3DFC3C1D-8893-4FC3-A8F8-A961DA8B9A2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R20" authorId="0" shapeId="0" xr:uid="{F434BEDD-E592-4AE9-84B1-73FDC737FC0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20" authorId="0" shapeId="0" xr:uid="{7B5B6E94-8AD8-4B69-B2D6-1334B02EF1F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V20" authorId="0" shapeId="0" xr:uid="{1B691E2C-5C7C-4BE5-A70A-48B0CB4E458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20" authorId="0" shapeId="0" xr:uid="{15384E9B-D76B-40B0-A78E-6517C373197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20" authorId="0" shapeId="0" xr:uid="{C2F22494-04C0-4B11-B29B-82D7413F1B8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H25" authorId="0" shapeId="0" xr:uid="{F5D40251-955C-4BE7-AAC7-90B16F9F5BC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07:17pm
check out at 4:00am</t>
        </r>
      </text>
    </comment>
    <comment ref="AK25" authorId="0" shapeId="0" xr:uid="{BB86A962-5D20-4D2B-9605-121CFFED896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08:57pm
check out at 4:00am
Raining</t>
        </r>
      </text>
    </comment>
    <comment ref="AQ25" authorId="0" shapeId="0" xr:uid="{4B1AB31D-90AA-41A5-90EF-4CE73CF9841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07:58pm
check out at 4:00am</t>
        </r>
      </text>
    </comment>
    <comment ref="AK26" authorId="0" shapeId="0" xr:uid="{7DB188AD-64B8-4276-A184-371B568D65E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07:07pm
check out at 4:00am
Raining</t>
        </r>
      </text>
    </comment>
    <comment ref="AR27" authorId="0" shapeId="0" xr:uid="{A5392E55-36F0-499B-983B-04D45BAAFE2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07:11pm
check out at 3:58am</t>
        </r>
      </text>
    </comment>
    <comment ref="H28" authorId="0" shapeId="0" xr:uid="{68D45EC7-0298-412B-8E0B-4881E567871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as asked, to be Unisoft BPO From August 2025</t>
        </r>
      </text>
    </comment>
    <comment ref="AJ28" authorId="1" shapeId="0" xr:uid="{AADA52D2-9DA2-420D-81E8-E3EEB150330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 Record </t>
        </r>
      </text>
    </comment>
    <comment ref="AK29" authorId="0" shapeId="0" xr:uid="{B1944863-EB7B-4C69-9BDC-ACE03C60451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07:07pm
check out at 4:05am
Raining</t>
        </r>
      </text>
    </comment>
    <comment ref="AA31" authorId="0" shapeId="0" xr:uid="{4C637970-2196-487B-B080-7FD6843F1F9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07:12pm
check out at 3:10am</t>
        </r>
      </text>
    </comment>
    <comment ref="AS31" authorId="0" shapeId="0" xr:uid="{8A2FAED9-DFA2-43EC-9225-5AA5F9CD450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07:10pm
check out at 2:34am
Early leave for overall department</t>
        </r>
      </text>
    </comment>
    <comment ref="AA33" authorId="1" shapeId="0" xr:uid="{6490EB73-58DD-467E-835B-4802065E28D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Panick attack </t>
        </r>
      </text>
    </comment>
    <comment ref="AB33" authorId="1" shapeId="0" xr:uid="{D408DD76-7510-4F21-AC59-4BA6A6B6FB3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Panick attack </t>
        </r>
      </text>
    </comment>
    <comment ref="AC33" authorId="0" shapeId="0" xr:uid="{C140FA55-93E6-432E-A0F6-AD977A573FF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07:30pm
check out at 3:00am</t>
        </r>
      </text>
    </comment>
    <comment ref="AD33" authorId="0" shapeId="0" xr:uid="{14C08CFA-C927-4140-96BF-148A859F524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07:24pm
check out at 3:00am</t>
        </r>
      </text>
    </comment>
    <comment ref="AH33" authorId="0" shapeId="0" xr:uid="{6BF38C65-EA08-4E34-9298-FE85F49940A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07:24pm
check out at 3:00am</t>
        </r>
      </text>
    </comment>
    <comment ref="AI33" authorId="0" shapeId="0" xr:uid="{144A24B4-B16B-4285-8670-2A09F2BFE18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07:31pm
check out at 3:00am</t>
        </r>
      </text>
    </comment>
    <comment ref="AJ33" authorId="0" shapeId="0" xr:uid="{095981E9-11F1-43DF-9208-805999C5A6D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07:21pm
check out at 3:00am</t>
        </r>
      </text>
    </comment>
    <comment ref="AK33" authorId="0" shapeId="0" xr:uid="{BC974ED2-06A9-4840-879D-450BC89ECAF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07:52pm
check out at 3:04am</t>
        </r>
      </text>
    </comment>
    <comment ref="AL33" authorId="0" shapeId="0" xr:uid="{999EAAC3-EBAC-4BF7-B9BA-C4DB65E8E53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07:15pm
check out at 2:59am</t>
        </r>
      </text>
    </comment>
    <comment ref="AO33" authorId="0" shapeId="0" xr:uid="{228C9829-FA79-4441-9FC6-27B696D1786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07:37pm
check out at 3:02am</t>
        </r>
      </text>
    </comment>
    <comment ref="AP33" authorId="0" shapeId="0" xr:uid="{BA201323-1354-41F9-919C-95A0EA833DC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07:24pm
check out at 3:00am</t>
        </r>
      </text>
    </comment>
    <comment ref="AQ33" authorId="0" shapeId="0" xr:uid="{7217535C-30BA-43FD-9881-66F371DCEE6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07:14pm
check out at 3:04am</t>
        </r>
      </text>
    </comment>
    <comment ref="AS33" authorId="0" shapeId="0" xr:uid="{BA9FDAB7-F49F-44E7-8813-F85AD9BC74F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07:47pm
check out at 2:34am
Early leave for overall department</t>
        </r>
      </text>
    </comment>
    <comment ref="AK34" authorId="0" shapeId="0" xr:uid="{CCD220EB-5B08-4E4A-ABCF-BCC6323C9CD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Check in at 07:20pm
check out at 4:03am</t>
        </r>
      </text>
    </comment>
    <comment ref="BC35" authorId="0" shapeId="0" xr:uid="{8DBAF23D-F0EE-4115-96A3-009AED490A7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D35" authorId="0" shapeId="0" xr:uid="{3AB2F595-C73B-4106-A11A-6462461999C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C36" authorId="0" shapeId="0" xr:uid="{F175D407-5483-40A9-9255-14B188B8BB0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D36" authorId="0" shapeId="0" xr:uid="{9946112F-E6EA-4B5E-AD16-92C6D1DC9A6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C37" authorId="0" shapeId="0" xr:uid="{A807F9A5-FCCB-4B20-9EAE-165E7DCAE6B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D37" authorId="0" shapeId="0" xr:uid="{4CD196C8-7E78-451A-8C7B-C01E6BD3307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D38" authorId="0" shapeId="0" xr:uid="{1988EFAA-FCB1-4415-A3FF-2C51DD7F6B0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41" authorId="1" shapeId="0" xr:uid="{888C143F-6481-4CDC-BDB0-ECA4803EDD7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AP43" authorId="1" shapeId="0" xr:uid="{65C78F1B-B905-4502-90C0-EF944EF0D78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</t>
        </r>
      </text>
    </comment>
    <comment ref="AU43" authorId="1" shapeId="0" xr:uid="{9AD5EDAD-06A5-4790-BED8-BAFDB38DBFA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</t>
        </r>
      </text>
    </comment>
    <comment ref="AV43" authorId="1" shapeId="0" xr:uid="{A785801E-EA69-4A86-8415-6351F28E4F3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</t>
        </r>
      </text>
    </comment>
    <comment ref="AJ44" authorId="1" shapeId="0" xr:uid="{FDD8C3E4-C9FA-46AC-85DB-EF17EFF3450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</t>
        </r>
      </text>
    </comment>
    <comment ref="AP44" authorId="1" shapeId="0" xr:uid="{B2E42252-F88D-4778-A258-C0D22466BF7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</t>
        </r>
      </text>
    </comment>
    <comment ref="K47" authorId="0" shapeId="0" xr:uid="{14F78BE5-5D80-47A6-9663-20C467E9811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D.O.H.: 3-May-2023</t>
        </r>
      </text>
    </comment>
    <comment ref="AB49" authorId="1" shapeId="0" xr:uid="{D7D5E3F9-B735-42E8-9048-997123D4008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record</t>
        </r>
      </text>
    </comment>
    <comment ref="AH49" authorId="1" shapeId="0" xr:uid="{8177D275-5ED1-4FB9-AE70-5EC68C31D03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record</t>
        </r>
      </text>
    </comment>
    <comment ref="AJ49" authorId="1" shapeId="0" xr:uid="{A010E97F-AE15-48C9-8D2A-98FDCEF88A8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record</t>
        </r>
      </text>
    </comment>
    <comment ref="AY49" authorId="1" shapeId="0" xr:uid="{12C8081A-5BF7-4D75-9E0C-C1B01EFE8A7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record</t>
        </r>
      </text>
    </comment>
    <comment ref="AE56" authorId="1" shapeId="0" xr:uid="{0B06F0D6-1773-47F2-847E-CB4962D932C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WFH approved by Mujahid Rafiq</t>
        </r>
      </text>
    </comment>
    <comment ref="AL56" authorId="1" shapeId="0" xr:uid="{1ABFB6E4-105C-4E4A-B91D-2815940588A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WFH approved by Mujahid Rafiq</t>
        </r>
      </text>
    </comment>
    <comment ref="AS56" authorId="1" shapeId="0" xr:uid="{AB05F3A6-D7B4-451A-B7FF-A69C921A477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WFH approved by Mujahid Rafiq</t>
        </r>
      </text>
    </comment>
    <comment ref="AZ56" authorId="1" shapeId="0" xr:uid="{84F12B3D-3514-410E-BFE8-495D717E34C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WFH approved by Mujahid Rafiq</t>
        </r>
      </text>
    </comment>
    <comment ref="AO66" authorId="0" shapeId="0" xr:uid="{68979D62-E163-4F45-B9A7-C72CF91CA1F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66" authorId="0" shapeId="0" xr:uid="{15B92537-8EC5-41B3-9619-EA5E2FDBB36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66" authorId="0" shapeId="0" xr:uid="{BBBB0E93-5678-4F2A-87DD-890538F6837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R66" authorId="0" shapeId="0" xr:uid="{D2A14915-B159-42B9-88E2-892AC4C3D9A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66" authorId="0" shapeId="0" xr:uid="{0DB3D445-4CAD-4DDC-AA06-A3B0ED75099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V66" authorId="0" shapeId="0" xr:uid="{719B22D5-AFFE-4493-8368-1F1E26D18BD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66" authorId="0" shapeId="0" xr:uid="{6BF95F00-070C-43E6-8ECB-593DDECA79C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66" authorId="0" shapeId="0" xr:uid="{4AE5166F-F074-4881-923E-904D098DEEC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Y66" authorId="0" shapeId="0" xr:uid="{0BDDA748-3DA2-49B3-A288-324BFDE18E7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C66" authorId="0" shapeId="0" xr:uid="{E214076F-FA1A-4049-ACFC-4D169DAFDDC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D66" authorId="0" shapeId="0" xr:uid="{E4EE8E3D-2125-4A3E-BBE0-0A5FF4FAB22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A68" authorId="1" shapeId="0" xr:uid="{30BEE941-6884-4502-94B6-E0E265A6DA6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 Record</t>
        </r>
      </text>
    </comment>
    <comment ref="AA70" authorId="1" shapeId="0" xr:uid="{2B455147-8ACF-44DC-BC54-7EE724B889A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7:26pm</t>
        </r>
      </text>
    </comment>
    <comment ref="AB70" authorId="1" shapeId="0" xr:uid="{3AB4EC70-8F3F-4857-A86F-2159B64BF9B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8:19pm</t>
        </r>
      </text>
    </comment>
    <comment ref="AC70" authorId="1" shapeId="0" xr:uid="{08B113A5-4502-4108-BCC8-848B031FE6D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7:23pm</t>
        </r>
      </text>
    </comment>
    <comment ref="AE70" authorId="1" shapeId="0" xr:uid="{2DE58B47-3DA3-4766-A66B-032D8537267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7:32pm</t>
        </r>
      </text>
    </comment>
    <comment ref="AJ70" authorId="1" shapeId="0" xr:uid="{BCB265EC-9ABF-46BF-ACA6-EE2427E03C7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7:32pm</t>
        </r>
      </text>
    </comment>
    <comment ref="AK70" authorId="1" shapeId="0" xr:uid="{EF18A049-64BA-45BE-A7C8-1E7FB2D7EDD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7:25pm</t>
        </r>
      </text>
    </comment>
    <comment ref="AP70" authorId="1" shapeId="0" xr:uid="{9C9BC76D-4507-4E1E-9E72-D0F901A84BF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7:46pm</t>
        </r>
      </text>
    </comment>
    <comment ref="AR70" authorId="1" shapeId="0" xr:uid="{BA79A253-4380-4AE2-A642-D96FC7DB426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7:19pm</t>
        </r>
      </text>
    </comment>
    <comment ref="AS70" authorId="1" shapeId="0" xr:uid="{B798B7E2-35FB-493F-B88E-A8F4030A651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7:35pm</t>
        </r>
      </text>
    </comment>
    <comment ref="AV70" authorId="1" shapeId="0" xr:uid="{C8940223-4371-4EEE-BC93-FE321D7D922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7:45pm</t>
        </r>
      </text>
    </comment>
    <comment ref="AW70" authorId="1" shapeId="0" xr:uid="{69001F52-1D7E-4AB9-B9F0-DBAAFEAA4F8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7:24pm</t>
        </r>
      </text>
    </comment>
    <comment ref="AY70" authorId="1" shapeId="0" xr:uid="{AF78B8E3-7E41-410C-B280-ACC6DB7C63F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7:36pm</t>
        </r>
      </text>
    </comment>
    <comment ref="AC74" authorId="1" shapeId="0" xr:uid="{C7D691D1-8F26-4B5A-94E5-288D191B11A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7:23pm</t>
        </r>
      </text>
    </comment>
    <comment ref="AE74" authorId="1" shapeId="0" xr:uid="{0408282D-532B-4A69-BD0D-3E10B2612C2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7:27pm</t>
        </r>
      </text>
    </comment>
    <comment ref="AH74" authorId="1" shapeId="0" xr:uid="{E84DCFE4-458F-4385-8FE1-CC561667495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7:36pm</t>
        </r>
      </text>
    </comment>
    <comment ref="AK74" authorId="1" shapeId="0" xr:uid="{628F273C-496D-466A-86E4-C7DAB457312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8:17pm</t>
        </r>
      </text>
    </comment>
    <comment ref="AL74" authorId="1" shapeId="0" xr:uid="{9338B3D7-2E60-423B-9C58-AE975369CD3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7:25pm</t>
        </r>
      </text>
    </comment>
    <comment ref="AP74" authorId="1" shapeId="0" xr:uid="{A0670426-5292-4D2A-BCE1-2EC5C7C42B3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7:21pm</t>
        </r>
      </text>
    </comment>
    <comment ref="AQ74" authorId="1" shapeId="0" xr:uid="{946B1F8D-1338-44B8-A674-97D2EBC73C6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8:02pm</t>
        </r>
      </text>
    </comment>
    <comment ref="AR74" authorId="1" shapeId="0" xr:uid="{05244C49-F1A0-445E-8163-EA73299AA58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7:25pm</t>
        </r>
      </text>
    </comment>
    <comment ref="AS74" authorId="1" shapeId="0" xr:uid="{7BC4D42E-C665-4EDF-9D43-A531879F414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7:23pm</t>
        </r>
      </text>
    </comment>
    <comment ref="AV74" authorId="1" shapeId="0" xr:uid="{FDBDD47A-501C-4884-8FAA-31BB09E7038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7:27pm</t>
        </r>
      </text>
    </comment>
    <comment ref="AW74" authorId="1" shapeId="0" xr:uid="{7FBF5391-FB6F-45C6-A03A-7C5DB07F588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7:26pm</t>
        </r>
      </text>
    </comment>
    <comment ref="AY74" authorId="1" shapeId="0" xr:uid="{D48656C3-27F2-42B8-859E-53898FCF964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7:53pm</t>
        </r>
      </text>
    </comment>
    <comment ref="AZ74" authorId="1" shapeId="0" xr:uid="{5C7BB955-876E-4595-BD6E-254C0564AE5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8:06pm</t>
        </r>
      </text>
    </comment>
    <comment ref="AH76" authorId="1" shapeId="0" xr:uid="{12DAFDC5-101D-42F4-B23C-FCC3E5FCEC5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7:20pm</t>
        </r>
      </text>
    </comment>
    <comment ref="AK76" authorId="1" shapeId="0" xr:uid="{CDCFE0D3-AECD-4C00-85AC-76F2A4D78FB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7:40pm</t>
        </r>
      </text>
    </comment>
    <comment ref="AL76" authorId="1" shapeId="0" xr:uid="{949A6B05-D3E4-42DF-B491-592BD1C30C3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7:33pm</t>
        </r>
      </text>
    </comment>
    <comment ref="AQ76" authorId="1" shapeId="0" xr:uid="{227CFEE8-2A57-4AC2-8FBD-3977B61EDCF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7:19pm</t>
        </r>
      </text>
    </comment>
    <comment ref="AS76" authorId="1" shapeId="0" xr:uid="{767536A2-6A0B-4FB7-A9BD-0D2F4A40902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7:32pm</t>
        </r>
      </text>
    </comment>
    <comment ref="AW76" authorId="1" shapeId="0" xr:uid="{F0B6F029-1156-48D2-A0B2-FB8F65129A5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7:25pm</t>
        </r>
      </text>
    </comment>
    <comment ref="AX76" authorId="1" shapeId="0" xr:uid="{FA23D329-6EC0-49D8-A303-59F37EADBB4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9:19pm</t>
        </r>
      </text>
    </comment>
    <comment ref="BD76" authorId="1" shapeId="0" xr:uid="{194EC6B4-E766-4248-94FD-D376FCC80D1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8:46pm</t>
        </r>
      </text>
    </comment>
    <comment ref="AP77" authorId="1" shapeId="0" xr:uid="{FDED558F-65C1-40BE-8624-FED7A732507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AK85" authorId="1" shapeId="0" xr:uid="{728B67C4-CCD3-4AFD-B50F-F930CD353DB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2 hours</t>
        </r>
      </text>
    </comment>
    <comment ref="AR93" authorId="0" shapeId="0" xr:uid="{68AA0530-D9D9-4173-9DFA-E116D356723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93" authorId="0" shapeId="0" xr:uid="{610A5322-F15D-4A9D-893B-30788FC6346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V93" authorId="0" shapeId="0" xr:uid="{A0DDABCF-22BE-46A0-B1BB-1AB3DAACD04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93" authorId="0" shapeId="0" xr:uid="{BFB70C67-A775-4087-843E-C1FC84F509C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93" authorId="0" shapeId="0" xr:uid="{4BC38534-2F30-4730-9C73-B4ADB2CB1B1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Y93" authorId="0" shapeId="0" xr:uid="{6C856F22-E246-462E-95B7-D743F829685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94" authorId="0" shapeId="0" xr:uid="{EC561FD8-77DA-40AC-911D-C2DF1244C61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V94" authorId="0" shapeId="0" xr:uid="{75E89634-A87F-47D8-9147-4F46C5A2207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94" authorId="0" shapeId="0" xr:uid="{2FD54C65-31B4-4EC5-8EA0-8A97F9E4840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94" authorId="0" shapeId="0" xr:uid="{C46148E2-A6E5-4086-A06D-8ED0A05434F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Y94" authorId="0" shapeId="0" xr:uid="{F75C3D64-F58A-4598-B574-9CDEF18EF61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Z94" authorId="0" shapeId="0" xr:uid="{F93637BC-ECC2-4FFF-8C0B-3854F267F94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95" authorId="0" shapeId="0" xr:uid="{16022A2C-78C9-4D3E-A57A-2DD76448FA4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V95" authorId="0" shapeId="0" xr:uid="{428E3FBF-8DF5-439E-ABC1-806388230CF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95" authorId="0" shapeId="0" xr:uid="{96DB9852-9D66-4302-9781-BD46F5EB7A7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95" authorId="0" shapeId="0" xr:uid="{F5755E47-7B3C-4C22-BA1B-02301B43035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Y95" authorId="0" shapeId="0" xr:uid="{22DC24F4-45C9-4B50-8D96-FC7E83BDEF7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Z95" authorId="0" shapeId="0" xr:uid="{21F2083F-2093-4BEC-9DF6-0D345941EC9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A95" authorId="0" shapeId="0" xr:uid="{B3A91A59-A821-40E3-8584-E626ADBFFDF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H104" authorId="0" shapeId="0" xr:uid="{9F6045D6-87D7-42DE-ABBE-A493909E21F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104" authorId="0" shapeId="0" xr:uid="{57F65375-B572-4F49-B75C-30B11EFAF3A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104" authorId="0" shapeId="0" xr:uid="{C61B953A-B479-40A8-A939-C92078FD403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104" authorId="0" shapeId="0" xr:uid="{D6A95A45-9F5B-444F-8C65-A0569E58851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104" authorId="0" shapeId="0" xr:uid="{B7AC048E-EFF0-442E-9878-3C6A598C2E4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104" authorId="0" shapeId="0" xr:uid="{ADB463C4-2234-4CA1-BE82-5C90B5A53E7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104" authorId="0" shapeId="0" xr:uid="{FFDD9732-A628-4EAE-8BC2-781170313D3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104" authorId="0" shapeId="0" xr:uid="{CF82655D-59E7-4F05-8FEF-CA0B878EF39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R104" authorId="0" shapeId="0" xr:uid="{4A261898-2CA4-4B40-9A42-B191084F920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104" authorId="0" shapeId="0" xr:uid="{F455EA51-DF9F-4EC5-ABDF-4E596362335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V104" authorId="0" shapeId="0" xr:uid="{90EFF5D0-1C5B-42A0-BD9A-87DD2B553F0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104" authorId="0" shapeId="0" xr:uid="{2F42F6B7-1B09-410F-8197-11275287287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104" authorId="0" shapeId="0" xr:uid="{4070D7DC-70D1-4E0D-9545-E58C3311A0C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Y104" authorId="0" shapeId="0" xr:uid="{FC0FFD3B-ED68-4435-88A3-B4D76BFDF72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105" authorId="0" shapeId="0" xr:uid="{25A2C86A-8FA5-43E0-8221-4DC2307E0BF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105" authorId="0" shapeId="0" xr:uid="{E240123C-2495-44C7-8484-AD70AD4F8ED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105" authorId="0" shapeId="0" xr:uid="{74D536A5-381B-45D3-B38B-F9E83D866B3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R105" authorId="0" shapeId="0" xr:uid="{FA805463-E9A8-4A3E-9577-E222AA5DBB7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105" authorId="0" shapeId="0" xr:uid="{FBF2EBCD-4F4A-4C07-A138-84154F24123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V105" authorId="0" shapeId="0" xr:uid="{765DC6C0-517A-490E-8101-6D51DCCDE82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105" authorId="0" shapeId="0" xr:uid="{F29591F3-C6BA-46FB-987F-8976B65ADBB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105" authorId="0" shapeId="0" xr:uid="{B80E2715-BA75-4BE7-AB37-22F5B74C814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Y105" authorId="0" shapeId="0" xr:uid="{1EE42FEF-8D14-4EE2-8A83-94F95773317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106" authorId="0" shapeId="0" xr:uid="{FDCA0597-1880-42C5-B730-91F1ACD1E37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106" authorId="0" shapeId="0" xr:uid="{68BD985C-988B-4C35-A84D-28BF99DDFDF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R106" authorId="0" shapeId="0" xr:uid="{7F5BD932-9AA2-4F7E-9AB7-9E4BA20F7CC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S106" authorId="0" shapeId="0" xr:uid="{2CCB74C2-4709-4B54-A6BA-660C8FFDA8C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V106" authorId="0" shapeId="0" xr:uid="{9250FC35-B38E-4791-9E7B-FBD26A641F2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106" authorId="0" shapeId="0" xr:uid="{24FBCA6F-6D04-45FA-9B50-F065F30A51E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106" authorId="0" shapeId="0" xr:uid="{AFC56B67-F13E-4C0E-84E8-0EA70E40785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Y106" authorId="0" shapeId="0" xr:uid="{6C4E8A05-7F88-4E9E-9E32-B6415307FD6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A110" authorId="0" shapeId="0" xr:uid="{145ED969-19E8-4A2D-A12B-3FC73105F88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B110" authorId="0" shapeId="0" xr:uid="{20D03903-5612-46E6-8F0A-473ED6B397E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110" authorId="1" shapeId="0" xr:uid="{97D9AEA9-3497-4F7D-8F64-EE3AD6C6330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Y110" authorId="1" shapeId="0" xr:uid="{DE3E4769-DBA6-4FDF-8D1E-29159A9B996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Z110" authorId="1" shapeId="0" xr:uid="{A93A19AE-1573-451D-B5CF-80657CB50C1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I125" authorId="1" shapeId="0" xr:uid="{D7A13AD0-276E-42DC-ABC0-D7F9575E4C9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 records</t>
        </r>
      </text>
    </comment>
    <comment ref="AO125" authorId="1" shapeId="0" xr:uid="{2A36044E-016D-424A-8AC0-901AF5B4691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 records</t>
        </r>
      </text>
    </comment>
    <comment ref="AP125" authorId="1" shapeId="0" xr:uid="{70C78989-6DE1-415D-930D-2EF7ED5F6F5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 records</t>
        </r>
      </text>
    </comment>
    <comment ref="AS125" authorId="1" shapeId="0" xr:uid="{4CC6B115-861D-4077-B29D-BBC20FDC525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nor Check out records</t>
        </r>
      </text>
    </comment>
    <comment ref="BA126" authorId="1" shapeId="0" xr:uid="{4A65F941-A7D9-42E2-96FC-25024C93DB6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Overtime
</t>
        </r>
      </text>
    </comment>
    <comment ref="BG148" authorId="2" shapeId="0" xr:uid="{F4CA7EEF-CDB0-4BCD-B3D6-74980EA2118F}">
      <text>
        <r>
          <rPr>
            <sz val="8"/>
            <color indexed="81"/>
            <rFont val="Tahoma"/>
            <family val="2"/>
          </rPr>
          <t xml:space="preserve">Paid &amp; Unpaid Leaves Both
</t>
        </r>
      </text>
    </comment>
    <comment ref="BG156" authorId="2" shapeId="0" xr:uid="{970FBD0B-A35F-40BB-9C6B-A368D229A441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00" authorId="2" shapeId="0" xr:uid="{0082C768-EC25-45D0-B23A-8348E4BD4E17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08" authorId="2" shapeId="0" xr:uid="{E3A49D97-6F6B-4280-AEFA-FBDA0F3EB363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52" authorId="2" shapeId="0" xr:uid="{239AD175-8D36-46B5-B744-0186466CE77E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60" authorId="2" shapeId="0" xr:uid="{783E546E-64C0-48EF-AFC1-AB0654C79847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304" authorId="2" shapeId="0" xr:uid="{8F20A6B0-5969-42FE-8FDE-76592678E45B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312" authorId="2" shapeId="0" xr:uid="{F6CDC395-CC3F-4041-8870-537A1A112C15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Williams Jr.</author>
    <author>Wali Khan</author>
    <author>Fiaz Ahmed</author>
    <author>Kashif Waheed</author>
    <author>ASAD ULLAH</author>
  </authors>
  <commentList>
    <comment ref="AA3" authorId="0" shapeId="0" xr:uid="{BFC7C39B-27FD-4338-BBDC-71AACA5C3B1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7:37pm
No Check out</t>
        </r>
      </text>
    </comment>
    <comment ref="AB3" authorId="0" shapeId="0" xr:uid="{BBFB89F1-A575-4B84-80DD-649EF052452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4:41am</t>
        </r>
      </text>
    </comment>
    <comment ref="AG3" authorId="0" shapeId="0" xr:uid="{85398F27-FB3F-4F00-B780-F81FAA4902C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8:00pm
No Check out</t>
        </r>
      </text>
    </comment>
    <comment ref="AJ3" authorId="0" shapeId="0" xr:uid="{985BB677-E545-4F68-BACD-DF68CA8CE4E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7:45pm
12:13am</t>
        </r>
      </text>
    </comment>
    <comment ref="AN3" authorId="0" shapeId="0" xr:uid="{2981A9D4-1039-40EA-A36D-6617E1BF89B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9:02am</t>
        </r>
      </text>
    </comment>
    <comment ref="AO3" authorId="0" shapeId="0" xr:uid="{83E71A3A-2C4A-4112-AF66-41793A74E35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9:38pm
1:03am</t>
        </r>
      </text>
    </comment>
    <comment ref="AT3" authorId="0" shapeId="0" xr:uid="{3C3C2F85-AF70-4A7C-9439-E7884B01043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9:10pm
No Check out</t>
        </r>
      </text>
    </comment>
    <comment ref="AH4" authorId="1" shapeId="0" xr:uid="{FB4F097C-CA76-42D0-8A8E-2D35256F58E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4" authorId="1" shapeId="0" xr:uid="{A301B4E9-8394-4AB9-9A40-2209473FE3B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4" authorId="1" shapeId="0" xr:uid="{6BCBE5B5-2435-434F-9CAC-05BC33790E7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5" authorId="0" shapeId="0" xr:uid="{A46C0670-1FD6-4529-83A2-465070A2CE8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Came arround 10pm left arround 4am 
was not feeling well</t>
        </r>
      </text>
    </comment>
    <comment ref="AH6" authorId="1" shapeId="0" xr:uid="{8446C9CA-AB4B-4A7F-BC68-8F350E96790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WFH</t>
        </r>
      </text>
    </comment>
    <comment ref="AT6" authorId="0" shapeId="0" xr:uid="{D62154A2-32BA-4E9C-8042-395DA23AF2F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3:33pm
7:28pm</t>
        </r>
      </text>
    </comment>
    <comment ref="AB7" authorId="0" shapeId="0" xr:uid="{25D2A464-F1FA-463D-A75E-6CDBE58814E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2:22am</t>
        </r>
      </text>
    </comment>
    <comment ref="AF7" authorId="0" shapeId="0" xr:uid="{1D8A4FAD-1B72-4AD3-97E8-7CC57E6E603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6:05am</t>
        </r>
      </text>
    </comment>
    <comment ref="AG7" authorId="0" shapeId="0" xr:uid="{CBB4E0C2-D16D-4F6A-9D75-604F02230E5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8:39pm
No Check out</t>
        </r>
      </text>
    </comment>
    <comment ref="AN7" authorId="0" shapeId="0" xr:uid="{DD4DC369-63EC-430E-BA42-E01C356D28D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6:17am</t>
        </r>
      </text>
    </comment>
    <comment ref="AO7" authorId="0" shapeId="0" xr:uid="{128E2501-55D3-4668-A661-BD3C8DA8B66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8:12am</t>
        </r>
      </text>
    </comment>
    <comment ref="BA7" authorId="0" shapeId="0" xr:uid="{45624EA4-A4F1-4807-A04F-D3332888619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8:48pm
No Check out</t>
        </r>
      </text>
    </comment>
    <comment ref="BB7" authorId="2" shapeId="0" xr:uid="{77B112B5-1195-4614-B717-E1AC15B9C3B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08:42 pm
No check out</t>
        </r>
      </text>
    </comment>
    <comment ref="BC7" authorId="2" shapeId="0" xr:uid="{21EC926C-9959-4F2B-849D-249560CE01D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08:54 pm
No check out</t>
        </r>
      </text>
    </comment>
    <comment ref="AN8" authorId="1" shapeId="0" xr:uid="{A430B474-3418-483B-B469-60C4F89E54C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O8" authorId="1" shapeId="0" xr:uid="{4B178684-3B27-4FCF-AAF6-D2CCA76E948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8" authorId="1" shapeId="0" xr:uid="{59FD5ADC-4EB4-4C83-85F4-30317A59938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8" authorId="1" shapeId="0" xr:uid="{93B5274F-C178-4D7C-8E7F-68358C6E564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T8" authorId="1" shapeId="0" xr:uid="{A1DC4B69-45BB-4B38-A8BD-1E00E848FC3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U8" authorId="1" shapeId="0" xr:uid="{AA39A66F-C65F-4CE5-B6EA-3FC935A0205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V8" authorId="1" shapeId="0" xr:uid="{A6887543-697F-486E-B89E-75D6A94C5D9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8" authorId="1" shapeId="0" xr:uid="{A4351561-4511-45CF-9C23-60668858614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8" authorId="1" shapeId="0" xr:uid="{87F38F0D-3AF3-49E6-8873-854A7E072E1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A8" authorId="1" shapeId="0" xr:uid="{AEBE885B-E604-43E0-A105-6D0271AC1E8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B8" authorId="1" shapeId="0" xr:uid="{7183F1C9-BAE0-4650-B894-012AA58D076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C8" authorId="1" shapeId="0" xr:uid="{C8FF156E-9F23-41BB-BE80-8BBFBACF208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D8" authorId="1" shapeId="0" xr:uid="{4C40E4E9-FF40-4037-A6D9-8E7B4FA0AD3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E8" authorId="1" shapeId="0" xr:uid="{DE80DE6D-2797-4D93-A51A-A51CDE9DAF5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A9" authorId="0" shapeId="0" xr:uid="{0F8A4D2E-46C6-4A3E-9DF8-2D24210C4E1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4:24am</t>
        </r>
      </text>
    </comment>
    <comment ref="AB9" authorId="0" shapeId="0" xr:uid="{A89FD3E6-ABB2-4F5E-BDC3-8B5B332F61B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8:47pm
2:08am</t>
        </r>
      </text>
    </comment>
    <comment ref="AF9" authorId="0" shapeId="0" xr:uid="{7515BBE6-1929-46A8-9977-8DA98D99A8B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6:05am</t>
        </r>
      </text>
    </comment>
    <comment ref="AM9" authorId="0" shapeId="0" xr:uid="{2626A9A3-A354-43A3-B010-645E42E726E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4:53am</t>
        </r>
      </text>
    </comment>
    <comment ref="AN9" authorId="0" shapeId="0" xr:uid="{FF205C44-949B-48A3-8378-43B31AD7569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3:55am</t>
        </r>
      </text>
    </comment>
    <comment ref="AO9" authorId="0" shapeId="0" xr:uid="{1B1063E9-02AB-4492-8C4D-17A3CE2EE2A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7:24pm
no Check out</t>
        </r>
      </text>
    </comment>
    <comment ref="AU9" authorId="0" shapeId="0" xr:uid="{2BF9729E-51F7-40B4-ABB0-8BC9EB42FA3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4:36am</t>
        </r>
      </text>
    </comment>
    <comment ref="AV9" authorId="0" shapeId="0" xr:uid="{73AE3F0C-D73D-410B-A28A-F96FEBCE31A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8:17pm
No Check out</t>
        </r>
      </text>
    </comment>
    <comment ref="BA9" authorId="0" shapeId="0" xr:uid="{15E3EB01-F0A8-4D69-9EBA-217AA2311D9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BD9" authorId="0" shapeId="0" xr:uid="{CCCD53D2-BCA5-4482-AD32-9D83CF665C0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8:16 pm
4:25 am</t>
        </r>
      </text>
    </comment>
    <comment ref="AO10" authorId="1" shapeId="0" xr:uid="{A40644AC-F3E2-4C4A-8921-FF95BC00992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P10" authorId="1" shapeId="0" xr:uid="{4C981BDA-F27D-4094-8F07-9D303A3BCBE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10" authorId="1" shapeId="0" xr:uid="{B0A37ECE-9865-4070-8D92-7604CCC4E10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T10" authorId="1" shapeId="0" xr:uid="{A26080E3-821D-47AB-AE46-1D3EAC9DD15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U10" authorId="1" shapeId="0" xr:uid="{C5BFD4CF-D086-4D18-8036-510D5C2C2C7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V10" authorId="1" shapeId="0" xr:uid="{D41C9101-FB8A-4528-8A7D-CF620F9ED8C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W10" authorId="1" shapeId="0" xr:uid="{50FB05DA-C75E-4CCB-B4E6-925D1DA17CF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X10" authorId="1" shapeId="0" xr:uid="{07A0CAD7-DF66-47A7-8BA0-80B8039A38B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A10" authorId="1" shapeId="0" xr:uid="{F1402C1C-140D-40A0-984B-9BB01872351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B10" authorId="1" shapeId="0" xr:uid="{BB85BCF0-4F3E-419B-9293-7E5CF08F5FD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C10" authorId="1" shapeId="0" xr:uid="{87C03DD3-4A24-4637-B392-0EAE306A4C9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D10" authorId="1" shapeId="0" xr:uid="{DC72BBA9-1A5F-465E-8294-946C5387922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K11" authorId="0" shapeId="0" xr:uid="{8690AF02-399E-48A5-AF93-1F570903A06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5/19/2025</t>
        </r>
      </text>
    </comment>
    <comment ref="AB11" authorId="0" shapeId="0" xr:uid="{35442CC5-4AE3-4FEC-A0E8-8263CC40991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12:00am
2:48am</t>
        </r>
      </text>
    </comment>
    <comment ref="AG11" authorId="0" shapeId="0" xr:uid="{7D335635-3829-41FE-861E-82F735FC07F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9:59pm
10:07pm</t>
        </r>
      </text>
    </comment>
    <comment ref="AM11" authorId="0" shapeId="0" xr:uid="{2D255C23-12CF-4CB9-9CC3-A871AE8242A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10:46pm
3:58am</t>
        </r>
      </text>
    </comment>
    <comment ref="AT11" authorId="0" shapeId="0" xr:uid="{90EEC8C4-5B2B-4B47-AB7D-A63575DAE1F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10:44pm
No Check out</t>
        </r>
      </text>
    </comment>
    <comment ref="AU11" authorId="0" shapeId="0" xr:uid="{6A57A012-3E12-47C4-986A-1BB5E23AFB7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9:35pm
3:58am</t>
        </r>
      </text>
    </comment>
    <comment ref="BB11" authorId="2" shapeId="0" xr:uid="{0C6E21CF-4FDD-44E5-969A-D4D58EE6B63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06:44 pm
2:58 am
</t>
        </r>
      </text>
    </comment>
    <comment ref="BC11" authorId="0" shapeId="0" xr:uid="{3B030F93-6E65-4762-AB59-E1F03C6B24D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06:41 pm
12:42 am</t>
        </r>
      </text>
    </comment>
    <comment ref="BD11" authorId="0" shapeId="0" xr:uid="{474B462E-BF6C-41D7-9AA7-A75C51D9173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06:43 pm
12:32 am</t>
        </r>
      </text>
    </comment>
    <comment ref="K12" authorId="0" shapeId="0" xr:uid="{E0D014F5-1938-40DD-B259-1A0A9E69B34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7/25/2024</t>
        </r>
      </text>
    </comment>
    <comment ref="AB12" authorId="0" shapeId="0" xr:uid="{65E9CA0B-C25D-40F2-B484-10DAC47B267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7:32pm
5:33am</t>
        </r>
      </text>
    </comment>
    <comment ref="AG12" authorId="0" shapeId="0" xr:uid="{80617487-0D20-4EFE-BEA5-65261357733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7:14pm
No Check out</t>
        </r>
      </text>
    </comment>
    <comment ref="AJ12" authorId="0" shapeId="0" xr:uid="{4B9EC091-BEE1-4E90-8FA4-98E875A129B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7:25pm
5:08am</t>
        </r>
      </text>
    </comment>
    <comment ref="AM12" authorId="0" shapeId="0" xr:uid="{04A5924A-5ADD-4305-9C61-3EAFDD8FD2E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7:44pm
4:03am</t>
        </r>
      </text>
    </comment>
    <comment ref="AN12" authorId="0" shapeId="0" xr:uid="{9337C98A-8B17-4EDA-B85F-E29AEC55A04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12:29pm
4:18am</t>
        </r>
      </text>
    </comment>
    <comment ref="AP12" authorId="0" shapeId="0" xr:uid="{77F104C5-8CCD-4D84-B6C5-540CBF587E7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7:22pm
5:00am</t>
        </r>
      </text>
    </comment>
    <comment ref="AQ12" authorId="0" shapeId="0" xr:uid="{CE65038D-AC0A-4CD6-BBD6-EEA4E5612F0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7:25pm
5:24am</t>
        </r>
      </text>
    </comment>
    <comment ref="AT12" authorId="0" shapeId="0" xr:uid="{C9B5EFBA-DE8D-423F-943B-0393CE5C930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7:26pm
3:06am</t>
        </r>
      </text>
    </comment>
    <comment ref="AU12" authorId="0" shapeId="0" xr:uid="{E1DED80B-79EC-4476-A2F7-1E3D50509AC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7:22pm
4:42am</t>
        </r>
      </text>
    </comment>
    <comment ref="AW12" authorId="1" shapeId="0" xr:uid="{1789DCDD-C9A6-4D48-B97B-665077130B7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Aprroved</t>
        </r>
      </text>
    </comment>
    <comment ref="AX12" authorId="0" shapeId="0" xr:uid="{A22FEEED-B51F-4080-8620-7537B9590A3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7:26pm
4:51am</t>
        </r>
      </text>
    </comment>
    <comment ref="BB12" authorId="0" shapeId="0" xr:uid="{FC8A6016-0544-4767-B4A0-E268BC8BABA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7:17pm
4:51am</t>
        </r>
      </text>
    </comment>
    <comment ref="BC12" authorId="0" shapeId="0" xr:uid="{1212ECF9-2941-4025-8742-5AF846599AA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7:35pm
4:25am</t>
        </r>
      </text>
    </comment>
    <comment ref="BD12" authorId="0" shapeId="0" xr:uid="{D64B509D-9D9A-4BD5-A9E5-A7B691C408D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4:51 am</t>
        </r>
      </text>
    </comment>
    <comment ref="BE12" authorId="0" shapeId="0" xr:uid="{45C0CD59-7E40-4D35-B9B7-E4B7C5EDB9C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7:24 pm
4:02 am</t>
        </r>
      </text>
    </comment>
    <comment ref="K13" authorId="0" shapeId="0" xr:uid="{B357BC37-63E1-4C5E-BF9A-F4F9933CACB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1/21/2021</t>
        </r>
      </text>
    </comment>
    <comment ref="AN14" authorId="0" shapeId="0" xr:uid="{D12A2D55-B6AB-464E-AB8A-C5D4CE9134C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3:55am</t>
        </r>
      </text>
    </comment>
    <comment ref="AT14" authorId="0" shapeId="0" xr:uid="{0D86D80A-2057-46C4-B8BC-84F33513F4C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9:42am
3:36pm</t>
        </r>
      </text>
    </comment>
    <comment ref="BA14" authorId="1" shapeId="0" xr:uid="{40B882C9-AA47-40D6-B991-D6906C5636E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5" authorId="0" shapeId="0" xr:uid="{155E0F54-5A9F-4EF8-B921-6CD1B83D612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AA16" authorId="0" shapeId="0" xr:uid="{67F45F20-5F40-4A29-853F-6E788AA4D3B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10:24am
No Check out</t>
        </r>
      </text>
    </comment>
    <comment ref="AI16" authorId="0" shapeId="0" xr:uid="{5A53D134-7D83-4765-AF5F-380883696BD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1:08pm
6:47pm</t>
        </r>
      </text>
    </comment>
    <comment ref="AN16" authorId="0" shapeId="0" xr:uid="{A7D13AC7-87DF-4515-AF0F-E85D0A5FEF6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3:38pm</t>
        </r>
      </text>
    </comment>
    <comment ref="AO16" authorId="0" shapeId="0" xr:uid="{94CE20ED-6408-41AD-AD6D-921F3042FF4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8:49pm</t>
        </r>
      </text>
    </comment>
    <comment ref="AP16" authorId="0" shapeId="0" xr:uid="{16218897-2810-4C6F-AF23-068F8F55116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10:04pm
6:44am</t>
        </r>
      </text>
    </comment>
    <comment ref="AT16" authorId="0" shapeId="0" xr:uid="{D15BB5B7-BC0B-41A9-8BD9-61542E7A122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09:38am
2:07pm</t>
        </r>
      </text>
    </comment>
    <comment ref="AU16" authorId="0" shapeId="0" xr:uid="{175DD38C-5C53-4136-A828-0D3E6A550C6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10:44am
No Check out</t>
        </r>
      </text>
    </comment>
    <comment ref="AW16" authorId="0" shapeId="0" xr:uid="{3001B616-1B8B-4D0F-9A4E-75CAB61A723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Wednesday Over time
22-July-2026</t>
        </r>
      </text>
    </comment>
    <comment ref="BA16" authorId="0" shapeId="0" xr:uid="{6D28540D-B66A-42C5-9F04-5C90BD3E674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9:34pm
No Check out
</t>
        </r>
      </text>
    </comment>
    <comment ref="AT17" authorId="0" shapeId="0" xr:uid="{ECF8869C-2CA6-4658-86FA-02A7C1EDA71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09:07am
1:08pm</t>
        </r>
      </text>
    </comment>
    <comment ref="AT18" authorId="0" shapeId="0" xr:uid="{E59BD104-AA34-43E2-A914-25F901E77C9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09:07am
1:08pm</t>
        </r>
      </text>
    </comment>
    <comment ref="AB19" authorId="0" shapeId="0" xr:uid="{F0E6C6E2-455B-4216-81AF-DC9E15FAB32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6:05pm</t>
        </r>
      </text>
    </comment>
    <comment ref="AN19" authorId="0" shapeId="0" xr:uid="{8CEBF10D-D4CB-42F8-AE02-BC4DD6CC2B5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7:07pm</t>
        </r>
      </text>
    </comment>
    <comment ref="AO19" authorId="0" shapeId="0" xr:uid="{A4FE4A69-9A5A-4C7B-848A-F1E3BC8E2C2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6:06pm</t>
        </r>
      </text>
    </comment>
    <comment ref="AT19" authorId="0" shapeId="0" xr:uid="{76F4CA50-C632-4750-A498-376DFC02D3C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09:07am
No Check out</t>
        </r>
      </text>
    </comment>
    <comment ref="AU19" authorId="0" shapeId="0" xr:uid="{9972F075-685A-4BBB-8AE3-B2FE5E1CC3D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09:02am
2:37pm</t>
        </r>
      </text>
    </comment>
    <comment ref="BC19" authorId="0" shapeId="0" xr:uid="{F573E3A3-F390-44BD-A368-D3BD2146052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09:20 am 
 No Check out</t>
        </r>
      </text>
    </comment>
    <comment ref="AF20" authorId="1" shapeId="0" xr:uid="{5A3C62E4-CD61-47DC-9E8B-8F7E6F32CFC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G20" authorId="1" shapeId="0" xr:uid="{9183D702-F500-4A26-B095-CB849FAF2B6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H20" authorId="1" shapeId="0" xr:uid="{EA0B1B9F-74B4-4DAA-BE95-C20D1EE5FFC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20" authorId="1" shapeId="0" xr:uid="{683C1091-85BE-4C5F-878D-4E049090370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N20" authorId="0" shapeId="0" xr:uid="{B3D3BCA8-A1A6-48EA-94B8-95F50E247A4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6:00pm</t>
        </r>
      </text>
    </comment>
    <comment ref="AO20" authorId="0" shapeId="0" xr:uid="{AD4CB2C0-D904-4A42-A967-A3C928499F3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2:08pm
7:11pm</t>
        </r>
      </text>
    </comment>
    <comment ref="AP20" authorId="0" shapeId="0" xr:uid="{30FC1D51-28EC-4C74-A068-7E7FD7AA1AE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09:00am
No Check out</t>
        </r>
      </text>
    </comment>
    <comment ref="AT20" authorId="0" shapeId="0" xr:uid="{571189AF-5AEC-4276-A337-678BCD5CDB6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09:05am
No Check out</t>
        </r>
      </text>
    </comment>
    <comment ref="AW20" authorId="0" shapeId="0" xr:uid="{A875C98B-BA2F-4F6C-8FBB-5B86F0B8F50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9:17 am (in)
6:01 pm (Out)</t>
        </r>
      </text>
    </comment>
    <comment ref="AA21" authorId="0" shapeId="0" xr:uid="{F7FF5347-DB12-4345-8121-D6E239A79DD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10:18am
6:40pm</t>
        </r>
      </text>
    </comment>
    <comment ref="AB21" authorId="0" shapeId="0" xr:uid="{51249B9E-79F5-4C04-9024-D83E492CAA7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6:49pm</t>
        </r>
      </text>
    </comment>
    <comment ref="AM21" authorId="0" shapeId="0" xr:uid="{5C4DE41F-A372-492F-A07A-66E9B7B389C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6:04pm</t>
        </r>
      </text>
    </comment>
    <comment ref="AN21" authorId="0" shapeId="0" xr:uid="{F790B319-A212-45ED-8A14-0E1EFB24F13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6:08pm</t>
        </r>
      </text>
    </comment>
    <comment ref="AO21" authorId="0" shapeId="0" xr:uid="{DA834140-9FD7-4880-AA5C-FC7E2A14C2C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6:49pm</t>
        </r>
      </text>
    </comment>
    <comment ref="AP21" authorId="0" shapeId="0" xr:uid="{0F3031D5-5C7D-48DF-B7C0-299E64C4434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08:55am
No Check out</t>
        </r>
      </text>
    </comment>
    <comment ref="AT21" authorId="0" shapeId="0" xr:uid="{5C978C74-8F4F-4211-8BF3-1111B54B2BE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08:56am
No Check out</t>
        </r>
      </text>
    </comment>
    <comment ref="AW21" authorId="0" shapeId="0" xr:uid="{DCCDA088-13A7-46CB-83AF-A17D36F2D75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10:32 am (in)
6:20 pm (Out)</t>
        </r>
      </text>
    </comment>
    <comment ref="AA22" authorId="1" shapeId="0" xr:uid="{8FDF1274-1837-4A2B-8817-5B7C1188384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B22" authorId="1" shapeId="0" xr:uid="{30D24295-3728-401A-89FE-F8D03CF38A7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F22" authorId="1" shapeId="0" xr:uid="{EAAB1AB6-1C91-4714-AB6B-0D95DBDFAD7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G22" authorId="1" shapeId="0" xr:uid="{5BE5276C-F583-4813-ACE2-A5D722967E5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22" authorId="1" shapeId="0" xr:uid="{60585D16-8796-467A-9934-C42EB0857E8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22" authorId="1" shapeId="0" xr:uid="{16419F5C-E9A8-4987-8DFF-CD13C73B7C3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N22" authorId="0" shapeId="0" xr:uid="{E375EA61-68AA-45BA-813D-531E526547C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7:12pm</t>
        </r>
      </text>
    </comment>
    <comment ref="AO22" authorId="0" shapeId="0" xr:uid="{C5B41185-0323-440A-885F-6D39258DD05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8:11pm</t>
        </r>
      </text>
    </comment>
    <comment ref="AT22" authorId="0" shapeId="0" xr:uid="{4BC9BD18-EDBB-465A-AD17-1654B9DDF85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10:16am
1:37pm</t>
        </r>
      </text>
    </comment>
    <comment ref="AU22" authorId="0" shapeId="0" xr:uid="{0E6C7EA7-5221-4D5D-B0AC-4FAA8FB5EC7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10:28am
3:00pm</t>
        </r>
      </text>
    </comment>
    <comment ref="AV22" authorId="0" shapeId="0" xr:uid="{B575726B-3009-4B70-A218-2270DE98394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10:49 am (in)
6:20 pm (Out)</t>
        </r>
      </text>
    </comment>
    <comment ref="AX22" authorId="0" shapeId="0" xr:uid="{C24D562B-A97E-4E09-8D73-201FEDA894F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10:12 am (in)
6:33 pm (Out)</t>
        </r>
      </text>
    </comment>
    <comment ref="BA22" authorId="0" shapeId="0" xr:uid="{A087F93B-A520-4C81-8523-DF062A05B46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1:18pm
No Check out
</t>
        </r>
      </text>
    </comment>
    <comment ref="BB22" authorId="0" shapeId="0" xr:uid="{C8220531-98F2-401D-961F-DCB6B045EE1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10:34 am (in)
6:52 pm (Out)</t>
        </r>
      </text>
    </comment>
    <comment ref="AB23" authorId="0" shapeId="0" xr:uid="{D7B8B576-427B-41EA-96CC-32316198EFB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10:19am
5:12pm</t>
        </r>
      </text>
    </comment>
    <comment ref="AF23" authorId="0" shapeId="0" xr:uid="{197420CF-111F-4F77-BBA6-FAA168984E1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11:53am
7:23pm</t>
        </r>
      </text>
    </comment>
    <comment ref="AI23" authorId="0" shapeId="0" xr:uid="{0BEE6DA0-D26E-4ABB-B4F1-E9B5ED37483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6:46pm</t>
        </r>
      </text>
    </comment>
    <comment ref="AJ23" authorId="0" shapeId="0" xr:uid="{991AB548-32D4-4E5A-AF56-8F44107657D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10:36am
7:09pm</t>
        </r>
      </text>
    </comment>
    <comment ref="AN23" authorId="0" shapeId="0" xr:uid="{4C686D22-F17C-499C-AF58-89C1BD96B5C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4:32pm
9:10pm</t>
        </r>
      </text>
    </comment>
    <comment ref="AO23" authorId="0" shapeId="0" xr:uid="{EA76978E-ECA0-4974-B5AC-AE3FFE40C7E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3:34pm
7:00pm</t>
        </r>
      </text>
    </comment>
    <comment ref="AG24" authorId="0" shapeId="0" xr:uid="{35251A9D-19F8-43FC-BC4E-35E8A01822B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10:29am
7:02pm</t>
        </r>
      </text>
    </comment>
    <comment ref="AI24" authorId="0" shapeId="0" xr:uid="{791A3655-7124-4AE6-8AB2-6F3B0972974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6:47pm</t>
        </r>
      </text>
    </comment>
    <comment ref="AN24" authorId="0" shapeId="0" xr:uid="{CDB8E9CD-8F65-4441-8D12-54CFA468EB8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6:54pm</t>
        </r>
      </text>
    </comment>
    <comment ref="AO24" authorId="0" shapeId="0" xr:uid="{89A34D0E-E5CA-4122-A0CD-2D267BB9833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6:53pm</t>
        </r>
      </text>
    </comment>
    <comment ref="AP24" authorId="0" shapeId="0" xr:uid="{E49D3511-3BFE-4D0E-89B5-03AD685C6BF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09:56am
No Check out</t>
        </r>
      </text>
    </comment>
    <comment ref="AT24" authorId="0" shapeId="0" xr:uid="{027E43CE-5503-48E4-86D0-4006A4E9703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10:28am
12:45pm</t>
        </r>
      </text>
    </comment>
    <comment ref="BB24" authorId="0" shapeId="0" xr:uid="{06885AEB-9782-4222-805E-94AC03E7296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10:29 am
No Check out
</t>
        </r>
      </text>
    </comment>
    <comment ref="BB25" authorId="0" shapeId="0" xr:uid="{C809AFB7-6D6A-4EB7-B82D-3759556DDC0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10:06 am 
6: 06  pm </t>
        </r>
      </text>
    </comment>
    <comment ref="BC25" authorId="0" shapeId="0" xr:uid="{15B84E78-A0BD-4B27-90B5-892EC03D62E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1:35 pm 
6: 58  pm </t>
        </r>
      </text>
    </comment>
    <comment ref="AA26" authorId="0" shapeId="0" xr:uid="{4469E97C-F463-4957-9DAF-8A54339DC93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10:31 am (in)
4:10 Pm (out)</t>
        </r>
      </text>
    </comment>
    <comment ref="AG26" authorId="0" shapeId="0" xr:uid="{BE4518C6-8184-4D4D-99AD-477D2A5C120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10:21am (in)
6:14pm (out)</t>
        </r>
      </text>
    </comment>
    <comment ref="AI26" authorId="0" shapeId="0" xr:uid="{47E2BEEE-63F1-48BF-8DB1-DCBF371B8B6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6:32pm</t>
        </r>
      </text>
    </comment>
    <comment ref="AJ26" authorId="0" shapeId="0" xr:uid="{AE06F20F-F595-4417-977F-FB7D9C0E3DA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11:50am (in)
6:33pm (out)</t>
        </r>
      </text>
    </comment>
    <comment ref="AN26" authorId="0" shapeId="0" xr:uid="{86D04B0C-A3A9-49ED-A209-7D033BA8EE3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6:16pm</t>
        </r>
      </text>
    </comment>
    <comment ref="AO26" authorId="0" shapeId="0" xr:uid="{06BD22A7-62E1-4B0F-AC2F-D979A027325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7:09pm</t>
        </r>
      </text>
    </comment>
    <comment ref="AT26" authorId="0" shapeId="0" xr:uid="{A3F8B0B0-788F-4F6A-A19F-C5F8C03C772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9:58 am
No Check out
</t>
        </r>
      </text>
    </comment>
    <comment ref="AU26" authorId="0" shapeId="0" xr:uid="{A3128C09-0910-4ABE-AA58-1120195FE66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2:14 pm (out)</t>
        </r>
      </text>
    </comment>
    <comment ref="AW26" authorId="0" shapeId="0" xr:uid="{0F5F9871-E389-4057-B73E-871B9CB2EC7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10:32 am (in)
6: 21  pm (out)</t>
        </r>
      </text>
    </comment>
    <comment ref="AX26" authorId="0" shapeId="0" xr:uid="{97D8E307-6C92-4F22-B255-B23C8F20598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10:45 am (in)
6: 14  pm (out)</t>
        </r>
      </text>
    </comment>
    <comment ref="BB26" authorId="2" shapeId="0" xr:uid="{F2BB651E-EEF1-4E75-A47E-C4BAAC1DC43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10:57 am
01 : 11 pm</t>
        </r>
      </text>
    </comment>
    <comment ref="BC26" authorId="0" shapeId="0" xr:uid="{14AFF26D-C562-40D5-904E-640D756E005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10:48 am
No Check out
</t>
        </r>
      </text>
    </comment>
    <comment ref="BD26" authorId="0" shapeId="0" xr:uid="{D3DC59F8-2171-4480-BEAC-07700CE84A9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10:26 am 
06: 46 pm </t>
        </r>
      </text>
    </comment>
    <comment ref="AA27" authorId="0" shapeId="0" xr:uid="{100F1D00-8E7E-4B66-8CDE-4CFC824AADA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6:15pm</t>
        </r>
      </text>
    </comment>
    <comment ref="AB27" authorId="0" shapeId="0" xr:uid="{3EE9AA38-47F1-448E-9AB7-C4038743681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6:22pm</t>
        </r>
      </text>
    </comment>
    <comment ref="AG27" authorId="0" shapeId="0" xr:uid="{19635B12-5FE0-472D-A783-E18581BDDBF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9:57am (in)
6:15pm (out)</t>
        </r>
      </text>
    </comment>
    <comment ref="AI27" authorId="0" shapeId="0" xr:uid="{59D2AFF5-6CA1-449E-84A0-FBD3C1CBA29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6:31pm</t>
        </r>
      </text>
    </comment>
    <comment ref="AJ27" authorId="0" shapeId="0" xr:uid="{A6CC0E70-0B90-48B4-AD1E-2BA476541C6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11:52 am (in)
6:33 pm (out)</t>
        </r>
      </text>
    </comment>
    <comment ref="AM27" authorId="0" shapeId="0" xr:uid="{86F6F85F-B132-4A64-97CB-F4009D09D4C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6:31pm</t>
        </r>
      </text>
    </comment>
    <comment ref="AN27" authorId="0" shapeId="0" xr:uid="{FE35813E-A1C9-4D4F-9365-241191EA26A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6:16pm</t>
        </r>
      </text>
    </comment>
    <comment ref="AO27" authorId="0" shapeId="0" xr:uid="{13FC6946-040F-447A-B9A2-DE7EA4B197A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7:12pm</t>
        </r>
      </text>
    </comment>
    <comment ref="AQ27" authorId="0" shapeId="0" xr:uid="{ADC2FAF7-CB6C-4077-BA2C-FAD30B1C3FB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10:2 am (in)
6: 33  pm (out)</t>
        </r>
      </text>
    </comment>
    <comment ref="AV27" authorId="0" shapeId="0" xr:uid="{DA721481-CD7A-4A65-8E76-E696678BAA4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10:2 am (in)
6: 09  pm (out)</t>
        </r>
      </text>
    </comment>
    <comment ref="AW27" authorId="0" shapeId="0" xr:uid="{2BE04B75-18D9-44F4-A3CC-32B5CD46692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10:10 am (in)
6: 21  pm (out)</t>
        </r>
      </text>
    </comment>
    <comment ref="AX27" authorId="0" shapeId="0" xr:uid="{CE1AD1E2-6868-4D75-A3FF-6D8E2FDAC01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10:6 am (in)
6: 13  pm (out)</t>
        </r>
      </text>
    </comment>
    <comment ref="BB27" authorId="0" shapeId="0" xr:uid="{5B6AA0B1-0374-4805-9115-A5B680274FA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10:02 am 
6: 13  pm </t>
        </r>
      </text>
    </comment>
    <comment ref="BC27" authorId="0" shapeId="0" xr:uid="{71986B4F-4EDC-4708-A087-5D3D3171C50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10:05 am 
6:35 pm</t>
        </r>
      </text>
    </comment>
    <comment ref="BD27" authorId="0" shapeId="0" xr:uid="{53232CFC-3F74-4E86-8ACF-FFE05E76EF4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10:08 am 
06: 46  pm </t>
        </r>
      </text>
    </comment>
    <comment ref="BC30" authorId="0" shapeId="0" xr:uid="{880FE040-C64F-4551-B6FB-6192A999891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06:30 pm
2:54 am </t>
        </r>
      </text>
    </comment>
    <comment ref="BE30" authorId="0" shapeId="0" xr:uid="{6F30CF71-C7BF-4E77-BAAD-DF258B77FDE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06:34 pm
No check in </t>
        </r>
      </text>
    </comment>
    <comment ref="AA31" authorId="0" shapeId="0" xr:uid="{B6DBE5B8-0E4A-4AFD-B264-7366F717F83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7:31 Pm (in)
4:8 am (Out)</t>
        </r>
      </text>
    </comment>
    <comment ref="AG31" authorId="0" shapeId="0" xr:uid="{5E003509-489D-4C7C-9EF5-B8022D04A0B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06:51 am
No Check out</t>
        </r>
      </text>
    </comment>
    <comment ref="AG32" authorId="0" shapeId="0" xr:uid="{ED5155BF-18EB-48EE-BA98-A14168CF82A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7:19
No Check out
</t>
        </r>
      </text>
    </comment>
    <comment ref="AJ32" authorId="0" shapeId="0" xr:uid="{CDED5938-F6B4-4642-AAE4-D74D45603BC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10:8 Pm (in)
4:1 am (Out)</t>
        </r>
      </text>
    </comment>
    <comment ref="AB33" authorId="0" shapeId="0" xr:uid="{6B6C2F79-3B37-4123-B14C-4C9FD2B4799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1:49 am (in)
 2:40 am(out)</t>
        </r>
      </text>
    </comment>
    <comment ref="AN33" authorId="0" shapeId="0" xr:uid="{97BD06B4-7F7B-43CB-A56B-0154CC470F2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4:17 am</t>
        </r>
      </text>
    </comment>
    <comment ref="BB33" authorId="0" shapeId="0" xr:uid="{1FD23CBC-07AF-4A21-A64F-871DF2EAC70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07:01 pm
02:14 am </t>
        </r>
      </text>
    </comment>
    <comment ref="H34" authorId="1" shapeId="0" xr:uid="{ACC448EA-0C5D-4A48-96D9-43C9AF70F23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as asked, to be Unisoft BPO From August 2025</t>
        </r>
      </text>
    </comment>
    <comment ref="AJ34" authorId="0" shapeId="0" xr:uid="{26C5332E-04D5-4527-84DF-C9E6038FB0E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AB35" authorId="0" shapeId="0" xr:uid="{BDA3D5D9-D11D-4BD0-841A-E4040F857DF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7:59 Pm (in)
2:25 am (Out)</t>
        </r>
      </text>
    </comment>
    <comment ref="AA36" authorId="0" shapeId="0" xr:uid="{6B525D88-69BB-4CDF-A5CD-9EAA16C08CB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7:36 Pm (in)
4:01 am (Out)</t>
        </r>
      </text>
    </comment>
    <comment ref="AB36" authorId="0" shapeId="0" xr:uid="{BE547C99-712F-468A-9092-89D8428EBBF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7:57 Pm (in)
2:32 am (Out)</t>
        </r>
      </text>
    </comment>
    <comment ref="AF37" authorId="0" shapeId="0" xr:uid="{1EB79917-A32A-4F95-BEE5-4E489387995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at 7:59pm</t>
        </r>
      </text>
    </comment>
    <comment ref="AJ37" authorId="0" shapeId="0" xr:uid="{9DB01680-85CF-4A6C-8A8F-98A654B819F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Check in 7:28pm
</t>
        </r>
      </text>
    </comment>
    <comment ref="BC37" authorId="0" shapeId="0" xr:uid="{C637021B-E89A-48E3-910D-CED4ABEDB5B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09:14 Pm 
3:04 am </t>
        </r>
      </text>
    </comment>
    <comment ref="AA38" authorId="1" shapeId="0" xr:uid="{3AE967EA-AA72-4A0B-A925-EE808D15187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B38" authorId="1" shapeId="0" xr:uid="{F4ED7767-ED86-43FF-99CF-9710AFC150A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F38" authorId="1" shapeId="0" xr:uid="{B0A94C4C-DF13-48D3-B575-A601289F7DA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G38" authorId="1" shapeId="0" xr:uid="{098C7CB5-D5E1-4A5A-B1AB-C8BEA5F90DF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H38" authorId="1" shapeId="0" xr:uid="{012B8F61-D2A7-4710-975C-E21D34D254C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38" authorId="0" shapeId="0" xr:uid="{37C7681C-5295-46CC-B2AE-B99A7C58C9A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06:52 Pm (in)
10:38 am (Out)</t>
        </r>
      </text>
    </comment>
    <comment ref="AJ38" authorId="0" shapeId="0" xr:uid="{1677C904-5671-4839-92C2-A1C47F70107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9:52 pm (in)
10:17 pm (out)</t>
        </r>
      </text>
    </comment>
    <comment ref="AM38" authorId="0" shapeId="0" xr:uid="{DE010204-E0F4-4D37-AD64-35F8D665265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Left office premises without informing</t>
        </r>
      </text>
    </comment>
    <comment ref="AA39" authorId="1" shapeId="0" xr:uid="{84996F75-32C2-4205-BD2E-1D40692D4E1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B39" authorId="1" shapeId="0" xr:uid="{42A9D49A-5A70-4A91-90C6-DF099AE75A6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F39" authorId="1" shapeId="0" xr:uid="{562D7F8B-044D-4579-812E-D7873DF4600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G39" authorId="1" shapeId="0" xr:uid="{67D4F224-6FCC-4FB1-BC1B-0670B7F3D76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H39" authorId="1" shapeId="0" xr:uid="{804FCC4A-6A0E-4A36-96EE-4F3823B7A0A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39" authorId="0" shapeId="0" xr:uid="{70053D3D-39D6-4C48-8AD1-FADFE123E2F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06:44 Pm (in)
8:57 pm (Out)</t>
        </r>
      </text>
    </comment>
    <comment ref="AM39" authorId="0" shapeId="0" xr:uid="{5C6B682A-4C30-4385-9E66-3BF93E3B817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06:53 Pm (in)
2:50 pm (Out)</t>
        </r>
      </text>
    </comment>
    <comment ref="AN39" authorId="0" shapeId="0" xr:uid="{180516D7-704E-4E53-BC27-38F81C194EA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9:58 Pm (in)
4:7 am (Out)</t>
        </r>
      </text>
    </comment>
    <comment ref="AO39" authorId="0" shapeId="0" xr:uid="{490DB415-2C48-468B-BF22-4D5349F225B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11:23 Pm (in)
No check Out</t>
        </r>
      </text>
    </comment>
    <comment ref="AA41" authorId="0" shapeId="0" xr:uid="{F2158AE5-07AC-402D-A3D7-0392E45A633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4:04 am</t>
        </r>
      </text>
    </comment>
    <comment ref="AF41" authorId="0" shapeId="0" xr:uid="{1C209178-6E2D-4592-876C-C32646DC2F0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9:29 Pm (in)
4:27 am (Out)</t>
        </r>
      </text>
    </comment>
    <comment ref="AT41" authorId="0" shapeId="0" xr:uid="{4F179758-AD98-48B2-9C8A-7FEAE3941BE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7:21 Pm (in)</t>
        </r>
      </text>
    </comment>
    <comment ref="AU41" authorId="0" shapeId="0" xr:uid="{A0F0EAB2-D871-4C8A-86D9-7556A3B4809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7:20 Pm (in)</t>
        </r>
      </text>
    </comment>
    <comment ref="AV41" authorId="0" shapeId="0" xr:uid="{2165E19B-784A-459D-B430-1F936B8A6C6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7:38 Pm (in)</t>
        </r>
      </text>
    </comment>
    <comment ref="BA41" authorId="0" shapeId="0" xr:uid="{005A7B6B-F154-4F34-9BEE-AE1055C1C12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7:39 Pm (in)</t>
        </r>
      </text>
    </comment>
    <comment ref="AA42" authorId="0" shapeId="0" xr:uid="{A7AB0226-2ECF-49E4-ABBF-CA97BB43DD6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7:35 Pm (in)</t>
        </r>
      </text>
    </comment>
    <comment ref="AF42" authorId="0" shapeId="0" xr:uid="{B46D9E6F-872F-4BAE-8E7E-487AD03F50F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7:50 Pm (in)</t>
        </r>
      </text>
    </comment>
    <comment ref="AT42" authorId="0" shapeId="0" xr:uid="{47BAE83C-C0D1-4194-BFA8-072AB255A8B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7:23 Pm (in)</t>
        </r>
      </text>
    </comment>
    <comment ref="AU42" authorId="0" shapeId="0" xr:uid="{7C76BACF-446E-444E-8BBE-58D4AF063ED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7:22 Pm (in)</t>
        </r>
      </text>
    </comment>
    <comment ref="AV42" authorId="0" shapeId="0" xr:uid="{2E3E626C-E2C1-4FDF-98EE-C44A31EA373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7:30 Pm (in)</t>
        </r>
      </text>
    </comment>
    <comment ref="BA42" authorId="0" shapeId="0" xr:uid="{503F00B3-A8A9-47FE-867C-6BE1F393BA8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7:39 Pm (in)</t>
        </r>
      </text>
    </comment>
    <comment ref="AA45" authorId="0" shapeId="0" xr:uid="{CD9F46C8-4712-485E-88FA-F239500586A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7:17 Pm (in)
4:05 am (Out)</t>
        </r>
      </text>
    </comment>
    <comment ref="AB45" authorId="0" shapeId="0" xr:uid="{962EA908-FCF6-4ECC-9552-348289CC5EC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7:46 Pm (in)
4:32 am (Out)</t>
        </r>
      </text>
    </comment>
    <comment ref="AN45" authorId="0" shapeId="0" xr:uid="{9CE4E5D7-F161-4468-BD31-E291B41D436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 (Late arrival)
4:06 am (Out)</t>
        </r>
      </text>
    </comment>
    <comment ref="AP45" authorId="0" shapeId="0" xr:uid="{A093C55F-4772-4D5B-B21F-3B64E0D4CF8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7:15 Pm (in)
4:05 am (Out)</t>
        </r>
      </text>
    </comment>
    <comment ref="BA45" authorId="0" shapeId="0" xr:uid="{07C778B6-F520-4B82-8E6D-AC3B4461429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6:58pm (Late arrival)
4:02 am (Out)</t>
        </r>
      </text>
    </comment>
    <comment ref="BB45" authorId="0" shapeId="0" xr:uid="{B6A5C1B3-8FBB-49E7-BDA8-A04FEA86B32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7:10 Pm (in)
4:06 am (Out)</t>
        </r>
      </text>
    </comment>
    <comment ref="BD45" authorId="0" shapeId="0" xr:uid="{F3965512-5170-4D20-90D3-EABF9DBCC36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7:15 Pm (in)
4:11 am (Out)</t>
        </r>
      </text>
    </comment>
    <comment ref="BE45" authorId="0" shapeId="0" xr:uid="{C962AAE8-2561-412D-8222-552C5AB1F5B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7:13 Pm (in)
4:47 am (Out)@</t>
        </r>
      </text>
    </comment>
    <comment ref="AB48" authorId="0" shapeId="0" xr:uid="{16C6B497-CF76-4337-89C1-F9D31BA9678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1:02 pm (in)
6:13 pm (out)
</t>
        </r>
      </text>
    </comment>
    <comment ref="AI48" authorId="0" shapeId="0" xr:uid="{3D61CBC4-643C-4577-BDFE-E47CE570644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1:07 pm (in)
5:41 pm (Out)</t>
        </r>
      </text>
    </comment>
    <comment ref="AJ48" authorId="0" shapeId="0" xr:uid="{A4579FCB-2324-420A-A53F-7C9134A6D0B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1:07 pm (in)
5:41 pm (Out)</t>
        </r>
      </text>
    </comment>
    <comment ref="AM48" authorId="0" shapeId="0" xr:uid="{5A8221E6-2D07-4DD8-835F-615DE2C25EF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5:25 pm (in)
No check out
</t>
        </r>
      </text>
    </comment>
    <comment ref="AN48" authorId="0" shapeId="0" xr:uid="{D575B386-D450-40B8-8782-A3A5841F9A3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1:07 pm (in)
5:41 pm (Out)</t>
        </r>
      </text>
    </comment>
    <comment ref="AO48" authorId="0" shapeId="0" xr:uid="{9127217E-1863-4F55-8A1E-401B12AF425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7:51 Pm
No check out</t>
        </r>
      </text>
    </comment>
    <comment ref="AP48" authorId="0" shapeId="0" xr:uid="{60B38267-EC73-4A92-A53E-F53E3A28743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9:20 pm (in)
No check out
</t>
        </r>
      </text>
    </comment>
    <comment ref="AT48" authorId="0" shapeId="0" xr:uid="{A7D876DD-B41E-4106-88B8-3CE8401C44D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08:51 am
2: 07 pm</t>
        </r>
      </text>
    </comment>
    <comment ref="AV48" authorId="0" shapeId="0" xr:uid="{3055BDC5-743B-4499-A936-CE59F5D3F10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9:55 am (in)
8:25 pm (Out)</t>
        </r>
      </text>
    </comment>
    <comment ref="AW48" authorId="0" shapeId="0" xr:uid="{D4BF1C27-4392-4EC3-BACF-41F26D4B608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11:03 am (in)
7:27 pm (Out)</t>
        </r>
      </text>
    </comment>
    <comment ref="BC48" authorId="0" shapeId="0" xr:uid="{93504D8D-399B-4766-B307-DC4F22C0079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10:16 Pm 
6:30 am </t>
        </r>
      </text>
    </comment>
    <comment ref="AI49" authorId="0" shapeId="0" xr:uid="{D429D88F-C321-4AE2-B774-ED85062D659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3:55 Pm (in)
6:58 Pm (out) </t>
        </r>
      </text>
    </comment>
    <comment ref="BD49" authorId="0" shapeId="0" xr:uid="{E1BE5903-B953-422A-AAC1-FBC1AEBF92A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03:40 pm 
5:42  pm </t>
        </r>
      </text>
    </comment>
    <comment ref="AN50" authorId="0" shapeId="0" xr:uid="{D575348F-93FC-4806-B3D0-26D31FB4957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3:10 pm (in)
6:02 pm (out)</t>
        </r>
      </text>
    </comment>
    <comment ref="AO50" authorId="0" shapeId="0" xr:uid="{4513CA67-1DDC-48BA-9FD4-A3A92EB8BA7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3:54 pm (in)
6:13 pm (out)</t>
        </r>
      </text>
    </comment>
    <comment ref="AA51" authorId="0" shapeId="0" xr:uid="{171AA03F-2ED2-4014-9EF2-4D9AF6FF5E5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10:47 am (in)
6:18 pm (Out)</t>
        </r>
      </text>
    </comment>
    <comment ref="AB51" authorId="0" shapeId="0" xr:uid="{D8B482BC-A405-469A-9551-4E908101E97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2:55 am
No check out
</t>
        </r>
      </text>
    </comment>
    <comment ref="AF51" authorId="0" shapeId="0" xr:uid="{6C591289-F968-4CA6-9AF3-11FD2AB2A4F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02:46 pm (in)
10:43 pm (Out)</t>
        </r>
      </text>
    </comment>
    <comment ref="AI51" authorId="0" shapeId="0" xr:uid="{73495EB7-2CBA-4842-8236-F3B5DCAF1A4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7:46pm (in)
11:11pm (out)
</t>
        </r>
      </text>
    </comment>
    <comment ref="AJ51" authorId="0" shapeId="0" xr:uid="{7B061325-2CA6-495C-9C88-A8EA69AEA66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11:19 pm (out)</t>
        </r>
      </text>
    </comment>
    <comment ref="AM51" authorId="0" shapeId="0" xr:uid="{EE4884C4-8FA9-4D24-BF30-684C1E9C26E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06:52 Pm (in)
10:36 Pm (out) </t>
        </r>
      </text>
    </comment>
    <comment ref="AN51" authorId="0" shapeId="0" xr:uid="{273BC989-DE2A-4199-9822-CC798B2D5C5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08:01 am (in)
No check out
</t>
        </r>
      </text>
    </comment>
    <comment ref="AO51" authorId="0" shapeId="0" xr:uid="{4C544869-5B7A-478C-9D9B-80BDF353898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02:43 Pm (in)
 6:48 pm (out)
</t>
        </r>
      </text>
    </comment>
    <comment ref="AU51" authorId="0" shapeId="0" xr:uid="{32590EF3-187C-473F-8008-214D9A85DBD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04:02 Pm (in)
10:01 pm (Out)</t>
        </r>
      </text>
    </comment>
    <comment ref="AF52" authorId="1" shapeId="0" xr:uid="{5453745B-D23E-43FF-8F9D-72EECF9AE04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by zargham Irtza</t>
        </r>
      </text>
    </comment>
    <comment ref="BD52" authorId="1" shapeId="0" xr:uid="{4CD5C308-2381-4426-8D38-C0DC8F93A39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by zargham Irtza</t>
        </r>
      </text>
    </comment>
    <comment ref="AB53" authorId="0" shapeId="0" xr:uid="{4A110494-E643-4994-82CF-D31A9A5830A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06:53 pm (in)
02:04 am (Out)</t>
        </r>
      </text>
    </comment>
    <comment ref="AF53" authorId="0" shapeId="0" xr:uid="{09A42CA9-BC45-4383-9A3D-587BCA820E2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02:45 pm (in)
10:31 pm (Out)</t>
        </r>
      </text>
    </comment>
    <comment ref="AN53" authorId="0" shapeId="0" xr:uid="{51BCC058-93EC-49BB-BA97-C9BA37FBF909}">
      <text>
        <r>
          <rPr>
            <b/>
            <sz val="9"/>
            <color indexed="81"/>
            <rFont val="Tahoma"/>
            <family val="2"/>
          </rPr>
          <t xml:space="preserve">Williams Jr.
</t>
        </r>
        <r>
          <rPr>
            <sz val="9"/>
            <color indexed="81"/>
            <rFont val="Tahoma"/>
            <family val="2"/>
          </rPr>
          <t>No Check in</t>
        </r>
        <r>
          <rPr>
            <sz val="9"/>
            <color indexed="81"/>
            <rFont val="Tahoma"/>
            <family val="2"/>
          </rPr>
          <t xml:space="preserve">
06:12 pm (Out)</t>
        </r>
      </text>
    </comment>
    <comment ref="AO53" authorId="0" shapeId="0" xr:uid="{1DC86463-B355-4D9C-85B4-60742B51E1C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06:37 pm (in)
08:48pm (out)</t>
        </r>
      </text>
    </comment>
    <comment ref="AU53" authorId="0" shapeId="0" xr:uid="{17028819-13C5-4B72-A0B5-EE70BD02B2D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07:57 pm (in)
02:41 am (Out)</t>
        </r>
      </text>
    </comment>
    <comment ref="AV53" authorId="0" shapeId="0" xr:uid="{B8E5F29C-B717-4A90-A5B4-83037801EDA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06 : 14 pm (in)
02:21 am (Out)</t>
        </r>
      </text>
    </comment>
    <comment ref="AX53" authorId="0" shapeId="0" xr:uid="{56AC85E1-39EC-4B75-BCBE-511C5FD3FAA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No check in
06:58 pm
</t>
        </r>
      </text>
    </comment>
    <comment ref="AA54" authorId="0" shapeId="0" xr:uid="{A85E38A1-4772-4F5D-9CA6-23B6F9DE999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10:42 am (in)
No chack out
</t>
        </r>
      </text>
    </comment>
    <comment ref="AB54" authorId="0" shapeId="0" xr:uid="{9FB022DC-E456-46F5-AE70-86B16D2DEFC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1:50 am (in)
02:45 pm (out)</t>
        </r>
      </text>
    </comment>
    <comment ref="AF54" authorId="0" shapeId="0" xr:uid="{5234520A-70BB-42E0-9A88-0CA8B431F961}">
      <text>
        <r>
          <rPr>
            <b/>
            <sz val="9"/>
            <color indexed="81"/>
            <rFont val="Tahoma"/>
            <family val="2"/>
          </rPr>
          <t xml:space="preserve">Williams Jr.
</t>
        </r>
        <r>
          <rPr>
            <sz val="9"/>
            <color indexed="81"/>
            <rFont val="Tahoma"/>
            <family val="2"/>
          </rPr>
          <t>No Check in</t>
        </r>
        <r>
          <rPr>
            <sz val="9"/>
            <color indexed="81"/>
            <rFont val="Tahoma"/>
            <family val="2"/>
          </rPr>
          <t xml:space="preserve">
07:10 pm (Out)</t>
        </r>
      </text>
    </comment>
    <comment ref="AI54" authorId="0" shapeId="0" xr:uid="{B370E486-F036-4EDA-987D-32C7C05A27E8}">
      <text>
        <r>
          <rPr>
            <b/>
            <sz val="9"/>
            <color indexed="81"/>
            <rFont val="Tahoma"/>
            <family val="2"/>
          </rPr>
          <t xml:space="preserve">Williams Jr.
</t>
        </r>
        <r>
          <rPr>
            <sz val="9"/>
            <color indexed="81"/>
            <rFont val="Tahoma"/>
            <family val="2"/>
          </rPr>
          <t>No Check in</t>
        </r>
        <r>
          <rPr>
            <sz val="9"/>
            <color indexed="81"/>
            <rFont val="Tahoma"/>
            <family val="2"/>
          </rPr>
          <t xml:space="preserve">
06:21 pm (Out)</t>
        </r>
      </text>
    </comment>
    <comment ref="AJ54" authorId="0" shapeId="0" xr:uid="{FC19B3FD-5D86-4767-AA7E-E2A2A02E7249}">
      <text>
        <r>
          <rPr>
            <b/>
            <sz val="9"/>
            <color indexed="81"/>
            <rFont val="Tahoma"/>
            <family val="2"/>
          </rPr>
          <t xml:space="preserve">Williams Jr.
</t>
        </r>
        <r>
          <rPr>
            <sz val="9"/>
            <color indexed="81"/>
            <rFont val="Tahoma"/>
            <family val="2"/>
          </rPr>
          <t>No Check in</t>
        </r>
        <r>
          <rPr>
            <sz val="9"/>
            <color indexed="81"/>
            <rFont val="Tahoma"/>
            <family val="2"/>
          </rPr>
          <t xml:space="preserve">
08:22 pm (Out)</t>
        </r>
      </text>
    </comment>
    <comment ref="AM54" authorId="0" shapeId="0" xr:uid="{413E1B01-75D9-48B1-9B7F-CC730D58BB07}">
      <text>
        <r>
          <rPr>
            <b/>
            <sz val="9"/>
            <color indexed="81"/>
            <rFont val="Tahoma"/>
            <family val="2"/>
          </rPr>
          <t xml:space="preserve">Williams Jr.
</t>
        </r>
        <r>
          <rPr>
            <sz val="9"/>
            <color indexed="81"/>
            <rFont val="Tahoma"/>
            <family val="2"/>
          </rPr>
          <t>No Check in</t>
        </r>
        <r>
          <rPr>
            <sz val="9"/>
            <color indexed="81"/>
            <rFont val="Tahoma"/>
            <family val="2"/>
          </rPr>
          <t xml:space="preserve">
06:18 pm (Out)</t>
        </r>
      </text>
    </comment>
    <comment ref="AN54" authorId="0" shapeId="0" xr:uid="{2D1246CC-EAA0-4B0E-9006-659D3B495077}">
      <text>
        <r>
          <rPr>
            <b/>
            <sz val="9"/>
            <color indexed="81"/>
            <rFont val="Tahoma"/>
            <family val="2"/>
          </rPr>
          <t xml:space="preserve">Williams Jr.
</t>
        </r>
        <r>
          <rPr>
            <sz val="9"/>
            <color indexed="81"/>
            <rFont val="Tahoma"/>
            <family val="2"/>
          </rPr>
          <t>No Check in</t>
        </r>
        <r>
          <rPr>
            <sz val="9"/>
            <color indexed="81"/>
            <rFont val="Tahoma"/>
            <family val="2"/>
          </rPr>
          <t xml:space="preserve">
06:04 pm (Out)</t>
        </r>
      </text>
    </comment>
    <comment ref="AO54" authorId="0" shapeId="0" xr:uid="{DBD4BCC3-4BE7-4D1C-A764-B3D3A244268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01:37 Pm (in)
 No check out </t>
        </r>
      </text>
    </comment>
    <comment ref="AP54" authorId="0" shapeId="0" xr:uid="{05C97213-B501-4C3A-9559-931FB057B0C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01:03 am  (in)
 03:44 am (out) </t>
        </r>
      </text>
    </comment>
    <comment ref="AQ54" authorId="0" shapeId="0" xr:uid="{B314F542-8002-4B31-B6A8-A2D326BE3CE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10:52 am (in)
06:15 pm (out)</t>
        </r>
      </text>
    </comment>
    <comment ref="AV54" authorId="0" shapeId="0" xr:uid="{8639EE99-442C-41CB-805E-9B1A73AD844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05:05 pm (in)
08:07 pm (out)</t>
        </r>
      </text>
    </comment>
    <comment ref="AA55" authorId="0" shapeId="0" xr:uid="{1BE213B6-21C1-4E06-9489-706B7FAAF5D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08:13 Pm 
11:47 pm </t>
        </r>
      </text>
    </comment>
    <comment ref="AB55" authorId="0" shapeId="0" xr:uid="{71447021-F9F4-43FA-90DB-05AF09A87D1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6:59 pm (in)
No chack out
</t>
        </r>
      </text>
    </comment>
    <comment ref="AJ55" authorId="0" shapeId="0" xr:uid="{DF380CA9-F14B-4AB0-98C4-9BF48867236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04:50 pm (in)
02:02 am (Out)</t>
        </r>
      </text>
    </comment>
    <comment ref="AA56" authorId="0" shapeId="0" xr:uid="{D0CA87C0-0A82-42D6-B252-AFD5EE44522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11:19 am 
06:48 pm </t>
        </r>
      </text>
    </comment>
    <comment ref="AB56" authorId="0" shapeId="0" xr:uid="{E42ADA98-99A7-484E-9BD2-3639CAA3950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06:35 pm 
01:54 am </t>
        </r>
      </text>
    </comment>
    <comment ref="AF56" authorId="0" shapeId="0" xr:uid="{268A616D-8770-4CBF-B60E-036EFA65B22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mujahid Rafiq</t>
        </r>
      </text>
    </comment>
    <comment ref="AG56" authorId="0" shapeId="0" xr:uid="{A528038A-DCB5-408D-A0DF-C77529438E3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12:08 pm 
07:36 pm </t>
        </r>
      </text>
    </comment>
    <comment ref="AI56" authorId="0" shapeId="0" xr:uid="{8A54A79B-BE3D-4CC1-8795-76C1C53A6F1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11:51 am 
07:18 pm </t>
        </r>
      </text>
    </comment>
    <comment ref="AJ56" authorId="0" shapeId="0" xr:uid="{876D075A-6193-45DC-87DB-D62B22EAD34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work from Home</t>
        </r>
      </text>
    </comment>
    <comment ref="AM56" authorId="0" shapeId="0" xr:uid="{6C34ED8C-C9AD-45B1-B673-525C341B9D1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02:55 pm 
07:44 pm </t>
        </r>
      </text>
    </comment>
    <comment ref="AO56" authorId="0" shapeId="0" xr:uid="{F53C0B20-9C5E-406A-ABD7-5AB5E219D40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12:49 pm 
7:04 pm </t>
        </r>
      </text>
    </comment>
    <comment ref="AP56" authorId="0" shapeId="0" xr:uid="{D5A7C9F7-7463-44FA-96ED-357BA911F8D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11:41 am 
7:59 pm </t>
        </r>
      </text>
    </comment>
    <comment ref="AQ56" authorId="0" shapeId="0" xr:uid="{116552DA-92EB-4395-AA1A-3362958A4AB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work from Home</t>
        </r>
      </text>
    </comment>
    <comment ref="AT56" authorId="0" shapeId="0" xr:uid="{4E64BDB3-941F-4786-AD7E-9AD7A082697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12:31 pm 
No chack out
</t>
        </r>
      </text>
    </comment>
    <comment ref="AU56" authorId="0" shapeId="0" xr:uid="{1B14D613-58B4-4585-A263-63EA9757F11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1:46 Pm 
No chack out
</t>
        </r>
      </text>
    </comment>
    <comment ref="AV56" authorId="0" shapeId="0" xr:uid="{E14A5329-B81B-4E01-8536-E827A1D6615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12:51 pm 
7:52 pm </t>
        </r>
      </text>
    </comment>
    <comment ref="AW56" authorId="0" shapeId="0" xr:uid="{3E0814E5-74A1-4F40-83BD-36439B70DE9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mujahid Rafiq</t>
        </r>
      </text>
    </comment>
    <comment ref="AX56" authorId="0" shapeId="0" xr:uid="{8A50C904-99B7-4974-A25B-0F6A80F9A09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work from Home</t>
        </r>
      </text>
    </comment>
    <comment ref="BB56" authorId="0" shapeId="0" xr:uid="{C6F70900-74A3-4C3F-8D69-45E141539FB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12:22 am 
 No Check out </t>
        </r>
      </text>
    </comment>
    <comment ref="BC56" authorId="0" shapeId="0" xr:uid="{11A7542E-91DE-4C54-94EC-8588D0B4A2F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11:40 am 
 4:31 pm</t>
        </r>
      </text>
    </comment>
    <comment ref="BE56" authorId="2" shapeId="0" xr:uid="{9B33D446-0F70-4381-9248-E3F8F20BF0B9}">
      <text>
        <r>
          <rPr>
            <b/>
            <sz val="9"/>
            <color indexed="81"/>
            <rFont val="Tahoma"/>
            <family val="2"/>
          </rPr>
          <t>Fiaz Ahmed:</t>
        </r>
        <r>
          <rPr>
            <sz val="9"/>
            <color indexed="81"/>
            <rFont val="Tahoma"/>
            <family val="2"/>
          </rPr>
          <t xml:space="preserve">
Work from Home</t>
        </r>
      </text>
    </comment>
    <comment ref="AF57" authorId="0" shapeId="0" xr:uid="{FEBF0066-3217-414E-AA66-B16D68252F5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10:42 am 
No chack out
</t>
        </r>
      </text>
    </comment>
    <comment ref="BC57" authorId="0" shapeId="0" xr:uid="{41B577DC-EA47-41E3-B4BB-290E7C86ED2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10:12 Pm 
No check out 
</t>
        </r>
      </text>
    </comment>
    <comment ref="AW58" authorId="0" shapeId="0" xr:uid="{CB82A9E6-C36A-45F0-8201-F1E46BC4D7C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09:12 am
01:57 pm
</t>
        </r>
      </text>
    </comment>
    <comment ref="AX58" authorId="0" shapeId="0" xr:uid="{353407A5-F3D9-4F08-94A5-565D2A53592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Approved.</t>
        </r>
      </text>
    </comment>
    <comment ref="AA59" authorId="0" shapeId="0" xr:uid="{FDE3FFE5-D024-4F0B-B4B8-5B98B04330B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11:19 am 
06:39 pm </t>
        </r>
      </text>
    </comment>
    <comment ref="AB59" authorId="0" shapeId="0" xr:uid="{55CCAD27-2CD2-4170-ABFC-9C95BBF526F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12:30 pm 
06:37 pm </t>
        </r>
      </text>
    </comment>
    <comment ref="AG59" authorId="0" shapeId="0" xr:uid="{8187387F-3FCA-4577-86BD-C93B3F4AE77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12:08 pm 
07:36 pm </t>
        </r>
      </text>
    </comment>
    <comment ref="AI59" authorId="0" shapeId="0" xr:uid="{AF38A0DC-D2ED-402B-801E-ACA565E6F7F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11:52 am 
07:14 pm </t>
        </r>
      </text>
    </comment>
    <comment ref="AJ59" authorId="0" shapeId="0" xr:uid="{072F057F-F826-4BBF-8DC5-7806D968828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mujahid Rafiq</t>
        </r>
      </text>
    </comment>
    <comment ref="AM59" authorId="0" shapeId="0" xr:uid="{79EFBB22-FA69-4079-97F1-45E5BEAFA03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12:09 pm 
07:45 pm </t>
        </r>
      </text>
    </comment>
    <comment ref="AO59" authorId="0" shapeId="0" xr:uid="{1AE7EE52-9581-48CD-8645-BDB8B650D0A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12:49 pm 
07:05 pm </t>
        </r>
      </text>
    </comment>
    <comment ref="AP59" authorId="0" shapeId="0" xr:uid="{20AFE3D2-2F84-4FD7-AC3D-79507CD5EB9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11:42 pm 
07:59 pm </t>
        </r>
      </text>
    </comment>
    <comment ref="AQ59" authorId="0" shapeId="0" xr:uid="{941213B7-8B06-4700-953F-123755E1F91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12:09 pm 
06:23 pm </t>
        </r>
      </text>
    </comment>
    <comment ref="AV59" authorId="0" shapeId="0" xr:uid="{D9C51073-F6D3-4681-8317-4F5B6180DEB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12:54 pm 
07:52 pm </t>
        </r>
      </text>
    </comment>
    <comment ref="AW59" authorId="1" shapeId="0" xr:uid="{6053096F-F6EC-4583-B90B-1734E4CF1BA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WFM</t>
        </r>
      </text>
    </comment>
    <comment ref="AX59" authorId="0" shapeId="0" xr:uid="{9F4650EC-99C4-42D1-88DA-738531CE654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12:40 pm 
06:41 pm </t>
        </r>
      </text>
    </comment>
    <comment ref="BA59" authorId="0" shapeId="0" xr:uid="{0A30FEAE-CBAA-428B-8C84-D56C575D2E8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by mujahid Rafiq</t>
        </r>
      </text>
    </comment>
    <comment ref="BB59" authorId="0" shapeId="0" xr:uid="{DC907E78-E05E-44EF-93D3-C632D31284F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12:23 pm 
 6:52 pm</t>
        </r>
      </text>
    </comment>
    <comment ref="BD59" authorId="0" shapeId="0" xr:uid="{EFE6A542-DF91-4DF8-91DF-34F4EB58DF2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11:35 am 
 6:44 </t>
        </r>
      </text>
    </comment>
    <comment ref="BE59" authorId="0" shapeId="0" xr:uid="{17539869-626E-446E-B147-DE958B870641}">
      <text>
        <r>
          <rPr>
            <b/>
            <sz val="9"/>
            <color indexed="81"/>
            <rFont val="Tahoma"/>
            <family val="2"/>
          </rPr>
          <t>Williams Jr.:
No Check in</t>
        </r>
        <r>
          <rPr>
            <sz val="9"/>
            <color indexed="81"/>
            <rFont val="Tahoma"/>
            <family val="2"/>
          </rPr>
          <t xml:space="preserve"> 
 8:04 pm</t>
        </r>
      </text>
    </comment>
    <comment ref="AF61" authorId="0" shapeId="0" xr:uid="{1519FAA8-EF85-44BB-8D8F-0170D089426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10:15 am 
06:18 pm </t>
        </r>
      </text>
    </comment>
    <comment ref="AW61" authorId="0" shapeId="0" xr:uid="{DF97DCE3-07CC-4C34-9174-386DC502666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12:51 pm 
06:38 pm </t>
        </r>
      </text>
    </comment>
    <comment ref="BC61" authorId="0" shapeId="0" xr:uid="{BEE7FBBA-8D4D-475F-AD75-74E01D7416C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09:44 am 
 No Check out </t>
        </r>
      </text>
    </comment>
    <comment ref="AP62" authorId="0" shapeId="0" xr:uid="{EA831DB3-FFCB-4C0F-B34A-E1D194C3D43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11:03 am 
06:16 pm </t>
        </r>
      </text>
    </comment>
    <comment ref="AW62" authorId="0" shapeId="0" xr:uid="{7508CBC5-96B7-4004-B773-174F3A146AF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12:51 pm 
06:38 pm </t>
        </r>
      </text>
    </comment>
    <comment ref="AX62" authorId="0" shapeId="0" xr:uid="{929E4890-F284-4A33-AD19-677B2C612BA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1:02 pm 
06:19 pm </t>
        </r>
      </text>
    </comment>
    <comment ref="AO63" authorId="0" shapeId="0" xr:uid="{569BA75F-2699-4BF7-AF37-FBA6E1F794A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02:57 pm 
07:27 pm </t>
        </r>
      </text>
    </comment>
    <comment ref="AQ63" authorId="0" shapeId="0" xr:uid="{485B3F69-15BB-4FDC-B1F4-F5A184DBAAD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10:54 am 
06:35 pm </t>
        </r>
      </text>
    </comment>
    <comment ref="AW63" authorId="0" shapeId="0" xr:uid="{C5D7B435-1349-413D-B248-02BCE6AC1CD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11:41 am 
07:43 pm </t>
        </r>
      </text>
    </comment>
    <comment ref="AX63" authorId="0" shapeId="0" xr:uid="{1D83C132-27F3-4C6A-BD72-847FA350D9A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10:38 am 
06:32 pm </t>
        </r>
      </text>
    </comment>
    <comment ref="BD63" authorId="0" shapeId="0" xr:uid="{2E539C54-8FD7-41D6-84B2-8030C00FF1F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10:16 am 
 6:35 </t>
        </r>
      </text>
    </comment>
    <comment ref="AJ64" authorId="0" shapeId="0" xr:uid="{07451A7F-C39D-4681-8192-3C78E247A28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08:36 am 
05:12 pm </t>
        </r>
      </text>
    </comment>
    <comment ref="AQ64" authorId="0" shapeId="0" xr:uid="{DF99C095-3A71-417E-A616-A5E9F9E274E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8:48 am 
05:17 pm </t>
        </r>
      </text>
    </comment>
    <comment ref="AT64" authorId="0" shapeId="0" xr:uid="{C208B947-C61D-46AB-899E-51FADCBB1EE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8:26 am 
02:01 pm </t>
        </r>
      </text>
    </comment>
    <comment ref="AW64" authorId="0" shapeId="0" xr:uid="{355D2778-6AF6-4396-B407-B7CA336E427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11:49 am 
11:15 pm </t>
        </r>
      </text>
    </comment>
    <comment ref="BB64" authorId="0" shapeId="0" xr:uid="{3D9AC8CA-81EC-4994-B6F8-FE3C8C4C22C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12:29 pm 
 6:40 </t>
        </r>
      </text>
    </comment>
    <comment ref="BD64" authorId="0" shapeId="0" xr:uid="{C2997A48-F5A2-4222-AE6A-F4F9BADB7F8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12:25 am 
 6:52 pm </t>
        </r>
      </text>
    </comment>
    <comment ref="AT65" authorId="0" shapeId="0" xr:uid="{B6B408D0-605E-4B87-8913-D0A3D330D67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8:55 am 
04:01 pm </t>
        </r>
      </text>
    </comment>
    <comment ref="AP66" authorId="0" shapeId="0" xr:uid="{98BD166C-38C1-4F63-AE3F-D9CD35CD357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AM67" authorId="0" shapeId="0" xr:uid="{EEBB7F8E-B613-4F75-8D7E-65C5A1DC169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AU67" authorId="0" shapeId="0" xr:uid="{F5B380A5-A753-46A5-8556-3D07139A70C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10:19 pm 
04:43 pm </t>
        </r>
      </text>
    </comment>
    <comment ref="AV67" authorId="0" shapeId="0" xr:uid="{D7ED70BA-7580-4D9D-9812-4C8F50F80C4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10:05 pm 
05:04 pm </t>
        </r>
      </text>
    </comment>
    <comment ref="AF68" authorId="0" shapeId="0" xr:uid="{D68B02D0-9A1D-4D19-AC89-0A6C97EC37B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02:24 pm 
06:26 pm </t>
        </r>
      </text>
    </comment>
    <comment ref="AW68" authorId="0" shapeId="0" xr:uid="{6C88A792-A4DC-4179-AADA-4D4742B4155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10:30 pm 
06:57 pm </t>
        </r>
      </text>
    </comment>
    <comment ref="BE68" authorId="0" shapeId="0" xr:uid="{39070D89-951C-4C33-A84E-4C34238465E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09:34 am 
 06:05 pm </t>
        </r>
      </text>
    </comment>
    <comment ref="AQ71" authorId="0" shapeId="0" xr:uid="{FC8669E7-31B6-4F5B-B117-25E0494DF1E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</t>
        </r>
      </text>
    </comment>
    <comment ref="BB71" authorId="0" shapeId="0" xr:uid="{4FB8F699-C4D4-4365-B030-091D219E569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06:04 pm
10:25 pm
</t>
        </r>
      </text>
    </comment>
    <comment ref="BC71" authorId="0" shapeId="0" xr:uid="{F9052C3D-1CF8-4946-81A2-D52C5A122E7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</t>
        </r>
      </text>
    </comment>
    <comment ref="AQ72" authorId="0" shapeId="0" xr:uid="{025E6140-68BD-4DCF-B49B-8C9ED2AE702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06:54 pm 
12:01 am 
Approved</t>
        </r>
      </text>
    </comment>
    <comment ref="AO73" authorId="0" shapeId="0" xr:uid="{72A31994-A0EF-4AA4-BF8E-99E10E92E2C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10:07 pm 
5:11 am </t>
        </r>
      </text>
    </comment>
    <comment ref="AB74" authorId="0" shapeId="0" xr:uid="{20EEF777-340E-4C00-991C-56D8EA580FF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10:11 Pm 
3:41 am </t>
        </r>
      </text>
    </comment>
    <comment ref="AT74" authorId="0" shapeId="0" xr:uid="{C54E5A9E-0E7B-4C47-B578-29B9251ECA3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</t>
        </r>
      </text>
    </comment>
    <comment ref="AV74" authorId="0" shapeId="0" xr:uid="{E2C398A5-1710-494F-A472-B0192764D5D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10:00 Pm 
3:14 am </t>
        </r>
      </text>
    </comment>
    <comment ref="AF76" authorId="0" shapeId="0" xr:uid="{1C1C3C95-F2CB-4467-B273-1291792E799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</t>
        </r>
      </text>
    </comment>
    <comment ref="AG76" authorId="0" shapeId="0" xr:uid="{CE286179-ADE2-49CD-8E4D-4462BFC2BBE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</t>
        </r>
      </text>
    </comment>
    <comment ref="AH76" authorId="0" shapeId="0" xr:uid="{F9FBAA53-41A4-4037-A195-AEDE9E1594B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</t>
        </r>
      </text>
    </comment>
    <comment ref="AI76" authorId="0" shapeId="0" xr:uid="{A368D617-788B-4FE5-83A1-B5F2644D077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</t>
        </r>
      </text>
    </comment>
    <comment ref="AJ76" authorId="0" shapeId="0" xr:uid="{A0297804-3FA5-4BF7-A0C4-4F889E3B847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</t>
        </r>
      </text>
    </comment>
    <comment ref="AT76" authorId="0" shapeId="0" xr:uid="{3EFDBF59-0F92-4689-AAD8-C3C5C97C73A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07:23 pm 
09:18 am 
Approved</t>
        </r>
      </text>
    </comment>
    <comment ref="BB76" authorId="0" shapeId="0" xr:uid="{DC90DA83-C8F9-42EF-A308-38B8137B0AE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10:05 pm 
 04:01 am </t>
        </r>
      </text>
    </comment>
    <comment ref="AB77" authorId="0" shapeId="0" xr:uid="{97BD8E1C-366C-4FAA-BD4B-7D67D922404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08:10 pm 
12:05 am </t>
        </r>
      </text>
    </comment>
    <comment ref="AF77" authorId="0" shapeId="0" xr:uid="{C0A5AD92-4A80-4CE7-A3B0-5AF5F6E2AD4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07:00 pm 
08:19 pm last dial
 </t>
        </r>
      </text>
    </comment>
    <comment ref="AU78" authorId="0" shapeId="0" xr:uid="{30BC09F6-FAD6-4A0B-9323-4F3A9281FB0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</t>
        </r>
      </text>
    </comment>
    <comment ref="AB79" authorId="0" shapeId="0" xr:uid="{747C3CE0-4B76-4A62-B9FE-969E2ED519B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01:12 am 
2:57 am 
Approved</t>
        </r>
      </text>
    </comment>
    <comment ref="BB79" authorId="0" shapeId="0" xr:uid="{14D12BFA-640D-4780-BC8A-FB44C32E9CE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</t>
        </r>
      </text>
    </comment>
    <comment ref="AA80" authorId="0" shapeId="0" xr:uid="{DB08E139-90CA-48C6-994F-3DE2DDF5E38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</t>
        </r>
      </text>
    </comment>
    <comment ref="AN80" authorId="0" shapeId="0" xr:uid="{D6F2BE4D-BAD5-496B-9D52-FFD535F0CF5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09:32 pm 
11:13 pm </t>
        </r>
      </text>
    </comment>
    <comment ref="AO80" authorId="0" shapeId="0" xr:uid="{41B09910-4194-4389-82D2-EBF30A9084C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</t>
        </r>
      </text>
    </comment>
    <comment ref="AP80" authorId="0" shapeId="0" xr:uid="{6AD4B257-5496-4D8F-B2FF-236F3FB34A1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</t>
        </r>
      </text>
    </comment>
    <comment ref="AQ80" authorId="0" shapeId="0" xr:uid="{90A98FDD-E194-4B91-86C4-6516B032BE1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</t>
        </r>
      </text>
    </comment>
    <comment ref="AA81" authorId="0" shapeId="0" xr:uid="{64E8F59A-C72C-4CC8-89A6-DA268B5AE7E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05:24 pm 
11:27 am </t>
        </r>
      </text>
    </comment>
    <comment ref="AG81" authorId="0" shapeId="0" xr:uid="{EDDB4880-BC91-406B-934E-A26BED8AE86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06:25 pm 
10:34 pm </t>
        </r>
      </text>
    </comment>
    <comment ref="AG82" authorId="2" shapeId="0" xr:uid="{497B06B5-BDC0-4CBF-AE7C-E4932A7A2AE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6:56 pm
9:31 pm</t>
        </r>
      </text>
    </comment>
    <comment ref="AA84" authorId="0" shapeId="0" xr:uid="{3FC5E342-39F0-42C3-B565-6692D22926C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06:54 pm 
11:34 am </t>
        </r>
      </text>
    </comment>
    <comment ref="AN84" authorId="0" shapeId="0" xr:uid="{8CDA565E-5F5A-46A9-B5CA-A7DB4E165E8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10:32 pm 
04:03 am </t>
        </r>
      </text>
    </comment>
    <comment ref="AU84" authorId="0" shapeId="0" xr:uid="{A06C9357-2792-42D7-AB2F-36F4A6D507D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11:10 pm 
03:59 am </t>
        </r>
      </text>
    </comment>
    <comment ref="BD84" authorId="0" shapeId="0" xr:uid="{35CF239E-AD87-426F-B8AE-E323E1C5C06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11:08 pm 
04:03 pm </t>
        </r>
      </text>
    </comment>
    <comment ref="AB86" authorId="0" shapeId="0" xr:uid="{50932AB3-5BF9-4F1E-B957-15A65513207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10:49 pm 
02:52 am
</t>
        </r>
      </text>
    </comment>
    <comment ref="AB90" authorId="0" shapeId="0" xr:uid="{7305BAEE-8D23-43ED-AF37-6F202C85F18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12:04 pm 
02:47 am </t>
        </r>
      </text>
    </comment>
    <comment ref="AB91" authorId="0" shapeId="0" xr:uid="{B40D5F42-218A-496B-B623-A4F03EA6AB8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12:14 pm 
02:47 am </t>
        </r>
      </text>
    </comment>
    <comment ref="BC92" authorId="1" shapeId="0" xr:uid="{D5C36508-7790-4EA2-9922-C5EEF07D686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D92" authorId="1" shapeId="0" xr:uid="{FC48FF9B-DD10-4529-8AC4-F690B831A07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E92" authorId="1" shapeId="0" xr:uid="{FA9972DA-7543-4E9D-A30B-FF126DB2123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B93" authorId="1" shapeId="0" xr:uid="{4AF555D3-731D-4A00-88A5-0A4855862DFD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C93" authorId="1" shapeId="0" xr:uid="{0F68DBA0-CC36-4B35-8F8B-0F2518B5999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D93" authorId="1" shapeId="0" xr:uid="{F169EC7C-AE14-4CE3-95B0-D60B93E76B2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E93" authorId="1" shapeId="0" xr:uid="{7517105E-298D-411F-8301-F5CA5E4B301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D94" authorId="1" shapeId="0" xr:uid="{1D06474D-1F52-42C7-AFC5-B0E28913710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E94" authorId="1" shapeId="0" xr:uid="{AB57AD17-0C43-491B-A8F1-9CE93F516DE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I95" authorId="3" shapeId="0" xr:uid="{872A2780-13AA-449A-A433-18B8B63E091A}">
      <text>
        <r>
          <rPr>
            <b/>
            <sz val="9"/>
            <color indexed="81"/>
            <rFont val="Tahoma"/>
            <family val="2"/>
          </rPr>
          <t xml:space="preserve">Check in 8:20PM
</t>
        </r>
      </text>
    </comment>
    <comment ref="AM95" authorId="3" shapeId="0" xr:uid="{474CFD67-14DC-425D-A3B0-E9ADBBEB59B1}">
      <text>
        <r>
          <rPr>
            <b/>
            <sz val="9"/>
            <color indexed="81"/>
            <rFont val="Tahoma"/>
            <family val="2"/>
          </rPr>
          <t xml:space="preserve">Check in 8:20PM
</t>
        </r>
      </text>
    </comment>
    <comment ref="AN95" authorId="0" shapeId="0" xr:uid="{C43DBA96-3D52-46A3-8EDF-27B67921748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 </t>
        </r>
      </text>
    </comment>
    <comment ref="AO95" authorId="3" shapeId="0" xr:uid="{A9BCD47E-010E-476B-90FF-FE3A969FB30F}">
      <text>
        <r>
          <rPr>
            <b/>
            <sz val="9"/>
            <color indexed="81"/>
            <rFont val="Tahoma"/>
            <family val="2"/>
          </rPr>
          <t xml:space="preserve">Check in 10:18PM
</t>
        </r>
      </text>
    </comment>
    <comment ref="AP95" authorId="3" shapeId="0" xr:uid="{1EF5EC78-4028-489C-BE0E-051BB70B2F6C}">
      <text>
        <r>
          <rPr>
            <b/>
            <sz val="9"/>
            <color indexed="81"/>
            <rFont val="Tahoma"/>
            <family val="2"/>
          </rPr>
          <t xml:space="preserve">Check in 8:24PM
</t>
        </r>
      </text>
    </comment>
    <comment ref="AQ95" authorId="3" shapeId="0" xr:uid="{E6D5D585-2B2F-49AA-AA02-F4EAB1E99678}">
      <text>
        <r>
          <rPr>
            <b/>
            <sz val="9"/>
            <color indexed="81"/>
            <rFont val="Tahoma"/>
            <family val="2"/>
          </rPr>
          <t xml:space="preserve">Check in 8:12PM
</t>
        </r>
      </text>
    </comment>
    <comment ref="AT95" authorId="3" shapeId="0" xr:uid="{685404E7-5AB1-401E-B0A1-F1DBA02CCF1C}">
      <text>
        <r>
          <rPr>
            <b/>
            <sz val="9"/>
            <color indexed="81"/>
            <rFont val="Tahoma"/>
            <family val="2"/>
          </rPr>
          <t xml:space="preserve">Check in 8:13PM
</t>
        </r>
      </text>
    </comment>
    <comment ref="AV95" authorId="3" shapeId="0" xr:uid="{0991A401-878D-45AA-ACEF-98FF473C4682}">
      <text>
        <r>
          <rPr>
            <b/>
            <sz val="9"/>
            <color indexed="81"/>
            <rFont val="Tahoma"/>
            <family val="2"/>
          </rPr>
          <t xml:space="preserve">Check in 8:16PM
</t>
        </r>
      </text>
    </comment>
    <comment ref="AW95" authorId="3" shapeId="0" xr:uid="{69D38952-7D2B-464A-A8E2-9C5E9F147E23}">
      <text>
        <r>
          <rPr>
            <b/>
            <sz val="9"/>
            <color indexed="81"/>
            <rFont val="Tahoma"/>
            <family val="2"/>
          </rPr>
          <t xml:space="preserve">Check in 8:12PM
</t>
        </r>
      </text>
    </comment>
    <comment ref="BA95" authorId="3" shapeId="0" xr:uid="{7FBF6EEF-C0D5-44C3-9818-6E0C95116FCB}">
      <text>
        <r>
          <rPr>
            <b/>
            <sz val="9"/>
            <color indexed="81"/>
            <rFont val="Tahoma"/>
            <family val="2"/>
          </rPr>
          <t xml:space="preserve">Check in 8:24PM
</t>
        </r>
      </text>
    </comment>
    <comment ref="BB95" authorId="3" shapeId="0" xr:uid="{133FCB5E-F3F1-4568-A8A7-06B2246A08B2}">
      <text>
        <r>
          <rPr>
            <b/>
            <sz val="9"/>
            <color indexed="81"/>
            <rFont val="Tahoma"/>
            <family val="2"/>
          </rPr>
          <t xml:space="preserve">Check in 8:13PM
</t>
        </r>
      </text>
    </comment>
    <comment ref="BD95" authorId="3" shapeId="0" xr:uid="{DDB078C9-9B25-4762-9CF7-CF6097A6C4D4}">
      <text>
        <r>
          <rPr>
            <b/>
            <sz val="9"/>
            <color indexed="81"/>
            <rFont val="Tahoma"/>
            <family val="2"/>
          </rPr>
          <t xml:space="preserve">Check in 9:53PM
</t>
        </r>
      </text>
    </comment>
    <comment ref="AA96" authorId="0" shapeId="0" xr:uid="{2E9E206E-84A3-46E1-8755-32AC767CE7A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7:47 pm 
03:26 am
</t>
        </r>
      </text>
    </comment>
    <comment ref="AB96" authorId="0" shapeId="0" xr:uid="{F345C78B-EA60-4C4E-A238-BB8AD17B1DF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AP96" authorId="0" shapeId="0" xr:uid="{B2B3741F-177D-43FE-857A-EFAA5BDA19D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07:26 pm 
3:26 am
</t>
        </r>
      </text>
    </comment>
    <comment ref="AQ96" authorId="0" shapeId="0" xr:uid="{D036C615-60A6-4ACF-ADE3-03D73717CE2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08:10 pm 
04:59 am </t>
        </r>
      </text>
    </comment>
    <comment ref="AT96" authorId="0" shapeId="0" xr:uid="{67D113B5-8537-40D9-AFB6-0887D2A93EF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07:18 pm 
03:55 am </t>
        </r>
      </text>
    </comment>
    <comment ref="AW96" authorId="0" shapeId="0" xr:uid="{B4F868BF-D3EB-4E67-880E-A4FDCAEEC5E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07:22 pm 
03:56 am </t>
        </r>
      </text>
    </comment>
    <comment ref="AJ99" authorId="0" shapeId="0" xr:uid="{52E0EA98-C637-4BDE-B909-D71BB09EDBA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7:19 pm 
04:19 am </t>
        </r>
      </text>
    </comment>
    <comment ref="AN99" authorId="0" shapeId="0" xr:uid="{65FEDB7C-BB58-4E4E-A6D6-CA856CA498F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10:2 pm 
04:2 am </t>
        </r>
      </text>
    </comment>
    <comment ref="AO99" authorId="0" shapeId="0" xr:uid="{37044962-9629-41F3-A55E-848F68A2912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10:44 pm 
No check out </t>
        </r>
      </text>
    </comment>
    <comment ref="AV99" authorId="0" shapeId="0" xr:uid="{5349AC4B-496F-46D1-B381-237C76D028B2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08:23 pm 
04:00 am </t>
        </r>
      </text>
    </comment>
    <comment ref="AI100" authorId="1" shapeId="0" xr:uid="{33DB2639-3DC1-4CFA-8F53-38F6B549CC5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Aprroved</t>
        </r>
      </text>
    </comment>
    <comment ref="AX101" authorId="0" shapeId="0" xr:uid="{849D91EC-887A-49EA-B004-967A1D51271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7:35 pm 
04:11 am </t>
        </r>
      </text>
    </comment>
    <comment ref="AA102" authorId="0" shapeId="0" xr:uid="{B01788BB-0660-4DE4-ACB6-FB2C36752E4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9:39 pm 
04:01 am </t>
        </r>
      </text>
    </comment>
    <comment ref="AF102" authorId="0" shapeId="0" xr:uid="{C347DF1D-FB85-4608-9CF8-E8B1F70972F3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8:30 pm 
04:15 am </t>
        </r>
      </text>
    </comment>
    <comment ref="AM102" authorId="0" shapeId="0" xr:uid="{8DF21839-BBBA-4B4A-AA5B-B2F26247976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10:04 pm 
04:06 am </t>
        </r>
      </text>
    </comment>
    <comment ref="AN102" authorId="0" shapeId="0" xr:uid="{7AD977F5-C138-4BF6-9ADC-BB44D3D702D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10:01 pm 
04:02 am </t>
        </r>
      </text>
    </comment>
    <comment ref="AO102" authorId="0" shapeId="0" xr:uid="{AC6323D8-1AF9-47D4-9723-FE8D4C8326C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7:31 pm 
2: 09 AM </t>
        </r>
      </text>
    </comment>
    <comment ref="AP102" authorId="0" shapeId="0" xr:uid="{7CE0CC56-718D-4807-A606-4A19A5B8A17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7:21 pm 
04:55 am </t>
        </r>
      </text>
    </comment>
    <comment ref="AQ102" authorId="0" shapeId="0" xr:uid="{F036316B-2932-4AF5-935A-1B86E471441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7:24 pm 
04:04 am </t>
        </r>
      </text>
    </comment>
    <comment ref="AU102" authorId="0" shapeId="0" xr:uid="{6C9DBFF6-C7C4-45B0-91C8-3934829F310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10:03 pm 
04:04 am </t>
        </r>
      </text>
    </comment>
    <comment ref="AV102" authorId="0" shapeId="0" xr:uid="{F79FC32E-AB7D-48AD-9109-C818CA9FFA0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07:46 pm 
04:03 am </t>
        </r>
      </text>
    </comment>
    <comment ref="AW102" authorId="0" shapeId="0" xr:uid="{4F0F2C77-ADF3-40F0-AAEB-66C93983990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07:16 pm 
04:00 am </t>
        </r>
      </text>
    </comment>
    <comment ref="AG103" authorId="0" shapeId="0" xr:uid="{377089F5-8D2C-4D5E-BEE6-DEA7B886ED2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6:38 pm 
10:38 pm
</t>
        </r>
      </text>
    </comment>
    <comment ref="AM103" authorId="0" shapeId="0" xr:uid="{300D45C1-7A65-47C4-A5D7-8C209095693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07:26 pm 
04:02 am </t>
        </r>
      </text>
    </comment>
    <comment ref="AQ103" authorId="0" shapeId="0" xr:uid="{27CF91C2-FC9D-4A10-AD08-4C0DC8D1B44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7:20 pm 
04:03 am </t>
        </r>
      </text>
    </comment>
    <comment ref="AT103" authorId="0" shapeId="0" xr:uid="{F269883B-53C4-49FB-8D75-F16DC418A87A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7:19 pm 
2: 14 AM </t>
        </r>
      </text>
    </comment>
    <comment ref="AX103" authorId="0" shapeId="0" xr:uid="{6A172848-B72B-4608-8CA5-AF4BB141D34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08:32 pm 
04:04 am </t>
        </r>
      </text>
    </comment>
    <comment ref="BD103" authorId="0" shapeId="0" xr:uid="{6F50D5D0-5A56-4D0A-B7E7-AEB7BFA1060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10:10 pm 
04:10 am </t>
        </r>
      </text>
    </comment>
    <comment ref="BE103" authorId="0" shapeId="0" xr:uid="{7A7A7E74-77FD-4CC7-A1C7-2E9D6C5B91C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7:15 pm 
04:01 am </t>
        </r>
      </text>
    </comment>
    <comment ref="AA104" authorId="0" shapeId="0" xr:uid="{602D256D-5554-49B6-876B-548A94C30E5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10:29 pm 
1:55 pm </t>
        </r>
      </text>
    </comment>
    <comment ref="AB104" authorId="0" shapeId="0" xr:uid="{2E797A10-64BC-4988-85CB-9BDEA0D4B92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10:42 pm 
No check out </t>
        </r>
      </text>
    </comment>
    <comment ref="AF104" authorId="0" shapeId="0" xr:uid="{C7DBDD4F-A4FC-4771-914D-F6E16CB5706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10:42 pm 
1:49 pm </t>
        </r>
      </text>
    </comment>
    <comment ref="AG104" authorId="0" shapeId="0" xr:uid="{521BEF13-8DDF-4A85-AD02-C823EC4439E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10:08 pm 
No check out </t>
        </r>
      </text>
    </comment>
    <comment ref="AJ104" authorId="0" shapeId="0" xr:uid="{5EEFEFC1-EE29-4BCD-B987-58DFB52BB79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01:41 pm 
04:19 am </t>
        </r>
      </text>
    </comment>
    <comment ref="AM104" authorId="0" shapeId="0" xr:uid="{10C702E4-6F7B-4D07-8AAB-0A12EEF03C7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8:49 pm 
10:49 pm </t>
        </r>
      </text>
    </comment>
    <comment ref="AN104" authorId="0" shapeId="0" xr:uid="{C9167063-1C7D-45D8-AA46-B0DBC008CC4B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01:41 pm 
04:01 am </t>
        </r>
      </text>
    </comment>
    <comment ref="AQ104" authorId="0" shapeId="0" xr:uid="{BCBFB91B-F8E5-4E05-93FA-FED7858FD0A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07:02 pm 
 </t>
        </r>
      </text>
    </comment>
    <comment ref="AA105" authorId="0" shapeId="0" xr:uid="{26B0EA8E-8F62-41F2-872C-1B717D156B0D}">
      <text>
        <r>
          <rPr>
            <b/>
            <sz val="9"/>
            <color indexed="81"/>
            <rFont val="Tahoma"/>
            <family val="2"/>
          </rPr>
          <t>Williams Jr.:
6</t>
        </r>
        <r>
          <rPr>
            <sz val="9"/>
            <color indexed="81"/>
            <rFont val="Tahoma"/>
            <family val="2"/>
          </rPr>
          <t xml:space="preserve">:58 pm 
10:35 pm </t>
        </r>
      </text>
    </comment>
    <comment ref="AF105" authorId="0" shapeId="0" xr:uid="{D2BC7EF2-9A45-45D0-BBB4-81BBF25C442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10:01 pm 
02:00 am </t>
        </r>
      </text>
    </comment>
    <comment ref="AG105" authorId="0" shapeId="0" xr:uid="{27188D7C-37AB-4D72-BBA0-8143F0650F39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6:56 pm 
10:17 pm
</t>
        </r>
      </text>
    </comment>
    <comment ref="AJ105" authorId="0" shapeId="0" xr:uid="{37C71482-DF9B-405C-A8C1-2AA8E0812E6E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10:03 pm 
04:19 am </t>
        </r>
      </text>
    </comment>
    <comment ref="AO105" authorId="0" shapeId="0" xr:uid="{8E0C5AF9-BE89-4672-A5B8-3A33B95F000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06:49 pm
2:09 am 
 </t>
        </r>
      </text>
    </comment>
    <comment ref="AT105" authorId="0" shapeId="0" xr:uid="{EF5DD1BA-E77B-4F47-A278-E01758F7B041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06:57 pm
10:19 am 
 </t>
        </r>
      </text>
    </comment>
    <comment ref="AU105" authorId="0" shapeId="0" xr:uid="{508B11ED-43B3-4CCC-AB7C-4FD1438524B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1:42 am 
04:03 am </t>
        </r>
      </text>
    </comment>
    <comment ref="BA105" authorId="0" shapeId="0" xr:uid="{ABD3AD4F-D5CD-4850-8B72-6911328EEFB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07:00 pm
11:36 am 
 </t>
        </r>
      </text>
    </comment>
    <comment ref="BB105" authorId="0" shapeId="0" xr:uid="{AC2C1FE7-D12D-43DD-9D11-080A1FB27070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10:05 pm 
10:41 pm </t>
        </r>
      </text>
    </comment>
    <comment ref="BC105" authorId="0" shapeId="0" xr:uid="{6D7E14C8-A365-472E-AA4C-CA832669D828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10:44 pm 
04:03 am </t>
        </r>
      </text>
    </comment>
    <comment ref="BD105" authorId="0" shapeId="0" xr:uid="{84794E23-553E-48C9-A975-FF8FD083412F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10:10 pm 
04:06 am </t>
        </r>
      </text>
    </comment>
    <comment ref="BE105" authorId="0" shapeId="0" xr:uid="{25C56B15-0243-4E2F-AE67-303F5CCE3B2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10:03 pm 
01:43 am </t>
        </r>
      </text>
    </comment>
    <comment ref="BE106" authorId="0" shapeId="0" xr:uid="{60A16F51-BD20-48BD-AC73-286F32298EAD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9:56 am 
06:15 pm </t>
        </r>
      </text>
    </comment>
    <comment ref="AW112" authorId="0" shapeId="0" xr:uid="{2000AA6A-0B11-40DA-8FD6-50C45912C1DC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AX112" authorId="0" shapeId="0" xr:uid="{9479C047-8C22-4C82-9213-5DB8B7ACB274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Approved</t>
        </r>
      </text>
    </comment>
    <comment ref="BG148" authorId="4" shapeId="0" xr:uid="{94474657-FEBE-4ED4-81C9-C666E181B869}">
      <text>
        <r>
          <rPr>
            <sz val="8"/>
            <color indexed="81"/>
            <rFont val="Tahoma"/>
            <family val="2"/>
          </rPr>
          <t xml:space="preserve">Paid &amp; Unpaid Leaves Both
</t>
        </r>
      </text>
    </comment>
    <comment ref="BG156" authorId="4" shapeId="0" xr:uid="{22DB92EE-F090-4DFD-AA7A-A439B8A3C8D8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00" authorId="4" shapeId="0" xr:uid="{0374D929-B66C-4C4A-8451-3CFDCB452D06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08" authorId="4" shapeId="0" xr:uid="{2A9FBD52-09A8-413B-AD08-916F46559252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52" authorId="4" shapeId="0" xr:uid="{A84649E5-CD90-4C9C-8631-DF702712DCCD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60" authorId="4" shapeId="0" xr:uid="{191FB8FA-F27D-445C-A241-9257BD9158AF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304" authorId="4" shapeId="0" xr:uid="{D91F9E3A-E2D7-4908-AB4B-9604F126D39B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312" authorId="4" shapeId="0" xr:uid="{B3028B85-97FD-49BE-862A-F7AEC74B4334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Attendance engine</author>
    <author>Williams Jr.</author>
    <author>Attendance</author>
    <author>Wali Khan</author>
    <author>ASAD ULLAH</author>
  </authors>
  <commentList>
    <comment ref="AE3" authorId="0" shapeId="0" xr:uid="{995C1857-65F5-4AC5-897B-99AF857A25E4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K3" authorId="0" shapeId="0" xr:uid="{C4FFA6F3-26B0-452A-A383-24E1E744D7D1}">
      <text>
        <r>
          <rPr>
            <sz val="9"/>
            <color indexed="81"/>
            <rFont val="Tahoma"/>
            <family val="2"/>
          </rPr>
          <t>Missing Logout
An arrival but no departure before 2026-08-12 08:00.
In   19:48   (rostered 19:00)
Out  --:--   (rostered 04:00)</t>
        </r>
      </text>
    </comment>
    <comment ref="AL3" authorId="0" shapeId="0" xr:uid="{690FECEF-14E3-4B5B-B6B5-39CC1575546F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U3" authorId="0" shapeId="0" xr:uid="{68F49058-35BD-440C-878D-005C379FC7B7}">
      <text>
        <r>
          <rPr>
            <sz val="9"/>
            <color indexed="81"/>
            <rFont val="Tahoma"/>
            <family val="2"/>
          </rPr>
          <t>Missing Logout
An arrival but no departure before 2026-08-22 08:00.
In   19:47   (rostered 19:00)
Out  --:--   (rostered 04:00)</t>
        </r>
      </text>
    </comment>
    <comment ref="BE3" authorId="0" shapeId="0" xr:uid="{995A583D-5A71-4386-826B-82B498700BD5}">
      <text>
        <r>
          <rPr>
            <sz val="9"/>
            <color indexed="81"/>
            <rFont val="Tahoma"/>
            <family val="2"/>
          </rPr>
          <t>Missing Logout
An arrival but no departure before 2026-09-01 08:00.
In   20:05   (rostered 19:00)
Out  --:--   (rostered 04:00)</t>
        </r>
      </text>
    </comment>
    <comment ref="AN4" authorId="0" shapeId="0" xr:uid="{AB2A7E66-E747-4B72-8BEC-6434F5D04181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BB4" authorId="0" shapeId="0" xr:uid="{9C01DAD8-D468-4856-91A2-DFD2F5AC20DB}">
      <text>
        <r>
          <rPr>
            <sz val="9"/>
            <color indexed="81"/>
            <rFont val="Tahoma"/>
            <family val="2"/>
          </rPr>
          <t>EL
In   19:46   (rostered 19:00)
Out  02:09   (rostered 04:00)
Hours 6.38</t>
        </r>
      </text>
    </comment>
    <comment ref="BE4" authorId="0" shapeId="0" xr:uid="{BC8A7DAA-F1EB-4790-8875-83D522B57A52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K5" authorId="1" shapeId="0" xr:uid="{4EC7FF61-04EF-4E6C-B0EE-AC36DA5F8D45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5/19/2025</t>
        </r>
      </text>
    </comment>
    <comment ref="AC5" authorId="0" shapeId="0" xr:uid="{896E7DED-68EC-4F66-8D4A-B6E12891B859}">
      <text>
        <r>
          <rPr>
            <sz val="9"/>
            <color indexed="81"/>
            <rFont val="Tahoma"/>
            <family val="2"/>
          </rPr>
          <t>UT-EL
In   19:41   (rostered 19:00)
Out  03:59   (rostered 04:00)
Hours 8.30</t>
        </r>
      </text>
    </comment>
    <comment ref="AE5" authorId="0" shapeId="0" xr:uid="{D76D7FE7-1E5E-4535-B02D-195D2D075B89}">
      <text>
        <r>
          <rPr>
            <sz val="9"/>
            <color indexed="81"/>
            <rFont val="Tahoma"/>
            <family val="2"/>
          </rPr>
          <t>UT-EL
In   19:15   (rostered 19:00)
Out  03:58   (rostered 04:00)
Hours 8.72</t>
        </r>
      </text>
    </comment>
    <comment ref="AG5" authorId="0" shapeId="0" xr:uid="{144EFFE8-44A5-4885-A2E7-EC336C204391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J5" authorId="0" shapeId="0" xr:uid="{BDC0EC3E-6425-4834-AB15-E0537E2723AB}">
      <text>
        <r>
          <rPr>
            <sz val="9"/>
            <color indexed="81"/>
            <rFont val="Tahoma"/>
            <family val="2"/>
          </rPr>
          <t>EL
In   19:01   (rostered 19:00)
Out  03:45   (rostered 04:00)
Hours 8.73</t>
        </r>
      </text>
    </comment>
    <comment ref="AK5" authorId="0" shapeId="0" xr:uid="{2014199C-0642-4E02-A178-2A56B61EEFB0}">
      <text>
        <r>
          <rPr>
            <sz val="9"/>
            <color indexed="81"/>
            <rFont val="Tahoma"/>
            <family val="2"/>
          </rPr>
          <t>No Login - Check Roster
Nothing in the login window but a departure at 2026-08-12 04:00 - 4 punches sit inside this shift, so somebody was here. Check the rostered start.
In   --:--   (rostered 19:00)
Out  04:00   (rostered 04:00)</t>
        </r>
      </text>
    </comment>
    <comment ref="AL5" authorId="0" shapeId="0" xr:uid="{209974CF-40CF-4D86-A493-EA3EFD67ED76}">
      <text>
        <r>
          <rPr>
            <sz val="9"/>
            <color indexed="81"/>
            <rFont val="Tahoma"/>
            <family val="2"/>
          </rPr>
          <t>UT-EL
In   20:14   (rostered 19:00)
Out  03:59   (rostered 04:00)
Hours 7.75</t>
        </r>
      </text>
    </comment>
    <comment ref="AM5" authorId="0" shapeId="0" xr:uid="{FA755F93-5132-4687-BEAA-1DE1AC4C0E6E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N5" authorId="0" shapeId="0" xr:uid="{72B33438-DE46-44C4-BD78-8DFF997C8776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R5" authorId="0" shapeId="0" xr:uid="{3AD9D929-EBF2-43B5-8868-5B27BD04591F}">
      <text>
        <r>
          <rPr>
            <sz val="9"/>
            <color indexed="81"/>
            <rFont val="Tahoma"/>
            <family val="2"/>
          </rPr>
          <t>UT-EL
In   19:14   (rostered 19:00)
Out  04:01   (rostered 04:00)
Hours 8.78</t>
        </r>
      </text>
    </comment>
    <comment ref="AU5" authorId="0" shapeId="0" xr:uid="{6856B7EC-DAA6-406E-81A5-44690F7A2542}">
      <text>
        <r>
          <rPr>
            <sz val="9"/>
            <color indexed="81"/>
            <rFont val="Tahoma"/>
            <family val="2"/>
          </rPr>
          <t>EL
In   19:08   (rostered 19:00)
Out  02:02   (rostered 04:00)
Hours 6.90</t>
        </r>
      </text>
    </comment>
    <comment ref="AY5" authorId="0" shapeId="0" xr:uid="{E22F0DFA-65A2-495C-B190-5204780BD42E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BA5" authorId="0" shapeId="0" xr:uid="{0BADD533-E4EA-4E35-A6BC-0419FC5AFEEA}">
      <text>
        <r>
          <rPr>
            <sz val="9"/>
            <color indexed="81"/>
            <rFont val="Tahoma"/>
            <family val="2"/>
          </rPr>
          <t>EL
In   19:02   (rostered 19:00)
Out  03:58   (rostered 04:00)
Hours 8.93</t>
        </r>
      </text>
    </comment>
    <comment ref="BB5" authorId="0" shapeId="0" xr:uid="{2C386BA6-B4C1-4615-BC63-72CE60CFC164}">
      <text>
        <r>
          <rPr>
            <sz val="9"/>
            <color indexed="81"/>
            <rFont val="Tahoma"/>
            <family val="2"/>
          </rPr>
          <t>UT-EL
In   19:11   (rostered 19:00)
Out  03:59   (rostered 04:00)
Hours 8.80</t>
        </r>
      </text>
    </comment>
    <comment ref="K6" authorId="1" shapeId="0" xr:uid="{D083371F-CF5A-4E48-85C9-0D9673AEA737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7/25/2024</t>
        </r>
      </text>
    </comment>
    <comment ref="AC6" authorId="0" shapeId="0" xr:uid="{CCA03785-CF89-4379-AD5A-F2626D2C14F4}">
      <text>
        <r>
          <rPr>
            <sz val="9"/>
            <color indexed="81"/>
            <rFont val="Tahoma"/>
            <family val="2"/>
          </rPr>
          <t>UT
In   19:29   (rostered 19:00)
Out  04:54   (rostered 04:00)
Hours 9.42</t>
        </r>
      </text>
    </comment>
    <comment ref="AE6" authorId="0" shapeId="0" xr:uid="{301538D6-4E24-48B1-B70E-29B2DCBA0740}">
      <text>
        <r>
          <rPr>
            <sz val="9"/>
            <color indexed="81"/>
            <rFont val="Tahoma"/>
            <family val="2"/>
          </rPr>
          <t>UT-EL
In   19:19   (rostered 19:00)
Out  04:02   (rostered 04:00)
Hours 8.72</t>
        </r>
      </text>
    </comment>
    <comment ref="AF6" authorId="0" shapeId="0" xr:uid="{2AE50138-B1A5-4328-875F-F8250A722A3D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J6" authorId="0" shapeId="0" xr:uid="{E947469B-4DA0-4B55-BA0B-494C44F6B688}">
      <text>
        <r>
          <rPr>
            <sz val="9"/>
            <color indexed="81"/>
            <rFont val="Tahoma"/>
            <family val="2"/>
          </rPr>
          <t>UT-EL
In   19:45   (rostered 19:00)
Out  04:06   (rostered 04:00)
Hours 8.35</t>
        </r>
      </text>
    </comment>
    <comment ref="AK6" authorId="0" shapeId="0" xr:uid="{492FC44E-F2A1-4612-A3AE-9DD7D7C9B535}">
      <text>
        <r>
          <rPr>
            <sz val="9"/>
            <color indexed="81"/>
            <rFont val="Tahoma"/>
            <family val="2"/>
          </rPr>
          <t>UT-EL
In   19:16   (rostered 19:00)
Out  04:02   (rostered 04:00)
Hours 8.77</t>
        </r>
      </text>
    </comment>
    <comment ref="AL6" authorId="0" shapeId="0" xr:uid="{85C87E31-6AF1-419F-B35F-225CD0A91374}">
      <text>
        <r>
          <rPr>
            <sz val="9"/>
            <color indexed="81"/>
            <rFont val="Tahoma"/>
            <family val="2"/>
          </rPr>
          <t>UT
In   19:34   (rostered 19:00)
Out  05:11   (rostered 04:00)
Hours 9.62</t>
        </r>
      </text>
    </comment>
    <comment ref="AM6" authorId="0" shapeId="0" xr:uid="{578645EE-E5B2-4D70-95F8-F1C87A3D6CBA}">
      <text>
        <r>
          <rPr>
            <sz val="9"/>
            <color indexed="81"/>
            <rFont val="Tahoma"/>
            <family val="2"/>
          </rPr>
          <t>UT-EL
In   19:17   (rostered 19:00)
Out  03:59   (rostered 04:00)
Hours 8.70</t>
        </r>
      </text>
    </comment>
    <comment ref="AN6" authorId="0" shapeId="0" xr:uid="{F9E0CF6D-D08D-4271-8C9F-FD93C80C37FB}">
      <text>
        <r>
          <rPr>
            <sz val="9"/>
            <color indexed="81"/>
            <rFont val="Tahoma"/>
            <family val="2"/>
          </rPr>
          <t>UT-EL
In   19:34   (rostered 19:00)
Out  04:10   (rostered 04:00)
Hours 8.60</t>
        </r>
      </text>
    </comment>
    <comment ref="AQ6" authorId="0" shapeId="0" xr:uid="{14552B79-B34B-408C-836C-5166B5D9EC18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R6" authorId="0" shapeId="0" xr:uid="{C03D5C3A-6D06-4A7F-861F-06D099BDBD0F}">
      <text>
        <r>
          <rPr>
            <sz val="9"/>
            <color indexed="81"/>
            <rFont val="Tahoma"/>
            <family val="2"/>
          </rPr>
          <t>UT
In   19:27   (rostered 19:00)
Out  05:15   (rostered 04:00)
Hours 9.80</t>
        </r>
      </text>
    </comment>
    <comment ref="AS6" authorId="0" shapeId="0" xr:uid="{90864C30-B3F2-4867-B62C-74760EF944BD}">
      <text>
        <r>
          <rPr>
            <sz val="9"/>
            <color indexed="81"/>
            <rFont val="Tahoma"/>
            <family val="2"/>
          </rPr>
          <t>UT-EL
In   19:15   (rostered 19:00)
Out  01:34   (rostered 04:00)
Hours 6.32</t>
        </r>
      </text>
    </comment>
    <comment ref="AT6" authorId="0" shapeId="0" xr:uid="{FBB12CC7-A81A-439C-8EE8-2F928F99BE10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U6" authorId="0" shapeId="0" xr:uid="{80219966-AF8C-4BE7-9ECA-67C02EF7B279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X6" authorId="0" shapeId="0" xr:uid="{434F6971-1E06-4C7F-AB0D-EBEFB862DAD8}">
      <text>
        <r>
          <rPr>
            <sz val="9"/>
            <color indexed="81"/>
            <rFont val="Tahoma"/>
            <family val="2"/>
          </rPr>
          <t>UT-EL
In   19:26   (rostered 19:00)
Out  04:03   (rostered 04:00)
Hours 8.62</t>
        </r>
      </text>
    </comment>
    <comment ref="AY6" authorId="0" shapeId="0" xr:uid="{A6E34EC2-7071-4F57-8D05-F2FEB5B4EEC9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Z6" authorId="0" shapeId="0" xr:uid="{67369F14-E893-47FA-A950-5E03D05E1B64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BA6" authorId="0" shapeId="0" xr:uid="{8135EEE8-F199-4752-81A1-75EAC43F0572}">
      <text>
        <r>
          <rPr>
            <sz val="9"/>
            <color indexed="81"/>
            <rFont val="Tahoma"/>
            <family val="2"/>
          </rPr>
          <t>UT-EL
In   19:15   (rostered 19:00)
Out  04:03   (rostered 04:00)
Hours 8.80</t>
        </r>
      </text>
    </comment>
    <comment ref="BB6" authorId="0" shapeId="0" xr:uid="{ACE3030F-23AD-4D57-A64C-0F1318486BF9}">
      <text>
        <r>
          <rPr>
            <sz val="9"/>
            <color indexed="81"/>
            <rFont val="Tahoma"/>
            <family val="2"/>
          </rPr>
          <t>P/2
In   19:29   (rostered 19:00)
Out  23:09   (rostered 04:00)
Hours 3.67</t>
        </r>
      </text>
    </comment>
    <comment ref="BE6" authorId="0" shapeId="0" xr:uid="{76FD76BB-D51F-47A3-B086-C80396D91052}">
      <text>
        <r>
          <rPr>
            <sz val="9"/>
            <color indexed="81"/>
            <rFont val="Tahoma"/>
            <family val="2"/>
          </rPr>
          <t>UT
In   19:24   (rostered 19:00)
Out  05:40   (rostered 04:00)
Hours 10.27</t>
        </r>
      </text>
    </comment>
    <comment ref="K7" authorId="1" shapeId="0" xr:uid="{F3B1383E-C474-48E1-9F6A-6D4F3007F9B6}">
      <text>
        <r>
          <rPr>
            <b/>
            <sz val="9"/>
            <color indexed="81"/>
            <rFont val="Tahoma"/>
            <family val="2"/>
          </rPr>
          <t>Williams Jr.:</t>
        </r>
        <r>
          <rPr>
            <sz val="9"/>
            <color indexed="81"/>
            <rFont val="Tahoma"/>
            <family val="2"/>
          </rPr>
          <t xml:space="preserve">
1/21/2021</t>
        </r>
      </text>
    </comment>
    <comment ref="AE7" authorId="0" shapeId="0" xr:uid="{D2C7B26D-4B35-43F9-8030-4A5C488F7298}">
      <text>
        <r>
          <rPr>
            <sz val="9"/>
            <color indexed="81"/>
            <rFont val="Tahoma"/>
            <family val="2"/>
          </rPr>
          <t>UT-EL
In   19:20   (rostered 19:00)
Out  03:59   (rostered 04:00)
Hours 8.65</t>
        </r>
      </text>
    </comment>
    <comment ref="AF7" authorId="0" shapeId="0" xr:uid="{77A639DE-5FD0-4CFB-B901-3E226AD3D710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G7" authorId="0" shapeId="0" xr:uid="{8B0921D5-207D-407E-9402-274F2305A4B5}">
      <text>
        <r>
          <rPr>
            <sz val="9"/>
            <color indexed="81"/>
            <rFont val="Tahoma"/>
            <family val="2"/>
          </rPr>
          <t>UT-EL
In   20:29   (rostered 19:00)
Out  03:58   (rostered 04:00)
Hours 7.48</t>
        </r>
      </text>
    </comment>
    <comment ref="AJ7" authorId="0" shapeId="0" xr:uid="{007AC5F6-5DC1-440B-9021-54D14CF911AC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K7" authorId="0" shapeId="0" xr:uid="{88F7F4C7-A88E-4F01-9ABD-AF3784026A8F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S7" authorId="0" shapeId="0" xr:uid="{F06B3CFC-D9A0-4D85-AA61-1FF5377CFAB8}">
      <text>
        <r>
          <rPr>
            <sz val="9"/>
            <color indexed="81"/>
            <rFont val="Tahoma"/>
            <family val="2"/>
          </rPr>
          <t>UT-EL
In   20:30   (rostered 19:00)
Out  04:01   (rostered 04:00)
Hours 7.52</t>
        </r>
      </text>
    </comment>
    <comment ref="AT7" authorId="0" shapeId="0" xr:uid="{4CBE69F7-3F23-4307-B8DA-574C8DA70927}">
      <text>
        <r>
          <rPr>
            <sz val="9"/>
            <color indexed="81"/>
            <rFont val="Tahoma"/>
            <family val="2"/>
          </rPr>
          <t>UT-EL
In   20:57   (rostered 19:00)
Out  03:58   (rostered 04:00)
Hours 7.02</t>
        </r>
      </text>
    </comment>
    <comment ref="AY7" authorId="0" shapeId="0" xr:uid="{5378EB0C-1ECC-4203-AB45-CE6024B57E58}">
      <text>
        <r>
          <rPr>
            <sz val="9"/>
            <color indexed="81"/>
            <rFont val="Tahoma"/>
            <family val="2"/>
          </rPr>
          <t>UT-EL
In   20:23   (rostered 19:00)
Out  03:59   (rostered 04:00)
Hours 7.60</t>
        </r>
      </text>
    </comment>
    <comment ref="BE7" authorId="0" shapeId="0" xr:uid="{495B883F-A432-4735-AB82-77A07AE54029}">
      <text>
        <r>
          <rPr>
            <sz val="9"/>
            <color indexed="81"/>
            <rFont val="Tahoma"/>
            <family val="2"/>
          </rPr>
          <t>UT-EL
In   21:06   (rostered 19:00)
Out  03:58   (rostered 04:00)
Hours 6.87</t>
        </r>
      </text>
    </comment>
    <comment ref="AD8" authorId="0" shapeId="0" xr:uid="{BA32EC93-7E07-4AD5-B028-E07CC670DCA8}">
      <text>
        <r>
          <rPr>
            <sz val="9"/>
            <color indexed="81"/>
            <rFont val="Tahoma"/>
            <family val="2"/>
          </rPr>
          <t>EL
In   13:28   (rostered 12:30)
Out  21:01   (rostered 21:30)
Hours 7.55</t>
        </r>
      </text>
    </comment>
    <comment ref="AF8" authorId="0" shapeId="0" xr:uid="{4DCFC4CA-4453-4973-BB75-1A66AC48D4FC}">
      <text>
        <r>
          <rPr>
            <sz val="9"/>
            <color indexed="81"/>
            <rFont val="Tahoma"/>
            <family val="2"/>
          </rPr>
          <t>EL
In   13:56   (rostered 12:30)
Out  21:39   (rostered 21:30)
Hours 7.72</t>
        </r>
      </text>
    </comment>
    <comment ref="AN8" authorId="0" shapeId="0" xr:uid="{E535D6D0-B7F8-49A4-97F5-9A230DE8E545}">
      <text>
        <r>
          <rPr>
            <sz val="9"/>
            <color indexed="81"/>
            <rFont val="Tahoma"/>
            <family val="2"/>
          </rPr>
          <t>EL
In   15:26   (rostered 12:30)
Out  00:22   (rostered 21:30)
Hours 8.93</t>
        </r>
      </text>
    </comment>
    <comment ref="AU8" authorId="0" shapeId="0" xr:uid="{EDE494C3-C61C-4CE1-8757-342997FD9481}">
      <text>
        <r>
          <rPr>
            <sz val="9"/>
            <color indexed="81"/>
            <rFont val="Tahoma"/>
            <family val="2"/>
          </rPr>
          <t>P/2
In   15:18   (rostered 12:30)
Out  19:20   (rostered 21:30)
Hours 4.03</t>
        </r>
      </text>
    </comment>
    <comment ref="AX8" authorId="0" shapeId="0" xr:uid="{0ED8DD2A-C00F-48D8-842E-B4D7437EED1A}">
      <text>
        <r>
          <rPr>
            <sz val="9"/>
            <color indexed="81"/>
            <rFont val="Tahoma"/>
            <family val="2"/>
          </rPr>
          <t>EL
In   12:56   (rostered 12:30)
Out  20:58   (rostered 21:30)
Hours 8.03</t>
        </r>
      </text>
    </comment>
    <comment ref="AY8" authorId="0" shapeId="0" xr:uid="{3FF132C3-2BA2-47D1-B9A3-C0E1422CA096}">
      <text>
        <r>
          <rPr>
            <sz val="9"/>
            <color indexed="81"/>
            <rFont val="Tahoma"/>
            <family val="2"/>
          </rPr>
          <t>EL
In   10:16   (rostered 12:30)
Out  18:55   (rostered 21:30)
Hours 8.65</t>
        </r>
      </text>
    </comment>
    <comment ref="AZ8" authorId="0" shapeId="0" xr:uid="{CCC18B69-92F4-4FA8-93D9-00F809B3A1FA}">
      <text>
        <r>
          <rPr>
            <sz val="9"/>
            <color indexed="81"/>
            <rFont val="Tahoma"/>
            <family val="2"/>
          </rPr>
          <t>EL
In   12:39   (rostered 12:30)
Out  19:03   (rostered 21:30)
Hours 6.40</t>
        </r>
      </text>
    </comment>
    <comment ref="BA8" authorId="0" shapeId="0" xr:uid="{0C1FC1D8-A1E8-4710-8C46-17C8108F58DA}">
      <text>
        <r>
          <rPr>
            <sz val="9"/>
            <color indexed="81"/>
            <rFont val="Tahoma"/>
            <family val="2"/>
          </rPr>
          <t>EL
In   11:53   (rostered 12:30)
Out  20:05   (rostered 21:30)
Hours 8.20</t>
        </r>
      </text>
    </comment>
    <comment ref="BB8" authorId="0" shapeId="0" xr:uid="{17BA721D-7B0F-4706-A1BB-E4AE7A1A1108}">
      <text>
        <r>
          <rPr>
            <sz val="9"/>
            <color indexed="81"/>
            <rFont val="Tahoma"/>
            <family val="2"/>
          </rPr>
          <t>P/2
In   10:38   (rostered 12:30)
Out  14:30   (rostered 21:30)
Hours 3.87</t>
        </r>
      </text>
    </comment>
    <comment ref="BE8" authorId="0" shapeId="0" xr:uid="{248D59CE-A6DC-4C3A-9CC1-F9BE5E25E016}">
      <text>
        <r>
          <rPr>
            <sz val="9"/>
            <color indexed="81"/>
            <rFont val="Tahoma"/>
            <family val="2"/>
          </rPr>
          <t>No Login - Check Roster
Nothing in the login window but a departure at 2026-08-31 21:32 - 9 punches sit inside this shift, so somebody was here. Check the rostered start.
In   --:--   (rostered 12:30)
Out  21:32   (rostered 21:30)</t>
        </r>
      </text>
    </comment>
    <comment ref="AJ9" authorId="0" shapeId="0" xr:uid="{4289B184-14B8-47DA-AE51-D5504216A322}">
      <text>
        <r>
          <rPr>
            <sz val="9"/>
            <color indexed="81"/>
            <rFont val="Tahoma"/>
            <family val="2"/>
          </rPr>
          <t>EL
In   21:39   (rostered 20:00)
Out  06:25   (rostered 05:00)
Hours 8.77</t>
        </r>
      </text>
    </comment>
    <comment ref="AL9" authorId="0" shapeId="0" xr:uid="{F395F327-6EAA-4F44-BF98-1F1840164A05}">
      <text>
        <r>
          <rPr>
            <sz val="9"/>
            <color indexed="81"/>
            <rFont val="Tahoma"/>
            <family val="2"/>
          </rPr>
          <t>EL
In   21:51   (rostered 20:00)
Out  06:14   (rostered 05:00)
Hours 8.38</t>
        </r>
      </text>
    </comment>
    <comment ref="AN9" authorId="0" shapeId="0" xr:uid="{5F493249-FF5E-4D64-B3A4-5DA41CD4DE9E}">
      <text>
        <r>
          <rPr>
            <sz val="9"/>
            <color indexed="81"/>
            <rFont val="Tahoma"/>
            <family val="2"/>
          </rPr>
          <t>EL
In   21:26   (rostered 20:00)
Out  05:27   (rostered 05:00)
Hours 8.02</t>
        </r>
      </text>
    </comment>
    <comment ref="AR9" authorId="0" shapeId="0" xr:uid="{CEF5C625-E12B-4CF4-88B7-14F968E41853}">
      <text>
        <r>
          <rPr>
            <sz val="9"/>
            <color indexed="81"/>
            <rFont val="Tahoma"/>
            <family val="2"/>
          </rPr>
          <t>Missing Logout
An arrival but no departure before 2026-08-19 09:00.
In   21:20   (rostered 20:00)
Out  --:--   (rostered 05:00)</t>
        </r>
      </text>
    </comment>
    <comment ref="AS9" authorId="0" shapeId="0" xr:uid="{89BAE7D2-3E38-4727-BA3C-F00FA02E43EA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T9" authorId="0" shapeId="0" xr:uid="{7E072F21-4A7C-4F13-BDDB-DDFA4D4894EE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U9" authorId="0" shapeId="0" xr:uid="{B33D7BF8-41E9-4D9D-9599-CAFEA49D6E37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X9" authorId="0" shapeId="0" xr:uid="{AD9BB1F8-91A4-43E6-8D9F-802550A89CB6}">
      <text>
        <r>
          <rPr>
            <sz val="9"/>
            <color indexed="81"/>
            <rFont val="Tahoma"/>
            <family val="2"/>
          </rPr>
          <t>EL
In   21:10   (rostered 20:00)
Out  06:04   (rostered 05:00)
Hours 8.90</t>
        </r>
      </text>
    </comment>
    <comment ref="AD10" authorId="2" shapeId="0" xr:uid="{D66B8F8E-9CD1-4283-934D-65F49107E68B}">
      <text>
        <r>
          <rPr>
            <sz val="12"/>
            <color theme="1"/>
            <rFont val="Calibri"/>
            <family val="2"/>
            <scheme val="minor"/>
          </rPr>
          <t>Login  - 17:45
Logout - 19:58</t>
        </r>
      </text>
    </comment>
    <comment ref="AF10" authorId="2" shapeId="0" xr:uid="{0E0A1C7C-50DB-419C-B7F2-384454FEF904}">
      <text>
        <r>
          <rPr>
            <sz val="12"/>
            <color theme="1"/>
            <rFont val="Calibri"/>
            <family val="2"/>
            <scheme val="minor"/>
          </rPr>
          <t>Login  - 13:27
Logout - 21:56</t>
        </r>
      </text>
    </comment>
    <comment ref="AJ10" authorId="2" shapeId="0" xr:uid="{266538AA-970D-48B5-A8F1-6A1EB1C11C4B}">
      <text>
        <r>
          <rPr>
            <sz val="12"/>
            <color theme="1"/>
            <rFont val="Calibri"/>
            <family val="2"/>
            <scheme val="minor"/>
          </rPr>
          <t>Login  - 13:16
Logout - 18:13</t>
        </r>
      </text>
    </comment>
    <comment ref="AJ11" authorId="0" shapeId="0" xr:uid="{87BFEE7A-089B-43F3-8C0C-98A98E227746}">
      <text>
        <r>
          <rPr>
            <sz val="9"/>
            <color indexed="81"/>
            <rFont val="Tahoma"/>
            <family val="2"/>
          </rPr>
          <t>EL
In   20:04   (rostered 19:00)
Out  04:36   (rostered 04:00)
Hours 8.53</t>
        </r>
      </text>
    </comment>
    <comment ref="AL11" authorId="0" shapeId="0" xr:uid="{3F71700E-6AF9-49DE-AE79-11EBE71B966A}">
      <text>
        <r>
          <rPr>
            <sz val="9"/>
            <color indexed="81"/>
            <rFont val="Tahoma"/>
            <family val="2"/>
          </rPr>
          <t>EL
In   20:34   (rostered 19:00)
Out  05:33   (rostered 04:00)
Hours 8.98</t>
        </r>
      </text>
    </comment>
    <comment ref="AM11" authorId="0" shapeId="0" xr:uid="{8624B488-9D04-4624-9EBA-565A7CF20954}">
      <text>
        <r>
          <rPr>
            <sz val="9"/>
            <color indexed="81"/>
            <rFont val="Tahoma"/>
            <family val="2"/>
          </rPr>
          <t>EL
In   20:44   (rostered 19:00)
Out  05:25   (rostered 04:00)
Hours 8.68</t>
        </r>
      </text>
    </comment>
    <comment ref="AN11" authorId="0" shapeId="0" xr:uid="{BA42B70D-1E1B-483D-9F20-1C9DD17DF116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X11" authorId="0" shapeId="0" xr:uid="{1D42A101-6BDA-4BF6-B1A4-263E15AAE94E}">
      <text>
        <r>
          <rPr>
            <sz val="9"/>
            <color indexed="81"/>
            <rFont val="Tahoma"/>
            <family val="2"/>
          </rPr>
          <t>EL
In   20:26   (rostered 19:00)
Out  05:21   (rostered 04:00)
Hours 8.92</t>
        </r>
      </text>
    </comment>
    <comment ref="BB11" authorId="0" shapeId="0" xr:uid="{7CD29F9C-C078-45C3-A6CD-D39401BB3798}">
      <text>
        <r>
          <rPr>
            <sz val="9"/>
            <color indexed="81"/>
            <rFont val="Tahoma"/>
            <family val="2"/>
          </rPr>
          <t>EL
In   20:27   (rostered 19:00)
Out  04:47   (rostered 04:00)
Hours 8.33</t>
        </r>
      </text>
    </comment>
    <comment ref="AC12" authorId="0" shapeId="0" xr:uid="{44DC7B9E-23CE-48DF-BD03-C2F78370712C}">
      <text>
        <r>
          <rPr>
            <sz val="9"/>
            <color indexed="81"/>
            <rFont val="Tahoma"/>
            <family val="2"/>
          </rPr>
          <t>EL
In   19:45   (rostered 19:00)
Out  04:26   (rostered 04:00)
Hours 8.68</t>
        </r>
      </text>
    </comment>
    <comment ref="AD12" authorId="0" shapeId="0" xr:uid="{21266A01-A346-44F1-AFB0-37D99A33DFCE}">
      <text>
        <r>
          <rPr>
            <sz val="9"/>
            <color indexed="81"/>
            <rFont val="Tahoma"/>
            <family val="2"/>
          </rPr>
          <t>EL
In   19:24   (rostered 19:00)
Out  04:13   (rostered 04:00)
Hours 8.82</t>
        </r>
      </text>
    </comment>
    <comment ref="AE12" authorId="0" shapeId="0" xr:uid="{166F7189-101E-420E-BF1B-1E36A7C8187F}">
      <text>
        <r>
          <rPr>
            <sz val="9"/>
            <color indexed="81"/>
            <rFont val="Tahoma"/>
            <family val="2"/>
          </rPr>
          <t>EL
In   19:10   (rostered 19:00)
Out  04:02   (rostered 04:00)
Hours 8.87</t>
        </r>
      </text>
    </comment>
    <comment ref="AG12" authorId="0" shapeId="0" xr:uid="{49ACC7F9-0A4C-4B7A-BC5C-4357E3DB1C46}">
      <text>
        <r>
          <rPr>
            <sz val="9"/>
            <color indexed="81"/>
            <rFont val="Tahoma"/>
            <family val="2"/>
          </rPr>
          <t>EL
In   19:16   (rostered 19:00)
Out  04:06   (rostered 04:00)
Hours 8.83</t>
        </r>
      </text>
    </comment>
    <comment ref="AK12" authorId="0" shapeId="0" xr:uid="{6D72CD79-D039-4A96-A212-33AD2B351D69}">
      <text>
        <r>
          <rPr>
            <sz val="9"/>
            <color indexed="81"/>
            <rFont val="Tahoma"/>
            <family val="2"/>
          </rPr>
          <t>EL
In   19:54   (rostered 19:00)
Out  04:19   (rostered 04:00)
Hours 8.42</t>
        </r>
      </text>
    </comment>
    <comment ref="AL12" authorId="0" shapeId="0" xr:uid="{19218D1E-E8C6-4703-B389-AA141FCBA22F}">
      <text>
        <r>
          <rPr>
            <sz val="9"/>
            <color indexed="81"/>
            <rFont val="Tahoma"/>
            <family val="2"/>
          </rPr>
          <t>EL
In   20:53   (rostered 19:00)
Out  04:23   (rostered 04:00)
Hours 7.50</t>
        </r>
      </text>
    </comment>
    <comment ref="AM12" authorId="0" shapeId="0" xr:uid="{D1FF7635-62F7-49D5-ACA1-A582E9C6D171}">
      <text>
        <r>
          <rPr>
            <sz val="9"/>
            <color indexed="81"/>
            <rFont val="Tahoma"/>
            <family val="2"/>
          </rPr>
          <t>EL
In   19:14   (rostered 19:00)
Out  04:11   (rostered 04:00)
Hours 8.95</t>
        </r>
      </text>
    </comment>
    <comment ref="AR12" authorId="0" shapeId="0" xr:uid="{6DCA5854-E7F1-47BF-B9A9-8CBB8FADA285}">
      <text>
        <r>
          <rPr>
            <sz val="9"/>
            <color indexed="81"/>
            <rFont val="Tahoma"/>
            <family val="2"/>
          </rPr>
          <t>EL
In   19:10   (rostered 19:00)
Out  04:05   (rostered 04:00)
Hours 8.92</t>
        </r>
      </text>
    </comment>
    <comment ref="AT12" authorId="0" shapeId="0" xr:uid="{3577D41C-D35E-4C38-8197-3A4FE092D2CC}">
      <text>
        <r>
          <rPr>
            <sz val="9"/>
            <color indexed="81"/>
            <rFont val="Tahoma"/>
            <family val="2"/>
          </rPr>
          <t>EL
In   19:09   (rostered 19:00)
Out  04:07   (rostered 04:00)
Hours 8.97</t>
        </r>
      </text>
    </comment>
    <comment ref="AX12" authorId="0" shapeId="0" xr:uid="{8D9598BB-A610-4A7E-9857-F3B9779BD2C9}">
      <text>
        <r>
          <rPr>
            <sz val="9"/>
            <color indexed="81"/>
            <rFont val="Tahoma"/>
            <family val="2"/>
          </rPr>
          <t>EL
In   19:12   (rostered 19:00)
Out  04:10   (rostered 04:00)
Hours 8.97</t>
        </r>
      </text>
    </comment>
    <comment ref="AY12" authorId="0" shapeId="0" xr:uid="{089C1A2B-7311-4BEE-99DC-6AAA43B7CA30}">
      <text>
        <r>
          <rPr>
            <sz val="9"/>
            <color indexed="81"/>
            <rFont val="Tahoma"/>
            <family val="2"/>
          </rPr>
          <t>EL
In   19:07   (rostered 19:00)
Out  04:06   (rostered 04:00)
Hours 8.98</t>
        </r>
      </text>
    </comment>
    <comment ref="AZ12" authorId="0" shapeId="0" xr:uid="{2DE800DF-3F6C-4377-9D0A-7EE4E613C0D6}">
      <text>
        <r>
          <rPr>
            <sz val="9"/>
            <color indexed="81"/>
            <rFont val="Tahoma"/>
            <family val="2"/>
          </rPr>
          <t>EL
In   19:28   (rostered 19:00)
Out  04:27   (rostered 04:00)
Hours 8.98</t>
        </r>
      </text>
    </comment>
    <comment ref="BE12" authorId="0" shapeId="0" xr:uid="{528C228B-5B0D-4425-9B69-639F10C27544}">
      <text>
        <r>
          <rPr>
            <sz val="9"/>
            <color indexed="81"/>
            <rFont val="Tahoma"/>
            <family val="2"/>
          </rPr>
          <t>EL
In   19:09   (rostered 19:00)
Out  04:08   (rostered 04:00)
Hours 8.98</t>
        </r>
      </text>
    </comment>
    <comment ref="AN13" authorId="0" shapeId="0" xr:uid="{8F813F28-615A-400E-8156-D9787A4B7787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R13" authorId="0" shapeId="0" xr:uid="{0C5D6D27-9516-4777-B1B9-61152AD2A62F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Y13" authorId="0" shapeId="0" xr:uid="{2DBFCFA8-BEAF-4BCE-BC92-E6051DD6E03E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E14" authorId="0" shapeId="0" xr:uid="{AE55766B-B50C-401C-8291-C1CBC78D8C6C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F14" authorId="0" shapeId="0" xr:uid="{8F25E638-4C73-42E2-B5B6-08DE83CEF774}">
      <text>
        <r>
          <rPr>
            <sz val="9"/>
            <color indexed="81"/>
            <rFont val="Tahoma"/>
            <family val="2"/>
          </rPr>
          <t>EL
In   09:30   (rostered 09:00)
Out  18:25   (rostered 18:00)
Hours 8.92</t>
        </r>
      </text>
    </comment>
    <comment ref="AK14" authorId="0" shapeId="0" xr:uid="{6BE435EA-4AD3-48E3-BEA7-7BADAFC188BA}">
      <text>
        <r>
          <rPr>
            <sz val="9"/>
            <color indexed="81"/>
            <rFont val="Tahoma"/>
            <family val="2"/>
          </rPr>
          <t>Too Short - Review
In 09:38, out 09:39 is only 1 minutes - almost certainly two reads of the same arrival.
In   09:38   (rostered 09:00)
Out  09:39   (rostered 18:00)
Hours 0.02</t>
        </r>
      </text>
    </comment>
    <comment ref="AN14" authorId="0" shapeId="0" xr:uid="{5B8AC404-A826-4612-AFC8-B4603F5DE1B5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Q14" authorId="0" shapeId="0" xr:uid="{FC633EC1-1515-4CC6-AB83-E0C23E88E5CE}">
      <text>
        <r>
          <rPr>
            <sz val="9"/>
            <color indexed="81"/>
            <rFont val="Tahoma"/>
            <family val="2"/>
          </rPr>
          <t>EL
In   09:39   (rostered 09:00)
Out  16:27   (rostered 18:00)
Hours 6.80</t>
        </r>
      </text>
    </comment>
    <comment ref="AT14" authorId="0" shapeId="0" xr:uid="{80328EAA-B5BD-4942-AD34-47AFE8E967E6}">
      <text>
        <r>
          <rPr>
            <sz val="9"/>
            <color indexed="81"/>
            <rFont val="Tahoma"/>
            <family val="2"/>
          </rPr>
          <t>EL
In   09:56   (rostered 09:00)
Out  18:52   (rostered 18:00)
Hours 8.93</t>
        </r>
      </text>
    </comment>
    <comment ref="AU14" authorId="0" shapeId="0" xr:uid="{B4283207-FCCA-4140-ABFE-BE99D5FBD57C}">
      <text>
        <r>
          <rPr>
            <sz val="9"/>
            <color indexed="81"/>
            <rFont val="Tahoma"/>
            <family val="2"/>
          </rPr>
          <t>EL
In   10:19   (rostered 09:00)
Out  18:42   (rostered 18:00)
Hours 8.38</t>
        </r>
      </text>
    </comment>
    <comment ref="AX14" authorId="0" shapeId="0" xr:uid="{681B297F-6E02-48DB-A3B1-FE34B35278AD}">
      <text>
        <r>
          <rPr>
            <sz val="9"/>
            <color indexed="81"/>
            <rFont val="Tahoma"/>
            <family val="2"/>
          </rPr>
          <t>EL
In   09:54   (rostered 09:00)
Out  18:43   (rostered 18:00)
Hours 8.82</t>
        </r>
      </text>
    </comment>
    <comment ref="AZ14" authorId="0" shapeId="0" xr:uid="{659F7DDD-DFB1-4E04-9A67-AB5BD78BFCC0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C15" authorId="0" shapeId="0" xr:uid="{B75631AB-7829-4D1E-9DB0-B6B8F719E4FD}">
      <text>
        <r>
          <rPr>
            <sz val="9"/>
            <color indexed="81"/>
            <rFont val="Tahoma"/>
            <family val="2"/>
          </rPr>
          <t>EL
In   15:20   (rostered 14:30)
Out  00:18   (rostered 23:30)
Hours 8.97</t>
        </r>
      </text>
    </comment>
    <comment ref="AD15" authorId="0" shapeId="0" xr:uid="{F711568A-0E59-48FA-B753-52F20997E382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J15" authorId="0" shapeId="0" xr:uid="{4D2D135E-180E-4488-823C-51AFF4E28277}">
      <text>
        <r>
          <rPr>
            <sz val="9"/>
            <color indexed="81"/>
            <rFont val="Tahoma"/>
            <family val="2"/>
          </rPr>
          <t>EL
In   14:19   (rostered 14:30)
Out  22:57   (rostered 23:30)
Hours 8.63</t>
        </r>
      </text>
    </comment>
    <comment ref="AM15" authorId="0" shapeId="0" xr:uid="{34A574CB-1CFF-4935-B871-24AA91F01E49}">
      <text>
        <r>
          <rPr>
            <sz val="9"/>
            <color indexed="81"/>
            <rFont val="Tahoma"/>
            <family val="2"/>
          </rPr>
          <t>EL
In   14:30   (rostered 14:30)
Out  22:09   (rostered 23:30)
Hours 7.65</t>
        </r>
      </text>
    </comment>
    <comment ref="AQ15" authorId="0" shapeId="0" xr:uid="{B141E9DC-ACF2-4AA4-A84C-BFE26CDCBA80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T15" authorId="0" shapeId="0" xr:uid="{97B446F8-A06F-4901-AD80-58C4368AFFEA}">
      <text>
        <r>
          <rPr>
            <sz val="9"/>
            <color indexed="81"/>
            <rFont val="Tahoma"/>
            <family val="2"/>
          </rPr>
          <t>EL
In   14:00   (rostered 14:30)
Out  22:10   (rostered 23:30)
Hours 8.17</t>
        </r>
      </text>
    </comment>
    <comment ref="AX15" authorId="0" shapeId="0" xr:uid="{DEED9818-599F-462B-89E9-F2F67B172DDA}">
      <text>
        <r>
          <rPr>
            <sz val="9"/>
            <color indexed="81"/>
            <rFont val="Tahoma"/>
            <family val="2"/>
          </rPr>
          <t>Missing Logout
An arrival but no departure before 2026-08-25 03:30.
In   17:29   (rostered 14:30)
Out  --:--   (rostered 23:30)</t>
        </r>
      </text>
    </comment>
    <comment ref="AY15" authorId="0" shapeId="0" xr:uid="{F4739797-7E8E-4ACA-99CB-1F918B54EFFF}">
      <text>
        <r>
          <rPr>
            <sz val="9"/>
            <color indexed="81"/>
            <rFont val="Tahoma"/>
            <family val="2"/>
          </rPr>
          <t>Missing Logout
An arrival but no departure before 2026-08-26 03:30.
In   18:27   (rostered 14:30)
Out  --:--   (rostered 23:30)</t>
        </r>
      </text>
    </comment>
    <comment ref="AZ15" authorId="0" shapeId="0" xr:uid="{44B64BE5-A5AD-4269-9C9B-DD52A4B535A2}">
      <text>
        <r>
          <rPr>
            <sz val="9"/>
            <color indexed="81"/>
            <rFont val="Tahoma"/>
            <family val="2"/>
          </rPr>
          <t>Too Short - Review
In 12:40, out 12:41 is only 1 minutes - almost certainly two reads of the same arrival.
In   12:40   (rostered 14:30)
Out  12:41   (rostered 23:30)
Hours 0.02</t>
        </r>
      </text>
    </comment>
    <comment ref="BB15" authorId="0" shapeId="0" xr:uid="{699594A5-CE08-4F33-9BC1-38F25AC016BA}">
      <text>
        <r>
          <rPr>
            <sz val="9"/>
            <color indexed="81"/>
            <rFont val="Tahoma"/>
            <family val="2"/>
          </rPr>
          <t>Missing Logout
An arrival but no departure before 2026-08-29 03:30.
In   17:27   (rostered 14:30)
Out  --:--   (rostered 23:30)</t>
        </r>
      </text>
    </comment>
    <comment ref="BE15" authorId="0" shapeId="0" xr:uid="{71B34D0A-8228-4740-9D5C-D4B0D9AD0491}">
      <text>
        <r>
          <rPr>
            <sz val="9"/>
            <color indexed="81"/>
            <rFont val="Tahoma"/>
            <family val="2"/>
          </rPr>
          <t>Missing Logout
An arrival but no departure before 2026-09-01 03:30.
In   17:06   (rostered 14:30)
Out  --:--   (rostered 23:30)</t>
        </r>
      </text>
    </comment>
    <comment ref="AK16" authorId="0" shapeId="0" xr:uid="{F07A7F11-9C25-4BCD-97AA-BEDB2A2412A0}">
      <text>
        <r>
          <rPr>
            <sz val="9"/>
            <color indexed="81"/>
            <rFont val="Tahoma"/>
            <family val="2"/>
          </rPr>
          <t>Missing Logout
An arrival but no departure before 2026-08-11 22:00.
In   09:09   (rostered 09:00)
Out  --:--   (rostered 18:00)</t>
        </r>
      </text>
    </comment>
    <comment ref="AM16" authorId="0" shapeId="0" xr:uid="{5488E4AB-F890-4F7D-B882-0ECE58BBDB24}">
      <text>
        <r>
          <rPr>
            <sz val="9"/>
            <color indexed="81"/>
            <rFont val="Tahoma"/>
            <family val="2"/>
          </rPr>
          <t>Missing Logout
An arrival but no departure before 2026-08-13 22:00.
In   09:58   (rostered 09:00)
Out  --:--   (rostered 18:00)</t>
        </r>
      </text>
    </comment>
    <comment ref="AN16" authorId="0" shapeId="0" xr:uid="{2B61A7A6-98CB-4102-9B86-97ECD3F8797B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S16" authorId="0" shapeId="0" xr:uid="{BB2A9BCB-DD83-4144-BB9C-F7278CD816F5}">
      <text>
        <r>
          <rPr>
            <sz val="9"/>
            <color indexed="81"/>
            <rFont val="Tahoma"/>
            <family val="2"/>
          </rPr>
          <t>EL
In   11:42   (rostered 09:00)
Out  18:16   (rostered 18:00)
Hours 6.57</t>
        </r>
      </text>
    </comment>
    <comment ref="AT16" authorId="0" shapeId="0" xr:uid="{B87ECA39-15AE-4685-8C06-BE7F8E97965F}">
      <text>
        <r>
          <rPr>
            <sz val="9"/>
            <color indexed="81"/>
            <rFont val="Tahoma"/>
            <family val="2"/>
          </rPr>
          <t>EL
In   10:54   (rostered 09:00)
Out  19:01   (rostered 18:00)
Hours 8.12</t>
        </r>
      </text>
    </comment>
    <comment ref="AY16" authorId="0" shapeId="0" xr:uid="{38BA998F-DA28-47A2-96FC-87D1EFDEB0C3}">
      <text>
        <r>
          <rPr>
            <sz val="9"/>
            <color indexed="81"/>
            <rFont val="Tahoma"/>
            <family val="2"/>
          </rPr>
          <t>EL
In   10:37   (rostered 09:00)
Out  19:03   (rostered 18:00)
Hours 8.43</t>
        </r>
      </text>
    </comment>
    <comment ref="AZ16" authorId="0" shapeId="0" xr:uid="{F51622E6-EACC-4FBD-A8C7-EC684E844239}">
      <text>
        <r>
          <rPr>
            <sz val="9"/>
            <color indexed="81"/>
            <rFont val="Tahoma"/>
            <family val="2"/>
          </rPr>
          <t>EL
In   11:00   (rostered 09:00)
Out  18:15   (rostered 18:00)
Hours 7.25</t>
        </r>
      </text>
    </comment>
    <comment ref="AC17" authorId="0" shapeId="0" xr:uid="{0B76F128-1C1D-4977-A374-199952343BED}">
      <text>
        <r>
          <rPr>
            <sz val="9"/>
            <color indexed="81"/>
            <rFont val="Tahoma"/>
            <family val="2"/>
          </rPr>
          <t>EL
In   09:05   (rostered 09:00)
Out  18:04   (rostered 18:00)
Hours 8.98</t>
        </r>
      </text>
    </comment>
    <comment ref="AJ17" authorId="0" shapeId="0" xr:uid="{995B8428-0DC9-4000-BAE8-566B30DAE04E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K17" authorId="0" shapeId="0" xr:uid="{42826B4A-91C9-4AD4-8338-DEEA1E0991EB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M17" authorId="0" shapeId="0" xr:uid="{3E080A77-7F10-4A3E-A570-1DC4B2E619E3}">
      <text>
        <r>
          <rPr>
            <sz val="9"/>
            <color indexed="81"/>
            <rFont val="Tahoma"/>
            <family val="2"/>
          </rPr>
          <t>TM
In   09:07   (rostered 09:00)
Out  17:33   (rostered 18:00)
Hours 8.43</t>
        </r>
      </text>
    </comment>
    <comment ref="AF18" authorId="0" shapeId="0" xr:uid="{DCAB2245-F23F-4162-B9FB-ADBF3210870B}">
      <text>
        <r>
          <rPr>
            <sz val="9"/>
            <color indexed="81"/>
            <rFont val="Tahoma"/>
            <family val="2"/>
          </rPr>
          <t>EL
In   09:06   (rostered 09:00)
Out  18:04   (rostered 18:00)
Hours 8.97</t>
        </r>
      </text>
    </comment>
    <comment ref="AM18" authorId="0" shapeId="0" xr:uid="{D775912B-0808-43C3-BA26-B1DBAD6578E1}">
      <text>
        <r>
          <rPr>
            <sz val="9"/>
            <color indexed="81"/>
            <rFont val="Tahoma"/>
            <family val="2"/>
          </rPr>
          <t>TM
In   10:39   (rostered 09:00)
Out  18:25   (rostered 18:00)
Hours 7.77</t>
        </r>
      </text>
    </comment>
    <comment ref="AC19" authorId="0" shapeId="0" xr:uid="{D19AC65A-393B-412E-811B-A70A4F16F3B1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D19" authorId="0" shapeId="0" xr:uid="{C2D44981-5864-49D2-B504-6FE59BED9EB7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E19" authorId="0" shapeId="0" xr:uid="{3A15575B-D166-4F37-A6F6-81C71EAA4FE7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F19" authorId="0" shapeId="0" xr:uid="{123318BD-7890-4F04-A02D-F42700481DA3}">
      <text>
        <r>
          <rPr>
            <sz val="9"/>
            <color indexed="81"/>
            <rFont val="Tahoma"/>
            <family val="2"/>
          </rPr>
          <t>EL
In   10:43   (rostered 09:00)
Out  18:10   (rostered 18:00)
Hours 7.45</t>
        </r>
      </text>
    </comment>
    <comment ref="AL19" authorId="0" shapeId="0" xr:uid="{FDDC03D2-7442-48E6-93AA-65D74532BF6D}">
      <text>
        <r>
          <rPr>
            <sz val="9"/>
            <color indexed="81"/>
            <rFont val="Tahoma"/>
            <family val="2"/>
          </rPr>
          <t>EL
In   10:11   (rostered 09:00)
Out  18:12   (rostered 18:00)
Hours 8.02</t>
        </r>
      </text>
    </comment>
    <comment ref="AQ19" authorId="0" shapeId="0" xr:uid="{954D6153-5B60-4F06-915E-495B4F9E3D9A}">
      <text>
        <r>
          <rPr>
            <sz val="9"/>
            <color indexed="81"/>
            <rFont val="Tahoma"/>
            <family val="2"/>
          </rPr>
          <t>TM
In   --:--   (rostered 09:00)
Out  17:56   (rostered 18:00)</t>
        </r>
      </text>
    </comment>
    <comment ref="AU19" authorId="0" shapeId="0" xr:uid="{D5904315-317F-4B55-8367-E837475BBFAD}">
      <text>
        <r>
          <rPr>
            <sz val="9"/>
            <color indexed="81"/>
            <rFont val="Tahoma"/>
            <family val="2"/>
          </rPr>
          <t>TM
In   --:--   (rostered 09:00)
Out  18:16   (rostered 18:00)</t>
        </r>
      </text>
    </comment>
    <comment ref="AC20" authorId="0" shapeId="0" xr:uid="{B891633F-D256-4838-A954-3508016A5D9A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D20" authorId="0" shapeId="0" xr:uid="{936819DA-2E6C-4C00-A6A3-96C2D3F02C9B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E20" authorId="0" shapeId="0" xr:uid="{F8914DAC-7986-4369-BB75-4E2E92238756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F20" authorId="0" shapeId="0" xr:uid="{D3947FBA-D9A6-485E-B4D5-3EE138DD591D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G20" authorId="0" shapeId="0" xr:uid="{DC1DBEEC-4DA5-4548-B54A-9D8070FA0485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J20" authorId="0" shapeId="0" xr:uid="{FC3D9412-EB76-4D9B-82B7-3DDBD479D266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K20" authorId="0" shapeId="0" xr:uid="{0C9B29FD-86E0-47B4-A097-AEF69BF5F2D1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L20" authorId="0" shapeId="0" xr:uid="{19D36A04-0F79-470B-B945-FE2CB897B4E3}">
      <text>
        <r>
          <rPr>
            <sz val="9"/>
            <color indexed="81"/>
            <rFont val="Tahoma"/>
            <family val="2"/>
          </rPr>
          <t>EL
In   09:18   (rostered 09:00)
Out  18:15   (rostered 18:00)
Hours 8.95</t>
        </r>
      </text>
    </comment>
    <comment ref="AN20" authorId="0" shapeId="0" xr:uid="{5789AEF5-F597-4EF5-B08A-70B8C9715CAC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S20" authorId="0" shapeId="0" xr:uid="{470391D4-E7A9-4C76-9650-517FACC3DD19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T20" authorId="0" shapeId="0" xr:uid="{25720188-65B0-4401-AD60-DF386501E96B}">
      <text>
        <r>
          <rPr>
            <sz val="9"/>
            <color indexed="81"/>
            <rFont val="Tahoma"/>
            <family val="2"/>
          </rPr>
          <t>EL
In   09:45   (rostered 09:00)
Out  18:27   (rostered 18:00)
Hours 8.70</t>
        </r>
      </text>
    </comment>
    <comment ref="AZ20" authorId="0" shapeId="0" xr:uid="{EB111D34-BC9D-440B-85FF-CF4C5184F973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BB20" authorId="0" shapeId="0" xr:uid="{805A5E41-4508-40AE-8317-3DEB03011E6D}">
      <text>
        <r>
          <rPr>
            <sz val="9"/>
            <color indexed="81"/>
            <rFont val="Tahoma"/>
            <family val="2"/>
          </rPr>
          <t>EL
In   09:11   (rostered 09:00)
Out  18:00   (rostered 18:00)
Hours 8.82</t>
        </r>
      </text>
    </comment>
    <comment ref="BE21" authorId="0" shapeId="0" xr:uid="{23DA144A-BC8F-4533-99A3-E54773593C28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E22" authorId="0" shapeId="0" xr:uid="{DB5C8613-A9C3-42E7-B783-59F0D9DB406C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F22" authorId="0" shapeId="0" xr:uid="{895AA84B-374B-4C92-9A2C-2B5A1312162F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G22" authorId="0" shapeId="0" xr:uid="{C0527963-D987-40F5-9B1A-D151C45A02B4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J22" authorId="0" shapeId="0" xr:uid="{E6CE179C-1EB2-4DB7-95E8-430C803FC798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K22" authorId="0" shapeId="0" xr:uid="{433AFB8B-19C4-4FDE-83A5-48E431C06623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L22" authorId="0" shapeId="0" xr:uid="{E4ACF445-328F-488A-A3BF-36AADB266A21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M22" authorId="0" shapeId="0" xr:uid="{0DBE8044-B24E-415F-A399-264EF0903564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N22" authorId="0" shapeId="0" xr:uid="{1DBEED27-2A3D-4E6B-9E5D-C19E06601D10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Q22" authorId="0" shapeId="0" xr:uid="{CDAD9848-2D6D-48FD-9517-A5205091C7B9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R22" authorId="0" shapeId="0" xr:uid="{091D3114-C8DF-4704-B38B-B0AFAA4D309B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S22" authorId="0" shapeId="0" xr:uid="{8087B1EC-07DA-487C-9425-C3D2D050C9B8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T22" authorId="0" shapeId="0" xr:uid="{DFEC41F7-DD19-4F0C-B3F2-E8F20248B8E9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U22" authorId="0" shapeId="0" xr:uid="{E573D1F5-1E93-48B6-A2DE-1932CA401C6C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X22" authorId="0" shapeId="0" xr:uid="{02805823-3683-4DC8-953A-93BAF654B98D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Y22" authorId="0" shapeId="0" xr:uid="{7D72DF46-79E7-473F-8C7D-C0396E7495DD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Z22" authorId="0" shapeId="0" xr:uid="{6FB9AEF6-EED5-4E28-B833-202BDD422B16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BA22" authorId="0" shapeId="0" xr:uid="{3CAC6708-6960-469B-97FD-75B57BC09C3C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BB22" authorId="0" shapeId="0" xr:uid="{55732A07-D5D8-4339-BCDC-EB8360A2A60C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BE22" authorId="0" shapeId="0" xr:uid="{155ECEE3-63BF-49C2-9088-F247DBA307D3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C23" authorId="0" shapeId="0" xr:uid="{C32E9E30-B396-444B-ADC5-D8EB07AAC11A}">
      <text>
        <r>
          <rPr>
            <sz val="9"/>
            <color indexed="81"/>
            <rFont val="Tahoma"/>
            <family val="2"/>
          </rPr>
          <t>UT-EL
In   10:12   (rostered 09:00)
Out  18:42   (rostered 18:00)
Hours 8.50</t>
        </r>
      </text>
    </comment>
    <comment ref="AD23" authorId="0" shapeId="0" xr:uid="{12D3163C-FDCF-4A5D-BE9F-D69CF2F0077A}">
      <text>
        <r>
          <rPr>
            <sz val="9"/>
            <color indexed="81"/>
            <rFont val="Tahoma"/>
            <family val="2"/>
          </rPr>
          <t>UT-EL
In   12:35   (rostered 09:00)
Out  19:14   (rostered 18:00)
Hours 6.65</t>
        </r>
      </text>
    </comment>
    <comment ref="AE23" authorId="0" shapeId="0" xr:uid="{3328B4F4-E69F-4128-AF05-4DD76E500F74}">
      <text>
        <r>
          <rPr>
            <sz val="9"/>
            <color indexed="81"/>
            <rFont val="Tahoma"/>
            <family val="2"/>
          </rPr>
          <t>UT-EL
In   10:51   (rostered 09:00)
Out  19:39   (rostered 18:00)
Hours 8.80</t>
        </r>
      </text>
    </comment>
    <comment ref="AF23" authorId="0" shapeId="0" xr:uid="{CD0B5270-0AF0-4E77-BE75-B3778750CBC1}">
      <text>
        <r>
          <rPr>
            <sz val="9"/>
            <color indexed="81"/>
            <rFont val="Tahoma"/>
            <family val="2"/>
          </rPr>
          <t>UT-EL
In   10:27   (rostered 09:00)
Out  18:38   (rostered 18:00)
Hours 8.18</t>
        </r>
      </text>
    </comment>
    <comment ref="AG23" authorId="0" shapeId="0" xr:uid="{ADDA7E0E-5306-4C15-94C2-676A7B88413E}">
      <text>
        <r>
          <rPr>
            <sz val="9"/>
            <color indexed="81"/>
            <rFont val="Tahoma"/>
            <family val="2"/>
          </rPr>
          <t>UT-EL
In   10:53   (rostered 09:00)
Out  19:30   (rostered 18:00)
Hours 8.62</t>
        </r>
      </text>
    </comment>
    <comment ref="AJ23" authorId="0" shapeId="0" xr:uid="{A4919309-50A9-4148-BFC6-B1D1A2DB95F3}">
      <text>
        <r>
          <rPr>
            <sz val="9"/>
            <color indexed="81"/>
            <rFont val="Tahoma"/>
            <family val="2"/>
          </rPr>
          <t>P/2
In   13:20   (rostered 09:00)
Out  18:20   (rostered 18:00)
Hours 5.00</t>
        </r>
      </text>
    </comment>
    <comment ref="AK23" authorId="0" shapeId="0" xr:uid="{16487498-2C98-4ED7-906B-B9E431501EEC}">
      <text>
        <r>
          <rPr>
            <sz val="9"/>
            <color indexed="81"/>
            <rFont val="Tahoma"/>
            <family val="2"/>
          </rPr>
          <t>UT-EL
In   10:47   (rostered 09:00)
Out  19:18   (rostered 18:00)
Hours 8.52</t>
        </r>
      </text>
    </comment>
    <comment ref="AL23" authorId="0" shapeId="0" xr:uid="{23497FB3-470C-43C3-9FA5-D581C9607973}">
      <text>
        <r>
          <rPr>
            <sz val="9"/>
            <color indexed="81"/>
            <rFont val="Tahoma"/>
            <family val="2"/>
          </rPr>
          <t>UT-EL
In   11:49   (rostered 09:00)
Out  19:38   (rostered 18:00)
Hours 7.82</t>
        </r>
      </text>
    </comment>
    <comment ref="AM23" authorId="0" shapeId="0" xr:uid="{4F4C9EBA-CA5C-41B1-A50C-6DBD581BD70C}">
      <text>
        <r>
          <rPr>
            <sz val="9"/>
            <color indexed="81"/>
            <rFont val="Tahoma"/>
            <family val="2"/>
          </rPr>
          <t>UT-EL
In   11:02   (rostered 09:00)
Out  18:36   (rostered 18:00)
Hours 7.57</t>
        </r>
      </text>
    </comment>
    <comment ref="AN23" authorId="0" shapeId="0" xr:uid="{9E69BBC2-8C29-4A92-9C8E-7E8F7DBB1C25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Q23" authorId="0" shapeId="0" xr:uid="{2AB25E55-5716-4189-AC64-0AA8D9C50FF1}">
      <text>
        <r>
          <rPr>
            <sz val="9"/>
            <color indexed="81"/>
            <rFont val="Tahoma"/>
            <family val="2"/>
          </rPr>
          <t>UT-EL
In   10:18   (rostered 09:00)
Out  17:16   (rostered 18:00)
Hours 6.97</t>
        </r>
      </text>
    </comment>
    <comment ref="AR23" authorId="0" shapeId="0" xr:uid="{22E31F13-2DB4-4C8C-AAF9-CB8FC5EBFA9A}">
      <text>
        <r>
          <rPr>
            <sz val="9"/>
            <color indexed="81"/>
            <rFont val="Tahoma"/>
            <family val="2"/>
          </rPr>
          <t>UT-EL
In   10:05   (rostered 09:00)
Out  18:03   (rostered 18:00)
Hours 7.97</t>
        </r>
      </text>
    </comment>
    <comment ref="AS23" authorId="0" shapeId="0" xr:uid="{8D5E6892-9819-41CE-8E9E-07C61AA70851}">
      <text>
        <r>
          <rPr>
            <sz val="9"/>
            <color indexed="81"/>
            <rFont val="Tahoma"/>
            <family val="2"/>
          </rPr>
          <t>UT-EL
In   11:33   (rostered 09:00)
Out  18:31   (rostered 18:00)
Hours 6.97</t>
        </r>
      </text>
    </comment>
    <comment ref="AT23" authorId="0" shapeId="0" xr:uid="{ED69A626-BEBF-417A-AB90-2782B1B82ED6}">
      <text>
        <r>
          <rPr>
            <sz val="9"/>
            <color indexed="81"/>
            <rFont val="Tahoma"/>
            <family val="2"/>
          </rPr>
          <t>P/2
In   11:14   (rostered 09:00)
Out  16:36   (rostered 18:00)
Hours 5.37</t>
        </r>
      </text>
    </comment>
    <comment ref="AU23" authorId="0" shapeId="0" xr:uid="{709DB645-446D-4114-B41E-6647F09F24A0}">
      <text>
        <r>
          <rPr>
            <sz val="9"/>
            <color indexed="81"/>
            <rFont val="Tahoma"/>
            <family val="2"/>
          </rPr>
          <t>UT-EL
In   10:51   (rostered 09:00)
Out  19:10   (rostered 18:00)
Hours 8.32</t>
        </r>
      </text>
    </comment>
    <comment ref="AX23" authorId="0" shapeId="0" xr:uid="{93F3823E-F599-4AA8-958D-7127B60151A4}">
      <text>
        <r>
          <rPr>
            <sz val="9"/>
            <color indexed="81"/>
            <rFont val="Tahoma"/>
            <family val="2"/>
          </rPr>
          <t>UT-EL
In   11:07   (rostered 09:00)
Out  17:45   (rostered 18:00)
Hours 6.63</t>
        </r>
      </text>
    </comment>
    <comment ref="AY23" authorId="0" shapeId="0" xr:uid="{F01B2B24-A2D1-45CE-9F69-2DE40B124150}">
      <text>
        <r>
          <rPr>
            <sz val="9"/>
            <color indexed="81"/>
            <rFont val="Tahoma"/>
            <family val="2"/>
          </rPr>
          <t>UT-EL
In   11:49   (rostered 09:00)
Out  18:55   (rostered 18:00)
Hours 7.10</t>
        </r>
      </text>
    </comment>
    <comment ref="AZ23" authorId="0" shapeId="0" xr:uid="{B3D64964-B72E-4FB8-8E6C-A736AA99F396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BA23" authorId="0" shapeId="0" xr:uid="{C4A9AAF0-C809-4BBA-9A25-437A53ABE062}">
      <text>
        <r>
          <rPr>
            <sz val="9"/>
            <color indexed="81"/>
            <rFont val="Tahoma"/>
            <family val="2"/>
          </rPr>
          <t>UT-EL
In   10:50   (rostered 09:00)
Out  17:27   (rostered 18:00)
Hours 6.62</t>
        </r>
      </text>
    </comment>
    <comment ref="BB23" authorId="0" shapeId="0" xr:uid="{0B56E1D8-5E44-4698-B78E-5ED926841EED}">
      <text>
        <r>
          <rPr>
            <sz val="9"/>
            <color indexed="81"/>
            <rFont val="Tahoma"/>
            <family val="2"/>
          </rPr>
          <t>UT-EL
In   10:47   (rostered 09:00)
Out  18:10   (rostered 18:00)
Hours 7.38</t>
        </r>
      </text>
    </comment>
    <comment ref="BE23" authorId="0" shapeId="0" xr:uid="{08D68D8B-F2BA-44E6-B691-C4189CAC880D}">
      <text>
        <r>
          <rPr>
            <sz val="9"/>
            <color indexed="81"/>
            <rFont val="Tahoma"/>
            <family val="2"/>
          </rPr>
          <t>No Login - Check Roster
Nothing in the login window but a departure at 2026-08-31 19:33 - 2 punches sit inside this shift, so somebody was here. Check the rostered start.
In   --:--   (rostered 09:00)
Out  19:33   (rostered 18:00)</t>
        </r>
      </text>
    </comment>
    <comment ref="AF24" authorId="0" shapeId="0" xr:uid="{E1CD1C65-E0F9-40C3-8C29-107563C6D923}">
      <text>
        <r>
          <rPr>
            <sz val="9"/>
            <color indexed="81"/>
            <rFont val="Tahoma"/>
            <family val="2"/>
          </rPr>
          <t>Missing Logout
An arrival but no departure before 2026-08-06 22:00.
In   10:15   (rostered 09:00)
Out  --:--   (rostered 18:00)</t>
        </r>
      </text>
    </comment>
    <comment ref="AJ24" authorId="0" shapeId="0" xr:uid="{051CE3BC-464A-4CF8-8A5F-E7D0D7C3777F}">
      <text>
        <r>
          <rPr>
            <sz val="9"/>
            <color indexed="81"/>
            <rFont val="Tahoma"/>
            <family val="2"/>
          </rPr>
          <t>EL
In   10:02   (rostered 09:00)
Out  16:19   (rostered 18:00)
Hours 6.28</t>
        </r>
      </text>
    </comment>
    <comment ref="AK24" authorId="0" shapeId="0" xr:uid="{69F2952D-41EA-4240-AC88-DC8A64AD680A}">
      <text>
        <r>
          <rPr>
            <sz val="9"/>
            <color indexed="81"/>
            <rFont val="Tahoma"/>
            <family val="2"/>
          </rPr>
          <t>EL
In   10:08   (rostered 09:00)
Out  18:52   (rostered 18:00)
Hours 8.73</t>
        </r>
      </text>
    </comment>
    <comment ref="AM24" authorId="0" shapeId="0" xr:uid="{C18F7B7D-CFC3-4DBD-9C34-47D5AF4D1D59}">
      <text>
        <r>
          <rPr>
            <sz val="9"/>
            <color indexed="81"/>
            <rFont val="Tahoma"/>
            <family val="2"/>
          </rPr>
          <t>EL
In   09:52   (rostered 09:00)
Out  18:22   (rostered 18:00)
Hours 8.50</t>
        </r>
      </text>
    </comment>
    <comment ref="AN24" authorId="0" shapeId="0" xr:uid="{BDAA1D9C-0A96-46E9-AC42-78D6659CD329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Q24" authorId="0" shapeId="0" xr:uid="{8B86BB51-598A-48FC-8C21-0A7000EA8CF1}">
      <text>
        <r>
          <rPr>
            <sz val="9"/>
            <color indexed="81"/>
            <rFont val="Tahoma"/>
            <family val="2"/>
          </rPr>
          <t>EL
In   10:00   (rostered 09:00)
Out  18:34   (rostered 18:00)
Hours 8.57</t>
        </r>
      </text>
    </comment>
    <comment ref="AT24" authorId="0" shapeId="0" xr:uid="{D88BCC29-A64D-476E-B2FD-A1303E9BACEA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Z24" authorId="0" shapeId="0" xr:uid="{4AE0E85F-3378-4805-AC06-108EC4EAFC48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BB24" authorId="0" shapeId="0" xr:uid="{8D56A30B-4C65-4F34-92A2-97B4BD58A8CE}">
      <text>
        <r>
          <rPr>
            <sz val="9"/>
            <color indexed="81"/>
            <rFont val="Tahoma"/>
            <family val="2"/>
          </rPr>
          <t>EL
In   09:58   (rostered 09:00)
Out  18:50   (rostered 18:00)
Hours 8.87</t>
        </r>
      </text>
    </comment>
    <comment ref="AC25" authorId="0" shapeId="0" xr:uid="{62F45424-3C39-4861-B8FF-5B9B55A7C0A0}">
      <text>
        <r>
          <rPr>
            <sz val="9"/>
            <color indexed="81"/>
            <rFont val="Tahoma"/>
            <family val="2"/>
          </rPr>
          <t>EL
In   10:31   (rostered 09:00)
Out  19:17   (rostered 18:00)
Hours 8.77</t>
        </r>
      </text>
    </comment>
    <comment ref="AE25" authorId="0" shapeId="0" xr:uid="{3F5BC556-C43A-4036-A1DE-0DF5D294F580}">
      <text>
        <r>
          <rPr>
            <sz val="9"/>
            <color indexed="81"/>
            <rFont val="Tahoma"/>
            <family val="2"/>
          </rPr>
          <t>EL
In   15:06   (rostered 09:00)
Out  21:37   (rostered 18:00)
Hours 6.52</t>
        </r>
      </text>
    </comment>
    <comment ref="AL25" authorId="0" shapeId="0" xr:uid="{929FD8DA-C0A9-439E-8A92-FA2BA77A18CC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M25" authorId="0" shapeId="0" xr:uid="{C52A645D-0145-4631-8D29-21C655A9A7EE}">
      <text>
        <r>
          <rPr>
            <sz val="9"/>
            <color indexed="81"/>
            <rFont val="Tahoma"/>
            <family val="2"/>
          </rPr>
          <t>EL
In   10:32   (rostered 09:00)
Out  19:28   (rostered 18:00)
Hours 8.93</t>
        </r>
      </text>
    </comment>
    <comment ref="AN25" authorId="0" shapeId="0" xr:uid="{35FDEAB3-055A-428C-B9EF-135CBE839BF3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S25" authorId="0" shapeId="0" xr:uid="{8228977D-CA1A-4E44-AE30-287C9F1028C3}">
      <text>
        <r>
          <rPr>
            <sz val="9"/>
            <color indexed="81"/>
            <rFont val="Tahoma"/>
            <family val="2"/>
          </rPr>
          <t>Missing Logout
An arrival but no departure before 2026-08-19 22:00.
In   10:58   (rostered 09:00)
Out  --:--   (rostered 18:00)</t>
        </r>
      </text>
    </comment>
    <comment ref="AU25" authorId="0" shapeId="0" xr:uid="{78E10249-44C7-40B4-BEF6-4021B7153266}">
      <text>
        <r>
          <rPr>
            <sz val="9"/>
            <color indexed="81"/>
            <rFont val="Tahoma"/>
            <family val="2"/>
          </rPr>
          <t>Missing Logout
An arrival but no departure before 2026-08-21 22:00.
In   11:58   (rostered 09:00)
Out  --:--   (rostered 18:00)</t>
        </r>
      </text>
    </comment>
    <comment ref="AX25" authorId="0" shapeId="0" xr:uid="{0C8C9EC7-720E-4448-84BD-B5B00CF6C44F}">
      <text>
        <r>
          <rPr>
            <sz val="9"/>
            <color indexed="81"/>
            <rFont val="Tahoma"/>
            <family val="2"/>
          </rPr>
          <t>EL
In   12:56   (rostered 09:00)
Out  21:43   (rostered 18:00)
Hours 8.78</t>
        </r>
      </text>
    </comment>
    <comment ref="AY25" authorId="0" shapeId="0" xr:uid="{C10A8FB5-9394-4220-A484-BF0925B488EF}">
      <text>
        <r>
          <rPr>
            <sz val="9"/>
            <color indexed="81"/>
            <rFont val="Tahoma"/>
            <family val="2"/>
          </rPr>
          <t>EL
In   10:16   (rostered 09:00)
Out  18:38   (rostered 18:00)
Hours 8.37</t>
        </r>
      </text>
    </comment>
    <comment ref="AZ25" authorId="0" shapeId="0" xr:uid="{CB054A77-469E-43B7-A340-A819C11275B3}">
      <text>
        <r>
          <rPr>
            <sz val="9"/>
            <color indexed="81"/>
            <rFont val="Tahoma"/>
            <family val="2"/>
          </rPr>
          <t>EL
In   12:07   (rostered 09:00)
Out  19:42   (rostered 18:00)
Hours 7.58</t>
        </r>
      </text>
    </comment>
    <comment ref="BB25" authorId="0" shapeId="0" xr:uid="{857C40F6-4316-42F1-9D49-95FD5D1AC30E}">
      <text>
        <r>
          <rPr>
            <sz val="9"/>
            <color indexed="81"/>
            <rFont val="Tahoma"/>
            <family val="2"/>
          </rPr>
          <t>EL
In   10:38   (rostered 09:00)
Out  19:02   (rostered 18:00)
Hours 8.40</t>
        </r>
      </text>
    </comment>
    <comment ref="AD26" authorId="0" shapeId="0" xr:uid="{5506D944-311A-4D17-BEC9-E1CDE988A27C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F26" authorId="0" shapeId="0" xr:uid="{CCA92174-8125-4AEF-953A-305A270CD001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G26" authorId="0" shapeId="0" xr:uid="{5857CDFE-E8C4-412B-98D2-1C8181921DFF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K26" authorId="0" shapeId="0" xr:uid="{E4548416-0F0C-4BBB-B86F-08DDF5D63B8E}">
      <text>
        <r>
          <rPr>
            <sz val="9"/>
            <color indexed="81"/>
            <rFont val="Tahoma"/>
            <family val="2"/>
          </rPr>
          <t>EL
In   09:19   (rostered 09:00)
Out  18:18   (rostered 18:00)
Hours 8.98</t>
        </r>
      </text>
    </comment>
    <comment ref="AL26" authorId="0" shapeId="0" xr:uid="{0D0BA766-71B1-4E26-9E87-9C22D0115437}">
      <text>
        <r>
          <rPr>
            <sz val="9"/>
            <color indexed="81"/>
            <rFont val="Tahoma"/>
            <family val="2"/>
          </rPr>
          <t>No Login - Check Roster
Nothing in the login window but a departure at 2026-08-12 17:15 - 2 punches sit inside this shift, so somebody was here. Check the rostered start.
In   --:--   (rostered 09:00)
Out  17:15   (rostered 18:00)</t>
        </r>
      </text>
    </comment>
    <comment ref="AM26" authorId="0" shapeId="0" xr:uid="{650FBB82-A5EB-4E3B-8271-C29B19906E7B}">
      <text>
        <r>
          <rPr>
            <sz val="9"/>
            <color indexed="81"/>
            <rFont val="Tahoma"/>
            <family val="2"/>
          </rPr>
          <t>TM
In   13:01   (rostered 09:00)
Out  17:51   (rostered 18:00)
Hours 4.83</t>
        </r>
      </text>
    </comment>
    <comment ref="AC27" authorId="0" shapeId="0" xr:uid="{04C72B5C-FD74-4C7E-BCB2-D964F82AC401}">
      <text>
        <r>
          <rPr>
            <sz val="9"/>
            <color indexed="81"/>
            <rFont val="Tahoma"/>
            <family val="2"/>
          </rPr>
          <t>EL
In   10:20   (rostered 09:00)
Out  18:21   (rostered 18:00)
Hours 8.02</t>
        </r>
      </text>
    </comment>
    <comment ref="AD27" authorId="0" shapeId="0" xr:uid="{6859F55A-92A5-4809-85E1-41BB4A322AB8}">
      <text>
        <r>
          <rPr>
            <sz val="9"/>
            <color indexed="81"/>
            <rFont val="Tahoma"/>
            <family val="2"/>
          </rPr>
          <t>EL
In   10:13   (rostered 09:00)
Out  19:10   (rostered 18:00)
Hours 8.95</t>
        </r>
      </text>
    </comment>
    <comment ref="AE27" authorId="0" shapeId="0" xr:uid="{B214FCED-111F-46FB-9451-6FF44BED2525}">
      <text>
        <r>
          <rPr>
            <sz val="9"/>
            <color indexed="81"/>
            <rFont val="Tahoma"/>
            <family val="2"/>
          </rPr>
          <t>EL
In   10:19   (rostered 09:00)
Out  18:21   (rostered 18:00)
Hours 8.03</t>
        </r>
      </text>
    </comment>
    <comment ref="AF27" authorId="0" shapeId="0" xr:uid="{CF164108-8989-4F47-B41F-2A4B29E2DEE1}">
      <text>
        <r>
          <rPr>
            <sz val="9"/>
            <color indexed="81"/>
            <rFont val="Tahoma"/>
            <family val="2"/>
          </rPr>
          <t>EL
In   10:49   (rostered 09:00)
Out  18:29   (rostered 18:00)
Hours 7.67</t>
        </r>
      </text>
    </comment>
    <comment ref="AG27" authorId="0" shapeId="0" xr:uid="{590B45A9-64A5-44E6-ADCB-5B4B2C76AF4B}">
      <text>
        <r>
          <rPr>
            <sz val="9"/>
            <color indexed="81"/>
            <rFont val="Tahoma"/>
            <family val="2"/>
          </rPr>
          <t>EL
In   10:26   (rostered 09:00)
Out  18:23   (rostered 18:00)
Hours 7.95</t>
        </r>
      </text>
    </comment>
    <comment ref="AJ27" authorId="0" shapeId="0" xr:uid="{A8A048A7-9425-4255-9C12-32CBD4380CDB}">
      <text>
        <r>
          <rPr>
            <sz val="9"/>
            <color indexed="81"/>
            <rFont val="Tahoma"/>
            <family val="2"/>
          </rPr>
          <t>EL
In   10:25   (rostered 09:00)
Out  18:21   (rostered 18:00)
Hours 7.93</t>
        </r>
      </text>
    </comment>
    <comment ref="AK27" authorId="0" shapeId="0" xr:uid="{F749B88D-22E7-49F1-94DD-67757B8F0F56}">
      <text>
        <r>
          <rPr>
            <sz val="9"/>
            <color indexed="81"/>
            <rFont val="Tahoma"/>
            <family val="2"/>
          </rPr>
          <t>EL
In   10:23   (rostered 09:00)
Out  18:51   (rostered 18:00)
Hours 8.47</t>
        </r>
      </text>
    </comment>
    <comment ref="AL27" authorId="0" shapeId="0" xr:uid="{15FEC8DD-3CA2-463E-8E18-C41696798B56}">
      <text>
        <r>
          <rPr>
            <sz val="9"/>
            <color indexed="81"/>
            <rFont val="Tahoma"/>
            <family val="2"/>
          </rPr>
          <t>EL
In   10:11   (rostered 09:00)
Out  18:11   (rostered 18:00)
Hours 8.00</t>
        </r>
      </text>
    </comment>
    <comment ref="AM27" authorId="0" shapeId="0" xr:uid="{F6968084-E7A6-47D7-B80C-DFD0F29FB9AE}">
      <text>
        <r>
          <rPr>
            <sz val="9"/>
            <color indexed="81"/>
            <rFont val="Tahoma"/>
            <family val="2"/>
          </rPr>
          <t>TM
In   10:18   (rostered 09:00)
Out  --:--   (rostered 18:00)</t>
        </r>
      </text>
    </comment>
    <comment ref="AC28" authorId="0" shapeId="0" xr:uid="{2BC56A63-0A08-43DE-A8BC-3C9FF8EFEE54}">
      <text>
        <r>
          <rPr>
            <sz val="9"/>
            <color indexed="81"/>
            <rFont val="Tahoma"/>
            <family val="2"/>
          </rPr>
          <t>EL
In   10:05   (rostered 09:00)
Out  18:22   (rostered 18:00)
Hours 8.28</t>
        </r>
      </text>
    </comment>
    <comment ref="AE28" authorId="0" shapeId="0" xr:uid="{93B6CC50-0456-4015-86A4-C5BC959A7183}">
      <text>
        <r>
          <rPr>
            <sz val="9"/>
            <color indexed="81"/>
            <rFont val="Tahoma"/>
            <family val="2"/>
          </rPr>
          <t>EL
In   10:12   (rostered 09:00)
Out  18:18   (rostered 18:00)
Hours 8.10</t>
        </r>
      </text>
    </comment>
    <comment ref="AF28" authorId="0" shapeId="0" xr:uid="{5B960EED-2589-4FF0-AB19-0C48F9821C56}">
      <text>
        <r>
          <rPr>
            <sz val="9"/>
            <color indexed="81"/>
            <rFont val="Tahoma"/>
            <family val="2"/>
          </rPr>
          <t>EL
In   10:05   (rostered 09:00)
Out  18:29   (rostered 18:00)
Hours 8.40</t>
        </r>
      </text>
    </comment>
    <comment ref="AG28" authorId="0" shapeId="0" xr:uid="{38459348-4978-4F5D-9C5F-B31633C657D6}">
      <text>
        <r>
          <rPr>
            <sz val="9"/>
            <color indexed="81"/>
            <rFont val="Tahoma"/>
            <family val="2"/>
          </rPr>
          <t>EL
In   10:09   (rostered 09:00)
Out  18:24   (rostered 18:00)
Hours 8.25</t>
        </r>
      </text>
    </comment>
    <comment ref="AJ28" authorId="0" shapeId="0" xr:uid="{C3FE8C83-BB0E-4C1E-ABE9-06D9B75E708E}">
      <text>
        <r>
          <rPr>
            <sz val="9"/>
            <color indexed="81"/>
            <rFont val="Tahoma"/>
            <family val="2"/>
          </rPr>
          <t>EL
In   10:03   (rostered 09:00)
Out  18:24   (rostered 18:00)
Hours 8.35</t>
        </r>
      </text>
    </comment>
    <comment ref="AK28" authorId="0" shapeId="0" xr:uid="{A58FE0E4-84B4-4C54-A64E-F006D67A807F}">
      <text>
        <r>
          <rPr>
            <sz val="9"/>
            <color indexed="81"/>
            <rFont val="Tahoma"/>
            <family val="2"/>
          </rPr>
          <t>EL
In   10:03   (rostered 09:00)
Out  18:45   (rostered 18:00)
Hours 8.70</t>
        </r>
      </text>
    </comment>
    <comment ref="AL28" authorId="0" shapeId="0" xr:uid="{546F9D77-8190-4CA7-A095-174AACB937EF}">
      <text>
        <r>
          <rPr>
            <sz val="9"/>
            <color indexed="81"/>
            <rFont val="Tahoma"/>
            <family val="2"/>
          </rPr>
          <t>EL
In   10:08   (rostered 09:00)
Out  18:10   (rostered 18:00)
Hours 8.03</t>
        </r>
      </text>
    </comment>
    <comment ref="AM28" authorId="0" shapeId="0" xr:uid="{6E2BC3AC-4D58-4399-B736-4220F761C94F}">
      <text>
        <r>
          <rPr>
            <sz val="9"/>
            <color indexed="81"/>
            <rFont val="Tahoma"/>
            <family val="2"/>
          </rPr>
          <t>TM
In   10:04   (rostered 09:00)
Out  18:00   (rostered 18:00)
Hours 7.93</t>
        </r>
      </text>
    </comment>
    <comment ref="AC31" authorId="0" shapeId="0" xr:uid="{7D57750D-E43B-4A75-91CB-82D781CA3878}">
      <text>
        <r>
          <rPr>
            <sz val="9"/>
            <color indexed="81"/>
            <rFont val="Tahoma"/>
            <family val="2"/>
          </rPr>
          <t>UT
In   19:08   (rostered 19:00)
Out  04:24   (rostered 04:00)
Hours 9.27</t>
        </r>
      </text>
    </comment>
    <comment ref="AD31" authorId="0" shapeId="0" xr:uid="{81992192-22DD-476C-9F91-0F4987B5EF6B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E31" authorId="0" shapeId="0" xr:uid="{F6AAD600-8B3E-4C95-8682-F89617DBF54B}">
      <text>
        <r>
          <rPr>
            <sz val="9"/>
            <color indexed="81"/>
            <rFont val="Tahoma"/>
            <family val="2"/>
          </rPr>
          <t>P/2
In   18:57   (rostered 19:00)
Out  21:12   (rostered 04:00)
Hours 2.25</t>
        </r>
      </text>
    </comment>
    <comment ref="AG31" authorId="0" shapeId="0" xr:uid="{26947D9B-06B2-44C1-A769-67395B632E8D}">
      <text>
        <r>
          <rPr>
            <sz val="9"/>
            <color indexed="81"/>
            <rFont val="Tahoma"/>
            <family val="2"/>
          </rPr>
          <t>P/2
In   19:00   (rostered 19:00)
Out  22:29   (rostered 04:00)
Hours 3.48</t>
        </r>
      </text>
    </comment>
    <comment ref="AL31" authorId="0" shapeId="0" xr:uid="{07E198AE-7B6B-45B8-8A02-5A487264FB64}">
      <text>
        <r>
          <rPr>
            <sz val="9"/>
            <color indexed="81"/>
            <rFont val="Tahoma"/>
            <family val="2"/>
          </rPr>
          <t>P/2
In   18:53   (rostered 19:00)
Out  21:51   (rostered 04:00)
Hours 2.97</t>
        </r>
      </text>
    </comment>
    <comment ref="AN31" authorId="0" shapeId="0" xr:uid="{2B21BB91-2A6F-43B5-864E-0FE52222B5F6}">
      <text>
        <r>
          <rPr>
            <sz val="9"/>
            <color indexed="81"/>
            <rFont val="Tahoma"/>
            <family val="2"/>
          </rPr>
          <t>EL
In   18:56   (rostered 19:00)
Out  01:39   (rostered 04:00)
Hours 6.72</t>
        </r>
      </text>
    </comment>
    <comment ref="AM32" authorId="0" shapeId="0" xr:uid="{C259FB76-47EA-4E0D-9297-49C674B6ECBE}">
      <text>
        <r>
          <rPr>
            <sz val="9"/>
            <color indexed="81"/>
            <rFont val="Tahoma"/>
            <family val="2"/>
          </rPr>
          <t>EL
In   19:03   (rostered 19:00)
Out  04:02   (rostered 04:00)
Hours 8.98</t>
        </r>
      </text>
    </comment>
    <comment ref="AQ32" authorId="0" shapeId="0" xr:uid="{1A3D5EA2-0921-47A1-AB4E-1C100A88B4AC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C33" authorId="0" shapeId="0" xr:uid="{125F1E60-F094-4285-B009-6AFC960968B4}">
      <text>
        <r>
          <rPr>
            <sz val="9"/>
            <color indexed="81"/>
            <rFont val="Tahoma"/>
            <family val="2"/>
          </rPr>
          <t>UT-EL
In   19:08   (rostered 19:00)
Out  03:59   (rostered 04:00)
Hours 8.85</t>
        </r>
      </text>
    </comment>
    <comment ref="AK33" authorId="0" shapeId="0" xr:uid="{F1EC6FF4-5D90-4EDC-BEA9-35523615A2F1}">
      <text>
        <r>
          <rPr>
            <sz val="9"/>
            <color indexed="81"/>
            <rFont val="Tahoma"/>
            <family val="2"/>
          </rPr>
          <t>UT-EL
In   21:37   (rostered 19:00)
Out  04:05   (rostered 04:00)
Hours 6.47</t>
        </r>
      </text>
    </comment>
    <comment ref="AM33" authorId="0" shapeId="0" xr:uid="{D0B4BA94-B8C5-43B8-80BE-4E2937CB68CF}">
      <text>
        <r>
          <rPr>
            <sz val="9"/>
            <color indexed="81"/>
            <rFont val="Tahoma"/>
            <family val="2"/>
          </rPr>
          <t>P/2
In   18:30   (rostered 19:00)
Out  20:04   (rostered 04:00)
Hours 1.57</t>
        </r>
      </text>
    </comment>
    <comment ref="AZ33" authorId="0" shapeId="0" xr:uid="{5D5FE503-CE61-48C4-9EB7-7EEDDEA265D4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C34" authorId="0" shapeId="0" xr:uid="{1453771B-2D9D-430D-8A66-E01CFF03CE61}">
      <text>
        <r>
          <rPr>
            <sz val="9"/>
            <color indexed="81"/>
            <rFont val="Tahoma"/>
            <family val="2"/>
          </rPr>
          <t>UT-EL
In   19:30   (rostered 19:00)
Out  04:19   (rostered 04:00)
Hours 8.82</t>
        </r>
      </text>
    </comment>
    <comment ref="AJ34" authorId="0" shapeId="0" xr:uid="{F5B187DB-1E52-4677-9861-B76BDF0327BA}">
      <text>
        <r>
          <rPr>
            <sz val="9"/>
            <color indexed="81"/>
            <rFont val="Tahoma"/>
            <family val="2"/>
          </rPr>
          <t>P/2
In   18:54   (rostered 19:00)
Out  23:49   (rostered 04:00)
Hours 4.92</t>
        </r>
      </text>
    </comment>
    <comment ref="AN34" authorId="0" shapeId="0" xr:uid="{80C7F963-34A4-476F-93D4-C8B83BC092BA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T34" authorId="0" shapeId="0" xr:uid="{817031FF-484C-41F1-B424-B3BE3EA4C05A}">
      <text>
        <r>
          <rPr>
            <sz val="9"/>
            <color indexed="81"/>
            <rFont val="Tahoma"/>
            <family val="2"/>
          </rPr>
          <t>UT
In   19:11   (rostered 19:00)
Out  04:19   (rostered 04:00)
Hours 9.13</t>
        </r>
      </text>
    </comment>
    <comment ref="AZ34" authorId="0" shapeId="0" xr:uid="{822886C3-D481-48E2-B13E-C8A234DC4DC4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E35" authorId="0" shapeId="0" xr:uid="{0673BB7A-A545-4A2D-9855-39EABC6CA3E7}">
      <text>
        <r>
          <rPr>
            <sz val="9"/>
            <color indexed="81"/>
            <rFont val="Tahoma"/>
            <family val="2"/>
          </rPr>
          <t>UT-EL
In   19:06   (rostered 19:00)
Out  04:03   (rostered 04:00)
Hours 8.95</t>
        </r>
      </text>
    </comment>
    <comment ref="AM35" authorId="0" shapeId="0" xr:uid="{17DC1B57-5262-4BFF-A516-B8B7A1C5208E}">
      <text>
        <r>
          <rPr>
            <sz val="9"/>
            <color indexed="81"/>
            <rFont val="Tahoma"/>
            <family val="2"/>
          </rPr>
          <t>UT-EL
In   19:11   (rostered 19:00)
Out  04:02   (rostered 04:00)
Hours 8.85</t>
        </r>
      </text>
    </comment>
    <comment ref="AQ35" authorId="0" shapeId="0" xr:uid="{2A6F2E33-2673-40CA-A5CE-1FA00D6F9E83}">
      <text>
        <r>
          <rPr>
            <sz val="9"/>
            <color indexed="81"/>
            <rFont val="Tahoma"/>
            <family val="2"/>
          </rPr>
          <t>UT-EL
In   19:13   (rostered 19:00)
Out  04:07   (rostered 04:00)
Hours 8.90</t>
        </r>
      </text>
    </comment>
    <comment ref="BB35" authorId="0" shapeId="0" xr:uid="{FF80E4BE-1EA8-4184-AF93-4F627279B69C}">
      <text>
        <r>
          <rPr>
            <sz val="9"/>
            <color indexed="81"/>
            <rFont val="Tahoma"/>
            <family val="2"/>
          </rPr>
          <t>UT-EL
In   19:14   (rostered 19:00)
Out  04:01   (rostered 04:00)
Hours 8.78</t>
        </r>
      </text>
    </comment>
    <comment ref="BE35" authorId="0" shapeId="0" xr:uid="{881B29F0-E1D1-4FF0-8EC1-8E0EF6A6D836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C36" authorId="0" shapeId="0" xr:uid="{E44FA29A-0369-4330-A79A-11A6D3DB8A16}">
      <text>
        <r>
          <rPr>
            <sz val="9"/>
            <color indexed="81"/>
            <rFont val="Tahoma"/>
            <family val="2"/>
          </rPr>
          <t>UT-EL
In   19:12   (rostered 19:00)
Out  03:04   (rostered 04:00)
Hours 7.87</t>
        </r>
      </text>
    </comment>
    <comment ref="AD36" authorId="0" shapeId="0" xr:uid="{821603A6-12D8-49B6-9CA1-E8E2D5B8D25B}">
      <text>
        <r>
          <rPr>
            <sz val="9"/>
            <color indexed="81"/>
            <rFont val="Tahoma"/>
            <family val="2"/>
          </rPr>
          <t>UT-EL
In   19:33   (rostered 19:00)
Out  03:02   (rostered 04:00)
Hours 7.48</t>
        </r>
      </text>
    </comment>
    <comment ref="AE36" authorId="0" shapeId="0" xr:uid="{D8CC6C8D-1953-4A72-A27A-8D5D693D12DF}">
      <text>
        <r>
          <rPr>
            <sz val="9"/>
            <color indexed="81"/>
            <rFont val="Tahoma"/>
            <family val="2"/>
          </rPr>
          <t>P/2
In   19:18   (rostered 19:00)
Out  00:34   (rostered 04:00)
Hours 5.27</t>
        </r>
      </text>
    </comment>
    <comment ref="AF36" authorId="0" shapeId="0" xr:uid="{0D573207-7054-42C8-B179-E8777CC6A06E}">
      <text>
        <r>
          <rPr>
            <sz val="9"/>
            <color indexed="81"/>
            <rFont val="Tahoma"/>
            <family val="2"/>
          </rPr>
          <t>UT-EL
In   19:07   (rostered 19:00)
Out  03:01   (rostered 04:00)
Hours 7.90</t>
        </r>
      </text>
    </comment>
    <comment ref="AG36" authorId="0" shapeId="0" xr:uid="{32EACB93-2E63-4AC5-98A5-9FF84F1EF6B6}">
      <text>
        <r>
          <rPr>
            <sz val="9"/>
            <color indexed="81"/>
            <rFont val="Tahoma"/>
            <family val="2"/>
          </rPr>
          <t>EL
In   19:00   (rostered 19:00)
Out  03:02   (rostered 04:00)
Hours 8.03</t>
        </r>
      </text>
    </comment>
    <comment ref="AJ36" authorId="0" shapeId="0" xr:uid="{6005DFD3-4633-4971-91BE-5C7C0BCA2451}">
      <text>
        <r>
          <rPr>
            <sz val="9"/>
            <color indexed="81"/>
            <rFont val="Tahoma"/>
            <family val="2"/>
          </rPr>
          <t>UT-EL
In   19:12   (rostered 19:00)
Out  03:01   (rostered 04:00)
Hours 7.82</t>
        </r>
      </text>
    </comment>
    <comment ref="AK36" authorId="0" shapeId="0" xr:uid="{A2679A4B-37B6-454D-B0D8-F188026BD46F}">
      <text>
        <r>
          <rPr>
            <sz val="9"/>
            <color indexed="81"/>
            <rFont val="Tahoma"/>
            <family val="2"/>
          </rPr>
          <t>P/2
In   23:30   (rostered 19:00)
Out  03:02   (rostered 04:00)
Hours 3.53</t>
        </r>
      </text>
    </comment>
    <comment ref="AL36" authorId="0" shapeId="0" xr:uid="{90ADB598-BB89-4EE5-9F19-10FBB1E89BDA}">
      <text>
        <r>
          <rPr>
            <sz val="9"/>
            <color indexed="81"/>
            <rFont val="Tahoma"/>
            <family val="2"/>
          </rPr>
          <t>UT-EL
In   19:15   (rostered 19:00)
Out  03:27   (rostered 04:00)
Hours 8.20</t>
        </r>
      </text>
    </comment>
    <comment ref="AM36" authorId="0" shapeId="0" xr:uid="{5601DA7C-3996-4D2F-A3EB-563B3D51E9F1}">
      <text>
        <r>
          <rPr>
            <sz val="9"/>
            <color indexed="81"/>
            <rFont val="Tahoma"/>
            <family val="2"/>
          </rPr>
          <t>EL
In   19:05   (rostered 19:00)
Out  03:21   (rostered 04:00)
Hours 8.27</t>
        </r>
      </text>
    </comment>
    <comment ref="AN36" authorId="0" shapeId="0" xr:uid="{77574832-B71E-4723-9F87-C6E6F79A63E5}">
      <text>
        <r>
          <rPr>
            <sz val="9"/>
            <color indexed="81"/>
            <rFont val="Tahoma"/>
            <family val="2"/>
          </rPr>
          <t>UT-EL
In   19:08   (rostered 19:00)
Out  03:02   (rostered 04:00)
Hours 7.90</t>
        </r>
      </text>
    </comment>
    <comment ref="AQ36" authorId="0" shapeId="0" xr:uid="{B02D4060-C44E-4D4C-9384-60AA88209D0C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R36" authorId="0" shapeId="0" xr:uid="{A469E414-9FB8-4DCA-B55A-BE61023ADE9E}">
      <text>
        <r>
          <rPr>
            <sz val="9"/>
            <color indexed="81"/>
            <rFont val="Tahoma"/>
            <family val="2"/>
          </rPr>
          <t>UT-EL
In   19:07   (rostered 19:00)
Out  03:02   (rostered 04:00)
Hours 7.92</t>
        </r>
      </text>
    </comment>
    <comment ref="AS36" authorId="0" shapeId="0" xr:uid="{711148DD-6A0A-4761-A731-A6F0760F9D03}">
      <text>
        <r>
          <rPr>
            <sz val="9"/>
            <color indexed="81"/>
            <rFont val="Tahoma"/>
            <family val="2"/>
          </rPr>
          <t>UT-EL
In   19:13   (rostered 19:00)
Out  03:02   (rostered 04:00)
Hours 7.82</t>
        </r>
      </text>
    </comment>
    <comment ref="AT36" authorId="0" shapeId="0" xr:uid="{DA553718-D940-4E6A-91F1-32496DD72BC9}">
      <text>
        <r>
          <rPr>
            <sz val="9"/>
            <color indexed="81"/>
            <rFont val="Tahoma"/>
            <family val="2"/>
          </rPr>
          <t>UT-EL
In   19:07   (rostered 19:00)
Out  03:08   (rostered 04:00)
Hours 8.02</t>
        </r>
      </text>
    </comment>
    <comment ref="AU36" authorId="0" shapeId="0" xr:uid="{487ED758-5B9B-49CC-AA0E-35C5B4F66C08}">
      <text>
        <r>
          <rPr>
            <sz val="9"/>
            <color indexed="81"/>
            <rFont val="Tahoma"/>
            <family val="2"/>
          </rPr>
          <t>UT-EL
In   19:17   (rostered 19:00)
Out  03:04   (rostered 04:00)
Hours 7.78</t>
        </r>
      </text>
    </comment>
    <comment ref="AX36" authorId="0" shapeId="0" xr:uid="{BEC5996D-BF1C-418B-BF15-55892618195A}">
      <text>
        <r>
          <rPr>
            <sz val="9"/>
            <color indexed="81"/>
            <rFont val="Tahoma"/>
            <family val="2"/>
          </rPr>
          <t>UT-EL
In   19:16   (rostered 19:00)
Out  03:03   (rostered 04:00)
Hours 7.78</t>
        </r>
      </text>
    </comment>
    <comment ref="AY36" authorId="0" shapeId="0" xr:uid="{3A653F5A-C152-4E76-9002-06FD5D6699E2}">
      <text>
        <r>
          <rPr>
            <sz val="9"/>
            <color indexed="81"/>
            <rFont val="Tahoma"/>
            <family val="2"/>
          </rPr>
          <t>UT-EL
In   19:25   (rostered 19:00)
Out  03:00   (rostered 04:00)
Hours 7.58</t>
        </r>
      </text>
    </comment>
    <comment ref="AZ36" authorId="0" shapeId="0" xr:uid="{BEABB248-FDDC-4131-9C38-3F64FB9BABB9}">
      <text>
        <r>
          <rPr>
            <sz val="9"/>
            <color indexed="81"/>
            <rFont val="Tahoma"/>
            <family val="2"/>
          </rPr>
          <t>EL
In   19:03   (rostered 19:00)
Out  03:15   (rostered 04:00)
Hours 8.20</t>
        </r>
      </text>
    </comment>
    <comment ref="BA36" authorId="0" shapeId="0" xr:uid="{8BC7C8C3-09E3-4A9A-A27C-58D490663DD3}">
      <text>
        <r>
          <rPr>
            <sz val="9"/>
            <color indexed="81"/>
            <rFont val="Tahoma"/>
            <family val="2"/>
          </rPr>
          <t>UT-EL
In   19:17   (rostered 19:00)
Out  03:08   (rostered 04:00)
Hours 7.85</t>
        </r>
      </text>
    </comment>
    <comment ref="BB36" authorId="0" shapeId="0" xr:uid="{ACAA9B37-A995-42F8-8987-BCBE34FD8A22}">
      <text>
        <r>
          <rPr>
            <sz val="9"/>
            <color indexed="81"/>
            <rFont val="Tahoma"/>
            <family val="2"/>
          </rPr>
          <t>UT-EL
In   19:17   (rostered 19:00)
Out  03:00   (rostered 04:00)
Hours 7.72</t>
        </r>
      </text>
    </comment>
    <comment ref="BE36" authorId="0" shapeId="0" xr:uid="{94624077-9CBC-463B-97DF-DD2CD3608D67}">
      <text>
        <r>
          <rPr>
            <sz val="9"/>
            <color indexed="81"/>
            <rFont val="Tahoma"/>
            <family val="2"/>
          </rPr>
          <t>UT-EL
In   19:25   (rostered 19:00)
Out  03:01   (rostered 04:00)
Hours 7.60</t>
        </r>
      </text>
    </comment>
    <comment ref="AK37" authorId="0" shapeId="0" xr:uid="{EB6D3EAB-2AFA-4A7E-A18E-4D6464D5DB89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L37" authorId="0" shapeId="0" xr:uid="{1CA65DAA-1A9D-4B36-9378-D346E1F59CAD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M37" authorId="0" shapeId="0" xr:uid="{D46F5026-541F-41E9-B6A9-B09AE8176C69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N37" authorId="0" shapeId="0" xr:uid="{3A0753A1-DD43-4D0B-A7DF-323F95CBF7FD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Q37" authorId="0" shapeId="0" xr:uid="{1DA5F1D9-3DBF-42E7-9009-78796B594F54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R37" authorId="0" shapeId="0" xr:uid="{A6F99DBA-C3AE-4B4C-AA8D-D6564E57AA10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K38" authorId="0" shapeId="0" xr:uid="{51C96260-D5B3-4737-BD66-70B9A2F44841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L38" authorId="0" shapeId="0" xr:uid="{FF1C3D40-CA27-49A4-8AAC-EB224E8E15C6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M38" authorId="0" shapeId="0" xr:uid="{40D690C5-B573-40F7-A3E3-1F3D38A35D7C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N38" authorId="0" shapeId="0" xr:uid="{16ACE912-67F0-4633-B832-1BF87F373029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Q38" authorId="0" shapeId="0" xr:uid="{F493F772-3DCB-4C11-BD7C-014E99CD0D27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R38" authorId="0" shapeId="0" xr:uid="{BCA005FE-BAD8-447C-B434-7E3E2D4EA576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K39" authorId="0" shapeId="0" xr:uid="{074AB4BE-0E0E-450F-8506-FC7BE6D46842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L39" authorId="0" shapeId="0" xr:uid="{F8267292-169E-45D8-8FB2-887D5D281B40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M39" authorId="0" shapeId="0" xr:uid="{622C3918-1226-4716-989D-03FBB090B0EA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N39" authorId="0" shapeId="0" xr:uid="{B3A28D57-76B3-4D5F-A798-061FE056A2D0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Q39" authorId="0" shapeId="0" xr:uid="{F53962D3-7ED3-4FC3-B7FB-E7C346685D24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R39" authorId="0" shapeId="0" xr:uid="{393CEF86-ECA0-45F4-B615-05E7815113C2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S39" authorId="0" shapeId="0" xr:uid="{96C4E300-4DD5-45BD-AA24-AC0F3EEED658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T39" authorId="0" shapeId="0" xr:uid="{3B9B91F9-5439-4339-8773-B482E116B937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U39" authorId="0" shapeId="0" xr:uid="{2691A8AB-E624-4BC6-9164-34F7765536DB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Y39" authorId="0" shapeId="0" xr:uid="{3C5009E9-4EDA-46AC-9E00-63E242C64B1D}">
      <text>
        <r>
          <rPr>
            <sz val="9"/>
            <color indexed="81"/>
            <rFont val="Tahoma"/>
            <family val="2"/>
          </rPr>
          <t>Missing Logout
An arrival but no departure before 2026-08-26 08:00.
In   18:59   (rostered 19:00)
Out  --:--   (rostered 04:00)</t>
        </r>
      </text>
    </comment>
    <comment ref="AZ39" authorId="0" shapeId="0" xr:uid="{1C2E5C32-F6B2-46E0-84AE-F67B285DC8DD}">
      <text>
        <r>
          <rPr>
            <sz val="9"/>
            <color indexed="81"/>
            <rFont val="Tahoma"/>
            <family val="2"/>
          </rPr>
          <t>Missing Logout
An arrival but no departure before 2026-08-27 08:00.
In   18:57   (rostered 19:00)
Out  --:--   (rostered 04:00)</t>
        </r>
      </text>
    </comment>
    <comment ref="AX40" authorId="0" shapeId="0" xr:uid="{E225A19A-DD52-4119-B1C6-36E1E48A3D7E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Y40" authorId="0" shapeId="0" xr:uid="{C44168D3-C448-45D0-A48B-9A8D5D122607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Z40" authorId="0" shapeId="0" xr:uid="{AE2E8989-0322-425E-989B-CDA4D709F29F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BA40" authorId="0" shapeId="0" xr:uid="{322A025E-4520-4CD1-BA88-266148C0289D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BB40" authorId="0" shapeId="0" xr:uid="{A171CA22-05A2-4E21-B270-55B26AECC38A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BE40" authorId="0" shapeId="0" xr:uid="{7185DBD3-5981-4B27-A467-5B14DB3F172C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C41" authorId="0" shapeId="0" xr:uid="{A76C202D-8F8E-49CF-99D4-5834A6D16638}">
      <text>
        <r>
          <rPr>
            <sz val="9"/>
            <color indexed="81"/>
            <rFont val="Tahoma"/>
            <family val="2"/>
          </rPr>
          <t>UT-EL
In   19:21   (rostered 19:00)
Out  04:00   (rostered 04:00)
Hours 8.65</t>
        </r>
      </text>
    </comment>
    <comment ref="AE41" authorId="0" shapeId="0" xr:uid="{76DEC15A-E264-408B-8A25-DCA9B7675B1D}">
      <text>
        <r>
          <rPr>
            <sz val="9"/>
            <color indexed="81"/>
            <rFont val="Tahoma"/>
            <family val="2"/>
          </rPr>
          <t>EL
In   19:06   (rostered 19:00)
Out  04:04   (rostered 04:00)
Hours 8.97</t>
        </r>
      </text>
    </comment>
    <comment ref="AG41" authorId="0" shapeId="0" xr:uid="{44B1C41A-299F-4F1E-BD6B-CC65C7939D20}">
      <text>
        <r>
          <rPr>
            <sz val="9"/>
            <color indexed="81"/>
            <rFont val="Tahoma"/>
            <family val="2"/>
          </rPr>
          <t>UT-EL
In   19:13   (rostered 19:00)
Out  04:04   (rostered 04:00)
Hours 8.85</t>
        </r>
      </text>
    </comment>
    <comment ref="AJ41" authorId="0" shapeId="0" xr:uid="{81DAAEF1-834A-401A-B9A1-7DCE869308DC}">
      <text>
        <r>
          <rPr>
            <sz val="9"/>
            <color indexed="81"/>
            <rFont val="Tahoma"/>
            <family val="2"/>
          </rPr>
          <t>EL
In   19:09   (rostered 19:00)
Out  04:05   (rostered 04:00)
Hours 8.93</t>
        </r>
      </text>
    </comment>
    <comment ref="AK41" authorId="0" shapeId="0" xr:uid="{B670B3EF-EA2E-42DA-AFB1-78FC65142F73}">
      <text>
        <r>
          <rPr>
            <sz val="9"/>
            <color indexed="81"/>
            <rFont val="Tahoma"/>
            <family val="2"/>
          </rPr>
          <t>UT-EL
In   22:00   (rostered 19:00)
Out  04:16   (rostered 04:00)
Hours 6.27</t>
        </r>
      </text>
    </comment>
    <comment ref="AL41" authorId="0" shapeId="0" xr:uid="{98CC1B63-7E08-45B4-B243-5EE58D5AB25F}">
      <text>
        <r>
          <rPr>
            <sz val="9"/>
            <color indexed="81"/>
            <rFont val="Tahoma"/>
            <family val="2"/>
          </rPr>
          <t>UT-EL
In   19:32   (rostered 19:00)
Out  04:09   (rostered 04:00)
Hours 8.62</t>
        </r>
      </text>
    </comment>
    <comment ref="AS41" authorId="0" shapeId="0" xr:uid="{58364098-2D1C-4B99-B7FA-A2D84F9FC17D}">
      <text>
        <r>
          <rPr>
            <sz val="9"/>
            <color indexed="81"/>
            <rFont val="Tahoma"/>
            <family val="2"/>
          </rPr>
          <t>UT-EL
In   19:37   (rostered 19:00)
Out  04:24   (rostered 04:00)
Hours 8.78</t>
        </r>
      </text>
    </comment>
    <comment ref="AX41" authorId="0" shapeId="0" xr:uid="{C310B833-6617-4B78-9CE9-E2D9D4FBF924}">
      <text>
        <r>
          <rPr>
            <sz val="9"/>
            <color indexed="81"/>
            <rFont val="Tahoma"/>
            <family val="2"/>
          </rPr>
          <t>P/2
In   22:53   (rostered 19:00)
Out  04:38   (rostered 04:00)
Hours 5.75</t>
        </r>
      </text>
    </comment>
    <comment ref="BE41" authorId="0" shapeId="0" xr:uid="{7CFD107F-1DB3-4D5A-B1F6-E9C93D28478C}">
      <text>
        <r>
          <rPr>
            <sz val="9"/>
            <color indexed="81"/>
            <rFont val="Tahoma"/>
            <family val="2"/>
          </rPr>
          <t>UT
In   19:18   (rostered 19:00)
Out  04:53   (rostered 04:00)
Hours 9.58</t>
        </r>
      </text>
    </comment>
    <comment ref="AC42" authorId="0" shapeId="0" xr:uid="{90D1CC7A-C5F5-4DB0-9E18-043AAACFF426}">
      <text>
        <r>
          <rPr>
            <sz val="9"/>
            <color indexed="81"/>
            <rFont val="Tahoma"/>
            <family val="2"/>
          </rPr>
          <t>UT-EL
In   19:22   (rostered 19:00)
Out  04:01   (rostered 04:00)
Hours 8.65</t>
        </r>
      </text>
    </comment>
    <comment ref="AD42" authorId="0" shapeId="0" xr:uid="{410DD267-B93B-4CC8-B987-70191E16B3FC}">
      <text>
        <r>
          <rPr>
            <sz val="9"/>
            <color indexed="81"/>
            <rFont val="Tahoma"/>
            <family val="2"/>
          </rPr>
          <t>UT
In   19:09   (rostered 19:00)
Out  04:20   (rostered 04:00)
Hours 9.18</t>
        </r>
      </text>
    </comment>
    <comment ref="AE42" authorId="0" shapeId="0" xr:uid="{17C7DECB-0291-4017-8016-28136976C260}">
      <text>
        <r>
          <rPr>
            <sz val="9"/>
            <color indexed="81"/>
            <rFont val="Tahoma"/>
            <family val="2"/>
          </rPr>
          <t>UT-EL
In   19:07   (rostered 19:00)
Out  04:03   (rostered 04:00)
Hours 8.93</t>
        </r>
      </text>
    </comment>
    <comment ref="AG42" authorId="0" shapeId="0" xr:uid="{94E01E72-BDFD-4BCE-B7B0-983F0DEC2A5D}">
      <text>
        <r>
          <rPr>
            <sz val="9"/>
            <color indexed="81"/>
            <rFont val="Tahoma"/>
            <family val="2"/>
          </rPr>
          <t>UT-EL
In   19:14   (rostered 19:00)
Out  04:08   (rostered 04:00)
Hours 8.90</t>
        </r>
      </text>
    </comment>
    <comment ref="AJ42" authorId="0" shapeId="0" xr:uid="{F6E6FC95-F0B5-4E6A-AD04-3805696168E3}">
      <text>
        <r>
          <rPr>
            <sz val="9"/>
            <color indexed="81"/>
            <rFont val="Tahoma"/>
            <family val="2"/>
          </rPr>
          <t>UT-EL
In   19:10   (rostered 19:00)
Out  04:05   (rostered 04:00)
Hours 8.92</t>
        </r>
      </text>
    </comment>
    <comment ref="AK42" authorId="0" shapeId="0" xr:uid="{49082CD0-B249-4510-B14A-FE137EFE2CD6}">
      <text>
        <r>
          <rPr>
            <sz val="9"/>
            <color indexed="81"/>
            <rFont val="Tahoma"/>
            <family val="2"/>
          </rPr>
          <t>No Login - Check Roster
Nothing in the login window but a departure at 2026-08-12 04:53 - 2 punches sit inside this shift, so somebody was here. Check the rostered start.
In   --:--   (rostered 19:00)
Out  04:53   (rostered 04:00)</t>
        </r>
      </text>
    </comment>
    <comment ref="AY43" authorId="0" shapeId="0" xr:uid="{F7A61C78-3CB2-4A72-AD11-75C71BB86A7A}">
      <text>
        <r>
          <rPr>
            <sz val="9"/>
            <color indexed="81"/>
            <rFont val="Tahoma"/>
            <family val="2"/>
          </rPr>
          <t>EL
In   19:02   (rostered 19:00)
Out  01:31   (rostered 04:00)
Hours 6.48</t>
        </r>
      </text>
    </comment>
    <comment ref="BE43" authorId="0" shapeId="0" xr:uid="{3DBA609B-A8AE-40DA-A227-FAC0FBEE04CF}">
      <text>
        <r>
          <rPr>
            <sz val="9"/>
            <color indexed="81"/>
            <rFont val="Tahoma"/>
            <family val="2"/>
          </rPr>
          <t>UT
In   19:18   (rostered 19:00)
Out  04:57   (rostered 04:00)
Hours 9.65</t>
        </r>
      </text>
    </comment>
    <comment ref="AO44" authorId="3" shapeId="0" xr:uid="{58850FC7-A2AA-478E-A400-75DB7E848B94}">
      <text>
        <r>
          <rPr>
            <sz val="9"/>
            <color indexed="81"/>
            <rFont val="Tahoma"/>
            <family val="2"/>
          </rPr>
          <t>UT-EL
In   19:48   (rostered 19:00)
Out  04:31   (rostered 04:00)
Hours 8.72</t>
        </r>
      </text>
    </comment>
    <comment ref="AV44" authorId="3" shapeId="0" xr:uid="{E1D0C131-EB46-4F0E-B2E8-B7C7C6E6AFB8}">
      <text>
        <r>
          <rPr>
            <sz val="9"/>
            <color indexed="81"/>
            <rFont val="Tahoma"/>
            <family val="2"/>
          </rPr>
          <t>UT
In   19:29   (rostered 19:00)
Out  04:32   (rostered 04:00)
Hours 9.05</t>
        </r>
      </text>
    </comment>
    <comment ref="AZ44" authorId="3" shapeId="0" xr:uid="{83D23B67-AB09-4B1F-A44E-D0688980F6F8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C45" authorId="0" shapeId="0" xr:uid="{B6D95341-28C0-4BDC-90FA-7A4E3ACF8482}">
      <text>
        <r>
          <rPr>
            <sz val="9"/>
            <color indexed="81"/>
            <rFont val="Tahoma"/>
            <family val="2"/>
          </rPr>
          <t>UT-EL
In   19:40   (rostered 19:00)
Out  04:21   (rostered 04:00)
Hours 8.68</t>
        </r>
      </text>
    </comment>
    <comment ref="AD45" authorId="0" shapeId="0" xr:uid="{E3A8A574-7043-4AB9-8AC2-AF0834BA5F8D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F45" authorId="0" shapeId="0" xr:uid="{20D2993A-69A9-4402-9726-82E44A751964}">
      <text>
        <r>
          <rPr>
            <sz val="9"/>
            <color indexed="81"/>
            <rFont val="Tahoma"/>
            <family val="2"/>
          </rPr>
          <t>UT-EL
In   19:17   (rostered 19:00)
Out  04:00   (rostered 04:00)
Hours 8.72</t>
        </r>
      </text>
    </comment>
    <comment ref="AG45" authorId="0" shapeId="0" xr:uid="{DCF67AE0-C86B-4489-9AA7-B361E6481642}">
      <text>
        <r>
          <rPr>
            <sz val="9"/>
            <color indexed="81"/>
            <rFont val="Tahoma"/>
            <family val="2"/>
          </rPr>
          <t>UT
In   19:12   (rostered 19:00)
Out  04:30   (rostered 04:00)
Hours 9.30</t>
        </r>
      </text>
    </comment>
    <comment ref="AJ45" authorId="0" shapeId="0" xr:uid="{DC702064-5FC2-49F5-8573-4FE319FD00F6}">
      <text>
        <r>
          <rPr>
            <sz val="9"/>
            <color indexed="81"/>
            <rFont val="Tahoma"/>
            <family val="2"/>
          </rPr>
          <t>UT
In   19:12   (rostered 19:00)
Out  04:16   (rostered 04:00)
Hours 9.07</t>
        </r>
      </text>
    </comment>
    <comment ref="AK45" authorId="0" shapeId="0" xr:uid="{F3A104C3-E447-4032-8C9C-C2CE97C6869C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L45" authorId="0" shapeId="0" xr:uid="{DBF00FF6-3C42-4024-B5EF-370889D6BDE7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M45" authorId="0" shapeId="0" xr:uid="{3789B1B7-E478-4171-99D4-5F0E61270485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R45" authorId="0" shapeId="0" xr:uid="{033D76EA-624A-4E2E-948C-B17D7563C12A}">
      <text>
        <r>
          <rPr>
            <sz val="9"/>
            <color indexed="81"/>
            <rFont val="Tahoma"/>
            <family val="2"/>
          </rPr>
          <t>UT-EL
In   20:16   (rostered 19:00)
Out  04:10   (rostered 04:00)
Hours 7.90</t>
        </r>
      </text>
    </comment>
    <comment ref="AS45" authorId="0" shapeId="0" xr:uid="{DEEBCBA3-E1C5-4527-9A8F-2377F9478505}">
      <text>
        <r>
          <rPr>
            <sz val="9"/>
            <color indexed="81"/>
            <rFont val="Tahoma"/>
            <family val="2"/>
          </rPr>
          <t>UT
In   19:17   (rostered 19:00)
Out  04:19   (rostered 04:00)
Hours 9.03</t>
        </r>
      </text>
    </comment>
    <comment ref="AX45" authorId="0" shapeId="0" xr:uid="{64878611-E056-4B9D-BCDD-27FFE4196C75}">
      <text>
        <r>
          <rPr>
            <sz val="9"/>
            <color indexed="81"/>
            <rFont val="Tahoma"/>
            <family val="2"/>
          </rPr>
          <t>UT-EL
In   19:45   (rostered 19:00)
Out  04:03   (rostered 04:00)
Hours 8.30</t>
        </r>
      </text>
    </comment>
    <comment ref="BA45" authorId="0" shapeId="0" xr:uid="{09720D97-8282-49A4-8D16-5456935F78F5}">
      <text>
        <r>
          <rPr>
            <sz val="9"/>
            <color indexed="81"/>
            <rFont val="Tahoma"/>
            <family val="2"/>
          </rPr>
          <t>P/2
In   19:04   (rostered 19:00)
Out  23:14   (rostered 04:00)
Hours 4.17</t>
        </r>
      </text>
    </comment>
    <comment ref="AC46" authorId="0" shapeId="0" xr:uid="{90E1EA0B-F975-4394-B277-A8D11F34D321}">
      <text>
        <r>
          <rPr>
            <sz val="9"/>
            <color indexed="81"/>
            <rFont val="Tahoma"/>
            <family val="2"/>
          </rPr>
          <t>UT
In   18:44   (rostered 18:00)
Out  03:45   (rostered 03:00)
Hours 9.02</t>
        </r>
      </text>
    </comment>
    <comment ref="AD46" authorId="0" shapeId="0" xr:uid="{19A9791F-B457-406D-A06A-078F0AE99FE6}">
      <text>
        <r>
          <rPr>
            <sz val="9"/>
            <color indexed="81"/>
            <rFont val="Tahoma"/>
            <family val="2"/>
          </rPr>
          <t>UT-EL
In   18:21   (rostered 18:00)
Out  03:08   (rostered 03:00)
Hours 8.78</t>
        </r>
      </text>
    </comment>
    <comment ref="AE46" authorId="0" shapeId="0" xr:uid="{5618B30A-4420-4235-AFCC-F21455626C66}">
      <text>
        <r>
          <rPr>
            <sz val="9"/>
            <color indexed="81"/>
            <rFont val="Tahoma"/>
            <family val="2"/>
          </rPr>
          <t>UT-EL
In   18:22   (rostered 18:00)
Out  03:13   (rostered 03:00)
Hours 8.85</t>
        </r>
      </text>
    </comment>
    <comment ref="AF46" authorId="0" shapeId="0" xr:uid="{7C4430F7-13C4-4AF1-841A-262439DA7EBB}">
      <text>
        <r>
          <rPr>
            <sz val="9"/>
            <color indexed="81"/>
            <rFont val="Tahoma"/>
            <family val="2"/>
          </rPr>
          <t>EL
In   21:05   (rostered 21:00)
Out  06:02   (rostered 06:00)
Hours 8.95</t>
        </r>
      </text>
    </comment>
    <comment ref="AI46" authorId="0" shapeId="0" xr:uid="{E70B4D22-CC08-4F6C-BE2E-B3E39176E61E}">
      <text>
        <r>
          <rPr>
            <sz val="9"/>
            <color indexed="81"/>
            <rFont val="Tahoma"/>
            <family val="2"/>
          </rPr>
          <t>UT-EL
In   19:20   (rostered 19:00)
Out  04:15   (rostered 04:00)
Hours 8.92</t>
        </r>
      </text>
    </comment>
    <comment ref="AJ46" authorId="0" shapeId="0" xr:uid="{7C207EB9-7B08-49EC-92CA-E291A63BFAB1}">
      <text>
        <r>
          <rPr>
            <sz val="9"/>
            <color indexed="81"/>
            <rFont val="Tahoma"/>
            <family val="2"/>
          </rPr>
          <t>UT-EL
In   19:10   (rostered 18:00)
Out  03:17   (rostered 03:00)
Hours 8.12</t>
        </r>
      </text>
    </comment>
    <comment ref="AK46" authorId="0" shapeId="0" xr:uid="{1ED1CC5E-A742-45CC-B255-BBFEB970FDCB}">
      <text>
        <r>
          <rPr>
            <sz val="9"/>
            <color indexed="81"/>
            <rFont val="Tahoma"/>
            <family val="2"/>
          </rPr>
          <t>UT-EL
In   18:29   (rostered 18:00)
Out  03:07   (rostered 03:00)
Hours 8.63</t>
        </r>
      </text>
    </comment>
    <comment ref="AL46" authorId="0" shapeId="0" xr:uid="{5436A708-D00E-4096-81E4-A9CF568E886F}">
      <text>
        <r>
          <rPr>
            <sz val="9"/>
            <color indexed="81"/>
            <rFont val="Tahoma"/>
            <family val="2"/>
          </rPr>
          <t>UT-EL
In   18:38   (rostered 18:00)
Out  03:06   (rostered 03:00)
Hours 8.47</t>
        </r>
      </text>
    </comment>
    <comment ref="AQ46" authorId="0" shapeId="0" xr:uid="{F2CF60F6-8C94-4664-AA85-641E383AC448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S46" authorId="0" shapeId="0" xr:uid="{4BDE5071-E886-458C-97A0-CA9322665289}">
      <text>
        <r>
          <rPr>
            <sz val="9"/>
            <color indexed="81"/>
            <rFont val="Tahoma"/>
            <family val="2"/>
          </rPr>
          <t>UT-EL
In   18:19   (rostered 18:00)
Out  03:01   (rostered 03:00)
Hours 8.70</t>
        </r>
      </text>
    </comment>
    <comment ref="AT46" authorId="0" shapeId="0" xr:uid="{6F0A74D1-C2A7-4DEF-9E70-74BB348461E1}">
      <text>
        <r>
          <rPr>
            <sz val="9"/>
            <color indexed="81"/>
            <rFont val="Tahoma"/>
            <family val="2"/>
          </rPr>
          <t>UT
In   21:14   (rostered 21:00)
Out  06:16   (rostered 06:00)
Hours 9.03</t>
        </r>
      </text>
    </comment>
    <comment ref="AW46" authorId="0" shapeId="0" xr:uid="{38892554-F18C-49F2-878E-AAA8A04E7A31}">
      <text>
        <r>
          <rPr>
            <sz val="9"/>
            <color indexed="81"/>
            <rFont val="Tahoma"/>
            <family val="2"/>
          </rPr>
          <t>UT
In   19:21   (rostered 19:00)
Out  04:28   (rostered 04:00)
Hours 9.12</t>
        </r>
      </text>
    </comment>
    <comment ref="AX46" authorId="0" shapeId="0" xr:uid="{EBB69240-7C0F-4F73-A7BE-FABD15EB89BB}">
      <text>
        <r>
          <rPr>
            <sz val="9"/>
            <color indexed="81"/>
            <rFont val="Tahoma"/>
            <family val="2"/>
          </rPr>
          <t>UT-EL
In   18:20   (rostered 18:00)
Out  03:12   (rostered 03:00)
Hours 8.87</t>
        </r>
      </text>
    </comment>
    <comment ref="AY46" authorId="0" shapeId="0" xr:uid="{7AC5B3EA-E726-4C1F-A248-CF027BCEE9DA}">
      <text>
        <r>
          <rPr>
            <sz val="9"/>
            <color indexed="81"/>
            <rFont val="Tahoma"/>
            <family val="2"/>
          </rPr>
          <t>UT
In   18:12   (rostered 18:00)
Out  03:32   (rostered 03:00)
Hours 9.33</t>
        </r>
      </text>
    </comment>
    <comment ref="AZ46" authorId="0" shapeId="0" xr:uid="{5E7B2708-8BC0-4F8E-801E-19FAF8963E4A}">
      <text>
        <r>
          <rPr>
            <sz val="9"/>
            <color indexed="81"/>
            <rFont val="Tahoma"/>
            <family val="2"/>
          </rPr>
          <t>UT-EL
In   18:18   (rostered 18:00)
Out  03:12   (rostered 03:00)
Hours 8.90</t>
        </r>
      </text>
    </comment>
    <comment ref="BA46" authorId="0" shapeId="0" xr:uid="{8B97EE56-2D70-48CE-8628-ADA313A18300}">
      <text>
        <r>
          <rPr>
            <sz val="9"/>
            <color indexed="81"/>
            <rFont val="Tahoma"/>
            <family val="2"/>
          </rPr>
          <t>EL
In   21:10   (rostered 21:00)
Out  06:01   (rostered 06:00)
Hours 8.85</t>
        </r>
      </text>
    </comment>
    <comment ref="BD46" authorId="0" shapeId="0" xr:uid="{E68D8888-BEA7-4656-9D19-10E32BC7AAD2}">
      <text>
        <r>
          <rPr>
            <sz val="9"/>
            <color indexed="81"/>
            <rFont val="Tahoma"/>
            <family val="2"/>
          </rPr>
          <t>UT-EL
In   19:19   (rostered 19:00)
Out  03:58   (rostered 04:00)
Hours 8.65</t>
        </r>
      </text>
    </comment>
    <comment ref="BE46" authorId="0" shapeId="0" xr:uid="{FB389222-A5D1-4D5A-834F-9D462037953E}">
      <text>
        <r>
          <rPr>
            <sz val="9"/>
            <color indexed="81"/>
            <rFont val="Tahoma"/>
            <family val="2"/>
          </rPr>
          <t>UT-EL
In   18:16   (rostered 18:00)
Out  03:09   (rostered 03:00)
Hours 8.88</t>
        </r>
      </text>
    </comment>
    <comment ref="AN47" authorId="0" shapeId="0" xr:uid="{35AB3686-4F45-499F-871B-3E412D42B8DF}">
      <text>
        <r>
          <rPr>
            <sz val="9"/>
            <color indexed="81"/>
            <rFont val="Tahoma"/>
            <family val="2"/>
          </rPr>
          <t>No Login - Check Roster
Nothing in the login window but a departure at 2026-08-15 06:06 - 7 punches sit inside this shift, so somebody was here. Check the rostered start.
In   --:--   (rostered 21:00)
Out  06:06   (rostered 06:00)</t>
        </r>
      </text>
    </comment>
    <comment ref="AO47" authorId="0" shapeId="0" xr:uid="{83EDDEE9-8C73-4985-ACC7-FA035BC71660}">
      <text>
        <r>
          <rPr>
            <sz val="9"/>
            <color indexed="81"/>
            <rFont val="Tahoma"/>
            <family val="2"/>
          </rPr>
          <t>EL
In   19:54   (rostered 21:00)
Out  04:06   (rostered 06:00)
Hours 8.20</t>
        </r>
      </text>
    </comment>
    <comment ref="BB47" authorId="0" shapeId="0" xr:uid="{C31895DF-27C0-4702-8FF0-B7314386C89F}">
      <text>
        <r>
          <rPr>
            <sz val="9"/>
            <color indexed="81"/>
            <rFont val="Tahoma"/>
            <family val="2"/>
          </rPr>
          <t>No Login - Check Roster
Nothing in the login window but a departure at 2026-08-29 06:01 - 3 punches sit inside this shift, so somebody was here. Check the rostered start.
In   --:--   (rostered 21:00)
Out  06:01   (rostered 06:00)</t>
        </r>
      </text>
    </comment>
    <comment ref="BC47" authorId="0" shapeId="0" xr:uid="{2CFC4C60-96E4-407D-80F1-C261D9A5CC0D}">
      <text>
        <r>
          <rPr>
            <sz val="9"/>
            <color indexed="81"/>
            <rFont val="Tahoma"/>
            <family val="2"/>
          </rPr>
          <t>UT-EL
In   21:24   (rostered 21:00)
Out  04:15   (rostered 06:00)
Hours 6.85</t>
        </r>
      </text>
    </comment>
    <comment ref="AE48" authorId="0" shapeId="0" xr:uid="{14E2C0BA-6069-4354-9836-75AF29D20F38}">
      <text>
        <r>
          <rPr>
            <sz val="9"/>
            <color indexed="81"/>
            <rFont val="Tahoma"/>
            <family val="2"/>
          </rPr>
          <t>EL
In   18:56   (rostered 19:00)
Out  03:55   (rostered 04:00)
Hours 8.98</t>
        </r>
      </text>
    </comment>
    <comment ref="AJ48" authorId="0" shapeId="0" xr:uid="{F0060325-DCB4-4BF9-A9B7-F0F3F66E596C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U48" authorId="0" shapeId="0" xr:uid="{DF5EBDEF-C88E-45B7-9788-B70C894F34CA}">
      <text>
        <r>
          <rPr>
            <sz val="9"/>
            <color indexed="81"/>
            <rFont val="Tahoma"/>
            <family val="2"/>
          </rPr>
          <t>EL
In   19:01   (rostered 19:00)
Out  04:00   (rostered 04:00)
Hours 8.98</t>
        </r>
      </text>
    </comment>
    <comment ref="BA48" authorId="0" shapeId="0" xr:uid="{5563ED80-5C52-4AC5-A57B-538E0E49B86F}">
      <text>
        <r>
          <rPr>
            <sz val="9"/>
            <color indexed="81"/>
            <rFont val="Tahoma"/>
            <family val="2"/>
          </rPr>
          <t>EL
In   19:00   (rostered 19:00)
Out  03:58   (rostered 04:00)
Hours 8.97</t>
        </r>
      </text>
    </comment>
    <comment ref="BB48" authorId="0" shapeId="0" xr:uid="{78E7385B-D56C-472E-8951-0A7382D40E3B}">
      <text>
        <r>
          <rPr>
            <sz val="9"/>
            <color indexed="81"/>
            <rFont val="Tahoma"/>
            <family val="2"/>
          </rPr>
          <t>EL
In   19:07   (rostered 19:00)
Out  03:59   (rostered 04:00)
Hours 8.87</t>
        </r>
      </text>
    </comment>
    <comment ref="BE48" authorId="0" shapeId="0" xr:uid="{3AB652EB-B844-4E96-918D-43E503A4C84F}">
      <text>
        <r>
          <rPr>
            <sz val="9"/>
            <color indexed="81"/>
            <rFont val="Tahoma"/>
            <family val="2"/>
          </rPr>
          <t>EL
In   19:01   (rostered 19:00)
Out  03:59   (rostered 04:00)
Hours 8.97</t>
        </r>
      </text>
    </comment>
    <comment ref="AC49" authorId="0" shapeId="0" xr:uid="{88C56047-5892-4C71-9C98-9C7ED7FF3D33}">
      <text>
        <r>
          <rPr>
            <sz val="9"/>
            <color indexed="81"/>
            <rFont val="Tahoma"/>
            <family val="2"/>
          </rPr>
          <t>Very Late, No Departure
A very late arrival at 15:38 but NO departure anywhere in the shift. P/2 would assert half a day was worked and there is nothing to show for it.
In   --:--   (rostered 09:00)
Out  15:38   (rostered 18:00)</t>
        </r>
      </text>
    </comment>
    <comment ref="AE49" authorId="0" shapeId="0" xr:uid="{502822D2-523E-48D9-B271-D00A2A450B72}">
      <text>
        <r>
          <rPr>
            <sz val="9"/>
            <color indexed="81"/>
            <rFont val="Tahoma"/>
            <family val="2"/>
          </rPr>
          <t>EL
In   09:34   (rostered 09:00)
Out  18:24   (rostered 18:00)
Hours 8.83</t>
        </r>
      </text>
    </comment>
    <comment ref="AF49" authorId="0" shapeId="0" xr:uid="{92698349-6F8B-4377-82FC-480B0BBA95E4}">
      <text>
        <r>
          <rPr>
            <sz val="9"/>
            <color indexed="81"/>
            <rFont val="Tahoma"/>
            <family val="2"/>
          </rPr>
          <t>EL
In   09:27   (rostered 09:00)
Out  18:16   (rostered 18:00)
Hours 8.82</t>
        </r>
      </text>
    </comment>
    <comment ref="AG49" authorId="0" shapeId="0" xr:uid="{2710B6E8-1A6B-4BC2-BF32-DD0052F0A6ED}">
      <text>
        <r>
          <rPr>
            <sz val="9"/>
            <color indexed="81"/>
            <rFont val="Tahoma"/>
            <family val="2"/>
          </rPr>
          <t>EL
In   09:59   (rostered 09:00)
Out  18:21   (rostered 18:00)
Hours 8.37</t>
        </r>
      </text>
    </comment>
    <comment ref="AJ49" authorId="0" shapeId="0" xr:uid="{0666D44C-E258-412F-ABE1-BFB561D731EB}">
      <text>
        <r>
          <rPr>
            <sz val="9"/>
            <color indexed="81"/>
            <rFont val="Tahoma"/>
            <family val="2"/>
          </rPr>
          <t>EL
In   10:13   (rostered 09:00)
Out  18:13   (rostered 18:00)
Hours 8.00</t>
        </r>
      </text>
    </comment>
    <comment ref="AK49" authorId="0" shapeId="0" xr:uid="{893DF0D5-72A2-4968-99E5-DE24B4D03268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L49" authorId="0" shapeId="0" xr:uid="{C82ACC7A-A8B1-4526-8153-B7DB28C50230}">
      <text>
        <r>
          <rPr>
            <sz val="9"/>
            <color indexed="81"/>
            <rFont val="Tahoma"/>
            <family val="2"/>
          </rPr>
          <t>EL
In   09:21   (rostered 09:00)
Out  17:30   (rostered 18:00)
Hours 8.15</t>
        </r>
      </text>
    </comment>
    <comment ref="AM49" authorId="0" shapeId="0" xr:uid="{F7630642-C379-434E-9A69-D5837F40FC3D}">
      <text>
        <r>
          <rPr>
            <sz val="9"/>
            <color indexed="81"/>
            <rFont val="Tahoma"/>
            <family val="2"/>
          </rPr>
          <t>EL
In   09:24   (rostered 09:00)
Out  18:09   (rostered 18:00)
Hours 8.75</t>
        </r>
      </text>
    </comment>
    <comment ref="AN49" authorId="0" shapeId="0" xr:uid="{950CD050-8D7A-40DB-9FFB-5A5719356C9F}">
      <text>
        <r>
          <rPr>
            <sz val="9"/>
            <color indexed="81"/>
            <rFont val="Tahoma"/>
            <family val="2"/>
          </rPr>
          <t>P/2
In   15:14   (rostered 09:00)
Out  18:56   (rostered 18:00)
Hours 3.70</t>
        </r>
      </text>
    </comment>
    <comment ref="AQ49" authorId="0" shapeId="0" xr:uid="{21E08DD0-1FF9-4C11-8875-7BBCC432C5C8}">
      <text>
        <r>
          <rPr>
            <sz val="9"/>
            <color indexed="81"/>
            <rFont val="Tahoma"/>
            <family val="2"/>
          </rPr>
          <t>EL
In   09:30   (rostered 09:00)
Out  18:05   (rostered 18:00)
Hours 8.58</t>
        </r>
      </text>
    </comment>
    <comment ref="AR49" authorId="0" shapeId="0" xr:uid="{BF430BCF-E0CC-48DE-A3D0-B968506145E8}">
      <text>
        <r>
          <rPr>
            <sz val="9"/>
            <color indexed="81"/>
            <rFont val="Tahoma"/>
            <family val="2"/>
          </rPr>
          <t>EL
In   09:28   (rostered 09:00)
Out  17:59   (rostered 18:00)
Hours 8.52</t>
        </r>
      </text>
    </comment>
    <comment ref="AS49" authorId="0" shapeId="0" xr:uid="{370C1E73-94A0-4BDB-8A3E-10D3E8E97702}">
      <text>
        <r>
          <rPr>
            <sz val="9"/>
            <color indexed="81"/>
            <rFont val="Tahoma"/>
            <family val="2"/>
          </rPr>
          <t>EL
In   09:54   (rostered 09:00)
Out  17:59   (rostered 18:00)
Hours 8.08</t>
        </r>
      </text>
    </comment>
    <comment ref="AT49" authorId="0" shapeId="0" xr:uid="{FB243DF9-1467-4429-A96B-D27C37AA9D4D}">
      <text>
        <r>
          <rPr>
            <sz val="9"/>
            <color indexed="81"/>
            <rFont val="Tahoma"/>
            <family val="2"/>
          </rPr>
          <t>EL
In   09:32   (rostered 09:00)
Out  18:03   (rostered 18:00)
Hours 8.52</t>
        </r>
      </text>
    </comment>
    <comment ref="AU49" authorId="0" shapeId="0" xr:uid="{35086173-9EF7-4F0D-9510-60D2D1B156F6}">
      <text>
        <r>
          <rPr>
            <sz val="9"/>
            <color indexed="81"/>
            <rFont val="Tahoma"/>
            <family val="2"/>
          </rPr>
          <t>EL
In   09:47   (rostered 09:00)
Out  18:22   (rostered 18:00)
Hours 8.58</t>
        </r>
      </text>
    </comment>
    <comment ref="AX49" authorId="0" shapeId="0" xr:uid="{49AE3872-BC31-4D6A-9F6F-18734D719A49}">
      <text>
        <r>
          <rPr>
            <sz val="9"/>
            <color indexed="81"/>
            <rFont val="Tahoma"/>
            <family val="2"/>
          </rPr>
          <t>EL
In   09:28   (rostered 09:00)
Out  18:01   (rostered 18:00)
Hours 8.55</t>
        </r>
      </text>
    </comment>
    <comment ref="AY49" authorId="0" shapeId="0" xr:uid="{406D377C-DE25-4215-8E84-989E2B2BC3C9}">
      <text>
        <r>
          <rPr>
            <sz val="9"/>
            <color indexed="81"/>
            <rFont val="Tahoma"/>
            <family val="2"/>
          </rPr>
          <t>P/2
In   12:12   (rostered 09:00)
Out  18:09   (rostered 18:00)
Hours 5.95</t>
        </r>
      </text>
    </comment>
    <comment ref="AZ49" authorId="0" shapeId="0" xr:uid="{9D793B60-A5AF-4AEC-913D-EF554E4DF81A}">
      <text>
        <r>
          <rPr>
            <sz val="9"/>
            <color indexed="81"/>
            <rFont val="Tahoma"/>
            <family val="2"/>
          </rPr>
          <t>EL
In   09:32   (rostered 09:00)
Out  18:07   (rostered 18:00)
Hours 8.58</t>
        </r>
      </text>
    </comment>
    <comment ref="BB49" authorId="0" shapeId="0" xr:uid="{838BEADA-1270-4E0B-9E2B-75E1CFB5F4CC}">
      <text>
        <r>
          <rPr>
            <sz val="9"/>
            <color indexed="81"/>
            <rFont val="Tahoma"/>
            <family val="2"/>
          </rPr>
          <t>EL
In   09:34   (rostered 09:00)
Out  18:03   (rostered 18:00)
Hours 8.48</t>
        </r>
      </text>
    </comment>
    <comment ref="BE49" authorId="0" shapeId="0" xr:uid="{DBECA9B0-3620-47AD-A878-B39D95E1F3ED}">
      <text>
        <r>
          <rPr>
            <sz val="9"/>
            <color indexed="81"/>
            <rFont val="Tahoma"/>
            <family val="2"/>
          </rPr>
          <t>EL
In   09:49   (rostered 09:00)
Out  18:07   (rostered 18:00)
Hours 8.30</t>
        </r>
      </text>
    </comment>
    <comment ref="AC50" authorId="0" shapeId="0" xr:uid="{0E1B8230-5B95-4099-8498-D713B1E85D16}">
      <text>
        <r>
          <rPr>
            <sz val="9"/>
            <color indexed="81"/>
            <rFont val="Tahoma"/>
            <family val="2"/>
          </rPr>
          <t>EL
In   13:25   (rostered 12:00)
Out  20:45   (rostered 21:00)
Hours 7.33</t>
        </r>
      </text>
    </comment>
    <comment ref="AD50" authorId="0" shapeId="0" xr:uid="{19B7C09F-B5A2-459B-892A-F178D3AC10BB}">
      <text>
        <r>
          <rPr>
            <sz val="9"/>
            <color indexed="81"/>
            <rFont val="Tahoma"/>
            <family val="2"/>
          </rPr>
          <t>P/2
In   15:22   (rostered 12:00)
Out  20:14   (rostered 21:00)
Hours 4.87</t>
        </r>
      </text>
    </comment>
    <comment ref="AE50" authorId="0" shapeId="0" xr:uid="{6D94C34A-ACCE-4C10-BB40-ED7570F40CD9}">
      <text>
        <r>
          <rPr>
            <sz val="9"/>
            <color indexed="81"/>
            <rFont val="Tahoma"/>
            <family val="2"/>
          </rPr>
          <t>P/2
In   18:48   (rostered 12:00)
Out  21:55   (rostered 21:00)
Hours 3.12</t>
        </r>
      </text>
    </comment>
    <comment ref="AF50" authorId="0" shapeId="0" xr:uid="{AA952ACE-B75B-4EB2-8A6E-93B32E0503A6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G50" authorId="0" shapeId="0" xr:uid="{6941A4C9-8C8F-4CD1-8654-83AEE4235DE5}">
      <text>
        <r>
          <rPr>
            <sz val="9"/>
            <color indexed="81"/>
            <rFont val="Tahoma"/>
            <family val="2"/>
          </rPr>
          <t>P/2
In   16:42   (rostered 12:00)
Out  19:37   (rostered 21:00)
Hours 2.92</t>
        </r>
      </text>
    </comment>
    <comment ref="AJ50" authorId="0" shapeId="0" xr:uid="{9B5DBF09-968D-4BBF-B4B3-A8FFE06BB627}">
      <text>
        <r>
          <rPr>
            <sz val="9"/>
            <color indexed="81"/>
            <rFont val="Tahoma"/>
            <family val="2"/>
          </rPr>
          <t>EL
In   10:52   (rostered 12:00)
Out  19:12   (rostered 21:00)
Hours 8.33</t>
        </r>
      </text>
    </comment>
    <comment ref="AN50" authorId="0" shapeId="0" xr:uid="{10A847DE-5B2B-4C7C-B4CE-61AF95815C6D}">
      <text>
        <r>
          <rPr>
            <sz val="9"/>
            <color indexed="81"/>
            <rFont val="Tahoma"/>
            <family val="2"/>
          </rPr>
          <t>P/2
In   14:08   (rostered 12:00)
Out  19:58   (rostered 21:00)
Hours 5.83</t>
        </r>
      </text>
    </comment>
    <comment ref="AQ50" authorId="0" shapeId="0" xr:uid="{3141422E-D5C0-4BAD-83C2-5C26D16985C5}">
      <text>
        <r>
          <rPr>
            <sz val="9"/>
            <color indexed="81"/>
            <rFont val="Tahoma"/>
            <family val="2"/>
          </rPr>
          <t>EL
In   12:21   (rostered 12:00)
Out  18:48   (rostered 21:00)
Hours 6.45</t>
        </r>
      </text>
    </comment>
    <comment ref="AR50" authorId="0" shapeId="0" xr:uid="{190B941D-5932-40B6-B666-CDEC09256A91}">
      <text>
        <r>
          <rPr>
            <sz val="9"/>
            <color indexed="81"/>
            <rFont val="Tahoma"/>
            <family val="2"/>
          </rPr>
          <t>EL
In   10:54   (rostered 12:00)
Out  19:44   (rostered 21:00)
Hours 8.83</t>
        </r>
      </text>
    </comment>
    <comment ref="AS50" authorId="0" shapeId="0" xr:uid="{FBB7B24A-16AC-4051-A861-1442E5040C09}">
      <text>
        <r>
          <rPr>
            <sz val="9"/>
            <color indexed="81"/>
            <rFont val="Tahoma"/>
            <family val="2"/>
          </rPr>
          <t>EL
In   12:12   (rostered 12:00)
Out  18:46   (rostered 21:00)
Hours 6.57</t>
        </r>
      </text>
    </comment>
    <comment ref="AT50" authorId="0" shapeId="0" xr:uid="{7CB93182-0E8C-4B5A-9445-5C5E961CDD8D}">
      <text>
        <r>
          <rPr>
            <sz val="9"/>
            <color indexed="81"/>
            <rFont val="Tahoma"/>
            <family val="2"/>
          </rPr>
          <t>P/2
In   14:09   (rostered 12:00)
Out  18:02   (rostered 21:00)
Hours 3.88</t>
        </r>
      </text>
    </comment>
    <comment ref="AU50" authorId="0" shapeId="0" xr:uid="{855AEBDD-1138-4A71-84DB-0812065B1894}">
      <text>
        <r>
          <rPr>
            <sz val="9"/>
            <color indexed="81"/>
            <rFont val="Tahoma"/>
            <family val="2"/>
          </rPr>
          <t>EL
In   12:09   (rostered 12:00)
Out  19:07   (rostered 21:00)
Hours 6.97</t>
        </r>
      </text>
    </comment>
    <comment ref="AX50" authorId="0" shapeId="0" xr:uid="{4DD79764-9A76-489A-AA67-43193030B0F0}">
      <text>
        <r>
          <rPr>
            <sz val="9"/>
            <color indexed="81"/>
            <rFont val="Tahoma"/>
            <family val="2"/>
          </rPr>
          <t>EL
In   10:15   (rostered 12:00)
Out  19:13   (rostered 21:00)
Hours 8.97</t>
        </r>
      </text>
    </comment>
    <comment ref="AY50" authorId="0" shapeId="0" xr:uid="{BC80BE91-221F-4815-8AE3-CF6D3A7478D1}">
      <text>
        <r>
          <rPr>
            <sz val="9"/>
            <color indexed="81"/>
            <rFont val="Tahoma"/>
            <family val="2"/>
          </rPr>
          <t>EL
In   11:32   (rostered 12:00)
Out  18:10   (rostered 21:00)
Hours 6.63</t>
        </r>
      </text>
    </comment>
    <comment ref="AZ50" authorId="0" shapeId="0" xr:uid="{D6F2BCF7-A6BB-40DA-A9EC-A12F464599A0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BA50" authorId="0" shapeId="0" xr:uid="{A3ACF614-F5F2-47E1-8671-DC6AEF2EA353}">
      <text>
        <r>
          <rPr>
            <sz val="9"/>
            <color indexed="81"/>
            <rFont val="Tahoma"/>
            <family val="2"/>
          </rPr>
          <t>P/2
In   15:43   (rostered 12:00)
Out  20:25   (rostered 21:00)
Hours 4.70</t>
        </r>
      </text>
    </comment>
    <comment ref="BB50" authorId="0" shapeId="0" xr:uid="{FEEAE6EF-448A-42A3-8FC7-B3E581399A9D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BE50" authorId="0" shapeId="0" xr:uid="{20F6692B-B5DC-4A86-A286-71255AD72FE4}">
      <text>
        <r>
          <rPr>
            <sz val="9"/>
            <color indexed="81"/>
            <rFont val="Tahoma"/>
            <family val="2"/>
          </rPr>
          <t>EL
In   10:52   (rostered 12:00)
Out  17:47   (rostered 21:00)
Hours 6.92</t>
        </r>
      </text>
    </comment>
    <comment ref="AC51" authorId="0" shapeId="0" xr:uid="{8B2E4F3A-4E35-46C0-B9F9-06B0B17518FC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D51" authorId="0" shapeId="0" xr:uid="{D7BD0D50-6491-4535-926C-10DECEC3BDA6}">
      <text>
        <r>
          <rPr>
            <sz val="9"/>
            <color indexed="81"/>
            <rFont val="Tahoma"/>
            <family val="2"/>
          </rPr>
          <t>EL
In   17:54   (rostered 17:00)
Out  02:14   (rostered 02:00)
Hours 8.33</t>
        </r>
      </text>
    </comment>
    <comment ref="AN51" authorId="0" shapeId="0" xr:uid="{F788596B-C9AA-4991-9198-D16DDC0482FD}">
      <text>
        <r>
          <rPr>
            <sz val="9"/>
            <color indexed="81"/>
            <rFont val="Tahoma"/>
            <family val="2"/>
          </rPr>
          <t>P/2
In   15:23   (rostered 17:00)
Out  21:18   (rostered 02:00)
Hours 5.92</t>
        </r>
      </text>
    </comment>
    <comment ref="AK52" authorId="0" shapeId="0" xr:uid="{DA65E9E8-B765-4349-9EF8-A94C774AADC0}">
      <text>
        <r>
          <rPr>
            <sz val="9"/>
            <color indexed="81"/>
            <rFont val="Tahoma"/>
            <family val="2"/>
          </rPr>
          <t>Missing Logout
An arrival but no departure before 2026-08-11 22:00.
In   09:26   (rostered 09:00)
Out  --:--   (rostered 18:00)</t>
        </r>
      </text>
    </comment>
    <comment ref="AN52" authorId="0" shapeId="0" xr:uid="{E671057F-DEDC-4B60-9B5A-9D069EF4EFC7}">
      <text>
        <r>
          <rPr>
            <sz val="9"/>
            <color indexed="81"/>
            <rFont val="Tahoma"/>
            <family val="2"/>
          </rPr>
          <t>P/2
In   14:30   (rostered 09:00)
Out  19:18   (rostered 18:00)
Hours 4.80</t>
        </r>
      </text>
    </comment>
    <comment ref="AX52" authorId="0" shapeId="0" xr:uid="{4BDC7F2E-68FE-4A45-96A2-627BDC4EA234}">
      <text>
        <r>
          <rPr>
            <sz val="9"/>
            <color indexed="81"/>
            <rFont val="Tahoma"/>
            <family val="2"/>
          </rPr>
          <t>EL
In   11:42   (rostered 09:00)
Out  20:12   (rostered 18:00)
Hours 8.50</t>
        </r>
      </text>
    </comment>
    <comment ref="AE53" authorId="0" shapeId="0" xr:uid="{67DE4789-C5C5-4AC5-B07A-B5DA0121F317}">
      <text>
        <r>
          <rPr>
            <sz val="9"/>
            <color indexed="81"/>
            <rFont val="Tahoma"/>
            <family val="2"/>
          </rPr>
          <t>EL
In   09:18   (rostered 09:00)
Out  18:07   (rostered 18:00)
Hours 8.82</t>
        </r>
      </text>
    </comment>
    <comment ref="AK53" authorId="0" shapeId="0" xr:uid="{D9306C77-7B29-4B3A-975E-291022852DCE}">
      <text>
        <r>
          <rPr>
            <sz val="9"/>
            <color indexed="81"/>
            <rFont val="Tahoma"/>
            <family val="2"/>
          </rPr>
          <t>Missing Logout
An arrival but no departure before 2026-08-11 22:00.
In   09:23   (rostered 09:00)
Out  --:--   (rostered 18:00)</t>
        </r>
      </text>
    </comment>
    <comment ref="AL53" authorId="0" shapeId="0" xr:uid="{D75BAD39-5D27-493D-984C-D0A5D7006A7C}">
      <text>
        <r>
          <rPr>
            <sz val="9"/>
            <color indexed="81"/>
            <rFont val="Tahoma"/>
            <family val="2"/>
          </rPr>
          <t>EL
In   09:16   (rostered 09:00)
Out  18:03   (rostered 18:00)
Hours 8.78</t>
        </r>
      </text>
    </comment>
    <comment ref="AT53" authorId="0" shapeId="0" xr:uid="{1E0B193F-199D-410A-BC97-19D97BF976E3}">
      <text>
        <r>
          <rPr>
            <sz val="9"/>
            <color indexed="81"/>
            <rFont val="Tahoma"/>
            <family val="2"/>
          </rPr>
          <t>Missing Logout
An arrival but no departure before 2026-08-20 22:00.
In   09:11   (rostered 09:00)
Out  --:--   (rostered 18:00)</t>
        </r>
      </text>
    </comment>
    <comment ref="AC54" authorId="0" shapeId="0" xr:uid="{5F57FFF8-A070-459D-9E12-861DD95680B4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D54" authorId="0" shapeId="0" xr:uid="{E8E7612D-64CC-4EB5-93C5-8CF055E23B7F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E54" authorId="0" shapeId="0" xr:uid="{B375C9BB-0E15-4028-ADE3-BF50C7CE0AD4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F54" authorId="0" shapeId="0" xr:uid="{589383A2-63D0-4CF0-88EF-D2B5C1D43161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G54" authorId="0" shapeId="0" xr:uid="{975E541C-FB0B-426E-A48C-422328481E92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J54" authorId="0" shapeId="0" xr:uid="{55ED56C0-0E33-4277-851F-994C804E5093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K54" authorId="0" shapeId="0" xr:uid="{F67F3693-A5A3-4B73-9617-9314A9A2A566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L54" authorId="0" shapeId="0" xr:uid="{364FDC89-4AF0-4251-B2E3-AB82D3E0A577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M54" authorId="0" shapeId="0" xr:uid="{F2EB631F-7296-449E-9440-53CBB428BB5F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N54" authorId="0" shapeId="0" xr:uid="{EFC0904C-ED22-44D3-9C5A-540A8E2752D9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Q54" authorId="0" shapeId="0" xr:uid="{DFE9C2DF-68DD-4A59-97B6-168CB831CC20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R54" authorId="0" shapeId="0" xr:uid="{74472D78-1B0E-40D7-9361-E7D9A5DD9E11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S54" authorId="0" shapeId="0" xr:uid="{684C3143-8999-40F7-963B-32B3BCA805D9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T54" authorId="0" shapeId="0" xr:uid="{36D9715D-3686-48BE-AEF8-5A23AB702A51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U54" authorId="0" shapeId="0" xr:uid="{C5ED8ABD-6C42-4A23-85D0-B03EF0B0677C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X54" authorId="0" shapeId="0" xr:uid="{58868E33-5ECF-41B4-9ECB-E02C89BDDA27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Y54" authorId="0" shapeId="0" xr:uid="{706317FA-431C-4E9E-914D-5D620613A89E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Z54" authorId="0" shapeId="0" xr:uid="{DD8EBD1A-925B-424D-B4ED-93B2B6E63627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BA54" authorId="0" shapeId="0" xr:uid="{142219A8-2A09-4485-8B0A-DA99FCAD33C3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BB54" authorId="0" shapeId="0" xr:uid="{F73B8F63-EFFF-409D-B9CB-25A43B5437A4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BE54" authorId="0" shapeId="0" xr:uid="{A57434AF-E9D6-41A9-AD75-A09E99B82349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C55" authorId="0" shapeId="0" xr:uid="{12CF8AEF-71C7-41E4-9537-D141873F5BCC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D55" authorId="0" shapeId="0" xr:uid="{1194EBDE-8BDD-42AE-AFDC-5D7D42A09E98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T55" authorId="0" shapeId="0" xr:uid="{B7F20E3F-6C79-4C45-B8A4-BD28151D9379}">
      <text>
        <r>
          <rPr>
            <sz val="9"/>
            <color indexed="81"/>
            <rFont val="Tahoma"/>
            <family val="2"/>
          </rPr>
          <t>P/2
In   18:56   (rostered 19:00)
Out  21:56   (rostered 04:00)
Hours 3.00</t>
        </r>
      </text>
    </comment>
    <comment ref="AY55" authorId="0" shapeId="0" xr:uid="{62845FB0-B7AA-4D3A-8329-D72F16F6683F}">
      <text>
        <r>
          <rPr>
            <sz val="9"/>
            <color indexed="81"/>
            <rFont val="Tahoma"/>
            <family val="2"/>
          </rPr>
          <t>P/2
In   18:24   (rostered 19:00)
Out  22:00   (rostered 04:00)
Hours 3.60</t>
        </r>
      </text>
    </comment>
    <comment ref="BE55" authorId="0" shapeId="0" xr:uid="{97030E7E-6846-4E89-8EF2-3FF0B0949F77}">
      <text>
        <r>
          <rPr>
            <sz val="9"/>
            <color indexed="81"/>
            <rFont val="Tahoma"/>
            <family val="2"/>
          </rPr>
          <t>Missing Logout
An arrival but no departure before 2026-09-01 08:00.
In   18:49   (rostered 19:00)
Out  --:--   (rostered 04:00)</t>
        </r>
      </text>
    </comment>
    <comment ref="AD56" authorId="0" shapeId="0" xr:uid="{AA1CC34A-20D5-4327-A5DA-39FAEF610D4C}">
      <text>
        <r>
          <rPr>
            <sz val="9"/>
            <color indexed="81"/>
            <rFont val="Tahoma"/>
            <family val="2"/>
          </rPr>
          <t>EL
In   22:11   (rostered 20:00)
Out  05:01   (rostered 05:00)
Hours 6.83</t>
        </r>
      </text>
    </comment>
    <comment ref="AE56" authorId="0" shapeId="0" xr:uid="{4287CBD9-EEDB-4B58-8F8B-95DDE639DE3B}">
      <text>
        <r>
          <rPr>
            <sz val="9"/>
            <color indexed="81"/>
            <rFont val="Tahoma"/>
            <family val="2"/>
          </rPr>
          <t>EL
In   19:56   (rostered 20:00)
Out  04:40   (rostered 05:00)
Hours 8.73</t>
        </r>
      </text>
    </comment>
    <comment ref="AF56" authorId="0" shapeId="0" xr:uid="{2BC4C59B-692B-488D-9E29-C3CD7FE1ACA9}">
      <text>
        <r>
          <rPr>
            <sz val="9"/>
            <color indexed="81"/>
            <rFont val="Tahoma"/>
            <family val="2"/>
          </rPr>
          <t>P/2
In   19:48   (rostered 20:00)
Out  01:05   (rostered 05:00)
Hours 5.28</t>
        </r>
      </text>
    </comment>
    <comment ref="AJ56" authorId="0" shapeId="0" xr:uid="{32EF9ECE-4062-4108-A783-16298C4CA770}">
      <text>
        <r>
          <rPr>
            <sz val="9"/>
            <color indexed="81"/>
            <rFont val="Tahoma"/>
            <family val="2"/>
          </rPr>
          <t>EL
In   19:57   (rostered 20:00)
Out  04:52   (rostered 05:00)
Hours 8.92</t>
        </r>
      </text>
    </comment>
    <comment ref="AK56" authorId="0" shapeId="0" xr:uid="{8473858F-B3F7-417E-A2E2-B4743A640FE3}">
      <text>
        <r>
          <rPr>
            <sz val="9"/>
            <color indexed="81"/>
            <rFont val="Tahoma"/>
            <family val="2"/>
          </rPr>
          <t>P/2
In   23:28   (rostered 20:00)
Out  04:46   (rostered 05:00)
Hours 5.30</t>
        </r>
      </text>
    </comment>
    <comment ref="AL56" authorId="0" shapeId="0" xr:uid="{85663C2B-A7F9-4DDE-A9C9-7F2FA7AA4F24}">
      <text>
        <r>
          <rPr>
            <sz val="9"/>
            <color indexed="81"/>
            <rFont val="Tahoma"/>
            <family val="2"/>
          </rPr>
          <t>EL
In   19:52   (rostered 20:00)
Out  04:44   (rostered 05:00)
Hours 8.87</t>
        </r>
      </text>
    </comment>
    <comment ref="AM56" authorId="0" shapeId="0" xr:uid="{E1DB50AA-AF1E-44BC-91CF-6D8CBB38B382}">
      <text>
        <r>
          <rPr>
            <sz val="9"/>
            <color indexed="81"/>
            <rFont val="Tahoma"/>
            <family val="2"/>
          </rPr>
          <t>EL
In   19:54   (rostered 20:00)
Out  04:36   (rostered 05:00)
Hours 8.70</t>
        </r>
      </text>
    </comment>
    <comment ref="AN56" authorId="0" shapeId="0" xr:uid="{1BA19E1B-D760-457E-8261-AFE0310A79C7}">
      <text>
        <r>
          <rPr>
            <sz val="9"/>
            <color indexed="81"/>
            <rFont val="Tahoma"/>
            <family val="2"/>
          </rPr>
          <t>EL
In   21:57   (rostered 20:00)
Out  04:56   (rostered 05:00)
Hours 6.98</t>
        </r>
      </text>
    </comment>
    <comment ref="AR56" authorId="0" shapeId="0" xr:uid="{3E5FD453-8F3F-431C-8778-FAEF56A7B07C}">
      <text>
        <r>
          <rPr>
            <sz val="9"/>
            <color indexed="81"/>
            <rFont val="Tahoma"/>
            <family val="2"/>
          </rPr>
          <t>EL
In   19:53   (rostered 20:00)
Out  04:43   (rostered 05:00)
Hours 8.83</t>
        </r>
      </text>
    </comment>
    <comment ref="AS56" authorId="0" shapeId="0" xr:uid="{5BADB71C-4C19-4CCC-AF1F-FA9E855C828C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U56" authorId="0" shapeId="0" xr:uid="{C1441F05-AD1C-4F05-993E-F9561EB1DC76}">
      <text>
        <r>
          <rPr>
            <sz val="9"/>
            <color indexed="81"/>
            <rFont val="Tahoma"/>
            <family val="2"/>
          </rPr>
          <t>Missing Logout
An arrival but no departure before 2026-08-22 09:00.
In   19:53   (rostered 20:00)
Out  --:--   (rostered 05:00)</t>
        </r>
      </text>
    </comment>
    <comment ref="AX56" authorId="0" shapeId="0" xr:uid="{229854C9-855B-41D4-B6EE-C6D653E3A7DC}">
      <text>
        <r>
          <rPr>
            <sz val="9"/>
            <color indexed="81"/>
            <rFont val="Tahoma"/>
            <family val="2"/>
          </rPr>
          <t>EL
In   21:36   (rostered 20:00)
Out  05:00   (rostered 05:00)
Hours 7.40</t>
        </r>
      </text>
    </comment>
    <comment ref="AY56" authorId="0" shapeId="0" xr:uid="{EC78260C-268F-492A-8524-1F0A303935AE}">
      <text>
        <r>
          <rPr>
            <sz val="9"/>
            <color indexed="81"/>
            <rFont val="Tahoma"/>
            <family val="2"/>
          </rPr>
          <t>EL
In   19:56   (rostered 20:00)
Out  04:51   (rostered 05:00)
Hours 8.92</t>
        </r>
      </text>
    </comment>
    <comment ref="AZ56" authorId="0" shapeId="0" xr:uid="{56A0EAAA-2408-4F81-9883-50D8E4825ACB}">
      <text>
        <r>
          <rPr>
            <sz val="9"/>
            <color indexed="81"/>
            <rFont val="Tahoma"/>
            <family val="2"/>
          </rPr>
          <t>EL
In   21:05   (rostered 20:00)
Out  04:58   (rostered 05:00)
Hours 7.88</t>
        </r>
      </text>
    </comment>
    <comment ref="BA56" authorId="0" shapeId="0" xr:uid="{9831601E-DF82-4260-B99D-918F0E51AD9A}">
      <text>
        <r>
          <rPr>
            <sz val="9"/>
            <color indexed="81"/>
            <rFont val="Tahoma"/>
            <family val="2"/>
          </rPr>
          <t>EL
In   19:53   (rostered 20:00)
Out  04:52   (rostered 05:00)
Hours 8.98</t>
        </r>
      </text>
    </comment>
    <comment ref="AD57" authorId="0" shapeId="0" xr:uid="{3C41E4C1-8276-409A-8B15-544E5EEA5CF2}">
      <text>
        <r>
          <rPr>
            <sz val="9"/>
            <color indexed="81"/>
            <rFont val="Tahoma"/>
            <family val="2"/>
          </rPr>
          <t>Missing Logout
An arrival but no departure before 2026-08-04 22:00.
In   10:01   (rostered 09:00)
Out  --:--   (rostered 18:00)</t>
        </r>
      </text>
    </comment>
    <comment ref="AE57" authorId="0" shapeId="0" xr:uid="{A3381285-68DA-4813-A00E-01D92C108EB7}">
      <text>
        <r>
          <rPr>
            <sz val="9"/>
            <color indexed="81"/>
            <rFont val="Tahoma"/>
            <family val="2"/>
          </rPr>
          <t>P/2
In   09:34   (rostered 09:00)
Out  14:30   (rostered 18:00)
Hours 4.93</t>
        </r>
      </text>
    </comment>
    <comment ref="AN57" authorId="0" shapeId="0" xr:uid="{7C3BC234-6BFF-49FD-B7C5-CA469991E8A7}">
      <text>
        <r>
          <rPr>
            <sz val="9"/>
            <color indexed="81"/>
            <rFont val="Tahoma"/>
            <family val="2"/>
          </rPr>
          <t>No Login - Check Roster
Nothing in the login window but a departure at 2026-08-14 21:31 - 2 punches sit inside this shift, so somebody was here. Check the rostered start.
In   --:--   (rostered 09:00)
Out  21:31   (rostered 18:00)</t>
        </r>
      </text>
    </comment>
    <comment ref="AR57" authorId="0" shapeId="0" xr:uid="{ECCCB7C3-219F-4E72-B987-201E3D273426}">
      <text>
        <r>
          <rPr>
            <sz val="9"/>
            <color indexed="81"/>
            <rFont val="Tahoma"/>
            <family val="2"/>
          </rPr>
          <t>UT-EL
In   13:18   (rostered 09:00)
Out  21:51   (rostered 18:00)
Hours 8.55</t>
        </r>
      </text>
    </comment>
    <comment ref="AT57" authorId="0" shapeId="0" xr:uid="{D19B8769-FDBF-408D-AAA3-C5F387C2C6FC}">
      <text>
        <r>
          <rPr>
            <sz val="9"/>
            <color indexed="81"/>
            <rFont val="Tahoma"/>
            <family val="2"/>
          </rPr>
          <t>UT-EL
In   12:29   (rostered 09:00)
Out  18:51   (rostered 18:00)
Hours 6.37</t>
        </r>
      </text>
    </comment>
    <comment ref="AX57" authorId="0" shapeId="0" xr:uid="{FA7037BA-2BA9-48FA-8722-68AC33AB82CE}">
      <text>
        <r>
          <rPr>
            <sz val="9"/>
            <color indexed="81"/>
            <rFont val="Tahoma"/>
            <family val="2"/>
          </rPr>
          <t>P/2
In   10:49   (rostered 09:00)
Out  12:48   (rostered 18:00)
Hours 1.98</t>
        </r>
      </text>
    </comment>
    <comment ref="AY57" authorId="0" shapeId="0" xr:uid="{F2DD1421-A665-42F8-96B5-0FB1B8F2EA87}">
      <text>
        <r>
          <rPr>
            <sz val="9"/>
            <color indexed="81"/>
            <rFont val="Tahoma"/>
            <family val="2"/>
          </rPr>
          <t>P/2
In   10:17   (rostered 09:00)
Out  14:22   (rostered 18:00)
Hours 4.08</t>
        </r>
      </text>
    </comment>
    <comment ref="AZ57" authorId="0" shapeId="0" xr:uid="{AE0687EC-5692-42EE-848C-94FCE05649A7}">
      <text>
        <r>
          <rPr>
            <sz val="9"/>
            <color indexed="81"/>
            <rFont val="Tahoma"/>
            <family val="2"/>
          </rPr>
          <t>UT-EL
In   10:49   (rostered 09:00)
Out  17:44   (rostered 18:00)
Hours 6.92</t>
        </r>
      </text>
    </comment>
    <comment ref="BA57" authorId="0" shapeId="0" xr:uid="{B6945AE3-0826-4040-BF67-E485F22791FA}">
      <text>
        <r>
          <rPr>
            <sz val="9"/>
            <color indexed="81"/>
            <rFont val="Tahoma"/>
            <family val="2"/>
          </rPr>
          <t>Missing Logout
An arrival but no departure before 2026-08-27 22:00.
In   10:11   (rostered 09:00)
Out  --:--   (rostered 18:00)</t>
        </r>
      </text>
    </comment>
    <comment ref="BB57" authorId="0" shapeId="0" xr:uid="{6E55E018-FB4D-4A9F-AD90-D24A2D5A1EBD}">
      <text>
        <r>
          <rPr>
            <sz val="9"/>
            <color indexed="81"/>
            <rFont val="Tahoma"/>
            <family val="2"/>
          </rPr>
          <t>Missing Logout
An arrival but no departure before 2026-08-28 22:00.
In   10:31   (rostered 09:00)
Out  --:--   (rostered 18:00)</t>
        </r>
      </text>
    </comment>
    <comment ref="BE57" authorId="0" shapeId="0" xr:uid="{511A4A43-ADAF-4C59-AEF3-7C73E36DB829}">
      <text>
        <r>
          <rPr>
            <sz val="9"/>
            <color indexed="81"/>
            <rFont val="Tahoma"/>
            <family val="2"/>
          </rPr>
          <t>UT-EL
In   10:09   (rostered 09:00)
Out  19:00   (rostered 18:00)
Hours 8.85</t>
        </r>
      </text>
    </comment>
    <comment ref="AG58" authorId="0" shapeId="0" xr:uid="{E5DFA027-80A6-4E57-8121-EC7DDEEC23DB}">
      <text>
        <r>
          <rPr>
            <sz val="9"/>
            <color indexed="81"/>
            <rFont val="Tahoma"/>
            <family val="2"/>
          </rPr>
          <t>EL
In   10:20   (rostered 09:00)
Out  19:01   (rostered 18:00)
Hours 8.68</t>
        </r>
      </text>
    </comment>
    <comment ref="AM58" authorId="0" shapeId="0" xr:uid="{E33278AC-715E-4E7F-9BCD-B9C3394579AA}">
      <text>
        <r>
          <rPr>
            <sz val="9"/>
            <color indexed="81"/>
            <rFont val="Tahoma"/>
            <family val="2"/>
          </rPr>
          <t>EL
In   09:21   (rostered 09:00)
Out  18:17   (rostered 18:00)
Hours 8.93</t>
        </r>
      </text>
    </comment>
    <comment ref="AN58" authorId="0" shapeId="0" xr:uid="{C08C4770-CFE6-4641-B910-E005E05A3F79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Q58" authorId="0" shapeId="0" xr:uid="{F2E17E18-B998-490A-A7E6-8EBD2A86F9EA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R58" authorId="0" shapeId="0" xr:uid="{68CC9D60-91A7-4EC8-928E-A22F75F030A7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S58" authorId="0" shapeId="0" xr:uid="{7196F09B-517B-450B-83FC-8D5408E073CC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T58" authorId="0" shapeId="0" xr:uid="{084C5A9E-0EE6-47AB-AAD1-D9D05E58DA69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U58" authorId="0" shapeId="0" xr:uid="{4D3808F5-94B4-430D-975D-EF2B809FE763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X58" authorId="0" shapeId="0" xr:uid="{6D11BC60-FD12-4C60-B845-B4BB017F2A74}">
      <text>
        <r>
          <rPr>
            <sz val="9"/>
            <color indexed="81"/>
            <rFont val="Tahoma"/>
            <family val="2"/>
          </rPr>
          <t>EL
In   09:21   (rostered 09:00)
Out  18:09   (rostered 18:00)
Hours 8.80</t>
        </r>
      </text>
    </comment>
    <comment ref="AZ58" authorId="0" shapeId="0" xr:uid="{00DE7752-05D3-4A3A-8B04-7DA1761B2FD7}">
      <text>
        <r>
          <rPr>
            <sz val="9"/>
            <color indexed="81"/>
            <rFont val="Tahoma"/>
            <family val="2"/>
          </rPr>
          <t>P/2
In   10:57   (rostered 09:00)
Out  14:57   (rostered 18:00)
Hours 4.00</t>
        </r>
      </text>
    </comment>
    <comment ref="BA58" authorId="0" shapeId="0" xr:uid="{2E6EB2EF-5295-4F6A-A896-DAF0BEBE547C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BB58" authorId="0" shapeId="0" xr:uid="{67587E06-91E0-45E8-9424-C91243BB2E5D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BE58" authorId="0" shapeId="0" xr:uid="{A4C4131F-55D6-40A6-AAC4-EE1F8AFA63BD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D59" authorId="0" shapeId="0" xr:uid="{9E400CDB-0D01-442A-B214-AC875D85D9D0}">
      <text>
        <r>
          <rPr>
            <sz val="9"/>
            <color indexed="81"/>
            <rFont val="Tahoma"/>
            <family val="2"/>
          </rPr>
          <t>EL
In   12:02   (rostered 13:30)
Out  20:43   (rostered 22:30)
Hours 8.68</t>
        </r>
      </text>
    </comment>
    <comment ref="AE59" authorId="0" shapeId="0" xr:uid="{2E422D95-75D3-407E-A2FF-93DFEB11D11C}">
      <text>
        <r>
          <rPr>
            <sz val="9"/>
            <color indexed="81"/>
            <rFont val="Tahoma"/>
            <family val="2"/>
          </rPr>
          <t>EL
In   12:07   (rostered 13:30)
Out  18:25   (rostered 22:30)
Hours 6.30</t>
        </r>
      </text>
    </comment>
    <comment ref="AF59" authorId="0" shapeId="0" xr:uid="{AAB2F8F9-563E-42B1-AB5E-51CE3FA1165F}">
      <text>
        <r>
          <rPr>
            <sz val="9"/>
            <color indexed="81"/>
            <rFont val="Tahoma"/>
            <family val="2"/>
          </rPr>
          <t>EL
In   11:43   (rostered 13:30)
Out  20:06   (rostered 22:30)
Hours 8.38</t>
        </r>
      </text>
    </comment>
    <comment ref="AJ59" authorId="0" shapeId="0" xr:uid="{D7D91712-6E5A-4E83-BAB5-D2DF7F678741}">
      <text>
        <r>
          <rPr>
            <sz val="9"/>
            <color indexed="81"/>
            <rFont val="Tahoma"/>
            <family val="2"/>
          </rPr>
          <t>EL
In   13:31   (rostered 13:30)
Out  21:58   (rostered 22:30)
Hours 8.45</t>
        </r>
      </text>
    </comment>
    <comment ref="AK59" authorId="0" shapeId="0" xr:uid="{309ABAE3-6C58-4B12-81DC-52456FE60997}">
      <text>
        <r>
          <rPr>
            <sz val="9"/>
            <color indexed="81"/>
            <rFont val="Tahoma"/>
            <family val="2"/>
          </rPr>
          <t>EL
In   12:02   (rostered 13:30)
Out  20:25   (rostered 22:30)
Hours 8.38</t>
        </r>
      </text>
    </comment>
    <comment ref="AL59" authorId="0" shapeId="0" xr:uid="{186C636F-DF32-4126-846D-72A82BD160D2}">
      <text>
        <r>
          <rPr>
            <sz val="9"/>
            <color indexed="81"/>
            <rFont val="Tahoma"/>
            <family val="2"/>
          </rPr>
          <t>EL
In   12:53   (rostered 13:30)
Out  20:39   (rostered 22:30)
Hours 7.77</t>
        </r>
      </text>
    </comment>
    <comment ref="AM59" authorId="0" shapeId="0" xr:uid="{7586A548-65FA-45FB-81FA-6569BD3E7AA2}">
      <text>
        <r>
          <rPr>
            <sz val="9"/>
            <color indexed="81"/>
            <rFont val="Tahoma"/>
            <family val="2"/>
          </rPr>
          <t>EL
In   12:30   (rostered 13:30)
Out  19:46   (rostered 22:30)
Hours 7.27</t>
        </r>
      </text>
    </comment>
    <comment ref="AQ59" authorId="0" shapeId="0" xr:uid="{3D1A8EEC-B4F8-4B56-B7F6-C87B5E1E3FC5}">
      <text>
        <r>
          <rPr>
            <sz val="9"/>
            <color indexed="81"/>
            <rFont val="Tahoma"/>
            <family val="2"/>
          </rPr>
          <t>EL
In   13:53   (rostered 13:30)
Out  20:26   (rostered 22:30)
Hours 6.55</t>
        </r>
      </text>
    </comment>
    <comment ref="AR59" authorId="0" shapeId="0" xr:uid="{CBF9B832-6925-4CE6-8462-8E84882DC5FD}">
      <text>
        <r>
          <rPr>
            <sz val="9"/>
            <color indexed="81"/>
            <rFont val="Tahoma"/>
            <family val="2"/>
          </rPr>
          <t>EL
In   13:44   (rostered 13:30)
Out  20:46   (rostered 22:30)
Hours 7.03</t>
        </r>
      </text>
    </comment>
    <comment ref="AS59" authorId="0" shapeId="0" xr:uid="{E721B02D-591C-498A-A9B0-6D668399EEED}">
      <text>
        <r>
          <rPr>
            <sz val="9"/>
            <color indexed="81"/>
            <rFont val="Tahoma"/>
            <family val="2"/>
          </rPr>
          <t>EL
In   14:06   (rostered 13:30)
Out  22:59   (rostered 22:30)
Hours 8.88</t>
        </r>
      </text>
    </comment>
    <comment ref="AT59" authorId="0" shapeId="0" xr:uid="{214B297F-B4C3-4559-938E-29188ADEDF45}">
      <text>
        <r>
          <rPr>
            <sz val="9"/>
            <color indexed="81"/>
            <rFont val="Tahoma"/>
            <family val="2"/>
          </rPr>
          <t>P/2
In   14:49   (rostered 13:30)
Out  20:18   (rostered 22:30)
Hours 5.48</t>
        </r>
      </text>
    </comment>
    <comment ref="AX59" authorId="0" shapeId="0" xr:uid="{575695D8-A4E0-432B-8114-66215E6BF562}">
      <text>
        <r>
          <rPr>
            <sz val="9"/>
            <color indexed="81"/>
            <rFont val="Tahoma"/>
            <family val="2"/>
          </rPr>
          <t>EL
In   13:31   (rostered 13:30)
Out  20:28   (rostered 22:30)
Hours 6.95</t>
        </r>
      </text>
    </comment>
    <comment ref="AY59" authorId="0" shapeId="0" xr:uid="{7061CA7B-97B8-4104-9FE3-D707A3E2CA85}">
      <text>
        <r>
          <rPr>
            <sz val="9"/>
            <color indexed="81"/>
            <rFont val="Tahoma"/>
            <family val="2"/>
          </rPr>
          <t>EL
In   13:57   (rostered 13:30)
Out  20:08   (rostered 22:30)
Hours 6.18</t>
        </r>
      </text>
    </comment>
    <comment ref="BA59" authorId="0" shapeId="0" xr:uid="{C7268279-4078-4671-BC73-C097D7A412F0}">
      <text>
        <r>
          <rPr>
            <sz val="9"/>
            <color indexed="81"/>
            <rFont val="Tahoma"/>
            <family val="2"/>
          </rPr>
          <t>EL
In   14:20   (rostered 13:30)
Out  20:45   (rostered 22:30)
Hours 6.42</t>
        </r>
      </text>
    </comment>
    <comment ref="BE59" authorId="0" shapeId="0" xr:uid="{246866D7-275B-4996-8F50-D9FA7D2C3715}">
      <text>
        <r>
          <rPr>
            <sz val="9"/>
            <color indexed="81"/>
            <rFont val="Tahoma"/>
            <family val="2"/>
          </rPr>
          <t>EL
In   13:22   (rostered 13:30)
Out  20:53   (rostered 22:30)
Hours 7.52</t>
        </r>
      </text>
    </comment>
    <comment ref="AC60" authorId="0" shapeId="0" xr:uid="{93326C8D-D609-4FD6-8E6A-763A379569DB}">
      <text>
        <r>
          <rPr>
            <sz val="9"/>
            <color indexed="81"/>
            <rFont val="Tahoma"/>
            <family val="2"/>
          </rPr>
          <t>Missing Logout
An arrival but no departure before 2026-08-03 22:00.
In   08:43   (rostered 09:00)
Out  --:--   (rostered 18:00)</t>
        </r>
      </text>
    </comment>
    <comment ref="AF60" authorId="0" shapeId="0" xr:uid="{255F54CD-FC12-408D-99F5-D1A78DAE0784}">
      <text>
        <r>
          <rPr>
            <sz val="9"/>
            <color indexed="81"/>
            <rFont val="Tahoma"/>
            <family val="2"/>
          </rPr>
          <t>EL
In   09:42   (rostered 09:00)
Out  18:33   (rostered 18:00)
Hours 8.85</t>
        </r>
      </text>
    </comment>
    <comment ref="AG60" authorId="0" shapeId="0" xr:uid="{76E3E531-8771-46FC-96A2-45FA1F4E3FB8}">
      <text>
        <r>
          <rPr>
            <sz val="9"/>
            <color indexed="81"/>
            <rFont val="Tahoma"/>
            <family val="2"/>
          </rPr>
          <t>EL
In   08:51   (rostered 09:00)
Out  14:57   (rostered 18:00)
Hours 6.10</t>
        </r>
      </text>
    </comment>
    <comment ref="AN60" authorId="0" shapeId="0" xr:uid="{082B734E-1539-4B54-AB47-5D2A2C4277D5}">
      <text>
        <r>
          <rPr>
            <sz val="9"/>
            <color indexed="81"/>
            <rFont val="Tahoma"/>
            <family val="2"/>
          </rPr>
          <t>EL
In   08:59   (rostered 09:00)
Out  17:17   (rostered 18:00)
Hours 8.30</t>
        </r>
      </text>
    </comment>
    <comment ref="AY60" authorId="0" shapeId="0" xr:uid="{3ED741A5-6A5D-4DF8-8234-26B3A0E813F9}">
      <text>
        <r>
          <rPr>
            <sz val="9"/>
            <color indexed="81"/>
            <rFont val="Tahoma"/>
            <family val="2"/>
          </rPr>
          <t>EL
In   10:16   (rostered 09:00)
Out  18:23   (rostered 18:00)
Hours 8.12</t>
        </r>
      </text>
    </comment>
    <comment ref="BA60" authorId="0" shapeId="0" xr:uid="{017CDA27-A0AD-452B-979A-CB13D102BF66}">
      <text>
        <r>
          <rPr>
            <sz val="9"/>
            <color indexed="81"/>
            <rFont val="Tahoma"/>
            <family val="2"/>
          </rPr>
          <t>P/2
In   08:57   (rostered 09:00)
Out  13:50   (rostered 18:00)
Hours 4.88</t>
        </r>
      </text>
    </comment>
    <comment ref="BB60" authorId="0" shapeId="0" xr:uid="{1058A4B8-0335-4A62-9396-051999EF9309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C61" authorId="0" shapeId="0" xr:uid="{7AC627A1-C266-412F-B195-93BE48439CF8}">
      <text>
        <r>
          <rPr>
            <sz val="9"/>
            <color indexed="81"/>
            <rFont val="Tahoma"/>
            <family val="2"/>
          </rPr>
          <t>EL
In   13:02   (rostered 13:00)
Out  19:35   (rostered 22:00)
Hours 6.55</t>
        </r>
      </text>
    </comment>
    <comment ref="AD61" authorId="0" shapeId="0" xr:uid="{FD2B1B6E-2F0B-4D20-BB04-4A372D9F5589}">
      <text>
        <r>
          <rPr>
            <sz val="9"/>
            <color indexed="81"/>
            <rFont val="Tahoma"/>
            <family val="2"/>
          </rPr>
          <t>EL
In   12:03   (rostered 13:00)
Out  20:42   (rostered 22:00)
Hours 8.65</t>
        </r>
      </text>
    </comment>
    <comment ref="AE61" authorId="0" shapeId="0" xr:uid="{13C6F991-EA19-4579-943C-54411209A48E}">
      <text>
        <r>
          <rPr>
            <sz val="9"/>
            <color indexed="81"/>
            <rFont val="Tahoma"/>
            <family val="2"/>
          </rPr>
          <t>EL
In   12:07   (rostered 13:00)
Out  18:25   (rostered 22:00)
Hours 6.30</t>
        </r>
      </text>
    </comment>
    <comment ref="AF61" authorId="0" shapeId="0" xr:uid="{4E992E9E-7396-4CC4-8D9B-9ACDB73EEC2C}">
      <text>
        <r>
          <rPr>
            <sz val="9"/>
            <color indexed="81"/>
            <rFont val="Tahoma"/>
            <family val="2"/>
          </rPr>
          <t>EL
In   11:46   (rostered 13:00)
Out  20:00   (rostered 22:00)
Hours 8.23</t>
        </r>
      </text>
    </comment>
    <comment ref="AG61" authorId="0" shapeId="0" xr:uid="{0F46EE77-E978-41D2-B9E9-8EBEA87F6736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J61" authorId="0" shapeId="0" xr:uid="{C2B4F9BC-025E-4B56-8920-276FB03A60CE}">
      <text>
        <r>
          <rPr>
            <sz val="9"/>
            <color indexed="81"/>
            <rFont val="Tahoma"/>
            <family val="2"/>
          </rPr>
          <t>EL
In   13:31   (rostered 13:00)
Out  21:54   (rostered 22:00)
Hours 8.38</t>
        </r>
      </text>
    </comment>
    <comment ref="AK61" authorId="0" shapeId="0" xr:uid="{3D59C4FF-12C6-4229-9F4F-F0AA7D18CB42}">
      <text>
        <r>
          <rPr>
            <sz val="9"/>
            <color indexed="81"/>
            <rFont val="Tahoma"/>
            <family val="2"/>
          </rPr>
          <t>EL
In   12:03   (rostered 13:00)
Out  20:24   (rostered 22:00)
Hours 8.35</t>
        </r>
      </text>
    </comment>
    <comment ref="AL61" authorId="0" shapeId="0" xr:uid="{17EE2125-9A54-4456-86BC-595355D18452}">
      <text>
        <r>
          <rPr>
            <sz val="9"/>
            <color indexed="81"/>
            <rFont val="Tahoma"/>
            <family val="2"/>
          </rPr>
          <t>EL
In   12:54   (rostered 13:00)
Out  20:38   (rostered 22:00)
Hours 7.73</t>
        </r>
      </text>
    </comment>
    <comment ref="AM61" authorId="0" shapeId="0" xr:uid="{935296DB-C515-4E67-AC0A-1AD6B38D8E99}">
      <text>
        <r>
          <rPr>
            <sz val="9"/>
            <color indexed="81"/>
            <rFont val="Tahoma"/>
            <family val="2"/>
          </rPr>
          <t>EL
In   12:31   (rostered 13:00)
Out  19:41   (rostered 22:00)
Hours 7.17</t>
        </r>
      </text>
    </comment>
    <comment ref="AN61" authorId="0" shapeId="0" xr:uid="{4C35D84C-7B2A-4300-91E3-968F913E2FCB}">
      <text>
        <r>
          <rPr>
            <sz val="9"/>
            <color indexed="81"/>
            <rFont val="Tahoma"/>
            <family val="2"/>
          </rPr>
          <t>EL
In   11:14   (rostered 13:00)
Out  18:37   (rostered 22:00)
Hours 7.38</t>
        </r>
      </text>
    </comment>
    <comment ref="AQ61" authorId="0" shapeId="0" xr:uid="{FF678284-6D5D-4136-8507-74CF028BD552}">
      <text>
        <r>
          <rPr>
            <sz val="9"/>
            <color indexed="81"/>
            <rFont val="Tahoma"/>
            <family val="2"/>
          </rPr>
          <t>EL
In   13:54   (rostered 13:00)
Out  20:25   (rostered 22:00)
Hours 6.52</t>
        </r>
      </text>
    </comment>
    <comment ref="AR61" authorId="0" shapeId="0" xr:uid="{671B8531-3BAF-434F-85E6-FF854CB44592}">
      <text>
        <r>
          <rPr>
            <sz val="9"/>
            <color indexed="81"/>
            <rFont val="Tahoma"/>
            <family val="2"/>
          </rPr>
          <t>EL
In   13:46   (rostered 13:00)
Out  20:46   (rostered 22:00)
Hours 7.00</t>
        </r>
      </text>
    </comment>
    <comment ref="AS61" authorId="0" shapeId="0" xr:uid="{0C01E54B-F329-4DC3-95FC-203D2A507184}">
      <text>
        <r>
          <rPr>
            <sz val="9"/>
            <color indexed="81"/>
            <rFont val="Tahoma"/>
            <family val="2"/>
          </rPr>
          <t>EL
In   14:06   (rostered 13:00)
Out  22:45   (rostered 22:00)
Hours 8.65</t>
        </r>
      </text>
    </comment>
    <comment ref="AT61" authorId="0" shapeId="0" xr:uid="{45767E93-0E37-4CC9-B06B-F12A698A9FA3}">
      <text>
        <r>
          <rPr>
            <sz val="9"/>
            <color indexed="81"/>
            <rFont val="Tahoma"/>
            <family val="2"/>
          </rPr>
          <t>P/2
In   14:50   (rostered 13:00)
Out  20:12   (rostered 22:00)
Hours 5.37</t>
        </r>
      </text>
    </comment>
    <comment ref="AU61" authorId="0" shapeId="0" xr:uid="{5B21590B-18C2-4509-B4CE-150956B2566D}">
      <text>
        <r>
          <rPr>
            <sz val="9"/>
            <color indexed="81"/>
            <rFont val="Tahoma"/>
            <family val="2"/>
          </rPr>
          <t>EL
In   12:39   (rostered 13:00)
Out  19:27   (rostered 22:00)
Hours 6.80</t>
        </r>
      </text>
    </comment>
    <comment ref="AX61" authorId="0" shapeId="0" xr:uid="{0913BB03-2866-4348-B56D-55E974E78ECB}">
      <text>
        <r>
          <rPr>
            <sz val="9"/>
            <color indexed="81"/>
            <rFont val="Tahoma"/>
            <family val="2"/>
          </rPr>
          <t>EL
In   13:32   (rostered 13:00)
Out  20:29   (rostered 22:00)
Hours 6.95</t>
        </r>
      </text>
    </comment>
    <comment ref="AY61" authorId="0" shapeId="0" xr:uid="{4D4FA7E1-9018-47D7-A4E8-743AE562D8CB}">
      <text>
        <r>
          <rPr>
            <sz val="9"/>
            <color indexed="81"/>
            <rFont val="Tahoma"/>
            <family val="2"/>
          </rPr>
          <t>EL
In   13:57   (rostered 13:00)
Out  20:07   (rostered 22:00)
Hours 6.17</t>
        </r>
      </text>
    </comment>
    <comment ref="AZ61" authorId="0" shapeId="0" xr:uid="{A4F88DC6-7AEB-48F8-B01B-E54FFE702FCF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BA61" authorId="0" shapeId="0" xr:uid="{007881F6-61FB-4FDC-8CE0-DF4EA7018B21}">
      <text>
        <r>
          <rPr>
            <sz val="9"/>
            <color indexed="81"/>
            <rFont val="Tahoma"/>
            <family val="2"/>
          </rPr>
          <t>EL
In   14:21   (rostered 13:00)
Out  20:44   (rostered 22:00)
Hours 6.38</t>
        </r>
      </text>
    </comment>
    <comment ref="BB61" authorId="0" shapeId="0" xr:uid="{A13856E7-148B-4351-9C4B-8EBE11B1BA97}">
      <text>
        <r>
          <rPr>
            <sz val="9"/>
            <color indexed="81"/>
            <rFont val="Tahoma"/>
            <family val="2"/>
          </rPr>
          <t>EL
In   12:12   (rostered 13:00)
Out  18:40   (rostered 22:00)
Hours 6.47</t>
        </r>
      </text>
    </comment>
    <comment ref="BE61" authorId="0" shapeId="0" xr:uid="{C4468F2E-86B3-4474-B37B-67871BE7949A}">
      <text>
        <r>
          <rPr>
            <sz val="9"/>
            <color indexed="81"/>
            <rFont val="Tahoma"/>
            <family val="2"/>
          </rPr>
          <t>EL
In   13:25   (rostered 13:00)
Out  20:53   (rostered 22:00)
Hours 7.47</t>
        </r>
      </text>
    </comment>
    <comment ref="AC62" authorId="0" shapeId="0" xr:uid="{A7204755-A647-44D2-93A1-CC525201E98F}">
      <text>
        <r>
          <rPr>
            <sz val="9"/>
            <color indexed="81"/>
            <rFont val="Tahoma"/>
            <family val="2"/>
          </rPr>
          <t>EL
In   10:33   (rostered 09:00)
Out  18:19   (rostered 18:00)
Hours 7.77</t>
        </r>
      </text>
    </comment>
    <comment ref="AE62" authorId="0" shapeId="0" xr:uid="{AA4B0F99-3536-4455-AADF-415AB8B56361}">
      <text>
        <r>
          <rPr>
            <sz val="9"/>
            <color indexed="81"/>
            <rFont val="Tahoma"/>
            <family val="2"/>
          </rPr>
          <t>EL
In   09:08   (rostered 09:00)
Out  18:05   (rostered 18:00)
Hours 8.95</t>
        </r>
      </text>
    </comment>
    <comment ref="AF62" authorId="0" shapeId="0" xr:uid="{6E59C248-28EB-411E-8C62-81AC61D0AA95}">
      <text>
        <r>
          <rPr>
            <sz val="9"/>
            <color indexed="81"/>
            <rFont val="Tahoma"/>
            <family val="2"/>
          </rPr>
          <t>EL
In   09:02   (rostered 09:00)
Out  17:35   (rostered 18:00)
Hours 8.55</t>
        </r>
      </text>
    </comment>
    <comment ref="AG62" authorId="0" shapeId="0" xr:uid="{01D782AB-0992-4006-91E1-FADB5316AD85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J62" authorId="0" shapeId="0" xr:uid="{184B717C-4F77-4210-9377-F474A8D3C897}">
      <text>
        <r>
          <rPr>
            <sz val="9"/>
            <color indexed="81"/>
            <rFont val="Tahoma"/>
            <family val="2"/>
          </rPr>
          <t>EL
In   09:10   (rostered 09:00)
Out  18:07   (rostered 18:00)
Hours 8.95</t>
        </r>
      </text>
    </comment>
    <comment ref="AL62" authorId="0" shapeId="0" xr:uid="{6A2CB5F8-EBF0-4B8F-B3B4-CC7CC18EB9F2}">
      <text>
        <r>
          <rPr>
            <sz val="9"/>
            <color indexed="81"/>
            <rFont val="Tahoma"/>
            <family val="2"/>
          </rPr>
          <t>EL
In   09:14   (rostered 09:00)
Out  18:10   (rostered 18:00)
Hours 8.93</t>
        </r>
      </text>
    </comment>
    <comment ref="BA62" authorId="0" shapeId="0" xr:uid="{20975B29-770F-4607-AD2E-A742B340E585}">
      <text>
        <r>
          <rPr>
            <sz val="9"/>
            <color indexed="81"/>
            <rFont val="Tahoma"/>
            <family val="2"/>
          </rPr>
          <t>EL
In   09:45   (rostered 09:00)
Out  18:13   (rostered 18:00)
Hours 8.47</t>
        </r>
      </text>
    </comment>
    <comment ref="AC63" authorId="0" shapeId="0" xr:uid="{C55A1EEC-7D45-42BA-9839-957BCB54DC66}">
      <text>
        <r>
          <rPr>
            <sz val="9"/>
            <color indexed="81"/>
            <rFont val="Tahoma"/>
            <family val="2"/>
          </rPr>
          <t>No Login - Check Roster
Nothing in the login window but a departure at 2026-08-03 20:46 - 3 punches sit inside this shift, so somebody was here. Check the rostered start.
In   --:--   (rostered 09:00)
Out  20:46   (rostered 18:00)</t>
        </r>
      </text>
    </comment>
    <comment ref="AD63" authorId="0" shapeId="0" xr:uid="{E26DB7E4-08D5-4606-844D-6FF7E180AD80}">
      <text>
        <r>
          <rPr>
            <sz val="9"/>
            <color indexed="81"/>
            <rFont val="Tahoma"/>
            <family val="2"/>
          </rPr>
          <t>No Login - Check Roster
Nothing in the login window but a departure at 2026-08-04 18:07 - 2 punches sit inside this shift, so somebody was here. Check the rostered start.
In   --:--   (rostered 09:00)
Out  18:07   (rostered 18:00)</t>
        </r>
      </text>
    </comment>
    <comment ref="AE63" authorId="0" shapeId="0" xr:uid="{F2FC8EE3-69FB-4197-B2BC-98B6437E9D9E}">
      <text>
        <r>
          <rPr>
            <sz val="9"/>
            <color indexed="81"/>
            <rFont val="Tahoma"/>
            <family val="2"/>
          </rPr>
          <t>EL
In   11:12   (rostered 09:00)
Out  18:11   (rostered 18:00)
Hours 6.98</t>
        </r>
      </text>
    </comment>
    <comment ref="AG63" authorId="0" shapeId="0" xr:uid="{2E828673-5D63-4312-A7A3-9004BBA391EB}">
      <text>
        <r>
          <rPr>
            <sz val="9"/>
            <color indexed="81"/>
            <rFont val="Tahoma"/>
            <family val="2"/>
          </rPr>
          <t>EL
In   08:24   (rostered 09:00)
Out  16:07   (rostered 18:00)
Hours 7.72</t>
        </r>
      </text>
    </comment>
    <comment ref="AN63" authorId="0" shapeId="0" xr:uid="{4E74F46C-4827-4EB5-A6EA-A2AA656757ED}">
      <text>
        <r>
          <rPr>
            <sz val="9"/>
            <color indexed="81"/>
            <rFont val="Tahoma"/>
            <family val="2"/>
          </rPr>
          <t>P/2
In   14:02   (rostered 09:00)
Out  17:59   (rostered 18:00)
Hours 3.95</t>
        </r>
      </text>
    </comment>
    <comment ref="AZ63" authorId="0" shapeId="0" xr:uid="{D19F4FBE-0FF4-4AB7-A137-4E6B545222A0}">
      <text>
        <r>
          <rPr>
            <sz val="9"/>
            <color indexed="81"/>
            <rFont val="Tahoma"/>
            <family val="2"/>
          </rPr>
          <t>P/2
In   10:47   (rostered 09:00)
Out  15:27   (rostered 18:00)
Hours 4.67</t>
        </r>
      </text>
    </comment>
    <comment ref="BB63" authorId="0" shapeId="0" xr:uid="{BE7377F9-9A5D-47C9-92CE-800DC7B68DC4}">
      <text>
        <r>
          <rPr>
            <sz val="9"/>
            <color indexed="81"/>
            <rFont val="Tahoma"/>
            <family val="2"/>
          </rPr>
          <t>EL
In   09:06   (rostered 09:00)
Out  18:04   (rostered 18:00)
Hours 8.97</t>
        </r>
      </text>
    </comment>
    <comment ref="AD64" authorId="0" shapeId="0" xr:uid="{E1FCE5CF-313C-4FBF-8DFA-3352DDE4D960}">
      <text>
        <r>
          <rPr>
            <sz val="9"/>
            <color indexed="81"/>
            <rFont val="Tahoma"/>
            <family val="2"/>
          </rPr>
          <t>EL
In   11:16   (rostered 09:00)
Out  18:45   (rostered 18:00)
Hours 7.48</t>
        </r>
      </text>
    </comment>
    <comment ref="AZ64" authorId="0" shapeId="0" xr:uid="{30BAC4B6-F9F3-4E08-8D00-BC35FD0EBD9E}">
      <text>
        <r>
          <rPr>
            <sz val="9"/>
            <color indexed="81"/>
            <rFont val="Tahoma"/>
            <family val="2"/>
          </rPr>
          <t>P/2
In   09:10   (rostered 09:00)
Out  13:27   (rostered 18:00)
Hours 4.28</t>
        </r>
      </text>
    </comment>
    <comment ref="AD65" authorId="0" shapeId="0" xr:uid="{52C77B7A-2900-4E8F-93D4-231F567D25DE}">
      <text>
        <r>
          <rPr>
            <sz val="9"/>
            <color indexed="81"/>
            <rFont val="Tahoma"/>
            <family val="2"/>
          </rPr>
          <t>EL
In   11:16   (rostered 09:00)
Out  18:45   (rostered 18:00)
Hours 7.48</t>
        </r>
      </text>
    </comment>
    <comment ref="AL65" authorId="0" shapeId="0" xr:uid="{9CE2DEE3-B70F-41DB-8556-0EFB27FF501D}">
      <text>
        <r>
          <rPr>
            <sz val="9"/>
            <color indexed="81"/>
            <rFont val="Tahoma"/>
            <family val="2"/>
          </rPr>
          <t>EL
In   09:11   (rostered 09:00)
Out  18:10   (rostered 18:00)
Hours 8.98</t>
        </r>
      </text>
    </comment>
    <comment ref="AN65" authorId="0" shapeId="0" xr:uid="{E5CA3158-6596-4373-B180-70CD025D653B}">
      <text>
        <r>
          <rPr>
            <sz val="9"/>
            <color indexed="81"/>
            <rFont val="Tahoma"/>
            <family val="2"/>
          </rPr>
          <t>EL
In   09:27   (rostered 09:00)
Out  18:08   (rostered 18:00)
Hours 8.68</t>
        </r>
      </text>
    </comment>
    <comment ref="AS65" authorId="0" shapeId="0" xr:uid="{BF2A3134-1E2A-488D-9A76-CDE207CD9450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X65" authorId="0" shapeId="0" xr:uid="{7DB1D722-CD43-4756-98DF-AA85DF91052E}">
      <text>
        <r>
          <rPr>
            <sz val="9"/>
            <color indexed="81"/>
            <rFont val="Tahoma"/>
            <family val="2"/>
          </rPr>
          <t>EL
In   09:12   (rostered 09:00)
Out  16:49   (rostered 18:00)
Hours 7.62</t>
        </r>
      </text>
    </comment>
    <comment ref="AZ65" authorId="0" shapeId="0" xr:uid="{C75311A9-5197-4907-9232-F00D169A957C}">
      <text>
        <r>
          <rPr>
            <sz val="9"/>
            <color indexed="81"/>
            <rFont val="Tahoma"/>
            <family val="2"/>
          </rPr>
          <t>EL
In   09:10   (rostered 09:00)
Out  18:07   (rostered 18:00)
Hours 8.95</t>
        </r>
      </text>
    </comment>
    <comment ref="AC66" authorId="0" shapeId="0" xr:uid="{2D12C50D-9DA3-416D-BAA8-6DAB2CD94DD5}">
      <text>
        <r>
          <rPr>
            <sz val="9"/>
            <color indexed="81"/>
            <rFont val="Tahoma"/>
            <family val="2"/>
          </rPr>
          <t>EL
In   09:14   (rostered 09:00)
Out  18:07   (rostered 18:00)
Hours 8.88</t>
        </r>
      </text>
    </comment>
    <comment ref="AE66" authorId="0" shapeId="0" xr:uid="{33AA79F4-31D8-424D-A161-0AE600DC080D}">
      <text>
        <r>
          <rPr>
            <sz val="9"/>
            <color indexed="81"/>
            <rFont val="Tahoma"/>
            <family val="2"/>
          </rPr>
          <t>EL
In   10:24   (rostered 09:00)
Out  16:30   (rostered 18:00)
Hours 6.10</t>
        </r>
      </text>
    </comment>
    <comment ref="AG66" authorId="0" shapeId="0" xr:uid="{F3FFE925-8BE7-4F8F-8447-2F2C7CCE82BB}">
      <text>
        <r>
          <rPr>
            <sz val="9"/>
            <color indexed="81"/>
            <rFont val="Tahoma"/>
            <family val="2"/>
          </rPr>
          <t>EL
In   09:53   (rostered 09:00)
Out  18:26   (rostered 18:00)
Hours 8.55</t>
        </r>
      </text>
    </comment>
    <comment ref="AJ66" authorId="0" shapeId="0" xr:uid="{3BA63BCF-2FBB-4FD5-B184-BD892C98665A}">
      <text>
        <r>
          <rPr>
            <sz val="9"/>
            <color indexed="81"/>
            <rFont val="Tahoma"/>
            <family val="2"/>
          </rPr>
          <t>EL
In   10:03   (rostered 09:00)
Out  18:37   (rostered 18:00)
Hours 8.57</t>
        </r>
      </text>
    </comment>
    <comment ref="AM66" authorId="0" shapeId="0" xr:uid="{AEB6EADF-E907-4F2E-992D-7E8502C24678}">
      <text>
        <r>
          <rPr>
            <sz val="9"/>
            <color indexed="81"/>
            <rFont val="Tahoma"/>
            <family val="2"/>
          </rPr>
          <t>EL
In   09:54   (rostered 09:00)
Out  18:49   (rostered 18:00)
Hours 8.92</t>
        </r>
      </text>
    </comment>
    <comment ref="AR66" authorId="0" shapeId="0" xr:uid="{2C281AF2-598E-4112-8B90-E70A2DCE3414}">
      <text>
        <r>
          <rPr>
            <sz val="9"/>
            <color indexed="81"/>
            <rFont val="Tahoma"/>
            <family val="2"/>
          </rPr>
          <t>EL
In   11:29   (rostered 09:00)
Out  18:07   (rostered 18:00)
Hours 6.63</t>
        </r>
      </text>
    </comment>
    <comment ref="AS66" authorId="0" shapeId="0" xr:uid="{F6FCF04F-B11F-44FB-A290-60C54A3B889B}">
      <text>
        <r>
          <rPr>
            <sz val="9"/>
            <color indexed="81"/>
            <rFont val="Tahoma"/>
            <family val="2"/>
          </rPr>
          <t>EL
In   09:18   (rostered 09:00)
Out  18:11   (rostered 18:00)
Hours 8.88</t>
        </r>
      </text>
    </comment>
    <comment ref="AU66" authorId="0" shapeId="0" xr:uid="{735F4892-0272-417B-9F03-D37669020443}">
      <text>
        <r>
          <rPr>
            <sz val="9"/>
            <color indexed="81"/>
            <rFont val="Tahoma"/>
            <family val="2"/>
          </rPr>
          <t>EL
In   10:22   (rostered 09:00)
Out  18:32   (rostered 18:00)
Hours 8.17</t>
        </r>
      </text>
    </comment>
    <comment ref="AX66" authorId="0" shapeId="0" xr:uid="{0DBDB022-5163-4EFF-BA1D-FCB2AD3DDD9D}">
      <text>
        <r>
          <rPr>
            <sz val="9"/>
            <color indexed="81"/>
            <rFont val="Tahoma"/>
            <family val="2"/>
          </rPr>
          <t>EL
In   09:14   (rostered 09:00)
Out  18:09   (rostered 18:00)
Hours 8.92</t>
        </r>
      </text>
    </comment>
    <comment ref="AY66" authorId="0" shapeId="0" xr:uid="{5D7B2FEC-2E25-42CF-BB91-75359F15296B}">
      <text>
        <r>
          <rPr>
            <sz val="9"/>
            <color indexed="81"/>
            <rFont val="Tahoma"/>
            <family val="2"/>
          </rPr>
          <t>EL
In   09:46   (rostered 09:00)
Out  18:42   (rostered 18:00)
Hours 8.93</t>
        </r>
      </text>
    </comment>
    <comment ref="AZ66" authorId="0" shapeId="0" xr:uid="{A548DFE2-730D-41F9-8C5F-9AA844685289}">
      <text>
        <r>
          <rPr>
            <sz val="9"/>
            <color indexed="81"/>
            <rFont val="Tahoma"/>
            <family val="2"/>
          </rPr>
          <t>Missing Logout
An arrival but no departure before 2026-08-26 22:00.
In   11:30   (rostered 09:00)
Out  --:--   (rostered 18:00)</t>
        </r>
      </text>
    </comment>
    <comment ref="BA66" authorId="0" shapeId="0" xr:uid="{EF3FAA7A-4759-4898-AC76-E4C8FE0692FC}">
      <text>
        <r>
          <rPr>
            <sz val="9"/>
            <color indexed="81"/>
            <rFont val="Tahoma"/>
            <family val="2"/>
          </rPr>
          <t>EL
In   11:03   (rostered 09:00)
Out  18:27   (rostered 18:00)
Hours 7.40</t>
        </r>
      </text>
    </comment>
    <comment ref="BE66" authorId="0" shapeId="0" xr:uid="{292290A4-7C05-4827-81BD-B44AD2E7BD2B}">
      <text>
        <r>
          <rPr>
            <sz val="9"/>
            <color indexed="81"/>
            <rFont val="Tahoma"/>
            <family val="2"/>
          </rPr>
          <t>EL
In   10:18   (rostered 09:00)
Out  18:28   (rostered 18:00)
Hours 8.17</t>
        </r>
      </text>
    </comment>
    <comment ref="AC67" authorId="0" shapeId="0" xr:uid="{0374F901-A252-4FEF-A696-5E08EE666307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E67" authorId="0" shapeId="0" xr:uid="{517E5087-C597-46BB-B4BD-0BDA50581421}">
      <text>
        <r>
          <rPr>
            <sz val="9"/>
            <color indexed="81"/>
            <rFont val="Tahoma"/>
            <family val="2"/>
          </rPr>
          <t>P/2
In   12:38   (rostered 09:00)
Out  18:31   (rostered 18:00)
Hours 5.88</t>
        </r>
      </text>
    </comment>
    <comment ref="AG67" authorId="0" shapeId="0" xr:uid="{94157A78-DC14-4C0D-8922-8C84940DAA5A}">
      <text>
        <r>
          <rPr>
            <sz val="9"/>
            <color indexed="81"/>
            <rFont val="Tahoma"/>
            <family val="2"/>
          </rPr>
          <t>EL
In   12:29   (rostered 09:00)
Out  18:51   (rostered 18:00)
Hours 6.37</t>
        </r>
      </text>
    </comment>
    <comment ref="AN67" authorId="0" shapeId="0" xr:uid="{62E859E9-78A5-41C2-B659-CBDAB8B3F458}">
      <text>
        <r>
          <rPr>
            <sz val="9"/>
            <color indexed="81"/>
            <rFont val="Tahoma"/>
            <family val="2"/>
          </rPr>
          <t>Missing Logout
An arrival but no departure before 2026-08-14 22:00.
In   09:34   (rostered 09:00)
Out  --:--   (rostered 18:00)</t>
        </r>
      </text>
    </comment>
    <comment ref="AZ67" authorId="0" shapeId="0" xr:uid="{60BBD3FE-3E3C-4C12-AB50-1C1B634ECA4C}">
      <text>
        <r>
          <rPr>
            <sz val="9"/>
            <color indexed="81"/>
            <rFont val="Tahoma"/>
            <family val="2"/>
          </rPr>
          <t>EL
In   09:20   (rostered 09:00)
Out  16:12   (rostered 18:00)
Hours 6.87</t>
        </r>
      </text>
    </comment>
    <comment ref="BA67" authorId="0" shapeId="0" xr:uid="{7DE75462-4CE3-4E03-AEE0-967B4E352658}">
      <text>
        <r>
          <rPr>
            <sz val="9"/>
            <color indexed="81"/>
            <rFont val="Tahoma"/>
            <family val="2"/>
          </rPr>
          <t>EL
In   09:19   (rostered 09:00)
Out  18:17   (rostered 18:00)
Hours 8.97</t>
        </r>
      </text>
    </comment>
    <comment ref="AF68" authorId="0" shapeId="0" xr:uid="{CD0365CF-E8BC-43EB-9C0C-E83180B92272}">
      <text>
        <r>
          <rPr>
            <sz val="9"/>
            <color indexed="81"/>
            <rFont val="Tahoma"/>
            <family val="2"/>
          </rPr>
          <t>P/2
In   08:59   (rostered 09:00)
Out  13:10   (rostered 18:00)
Hours 4.18</t>
        </r>
      </text>
    </comment>
    <comment ref="AM68" authorId="0" shapeId="0" xr:uid="{020F37BA-6D12-40D6-B659-5E9C00970039}">
      <text>
        <r>
          <rPr>
            <sz val="9"/>
            <color indexed="81"/>
            <rFont val="Tahoma"/>
            <family val="2"/>
          </rPr>
          <t>EL
In   08:59   (rostered 09:00)
Out  16:02   (rostered 18:00)
Hours 7.05</t>
        </r>
      </text>
    </comment>
    <comment ref="AU68" authorId="0" shapeId="0" xr:uid="{574F653D-799E-49C4-B322-87A7A93B9EB9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Z68" authorId="0" shapeId="0" xr:uid="{A84B139E-7FF7-4CB2-87F1-8818E0E01ABA}">
      <text>
        <r>
          <rPr>
            <sz val="9"/>
            <color indexed="81"/>
            <rFont val="Tahoma"/>
            <family val="2"/>
          </rPr>
          <t>EL
In   09:04   (rostered 09:00)
Out  18:00   (rostered 18:00)
Hours 8.93</t>
        </r>
      </text>
    </comment>
    <comment ref="BA68" authorId="0" shapeId="0" xr:uid="{E46E00B3-C96B-44C5-93D1-9F078AD4E225}">
      <text>
        <r>
          <rPr>
            <sz val="9"/>
            <color indexed="81"/>
            <rFont val="Tahoma"/>
            <family val="2"/>
          </rPr>
          <t>Missing Logout
An arrival but no departure before 2026-08-27 22:00.
In   08:58   (rostered 09:00)
Out  --:--   (rostered 18:00)</t>
        </r>
      </text>
    </comment>
    <comment ref="BB68" authorId="0" shapeId="0" xr:uid="{627E5BCA-A9BB-4297-B62A-2FC7F0898B90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K69" authorId="0" shapeId="0" xr:uid="{AF52CDB5-39A7-4A55-B5DC-B317FEDE5422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L69" authorId="0" shapeId="0" xr:uid="{7A63183C-FD78-4068-A09A-1C4F1DB27841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M69" authorId="0" shapeId="0" xr:uid="{44F71492-072F-48EE-92B7-5AC895B9D6B4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N69" authorId="0" shapeId="0" xr:uid="{39620B2C-1F3C-45D7-9BEB-4920A594DA8B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Q69" authorId="0" shapeId="0" xr:uid="{0E69FBF8-1480-4773-B697-E4BE2452A368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R69" authorId="0" shapeId="0" xr:uid="{A4D5D7EA-AD06-4F47-8109-05ADF2A6C309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T69" authorId="0" shapeId="0" xr:uid="{B922A7EC-823C-4A5E-9A43-F66D69F6CEB4}">
      <text>
        <r>
          <rPr>
            <sz val="9"/>
            <color indexed="81"/>
            <rFont val="Tahoma"/>
            <family val="2"/>
          </rPr>
          <t>EL
In   14:59   (rostered 15:00)
Out  23:00   (rostered 00:00)
Hours 8.02</t>
        </r>
      </text>
    </comment>
    <comment ref="BE69" authorId="0" shapeId="0" xr:uid="{61177872-9AB1-4D70-A91B-C80FD26AC41D}">
      <text>
        <r>
          <rPr>
            <sz val="9"/>
            <color indexed="81"/>
            <rFont val="Tahoma"/>
            <family val="2"/>
          </rPr>
          <t>EL
In   15:01   (rostered 15:00)
Out  23:59   (rostered 00:00)
Hours 8.97</t>
        </r>
      </text>
    </comment>
    <comment ref="AC70" authorId="0" shapeId="0" xr:uid="{FBF7EB91-340A-43E2-8356-BD70BDAC62EC}">
      <text>
        <r>
          <rPr>
            <sz val="9"/>
            <color indexed="81"/>
            <rFont val="Tahoma"/>
            <family val="2"/>
          </rPr>
          <t>UT-EL
In   19:25   (rostered 18:00)
Out  04:23   (rostered 03:00)
Hours 8.97</t>
        </r>
      </text>
    </comment>
    <comment ref="AG70" authorId="0" shapeId="0" xr:uid="{023FD396-F53B-4885-B67E-A5488A73759C}">
      <text>
        <r>
          <rPr>
            <sz val="9"/>
            <color indexed="81"/>
            <rFont val="Tahoma"/>
            <family val="2"/>
          </rPr>
          <t>UT-EL
In   18:34   (rostered 18:00)
Out  00:52   (rostered 03:00)
Hours 6.30</t>
        </r>
      </text>
    </comment>
    <comment ref="AJ70" authorId="0" shapeId="0" xr:uid="{CA57BCD8-7EE2-4D13-96E3-A838ED18441F}">
      <text>
        <r>
          <rPr>
            <sz val="9"/>
            <color indexed="81"/>
            <rFont val="Tahoma"/>
            <family val="2"/>
          </rPr>
          <t>UT-EL
In   19:36   (rostered 18:00)
Out  03:25   (rostered 03:00)
Hours 7.82</t>
        </r>
      </text>
    </comment>
    <comment ref="AK70" authorId="0" shapeId="0" xr:uid="{43168F64-220C-4242-935E-B1A585DF0159}">
      <text>
        <r>
          <rPr>
            <sz val="9"/>
            <color indexed="81"/>
            <rFont val="Tahoma"/>
            <family val="2"/>
          </rPr>
          <t>UT-EL
In   18:28   (rostered 18:00)
Out  03:22   (rostered 03:00)
Hours 8.90</t>
        </r>
      </text>
    </comment>
    <comment ref="AL70" authorId="0" shapeId="0" xr:uid="{03F0ECB0-10E4-48EF-B1B7-7663E66CFC40}">
      <text>
        <r>
          <rPr>
            <sz val="9"/>
            <color indexed="81"/>
            <rFont val="Tahoma"/>
            <family val="2"/>
          </rPr>
          <t>UT-EL
In   19:51   (rostered 18:00)
Out  04:23   (rostered 03:00)
Hours 8.53</t>
        </r>
      </text>
    </comment>
    <comment ref="AM70" authorId="0" shapeId="0" xr:uid="{777DE1C1-6AF4-4867-90E7-FC30B2697FE8}">
      <text>
        <r>
          <rPr>
            <sz val="9"/>
            <color indexed="81"/>
            <rFont val="Tahoma"/>
            <family val="2"/>
          </rPr>
          <t>UT-EL
In   19:12   (rostered 18:00)
Out  03:06   (rostered 03:00)
Hours 7.90</t>
        </r>
      </text>
    </comment>
    <comment ref="AN70" authorId="0" shapeId="0" xr:uid="{AD2F429C-2D4F-4F8A-8069-CC3486900C22}">
      <text>
        <r>
          <rPr>
            <sz val="9"/>
            <color indexed="81"/>
            <rFont val="Tahoma"/>
            <family val="2"/>
          </rPr>
          <t>UT-EL
In   21:55   (rostered 18:00)
Out  04:28   (rostered 03:00)
Hours 6.55</t>
        </r>
      </text>
    </comment>
    <comment ref="AQ70" authorId="0" shapeId="0" xr:uid="{4D3EC55B-4B6E-40E1-9676-256EEAFB4406}">
      <text>
        <r>
          <rPr>
            <sz val="9"/>
            <color indexed="81"/>
            <rFont val="Tahoma"/>
            <family val="2"/>
          </rPr>
          <t>UT-EL
In   18:38   (rostered 18:00)
Out  03:35   (rostered 03:00)
Hours 8.95</t>
        </r>
      </text>
    </comment>
    <comment ref="AR70" authorId="0" shapeId="0" xr:uid="{D2DD703D-2796-45AC-A7E3-028E5B709C67}">
      <text>
        <r>
          <rPr>
            <sz val="9"/>
            <color indexed="81"/>
            <rFont val="Tahoma"/>
            <family val="2"/>
          </rPr>
          <t>UT-EL
In   18:14   (rostered 18:00)
Out  03:05   (rostered 03:00)
Hours 8.85</t>
        </r>
      </text>
    </comment>
    <comment ref="AS70" authorId="0" shapeId="0" xr:uid="{5D16E2F4-4425-447F-A56B-2DB22F3888EB}">
      <text>
        <r>
          <rPr>
            <sz val="9"/>
            <color indexed="81"/>
            <rFont val="Tahoma"/>
            <family val="2"/>
          </rPr>
          <t>UT-EL
In   19:01   (rostered 18:00)
Out  03:10   (rostered 03:00)
Hours 8.15</t>
        </r>
      </text>
    </comment>
    <comment ref="AT70" authorId="0" shapeId="0" xr:uid="{A2BA929F-BC31-4EDC-812D-A62BFFFC75B6}">
      <text>
        <r>
          <rPr>
            <sz val="9"/>
            <color indexed="81"/>
            <rFont val="Tahoma"/>
            <family val="2"/>
          </rPr>
          <t>UT-EL
In   18:47   (rostered 18:00)
Out  03:18   (rostered 03:00)
Hours 8.52</t>
        </r>
      </text>
    </comment>
    <comment ref="AX70" authorId="0" shapeId="0" xr:uid="{156BEDF0-4698-4CDE-92C8-56F4FE9F2D7C}">
      <text>
        <r>
          <rPr>
            <sz val="9"/>
            <color indexed="81"/>
            <rFont val="Tahoma"/>
            <family val="2"/>
          </rPr>
          <t>UT-EL
In   21:54   (rostered 18:00)
Out  04:28   (rostered 03:00)
Hours 6.57</t>
        </r>
      </text>
    </comment>
    <comment ref="AY70" authorId="0" shapeId="0" xr:uid="{566E3DF6-86AB-4700-B031-FE2ECE9FFF0D}">
      <text>
        <r>
          <rPr>
            <sz val="9"/>
            <color indexed="81"/>
            <rFont val="Tahoma"/>
            <family val="2"/>
          </rPr>
          <t>UT
In   18:25   (rostered 18:00)
Out  04:06   (rostered 03:00)
Hours 9.68</t>
        </r>
      </text>
    </comment>
    <comment ref="AZ70" authorId="0" shapeId="0" xr:uid="{ACB8F70E-A1C5-4909-8FE6-35D6C0164476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BA70" authorId="0" shapeId="0" xr:uid="{46CBC0DD-A4A0-4A2A-9583-0E3F23F66705}">
      <text>
        <r>
          <rPr>
            <sz val="9"/>
            <color indexed="81"/>
            <rFont val="Tahoma"/>
            <family val="2"/>
          </rPr>
          <t>UT
In   18:17   (rostered 18:00)
Out  04:31   (rostered 03:00)
Hours 10.23</t>
        </r>
      </text>
    </comment>
    <comment ref="BB70" authorId="0" shapeId="0" xr:uid="{CFFAB167-750D-44DC-804C-601EEE904C20}">
      <text>
        <r>
          <rPr>
            <sz val="9"/>
            <color indexed="81"/>
            <rFont val="Tahoma"/>
            <family val="2"/>
          </rPr>
          <t>UT
In   18:36   (rostered 18:00)
Out  04:55   (rostered 03:00)
Hours 10.32</t>
        </r>
      </text>
    </comment>
    <comment ref="AC71" authorId="0" shapeId="0" xr:uid="{85A41A9C-7677-49F4-8C22-B259907F304B}">
      <text>
        <r>
          <rPr>
            <sz val="9"/>
            <color indexed="81"/>
            <rFont val="Tahoma"/>
            <family val="2"/>
          </rPr>
          <t>UT-EL
In   19:28   (rostered 19:00)
Out  04:22   (rostered 04:00)
Hours 8.90</t>
        </r>
      </text>
    </comment>
    <comment ref="AD71" authorId="0" shapeId="0" xr:uid="{14F38DDB-2EB2-4116-9623-08F0D83B54D3}">
      <text>
        <r>
          <rPr>
            <sz val="9"/>
            <color indexed="81"/>
            <rFont val="Tahoma"/>
            <family val="2"/>
          </rPr>
          <t>UT
In   19:29   (rostered 19:00)
Out  04:36   (rostered 04:00)
Hours 9.12</t>
        </r>
      </text>
    </comment>
    <comment ref="AE71" authorId="0" shapeId="0" xr:uid="{540CAC5E-D79D-4A1D-9416-0565595DC2BC}">
      <text>
        <r>
          <rPr>
            <sz val="9"/>
            <color indexed="81"/>
            <rFont val="Tahoma"/>
            <family val="2"/>
          </rPr>
          <t>UT
In   19:33   (rostered 19:00)
Out  05:37   (rostered 04:00)
Hours 10.07</t>
        </r>
      </text>
    </comment>
    <comment ref="AF71" authorId="0" shapeId="0" xr:uid="{7776D622-EC9C-40B8-9A57-25E8119F3A22}">
      <text>
        <r>
          <rPr>
            <sz val="9"/>
            <color indexed="81"/>
            <rFont val="Tahoma"/>
            <family val="2"/>
          </rPr>
          <t>UT-EL
In   19:52   (rostered 19:00)
Out  04:22   (rostered 04:00)
Hours 8.50</t>
        </r>
      </text>
    </comment>
    <comment ref="AG71" authorId="0" shapeId="0" xr:uid="{AD5BADA9-C150-49F3-9004-58BEF47C83F6}">
      <text>
        <r>
          <rPr>
            <sz val="9"/>
            <color indexed="81"/>
            <rFont val="Tahoma"/>
            <family val="2"/>
          </rPr>
          <t>UT
In   19:33   (rostered 19:00)
Out  05:35   (rostered 04:00)
Hours 10.03</t>
        </r>
      </text>
    </comment>
    <comment ref="AJ71" authorId="0" shapeId="0" xr:uid="{003E86E7-2577-49EF-AAD2-085549A4EE79}">
      <text>
        <r>
          <rPr>
            <sz val="9"/>
            <color indexed="81"/>
            <rFont val="Tahoma"/>
            <family val="2"/>
          </rPr>
          <t>UT-EL
In   19:12   (rostered 19:00)
Out  04:05   (rostered 04:00)
Hours 8.88</t>
        </r>
      </text>
    </comment>
    <comment ref="AK71" authorId="0" shapeId="0" xr:uid="{2A147084-97ED-446A-97C0-7023296092D0}">
      <text>
        <r>
          <rPr>
            <sz val="9"/>
            <color indexed="81"/>
            <rFont val="Tahoma"/>
            <family val="2"/>
          </rPr>
          <t>UT-EL
In   19:53   (rostered 19:00)
Out  04:47   (rostered 04:00)
Hours 8.90</t>
        </r>
      </text>
    </comment>
    <comment ref="AL71" authorId="0" shapeId="0" xr:uid="{99CD6DE1-BFEE-4C63-A272-009A77D7D695}">
      <text>
        <r>
          <rPr>
            <sz val="9"/>
            <color indexed="81"/>
            <rFont val="Tahoma"/>
            <family val="2"/>
          </rPr>
          <t>UT-EL
In   19:38   (rostered 19:00)
Out  04:14   (rostered 04:00)
Hours 8.60</t>
        </r>
      </text>
    </comment>
    <comment ref="AM71" authorId="0" shapeId="0" xr:uid="{DC964811-DFD3-44E7-89C2-8CA10326F41D}">
      <text>
        <r>
          <rPr>
            <sz val="9"/>
            <color indexed="81"/>
            <rFont val="Tahoma"/>
            <family val="2"/>
          </rPr>
          <t>UT-EL
In   20:03   (rostered 19:00)
Out  04:01   (rostered 04:00)
Hours 7.97</t>
        </r>
      </text>
    </comment>
    <comment ref="AN71" authorId="0" shapeId="0" xr:uid="{BC0B53B1-BC25-4668-B388-A5AC129F4593}">
      <text>
        <r>
          <rPr>
            <sz val="9"/>
            <color indexed="81"/>
            <rFont val="Tahoma"/>
            <family val="2"/>
          </rPr>
          <t>UT-EL
In   19:43   (rostered 19:00)
Out  04:24   (rostered 04:00)
Hours 8.68</t>
        </r>
      </text>
    </comment>
    <comment ref="AQ71" authorId="0" shapeId="0" xr:uid="{35C241F6-F09D-43C7-939C-C1E05E1185C5}">
      <text>
        <r>
          <rPr>
            <sz val="9"/>
            <color indexed="81"/>
            <rFont val="Tahoma"/>
            <family val="2"/>
          </rPr>
          <t>UT-EL
In   19:40   (rostered 19:00)
Out  04:06   (rostered 04:00)
Hours 8.43</t>
        </r>
      </text>
    </comment>
    <comment ref="AR71" authorId="0" shapeId="0" xr:uid="{26930313-211A-42FE-AD93-F0C61B81E7BB}">
      <text>
        <r>
          <rPr>
            <sz val="9"/>
            <color indexed="81"/>
            <rFont val="Tahoma"/>
            <family val="2"/>
          </rPr>
          <t>UT-EL
In   19:49   (rostered 19:00)
Out  04:02   (rostered 04:00)
Hours 8.22</t>
        </r>
      </text>
    </comment>
    <comment ref="AS71" authorId="0" shapeId="0" xr:uid="{50FD0903-29C5-4C84-8295-56FD2F9F249B}">
      <text>
        <r>
          <rPr>
            <sz val="9"/>
            <color indexed="81"/>
            <rFont val="Tahoma"/>
            <family val="2"/>
          </rPr>
          <t>UT-EL
In   19:37   (rostered 19:00)
Out  04:21   (rostered 04:00)
Hours 8.73</t>
        </r>
      </text>
    </comment>
    <comment ref="AT71" authorId="0" shapeId="0" xr:uid="{1163E90B-CBD7-43F4-AC29-9D4DE5DB3E23}">
      <text>
        <r>
          <rPr>
            <sz val="9"/>
            <color indexed="81"/>
            <rFont val="Tahoma"/>
            <family val="2"/>
          </rPr>
          <t>UT-EL
In   19:40   (rostered 19:00)
Out  04:19   (rostered 04:00)
Hours 8.65</t>
        </r>
      </text>
    </comment>
    <comment ref="AU71" authorId="0" shapeId="0" xr:uid="{153C6516-2D25-422B-9587-656D381F2D80}">
      <text>
        <r>
          <rPr>
            <sz val="9"/>
            <color indexed="81"/>
            <rFont val="Tahoma"/>
            <family val="2"/>
          </rPr>
          <t>UT-EL
In   20:19   (rostered 19:00)
Out  04:18   (rostered 04:00)
Hours 7.98</t>
        </r>
      </text>
    </comment>
    <comment ref="AX71" authorId="0" shapeId="0" xr:uid="{3A4B6527-930B-4C8F-B9F0-6CD2D1480B39}">
      <text>
        <r>
          <rPr>
            <sz val="9"/>
            <color indexed="81"/>
            <rFont val="Tahoma"/>
            <family val="2"/>
          </rPr>
          <t>UT
In   19:24   (rostered 19:00)
Out  04:28   (rostered 04:00)
Hours 9.07</t>
        </r>
      </text>
    </comment>
    <comment ref="AY71" authorId="0" shapeId="0" xr:uid="{357B5A4A-6A2B-4908-A095-EBC4A96404AA}">
      <text>
        <r>
          <rPr>
            <sz val="9"/>
            <color indexed="81"/>
            <rFont val="Tahoma"/>
            <family val="2"/>
          </rPr>
          <t>UT-EL
In   19:32   (rostered 19:00)
Out  04:27   (rostered 04:00)
Hours 8.92</t>
        </r>
      </text>
    </comment>
    <comment ref="AZ71" authorId="0" shapeId="0" xr:uid="{E458160A-60FD-4326-A678-B50752D0B756}">
      <text>
        <r>
          <rPr>
            <sz val="9"/>
            <color indexed="81"/>
            <rFont val="Tahoma"/>
            <family val="2"/>
          </rPr>
          <t>UT
In   19:28   (rostered 19:00)
Out  04:34   (rostered 04:00)
Hours 9.10</t>
        </r>
      </text>
    </comment>
    <comment ref="BA71" authorId="0" shapeId="0" xr:uid="{F86C1F14-BCFD-4F8F-884E-AB887EA1B6F9}">
      <text>
        <r>
          <rPr>
            <sz val="9"/>
            <color indexed="81"/>
            <rFont val="Tahoma"/>
            <family val="2"/>
          </rPr>
          <t>UT
In   19:17   (rostered 19:00)
Out  04:37   (rostered 04:00)
Hours 9.33</t>
        </r>
      </text>
    </comment>
    <comment ref="BE71" authorId="0" shapeId="0" xr:uid="{0C9D6505-468B-4764-AF77-2A97FB04C2D4}">
      <text>
        <r>
          <rPr>
            <sz val="9"/>
            <color indexed="81"/>
            <rFont val="Tahoma"/>
            <family val="2"/>
          </rPr>
          <t>UT
In   19:21   (rostered 19:00)
Out  04:57   (rostered 04:00)
Hours 9.60</t>
        </r>
      </text>
    </comment>
    <comment ref="AF72" authorId="0" shapeId="0" xr:uid="{F252D4AD-1D67-4F03-883E-559A1E8B339C}">
      <text>
        <r>
          <rPr>
            <sz val="9"/>
            <color indexed="81"/>
            <rFont val="Tahoma"/>
            <family val="2"/>
          </rPr>
          <t>EL
In   18:25   (rostered 19:00)
Out  03:10   (rostered 04:00)
Hours 8.75</t>
        </r>
      </text>
    </comment>
    <comment ref="AJ72" authorId="0" shapeId="0" xr:uid="{21D2287E-C980-4BA6-97F6-B250C05BC4B3}">
      <text>
        <r>
          <rPr>
            <sz val="9"/>
            <color indexed="81"/>
            <rFont val="Tahoma"/>
            <family val="2"/>
          </rPr>
          <t>EL
In   18:24   (rostered 19:00)
Out  03:18   (rostered 04:00)
Hours 8.90</t>
        </r>
      </text>
    </comment>
    <comment ref="AK72" authorId="0" shapeId="0" xr:uid="{E8FC6F76-0C15-4993-8173-67931E373F3C}">
      <text>
        <r>
          <rPr>
            <sz val="9"/>
            <color indexed="81"/>
            <rFont val="Tahoma"/>
            <family val="2"/>
          </rPr>
          <t>EL
In   18:20   (rostered 19:00)
Out  03:10   (rostered 04:00)
Hours 8.83</t>
        </r>
      </text>
    </comment>
    <comment ref="AM72" authorId="0" shapeId="0" xr:uid="{572BE0F0-F51D-4CB9-A2A2-4EE5C14E6F2B}">
      <text>
        <r>
          <rPr>
            <sz val="9"/>
            <color indexed="81"/>
            <rFont val="Tahoma"/>
            <family val="2"/>
          </rPr>
          <t>EL
In   19:06   (rostered 19:00)
Out  03:10   (rostered 04:00)
Hours 8.07</t>
        </r>
      </text>
    </comment>
    <comment ref="AQ72" authorId="0" shapeId="0" xr:uid="{B89BC91B-1B24-4C28-9CAF-D28F67828333}">
      <text>
        <r>
          <rPr>
            <sz val="9"/>
            <color indexed="81"/>
            <rFont val="Tahoma"/>
            <family val="2"/>
          </rPr>
          <t>EL
In   18:57   (rostered 19:00)
Out  03:06   (rostered 04:00)
Hours 8.15</t>
        </r>
      </text>
    </comment>
    <comment ref="AS72" authorId="0" shapeId="0" xr:uid="{F284E067-D611-4EE7-8030-9DC65B0A3D16}">
      <text>
        <r>
          <rPr>
            <sz val="9"/>
            <color indexed="81"/>
            <rFont val="Tahoma"/>
            <family val="2"/>
          </rPr>
          <t>EL
In   18:31   (rostered 19:00)
Out  03:04   (rostered 04:00)
Hours 8.55</t>
        </r>
      </text>
    </comment>
    <comment ref="AT72" authorId="0" shapeId="0" xr:uid="{09BC5FAC-D369-4EB2-B9D2-8B7FAE7D9445}">
      <text>
        <r>
          <rPr>
            <sz val="9"/>
            <color indexed="81"/>
            <rFont val="Tahoma"/>
            <family val="2"/>
          </rPr>
          <t>EL
In   18:48   (rostered 19:00)
Out  03:16   (rostered 04:00)
Hours 8.47</t>
        </r>
      </text>
    </comment>
    <comment ref="AX72" authorId="0" shapeId="0" xr:uid="{2FF02BDA-A5F0-4E3C-AE60-3DCD6F92717D}">
      <text>
        <r>
          <rPr>
            <sz val="9"/>
            <color indexed="81"/>
            <rFont val="Tahoma"/>
            <family val="2"/>
          </rPr>
          <t>EL
In   18:41   (rostered 19:00)
Out  03:28   (rostered 04:00)
Hours 8.78</t>
        </r>
      </text>
    </comment>
    <comment ref="AY72" authorId="0" shapeId="0" xr:uid="{217F2FE7-CD63-48A0-967A-8C74CE04AB89}">
      <text>
        <r>
          <rPr>
            <sz val="9"/>
            <color indexed="81"/>
            <rFont val="Tahoma"/>
            <family val="2"/>
          </rPr>
          <t>EL
In   18:27   (rostered 19:00)
Out  03:09   (rostered 04:00)
Hours 8.70</t>
        </r>
      </text>
    </comment>
    <comment ref="BE72" authorId="0" shapeId="0" xr:uid="{D507E58E-FE23-47F3-B062-45C861F877CC}">
      <text>
        <r>
          <rPr>
            <sz val="9"/>
            <color indexed="81"/>
            <rFont val="Tahoma"/>
            <family val="2"/>
          </rPr>
          <t>P/2
In   22:45   (rostered 19:00)
Out  03:36   (rostered 04:00)
Hours 4.85</t>
        </r>
      </text>
    </comment>
    <comment ref="AC73" authorId="0" shapeId="0" xr:uid="{AD78DE52-84B8-4501-99F7-5B28BA04BF8E}">
      <text>
        <r>
          <rPr>
            <sz val="9"/>
            <color indexed="81"/>
            <rFont val="Tahoma"/>
            <family val="2"/>
          </rPr>
          <t>UT-EL
In   19:55   (rostered 19:00)
Out  03:33   (rostered 04:00)
Hours 7.63</t>
        </r>
      </text>
    </comment>
    <comment ref="AD73" authorId="0" shapeId="0" xr:uid="{803AF963-AC78-4E75-A753-F790B8E768BD}">
      <text>
        <r>
          <rPr>
            <sz val="9"/>
            <color indexed="81"/>
            <rFont val="Tahoma"/>
            <family val="2"/>
          </rPr>
          <t>EL
In   18:47   (rostered 19:00)
Out  03:11   (rostered 04:00)
Hours 8.40</t>
        </r>
      </text>
    </comment>
    <comment ref="AF73" authorId="0" shapeId="0" xr:uid="{B3343167-D8FA-4F31-893C-3E0F9E9B7D45}">
      <text>
        <r>
          <rPr>
            <sz val="9"/>
            <color indexed="81"/>
            <rFont val="Tahoma"/>
            <family val="2"/>
          </rPr>
          <t>EL
In   18:29   (rostered 19:00)
Out  03:22   (rostered 04:00)
Hours 8.88</t>
        </r>
      </text>
    </comment>
    <comment ref="AG73" authorId="0" shapeId="0" xr:uid="{B0C7379B-35CA-48C1-9EAE-17FE58A5852A}">
      <text>
        <r>
          <rPr>
            <sz val="9"/>
            <color indexed="81"/>
            <rFont val="Tahoma"/>
            <family val="2"/>
          </rPr>
          <t>P/2
In   18:39   (rostered 19:00)
Out  23:37   (rostered 04:00)
Hours 4.97</t>
        </r>
      </text>
    </comment>
    <comment ref="AJ73" authorId="0" shapeId="0" xr:uid="{CE706271-9E11-4889-8D44-A8DF986F4ACA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K73" authorId="0" shapeId="0" xr:uid="{3857EC07-CA0C-43FC-84AC-E7858D29EA73}">
      <text>
        <r>
          <rPr>
            <sz val="9"/>
            <color indexed="81"/>
            <rFont val="Tahoma"/>
            <family val="2"/>
          </rPr>
          <t>EL
In   18:10   (rostered 19:00)
Out  03:07   (rostered 04:00)
Hours 8.95</t>
        </r>
      </text>
    </comment>
    <comment ref="AM73" authorId="0" shapeId="0" xr:uid="{4A81D3DD-EB9E-463C-ADA5-FEF9475ED66B}">
      <text>
        <r>
          <rPr>
            <sz val="9"/>
            <color indexed="81"/>
            <rFont val="Tahoma"/>
            <family val="2"/>
          </rPr>
          <t>EL
In   18:39   (rostered 19:00)
Out  03:11   (rostered 04:00)
Hours 8.53</t>
        </r>
      </text>
    </comment>
    <comment ref="AN73" authorId="0" shapeId="0" xr:uid="{229DF37F-EACD-4B35-8DCC-51606091E242}">
      <text>
        <r>
          <rPr>
            <sz val="9"/>
            <color indexed="81"/>
            <rFont val="Tahoma"/>
            <family val="2"/>
          </rPr>
          <t>UT-EL
In   19:11   (rostered 19:00)
Out  03:57   (rostered 04:00)
Hours 8.77</t>
        </r>
      </text>
    </comment>
    <comment ref="AQ73" authorId="0" shapeId="0" xr:uid="{C1BAE37D-3902-4E8C-A227-EEE88385C0CE}">
      <text>
        <r>
          <rPr>
            <sz val="9"/>
            <color indexed="81"/>
            <rFont val="Tahoma"/>
            <family val="2"/>
          </rPr>
          <t>EL
In   18:38   (rostered 19:00)
Out  03:07   (rostered 04:00)
Hours 8.48</t>
        </r>
      </text>
    </comment>
    <comment ref="AR73" authorId="0" shapeId="0" xr:uid="{2DD86A75-F8CC-4B64-AB6A-243E7F680B7B}">
      <text>
        <r>
          <rPr>
            <sz val="9"/>
            <color indexed="81"/>
            <rFont val="Tahoma"/>
            <family val="2"/>
          </rPr>
          <t>UT-EL
In   19:11   (rostered 19:00)
Out  03:11   (rostered 04:00)
Hours 8.00</t>
        </r>
      </text>
    </comment>
    <comment ref="AS73" authorId="0" shapeId="0" xr:uid="{CAD53BA7-9AB9-4344-A356-54DC07016FDB}">
      <text>
        <r>
          <rPr>
            <sz val="9"/>
            <color indexed="81"/>
            <rFont val="Tahoma"/>
            <family val="2"/>
          </rPr>
          <t>EL
In   18:37   (rostered 19:00)
Out  03:07   (rostered 04:00)
Hours 8.50</t>
        </r>
      </text>
    </comment>
    <comment ref="AT73" authorId="0" shapeId="0" xr:uid="{9F14A11A-906A-4715-A685-F0B0AF0A84A1}">
      <text>
        <r>
          <rPr>
            <sz val="9"/>
            <color indexed="81"/>
            <rFont val="Tahoma"/>
            <family val="2"/>
          </rPr>
          <t>EL
In   18:30   (rostered 19:00)
Out  03:16   (rostered 04:00)
Hours 8.77</t>
        </r>
      </text>
    </comment>
    <comment ref="AX73" authorId="0" shapeId="0" xr:uid="{52218EBD-DBB0-4968-8439-3B329A73787D}">
      <text>
        <r>
          <rPr>
            <sz val="9"/>
            <color indexed="81"/>
            <rFont val="Tahoma"/>
            <family val="2"/>
          </rPr>
          <t>EL
In   18:34   (rostered 19:00)
Out  03:29   (rostered 04:00)
Hours 8.92</t>
        </r>
      </text>
    </comment>
    <comment ref="AY73" authorId="0" shapeId="0" xr:uid="{7BDFDFA0-3457-4E9B-8006-45AFD30A9F48}">
      <text>
        <r>
          <rPr>
            <sz val="9"/>
            <color indexed="81"/>
            <rFont val="Tahoma"/>
            <family val="2"/>
          </rPr>
          <t>UT-EL
In   20:27   (rostered 19:00)
Out  03:10   (rostered 04:00)
Hours 6.72</t>
        </r>
      </text>
    </comment>
    <comment ref="AZ73" authorId="0" shapeId="0" xr:uid="{E80808CB-87CE-404E-B5EE-3B9A254E5B99}">
      <text>
        <r>
          <rPr>
            <sz val="9"/>
            <color indexed="81"/>
            <rFont val="Tahoma"/>
            <family val="2"/>
          </rPr>
          <t>EL
In   18:50   (rostered 19:00)
Out  03:47   (rostered 04:00)
Hours 8.95</t>
        </r>
      </text>
    </comment>
    <comment ref="BA73" authorId="0" shapeId="0" xr:uid="{EE412B3A-60E4-4C5A-8A8E-7DDB23F75FE2}">
      <text>
        <r>
          <rPr>
            <sz val="9"/>
            <color indexed="81"/>
            <rFont val="Tahoma"/>
            <family val="2"/>
          </rPr>
          <t>EL
In   18:56   (rostered 19:00)
Out  03:10   (rostered 04:00)
Hours 8.23</t>
        </r>
      </text>
    </comment>
    <comment ref="BE73" authorId="0" shapeId="0" xr:uid="{741DA37F-363E-41F4-98E7-39F0AFA04FD0}">
      <text>
        <r>
          <rPr>
            <sz val="9"/>
            <color indexed="81"/>
            <rFont val="Tahoma"/>
            <family val="2"/>
          </rPr>
          <t>EL
In   18:24   (rostered 19:00)
Out  03:08   (rostered 04:00)
Hours 8.73</t>
        </r>
      </text>
    </comment>
    <comment ref="AC74" authorId="0" shapeId="0" xr:uid="{223B9576-AA1A-4D55-B4A0-90CFFB572AB9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K74" authorId="0" shapeId="0" xr:uid="{FEF1335C-B49C-4300-B58A-A23669ED0098}">
      <text>
        <r>
          <rPr>
            <sz val="9"/>
            <color indexed="81"/>
            <rFont val="Tahoma"/>
            <family val="2"/>
          </rPr>
          <t>EL
In   18:03   (rostered 19:00)
Out  03:02   (rostered 04:00)
Hours 8.98</t>
        </r>
      </text>
    </comment>
    <comment ref="AL74" authorId="0" shapeId="0" xr:uid="{9AC855C7-2A68-421A-84EF-363CAB888F99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M74" authorId="0" shapeId="0" xr:uid="{012A858C-1B36-4AEE-A7D8-F96E66E35508}">
      <text>
        <r>
          <rPr>
            <sz val="9"/>
            <color indexed="81"/>
            <rFont val="Tahoma"/>
            <family val="2"/>
          </rPr>
          <t>UT-EL
In   19:13   (rostered 19:00)
Out  03:07   (rostered 04:00)
Hours 7.90</t>
        </r>
      </text>
    </comment>
    <comment ref="AN74" authorId="0" shapeId="0" xr:uid="{BE22C1E2-7873-4A75-8657-0E58BC2F5C09}">
      <text>
        <r>
          <rPr>
            <sz val="9"/>
            <color indexed="81"/>
            <rFont val="Tahoma"/>
            <family val="2"/>
          </rPr>
          <t>EL
In   18:33   (rostered 19:00)
Out  03:24   (rostered 04:00)
Hours 8.85</t>
        </r>
      </text>
    </comment>
    <comment ref="AQ74" authorId="0" shapeId="0" xr:uid="{F42EB18A-FD1A-4DB6-A459-94F3ACAA8BF8}">
      <text>
        <r>
          <rPr>
            <sz val="9"/>
            <color indexed="81"/>
            <rFont val="Tahoma"/>
            <family val="2"/>
          </rPr>
          <t>EL
In   18:04   (rostered 19:00)
Out  03:02   (rostered 04:00)
Hours 8.97</t>
        </r>
      </text>
    </comment>
    <comment ref="AS74" authorId="0" shapeId="0" xr:uid="{D1E01BB6-29CC-4F3E-BFB3-5549A5BA7F0C}">
      <text>
        <r>
          <rPr>
            <sz val="9"/>
            <color indexed="81"/>
            <rFont val="Tahoma"/>
            <family val="2"/>
          </rPr>
          <t>EL
In   18:04   (rostered 19:00)
Out  03:03   (rostered 04:00)
Hours 8.98</t>
        </r>
      </text>
    </comment>
    <comment ref="AT74" authorId="0" shapeId="0" xr:uid="{3E1A0BDA-713F-46D2-9A6F-0D29FDE0B9EB}">
      <text>
        <r>
          <rPr>
            <sz val="9"/>
            <color indexed="81"/>
            <rFont val="Tahoma"/>
            <family val="2"/>
          </rPr>
          <t>UT-EL
In   19:16   (rostered 19:00)
Out  03:02   (rostered 04:00)
Hours 7.77</t>
        </r>
      </text>
    </comment>
    <comment ref="AU74" authorId="0" shapeId="0" xr:uid="{958A395E-7A6C-4D19-867D-319F3B1629D4}">
      <text>
        <r>
          <rPr>
            <sz val="9"/>
            <color indexed="81"/>
            <rFont val="Tahoma"/>
            <family val="2"/>
          </rPr>
          <t>EL
In   18:20   (rostered 19:00)
Out  03:14   (rostered 04:00)
Hours 8.90</t>
        </r>
      </text>
    </comment>
    <comment ref="AX74" authorId="0" shapeId="0" xr:uid="{4AC3D4CB-2D64-4881-AC18-F594C7E22AC0}">
      <text>
        <r>
          <rPr>
            <sz val="9"/>
            <color indexed="81"/>
            <rFont val="Tahoma"/>
            <family val="2"/>
          </rPr>
          <t>EL
In   18:17   (rostered 19:00)
Out  03:04   (rostered 04:00)
Hours 8.78</t>
        </r>
      </text>
    </comment>
    <comment ref="AY74" authorId="0" shapeId="0" xr:uid="{A390AD5F-2BAD-4A66-973A-D6ABEDBAC200}">
      <text>
        <r>
          <rPr>
            <sz val="9"/>
            <color indexed="81"/>
            <rFont val="Tahoma"/>
            <family val="2"/>
          </rPr>
          <t>EL
In   18:04   (rostered 19:00)
Out  03:02   (rostered 04:00)
Hours 8.97</t>
        </r>
      </text>
    </comment>
    <comment ref="AZ74" authorId="0" shapeId="0" xr:uid="{FF4724CD-CFF1-454B-9090-300C146BEE8F}">
      <text>
        <r>
          <rPr>
            <sz val="9"/>
            <color indexed="81"/>
            <rFont val="Tahoma"/>
            <family val="2"/>
          </rPr>
          <t>EL
In   18:18   (rostered 19:00)
Out  03:12   (rostered 04:00)
Hours 8.90</t>
        </r>
      </text>
    </comment>
    <comment ref="AC75" authorId="0" shapeId="0" xr:uid="{5FB6BF33-36B0-41DA-94FA-B7A1F39B3014}">
      <text>
        <r>
          <rPr>
            <sz val="9"/>
            <color indexed="81"/>
            <rFont val="Tahoma"/>
            <family val="2"/>
          </rPr>
          <t>UT
In   18:47   (rostered 18:00)
Out  03:59   (rostered 03:00)
Hours 9.20</t>
        </r>
      </text>
    </comment>
    <comment ref="AD75" authorId="0" shapeId="0" xr:uid="{2AA28794-6215-413C-962A-9AA1FCD4312A}">
      <text>
        <r>
          <rPr>
            <sz val="9"/>
            <color indexed="81"/>
            <rFont val="Tahoma"/>
            <family val="2"/>
          </rPr>
          <t>UT
In   18:41   (rostered 18:00)
Out  03:58   (rostered 03:00)
Hours 9.28</t>
        </r>
      </text>
    </comment>
    <comment ref="AE75" authorId="0" shapeId="0" xr:uid="{A1EF22F2-483B-4BB6-8E5D-5FD764648580}">
      <text>
        <r>
          <rPr>
            <sz val="9"/>
            <color indexed="81"/>
            <rFont val="Tahoma"/>
            <family val="2"/>
          </rPr>
          <t>UT
In   18:42   (rostered 18:00)
Out  04:01   (rostered 03:00)
Hours 9.32</t>
        </r>
      </text>
    </comment>
    <comment ref="AF75" authorId="0" shapeId="0" xr:uid="{FD1D1FD8-A9A2-4CF2-8128-884A4E65522A}">
      <text>
        <r>
          <rPr>
            <sz val="9"/>
            <color indexed="81"/>
            <rFont val="Tahoma"/>
            <family val="2"/>
          </rPr>
          <t>UT
In   18:43   (rostered 18:00)
Out  04:01   (rostered 03:00)
Hours 9.30</t>
        </r>
      </text>
    </comment>
    <comment ref="AG75" authorId="0" shapeId="0" xr:uid="{D8415BFC-E777-4B7F-809A-71F740B83688}">
      <text>
        <r>
          <rPr>
            <sz val="9"/>
            <color indexed="81"/>
            <rFont val="Tahoma"/>
            <family val="2"/>
          </rPr>
          <t>UT
In   18:41   (rostered 18:00)
Out  03:59   (rostered 03:00)
Hours 9.30</t>
        </r>
      </text>
    </comment>
    <comment ref="AJ75" authorId="0" shapeId="0" xr:uid="{04B4A017-85A7-4F16-8957-C3A0178A51A4}">
      <text>
        <r>
          <rPr>
            <sz val="9"/>
            <color indexed="81"/>
            <rFont val="Tahoma"/>
            <family val="2"/>
          </rPr>
          <t>UT
In   18:32   (rostered 18:00)
Out  04:01   (rostered 03:00)
Hours 9.48</t>
        </r>
      </text>
    </comment>
    <comment ref="AK75" authorId="0" shapeId="0" xr:uid="{025D26F0-FB23-4C8E-8158-E886F6B70609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L75" authorId="0" shapeId="0" xr:uid="{D16F68A2-D2A2-47AA-915C-F994468C0FBB}">
      <text>
        <r>
          <rPr>
            <sz val="9"/>
            <color indexed="81"/>
            <rFont val="Tahoma"/>
            <family val="2"/>
          </rPr>
          <t>UT
In   18:43   (rostered 18:00)
Out  04:01   (rostered 03:00)
Hours 9.30</t>
        </r>
      </text>
    </comment>
    <comment ref="AM75" authorId="0" shapeId="0" xr:uid="{D12E74D6-30A0-4B2A-9C31-79518FC1CD54}">
      <text>
        <r>
          <rPr>
            <sz val="9"/>
            <color indexed="81"/>
            <rFont val="Tahoma"/>
            <family val="2"/>
          </rPr>
          <t>UT
In   18:42   (rostered 18:00)
Out  04:11   (rostered 03:00)
Hours 9.48</t>
        </r>
      </text>
    </comment>
    <comment ref="AN75" authorId="0" shapeId="0" xr:uid="{4FF95B5F-A630-482A-BBE8-0F6EC9AB149B}">
      <text>
        <r>
          <rPr>
            <sz val="9"/>
            <color indexed="81"/>
            <rFont val="Tahoma"/>
            <family val="2"/>
          </rPr>
          <t>UT
In   18:40   (rostered 18:00)
Out  03:50   (rostered 03:00)
Hours 9.17</t>
        </r>
      </text>
    </comment>
    <comment ref="AQ75" authorId="0" shapeId="0" xr:uid="{1C9FB809-18D8-4B31-B1D1-FE39038FFCF2}">
      <text>
        <r>
          <rPr>
            <sz val="9"/>
            <color indexed="81"/>
            <rFont val="Tahoma"/>
            <family val="2"/>
          </rPr>
          <t>UT
In   18:53   (rostered 18:00)
Out  04:00   (rostered 03:00)
Hours 9.12</t>
        </r>
      </text>
    </comment>
    <comment ref="AS75" authorId="0" shapeId="0" xr:uid="{7789A1A3-75DB-45BB-BAFF-D0943F7114F0}">
      <text>
        <r>
          <rPr>
            <sz val="9"/>
            <color indexed="81"/>
            <rFont val="Tahoma"/>
            <family val="2"/>
          </rPr>
          <t>UT
In   18:44   (rostered 18:00)
Out  03:58   (rostered 03:00)
Hours 9.23</t>
        </r>
      </text>
    </comment>
    <comment ref="AT75" authorId="0" shapeId="0" xr:uid="{67A4F75C-DFEA-4C19-9E34-76E9A01BF98A}">
      <text>
        <r>
          <rPr>
            <sz val="9"/>
            <color indexed="81"/>
            <rFont val="Tahoma"/>
            <family val="2"/>
          </rPr>
          <t>UT
In   18:42   (rostered 18:00)
Out  03:59   (rostered 03:00)
Hours 9.28</t>
        </r>
      </text>
    </comment>
    <comment ref="AU75" authorId="0" shapeId="0" xr:uid="{E48C88FE-20A0-4CA5-BAF6-C272BBCC1DF7}">
      <text>
        <r>
          <rPr>
            <sz val="9"/>
            <color indexed="81"/>
            <rFont val="Tahoma"/>
            <family val="2"/>
          </rPr>
          <t>UT
In   18:45   (rostered 18:00)
Out  04:05   (rostered 03:00)
Hours 9.33</t>
        </r>
      </text>
    </comment>
    <comment ref="AX75" authorId="0" shapeId="0" xr:uid="{6940F455-9877-4B57-B444-27A50D8F6763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Y75" authorId="0" shapeId="0" xr:uid="{AB9032BF-93A3-4E40-BC93-22939ADC3AC4}">
      <text>
        <r>
          <rPr>
            <sz val="9"/>
            <color indexed="81"/>
            <rFont val="Tahoma"/>
            <family val="2"/>
          </rPr>
          <t>UT
In   18:43   (rostered 18:00)
Out  04:01   (rostered 03:00)
Hours 9.30</t>
        </r>
      </text>
    </comment>
    <comment ref="AZ75" authorId="0" shapeId="0" xr:uid="{1B95A3C1-1669-4B77-9BF4-DA09099961DB}">
      <text>
        <r>
          <rPr>
            <sz val="9"/>
            <color indexed="81"/>
            <rFont val="Tahoma"/>
            <family val="2"/>
          </rPr>
          <t>UT
In   18:43   (rostered 18:00)
Out  04:01   (rostered 03:00)
Hours 9.30</t>
        </r>
      </text>
    </comment>
    <comment ref="BA75" authorId="0" shapeId="0" xr:uid="{F54B7651-BDBA-40E1-800F-EDF5B43FC58B}">
      <text>
        <r>
          <rPr>
            <sz val="9"/>
            <color indexed="81"/>
            <rFont val="Tahoma"/>
            <family val="2"/>
          </rPr>
          <t>UT
In   18:41   (rostered 18:00)
Out  04:16   (rostered 03:00)
Hours 9.58</t>
        </r>
      </text>
    </comment>
    <comment ref="BB75" authorId="0" shapeId="0" xr:uid="{9833DB53-07C1-41CE-9D5B-192D6A965418}">
      <text>
        <r>
          <rPr>
            <sz val="9"/>
            <color indexed="81"/>
            <rFont val="Tahoma"/>
            <family val="2"/>
          </rPr>
          <t>UT
In   18:50   (rostered 18:00)
Out  04:02   (rostered 03:00)
Hours 9.20</t>
        </r>
      </text>
    </comment>
    <comment ref="BE75" authorId="0" shapeId="0" xr:uid="{44DEDD96-5871-4369-9920-DD742AC48770}">
      <text>
        <r>
          <rPr>
            <sz val="9"/>
            <color indexed="81"/>
            <rFont val="Tahoma"/>
            <family val="2"/>
          </rPr>
          <t>UT-EL
In   20:09   (rostered 18:00)
Out  03:59   (rostered 03:00)
Hours 7.83</t>
        </r>
      </text>
    </comment>
    <comment ref="AC76" authorId="0" shapeId="0" xr:uid="{9D27F5A8-4C67-4D57-A20D-E316815502E4}">
      <text>
        <r>
          <rPr>
            <sz val="9"/>
            <color indexed="81"/>
            <rFont val="Tahoma"/>
            <family val="2"/>
          </rPr>
          <t>P/2
In   22:20   (rostered 18:00)
Out  03:50   (rostered 03:00)
Hours 5.50</t>
        </r>
      </text>
    </comment>
    <comment ref="AE76" authorId="0" shapeId="0" xr:uid="{CC5411BE-7858-4F8C-99A1-B7677608D8F0}">
      <text>
        <r>
          <rPr>
            <sz val="9"/>
            <color indexed="81"/>
            <rFont val="Tahoma"/>
            <family val="2"/>
          </rPr>
          <t>UT-EL
In   20:21   (rostered 18:00)
Out  03:27   (rostered 03:00)
Hours 7.10</t>
        </r>
      </text>
    </comment>
    <comment ref="AF76" authorId="0" shapeId="0" xr:uid="{DA086F84-C429-4C84-9AD1-AE2E68CC5BF1}">
      <text>
        <r>
          <rPr>
            <sz val="9"/>
            <color indexed="81"/>
            <rFont val="Tahoma"/>
            <family val="2"/>
          </rPr>
          <t>UT-EL
In   19:50   (rostered 18:00)
Out  03:22   (rostered 03:00)
Hours 7.53</t>
        </r>
      </text>
    </comment>
    <comment ref="AG76" authorId="0" shapeId="0" xr:uid="{50ACD780-CC59-4A0A-8C90-CEE3F2F4943E}">
      <text>
        <r>
          <rPr>
            <sz val="9"/>
            <color indexed="81"/>
            <rFont val="Tahoma"/>
            <family val="2"/>
          </rPr>
          <t>UT-EL
In   19:38   (rostered 18:00)
Out  04:23   (rostered 03:00)
Hours 8.75</t>
        </r>
      </text>
    </comment>
    <comment ref="AK76" authorId="0" shapeId="0" xr:uid="{9F6DF3E4-1C8C-43D1-B096-D524D55EF46B}">
      <text>
        <r>
          <rPr>
            <sz val="9"/>
            <color indexed="81"/>
            <rFont val="Tahoma"/>
            <family val="2"/>
          </rPr>
          <t>P/2
In   21:32   (rostered 18:00)
Out  03:22   (rostered 03:00)
Hours 5.83</t>
        </r>
      </text>
    </comment>
    <comment ref="AL76" authorId="0" shapeId="0" xr:uid="{127F2EC1-4672-42D1-A0FB-B295703503A0}">
      <text>
        <r>
          <rPr>
            <sz val="9"/>
            <color indexed="81"/>
            <rFont val="Tahoma"/>
            <family val="2"/>
          </rPr>
          <t>UT-EL
In   18:57   (rostered 18:00)
Out  03:41   (rostered 03:00)
Hours 8.73</t>
        </r>
      </text>
    </comment>
    <comment ref="AM76" authorId="0" shapeId="0" xr:uid="{8F3A5D23-89DC-4038-95FF-C8E2A198E665}">
      <text>
        <r>
          <rPr>
            <sz val="9"/>
            <color indexed="81"/>
            <rFont val="Tahoma"/>
            <family val="2"/>
          </rPr>
          <t>UT-EL
In   18:33   (rostered 18:00)
Out  03:12   (rostered 03:00)
Hours 8.65</t>
        </r>
      </text>
    </comment>
    <comment ref="AN76" authorId="0" shapeId="0" xr:uid="{C7A6C522-E88A-4B61-8FE1-56508F2B20E3}">
      <text>
        <r>
          <rPr>
            <sz val="9"/>
            <color indexed="81"/>
            <rFont val="Tahoma"/>
            <family val="2"/>
          </rPr>
          <t>UT-EL
In   20:47   (rostered 18:00)
Out  03:57   (rostered 03:00)
Hours 7.17</t>
        </r>
      </text>
    </comment>
    <comment ref="AQ76" authorId="0" shapeId="0" xr:uid="{0681D96A-ED08-4E50-9FD1-73BE5D38A49C}">
      <text>
        <r>
          <rPr>
            <sz val="9"/>
            <color indexed="81"/>
            <rFont val="Tahoma"/>
            <family val="2"/>
          </rPr>
          <t>UT-EL
In   18:26   (rostered 18:00)
Out  03:04   (rostered 03:00)
Hours 8.63</t>
        </r>
      </text>
    </comment>
    <comment ref="AR76" authorId="0" shapeId="0" xr:uid="{B6697722-A80B-4294-9117-A474AB17D794}">
      <text>
        <r>
          <rPr>
            <sz val="9"/>
            <color indexed="81"/>
            <rFont val="Tahoma"/>
            <family val="2"/>
          </rPr>
          <t>UT-EL
In   20:17   (rostered 18:00)
Out  03:13   (rostered 03:00)
Hours 6.93</t>
        </r>
      </text>
    </comment>
    <comment ref="AS76" authorId="0" shapeId="0" xr:uid="{1DA422C7-DF74-416B-83A1-83752801188E}">
      <text>
        <r>
          <rPr>
            <sz val="9"/>
            <color indexed="81"/>
            <rFont val="Tahoma"/>
            <family val="2"/>
          </rPr>
          <t>UT-EL
In   19:37   (rostered 18:00)
Out  03:15   (rostered 03:00)
Hours 7.63</t>
        </r>
      </text>
    </comment>
    <comment ref="AT76" authorId="0" shapeId="0" xr:uid="{56860F47-6300-4AB9-9E3E-FA72075397F4}">
      <text>
        <r>
          <rPr>
            <sz val="9"/>
            <color indexed="81"/>
            <rFont val="Tahoma"/>
            <family val="2"/>
          </rPr>
          <t>UT-EL
In   18:46   (rostered 18:00)
Out  03:20   (rostered 03:00)
Hours 8.57</t>
        </r>
      </text>
    </comment>
    <comment ref="AU76" authorId="0" shapeId="0" xr:uid="{0F0E3F2C-C353-437E-A750-834A0A78CCCF}">
      <text>
        <r>
          <rPr>
            <sz val="9"/>
            <color indexed="81"/>
            <rFont val="Tahoma"/>
            <family val="2"/>
          </rPr>
          <t>UT-EL
In   19:30   (rostered 18:00)
Out  03:56   (rostered 03:00)
Hours 8.43</t>
        </r>
      </text>
    </comment>
    <comment ref="BA76" authorId="0" shapeId="0" xr:uid="{38CBD8D0-339D-4EFA-A114-9022E1A5F6AE}">
      <text>
        <r>
          <rPr>
            <sz val="9"/>
            <color indexed="81"/>
            <rFont val="Tahoma"/>
            <family val="2"/>
          </rPr>
          <t>UT
In   18:13   (rostered 18:00)
Out  03:16   (rostered 03:00)
Hours 9.05</t>
        </r>
      </text>
    </comment>
    <comment ref="BB76" authorId="0" shapeId="0" xr:uid="{DD4ACDCE-D8DA-4066-9517-EB457C05DDFE}">
      <text>
        <r>
          <rPr>
            <sz val="9"/>
            <color indexed="81"/>
            <rFont val="Tahoma"/>
            <family val="2"/>
          </rPr>
          <t>UT
In   18:21   (rostered 18:00)
Out  04:38   (rostered 03:00)
Hours 10.28</t>
        </r>
      </text>
    </comment>
    <comment ref="BE76" authorId="0" shapeId="0" xr:uid="{0981F44B-B8DC-4493-B220-044D7D265304}">
      <text>
        <r>
          <rPr>
            <sz val="9"/>
            <color indexed="81"/>
            <rFont val="Tahoma"/>
            <family val="2"/>
          </rPr>
          <t>P/2
In   22:03   (rostered 18:00)
Out  03:05   (rostered 03:00)
Hours 5.03</t>
        </r>
      </text>
    </comment>
    <comment ref="AC77" authorId="0" shapeId="0" xr:uid="{D7D4BE0A-6676-407F-ADD8-330ECC339DFC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D77" authorId="0" shapeId="0" xr:uid="{A1078DC4-1478-4D89-8D9E-2A7AEB85B668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E77" authorId="0" shapeId="0" xr:uid="{75A7FECC-9932-4565-9BB8-1115ABE8631E}">
      <text>
        <r>
          <rPr>
            <sz val="9"/>
            <color indexed="81"/>
            <rFont val="Tahoma"/>
            <family val="2"/>
          </rPr>
          <t>Too Short - Review
In 18:29, out 18:52 is only 23 minutes - almost certainly two reads of the same arrival.
In   18:29   (rostered 18:00)
Out  18:52   (rostered 03:00)
Hours 0.38</t>
        </r>
      </text>
    </comment>
    <comment ref="AF77" authorId="0" shapeId="0" xr:uid="{EE8B2420-FE72-41DC-81D7-577687F30BF5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G77" authorId="0" shapeId="0" xr:uid="{1078DBB7-5BA9-4711-B11B-8FE156A25EC3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J77" authorId="0" shapeId="0" xr:uid="{FEF2BE8A-5179-41F8-83A3-BEDB9F0B656A}">
      <text>
        <r>
          <rPr>
            <sz val="9"/>
            <color indexed="81"/>
            <rFont val="Tahoma"/>
            <family val="2"/>
          </rPr>
          <t>P/2
In   18:18   (rostered 18:00)
Out  23:33   (rostered 03:00)
Hours 5.25</t>
        </r>
      </text>
    </comment>
    <comment ref="AC78" authorId="0" shapeId="0" xr:uid="{CDB3BEE5-E0D6-47BE-A0F8-75FD7DD5B629}">
      <text>
        <r>
          <rPr>
            <sz val="9"/>
            <color indexed="81"/>
            <rFont val="Tahoma"/>
            <family val="2"/>
          </rPr>
          <t>UT
In   18:47   (rostered 18:00)
Out  03:59   (rostered 03:00)
Hours 9.20</t>
        </r>
      </text>
    </comment>
    <comment ref="AD78" authorId="0" shapeId="0" xr:uid="{E764EBFC-95B7-4C84-919A-F471562D2FED}">
      <text>
        <r>
          <rPr>
            <sz val="9"/>
            <color indexed="81"/>
            <rFont val="Tahoma"/>
            <family val="2"/>
          </rPr>
          <t>UT-EL
In   20:55   (rostered 18:00)
Out  03:59   (rostered 03:00)
Hours 7.07</t>
        </r>
      </text>
    </comment>
    <comment ref="AE78" authorId="0" shapeId="0" xr:uid="{41CDA8B6-960D-42F7-A740-891D0825E2E3}">
      <text>
        <r>
          <rPr>
            <sz val="9"/>
            <color indexed="81"/>
            <rFont val="Tahoma"/>
            <family val="2"/>
          </rPr>
          <t>UT
In   18:42   (rostered 18:00)
Out  04:01   (rostered 03:00)
Hours 9.32</t>
        </r>
      </text>
    </comment>
    <comment ref="AF78" authorId="0" shapeId="0" xr:uid="{F948D553-11E6-4954-B2F7-B054C009F9BF}">
      <text>
        <r>
          <rPr>
            <sz val="9"/>
            <color indexed="81"/>
            <rFont val="Tahoma"/>
            <family val="2"/>
          </rPr>
          <t>UT
In   18:43   (rostered 18:00)
Out  04:02   (rostered 03:00)
Hours 9.32</t>
        </r>
      </text>
    </comment>
    <comment ref="AG78" authorId="0" shapeId="0" xr:uid="{675A798F-5BF2-4032-BC1C-2CBFB3BC69FB}">
      <text>
        <r>
          <rPr>
            <sz val="9"/>
            <color indexed="81"/>
            <rFont val="Tahoma"/>
            <family val="2"/>
          </rPr>
          <t>UT
In   18:41   (rostered 18:00)
Out  04:00   (rostered 03:00)
Hours 9.32</t>
        </r>
      </text>
    </comment>
    <comment ref="AJ78" authorId="0" shapeId="0" xr:uid="{6F709EB3-1BC6-41F6-873C-7ACF11BAD6D0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K78" authorId="0" shapeId="0" xr:uid="{BF89DB68-2CC8-4941-A7AB-CA0A706D63E3}">
      <text>
        <r>
          <rPr>
            <sz val="9"/>
            <color indexed="81"/>
            <rFont val="Tahoma"/>
            <family val="2"/>
          </rPr>
          <t>UT-EL
In   21:01   (rostered 18:00)
Out  04:03   (rostered 03:00)
Hours 7.03</t>
        </r>
      </text>
    </comment>
    <comment ref="AL78" authorId="0" shapeId="0" xr:uid="{E3FDBA91-9044-4A9E-B494-1A3D31177F65}">
      <text>
        <r>
          <rPr>
            <sz val="9"/>
            <color indexed="81"/>
            <rFont val="Tahoma"/>
            <family val="2"/>
          </rPr>
          <t>UT
In   18:43   (rostered 18:00)
Out  04:00   (rostered 03:00)
Hours 9.28</t>
        </r>
      </text>
    </comment>
    <comment ref="AM78" authorId="0" shapeId="0" xr:uid="{58F55F4D-EA58-499A-BDCA-E02F144C3A70}">
      <text>
        <r>
          <rPr>
            <sz val="9"/>
            <color indexed="81"/>
            <rFont val="Tahoma"/>
            <family val="2"/>
          </rPr>
          <t>UT
In   18:42   (rostered 18:00)
Out  04:01   (rostered 03:00)
Hours 9.32</t>
        </r>
      </text>
    </comment>
    <comment ref="AN78" authorId="0" shapeId="0" xr:uid="{0BEC0E86-00C4-4544-9838-CA01349C52D2}">
      <text>
        <r>
          <rPr>
            <sz val="9"/>
            <color indexed="81"/>
            <rFont val="Tahoma"/>
            <family val="2"/>
          </rPr>
          <t>UT
In   18:40   (rostered 18:00)
Out  03:49   (rostered 03:00)
Hours 9.15</t>
        </r>
      </text>
    </comment>
    <comment ref="AQ78" authorId="0" shapeId="0" xr:uid="{C97DB924-0846-4372-A95A-6B19FDB20E26}">
      <text>
        <r>
          <rPr>
            <sz val="9"/>
            <color indexed="81"/>
            <rFont val="Tahoma"/>
            <family val="2"/>
          </rPr>
          <t>UT
In   18:47   (rostered 18:00)
Out  03:57   (rostered 03:00)
Hours 9.17</t>
        </r>
      </text>
    </comment>
    <comment ref="AR78" authorId="0" shapeId="0" xr:uid="{4439DE13-CE3A-4106-9B5A-E75024E4DDE4}">
      <text>
        <r>
          <rPr>
            <sz val="9"/>
            <color indexed="81"/>
            <rFont val="Tahoma"/>
            <family val="2"/>
          </rPr>
          <t>UT
In   18:41   (rostered 18:00)
Out  03:58   (rostered 03:00)
Hours 9.28</t>
        </r>
      </text>
    </comment>
    <comment ref="AS78" authorId="0" shapeId="0" xr:uid="{E06A8EB2-3F83-4EB2-AA5C-416760C3B0B6}">
      <text>
        <r>
          <rPr>
            <sz val="9"/>
            <color indexed="81"/>
            <rFont val="Tahoma"/>
            <family val="2"/>
          </rPr>
          <t>UT
In   18:43   (rostered 18:00)
Out  03:58   (rostered 03:00)
Hours 9.25</t>
        </r>
      </text>
    </comment>
    <comment ref="AT78" authorId="0" shapeId="0" xr:uid="{E1E53803-DEE3-433A-900F-8706B02C89AE}">
      <text>
        <r>
          <rPr>
            <sz val="9"/>
            <color indexed="81"/>
            <rFont val="Tahoma"/>
            <family val="2"/>
          </rPr>
          <t>UT
In   18:57   (rostered 18:00)
Out  03:58   (rostered 03:00)
Hours 9.02</t>
        </r>
      </text>
    </comment>
    <comment ref="AU78" authorId="0" shapeId="0" xr:uid="{22DB7C5E-CCF7-4734-9E74-0E9C4C5F72C0}">
      <text>
        <r>
          <rPr>
            <sz val="9"/>
            <color indexed="81"/>
            <rFont val="Tahoma"/>
            <family val="2"/>
          </rPr>
          <t>UT
In   19:01   (rostered 18:00)
Out  04:02   (rostered 03:00)
Hours 9.02</t>
        </r>
      </text>
    </comment>
    <comment ref="AX78" authorId="0" shapeId="0" xr:uid="{9FC91B46-CDC8-4B92-BA9A-535298A520F6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Y78" authorId="0" shapeId="0" xr:uid="{175A5E18-C53A-4530-A1BE-99386CFF8DA6}">
      <text>
        <r>
          <rPr>
            <sz val="9"/>
            <color indexed="81"/>
            <rFont val="Tahoma"/>
            <family val="2"/>
          </rPr>
          <t>UT-EL
In   19:04   (rostered 18:00)
Out  03:57   (rostered 03:00)
Hours 8.88</t>
        </r>
      </text>
    </comment>
    <comment ref="AZ78" authorId="0" shapeId="0" xr:uid="{B570FEDB-DB84-4002-A048-6086D9B2117E}">
      <text>
        <r>
          <rPr>
            <sz val="9"/>
            <color indexed="81"/>
            <rFont val="Tahoma"/>
            <family val="2"/>
          </rPr>
          <t>UT
In   18:52   (rostered 18:00)
Out  04:00   (rostered 03:00)
Hours 9.13</t>
        </r>
      </text>
    </comment>
    <comment ref="BA78" authorId="0" shapeId="0" xr:uid="{C545CB0C-D334-4D76-A0F7-0DF29AA38B10}">
      <text>
        <r>
          <rPr>
            <sz val="9"/>
            <color indexed="81"/>
            <rFont val="Tahoma"/>
            <family val="2"/>
          </rPr>
          <t>UT
In   19:00   (rostered 18:00)
Out  04:03   (rostered 03:00)
Hours 9.05</t>
        </r>
      </text>
    </comment>
    <comment ref="BB78" authorId="0" shapeId="0" xr:uid="{38DE8139-4717-4A95-B9D8-0EE419C74D9C}">
      <text>
        <r>
          <rPr>
            <sz val="9"/>
            <color indexed="81"/>
            <rFont val="Tahoma"/>
            <family val="2"/>
          </rPr>
          <t>UT-EL
In   19:06   (rostered 18:00)
Out  04:00   (rostered 03:00)
Hours 8.90</t>
        </r>
      </text>
    </comment>
    <comment ref="BE78" authorId="0" shapeId="0" xr:uid="{E629348D-76BD-48AF-8177-9B96D980E995}">
      <text>
        <r>
          <rPr>
            <sz val="9"/>
            <color indexed="81"/>
            <rFont val="Tahoma"/>
            <family val="2"/>
          </rPr>
          <t>UT-EL
In   19:01   (rostered 18:00)
Out  04:00   (rostered 03:00)
Hours 8.98</t>
        </r>
      </text>
    </comment>
    <comment ref="AC79" authorId="0" shapeId="0" xr:uid="{63C66A83-872C-44A8-B52B-931454FC7D53}">
      <text>
        <r>
          <rPr>
            <sz val="9"/>
            <color indexed="81"/>
            <rFont val="Tahoma"/>
            <family val="2"/>
          </rPr>
          <t>EL
In   18:33   (rostered 19:00)
Out  03:07   (rostered 04:00)
Hours 8.57</t>
        </r>
      </text>
    </comment>
    <comment ref="AD79" authorId="0" shapeId="0" xr:uid="{9125DB98-474E-49F8-936D-16C3870D1717}">
      <text>
        <r>
          <rPr>
            <sz val="9"/>
            <color indexed="81"/>
            <rFont val="Tahoma"/>
            <family val="2"/>
          </rPr>
          <t>EL
In   18:17   (rostered 19:00)
Out  03:06   (rostered 04:00)
Hours 8.82</t>
        </r>
      </text>
    </comment>
    <comment ref="AE79" authorId="0" shapeId="0" xr:uid="{8C963403-1E8E-4BF8-9B81-0983DBA18B09}">
      <text>
        <r>
          <rPr>
            <sz val="9"/>
            <color indexed="81"/>
            <rFont val="Tahoma"/>
            <family val="2"/>
          </rPr>
          <t>EL
In   18:08   (rostered 19:00)
Out  03:05   (rostered 04:00)
Hours 8.95</t>
        </r>
      </text>
    </comment>
    <comment ref="AG79" authorId="0" shapeId="0" xr:uid="{3B45AF2C-9D60-4903-8EA7-D2A21455B306}">
      <text>
        <r>
          <rPr>
            <sz val="9"/>
            <color indexed="81"/>
            <rFont val="Tahoma"/>
            <family val="2"/>
          </rPr>
          <t>EL
In   18:04   (rostered 19:00)
Out  03:02   (rostered 04:00)
Hours 8.97</t>
        </r>
      </text>
    </comment>
    <comment ref="AK79" authorId="0" shapeId="0" xr:uid="{F2563C16-5779-48AC-A852-1FA67769BE6D}">
      <text>
        <r>
          <rPr>
            <sz val="9"/>
            <color indexed="81"/>
            <rFont val="Tahoma"/>
            <family val="2"/>
          </rPr>
          <t>EL
In   18:17   (rostered 19:00)
Out  03:02   (rostered 04:00)
Hours 8.75</t>
        </r>
      </text>
    </comment>
    <comment ref="AL79" authorId="0" shapeId="0" xr:uid="{1F713049-8CA3-49E8-A365-8B76FA5ED9B4}">
      <text>
        <r>
          <rPr>
            <sz val="9"/>
            <color indexed="81"/>
            <rFont val="Tahoma"/>
            <family val="2"/>
          </rPr>
          <t>EL
In   18:07   (rostered 19:00)
Out  03:00   (rostered 04:00)
Hours 8.88</t>
        </r>
      </text>
    </comment>
    <comment ref="AM79" authorId="0" shapeId="0" xr:uid="{1AFC9F52-6093-4228-8717-CE0E2BF729D4}">
      <text>
        <r>
          <rPr>
            <sz val="9"/>
            <color indexed="81"/>
            <rFont val="Tahoma"/>
            <family val="2"/>
          </rPr>
          <t>EL
In   18:13   (rostered 19:00)
Out  03:06   (rostered 04:00)
Hours 8.88</t>
        </r>
      </text>
    </comment>
    <comment ref="AS79" authorId="0" shapeId="0" xr:uid="{0ECCEDD0-F7AD-4AE5-9577-980E41DC0D84}">
      <text>
        <r>
          <rPr>
            <sz val="9"/>
            <color indexed="81"/>
            <rFont val="Tahoma"/>
            <family val="2"/>
          </rPr>
          <t>EL
In   18:45   (rostered 19:00)
Out  03:01   (rostered 04:00)
Hours 8.27</t>
        </r>
      </text>
    </comment>
    <comment ref="AU79" authorId="0" shapeId="0" xr:uid="{6829100F-4808-4934-B9DD-05BCBFEB596E}">
      <text>
        <r>
          <rPr>
            <sz val="9"/>
            <color indexed="81"/>
            <rFont val="Tahoma"/>
            <family val="2"/>
          </rPr>
          <t>EL
In   18:11   (rostered 19:00)
Out  03:04   (rostered 04:00)
Hours 8.88</t>
        </r>
      </text>
    </comment>
    <comment ref="BA79" authorId="0" shapeId="0" xr:uid="{C99D72E1-6F88-42A8-8956-9E623E161E23}">
      <text>
        <r>
          <rPr>
            <sz val="9"/>
            <color indexed="81"/>
            <rFont val="Tahoma"/>
            <family val="2"/>
          </rPr>
          <t>EL
In   18:35   (rostered 19:00)
Out  03:03   (rostered 04:00)
Hours 8.47</t>
        </r>
      </text>
    </comment>
    <comment ref="BB79" authorId="0" shapeId="0" xr:uid="{0E534583-21E4-4935-894D-4C804645E7D3}">
      <text>
        <r>
          <rPr>
            <sz val="9"/>
            <color indexed="81"/>
            <rFont val="Tahoma"/>
            <family val="2"/>
          </rPr>
          <t>EL
In   18:56   (rostered 19:00)
Out  03:36   (rostered 04:00)
Hours 8.67</t>
        </r>
      </text>
    </comment>
    <comment ref="AD80" authorId="0" shapeId="0" xr:uid="{59E25929-D210-4536-90D9-47FAB8718B1D}">
      <text>
        <r>
          <rPr>
            <sz val="9"/>
            <color indexed="81"/>
            <rFont val="Tahoma"/>
            <family val="2"/>
          </rPr>
          <t>EL
In   18:13   (rostered 19:00)
Out  03:09   (rostered 04:00)
Hours 8.93</t>
        </r>
      </text>
    </comment>
    <comment ref="AF80" authorId="0" shapeId="0" xr:uid="{E8040E87-3C8E-406C-A1BD-CD8F2BFD7123}">
      <text>
        <r>
          <rPr>
            <sz val="9"/>
            <color indexed="81"/>
            <rFont val="Tahoma"/>
            <family val="2"/>
          </rPr>
          <t>EL
In   18:26   (rostered 19:00)
Out  03:16   (rostered 04:00)
Hours 8.83</t>
        </r>
      </text>
    </comment>
    <comment ref="AK80" authorId="0" shapeId="0" xr:uid="{595C5C28-D019-4CD2-AB0D-4FCB5994D02F}">
      <text>
        <r>
          <rPr>
            <sz val="9"/>
            <color indexed="81"/>
            <rFont val="Tahoma"/>
            <family val="2"/>
          </rPr>
          <t>EL
In   18:29   (rostered 19:00)
Out  03:17   (rostered 04:00)
Hours 8.80</t>
        </r>
      </text>
    </comment>
    <comment ref="AL80" authorId="0" shapeId="0" xr:uid="{490AE2BC-FA78-48BA-A057-79943AAABA88}">
      <text>
        <r>
          <rPr>
            <sz val="9"/>
            <color indexed="81"/>
            <rFont val="Tahoma"/>
            <family val="2"/>
          </rPr>
          <t>UT-EL
In   20:18   (rostered 19:00)
Out  03:43   (rostered 04:00)
Hours 7.42</t>
        </r>
      </text>
    </comment>
    <comment ref="AM80" authorId="0" shapeId="0" xr:uid="{2002EE4D-B2B7-4647-B5EC-6998D9750648}">
      <text>
        <r>
          <rPr>
            <sz val="9"/>
            <color indexed="81"/>
            <rFont val="Tahoma"/>
            <family val="2"/>
          </rPr>
          <t>UT-EL
In   19:30   (rostered 19:00)
Out  03:12   (rostered 04:00)
Hours 7.70</t>
        </r>
      </text>
    </comment>
    <comment ref="AN80" authorId="0" shapeId="0" xr:uid="{09BC1B92-D75E-4ADE-A713-97FF4C4017CA}">
      <text>
        <r>
          <rPr>
            <sz val="9"/>
            <color indexed="81"/>
            <rFont val="Tahoma"/>
            <family val="2"/>
          </rPr>
          <t>Approved</t>
        </r>
      </text>
    </comment>
    <comment ref="AQ80" authorId="0" shapeId="0" xr:uid="{1B3FC2A8-694D-41B7-B211-F3C09D821517}">
      <text>
        <r>
          <rPr>
            <sz val="9"/>
            <color indexed="81"/>
            <rFont val="Tahoma"/>
            <family val="2"/>
          </rPr>
          <t>EL
In   18:57   (rostered 19:00)
Out  03:08   (rostered 04:00)
Hours 8.18</t>
        </r>
      </text>
    </comment>
    <comment ref="AR80" authorId="0" shapeId="0" xr:uid="{9A401EE9-CDA4-43B8-AF58-E4B7BAFCA107}">
      <text>
        <r>
          <rPr>
            <sz val="9"/>
            <color indexed="81"/>
            <rFont val="Tahoma"/>
            <family val="2"/>
          </rPr>
          <t>EL
In   18:41   (rostered 19:00)
Out  03:05   (rostered 04:00)
Hours 8.40</t>
        </r>
      </text>
    </comment>
    <comment ref="AS80" authorId="0" shapeId="0" xr:uid="{8FE1C1FD-1565-49C9-BBC1-1EAEF0026416}">
      <text>
        <r>
          <rPr>
            <sz val="9"/>
            <color indexed="81"/>
            <rFont val="Tahoma"/>
            <family val="2"/>
          </rPr>
          <t>EL
In   18:32   (rostered 19:00)
Out  03:07   (rostered 04:00)
Hours 8.58</t>
        </r>
      </text>
    </comment>
    <comment ref="AT80" authorId="0" shapeId="0" xr:uid="{53F2D057-9763-4A5F-A47B-52061A821F74}">
      <text>
        <r>
          <rPr>
            <sz val="9"/>
            <color indexed="81"/>
            <rFont val="Tahoma"/>
            <family val="2"/>
          </rPr>
          <t>EL
In   18:48   (rostered 19:00)
Out  03:14   (rostered 04:00)
Hours 8.43</t>
        </r>
      </text>
    </comment>
    <comment ref="AX80" authorId="0" shapeId="0" xr:uid="{B34013B1-24AE-45CD-B70E-AA2D48A917EB}">
      <text>
        <r>
          <rPr>
            <sz val="9"/>
            <color indexed="81"/>
            <rFont val="Tahoma"/>
            <family val="2"/>
          </rPr>
          <t>EL
In   18:42   (rostered 19:00)
Out  03:29   (rostered 04:00)
Hours 8.78</t>
        </r>
      </text>
    </comment>
    <comment ref="AY80" authorId="0" shapeId="0" xr:uid="{694685F6-ACA4-429C-98AB-B66E0E57AEDB}">
      <text>
        <r>
          <rPr>
            <sz val="9"/>
            <color indexed="81"/>
            <rFont val="Tahoma"/>
            <family val="2"/>
          </rPr>
          <t>UT-EL
In   19:52   (rostered 19:00)
Out  03:11   (rostered 04:00)
Hours 7.32</t>
        </r>
      </text>
    </comment>
    <comment ref="AZ80" authorId="0" shapeId="0" xr:uid="{FC919AF6-BAAE-46B9-8CE6-AFA5E75D58AD}">
      <text>
        <r>
          <rPr>
            <sz val="9"/>
            <color indexed="81"/>
            <rFont val="Tahoma"/>
            <family val="2"/>
          </rPr>
          <t>UT-EL
In   19:21   (rostered 19:00)
Out  03:36   (rostered 04:00)
Hours 8.25</t>
        </r>
      </text>
    </comment>
    <comment ref="BA80" authorId="0" shapeId="0" xr:uid="{FFA2F283-F42E-4363-86DA-729E24A746C1}">
      <text>
        <r>
          <rPr>
            <sz val="9"/>
            <color indexed="81"/>
            <rFont val="Tahoma"/>
            <family val="2"/>
          </rPr>
          <t>EL
In   18:45   (rostered 19:00)
Out  03:11   (rostered 04:00)
Hours 8.43</t>
        </r>
      </text>
    </comment>
    <comment ref="BB80" authorId="0" shapeId="0" xr:uid="{70CC6FBE-98FC-47E8-8299-BBDD5A429307}">
      <text>
        <r>
          <rPr>
            <sz val="9"/>
            <color indexed="81"/>
            <rFont val="Tahoma"/>
            <family val="2"/>
          </rPr>
          <t>UT-EL
In   22:15   (rostered 19:00)
Out  04:53   (rostered 04:00)
Hours 6.63</t>
        </r>
      </text>
    </comment>
    <comment ref="BE80" authorId="0" shapeId="0" xr:uid="{371562BE-AE61-405B-A763-F95E90DDD99E}">
      <text>
        <r>
          <rPr>
            <sz val="9"/>
            <color indexed="81"/>
            <rFont val="Tahoma"/>
            <family val="2"/>
          </rPr>
          <t>UT-EL
In   19:35   (rostered 19:00)
Out  03:57   (rostered 04:00)
Hours 8.37</t>
        </r>
      </text>
    </comment>
    <comment ref="AE81" authorId="0" shapeId="0" xr:uid="{6B5BD6B3-B2D6-498D-94A8-6A5284F04761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J81" authorId="0" shapeId="0" xr:uid="{9D4BEA14-A22F-47BE-84EA-27A62721B0F2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D82" authorId="0" shapeId="0" xr:uid="{6B300A15-0544-4406-BF37-9E72DC996457}">
      <text>
        <r>
          <rPr>
            <sz val="9"/>
            <color indexed="81"/>
            <rFont val="Tahoma"/>
            <family val="2"/>
          </rPr>
          <t>EL
In   18:14   (rostered 19:00)
Out  03:10   (rostered 04:00)
Hours 8.93</t>
        </r>
      </text>
    </comment>
    <comment ref="AG82" authorId="0" shapeId="0" xr:uid="{3540E6AF-423B-4D99-A053-8865F47BABB1}">
      <text>
        <r>
          <rPr>
            <sz val="9"/>
            <color indexed="81"/>
            <rFont val="Tahoma"/>
            <family val="2"/>
          </rPr>
          <t>EL
In   18:09   (rostered 19:00)
Out  03:05   (rostered 04:00)
Hours 8.93</t>
        </r>
      </text>
    </comment>
    <comment ref="AK82" authorId="0" shapeId="0" xr:uid="{11CEF6DE-2AAB-4E14-9A3B-B86A15E2883C}">
      <text>
        <r>
          <rPr>
            <sz val="9"/>
            <color indexed="81"/>
            <rFont val="Tahoma"/>
            <family val="2"/>
          </rPr>
          <t>EL
In   18:10   (rostered 19:00)
Out  03:01   (rostered 04:00)
Hours 8.85</t>
        </r>
      </text>
    </comment>
    <comment ref="AQ82" authorId="0" shapeId="0" xr:uid="{821FBBB7-D75F-4870-9C9D-585DE8EDF8A1}">
      <text>
        <r>
          <rPr>
            <sz val="9"/>
            <color indexed="81"/>
            <rFont val="Tahoma"/>
            <family val="2"/>
          </rPr>
          <t>EL
In   18:13   (rostered 19:00)
Out  03:02   (rostered 04:00)
Hours 8.82</t>
        </r>
      </text>
    </comment>
    <comment ref="AS82" authorId="0" shapeId="0" xr:uid="{7FE880BF-C735-4F5C-8D04-FFA2477D3D68}">
      <text>
        <r>
          <rPr>
            <sz val="9"/>
            <color indexed="81"/>
            <rFont val="Tahoma"/>
            <family val="2"/>
          </rPr>
          <t>EL
In   18:19   (rostered 19:00)
Out  03:02   (rostered 04:00)
Hours 8.72</t>
        </r>
      </text>
    </comment>
    <comment ref="AT82" authorId="0" shapeId="0" xr:uid="{6A770005-A623-4961-B03C-56EC1934A639}">
      <text>
        <r>
          <rPr>
            <sz val="9"/>
            <color indexed="81"/>
            <rFont val="Tahoma"/>
            <family val="2"/>
          </rPr>
          <t>EL
In   18:15   (rostered 19:00)
Out  03:13   (rostered 04:00)
Hours 8.97</t>
        </r>
      </text>
    </comment>
    <comment ref="AU82" authorId="0" shapeId="0" xr:uid="{694A9B08-1FE5-4F89-BD2A-37191D45A4F3}">
      <text>
        <r>
          <rPr>
            <sz val="9"/>
            <color indexed="81"/>
            <rFont val="Tahoma"/>
            <family val="2"/>
          </rPr>
          <t>EL
In   18:10   (rostered 19:00)
Out  03:07   (rostered 04:00)
Hours 8.95</t>
        </r>
      </text>
    </comment>
    <comment ref="AX82" authorId="0" shapeId="0" xr:uid="{D3CBED70-9975-4887-8DA5-47114ED802FE}">
      <text>
        <r>
          <rPr>
            <sz val="9"/>
            <color indexed="81"/>
            <rFont val="Tahoma"/>
            <family val="2"/>
          </rPr>
          <t>EL
In   18:13   (rostered 19:00)
Out  03:11   (rostered 04:00)
Hours 8.97</t>
        </r>
      </text>
    </comment>
    <comment ref="AZ82" authorId="0" shapeId="0" xr:uid="{40A64FB6-B08E-4397-8481-0EF00CA51CBB}">
      <text>
        <r>
          <rPr>
            <sz val="9"/>
            <color indexed="81"/>
            <rFont val="Tahoma"/>
            <family val="2"/>
          </rPr>
          <t>EL
In   18:16   (rostered 19:00)
Out  03:10   (rostered 04:00)
Hours 8.90</t>
        </r>
      </text>
    </comment>
    <comment ref="BA82" authorId="0" shapeId="0" xr:uid="{AAF171FC-0445-4736-9890-21DCCA799758}">
      <text>
        <r>
          <rPr>
            <sz val="9"/>
            <color indexed="81"/>
            <rFont val="Tahoma"/>
            <family val="2"/>
          </rPr>
          <t>EL
In   18:15   (rostered 19:00)
Out  03:06   (rostered 04:00)
Hours 8.85</t>
        </r>
      </text>
    </comment>
    <comment ref="BB82" authorId="0" shapeId="0" xr:uid="{BC9B7A43-EF90-4152-A68F-97614D517B8E}">
      <text>
        <r>
          <rPr>
            <sz val="9"/>
            <color indexed="81"/>
            <rFont val="Tahoma"/>
            <family val="2"/>
          </rPr>
          <t>UT-EL
In   19:56   (rostered 19:00)
Out  03:35   (rostered 04:00)
Hours 7.65</t>
        </r>
      </text>
    </comment>
    <comment ref="BE82" authorId="0" shapeId="0" xr:uid="{64828BF2-3530-434B-A49B-E3F88D62D0B8}">
      <text>
        <r>
          <rPr>
            <sz val="9"/>
            <color indexed="81"/>
            <rFont val="Tahoma"/>
            <family val="2"/>
          </rPr>
          <t>EL
In   18:05   (rostered 19:00)
Out  03:04   (rostered 04:00)
Hours 8.98</t>
        </r>
      </text>
    </comment>
    <comment ref="AC83" authorId="0" shapeId="0" xr:uid="{40B7CEF6-E91A-409B-A525-0928F1364AAE}">
      <text>
        <r>
          <rPr>
            <sz val="9"/>
            <color indexed="81"/>
            <rFont val="Tahoma"/>
            <family val="2"/>
          </rPr>
          <t>UT
In   18:47   (rostered 18:00)
Out  03:59   (rostered 03:00)
Hours 9.20</t>
        </r>
      </text>
    </comment>
    <comment ref="AD83" authorId="0" shapeId="0" xr:uid="{CD7856D3-3B75-494A-866E-A6188BB8DE8D}">
      <text>
        <r>
          <rPr>
            <sz val="9"/>
            <color indexed="81"/>
            <rFont val="Tahoma"/>
            <family val="2"/>
          </rPr>
          <t>UT
In   18:41   (rostered 18:00)
Out  03:58   (rostered 03:00)
Hours 9.28</t>
        </r>
      </text>
    </comment>
    <comment ref="AE83" authorId="0" shapeId="0" xr:uid="{4113A097-375E-4714-84DE-23F0194ED918}">
      <text>
        <r>
          <rPr>
            <sz val="9"/>
            <color indexed="81"/>
            <rFont val="Tahoma"/>
            <family val="2"/>
          </rPr>
          <t>UT
In   18:42   (rostered 18:00)
Out  04:00   (rostered 03:00)
Hours 9.30</t>
        </r>
      </text>
    </comment>
    <comment ref="AF83" authorId="0" shapeId="0" xr:uid="{B26DF282-2E02-4B15-9E6B-C4C2B1329C02}">
      <text>
        <r>
          <rPr>
            <sz val="9"/>
            <color indexed="81"/>
            <rFont val="Tahoma"/>
            <family val="2"/>
          </rPr>
          <t>UT
In   18:43   (rostered 18:00)
Out  04:02   (rostered 03:00)
Hours 9.32</t>
        </r>
      </text>
    </comment>
    <comment ref="AG83" authorId="0" shapeId="0" xr:uid="{9A354CC6-8022-4B91-BE0D-48780835C213}">
      <text>
        <r>
          <rPr>
            <sz val="9"/>
            <color indexed="81"/>
            <rFont val="Tahoma"/>
            <family val="2"/>
          </rPr>
          <t>UT
In   18:40   (rostered 18:00)
Out  04:00   (rostered 03:00)
Hours 9.33</t>
        </r>
      </text>
    </comment>
    <comment ref="AJ83" authorId="0" shapeId="0" xr:uid="{DE0FCF57-19F2-49DF-9F83-E2A45E9B51EA}">
      <text>
        <r>
          <rPr>
            <sz val="9"/>
            <color indexed="81"/>
            <rFont val="Tahoma"/>
            <family val="2"/>
          </rPr>
          <t>UT
In   18:32   (rostered 18:00)
Out  04:00   (rostered 03:00)
Hours 9.47</t>
        </r>
      </text>
    </comment>
    <comment ref="AK83" authorId="0" shapeId="0" xr:uid="{0BF73A8A-30B8-480C-9DA6-B764CA1F842A}">
      <text>
        <r>
          <rPr>
            <sz val="9"/>
            <color indexed="81"/>
            <rFont val="Tahoma"/>
            <family val="2"/>
          </rPr>
          <t>UT
In   18:31   (rostered 18:00)
Out  04:01   (rostered 03:00)
Hours 9.50</t>
        </r>
      </text>
    </comment>
    <comment ref="AL83" authorId="0" shapeId="0" xr:uid="{B6F61632-B2EF-47F9-83E0-E0992D78FEDF}">
      <text>
        <r>
          <rPr>
            <sz val="9"/>
            <color indexed="81"/>
            <rFont val="Tahoma"/>
            <family val="2"/>
          </rPr>
          <t>UT
In   18:45   (rostered 18:00)
Out  04:00   (rostered 03:00)
Hours 9.25</t>
        </r>
      </text>
    </comment>
    <comment ref="AM83" authorId="0" shapeId="0" xr:uid="{E5CC9EFC-005E-46C2-B858-32F62B94FD96}">
      <text>
        <r>
          <rPr>
            <sz val="9"/>
            <color indexed="81"/>
            <rFont val="Tahoma"/>
            <family val="2"/>
          </rPr>
          <t>UT
In   18:42   (rostered 18:00)
Out  04:11   (rostered 03:00)
Hours 9.48</t>
        </r>
      </text>
    </comment>
    <comment ref="AN83" authorId="0" shapeId="0" xr:uid="{27687DFA-E36E-4DA2-8C77-19A403A0D287}">
      <text>
        <r>
          <rPr>
            <sz val="9"/>
            <color indexed="81"/>
            <rFont val="Tahoma"/>
            <family val="2"/>
          </rPr>
          <t>UT
In   18:40   (rostered 18:00)
Out  03:58   (rostered 03:00)
Hours 9.30</t>
        </r>
      </text>
    </comment>
    <comment ref="AQ83" authorId="0" shapeId="0" xr:uid="{EE38F14E-D7EF-4564-A845-2A89FE61CEE0}">
      <text>
        <r>
          <rPr>
            <sz val="9"/>
            <color indexed="81"/>
            <rFont val="Tahoma"/>
            <family val="2"/>
          </rPr>
          <t>UT
In   18:53   (rostered 18:00)
Out  03:59   (rostered 03:00)
Hours 9.10</t>
        </r>
      </text>
    </comment>
    <comment ref="AR83" authorId="0" shapeId="0" xr:uid="{6ADE2733-D237-4CE6-884E-B9585CA23680}">
      <text>
        <r>
          <rPr>
            <sz val="9"/>
            <color indexed="81"/>
            <rFont val="Tahoma"/>
            <family val="2"/>
          </rPr>
          <t>UT
In   18:41   (rostered 18:00)
Out  03:58   (rostered 03:00)
Hours 9.28</t>
        </r>
      </text>
    </comment>
    <comment ref="AS83" authorId="0" shapeId="0" xr:uid="{2FA55011-7637-4C2F-BF25-DE7D6AB4BAE6}">
      <text>
        <r>
          <rPr>
            <sz val="9"/>
            <color indexed="81"/>
            <rFont val="Tahoma"/>
            <family val="2"/>
          </rPr>
          <t>UT
In   18:44   (rostered 18:00)
Out  03:57   (rostered 03:00)
Hours 9.22</t>
        </r>
      </text>
    </comment>
    <comment ref="AT83" authorId="0" shapeId="0" xr:uid="{55C9D7C6-3972-4969-9EA7-F4844446BB35}">
      <text>
        <r>
          <rPr>
            <sz val="9"/>
            <color indexed="81"/>
            <rFont val="Tahoma"/>
            <family val="2"/>
          </rPr>
          <t>UT
In   18:42   (rostered 18:00)
Out  03:59   (rostered 03:00)
Hours 9.28</t>
        </r>
      </text>
    </comment>
    <comment ref="AU83" authorId="0" shapeId="0" xr:uid="{E903C9E8-3390-4E22-9F5F-4A30B66646DE}">
      <text>
        <r>
          <rPr>
            <sz val="9"/>
            <color indexed="81"/>
            <rFont val="Tahoma"/>
            <family val="2"/>
          </rPr>
          <t>UT
In   18:44   (rostered 18:00)
Out  04:04   (rostered 03:00)
Hours 9.33</t>
        </r>
      </text>
    </comment>
    <comment ref="AX83" authorId="0" shapeId="0" xr:uid="{044C5260-90B5-4DBD-A81E-7376E5AE1B87}">
      <text>
        <r>
          <rPr>
            <sz val="9"/>
            <color indexed="81"/>
            <rFont val="Tahoma"/>
            <family val="2"/>
          </rPr>
          <t>UT
In   18:46   (rostered 18:00)
Out  04:04   (rostered 03:00)
Hours 9.30</t>
        </r>
      </text>
    </comment>
    <comment ref="AY83" authorId="0" shapeId="0" xr:uid="{C0EB7EC9-2079-4F2A-BB39-45B767C12756}">
      <text>
        <r>
          <rPr>
            <sz val="9"/>
            <color indexed="81"/>
            <rFont val="Tahoma"/>
            <family val="2"/>
          </rPr>
          <t>UT
In   18:43   (rostered 18:00)
Out  04:01   (rostered 03:00)
Hours 9.30</t>
        </r>
      </text>
    </comment>
    <comment ref="AZ83" authorId="0" shapeId="0" xr:uid="{C59A1991-A8D8-4F8C-AF76-69C13134325D}">
      <text>
        <r>
          <rPr>
            <sz val="9"/>
            <color indexed="81"/>
            <rFont val="Tahoma"/>
            <family val="2"/>
          </rPr>
          <t>UT
In   18:43   (rostered 18:00)
Out  04:02   (rostered 03:00)
Hours 9.32</t>
        </r>
      </text>
    </comment>
    <comment ref="BA83" authorId="0" shapeId="0" xr:uid="{58D14268-A425-4A7E-9285-1BE7A8878665}">
      <text>
        <r>
          <rPr>
            <sz val="9"/>
            <color indexed="81"/>
            <rFont val="Tahoma"/>
            <family val="2"/>
          </rPr>
          <t>UT
In   18:41   (rostered 18:00)
Out  04:16   (rostered 03:00)
Hours 9.58</t>
        </r>
      </text>
    </comment>
    <comment ref="BB83" authorId="0" shapeId="0" xr:uid="{2DB11AA1-E456-4562-A7F3-E064A98A0834}">
      <text>
        <r>
          <rPr>
            <sz val="9"/>
            <color indexed="81"/>
            <rFont val="Tahoma"/>
            <family val="2"/>
          </rPr>
          <t>UT
In   18:49   (rostered 18:00)
Out  04:01   (rostered 03:00)
Hours 9.20</t>
        </r>
      </text>
    </comment>
    <comment ref="BE83" authorId="0" shapeId="0" xr:uid="{156BAED2-ABA8-419E-AAB5-03E2112825F8}">
      <text>
        <r>
          <rPr>
            <sz val="9"/>
            <color indexed="81"/>
            <rFont val="Tahoma"/>
            <family val="2"/>
          </rPr>
          <t>UT
In   18:42   (rostered 18:00)
Out  03:58   (rostered 03:00)
Hours 9.27</t>
        </r>
      </text>
    </comment>
    <comment ref="AC84" authorId="2" shapeId="0" xr:uid="{2B846BE6-C997-45ED-87D4-B0E9CA19B3B4}">
      <text>
        <r>
          <rPr>
            <sz val="12"/>
            <color theme="1"/>
            <rFont val="Calibri"/>
            <family val="2"/>
            <scheme val="minor"/>
          </rPr>
          <t>Login  - 18:15
Logout - 05:30</t>
        </r>
      </text>
    </comment>
    <comment ref="AD84" authorId="2" shapeId="0" xr:uid="{F95514D1-FEFE-401E-8E0C-1EF63B438365}">
      <text>
        <r>
          <rPr>
            <sz val="12"/>
            <color theme="1"/>
            <rFont val="Calibri"/>
            <family val="2"/>
            <scheme val="minor"/>
          </rPr>
          <t>Login  - 18:18
Logout - 03:08</t>
        </r>
      </text>
    </comment>
    <comment ref="AE84" authorId="2" shapeId="0" xr:uid="{615EF75F-622B-4874-9E25-1A3DC7A422C7}">
      <text>
        <r>
          <rPr>
            <sz val="12"/>
            <color theme="1"/>
            <rFont val="Calibri"/>
            <family val="2"/>
            <scheme val="minor"/>
          </rPr>
          <t>Login  - 18:28
Logout - 03:09</t>
        </r>
      </text>
    </comment>
    <comment ref="AF84" authorId="2" shapeId="0" xr:uid="{1B58CC17-E305-478B-8CC0-CC6433151423}">
      <text>
        <r>
          <rPr>
            <sz val="12"/>
            <color theme="1"/>
            <rFont val="Calibri"/>
            <family val="2"/>
            <scheme val="minor"/>
          </rPr>
          <t>Login  - 18:24
Logout - 03:06</t>
        </r>
      </text>
    </comment>
    <comment ref="AG84" authorId="2" shapeId="0" xr:uid="{DC74B934-15DF-4109-97B5-AD6F9BE7912A}">
      <text>
        <r>
          <rPr>
            <sz val="12"/>
            <color theme="1"/>
            <rFont val="Calibri"/>
            <family val="2"/>
            <scheme val="minor"/>
          </rPr>
          <t>Login  - 18:12
Logout - 04:31</t>
        </r>
      </text>
    </comment>
    <comment ref="AJ84" authorId="2" shapeId="0" xr:uid="{4C9768B8-8A78-4DE8-B36C-D3D18FFBB7BF}">
      <text>
        <r>
          <rPr>
            <sz val="12"/>
            <color theme="1"/>
            <rFont val="Calibri"/>
            <family val="2"/>
            <scheme val="minor"/>
          </rPr>
          <t>Login  - 18:29
Logout - 23:34</t>
        </r>
      </text>
    </comment>
    <comment ref="AC85" authorId="0" shapeId="0" xr:uid="{9E482DED-C9BB-43A2-A0E2-6660AD268F0E}">
      <text>
        <r>
          <rPr>
            <sz val="9"/>
            <color indexed="81"/>
            <rFont val="Tahoma"/>
            <family val="2"/>
          </rPr>
          <t>P/2
In   19:41   (rostered 19:00)
Out  00:02   (rostered 04:00)
Hours 4.35</t>
        </r>
      </text>
    </comment>
    <comment ref="AD85" authorId="0" shapeId="0" xr:uid="{72359E00-FADD-4538-9452-53DB179ABCBF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G85" authorId="0" shapeId="0" xr:uid="{71417644-EE06-464C-AC36-077316ACA432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J85" authorId="0" shapeId="0" xr:uid="{D0029F74-FF5B-448C-AAF3-38C0ACDD28B9}">
      <text>
        <r>
          <rPr>
            <sz val="9"/>
            <color indexed="81"/>
            <rFont val="Tahoma"/>
            <family val="2"/>
          </rPr>
          <t>P/2
In   21:25   (rostered 19:00)
Out  03:03   (rostered 04:00)
Hours 5.63</t>
        </r>
      </text>
    </comment>
    <comment ref="AC86" authorId="3" shapeId="0" xr:uid="{17EA31D0-0466-4A11-905D-F5D1DE33E435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D86" authorId="3" shapeId="0" xr:uid="{1987F306-184E-4C63-B02E-29BDBB982E6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E86" authorId="3" shapeId="0" xr:uid="{857D21E5-4BDE-4642-AF62-49EE347133D0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F86" authorId="3" shapeId="0" xr:uid="{698923E0-DB4F-4B97-845D-BB0BD0B2D7C7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G86" authorId="3" shapeId="0" xr:uid="{F83EFE8B-B099-4D03-91DC-675A523D54E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86" authorId="3" shapeId="0" xr:uid="{A23FD3F8-C02D-4D10-BD6A-C0D9863FB08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86" authorId="0" shapeId="0" xr:uid="{6434A78E-0102-4487-A535-198162A0C8FD}">
      <text>
        <r>
          <rPr>
            <sz val="9"/>
            <color indexed="81"/>
            <rFont val="Tahoma"/>
            <family val="2"/>
          </rPr>
          <t>EL
In   18:09   (rostered 19:00)
Out  03:00   (rostered 04:00)
Hours 8.85</t>
        </r>
      </text>
    </comment>
    <comment ref="AN86" authorId="0" shapeId="0" xr:uid="{B3245496-14DC-49AD-B724-9F1AF2EAEB0B}">
      <text>
        <r>
          <rPr>
            <sz val="9"/>
            <color indexed="81"/>
            <rFont val="Tahoma"/>
            <family val="2"/>
          </rPr>
          <t>EL
In   18:07   (rostered 19:00)
Out  01:31   (rostered 04:00)
Hours 7.40</t>
        </r>
      </text>
    </comment>
    <comment ref="AT86" authorId="0" shapeId="0" xr:uid="{4FDB21A7-F554-46F9-AAF5-8026486787C0}">
      <text>
        <r>
          <rPr>
            <sz val="9"/>
            <color indexed="81"/>
            <rFont val="Tahoma"/>
            <family val="2"/>
          </rPr>
          <t>EL
In   18:15   (rostered 19:00)
Out  03:03   (rostered 04:00)
Hours 8.80</t>
        </r>
      </text>
    </comment>
    <comment ref="AU86" authorId="0" shapeId="0" xr:uid="{9EEFF96F-AE14-4207-8827-67EB3448AB11}">
      <text>
        <r>
          <rPr>
            <sz val="9"/>
            <color indexed="81"/>
            <rFont val="Tahoma"/>
            <family val="2"/>
          </rPr>
          <t>EL
In   18:06   (rostered 19:00)
Out  02:59   (rostered 04:00)
Hours 8.88</t>
        </r>
      </text>
    </comment>
    <comment ref="AX86" authorId="0" shapeId="0" xr:uid="{7BAB878E-B16B-4176-ACAC-9EA2C4D87ED0}">
      <text>
        <r>
          <rPr>
            <sz val="9"/>
            <color indexed="81"/>
            <rFont val="Tahoma"/>
            <family val="2"/>
          </rPr>
          <t>EL
In   18:03   (rostered 19:00)
Out  03:00   (rostered 04:00)
Hours 8.95</t>
        </r>
      </text>
    </comment>
    <comment ref="AZ86" authorId="0" shapeId="0" xr:uid="{C073953D-9614-46B9-8515-FBB03D0C81C3}">
      <text>
        <r>
          <rPr>
            <sz val="9"/>
            <color indexed="81"/>
            <rFont val="Tahoma"/>
            <family val="2"/>
          </rPr>
          <t>EL
In   18:01   (rostered 19:00)
Out  02:59   (rostered 04:00)
Hours 8.97</t>
        </r>
      </text>
    </comment>
    <comment ref="BA86" authorId="0" shapeId="0" xr:uid="{283553CF-31DB-4C0C-8A23-08B469C58BF8}">
      <text>
        <r>
          <rPr>
            <sz val="9"/>
            <color indexed="81"/>
            <rFont val="Tahoma"/>
            <family val="2"/>
          </rPr>
          <t>EL
In   18:13   (rostered 19:00)
Out  03:02   (rostered 04:00)
Hours 8.82</t>
        </r>
      </text>
    </comment>
    <comment ref="BE86" authorId="0" shapeId="0" xr:uid="{C30E4374-9CEE-4736-82AA-964BA0579C8B}">
      <text>
        <r>
          <rPr>
            <sz val="9"/>
            <color indexed="81"/>
            <rFont val="Tahoma"/>
            <family val="2"/>
          </rPr>
          <t>EL
In   18:09   (rostered 19:00)
Out  03:00   (rostered 04:00)
Hours 8.85</t>
        </r>
      </text>
    </comment>
    <comment ref="AC87" authorId="3" shapeId="0" xr:uid="{727B5451-8C82-4DD1-8693-4EF581CB166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D87" authorId="3" shapeId="0" xr:uid="{B6304887-9AE1-47F6-92F7-8FAF35EC774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E87" authorId="3" shapeId="0" xr:uid="{808570CD-F5FA-45AF-AC02-E01E69873EC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F87" authorId="3" shapeId="0" xr:uid="{70C86B15-3888-4543-ADD2-18E4ED07C30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G87" authorId="3" shapeId="0" xr:uid="{BB69A96C-AEF4-4213-B771-022155B5A7E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87" authorId="3" shapeId="0" xr:uid="{16324450-E783-4A8C-9CAC-4EC56739423F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87" authorId="3" shapeId="0" xr:uid="{EE231534-DAC7-40DD-9F32-AE783DC2B4F2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87" authorId="0" shapeId="0" xr:uid="{B9818B2E-760E-49D0-B797-42AFC49D24E7}">
      <text>
        <r>
          <rPr>
            <sz val="9"/>
            <color indexed="81"/>
            <rFont val="Tahoma"/>
            <family val="2"/>
          </rPr>
          <t>EL
In   18:15   (rostered 19:00)
Out  03:00   (rostered 04:00)
Hours 8.75</t>
        </r>
      </text>
    </comment>
    <comment ref="AM87" authorId="0" shapeId="0" xr:uid="{4FF8D3C2-B7C3-467D-AF9D-0B0F4A11E2FA}">
      <text>
        <r>
          <rPr>
            <sz val="9"/>
            <color indexed="81"/>
            <rFont val="Tahoma"/>
            <family val="2"/>
          </rPr>
          <t>EL
In   18:13   (rostered 19:00)
Out  03:01   (rostered 04:00)
Hours 8.80</t>
        </r>
      </text>
    </comment>
    <comment ref="AN87" authorId="0" shapeId="0" xr:uid="{421E804B-6FF8-42F5-B0B1-F506D7BC92E7}">
      <text>
        <r>
          <rPr>
            <sz val="9"/>
            <color indexed="81"/>
            <rFont val="Tahoma"/>
            <family val="2"/>
          </rPr>
          <t>EL
In   18:19   (rostered 19:00)
Out  02:58   (rostered 04:00)
Hours 8.65</t>
        </r>
      </text>
    </comment>
    <comment ref="AQ87" authorId="0" shapeId="0" xr:uid="{C6D94192-3FED-4250-BD9B-B10E31F0AAED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R87" authorId="0" shapeId="0" xr:uid="{39431B02-0805-4843-83DA-99C31C964DB6}">
      <text>
        <r>
          <rPr>
            <sz val="9"/>
            <color indexed="81"/>
            <rFont val="Tahoma"/>
            <family val="2"/>
          </rPr>
          <t>EL
In   18:12   (rostered 19:00)
Out  03:01   (rostered 04:00)
Hours 8.82</t>
        </r>
      </text>
    </comment>
    <comment ref="AS87" authorId="0" shapeId="0" xr:uid="{D7734D3C-2834-44AD-A99E-21690F9F49F6}">
      <text>
        <r>
          <rPr>
            <sz val="9"/>
            <color indexed="81"/>
            <rFont val="Tahoma"/>
            <family val="2"/>
          </rPr>
          <t>EL
In   18:08   (rostered 19:00)
Out  03:01   (rostered 04:00)
Hours 8.88</t>
        </r>
      </text>
    </comment>
    <comment ref="AT87" authorId="0" shapeId="0" xr:uid="{E8EC3D1C-7E17-42F4-A379-261CA5DB4122}">
      <text>
        <r>
          <rPr>
            <sz val="9"/>
            <color indexed="81"/>
            <rFont val="Tahoma"/>
            <family val="2"/>
          </rPr>
          <t>EL
In   18:19   (rostered 19:00)
Out  03:01   (rostered 04:00)
Hours 8.70</t>
        </r>
      </text>
    </comment>
    <comment ref="AU87" authorId="0" shapeId="0" xr:uid="{7DC45E94-0058-46F9-9678-A9A90587B232}">
      <text>
        <r>
          <rPr>
            <sz val="9"/>
            <color indexed="81"/>
            <rFont val="Tahoma"/>
            <family val="2"/>
          </rPr>
          <t>EL
In   18:40   (rostered 19:00)
Out  03:02   (rostered 04:00)
Hours 8.37</t>
        </r>
      </text>
    </comment>
    <comment ref="AX87" authorId="0" shapeId="0" xr:uid="{305BBCA1-ADF2-4569-BFC9-98881CC990A0}">
      <text>
        <r>
          <rPr>
            <sz val="9"/>
            <color indexed="81"/>
            <rFont val="Tahoma"/>
            <family val="2"/>
          </rPr>
          <t>EL
In   18:16   (rostered 19:00)
Out  03:12   (rostered 04:00)
Hours 8.93</t>
        </r>
      </text>
    </comment>
    <comment ref="AY87" authorId="0" shapeId="0" xr:uid="{F6E10683-00A1-43C4-8C55-A0E954225853}">
      <text>
        <r>
          <rPr>
            <sz val="9"/>
            <color indexed="81"/>
            <rFont val="Tahoma"/>
            <family val="2"/>
          </rPr>
          <t>EL
In   18:03   (rostered 19:00)
Out  03:01   (rostered 04:00)
Hours 8.97</t>
        </r>
      </text>
    </comment>
    <comment ref="AZ87" authorId="0" shapeId="0" xr:uid="{D82871DA-7FA2-413A-96D5-7AAF30BC7392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BA87" authorId="0" shapeId="0" xr:uid="{7EF2C979-14F4-4C5C-8DFD-536FFE20278D}">
      <text>
        <r>
          <rPr>
            <sz val="9"/>
            <color indexed="81"/>
            <rFont val="Tahoma"/>
            <family val="2"/>
          </rPr>
          <t>EL
In   18:04   (rostered 19:00)
Out  03:00   (rostered 04:00)
Hours 8.93</t>
        </r>
      </text>
    </comment>
    <comment ref="AC88" authorId="3" shapeId="0" xr:uid="{6A969DD3-86FF-4830-8EE5-5D86EB0BFA3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D88" authorId="3" shapeId="0" xr:uid="{5BD4B127-1BDC-4861-B675-668D83B60DF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E88" authorId="3" shapeId="0" xr:uid="{7E69A469-F001-4BD8-A835-DA0179C9DAA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F88" authorId="3" shapeId="0" xr:uid="{D0054050-4220-47F4-84B2-30D276B4550E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G88" authorId="3" shapeId="0" xr:uid="{92A5A29F-3645-492D-9968-7FD5F09DE81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88" authorId="3" shapeId="0" xr:uid="{2BC217F2-FF5B-46E0-A793-AEA46D09564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88" authorId="0" shapeId="0" xr:uid="{56C78598-C77D-462A-A911-DCC8126E7D8B}">
      <text>
        <r>
          <rPr>
            <sz val="9"/>
            <color indexed="81"/>
            <rFont val="Tahoma"/>
            <family val="2"/>
          </rPr>
          <t>EL
In   18:04   (rostered 19:00)
Out  03:02   (rostered 04:00)
Hours 8.97</t>
        </r>
      </text>
    </comment>
    <comment ref="AL88" authorId="0" shapeId="0" xr:uid="{3468ADB2-AD76-41D4-976C-0E204BAE1C36}">
      <text>
        <r>
          <rPr>
            <sz val="9"/>
            <color indexed="81"/>
            <rFont val="Tahoma"/>
            <family val="2"/>
          </rPr>
          <t>EL
In   18:04   (rostered 19:00)
Out  03:00   (rostered 04:00)
Hours 8.93</t>
        </r>
      </text>
    </comment>
    <comment ref="AM88" authorId="0" shapeId="0" xr:uid="{0479DA66-BF63-485D-BEEC-1FDC4D7CB401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N88" authorId="0" shapeId="0" xr:uid="{D4AB7B24-860F-4FB3-ADD3-BBA8902A71A1}">
      <text>
        <r>
          <rPr>
            <sz val="9"/>
            <color indexed="81"/>
            <rFont val="Tahoma"/>
            <family val="2"/>
          </rPr>
          <t>EL
In   18:08   (rostered 19:00)
Out  03:06   (rostered 04:00)
Hours 8.97</t>
        </r>
      </text>
    </comment>
    <comment ref="AQ88" authorId="0" shapeId="0" xr:uid="{7F6F68CB-F872-4A6F-B256-E98DABE0E260}">
      <text>
        <r>
          <rPr>
            <sz val="9"/>
            <color indexed="81"/>
            <rFont val="Tahoma"/>
            <family val="2"/>
          </rPr>
          <t>EL
In   18:05   (rostered 19:00)
Out  03:01   (rostered 04:00)
Hours 8.93</t>
        </r>
      </text>
    </comment>
    <comment ref="AR88" authorId="0" shapeId="0" xr:uid="{952469CF-0B70-487A-94CE-EB13F08B3C29}">
      <text>
        <r>
          <rPr>
            <sz val="9"/>
            <color indexed="81"/>
            <rFont val="Tahoma"/>
            <family val="2"/>
          </rPr>
          <t>EL
In   18:01   (rostered 19:00)
Out  03:00   (rostered 04:00)
Hours 8.98</t>
        </r>
      </text>
    </comment>
    <comment ref="AS88" authorId="0" shapeId="0" xr:uid="{2524F384-616A-49BF-90DB-913E130F34B8}">
      <text>
        <r>
          <rPr>
            <sz val="9"/>
            <color indexed="81"/>
            <rFont val="Tahoma"/>
            <family val="2"/>
          </rPr>
          <t>EL
In   18:04   (rostered 19:00)
Out  03:00   (rostered 04:00)
Hours 8.93</t>
        </r>
      </text>
    </comment>
    <comment ref="AT88" authorId="0" shapeId="0" xr:uid="{853F01E2-4C0C-4D32-BFE5-B09591C53B08}">
      <text>
        <r>
          <rPr>
            <sz val="9"/>
            <color indexed="81"/>
            <rFont val="Tahoma"/>
            <family val="2"/>
          </rPr>
          <t>EL
In   18:07   (rostered 19:00)
Out  03:04   (rostered 04:00)
Hours 8.95</t>
        </r>
      </text>
    </comment>
    <comment ref="AU88" authorId="0" shapeId="0" xr:uid="{B3A8B51B-8B32-4850-A72A-8178E7122516}">
      <text>
        <r>
          <rPr>
            <sz val="9"/>
            <color indexed="81"/>
            <rFont val="Tahoma"/>
            <family val="2"/>
          </rPr>
          <t>EL
In   19:00   (rostered 19:00)
Out  03:01   (rostered 04:00)
Hours 8.02</t>
        </r>
      </text>
    </comment>
    <comment ref="AX88" authorId="0" shapeId="0" xr:uid="{533D44BE-B9B6-4711-BF18-208DC3E4E58C}">
      <text>
        <r>
          <rPr>
            <sz val="9"/>
            <color indexed="81"/>
            <rFont val="Tahoma"/>
            <family val="2"/>
          </rPr>
          <t>EL
In   18:05   (rostered 19:00)
Out  03:01   (rostered 04:00)
Hours 8.93</t>
        </r>
      </text>
    </comment>
    <comment ref="BA88" authorId="0" shapeId="0" xr:uid="{BAD2BE98-7487-4396-A2B7-374F3178E266}">
      <text>
        <r>
          <rPr>
            <sz val="9"/>
            <color indexed="81"/>
            <rFont val="Tahoma"/>
            <family val="2"/>
          </rPr>
          <t>EL
In   18:04   (rostered 19:00)
Out  03:02   (rostered 04:00)
Hours 8.97</t>
        </r>
      </text>
    </comment>
    <comment ref="BE88" authorId="0" shapeId="0" xr:uid="{655E1758-24E2-4867-86CE-EFAADB614536}">
      <text>
        <r>
          <rPr>
            <sz val="9"/>
            <color indexed="81"/>
            <rFont val="Tahoma"/>
            <family val="2"/>
          </rPr>
          <t>EL
In   18:10   (rostered 19:00)
Out  02:59   (rostered 04:00)
Hours 8.82</t>
        </r>
      </text>
    </comment>
    <comment ref="AC89" authorId="0" shapeId="0" xr:uid="{CE6C9B6D-E94E-4E87-97B5-75586C1A2A54}">
      <text>
        <r>
          <rPr>
            <sz val="9"/>
            <color indexed="81"/>
            <rFont val="Tahoma"/>
            <family val="2"/>
          </rPr>
          <t>UT-EL
In   20:19   (rostered 20:00)
Out  05:01   (rostered 05:00)
Hours 8.70</t>
        </r>
      </text>
    </comment>
    <comment ref="AD89" authorId="0" shapeId="0" xr:uid="{451305F3-8BC2-43B4-A8A3-FADE22A59D76}">
      <text>
        <r>
          <rPr>
            <sz val="9"/>
            <color indexed="81"/>
            <rFont val="Tahoma"/>
            <family val="2"/>
          </rPr>
          <t>UT-EL
In   20:28   (rostered 20:00)
Out  05:00   (rostered 05:00)
Hours 8.53</t>
        </r>
      </text>
    </comment>
    <comment ref="AE89" authorId="0" shapeId="0" xr:uid="{98EF4CFD-77D8-43E4-88D2-32BA3DB60147}">
      <text>
        <r>
          <rPr>
            <sz val="9"/>
            <color indexed="81"/>
            <rFont val="Tahoma"/>
            <family val="2"/>
          </rPr>
          <t>UT-EL
In   20:14   (rostered 20:00)
Out  05:02   (rostered 05:00)
Hours 8.80</t>
        </r>
      </text>
    </comment>
    <comment ref="AF89" authorId="0" shapeId="0" xr:uid="{32E06756-A80F-4339-B3AF-C10419BF6F4C}">
      <text>
        <r>
          <rPr>
            <sz val="9"/>
            <color indexed="81"/>
            <rFont val="Tahoma"/>
            <family val="2"/>
          </rPr>
          <t>EL
In   20:03   (rostered 20:00)
Out  04:58   (rostered 05:00)
Hours 8.92</t>
        </r>
      </text>
    </comment>
    <comment ref="AG89" authorId="0" shapeId="0" xr:uid="{C875410C-7DB6-4642-A920-387E185AE231}">
      <text>
        <r>
          <rPr>
            <sz val="9"/>
            <color indexed="81"/>
            <rFont val="Tahoma"/>
            <family val="2"/>
          </rPr>
          <t>EL
In   20:07   (rostered 20:00)
Out  05:03   (rostered 05:00)
Hours 8.93</t>
        </r>
      </text>
    </comment>
    <comment ref="AJ89" authorId="0" shapeId="0" xr:uid="{E1958A7D-80EF-4EB9-8628-191961756F14}">
      <text>
        <r>
          <rPr>
            <sz val="9"/>
            <color indexed="81"/>
            <rFont val="Tahoma"/>
            <family val="2"/>
          </rPr>
          <t>UT-EL
In   20:12   (rostered 20:00)
Out  04:48   (rostered 05:00)
Hours 8.60</t>
        </r>
      </text>
    </comment>
    <comment ref="AK89" authorId="0" shapeId="0" xr:uid="{2F58A930-3DF2-4C7B-A8C8-1F68D2CB5C64}">
      <text>
        <r>
          <rPr>
            <sz val="9"/>
            <color indexed="81"/>
            <rFont val="Tahoma"/>
            <family val="2"/>
          </rPr>
          <t>EL
In   20:08   (rostered 20:00)
Out  04:46   (rostered 05:00)
Hours 8.63</t>
        </r>
      </text>
    </comment>
    <comment ref="AL89" authorId="0" shapeId="0" xr:uid="{42FFA55F-610A-48AB-9826-EC96B707CCD9}">
      <text>
        <r>
          <rPr>
            <sz val="9"/>
            <color indexed="81"/>
            <rFont val="Tahoma"/>
            <family val="2"/>
          </rPr>
          <t>UT-EL
In   20:12   (rostered 20:00)
Out  05:05   (rostered 05:00)
Hours 8.88</t>
        </r>
      </text>
    </comment>
    <comment ref="AN89" authorId="0" shapeId="0" xr:uid="{5F44B5DA-CF59-4E68-BA42-1B4B1566EB63}">
      <text>
        <r>
          <rPr>
            <sz val="9"/>
            <color indexed="81"/>
            <rFont val="Tahoma"/>
            <family val="2"/>
          </rPr>
          <t>P/2
In   20:27   (rostered 20:00)
Out  23:23   (rostered 05:00)
Hours 2.93</t>
        </r>
      </text>
    </comment>
    <comment ref="AQ89" authorId="0" shapeId="0" xr:uid="{52175910-2F07-413F-9A4D-AB4D6E13E7FC}">
      <text>
        <r>
          <rPr>
            <sz val="9"/>
            <color indexed="81"/>
            <rFont val="Tahoma"/>
            <family val="2"/>
          </rPr>
          <t>UT-EL
In   20:12   (rostered 20:00)
Out  05:01   (rostered 05:00)
Hours 8.82</t>
        </r>
      </text>
    </comment>
    <comment ref="AR89" authorId="0" shapeId="0" xr:uid="{DF9A2BC7-EAD3-4276-AEBC-4BF65A68EAC6}">
      <text>
        <r>
          <rPr>
            <sz val="9"/>
            <color indexed="81"/>
            <rFont val="Tahoma"/>
            <family val="2"/>
          </rPr>
          <t>UT-EL
In   20:40   (rostered 20:00)
Out  04:57   (rostered 05:00)
Hours 8.28</t>
        </r>
      </text>
    </comment>
    <comment ref="AS89" authorId="0" shapeId="0" xr:uid="{A719C497-8357-4448-B25A-1F611D339941}">
      <text>
        <r>
          <rPr>
            <sz val="9"/>
            <color indexed="81"/>
            <rFont val="Tahoma"/>
            <family val="2"/>
          </rPr>
          <t>UT-EL
In   20:14   (rostered 20:00)
Out  05:06   (rostered 05:00)
Hours 8.87</t>
        </r>
      </text>
    </comment>
    <comment ref="AT89" authorId="0" shapeId="0" xr:uid="{9F85969C-81AE-48EA-8093-2FDCC25EF78A}">
      <text>
        <r>
          <rPr>
            <sz val="9"/>
            <color indexed="81"/>
            <rFont val="Tahoma"/>
            <family val="2"/>
          </rPr>
          <t>EL
In   20:06   (rostered 20:00)
Out  04:55   (rostered 05:00)
Hours 8.82</t>
        </r>
      </text>
    </comment>
    <comment ref="AU89" authorId="0" shapeId="0" xr:uid="{6C25BCCD-60BB-4226-A4D0-2086EF2981BA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X89" authorId="0" shapeId="0" xr:uid="{7F54090A-0D41-4AC2-A011-240D5AA9D087}">
      <text>
        <r>
          <rPr>
            <sz val="9"/>
            <color indexed="81"/>
            <rFont val="Tahoma"/>
            <family val="2"/>
          </rPr>
          <t>EL
In   19:59   (rostered 20:00)
Out  04:53   (rostered 05:00)
Hours 8.90</t>
        </r>
      </text>
    </comment>
    <comment ref="AY89" authorId="0" shapeId="0" xr:uid="{9268B180-60D7-4E8F-A8ED-A518B7D87872}">
      <text>
        <r>
          <rPr>
            <sz val="9"/>
            <color indexed="81"/>
            <rFont val="Tahoma"/>
            <family val="2"/>
          </rPr>
          <t>UT-EL
In   20:15   (rostered 20:00)
Out  04:53   (rostered 05:00)
Hours 8.63</t>
        </r>
      </text>
    </comment>
    <comment ref="AZ89" authorId="0" shapeId="0" xr:uid="{14724A0E-C006-4557-AAC5-24C8DF70C6DC}">
      <text>
        <r>
          <rPr>
            <sz val="9"/>
            <color indexed="81"/>
            <rFont val="Tahoma"/>
            <family val="2"/>
          </rPr>
          <t>UT-EL
In   20:19   (rostered 20:00)
Out  04:56   (rostered 05:00)
Hours 8.62</t>
        </r>
      </text>
    </comment>
    <comment ref="BA89" authorId="0" shapeId="0" xr:uid="{3D4EA95A-3F2A-4F17-8D56-A99B06436872}">
      <text>
        <r>
          <rPr>
            <sz val="9"/>
            <color indexed="81"/>
            <rFont val="Tahoma"/>
            <family val="2"/>
          </rPr>
          <t>EL
In   20:01   (rostered 20:00)
Out  04:55   (rostered 05:00)
Hours 8.90
Approved</t>
        </r>
      </text>
    </comment>
    <comment ref="BB89" authorId="0" shapeId="0" xr:uid="{C4F3102D-93B6-4B87-B1A4-00A772909E47}">
      <text>
        <r>
          <rPr>
            <sz val="9"/>
            <color indexed="81"/>
            <rFont val="Tahoma"/>
            <family val="2"/>
          </rPr>
          <t>P/2
In   20:28   (rostered 20:00)
Out  23:24   (rostered 05:00)
Hours 2.93
Approved</t>
        </r>
      </text>
    </comment>
    <comment ref="BE89" authorId="0" shapeId="0" xr:uid="{42E842B0-417A-47EB-8CD1-5F3542FEBD2E}">
      <text>
        <r>
          <rPr>
            <sz val="9"/>
            <color indexed="81"/>
            <rFont val="Tahoma"/>
            <family val="2"/>
          </rPr>
          <t>EL
In   20:04   (rostered 20:00)
Out  04:59   (rostered 05:00)
Hours 8.92</t>
        </r>
      </text>
    </comment>
    <comment ref="AC90" authorId="0" shapeId="0" xr:uid="{DB0E8646-52DA-4CAB-A072-16342B395BED}">
      <text>
        <r>
          <rPr>
            <sz val="9"/>
            <color indexed="81"/>
            <rFont val="Tahoma"/>
            <family val="2"/>
          </rPr>
          <t>UT-EL
In   19:23   (rostered 19:00)
Out  04:16   (rostered 04:00)
Hours 8.88</t>
        </r>
      </text>
    </comment>
    <comment ref="AD90" authorId="0" shapeId="0" xr:uid="{5D99FDB7-E104-45EE-8D77-5DCD730A9060}">
      <text>
        <r>
          <rPr>
            <sz val="9"/>
            <color indexed="81"/>
            <rFont val="Tahoma"/>
            <family val="2"/>
          </rPr>
          <t>UT-EL
In   19:25   (rostered 19:00)
Out  03:59   (rostered 04:00)
Hours 8.57</t>
        </r>
      </text>
    </comment>
    <comment ref="AE90" authorId="0" shapeId="0" xr:uid="{26C600E0-25E6-4BFF-85E3-2F02A1D15329}">
      <text>
        <r>
          <rPr>
            <sz val="9"/>
            <color indexed="81"/>
            <rFont val="Tahoma"/>
            <family val="2"/>
          </rPr>
          <t>UT-EL
In   20:01   (rostered 19:00)
Out  04:09   (rostered 04:00)
Hours 8.13</t>
        </r>
      </text>
    </comment>
    <comment ref="AF90" authorId="0" shapeId="0" xr:uid="{4BDE37D2-FA58-4DA9-B455-74058851382D}">
      <text>
        <r>
          <rPr>
            <sz val="9"/>
            <color indexed="81"/>
            <rFont val="Tahoma"/>
            <family val="2"/>
          </rPr>
          <t>UT
In   19:14   (rostered 19:00)
Out  04:18   (rostered 04:00)
Hours 9.07</t>
        </r>
      </text>
    </comment>
    <comment ref="AG90" authorId="0" shapeId="0" xr:uid="{C305543C-9C12-49C9-B8ED-8B930577EAC9}">
      <text>
        <r>
          <rPr>
            <sz val="9"/>
            <color indexed="81"/>
            <rFont val="Tahoma"/>
            <family val="2"/>
          </rPr>
          <t>UT-EL
In   20:08   (rostered 19:00)
Out  04:01   (rostered 04:00)
Hours 7.88</t>
        </r>
      </text>
    </comment>
    <comment ref="AJ90" authorId="0" shapeId="0" xr:uid="{F4029914-72EE-413E-890B-342CF480B8DB}">
      <text>
        <r>
          <rPr>
            <sz val="9"/>
            <color indexed="81"/>
            <rFont val="Tahoma"/>
            <family val="2"/>
          </rPr>
          <t>Missing Logout
An arrival but no departure before 2026-08-11 08:00.
In   19:23   (rostered 19:00)
Out  --:--   (rostered 04:00)</t>
        </r>
      </text>
    </comment>
    <comment ref="AK90" authorId="0" shapeId="0" xr:uid="{9DF345F9-604D-4A2A-BB70-14CECFAFAE52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L90" authorId="0" shapeId="0" xr:uid="{07A12B33-5B14-44DC-8755-A6F9CE3BDD59}">
      <text>
        <r>
          <rPr>
            <sz val="9"/>
            <color indexed="81"/>
            <rFont val="Tahoma"/>
            <family val="2"/>
          </rPr>
          <t>UT
In   19:12   (rostered 19:00)
Out  04:17   (rostered 04:00)
Hours 9.08</t>
        </r>
      </text>
    </comment>
    <comment ref="AN90" authorId="0" shapeId="0" xr:uid="{3F9DC18E-2B74-4249-83FF-7E159084A792}">
      <text>
        <r>
          <rPr>
            <sz val="9"/>
            <color indexed="81"/>
            <rFont val="Tahoma"/>
            <family val="2"/>
          </rPr>
          <t>UT-EL
In   20:21   (rostered 19:00)
Out  04:32   (rostered 04:00)
Hours 8.18</t>
        </r>
      </text>
    </comment>
    <comment ref="AQ90" authorId="0" shapeId="0" xr:uid="{C45A727A-90D9-4438-8487-8C73E5E674E0}">
      <text>
        <r>
          <rPr>
            <sz val="9"/>
            <color indexed="81"/>
            <rFont val="Tahoma"/>
            <family val="2"/>
          </rPr>
          <t>UT-EL
In   19:33   (rostered 19:00)
Out  04:17   (rostered 04:00)
Hours 8.73</t>
        </r>
      </text>
    </comment>
    <comment ref="AR90" authorId="0" shapeId="0" xr:uid="{8599660C-92A9-499E-A626-19E57D06E018}">
      <text>
        <r>
          <rPr>
            <sz val="9"/>
            <color indexed="81"/>
            <rFont val="Tahoma"/>
            <family val="2"/>
          </rPr>
          <t>UT-EL
In   19:57   (rostered 19:00)
Out  04:12   (rostered 04:00)
Hours 8.25</t>
        </r>
      </text>
    </comment>
    <comment ref="AS90" authorId="0" shapeId="0" xr:uid="{346C50F2-318C-4738-9412-734CEEFF07E0}">
      <text>
        <r>
          <rPr>
            <sz val="9"/>
            <color indexed="81"/>
            <rFont val="Tahoma"/>
            <family val="2"/>
          </rPr>
          <t>UT-EL
In   19:41   (rostered 19:00)
Out  04:07   (rostered 04:00)
Hours 8.43</t>
        </r>
      </text>
    </comment>
    <comment ref="AT90" authorId="0" shapeId="0" xr:uid="{63D9BDF8-88EC-494C-B115-BB2F953F7823}">
      <text>
        <r>
          <rPr>
            <sz val="9"/>
            <color indexed="81"/>
            <rFont val="Tahoma"/>
            <family val="2"/>
          </rPr>
          <t>UT-EL
In   19:23   (rostered 19:00)
Out  04:01   (rostered 04:00)
Hours 8.63</t>
        </r>
      </text>
    </comment>
    <comment ref="AU90" authorId="0" shapeId="0" xr:uid="{E06BC011-45DB-4D55-A354-0D0E4DA609A4}">
      <text>
        <r>
          <rPr>
            <sz val="9"/>
            <color indexed="81"/>
            <rFont val="Tahoma"/>
            <family val="2"/>
          </rPr>
          <t>UT-EL
In   21:36   (rostered 19:00)
Out  03:56   (rostered 04:00)
Hours 6.33</t>
        </r>
      </text>
    </comment>
    <comment ref="AX90" authorId="0" shapeId="0" xr:uid="{D5101684-8C3D-4E4D-BEC6-C453F10E952E}">
      <text>
        <r>
          <rPr>
            <sz val="9"/>
            <color indexed="81"/>
            <rFont val="Tahoma"/>
            <family val="2"/>
          </rPr>
          <t>UT
In   19:52   (rostered 19:00)
Out  05:17   (rostered 04:00)
Hours 9.42</t>
        </r>
      </text>
    </comment>
    <comment ref="AY90" authorId="0" shapeId="0" xr:uid="{ADDCEA9F-65B9-4D0B-BD03-9C587715BC19}">
      <text>
        <r>
          <rPr>
            <sz val="9"/>
            <color indexed="81"/>
            <rFont val="Tahoma"/>
            <family val="2"/>
          </rPr>
          <t>UT-EL
In   19:29   (rostered 19:00)
Out  04:21   (rostered 04:00)
Hours 8.87</t>
        </r>
      </text>
    </comment>
    <comment ref="BA90" authorId="0" shapeId="0" xr:uid="{EA514F43-B9F0-4E29-9DAB-991713891A1F}">
      <text>
        <r>
          <rPr>
            <sz val="9"/>
            <color indexed="81"/>
            <rFont val="Tahoma"/>
            <family val="2"/>
          </rPr>
          <t>UT-EL
In   21:39   (rostered 19:00)
Out  04:44   (rostered 04:00)
Hours 7.08</t>
        </r>
      </text>
    </comment>
    <comment ref="BB90" authorId="0" shapeId="0" xr:uid="{CF98DBC0-4FAC-4DAE-AFB3-4C1A1DC1580A}">
      <text>
        <r>
          <rPr>
            <sz val="9"/>
            <color indexed="81"/>
            <rFont val="Tahoma"/>
            <family val="2"/>
          </rPr>
          <t>P/2
In   19:08   (rostered 19:00)
Out  23:44   (rostered 04:00)
Hours 4.60</t>
        </r>
      </text>
    </comment>
    <comment ref="BE90" authorId="0" shapeId="0" xr:uid="{EB8ED17B-20E1-45E4-9505-454342ABC5A0}">
      <text>
        <r>
          <rPr>
            <sz val="9"/>
            <color indexed="81"/>
            <rFont val="Tahoma"/>
            <family val="2"/>
          </rPr>
          <t>UT
In   19:45   (rostered 19:00)
Out  04:49   (rostered 04:00)
Hours 9.07</t>
        </r>
      </text>
    </comment>
    <comment ref="AJ91" authorId="0" shapeId="0" xr:uid="{C2715407-112F-44FB-A1D7-B713FA39F1DB}">
      <text>
        <r>
          <rPr>
            <sz val="9"/>
            <color indexed="81"/>
            <rFont val="Tahoma"/>
            <family val="2"/>
          </rPr>
          <t>EL
In   19:57   (rostered 20:00)
Out  04:51   (rostered 05:00)
Hours 8.90</t>
        </r>
      </text>
    </comment>
    <comment ref="AK91" authorId="0" shapeId="0" xr:uid="{48A4F7D9-2FD7-407A-B671-959CE7CE3824}">
      <text>
        <r>
          <rPr>
            <sz val="9"/>
            <color indexed="81"/>
            <rFont val="Tahoma"/>
            <family val="2"/>
          </rPr>
          <t>EL
In   19:54   (rostered 20:00)
Out  04:50   (rostered 05:00)
Hours 8.93</t>
        </r>
      </text>
    </comment>
    <comment ref="AN91" authorId="0" shapeId="0" xr:uid="{4DFDA9A8-949A-4000-9528-576C774AB6B2}">
      <text>
        <r>
          <rPr>
            <sz val="9"/>
            <color indexed="81"/>
            <rFont val="Tahoma"/>
            <family val="2"/>
          </rPr>
          <t>EL
In   20:00   (rostered 20:00)
Out  04:19   (rostered 05:00)
Hours 8.32
Approved</t>
        </r>
      </text>
    </comment>
    <comment ref="AU91" authorId="0" shapeId="0" xr:uid="{7EFFC209-D244-40D7-A04A-046A57F9CA16}">
      <text>
        <r>
          <rPr>
            <sz val="9"/>
            <color indexed="81"/>
            <rFont val="Tahoma"/>
            <family val="2"/>
          </rPr>
          <t>EL
In   19:53   (rostered 20:00)
Out  04:00   (rostered 05:00)
Hours 8.12
Approved</t>
        </r>
      </text>
    </comment>
    <comment ref="AY91" authorId="0" shapeId="0" xr:uid="{7B1956D7-ED5B-4BD3-9F3B-5B165691F0EA}">
      <text>
        <r>
          <rPr>
            <sz val="9"/>
            <color indexed="81"/>
            <rFont val="Tahoma"/>
            <family val="2"/>
          </rPr>
          <t>P/2
In   19:56   (rostered 20:00)
Out  22:52   (rostered 05:00)
Hours 2.93</t>
        </r>
      </text>
    </comment>
    <comment ref="BB91" authorId="0" shapeId="0" xr:uid="{9818569A-3F7E-497D-ADA8-7BC4EFA8DF01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C92" authorId="0" shapeId="0" xr:uid="{60B80177-83D7-4088-8075-4A4D32236882}">
      <text>
        <r>
          <rPr>
            <sz val="9"/>
            <color indexed="81"/>
            <rFont val="Tahoma"/>
            <family val="2"/>
          </rPr>
          <t>Missing Logout
An arrival but no departure before 2026-08-04 08:00.
In   20:55   (rostered 19:00)
Out  --:--   (rostered 04:00)</t>
        </r>
      </text>
    </comment>
    <comment ref="AG92" authorId="0" shapeId="0" xr:uid="{FA141F99-95AD-446F-9CE2-FF002C4F14B8}">
      <text>
        <r>
          <rPr>
            <sz val="9"/>
            <color indexed="81"/>
            <rFont val="Tahoma"/>
            <family val="2"/>
          </rPr>
          <t>Missing Logout
An arrival but no departure before 2026-08-08 08:00.
In   22:38   (rostered 19:00)
Out  --:--   (rostered 04:00)</t>
        </r>
      </text>
    </comment>
    <comment ref="AJ92" authorId="0" shapeId="0" xr:uid="{E88A4A66-E30D-432F-835F-A762430533EC}">
      <text>
        <r>
          <rPr>
            <sz val="9"/>
            <color indexed="81"/>
            <rFont val="Tahoma"/>
            <family val="2"/>
          </rPr>
          <t>Missing Logout
An arrival but no departure before 2026-08-11 08:00.
In   18:38   (rostered 19:00)
Out  --:--   (rostered 04:00)</t>
        </r>
      </text>
    </comment>
    <comment ref="AL92" authorId="0" shapeId="0" xr:uid="{EF78C536-8C5B-43D1-9827-7E4A3B13BADB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M92" authorId="0" shapeId="0" xr:uid="{241D6F45-632F-45AA-AEAF-7FD54599CD76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U92" authorId="0" shapeId="0" xr:uid="{1D6C5583-DEE4-40E7-BA12-EF4DA2F77111}">
      <text>
        <r>
          <rPr>
            <sz val="9"/>
            <color indexed="81"/>
            <rFont val="Tahoma"/>
            <family val="2"/>
          </rPr>
          <t>Missing Logout
An arrival but no departure before 2026-08-22 08:00.
In   22:03   (rostered 19:00)
Out  --:--   (rostered 04:00)</t>
        </r>
      </text>
    </comment>
    <comment ref="BE92" authorId="0" shapeId="0" xr:uid="{34C92C02-65D7-464F-9CFB-B4B3438B40C0}">
      <text>
        <r>
          <rPr>
            <sz val="9"/>
            <color indexed="81"/>
            <rFont val="Tahoma"/>
            <family val="2"/>
          </rPr>
          <t>Missing Logout
An arrival but no departure before 2026-09-01 08:00.
In   21:17   (rostered 19:00)
Out  --:--   (rostered 04:00)</t>
        </r>
      </text>
    </comment>
    <comment ref="AC93" authorId="0" shapeId="0" xr:uid="{68C32906-743A-46F3-BE15-E40C5947B5B6}">
      <text>
        <r>
          <rPr>
            <sz val="9"/>
            <color indexed="81"/>
            <rFont val="Tahoma"/>
            <family val="2"/>
          </rPr>
          <t>UT-EL
In   19:36   (rostered 18:00)
Out  01:53   (rostered 03:00)
Hours 6.28</t>
        </r>
      </text>
    </comment>
    <comment ref="AD93" authorId="0" shapeId="0" xr:uid="{AD06AC16-AE6A-4461-A950-DBAC1C4EC532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E93" authorId="0" shapeId="0" xr:uid="{21E45933-1468-4972-B65B-56CDECB460B6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F93" authorId="0" shapeId="0" xr:uid="{1E8E380E-DBA7-40DC-BA93-AB3FDD3DD5EC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G93" authorId="0" shapeId="0" xr:uid="{038224A2-9CDD-4DD2-B38C-8699B4858958}">
      <text>
        <r>
          <rPr>
            <sz val="9"/>
            <color indexed="81"/>
            <rFont val="Tahoma"/>
            <family val="2"/>
          </rPr>
          <t>UT-EL
In   19:04   (rostered 18:00)
Out  04:01   (rostered 03:00)
Hours 8.95</t>
        </r>
      </text>
    </comment>
    <comment ref="AC94" authorId="2" shapeId="0" xr:uid="{2A4B3FAA-6454-4E57-A96D-6A01835F41AC}">
      <text>
        <r>
          <rPr>
            <sz val="12"/>
            <color theme="1"/>
            <rFont val="Calibri"/>
            <family val="2"/>
            <scheme val="minor"/>
          </rPr>
          <t>Login  - 18:50
Logout - 03:10</t>
        </r>
      </text>
    </comment>
    <comment ref="AF94" authorId="2" shapeId="0" xr:uid="{1138D2F5-D1FF-411B-9780-34D0EAA772E9}">
      <text>
        <r>
          <rPr>
            <sz val="12"/>
            <color theme="1"/>
            <rFont val="Calibri"/>
            <family val="2"/>
            <scheme val="minor"/>
          </rPr>
          <t>Login  - 19:03
Logout - 03:06</t>
        </r>
      </text>
    </comment>
    <comment ref="AG94" authorId="2" shapeId="0" xr:uid="{CDDD0511-F0A6-4EBA-80E1-B8755348288A}">
      <text>
        <r>
          <rPr>
            <sz val="12"/>
            <color theme="1"/>
            <rFont val="Calibri"/>
            <family val="2"/>
            <scheme val="minor"/>
          </rPr>
          <t>Login  - 18:36
Logout - 03:15</t>
        </r>
      </text>
    </comment>
    <comment ref="AJ94" authorId="2" shapeId="0" xr:uid="{787244EA-8094-462F-847C-363BE7D3D7DC}">
      <text>
        <r>
          <rPr>
            <sz val="12"/>
            <color theme="1"/>
            <rFont val="Calibri"/>
            <family val="2"/>
            <scheme val="minor"/>
          </rPr>
          <t>Login  - 19:25
Logout - 02:39</t>
        </r>
      </text>
    </comment>
    <comment ref="AE95" authorId="3" shapeId="0" xr:uid="{DD1121D1-5D8D-4988-AFBE-C293D38E94D0}">
      <text>
        <r>
          <rPr>
            <sz val="9"/>
            <color indexed="81"/>
            <rFont val="Tahoma"/>
            <family val="2"/>
          </rPr>
          <t>EL
In   18:53   (rostered 19:00)
Out  01:58   (rostered 04:00)
Hours 7.08</t>
        </r>
      </text>
    </comment>
    <comment ref="AJ95" authorId="3" shapeId="0" xr:uid="{D387D0AF-BB5D-4156-8F31-03E1AAF2AFD3}">
      <text>
        <r>
          <rPr>
            <sz val="9"/>
            <color indexed="81"/>
            <rFont val="Tahoma"/>
            <family val="2"/>
          </rPr>
          <t>EL
In   18:42   (rostered 19:00)
Out  02:15   (rostered 04:00)
Hours 7.55</t>
        </r>
      </text>
    </comment>
    <comment ref="AK95" authorId="3" shapeId="0" xr:uid="{D4EADED7-240D-4DC6-B30B-D45A47AEAC6F}">
      <text>
        <r>
          <rPr>
            <sz val="9"/>
            <color indexed="81"/>
            <rFont val="Tahoma"/>
            <family val="2"/>
          </rPr>
          <t>P/2
In   23:19   (rostered 19:00)
Out  00:58   (rostered 04:00)
Hours 1.65</t>
        </r>
      </text>
    </comment>
    <comment ref="AL95" authorId="3" shapeId="0" xr:uid="{B0FA8F95-E5BF-4BCE-A4E3-633252346CD7}">
      <text>
        <r>
          <rPr>
            <sz val="9"/>
            <color indexed="81"/>
            <rFont val="Tahoma"/>
            <family val="2"/>
          </rPr>
          <t>UT-EL
In   19:39   (rostered 19:00)
Out  04:03   (rostered 04:00)
Hours 8.40</t>
        </r>
      </text>
    </comment>
    <comment ref="AM95" authorId="3" shapeId="0" xr:uid="{3B3FCC3F-14F1-4785-A2BB-3B2319C76E2A}">
      <text>
        <r>
          <rPr>
            <sz val="9"/>
            <color indexed="81"/>
            <rFont val="Tahoma"/>
            <family val="2"/>
          </rPr>
          <t>UT-EL
In   19:22   (rostered 19:00)
Out  04:01   (rostered 04:00)
Hours 8.65</t>
        </r>
      </text>
    </comment>
    <comment ref="AN95" authorId="3" shapeId="0" xr:uid="{F5A61387-1EFA-4794-88D4-E4F2A35660AD}">
      <text>
        <r>
          <rPr>
            <sz val="9"/>
            <color indexed="81"/>
            <rFont val="Tahoma"/>
            <family val="2"/>
          </rPr>
          <t>EL
In   18:52   (rostered 19:00)
Out  01:39   (rostered 04:00)
Hours 6.78</t>
        </r>
      </text>
    </comment>
    <comment ref="AQ95" authorId="3" shapeId="0" xr:uid="{249619AB-D98C-4BE6-8D3A-5406F3E356A1}">
      <text>
        <r>
          <rPr>
            <sz val="9"/>
            <color indexed="81"/>
            <rFont val="Tahoma"/>
            <family val="2"/>
          </rPr>
          <t>EL
In   18:56   (rostered 19:00)
Out  02:32   (rostered 04:00)
Hours 7.60</t>
        </r>
      </text>
    </comment>
    <comment ref="AR95" authorId="3" shapeId="0" xr:uid="{BD2F13E8-0FBF-4B12-A3EE-52F63FF61D60}">
      <text>
        <r>
          <rPr>
            <sz val="9"/>
            <color indexed="81"/>
            <rFont val="Tahoma"/>
            <family val="2"/>
          </rPr>
          <t>UT-EL
In   19:18   (rostered 19:00)
Out  04:03   (rostered 04:00)
Hours 8.75</t>
        </r>
      </text>
    </comment>
    <comment ref="AS95" authorId="3" shapeId="0" xr:uid="{693EAF34-0759-4D27-B6C2-1FF8C9DD6D87}">
      <text>
        <r>
          <rPr>
            <sz val="9"/>
            <color indexed="81"/>
            <rFont val="Tahoma"/>
            <family val="2"/>
          </rPr>
          <t>EL
In   18:53   (rostered 19:00)
Out  03:17   (rostered 04:00)
Hours 8.40</t>
        </r>
      </text>
    </comment>
    <comment ref="AY95" authorId="3" shapeId="0" xr:uid="{6934A040-5BEB-4F13-9326-46EC418A610C}">
      <text>
        <r>
          <rPr>
            <sz val="9"/>
            <color indexed="81"/>
            <rFont val="Tahoma"/>
            <family val="2"/>
          </rPr>
          <t>EL
In   19:09   (rostered 19:00)
Out  02:03   (rostered 04:00)
Hours 6.90</t>
        </r>
      </text>
    </comment>
    <comment ref="AZ95" authorId="3" shapeId="0" xr:uid="{6AE542F4-3BF3-4A98-B756-B1C34F9CC17C}">
      <text>
        <r>
          <rPr>
            <sz val="9"/>
            <color indexed="81"/>
            <rFont val="Tahoma"/>
            <family val="2"/>
          </rPr>
          <t>EL
In   19:02   (rostered 19:00)
Out  02:09   (rostered 04:00)
Hours 7.12</t>
        </r>
      </text>
    </comment>
    <comment ref="BB95" authorId="3" shapeId="0" xr:uid="{59146CE6-CBAC-4352-9A97-640CC95FD541}">
      <text>
        <r>
          <rPr>
            <sz val="9"/>
            <color indexed="81"/>
            <rFont val="Tahoma"/>
            <family val="2"/>
          </rPr>
          <t>P/2
In   23:15   (rostered 19:00)
Out  04:32   (rostered 04:00)
Hours 5.28</t>
        </r>
      </text>
    </comment>
    <comment ref="BE95" authorId="3" shapeId="0" xr:uid="{E71265BF-5219-4A78-8583-19E87439F924}">
      <text>
        <r>
          <rPr>
            <sz val="9"/>
            <color indexed="81"/>
            <rFont val="Tahoma"/>
            <family val="2"/>
          </rPr>
          <t>UT-EL
In   19:17   (rostered 19:00)
Out  01:56   (rostered 04:00)
Hours 6.65</t>
        </r>
      </text>
    </comment>
    <comment ref="AC96" authorId="3" shapeId="0" xr:uid="{8A7179EA-923E-4B20-B7F0-D74260B361C5}">
      <text>
        <r>
          <rPr>
            <sz val="9"/>
            <color indexed="81"/>
            <rFont val="Tahoma"/>
            <family val="2"/>
          </rPr>
          <t>UT-EL
In   19:41   (rostered 19:00)
Out  01:42   (rostered 04:00)
Hours 6.02</t>
        </r>
      </text>
    </comment>
    <comment ref="AD96" authorId="3" shapeId="0" xr:uid="{2FFCC170-4553-4A04-85E6-2AEF5DF2FB6E}">
      <text>
        <r>
          <rPr>
            <sz val="9"/>
            <color indexed="81"/>
            <rFont val="Tahoma"/>
            <family val="2"/>
          </rPr>
          <t>UT
In   19:17   (rostered 19:00)
Out  04:28   (rostered 04:00)
Hours 9.18</t>
        </r>
      </text>
    </comment>
    <comment ref="AE96" authorId="3" shapeId="0" xr:uid="{98908CDD-1B50-4B6C-BD9C-16AB69BFCB51}">
      <text>
        <r>
          <rPr>
            <sz val="9"/>
            <color indexed="81"/>
            <rFont val="Tahoma"/>
            <family val="2"/>
          </rPr>
          <t>UT-EL
In   22:03   (rostered 19:00)
Out  05:35   (rostered 04:00)
Hours 7.53</t>
        </r>
      </text>
    </comment>
    <comment ref="AF96" authorId="3" shapeId="0" xr:uid="{65F0E555-49E6-4633-B069-923119315AC0}">
      <text>
        <r>
          <rPr>
            <sz val="9"/>
            <color indexed="81"/>
            <rFont val="Tahoma"/>
            <family val="2"/>
          </rPr>
          <t>UT-EL
In   19:39   (rostered 19:00)
Out  04:20   (rostered 04:00)
Hours 8.68</t>
        </r>
      </text>
    </comment>
    <comment ref="AG96" authorId="3" shapeId="0" xr:uid="{A2EABF47-866C-4B66-A3C9-F92236B75A73}">
      <text>
        <r>
          <rPr>
            <sz val="9"/>
            <color indexed="81"/>
            <rFont val="Tahoma"/>
            <family val="2"/>
          </rPr>
          <t>UT-EL
In   19:46   (rostered 19:00)
Out  04:14   (rostered 04:00)
Hours 8.47</t>
        </r>
      </text>
    </comment>
    <comment ref="AJ96" authorId="3" shapeId="0" xr:uid="{01992775-ED19-4ED0-A809-CC80D9BD9A2D}">
      <text>
        <r>
          <rPr>
            <sz val="9"/>
            <color indexed="81"/>
            <rFont val="Tahoma"/>
            <family val="2"/>
          </rPr>
          <t>UT-EL
In   19:13   (rostered 19:00)
Out  04:02   (rostered 04:00)
Hours 8.82</t>
        </r>
      </text>
    </comment>
    <comment ref="AK96" authorId="3" shapeId="0" xr:uid="{C1EB0007-1BC7-4A74-883A-F365D135317A}">
      <text>
        <r>
          <rPr>
            <sz val="9"/>
            <color indexed="81"/>
            <rFont val="Tahoma"/>
            <family val="2"/>
          </rPr>
          <t>UT-EL
In   21:35   (rostered 19:00)
Out  04:45   (rostered 04:00)
Hours 7.17</t>
        </r>
      </text>
    </comment>
    <comment ref="AL96" authorId="3" shapeId="0" xr:uid="{1CBA0401-BB2C-45A5-92BB-6976EF72009F}">
      <text>
        <r>
          <rPr>
            <sz val="9"/>
            <color indexed="81"/>
            <rFont val="Tahoma"/>
            <family val="2"/>
          </rPr>
          <t>UT-EL
In   19:17   (rostered 19:00)
Out  04:03   (rostered 04:00)
Hours 8.77</t>
        </r>
      </text>
    </comment>
    <comment ref="AM96" authorId="3" shapeId="0" xr:uid="{13CFF92F-149C-4DCA-B2EF-E5469EB316FB}">
      <text>
        <r>
          <rPr>
            <sz val="9"/>
            <color indexed="81"/>
            <rFont val="Tahoma"/>
            <family val="2"/>
          </rPr>
          <t>UT-EL
In   19:27   (rostered 19:00)
Out  04:00   (rostered 04:00)
Hours 8.55</t>
        </r>
      </text>
    </comment>
    <comment ref="AN96" authorId="3" shapeId="0" xr:uid="{ED2EE6EA-94C6-4999-B4FF-C7D1A18A0871}">
      <text>
        <r>
          <rPr>
            <sz val="9"/>
            <color indexed="81"/>
            <rFont val="Tahoma"/>
            <family val="2"/>
          </rPr>
          <t>UT-EL
In   19:17   (rostered 19:00)
Out  03:54   (rostered 04:00)
Hours 8.62</t>
        </r>
      </text>
    </comment>
    <comment ref="AQ96" authorId="3" shapeId="0" xr:uid="{425D88C7-8E85-4F94-BA78-1E59E966CE45}">
      <text>
        <r>
          <rPr>
            <sz val="9"/>
            <color indexed="81"/>
            <rFont val="Tahoma"/>
            <family val="2"/>
          </rPr>
          <t>UT-EL
In   19:13   (rostered 19:00)
Out  04:04   (rostered 04:00)
Hours 8.85</t>
        </r>
      </text>
    </comment>
    <comment ref="AR96" authorId="3" shapeId="0" xr:uid="{FF912610-0015-4DCD-9A49-D3D299BB4A7E}">
      <text>
        <r>
          <rPr>
            <sz val="9"/>
            <color indexed="81"/>
            <rFont val="Tahoma"/>
            <family val="2"/>
          </rPr>
          <t>UT-EL
In   19:14   (rostered 19:00)
Out  04:02   (rostered 04:00)
Hours 8.80</t>
        </r>
      </text>
    </comment>
    <comment ref="AT96" authorId="3" shapeId="0" xr:uid="{717A7D4A-8D61-43E8-B481-2CAEF964D0C6}">
      <text>
        <r>
          <rPr>
            <sz val="9"/>
            <color indexed="81"/>
            <rFont val="Tahoma"/>
            <family val="2"/>
          </rPr>
          <t>UT
In   19:11   (rostered 19:00)
Out  04:23   (rostered 04:00)
Hours 9.20</t>
        </r>
      </text>
    </comment>
    <comment ref="AU96" authorId="3" shapeId="0" xr:uid="{9DD7BAF4-7C70-4F6D-B407-8417FE12BDDD}">
      <text>
        <r>
          <rPr>
            <sz val="9"/>
            <color indexed="81"/>
            <rFont val="Tahoma"/>
            <family val="2"/>
          </rPr>
          <t>UT-EL
In   19:34   (rostered 19:00)
Out  04:08   (rostered 04:00)
Hours 8.57</t>
        </r>
      </text>
    </comment>
    <comment ref="AX96" authorId="3" shapeId="0" xr:uid="{2AFDA293-824F-4973-95AD-5AA8A293214E}">
      <text>
        <r>
          <rPr>
            <sz val="9"/>
            <color indexed="81"/>
            <rFont val="Tahoma"/>
            <family val="2"/>
          </rPr>
          <t>UT
In   19:15   (rostered 19:00)
Out  04:28   (rostered 04:00)
Hours 9.22</t>
        </r>
      </text>
    </comment>
    <comment ref="AY96" authorId="3" shapeId="0" xr:uid="{8D01FE7D-4B50-40EE-9CC2-130E5415CA05}">
      <text>
        <r>
          <rPr>
            <sz val="9"/>
            <color indexed="81"/>
            <rFont val="Tahoma"/>
            <family val="2"/>
          </rPr>
          <t>UT
In   19:21   (rostered 19:00)
Out  05:14   (rostered 04:00)
Hours 9.88</t>
        </r>
      </text>
    </comment>
    <comment ref="AZ96" authorId="3" shapeId="0" xr:uid="{1F450CA5-6100-4B9A-9E60-57D2AB6CCA9A}">
      <text>
        <r>
          <rPr>
            <sz val="9"/>
            <color indexed="81"/>
            <rFont val="Tahoma"/>
            <family val="2"/>
          </rPr>
          <t>UT
In   19:29   (rostered 19:00)
Out  04:59   (rostered 04:00)
Hours 9.50</t>
        </r>
      </text>
    </comment>
    <comment ref="BA96" authorId="3" shapeId="0" xr:uid="{5540EA2B-B094-468B-963E-13E17BA5DB1F}">
      <text>
        <r>
          <rPr>
            <sz val="9"/>
            <color indexed="81"/>
            <rFont val="Tahoma"/>
            <family val="2"/>
          </rPr>
          <t>UT
In   19:15   (rostered 19:00)
Out  05:14   (rostered 04:00)
Hours 9.98</t>
        </r>
      </text>
    </comment>
    <comment ref="BB96" authorId="3" shapeId="0" xr:uid="{ED4856A0-86EC-415C-9A4C-9E36B6EA77ED}">
      <text>
        <r>
          <rPr>
            <sz val="9"/>
            <color indexed="81"/>
            <rFont val="Tahoma"/>
            <family val="2"/>
          </rPr>
          <t>UT
In   19:12   (rostered 19:00)
Out  04:32   (rostered 04:00)
Hours 9.33</t>
        </r>
      </text>
    </comment>
    <comment ref="AC97" authorId="3" shapeId="0" xr:uid="{B601A587-CA1A-4754-B239-07AEBCE22269}">
      <text>
        <r>
          <rPr>
            <sz val="9"/>
            <color indexed="81"/>
            <rFont val="Tahoma"/>
            <family val="2"/>
          </rPr>
          <t>UT-EL
In   19:25   (rostered 19:00)
Out  04:00   (rostered 04:00)
Hours 8.58</t>
        </r>
      </text>
    </comment>
    <comment ref="AD97" authorId="3" shapeId="0" xr:uid="{AED77817-1BED-492B-A186-9CEF15F5BAFF}">
      <text>
        <r>
          <rPr>
            <sz val="9"/>
            <color indexed="81"/>
            <rFont val="Tahoma"/>
            <family val="2"/>
          </rPr>
          <t>UT
In   19:17   (rostered 19:00)
Out  04:28   (rostered 04:00)
Hours 9.18</t>
        </r>
      </text>
    </comment>
    <comment ref="AE97" authorId="3" shapeId="0" xr:uid="{D2DF6F9D-085F-43CA-BBE8-4C154847C021}">
      <text>
        <r>
          <rPr>
            <sz val="9"/>
            <color indexed="81"/>
            <rFont val="Tahoma"/>
            <family val="2"/>
          </rPr>
          <t>UT-EL
In   21:11   (rostered 19:00)
Out  05:34   (rostered 04:00)
Hours 8.38</t>
        </r>
      </text>
    </comment>
    <comment ref="AF97" authorId="3" shapeId="0" xr:uid="{37775651-66E9-46C8-B256-7FD710704CB1}">
      <text>
        <r>
          <rPr>
            <sz val="9"/>
            <color indexed="81"/>
            <rFont val="Tahoma"/>
            <family val="2"/>
          </rPr>
          <t>UT-EL
In   19:39   (rostered 19:00)
Out  04:21   (rostered 04:00)
Hours 8.70</t>
        </r>
      </text>
    </comment>
    <comment ref="AG97" authorId="3" shapeId="0" xr:uid="{1B2085BC-8FB0-491C-9D00-9A5B09296252}">
      <text>
        <r>
          <rPr>
            <sz val="9"/>
            <color indexed="81"/>
            <rFont val="Tahoma"/>
            <family val="2"/>
          </rPr>
          <t>UT-EL
In   19:46   (rostered 19:00)
Out  04:14   (rostered 04:00)
Hours 8.47</t>
        </r>
      </text>
    </comment>
    <comment ref="AJ97" authorId="3" shapeId="0" xr:uid="{60456DAA-8281-44BB-B631-7AE6E84022E4}">
      <text>
        <r>
          <rPr>
            <sz val="9"/>
            <color indexed="81"/>
            <rFont val="Tahoma"/>
            <family val="2"/>
          </rPr>
          <t>UT-EL
In   19:12   (rostered 19:00)
Out  04:03   (rostered 04:00)
Hours 8.85</t>
        </r>
      </text>
    </comment>
    <comment ref="AK97" authorId="3" shapeId="0" xr:uid="{B013D8BB-97A9-412A-9199-BE2626C50968}">
      <text>
        <r>
          <rPr>
            <sz val="9"/>
            <color indexed="81"/>
            <rFont val="Tahoma"/>
            <family val="2"/>
          </rPr>
          <t>UT-EL
In   21:09   (rostered 19:00)
Out  04:44   (rostered 04:00)
Hours 7.58</t>
        </r>
      </text>
    </comment>
    <comment ref="AL97" authorId="3" shapeId="0" xr:uid="{6910ECD3-6185-4176-878E-B35BA9E476E4}">
      <text>
        <r>
          <rPr>
            <sz val="9"/>
            <color indexed="81"/>
            <rFont val="Tahoma"/>
            <family val="2"/>
          </rPr>
          <t>UT-EL
In   19:16   (rostered 19:00)
Out  04:04   (rostered 04:00)
Hours 8.80</t>
        </r>
      </text>
    </comment>
    <comment ref="AM97" authorId="3" shapeId="0" xr:uid="{99B153B5-3FDD-4390-B3F1-D12EE0862A9A}">
      <text>
        <r>
          <rPr>
            <sz val="9"/>
            <color indexed="81"/>
            <rFont val="Tahoma"/>
            <family val="2"/>
          </rPr>
          <t>UT-EL
In   19:31   (rostered 19:00)
Out  04:01   (rostered 04:00)
Hours 8.50</t>
        </r>
      </text>
    </comment>
    <comment ref="AN97" authorId="3" shapeId="0" xr:uid="{D48EE7BE-1BD6-4951-95F1-C993D36DA822}">
      <text>
        <r>
          <rPr>
            <sz val="9"/>
            <color indexed="81"/>
            <rFont val="Tahoma"/>
            <family val="2"/>
          </rPr>
          <t>UT-EL
In   19:17   (rostered 19:00)
Out  03:53   (rostered 04:00)
Hours 8.60</t>
        </r>
      </text>
    </comment>
    <comment ref="AQ97" authorId="3" shapeId="0" xr:uid="{FA59B7CF-5747-4567-BF47-71998C3F0ECC}">
      <text>
        <r>
          <rPr>
            <sz val="9"/>
            <color indexed="81"/>
            <rFont val="Tahoma"/>
            <family val="2"/>
          </rPr>
          <t>UT-EL
In   19:13   (rostered 19:00)
Out  04:05   (rostered 04:00)
Hours 8.87</t>
        </r>
      </text>
    </comment>
    <comment ref="AR97" authorId="3" shapeId="0" xr:uid="{16DF839A-0070-447E-946E-06B4835A84E7}">
      <text>
        <r>
          <rPr>
            <sz val="9"/>
            <color indexed="81"/>
            <rFont val="Tahoma"/>
            <family val="2"/>
          </rPr>
          <t>UT-EL
In   19:13   (rostered 19:00)
Out  02:13   (rostered 04:00)
Hours 7.00</t>
        </r>
      </text>
    </comment>
    <comment ref="AS97" authorId="3" shapeId="0" xr:uid="{8CEFC329-47C3-4B5B-9D2F-078F13155928}">
      <text>
        <r>
          <rPr>
            <sz val="9"/>
            <color indexed="81"/>
            <rFont val="Tahoma"/>
            <family val="2"/>
          </rPr>
          <t>UT-EL
In   19:50   (rostered 19:00)
Out  04:22   (rostered 04:00)
Hours 8.53</t>
        </r>
      </text>
    </comment>
    <comment ref="AT97" authorId="3" shapeId="0" xr:uid="{C1B8AB33-D3EC-4267-9EB0-26ED23EA497F}">
      <text>
        <r>
          <rPr>
            <sz val="9"/>
            <color indexed="81"/>
            <rFont val="Tahoma"/>
            <family val="2"/>
          </rPr>
          <t>UT
In   19:11   (rostered 19:00)
Out  04:19   (rostered 04:00)
Hours 9.13</t>
        </r>
      </text>
    </comment>
    <comment ref="AU97" authorId="3" shapeId="0" xr:uid="{315F03F8-7FFF-4051-89EA-97DA64E808A7}">
      <text>
        <r>
          <rPr>
            <sz val="9"/>
            <color indexed="81"/>
            <rFont val="Tahoma"/>
            <family val="2"/>
          </rPr>
          <t>UT-EL
In   19:33   (rostered 19:00)
Out  03:02   (rostered 04:00)
Hours 7.48</t>
        </r>
      </text>
    </comment>
    <comment ref="AX97" authorId="3" shapeId="0" xr:uid="{D237B80E-65FC-40A5-B4DF-B975B054513A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Y97" authorId="3" shapeId="0" xr:uid="{21A5ABE3-69DF-4BE9-9143-472D88C9A5A2}">
      <text>
        <r>
          <rPr>
            <sz val="9"/>
            <color indexed="81"/>
            <rFont val="Tahoma"/>
            <family val="2"/>
          </rPr>
          <t>P/2
In   23:19   (rostered 19:00)
Out  04:08   (rostered 04:00)
Hours 4.82</t>
        </r>
      </text>
    </comment>
    <comment ref="BB97" authorId="3" shapeId="0" xr:uid="{F33F61E2-D905-44D4-8953-8B1A3BB7E8FE}">
      <text>
        <r>
          <rPr>
            <sz val="9"/>
            <color indexed="81"/>
            <rFont val="Tahoma"/>
            <family val="2"/>
          </rPr>
          <t>UT
In   19:12   (rostered 19:00)
Out  04:31   (rostered 04:00)
Hours 9.32</t>
        </r>
      </text>
    </comment>
    <comment ref="AJ98" authorId="0" shapeId="0" xr:uid="{68F180E5-485D-4512-8971-A223A2352104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K98" authorId="0" shapeId="0" xr:uid="{B1948338-070C-4DC0-9741-C322368048CE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L98" authorId="0" shapeId="0" xr:uid="{5679AB35-B523-46F1-8BF9-4208AF83C069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M98" authorId="0" shapeId="0" xr:uid="{EDBFECF6-4C04-44BF-95F8-C1B47B590A54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N98" authorId="0" shapeId="0" xr:uid="{8056CAC9-B800-4D90-9AFA-3F56CE69830E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Q98" authorId="0" shapeId="0" xr:uid="{A030B049-59E1-499E-B4FC-EF3BEA83FB51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R98" authorId="0" shapeId="0" xr:uid="{1CAE0F94-634D-413C-AA3F-494965D199DC}">
      <text>
        <r>
          <rPr>
            <sz val="9"/>
            <color indexed="81"/>
            <rFont val="Tahoma"/>
            <family val="2"/>
          </rPr>
          <t>UC
No punch anywhere in this shift's window.
Thumb not assigned</t>
        </r>
      </text>
    </comment>
    <comment ref="AS98" authorId="0" shapeId="0" xr:uid="{899E791D-6730-43E3-B975-90958DE52593}">
      <text>
        <r>
          <rPr>
            <sz val="9"/>
            <color indexed="81"/>
            <rFont val="Tahoma"/>
            <family val="2"/>
          </rPr>
          <t>P/2
In   22:42   (rostered 19:00)
Out  04:04   (rostered 04:00)
Hours 5.37</t>
        </r>
      </text>
    </comment>
    <comment ref="AU98" authorId="0" shapeId="0" xr:uid="{A31ECADA-2747-48D4-BFF5-DEA498C987CE}">
      <text>
        <r>
          <rPr>
            <sz val="9"/>
            <color indexed="81"/>
            <rFont val="Tahoma"/>
            <family val="2"/>
          </rPr>
          <t>UT-EL
In   19:50   (rostered 19:00)
Out  03:07   (rostered 04:00)
Hours 7.28</t>
        </r>
      </text>
    </comment>
    <comment ref="AX98" authorId="0" shapeId="0" xr:uid="{4DEA1867-9EB8-48AE-B9D8-72DD6A01B9CA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Y98" authorId="0" shapeId="0" xr:uid="{8ED6D916-99A1-49F5-AF51-9B1C42BB77EC}">
      <text>
        <r>
          <rPr>
            <sz val="9"/>
            <color indexed="81"/>
            <rFont val="Tahoma"/>
            <family val="2"/>
          </rPr>
          <t>EL
In   19:04   (rostered 19:00)
Out  04:01   (rostered 04:00)
Hours 8.95</t>
        </r>
      </text>
    </comment>
    <comment ref="AZ98" authorId="0" shapeId="0" xr:uid="{4FA738CE-28D9-452F-B8A7-45ACBA495616}">
      <text>
        <r>
          <rPr>
            <sz val="9"/>
            <color indexed="81"/>
            <rFont val="Tahoma"/>
            <family val="2"/>
          </rPr>
          <t>P/2
In   23:49   (rostered 19:00)
Out  04:02   (rostered 04:00)
Hours 4.22</t>
        </r>
      </text>
    </comment>
    <comment ref="BB98" authorId="0" shapeId="0" xr:uid="{BA5F8208-90E6-4C39-B59E-37E43E3DD661}">
      <text>
        <r>
          <rPr>
            <sz val="9"/>
            <color indexed="81"/>
            <rFont val="Tahoma"/>
            <family val="2"/>
          </rPr>
          <t>EL
In   19:07   (rostered 19:00)
Out  04:02   (rostered 04:00)
Hours 8.92</t>
        </r>
      </text>
    </comment>
    <comment ref="AC99" authorId="0" shapeId="0" xr:uid="{35B6693C-91FB-4603-BCFB-913629732F9A}">
      <text>
        <r>
          <rPr>
            <sz val="9"/>
            <color indexed="81"/>
            <rFont val="Tahoma"/>
            <family val="2"/>
          </rPr>
          <t>UT-EL
In   19:26   (rostered 19:00)
Out  04:00   (rostered 04:00)
Hours 8.57</t>
        </r>
      </text>
    </comment>
    <comment ref="AD99" authorId="0" shapeId="0" xr:uid="{746D67B3-F9FE-46E7-9811-993D8CB694D2}">
      <text>
        <r>
          <rPr>
            <sz val="9"/>
            <color indexed="81"/>
            <rFont val="Tahoma"/>
            <family val="2"/>
          </rPr>
          <t>UT-EL
In   19:21   (rostered 19:00)
Out  04:02   (rostered 04:00)
Hours 8.68</t>
        </r>
      </text>
    </comment>
    <comment ref="AE99" authorId="0" shapeId="0" xr:uid="{11E6F1E5-F212-4034-A3F7-258E9F0D3E50}">
      <text>
        <r>
          <rPr>
            <sz val="9"/>
            <color indexed="81"/>
            <rFont val="Tahoma"/>
            <family val="2"/>
          </rPr>
          <t>EL
In   19:10   (rostered 19:00)
Out  04:01   (rostered 04:00)
Hours 8.85</t>
        </r>
      </text>
    </comment>
    <comment ref="AF99" authorId="0" shapeId="0" xr:uid="{4964B28B-B7CB-4C0F-A7AE-838A0FFE0973}">
      <text>
        <r>
          <rPr>
            <sz val="9"/>
            <color indexed="81"/>
            <rFont val="Tahoma"/>
            <family val="2"/>
          </rPr>
          <t>UT-EL
In   19:30   (rostered 19:00)
Out  04:00   (rostered 04:00)
Hours 8.50</t>
        </r>
      </text>
    </comment>
    <comment ref="AG99" authorId="0" shapeId="0" xr:uid="{BDF0DEE6-A6D0-48FD-B25E-0E6E1CF72745}">
      <text>
        <r>
          <rPr>
            <sz val="9"/>
            <color indexed="81"/>
            <rFont val="Tahoma"/>
            <family val="2"/>
          </rPr>
          <t>UT-EL
In   19:32   (rostered 19:00)
Out  04:13   (rostered 04:00)
Hours 8.68</t>
        </r>
      </text>
    </comment>
    <comment ref="AK99" authorId="0" shapeId="0" xr:uid="{8C7DB995-E2C8-4877-96DE-E660DF1EF9D9}">
      <text>
        <r>
          <rPr>
            <sz val="9"/>
            <color indexed="81"/>
            <rFont val="Tahoma"/>
            <family val="2"/>
          </rPr>
          <t>UT-EL
In   20:33   (rostered 19:00)
Out  04:00   (rostered 04:00)
Hours 7.45</t>
        </r>
      </text>
    </comment>
    <comment ref="AN99" authorId="0" shapeId="0" xr:uid="{E73E77D4-5C61-4435-AD15-5B1C98377E98}">
      <text>
        <r>
          <rPr>
            <sz val="9"/>
            <color indexed="81"/>
            <rFont val="Tahoma"/>
            <family val="2"/>
          </rPr>
          <t>UT-EL
In   19:52   (rostered 19:00)
Out  04:07   (rostered 04:00)
Hours 8.25</t>
        </r>
      </text>
    </comment>
    <comment ref="AQ99" authorId="0" shapeId="0" xr:uid="{C048530C-9CEE-410A-828E-CE0F03E299B2}">
      <text>
        <r>
          <rPr>
            <sz val="9"/>
            <color indexed="81"/>
            <rFont val="Tahoma"/>
            <family val="2"/>
          </rPr>
          <t>UT-EL
In   19:18   (rostered 19:00)
Out  04:06   (rostered 04:00)
Hours 8.80</t>
        </r>
      </text>
    </comment>
    <comment ref="AR99" authorId="0" shapeId="0" xr:uid="{560792D7-DB06-4475-8C89-6FD02AACA509}">
      <text>
        <r>
          <rPr>
            <sz val="9"/>
            <color indexed="81"/>
            <rFont val="Tahoma"/>
            <family val="2"/>
          </rPr>
          <t>UT-EL
In   19:58   (rostered 19:00)
Out  04:02   (rostered 04:00)
Hours 8.07</t>
        </r>
      </text>
    </comment>
    <comment ref="AT99" authorId="0" shapeId="0" xr:uid="{8D5A8EFE-496E-4B4D-AD4C-53EE68BBAD79}">
      <text>
        <r>
          <rPr>
            <sz val="9"/>
            <color indexed="81"/>
            <rFont val="Tahoma"/>
            <family val="2"/>
          </rPr>
          <t>UT-EL
In   19:12   (rostered 19:00)
Out  04:06   (rostered 04:00)
Hours 8.90</t>
        </r>
      </text>
    </comment>
    <comment ref="AU99" authorId="0" shapeId="0" xr:uid="{59057D7B-3659-4071-B97E-3300B5A5B22D}">
      <text>
        <r>
          <rPr>
            <sz val="9"/>
            <color indexed="81"/>
            <rFont val="Tahoma"/>
            <family val="2"/>
          </rPr>
          <t>UT-EL
In   20:34   (rostered 19:00)
Out  04:01   (rostered 04:00)
Hours 7.45</t>
        </r>
      </text>
    </comment>
    <comment ref="BE99" authorId="0" shapeId="0" xr:uid="{4791E23F-2143-491B-A935-870F5D771998}">
      <text>
        <r>
          <rPr>
            <sz val="9"/>
            <color indexed="81"/>
            <rFont val="Tahoma"/>
            <family val="2"/>
          </rPr>
          <t>UT-EL
In   19:25   (rostered 19:00)
Out  04:02   (rostered 04:00)
Hours 8.62</t>
        </r>
      </text>
    </comment>
    <comment ref="AJ100" authorId="0" shapeId="0" xr:uid="{9044552E-0E58-40BC-A57C-567CF8F900BE}">
      <text>
        <r>
          <rPr>
            <sz val="9"/>
            <color indexed="81"/>
            <rFont val="Tahoma"/>
            <family val="2"/>
          </rPr>
          <t>EL
In   19:04   (rostered 19:00)
Out  04:03   (rostered 04:00)
Hours 8.98</t>
        </r>
      </text>
    </comment>
    <comment ref="AX100" authorId="0" shapeId="0" xr:uid="{44F4238F-98AC-42DD-B48C-B8884D6B6DB2}">
      <text>
        <r>
          <rPr>
            <sz val="9"/>
            <color indexed="81"/>
            <rFont val="Tahoma"/>
            <family val="2"/>
          </rPr>
          <t>UT-EL
In   19:38   (rostered 19:00)
Out  04:01   (rostered 04:00)
Hours 8.38</t>
        </r>
      </text>
    </comment>
    <comment ref="BB100" authorId="0" shapeId="0" xr:uid="{1760EAD2-676A-402A-970E-F01A4A9A0EB6}">
      <text>
        <r>
          <rPr>
            <sz val="9"/>
            <color indexed="81"/>
            <rFont val="Tahoma"/>
            <family val="2"/>
          </rPr>
          <t>EL
In   19:06   (rostered 19:00)
Out  04:00   (rostered 04:00)
Hours 8.90</t>
        </r>
      </text>
    </comment>
    <comment ref="AC101" authorId="0" shapeId="0" xr:uid="{904D2706-00A4-4AD8-9044-B4FAF22A99C9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D101" authorId="0" shapeId="0" xr:uid="{D07C5388-FA0F-4A2C-BC6E-FE7A060F75BE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E101" authorId="0" shapeId="0" xr:uid="{B12D607D-C83B-45B9-9F25-4A160A155D8D}">
      <text>
        <r>
          <rPr>
            <sz val="9"/>
            <color indexed="81"/>
            <rFont val="Tahoma"/>
            <family val="2"/>
          </rPr>
          <t>EL
In   19:10   (rostered 19:00)
Out  04:08   (rostered 04:00)
Hours 8.97</t>
        </r>
      </text>
    </comment>
    <comment ref="AF101" authorId="0" shapeId="0" xr:uid="{9A98B01C-D5D2-4B3C-87CD-5B726F5C21FB}">
      <text>
        <r>
          <rPr>
            <sz val="9"/>
            <color indexed="81"/>
            <rFont val="Tahoma"/>
            <family val="2"/>
          </rPr>
          <t>UT-EL
In   19:11   (rostered 19:00)
Out  04:01   (rostered 04:00)
Hours 8.83</t>
        </r>
      </text>
    </comment>
    <comment ref="AG101" authorId="0" shapeId="0" xr:uid="{76B1F365-37A2-42FE-AAE5-DBF55C47BA60}">
      <text>
        <r>
          <rPr>
            <sz val="9"/>
            <color indexed="81"/>
            <rFont val="Tahoma"/>
            <family val="2"/>
          </rPr>
          <t>UT-EL
In   20:09   (rostered 19:00)
Out  04:03   (rostered 04:00)
Hours 7.90</t>
        </r>
      </text>
    </comment>
    <comment ref="AU101" authorId="0" shapeId="0" xr:uid="{7D685CB4-9584-4C6E-9DF9-81F09A131B7E}">
      <text>
        <r>
          <rPr>
            <sz val="9"/>
            <color indexed="81"/>
            <rFont val="Tahoma"/>
            <family val="2"/>
          </rPr>
          <t>UT-EL
In   20:06   (rostered 19:00)
Out  04:14   (rostered 04:00)
Hours 8.13</t>
        </r>
      </text>
    </comment>
    <comment ref="AY101" authorId="0" shapeId="0" xr:uid="{39777ED9-FC74-469F-8A78-64A135BAABD1}">
      <text>
        <r>
          <rPr>
            <sz val="9"/>
            <color indexed="81"/>
            <rFont val="Tahoma"/>
            <family val="2"/>
          </rPr>
          <t>UT-EL
In   19:19   (rostered 19:00)
Out  04:10   (rostered 04:00)
Hours 8.85</t>
        </r>
      </text>
    </comment>
    <comment ref="BA101" authorId="0" shapeId="0" xr:uid="{F0A4DBC1-19C4-468B-8FB8-3EA1338D0BB4}">
      <text>
        <r>
          <rPr>
            <sz val="9"/>
            <color indexed="81"/>
            <rFont val="Tahoma"/>
            <family val="2"/>
          </rPr>
          <t>UT-EL
In   19:37   (rostered 19:00)
Out  04:02   (rostered 04:00)
Hours 8.42</t>
        </r>
      </text>
    </comment>
    <comment ref="BB101" authorId="0" shapeId="0" xr:uid="{2106695C-7FD4-4317-B84D-1F7EEB95AB19}">
      <text>
        <r>
          <rPr>
            <sz val="9"/>
            <color indexed="81"/>
            <rFont val="Tahoma"/>
            <family val="2"/>
          </rPr>
          <t>UT-EL
In   19:53   (rostered 19:00)
Out  04:06   (rostered 04:00)
Hours 8.22</t>
        </r>
      </text>
    </comment>
    <comment ref="BE101" authorId="0" shapeId="0" xr:uid="{50C2C9FF-6BA2-44A1-9485-2FA9385A6AAF}">
      <text>
        <r>
          <rPr>
            <sz val="9"/>
            <color indexed="81"/>
            <rFont val="Tahoma"/>
            <family val="2"/>
          </rPr>
          <t>UT-EL
In   19:51   (rostered 19:00)
Out  04:02   (rostered 04:00)
Hours 8.18</t>
        </r>
      </text>
    </comment>
    <comment ref="AC102" authorId="3" shapeId="0" xr:uid="{E1734A84-6490-42A0-ABBD-FE0D6EAED72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D102" authorId="3" shapeId="0" xr:uid="{7712353E-93D9-4514-A272-BC6F8275EA0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E102" authorId="3" shapeId="0" xr:uid="{FCFE60DC-F093-4823-8472-D9D429F17E4A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F102" authorId="3" shapeId="0" xr:uid="{3FFF77BD-2EA0-46F3-AF4F-1652E001AD0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G102" authorId="3" shapeId="0" xr:uid="{6791BF63-2106-4966-859E-AC9F5CF5F71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102" authorId="2" shapeId="0" xr:uid="{DF59A4F4-2541-4CAA-8813-E9A90628557D}">
      <text>
        <r>
          <rPr>
            <sz val="12"/>
            <color theme="1"/>
            <rFont val="Calibri"/>
            <family val="2"/>
            <scheme val="minor"/>
          </rPr>
          <t>Login  - 18:47
Logout - 22:02</t>
        </r>
      </text>
    </comment>
    <comment ref="AG103" authorId="3" shapeId="0" xr:uid="{9DF0A1C7-A5DE-4714-8CD5-005CE70C824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103" authorId="3" shapeId="0" xr:uid="{423DA541-C589-457E-94DB-BC23927AA2B8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103" authorId="3" shapeId="0" xr:uid="{E0687668-5017-484F-8C3B-43D5A670159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L103" authorId="3" shapeId="0" xr:uid="{9F433C22-1DE9-4EAC-850C-E40333455646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M103" authorId="3" shapeId="0" xr:uid="{0B261804-96F7-4A33-BCF7-35201ED1C72C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N103" authorId="3" shapeId="0" xr:uid="{8B3DFA97-E2E9-4D26-9244-281C1959D48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Q103" authorId="3" shapeId="0" xr:uid="{C92E1FC6-ED62-4887-94C4-A064DE582F34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R103" authorId="3" shapeId="0" xr:uid="{7DAC8A55-17CB-4C77-B4BF-63FAE493F9E3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BB103" authorId="0" shapeId="0" xr:uid="{8A7A77B6-61A5-4F52-97CB-C41B83191984}">
      <text>
        <r>
          <rPr>
            <sz val="9"/>
            <color indexed="81"/>
            <rFont val="Tahoma"/>
            <family val="2"/>
          </rPr>
          <t>No Login - Check Roster
Nothing in the login window but a departure at 2026-08-29 04:02 - 2 punches sit inside this shift, so somebody was here. Check the rostered start.
In   --:--   (rostered 19:00)
Out  04:02   (rostered 04:00)</t>
        </r>
      </text>
    </comment>
    <comment ref="AC104" authorId="0" shapeId="0" xr:uid="{EBBEC8F9-3B79-494F-8AA4-F4F3587B7CF9}">
      <text>
        <r>
          <rPr>
            <sz val="9"/>
            <color indexed="81"/>
            <rFont val="Tahoma"/>
            <family val="2"/>
          </rPr>
          <t>EL
In   13:30   (rostered 13:30)
Out  22:29   (rostered 22:30)
Hours 8.98</t>
        </r>
      </text>
    </comment>
    <comment ref="AD104" authorId="0" shapeId="0" xr:uid="{1EFC5FCB-C65A-42BF-B7B5-5412245767F2}">
      <text>
        <r>
          <rPr>
            <sz val="9"/>
            <color indexed="81"/>
            <rFont val="Tahoma"/>
            <family val="2"/>
          </rPr>
          <t>EL
In   13:58   (rostered 13:30)
Out  22:34   (rostered 22:30)
Hours 8.60</t>
        </r>
      </text>
    </comment>
    <comment ref="AF104" authorId="0" shapeId="0" xr:uid="{57405AC9-DF2D-4EBE-A4A6-7518E40EAF87}">
      <text>
        <r>
          <rPr>
            <sz val="9"/>
            <color indexed="81"/>
            <rFont val="Tahoma"/>
            <family val="2"/>
          </rPr>
          <t>EL
In   15:35   (rostered 13:30)
Out  23:20   (rostered 22:30)
Hours 7.75</t>
        </r>
      </text>
    </comment>
    <comment ref="AG104" authorId="0" shapeId="0" xr:uid="{8B86D9F9-A9E4-4819-B25E-B31F4E3B55CE}">
      <text>
        <r>
          <rPr>
            <sz val="9"/>
            <color indexed="81"/>
            <rFont val="Tahoma"/>
            <family val="2"/>
          </rPr>
          <t>P/2
In   14:22   (rostered 13:30)
Out  18:30   (rostered 22:30)
Hours 4.13</t>
        </r>
      </text>
    </comment>
    <comment ref="AJ104" authorId="0" shapeId="0" xr:uid="{BC3CA6CF-9AE1-4EE2-B7E2-DCF42C31FDF4}">
      <text>
        <r>
          <rPr>
            <sz val="9"/>
            <color indexed="81"/>
            <rFont val="Tahoma"/>
            <family val="2"/>
          </rPr>
          <t>EL
In   12:31   (rostered 13:30)
Out  20:45   (rostered 22:30)
Hours 8.23</t>
        </r>
      </text>
    </comment>
    <comment ref="AL104" authorId="0" shapeId="0" xr:uid="{BA9D5270-56F5-48CF-B6CA-9CAF5F76D384}">
      <text>
        <r>
          <rPr>
            <sz val="9"/>
            <color indexed="81"/>
            <rFont val="Tahoma"/>
            <family val="2"/>
          </rPr>
          <t>EL
In   13:35   (rostered 13:30)
Out  21:55   (rostered 22:30)
Hours 8.33</t>
        </r>
      </text>
    </comment>
    <comment ref="AM104" authorId="0" shapeId="0" xr:uid="{831C2CCE-2655-45C3-833C-B794D75EA3A0}">
      <text>
        <r>
          <rPr>
            <sz val="9"/>
            <color indexed="81"/>
            <rFont val="Tahoma"/>
            <family val="2"/>
          </rPr>
          <t>EL
In   13:16   (rostered 13:30)
Out  21:51   (rostered 22:30)
Hours 8.58</t>
        </r>
      </text>
    </comment>
    <comment ref="AN104" authorId="0" shapeId="0" xr:uid="{3C1F2C95-6420-462F-BFF9-F59DB5B77B85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Q104" authorId="0" shapeId="0" xr:uid="{07E71ACC-CA84-4E74-8A75-570300C00635}">
      <text>
        <r>
          <rPr>
            <sz val="9"/>
            <color indexed="81"/>
            <rFont val="Tahoma"/>
            <family val="2"/>
          </rPr>
          <t>EL
In   13:01   (rostered 13:30)
Out  21:17   (rostered 22:30)
Hours 8.27</t>
        </r>
      </text>
    </comment>
    <comment ref="AR104" authorId="0" shapeId="0" xr:uid="{02319D7D-A7EC-4E5A-8E0E-9BEA856CD095}">
      <text>
        <r>
          <rPr>
            <sz val="9"/>
            <color indexed="81"/>
            <rFont val="Tahoma"/>
            <family val="2"/>
          </rPr>
          <t>EL
In   13:50   (rostered 13:30)
Out  22:06   (rostered 22:30)
Hours 8.27</t>
        </r>
      </text>
    </comment>
    <comment ref="AS104" authorId="0" shapeId="0" xr:uid="{E75F6DAD-32F2-4C4D-AFA7-DD07CCEEFCD0}">
      <text>
        <r>
          <rPr>
            <sz val="9"/>
            <color indexed="81"/>
            <rFont val="Tahoma"/>
            <family val="2"/>
          </rPr>
          <t>EL
In   13:24   (rostered 13:30)
Out  21:27   (rostered 22:30)
Hours 8.05</t>
        </r>
      </text>
    </comment>
    <comment ref="AT104" authorId="0" shapeId="0" xr:uid="{95F8E589-C676-4365-9BAF-B17101C7D163}">
      <text>
        <r>
          <rPr>
            <sz val="9"/>
            <color indexed="81"/>
            <rFont val="Tahoma"/>
            <family val="2"/>
          </rPr>
          <t>EL
In   14:23   (rostered 13:30)
Out  22:22   (rostered 22:30)
Hours 7.98</t>
        </r>
      </text>
    </comment>
    <comment ref="AU104" authorId="0" shapeId="0" xr:uid="{90987C0B-60FB-479F-8F1E-2EF3D1AFEA00}">
      <text>
        <r>
          <rPr>
            <sz val="9"/>
            <color indexed="81"/>
            <rFont val="Tahoma"/>
            <family val="2"/>
          </rPr>
          <t>P/2
In   13:21   (rostered 13:30)
Out  18:07   (rostered 22:30)
Hours 4.77</t>
        </r>
      </text>
    </comment>
    <comment ref="AX104" authorId="0" shapeId="0" xr:uid="{E8CC792D-AC52-404A-91EB-8D00A494C51C}">
      <text>
        <r>
          <rPr>
            <sz val="9"/>
            <color indexed="81"/>
            <rFont val="Tahoma"/>
            <family val="2"/>
          </rPr>
          <t>EL
In   13:17   (rostered 13:30)
Out  20:37   (rostered 22:30)
Hours 7.33</t>
        </r>
      </text>
    </comment>
    <comment ref="AY104" authorId="0" shapeId="0" xr:uid="{B4BFFAF3-3DDF-443D-BC3E-3E9CE1A5F7A1}">
      <text>
        <r>
          <rPr>
            <sz val="9"/>
            <color indexed="81"/>
            <rFont val="Tahoma"/>
            <family val="2"/>
          </rPr>
          <t>EL
In   12:10   (rostered 13:30)
Out  20:56   (rostered 22:30)
Hours 8.77</t>
        </r>
      </text>
    </comment>
    <comment ref="AZ104" authorId="0" shapeId="0" xr:uid="{40C4E569-26AB-40BF-8D03-7A8C902F7923}">
      <text>
        <r>
          <rPr>
            <sz val="9"/>
            <color indexed="81"/>
            <rFont val="Tahoma"/>
            <family val="2"/>
          </rPr>
          <t>EL
In   12:49   (rostered 13:30)
Out  21:10   (rostered 22:30)
Hours 8.35</t>
        </r>
      </text>
    </comment>
    <comment ref="BA104" authorId="0" shapeId="0" xr:uid="{5F2B985B-8158-4001-9BFA-2228A9F3EEF7}">
      <text>
        <r>
          <rPr>
            <sz val="9"/>
            <color indexed="81"/>
            <rFont val="Tahoma"/>
            <family val="2"/>
          </rPr>
          <t>UC
WFH</t>
        </r>
      </text>
    </comment>
    <comment ref="BB104" authorId="0" shapeId="0" xr:uid="{68BCA4C5-A001-4FD2-9753-52D2D5997083}">
      <text>
        <r>
          <rPr>
            <sz val="9"/>
            <color indexed="81"/>
            <rFont val="Tahoma"/>
            <family val="2"/>
          </rPr>
          <t>UC
WFH</t>
        </r>
      </text>
    </comment>
    <comment ref="AE108" authorId="3" shapeId="0" xr:uid="{2045C5DA-5C78-4AC0-9313-0C2099DA0A2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F108" authorId="3" shapeId="0" xr:uid="{BBDD26F5-0B0D-4AE9-8C17-178EFA6A5649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G108" authorId="3" shapeId="0" xr:uid="{CBFC01BC-CC34-4678-84BB-69DB45E269A1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J108" authorId="3" shapeId="0" xr:uid="{CA4B65BD-EC16-4381-B173-F9F24906131B}">
      <text>
        <r>
          <rPr>
            <b/>
            <sz val="9"/>
            <color indexed="81"/>
            <rFont val="Tahoma"/>
            <family val="2"/>
          </rPr>
          <t>Wali Khan:</t>
        </r>
        <r>
          <rPr>
            <sz val="9"/>
            <color indexed="81"/>
            <rFont val="Tahoma"/>
            <family val="2"/>
          </rPr>
          <t xml:space="preserve">
Fingerprint not assigned</t>
        </r>
      </text>
    </comment>
    <comment ref="AK108" authorId="3" shapeId="0" xr:uid="{B99C11C2-8192-4674-9C54-3C0C26B2A931}">
      <text>
        <r>
          <rPr>
            <sz val="9"/>
            <color indexed="81"/>
            <rFont val="Tahoma"/>
            <family val="2"/>
          </rPr>
          <t>EL
In   15:29   (rostered 15:00)
Out  00:00   (rostered 00:00)
Hours 8.52</t>
        </r>
      </text>
    </comment>
    <comment ref="AL108" authorId="3" shapeId="0" xr:uid="{E5D72A91-8D94-4468-AB0D-2E5404E32DA0}">
      <text>
        <r>
          <rPr>
            <sz val="9"/>
            <color indexed="81"/>
            <rFont val="Tahoma"/>
            <family val="2"/>
          </rPr>
          <t>EL
In   15:22   (rostered 15:00)
Out  00:00   (rostered 00:00)
Hours 8.63</t>
        </r>
      </text>
    </comment>
    <comment ref="AM108" authorId="3" shapeId="0" xr:uid="{70EA89EE-1135-49DB-9D4F-212E6E60DEEB}">
      <text>
        <r>
          <rPr>
            <sz val="9"/>
            <color indexed="81"/>
            <rFont val="Tahoma"/>
            <family val="2"/>
          </rPr>
          <t>EL
In   15:53   (rostered 15:00)
Out  23:49   (rostered 00:00)
Hours 7.93</t>
        </r>
      </text>
    </comment>
    <comment ref="AN108" authorId="3" shapeId="0" xr:uid="{2C8B8F36-4872-4867-B036-AFB07A351A93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Q108" authorId="3" shapeId="0" xr:uid="{78710A14-E5CE-4D30-93D5-CC23DFEA94EB}">
      <text>
        <r>
          <rPr>
            <sz val="9"/>
            <color indexed="81"/>
            <rFont val="Tahoma"/>
            <family val="2"/>
          </rPr>
          <t>EL
In   15:19   (rostered 15:00)
Out  23:59   (rostered 00:00)
Hours 8.67</t>
        </r>
      </text>
    </comment>
    <comment ref="AR108" authorId="3" shapeId="0" xr:uid="{D81B172B-8A7C-4CD0-BB86-57612832E3B8}">
      <text>
        <r>
          <rPr>
            <sz val="9"/>
            <color indexed="81"/>
            <rFont val="Tahoma"/>
            <family val="2"/>
          </rPr>
          <t>EL
In   15:37   (rostered 15:00)
Out  00:00   (rostered 00:00)
Hours 8.38</t>
        </r>
      </text>
    </comment>
    <comment ref="AS108" authorId="3" shapeId="0" xr:uid="{28772B30-0FAF-4C3E-B2EA-82428768B8BE}">
      <text>
        <r>
          <rPr>
            <sz val="9"/>
            <color indexed="81"/>
            <rFont val="Tahoma"/>
            <family val="2"/>
          </rPr>
          <t>EL
In   15:23   (rostered 15:00)
Out  00:04   (rostered 00:00)
Hours 8.68</t>
        </r>
      </text>
    </comment>
    <comment ref="AT108" authorId="3" shapeId="0" xr:uid="{D4A48614-28B0-4614-88ED-A555F021EA01}">
      <text>
        <r>
          <rPr>
            <sz val="9"/>
            <color indexed="81"/>
            <rFont val="Tahoma"/>
            <family val="2"/>
          </rPr>
          <t>EL
In   15:36   (rostered 15:00)
Out  00:00   (rostered 00:00)
Hours 8.40</t>
        </r>
      </text>
    </comment>
    <comment ref="AU108" authorId="3" shapeId="0" xr:uid="{56885D3E-C4C1-45CF-8266-6923D1380597}">
      <text>
        <r>
          <rPr>
            <sz val="9"/>
            <color indexed="81"/>
            <rFont val="Tahoma"/>
            <family val="2"/>
          </rPr>
          <t>EL
In   15:26   (rostered 15:00)
Out  23:59   (rostered 00:00)
Hours 8.55</t>
        </r>
      </text>
    </comment>
    <comment ref="AX108" authorId="3" shapeId="0" xr:uid="{B0DE305A-D3B4-445C-9C99-9745FE4E9089}">
      <text>
        <r>
          <rPr>
            <sz val="9"/>
            <color indexed="81"/>
            <rFont val="Tahoma"/>
            <family val="2"/>
          </rPr>
          <t>EL
In   15:44   (rostered 15:00)
Out  00:02   (rostered 00:00)
Hours 8.30</t>
        </r>
      </text>
    </comment>
    <comment ref="AY108" authorId="3" shapeId="0" xr:uid="{AFB8046D-B218-4796-B2DE-E8753E2A6B9A}">
      <text>
        <r>
          <rPr>
            <sz val="9"/>
            <color indexed="81"/>
            <rFont val="Tahoma"/>
            <family val="2"/>
          </rPr>
          <t>EL
In   15:29   (rostered 15:00)
Out  23:47   (rostered 00:00)
Hours 8.30</t>
        </r>
      </text>
    </comment>
    <comment ref="AZ108" authorId="3" shapeId="0" xr:uid="{C6E1F4B2-62EB-4232-A8DF-982643F73D39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BA108" authorId="3" shapeId="0" xr:uid="{06D68DEC-5EAB-4964-996B-C461DF7EFB43}">
      <text>
        <r>
          <rPr>
            <sz val="9"/>
            <color indexed="81"/>
            <rFont val="Tahoma"/>
            <family val="2"/>
          </rPr>
          <t>EL
In   15:49   (rostered 15:00)
Out  23:56   (rostered 00:00)
Hours 8.12</t>
        </r>
      </text>
    </comment>
    <comment ref="BB108" authorId="3" shapeId="0" xr:uid="{0EDA6A40-D5CA-4D24-B8D4-8D7947F96963}">
      <text>
        <r>
          <rPr>
            <sz val="9"/>
            <color indexed="81"/>
            <rFont val="Tahoma"/>
            <family val="2"/>
          </rPr>
          <t>EL
In   15:43   (rostered 15:00)
Out  00:05   (rostered 00:00)
Hours 8.37</t>
        </r>
      </text>
    </comment>
    <comment ref="BE108" authorId="3" shapeId="0" xr:uid="{3635995F-723A-4131-918D-57B0FAC86111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C110" authorId="0" shapeId="0" xr:uid="{B9B99A60-6927-4221-9AB1-27E6E80CB34B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D110" authorId="0" shapeId="0" xr:uid="{44E4D71E-522B-46B6-9045-122EBF159485}">
      <text>
        <r>
          <rPr>
            <sz val="9"/>
            <color indexed="81"/>
            <rFont val="Tahoma"/>
            <family val="2"/>
          </rPr>
          <t>No Login - Check Roster
Nothing in the login window but a departure at 2026-08-05 04:00 - 4 punches sit inside this shift, so somebody was here. Check the rostered start.
In   --:--   (rostered 19:00)
Out  04:00   (rostered 04:00)</t>
        </r>
      </text>
    </comment>
    <comment ref="AU111" authorId="0" shapeId="0" xr:uid="{5D294C6D-5BF2-46C0-BC96-0BD7B9208703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O112" authorId="0" shapeId="0" xr:uid="{E7B9982C-5448-424E-9E2E-A482F0196A26}">
      <text>
        <r>
          <rPr>
            <sz val="9"/>
            <color indexed="81"/>
            <rFont val="Tahoma"/>
            <family val="2"/>
          </rPr>
          <t>Too Short - Review
In 17:25, out 17:52 is only 27 minutes - almost certainly two reads of the same arrival.
In   17:25   (rostered 19:00)
Out  17:52   (rostered 04:00)
Hours 0.45</t>
        </r>
      </text>
    </comment>
    <comment ref="BC112" authorId="0" shapeId="0" xr:uid="{156D3CD4-E579-40F8-AAA3-2CCF72C1948B}">
      <text>
        <r>
          <rPr>
            <sz val="9"/>
            <color indexed="81"/>
            <rFont val="Tahoma"/>
            <family val="2"/>
          </rPr>
          <t>Missing Logout
An arrival but no departure before 2026-08-30 08:00.
In   15:32   (rostered 19:00)
Out  --:--   (rostered 04:00)</t>
        </r>
      </text>
    </comment>
    <comment ref="AH113" authorId="0" shapeId="0" xr:uid="{F12D49A7-D95C-4BA6-B732-E09602C5168F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O113" authorId="0" shapeId="0" xr:uid="{525CED9B-B3D8-454C-AD0F-241F858176C9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Q113" authorId="0" shapeId="0" xr:uid="{7F29EB40-AFFA-467C-99DF-03E4C940B7F7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R113" authorId="0" shapeId="0" xr:uid="{D2D4E620-B1ED-4EEF-B3EA-A0C6419B94FD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BC113" authorId="0" shapeId="0" xr:uid="{FE806545-258E-434F-AA8B-7D9F907FB30C}">
      <text>
        <r>
          <rPr>
            <sz val="9"/>
            <color indexed="81"/>
            <rFont val="Tahoma"/>
            <family val="2"/>
          </rPr>
          <t>Missing Logout
An arrival but no departure before 2026-08-30 07:00.
In   15:00   (rostered 17:00)
Out  --:--   (rostered 03:00)</t>
        </r>
      </text>
    </comment>
    <comment ref="AD114" authorId="0" shapeId="0" xr:uid="{52929F46-8D15-4A46-AE97-A1B1AC46A997}">
      <text>
        <r>
          <rPr>
            <sz val="9"/>
            <color indexed="81"/>
            <rFont val="Tahoma"/>
            <family val="2"/>
          </rPr>
          <t>Too Short - Review
In 10:52, out 10:57 is only 5 minutes - almost certainly two reads of the same arrival.
In   10:52   (rostered 13:00)
Out  10:57   (rostered 22:00)
Hours 0.08</t>
        </r>
      </text>
    </comment>
    <comment ref="AO114" authorId="0" shapeId="0" xr:uid="{641DDDCB-A290-41BF-B609-E5FEC938A562}">
      <text>
        <r>
          <rPr>
            <sz val="9"/>
            <color indexed="81"/>
            <rFont val="Tahoma"/>
            <family val="2"/>
          </rPr>
          <t>Missing Logout
An arrival but no departure before 2026-08-16 02:00.
In   08:19   (rostered 13:00)
Out  --:--   (rostered 22:00)</t>
        </r>
      </text>
    </comment>
    <comment ref="AA115" authorId="0" shapeId="0" xr:uid="{C4356652-F68A-4C88-BB85-87FF439E84DD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H115" authorId="0" shapeId="0" xr:uid="{4CA8CDD8-7103-4CFD-B7CB-9A537387A46D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O115" authorId="0" shapeId="0" xr:uid="{56383115-60B7-4391-B96B-0223A9A87773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V115" authorId="0" shapeId="0" xr:uid="{3D2E8F11-20C7-4986-8A1B-2179D2C5828A}">
      <text>
        <r>
          <rPr>
            <sz val="9"/>
            <color indexed="81"/>
            <rFont val="Tahoma"/>
            <family val="2"/>
          </rPr>
          <t>Missing Logout
An arrival but no departure before 2026-08-23 08:00.
In   16:41   (rostered 20:00)
Out  --:--   (rostered 04:00)</t>
        </r>
      </text>
    </comment>
    <comment ref="BC115" authorId="0" shapeId="0" xr:uid="{341812F1-2EF2-47D4-83E3-EF0DCE2C75D3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A117" authorId="0" shapeId="0" xr:uid="{85B5C5FE-60C5-4B77-B372-FC1747707D05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B117" authorId="0" shapeId="0" xr:uid="{03A2BE19-A3D2-4D3B-8896-E616113965EF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C117" authorId="0" shapeId="0" xr:uid="{C5525FAB-1AD5-40FA-B348-6E0205FBAAB8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D117" authorId="0" shapeId="0" xr:uid="{9C0A01F9-B183-4666-AA18-EA914AFD5E43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E117" authorId="0" shapeId="0" xr:uid="{40E9E6C4-319F-4898-BDA9-CBEF0E63555B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F117" authorId="0" shapeId="0" xr:uid="{0C7C324A-92FA-4B7A-AF48-DD30D27D784D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G117" authorId="0" shapeId="0" xr:uid="{62AA8781-7E6E-4AA4-9A7E-770C22B898A4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H117" authorId="0" shapeId="0" xr:uid="{FF7A3D0F-6D14-4C93-BD5C-090F3CDD3678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I117" authorId="0" shapeId="0" xr:uid="{4B3F6205-8CBA-4497-BDF0-256D52E19484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J117" authorId="0" shapeId="0" xr:uid="{25BCD409-865D-4CA4-9B26-37B08BB8BFD0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K117" authorId="0" shapeId="0" xr:uid="{F20917B3-1CD4-4BB3-A3C3-AD9938F425AA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L117" authorId="0" shapeId="0" xr:uid="{C5EAC3F6-F402-4259-A9EF-8C390B5EA641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M117" authorId="0" shapeId="0" xr:uid="{BA975199-1500-4317-B2CE-2798303924E7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P117" authorId="0" shapeId="0" xr:uid="{69B43EE6-71E8-4664-BB7F-C893425006F9}">
      <text>
        <r>
          <rPr>
            <sz val="9"/>
            <color indexed="81"/>
            <rFont val="Tahoma"/>
            <family val="2"/>
          </rPr>
          <t>No Login - Check Roster
Nothing in the login window but a departure at 2026-08-16 19:05 - 7 punches sit inside this shift, so somebody was here. Check the rostered start.
In   --:--   (rostered 06:00)
Out  19:05   (rostered 18:00)</t>
        </r>
      </text>
    </comment>
    <comment ref="AQ117" authorId="0" shapeId="0" xr:uid="{C41FF311-BBB3-48E3-9C80-F14C3F0F7101}">
      <text>
        <r>
          <rPr>
            <sz val="9"/>
            <color indexed="81"/>
            <rFont val="Tahoma"/>
            <family val="2"/>
          </rPr>
          <t>No Login - Check Roster
Nothing in the login window but a departure at 2026-08-17 17:37 - 6 punches sit inside this shift, so somebody was here. Check the rostered start.
In   --:--   (rostered 06:00)
Out  17:37   (rostered 18:00)</t>
        </r>
      </text>
    </comment>
    <comment ref="AT117" authorId="0" shapeId="0" xr:uid="{6B9AD7CD-4802-446D-9148-E6546FE55E88}">
      <text>
        <r>
          <rPr>
            <sz val="9"/>
            <color indexed="81"/>
            <rFont val="Tahoma"/>
            <family val="2"/>
          </rPr>
          <t>Too Short - Review
In 04:54, out 05:08 is only 14 minutes - almost certainly two reads of the same arrival.
In   04:54   (rostered 06:00)
Out  05:08   (rostered 18:00)
Hours 0.23</t>
        </r>
      </text>
    </comment>
    <comment ref="BC117" authorId="0" shapeId="0" xr:uid="{A0FA057F-13D8-4861-BC96-C659659193DD}">
      <text>
        <r>
          <rPr>
            <sz val="9"/>
            <color indexed="81"/>
            <rFont val="Tahoma"/>
            <family val="2"/>
          </rPr>
          <t>Missing Logout
An arrival but no departure before 2026-08-29 22:00.
In   04:05   (rostered 06:00)
Out  --:--   (rostered 18:00)</t>
        </r>
      </text>
    </comment>
    <comment ref="BE117" authorId="0" shapeId="0" xr:uid="{BEA24B12-6742-4C00-93A4-78229FB677F8}">
      <text>
        <r>
          <rPr>
            <sz val="9"/>
            <color indexed="81"/>
            <rFont val="Tahoma"/>
            <family val="2"/>
          </rPr>
          <t>No Login - Check Roster
Nothing in the login window but a departure at 2026-08-31 21:17 - 10 punches sit inside this shift, so somebody was here. Check the rostered start.
In   --:--   (rostered 06:00)
Out  21:17   (rostered 18:00)</t>
        </r>
      </text>
    </comment>
    <comment ref="AX118" authorId="0" shapeId="0" xr:uid="{67870973-D814-4275-A218-BBC0F2286AFB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BE118" authorId="0" shapeId="0" xr:uid="{90554273-6414-4428-BC40-76D292CF4897}">
      <text>
        <r>
          <rPr>
            <sz val="9"/>
            <color indexed="81"/>
            <rFont val="Tahoma"/>
            <family val="2"/>
          </rPr>
          <t>No Login - Check Roster
Nothing in the login window but a departure at 2026-09-01 01:01 - 2 punches sit inside this shift, so somebody was here. Check the rostered start.
In   --:--   (rostered 19:00)
Out  01:01   (rostered 04:00)</t>
        </r>
      </text>
    </comment>
    <comment ref="AA119" authorId="0" shapeId="0" xr:uid="{0336D728-EDE1-44EB-9ADD-4A51B4011A3F}">
      <text>
        <r>
          <rPr>
            <sz val="9"/>
            <color indexed="81"/>
            <rFont val="Tahoma"/>
            <family val="2"/>
          </rPr>
          <t>Very Late, No Departure
A very late arrival at 22:57 but NO departure anywhere in the shift. P/2 would assert half a day was worked and there is nothing to show for it.</t>
        </r>
      </text>
    </comment>
    <comment ref="AB119" authorId="0" shapeId="0" xr:uid="{C9CF2068-A45B-446F-BDDB-46D4D4F8BF7B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O119" authorId="0" shapeId="0" xr:uid="{F208640F-34CF-4264-99EB-930613E3E222}">
      <text>
        <r>
          <rPr>
            <sz val="9"/>
            <color indexed="81"/>
            <rFont val="Tahoma"/>
            <family val="2"/>
          </rPr>
          <t>No Login - Check Roster
Nothing in the login window but a departure at 2026-08-16 04:07 - 5 punches sit inside this shift, so somebody was here. Check the rostered start.
In   --:--   (rostered 18:00)
Out  04:07   (rostered 06:00)</t>
        </r>
      </text>
    </comment>
    <comment ref="AP119" authorId="0" shapeId="0" xr:uid="{7E783EAA-8246-4F7D-8E0B-A3274E584FFA}">
      <text>
        <r>
          <rPr>
            <sz val="9"/>
            <color indexed="81"/>
            <rFont val="Tahoma"/>
            <family val="2"/>
          </rPr>
          <t>Missing Logout
An arrival but no departure before 2026-08-17 10:00.
In   17:57   (rostered 18:00)
Out  --:--   (rostered 06:00)</t>
        </r>
      </text>
    </comment>
    <comment ref="AW119" authorId="0" shapeId="0" xr:uid="{287211FC-897E-4F4B-A706-9073272E2E6B}">
      <text>
        <r>
          <rPr>
            <sz val="9"/>
            <color indexed="81"/>
            <rFont val="Tahoma"/>
            <family val="2"/>
          </rPr>
          <t>Missing Logout
An arrival but no departure before 2026-08-24 10:00.
In   14:56   (rostered 18:00)
Out  --:--   (rostered 06:00)</t>
        </r>
      </text>
    </comment>
    <comment ref="BC119" authorId="0" shapeId="0" xr:uid="{4555598C-B6F8-4C96-9840-C1E40A3B5671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A120" authorId="0" shapeId="0" xr:uid="{AF9DA06A-A5CE-46A9-B417-D93DDFAD4B0C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B120" authorId="0" shapeId="0" xr:uid="{E9667295-70F7-484E-8228-0CE9EA727636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H120" authorId="0" shapeId="0" xr:uid="{64C4643C-40E9-431E-8366-CB2C47FB5DCD}">
      <text>
        <r>
          <rPr>
            <sz val="9"/>
            <color indexed="81"/>
            <rFont val="Tahoma"/>
            <family val="2"/>
          </rPr>
          <t>Missing Logout
An arrival but no departure before 2026-08-09 05:00.
In   14:30   (rostered 16:00)
Out  --:--   (rostered 01:00)</t>
        </r>
      </text>
    </comment>
    <comment ref="AI120" authorId="0" shapeId="0" xr:uid="{C7AE4810-1F2A-44D1-B207-B758654107A5}">
      <text>
        <r>
          <rPr>
            <sz val="9"/>
            <color indexed="81"/>
            <rFont val="Tahoma"/>
            <family val="2"/>
          </rPr>
          <t>No Login - Check Roster
Nothing in the login window but a departure at 2026-08-10 00:50 - 1 punches sit inside this shift, so somebody was here. Check the rostered start.
In   --:--   (rostered 16:00)
Out  00:50   (rostered 01:00)</t>
        </r>
      </text>
    </comment>
    <comment ref="AO120" authorId="0" shapeId="0" xr:uid="{D848F075-0A93-4122-AB2E-0AAF79E3CDA7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P120" authorId="0" shapeId="0" xr:uid="{C6EF9D99-B310-45BC-B5F9-138C6C964B22}">
      <text>
        <r>
          <rPr>
            <sz val="9"/>
            <color indexed="81"/>
            <rFont val="Tahoma"/>
            <family val="2"/>
          </rPr>
          <t>Too Short - Review
In 18:38, out 18:43 is only 5 minutes - almost certainly two reads of the same arrival.
In   18:38   (rostered 16:00)
Out  18:43   (rostered 01:00)
Hours 0.08</t>
        </r>
      </text>
    </comment>
    <comment ref="AV120" authorId="0" shapeId="0" xr:uid="{9C3D9F47-BE39-4644-BE6F-BD7CE995E4DB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BB120" authorId="0" shapeId="0" xr:uid="{78067A45-2622-4FFD-B7BC-FCA2A0811650}">
      <text>
        <r>
          <rPr>
            <sz val="9"/>
            <color indexed="81"/>
            <rFont val="Tahoma"/>
            <family val="2"/>
          </rPr>
          <t>Too Short - Review
In 14:33, out 14:37 is only 4 minutes - almost certainly two reads of the same arrival.
In   14:33   (rostered 16:00)
Out  14:37   (rostered 01:00)
Hours 0.07</t>
        </r>
      </text>
    </comment>
    <comment ref="BC120" authorId="0" shapeId="0" xr:uid="{E3D6AC98-A3C4-461B-AD34-DDC96C19926E}">
      <text>
        <r>
          <rPr>
            <sz val="9"/>
            <color indexed="81"/>
            <rFont val="Tahoma"/>
            <family val="2"/>
          </rPr>
          <t>Missing Logout
An arrival but no departure before 2026-08-30 05:00.
In   13:52   (rostered 16:00)
Out  --:--   (rostered 01:00)</t>
        </r>
      </text>
    </comment>
    <comment ref="BD120" authorId="0" shapeId="0" xr:uid="{1D431BD0-C491-40BC-B4D0-A1DC364A65E2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A121" authorId="0" shapeId="0" xr:uid="{B2210286-F258-41D8-9D51-BBFF6DE77707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H121" authorId="0" shapeId="0" xr:uid="{98A714E9-A127-4BC7-AB70-A263CAB8A031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O121" authorId="0" shapeId="0" xr:uid="{053C6253-CA6E-413B-8AFA-E769DB98B488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V121" authorId="0" shapeId="0" xr:uid="{E94DA2F8-1251-46F5-9DC2-A8E38DC43F63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BC121" authorId="0" shapeId="0" xr:uid="{899D73A6-2E0D-4297-BA33-40095D6FCF6B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A122" authorId="0" shapeId="0" xr:uid="{0AF8CB51-4350-4A16-82A9-4772A3074ADA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H122" authorId="0" shapeId="0" xr:uid="{64D23CB4-61B8-4953-8479-4FAD8F9226B0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O122" authorId="0" shapeId="0" xr:uid="{51D6DB21-BCDE-4294-82C4-EBC0A1BA5125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S122" authorId="0" shapeId="0" xr:uid="{2E56F657-75D2-4F7E-B484-3660FDEFB2F1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V122" authorId="0" shapeId="0" xr:uid="{EF7B4C9A-D168-4666-84A9-ABE15D0A9FC5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X122" authorId="0" shapeId="0" xr:uid="{72E9D77D-B557-4424-ACB1-7E3AC8E19A3F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BC122" authorId="0" shapeId="0" xr:uid="{FCC922F6-B268-49B3-9D6E-41C798940E85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C123" authorId="0" shapeId="0" xr:uid="{19438CC0-A354-4088-8366-9E475093FD10}">
      <text>
        <r>
          <rPr>
            <sz val="9"/>
            <color indexed="81"/>
            <rFont val="Tahoma"/>
            <family val="2"/>
          </rPr>
          <t>No Login - Check Roster
Nothing in the login window but a departure at 2026-08-03 21:16 - 19 punches sit inside this shift, so somebody was here. Check the rostered start.
In   --:--   (rostered 09:00)
Out  21:16   (rostered 18:00)</t>
        </r>
      </text>
    </comment>
    <comment ref="AJ123" authorId="0" shapeId="0" xr:uid="{7E913D7E-8719-4C5E-912F-3019D1B780BE}">
      <text>
        <r>
          <rPr>
            <sz val="9"/>
            <color indexed="81"/>
            <rFont val="Tahoma"/>
            <family val="2"/>
          </rPr>
          <t>No Login - Check Roster
Nothing in the login window but a departure at 2026-08-10 21:34 - 21 punches sit inside this shift, so somebody was here. Check the rostered start.
In   --:--   (rostered 09:00)
Out  21:34   (rostered 18:00)</t>
        </r>
      </text>
    </comment>
    <comment ref="AQ123" authorId="0" shapeId="0" xr:uid="{62C34046-3384-473D-BF70-5436B0C949CF}">
      <text>
        <r>
          <rPr>
            <sz val="9"/>
            <color indexed="81"/>
            <rFont val="Tahoma"/>
            <family val="2"/>
          </rPr>
          <t>No Login - Check Roster
Nothing in the login window but a departure at 2026-08-17 21:24 - 16 punches sit inside this shift, so somebody was here. Check the rostered start.
In   --:--   (rostered 09:00)
Out  21:24   (rostered 18:00)</t>
        </r>
      </text>
    </comment>
    <comment ref="AX123" authorId="0" shapeId="0" xr:uid="{2700A695-CF1A-4091-B473-29A13512F3CE}">
      <text>
        <r>
          <rPr>
            <sz val="9"/>
            <color indexed="81"/>
            <rFont val="Tahoma"/>
            <family val="2"/>
          </rPr>
          <t>No Login - Check Roster
Nothing in the login window but a departure at 2026-08-24 21:43 - 16 punches sit inside this shift, so somebody was here. Check the rostered start.
In   --:--   (rostered 09:00)
Out  21:43   (rostered 18:00)</t>
        </r>
      </text>
    </comment>
    <comment ref="BE123" authorId="0" shapeId="0" xr:uid="{22022E9B-C2C3-405C-A0A2-1BAC223717A0}">
      <text>
        <r>
          <rPr>
            <sz val="9"/>
            <color indexed="81"/>
            <rFont val="Tahoma"/>
            <family val="2"/>
          </rPr>
          <t>No Login - Check Roster
Nothing in the login window but a departure at 2026-08-31 21:59 - 16 punches sit inside this shift, so somebody was here. Check the rostered start.
In   --:--   (rostered 09:00)
Out  21:59   (rostered 18:00)</t>
        </r>
      </text>
    </comment>
    <comment ref="AC124" authorId="0" shapeId="0" xr:uid="{4A3F1C77-2AE0-4455-9A19-7FA0A4DAA34A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Z124" authorId="0" shapeId="0" xr:uid="{FEE0233C-7CBD-4631-8647-31B978D69CED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D125" authorId="0" shapeId="0" xr:uid="{68C97870-479B-4B54-9163-D4499BA8F690}">
      <text>
        <r>
          <rPr>
            <sz val="9"/>
            <color indexed="81"/>
            <rFont val="Tahoma"/>
            <family val="2"/>
          </rPr>
          <t>Missing Logout
An arrival but no departure before 2026-08-05 06:30.
In   18:47   (rostered 17:30)
Out  --:--   (rostered 02:30)</t>
        </r>
      </text>
    </comment>
    <comment ref="AK125" authorId="0" shapeId="0" xr:uid="{8AA9E1AC-555F-4BA1-BBEC-576B31288059}">
      <text>
        <r>
          <rPr>
            <sz val="9"/>
            <color indexed="81"/>
            <rFont val="Tahoma"/>
            <family val="2"/>
          </rPr>
          <t>Missing Logout
An arrival but no departure before 2026-08-12 06:30.
In   18:11   (rostered 17:30)
Out  --:--   (rostered 02:30)</t>
        </r>
      </text>
    </comment>
    <comment ref="AN125" authorId="0" shapeId="0" xr:uid="{91E193E9-A108-47EC-A9D4-7E7EEE94CF02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Q125" authorId="0" shapeId="0" xr:uid="{D3DA93E2-FFE0-4E8E-90F2-301C0B90A505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AR125" authorId="0" shapeId="0" xr:uid="{42BBC5D3-55D5-4ACE-A48D-529951D46E8B}">
      <text>
        <r>
          <rPr>
            <sz val="9"/>
            <color indexed="81"/>
            <rFont val="Tahoma"/>
            <family val="2"/>
          </rPr>
          <t>No Login - Check Roster
Nothing in the login window but a departure at 2026-08-19 01:00 - 1 punches sit inside this shift, so somebody was here. Check the rostered start.
In   --:--   (rostered 17:30)
Out  01:00   (rostered 02:30)</t>
        </r>
      </text>
    </comment>
    <comment ref="AT125" authorId="0" shapeId="0" xr:uid="{3F8344EE-FA0F-4603-A223-B3E33B45AB5B}">
      <text>
        <r>
          <rPr>
            <sz val="9"/>
            <color indexed="81"/>
            <rFont val="Tahoma"/>
            <family val="2"/>
          </rPr>
          <t>No Login - Check Roster
Nothing in the login window but a departure at 2026-08-21 03:25 - 6 punches sit inside this shift, so somebody was here. Check the rostered start.
In   --:--   (rostered 17:30)
Out  03:25   (rostered 02:30)</t>
        </r>
      </text>
    </comment>
    <comment ref="AY125" authorId="0" shapeId="0" xr:uid="{394A2AEB-9B4A-43D1-9DC5-545025A48590}">
      <text>
        <r>
          <rPr>
            <sz val="9"/>
            <color indexed="81"/>
            <rFont val="Tahoma"/>
            <family val="2"/>
          </rPr>
          <t>Missing Logout
An arrival but no departure before 2026-08-26 06:30.
In   17:56   (rostered 17:30)
Out  --:--   (rostered 02:30)</t>
        </r>
      </text>
    </comment>
    <comment ref="AZ125" authorId="0" shapeId="0" xr:uid="{D08EEE5F-5EB2-451D-B3B2-EF2D90148165}">
      <text>
        <r>
          <rPr>
            <sz val="9"/>
            <color indexed="81"/>
            <rFont val="Tahoma"/>
            <family val="2"/>
          </rPr>
          <t>No Login - Check Roster
Nothing in the login window but a departure at 2026-08-27 04:25 - 1 punches sit inside this shift, so somebody was here. Check the rostered start.
In   --:--   (rostered 17:30)
Out  04:25   (rostered 02:30)</t>
        </r>
      </text>
    </comment>
    <comment ref="BA125" authorId="0" shapeId="0" xr:uid="{6DEC1DCA-FA5A-4B96-98C7-AD06BD277D0C}">
      <text>
        <r>
          <rPr>
            <sz val="9"/>
            <color indexed="81"/>
            <rFont val="Tahoma"/>
            <family val="2"/>
          </rPr>
          <t>UC
No punch anywhere in this shift's window.</t>
        </r>
      </text>
    </comment>
    <comment ref="BE125" authorId="0" shapeId="0" xr:uid="{D8D70CD3-DF1A-4ACD-9F89-483B6D7F7138}">
      <text>
        <r>
          <rPr>
            <sz val="9"/>
            <color indexed="81"/>
            <rFont val="Tahoma"/>
            <family val="2"/>
          </rPr>
          <t>No Login - Check Roster
Nothing in the login window but a departure at 2026-09-01 03:00 - 2 punches sit inside this shift, so somebody was here. Check the rostered start.
In   --:--   (rostered 17:30)
Out  03:00   (rostered 02:30)</t>
        </r>
      </text>
    </comment>
    <comment ref="BG147" authorId="4" shapeId="0" xr:uid="{CBC1446A-5F85-4761-97E4-B7B0E1D47BE3}">
      <text>
        <r>
          <rPr>
            <sz val="8"/>
            <color indexed="81"/>
            <rFont val="Tahoma"/>
            <family val="2"/>
          </rPr>
          <t xml:space="preserve">Paid &amp; Unpaid Leaves Both
</t>
        </r>
      </text>
    </comment>
    <comment ref="BG155" authorId="4" shapeId="0" xr:uid="{DFD1BAF4-5CEB-447E-A1AF-69C764DF672F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199" authorId="4" shapeId="0" xr:uid="{13EDFF91-1B54-47D9-8BB4-A292BE5B3B03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07" authorId="4" shapeId="0" xr:uid="{1486509F-DF2C-4E2A-BDB2-4F4AC645A399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51" authorId="4" shapeId="0" xr:uid="{5435F20E-0255-4C30-B218-70C04C4BB3AE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59" authorId="4" shapeId="0" xr:uid="{A82B49CE-5F44-4F23-B468-701BEA79424B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303" authorId="4" shapeId="0" xr:uid="{EF61A81E-1AAB-4DE4-AE4A-2CA86FE927A1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311" authorId="4" shapeId="0" xr:uid="{7465B7A0-9CE5-458F-B169-B069AE928ADA}">
      <text>
        <r>
          <rPr>
            <sz val="8"/>
            <color indexed="81"/>
            <rFont val="Tahoma"/>
            <family val="2"/>
          </rPr>
          <t>Paid &amp; Unpaid Leaves Both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<sst xmlns="http://schemas.openxmlformats.org/spreadsheetml/2006/main" count="37836" uniqueCount="830">
  <si>
    <t>Daily Attendance Tracker March 2026</t>
  </si>
  <si>
    <t>Emp IDs</t>
  </si>
  <si>
    <t>Portal ID</t>
  </si>
  <si>
    <t>Agent / Employee Name</t>
  </si>
  <si>
    <t>Active Employees</t>
  </si>
  <si>
    <t>Departments</t>
  </si>
  <si>
    <t>Sup Names</t>
  </si>
  <si>
    <t>Designation</t>
  </si>
  <si>
    <t>Entity</t>
  </si>
  <si>
    <t>Pseudo</t>
  </si>
  <si>
    <t>Timings</t>
  </si>
  <si>
    <t>Live Dates</t>
  </si>
  <si>
    <t>Status</t>
  </si>
  <si>
    <t>Total No. Of Days</t>
  </si>
  <si>
    <t>Schedule</t>
  </si>
  <si>
    <t>Present</t>
  </si>
  <si>
    <t>Annual Leaves</t>
  </si>
  <si>
    <t>Off Days</t>
  </si>
  <si>
    <t>Post-Acquired Leaves</t>
  </si>
  <si>
    <t>Paid Leaves (SL/Abs/CL)</t>
  </si>
  <si>
    <t>Early Leave</t>
  </si>
  <si>
    <t>Pre-Acquired Leaves</t>
  </si>
  <si>
    <t>Unpaid Days</t>
  </si>
  <si>
    <t>T</t>
  </si>
  <si>
    <t>MU</t>
  </si>
  <si>
    <t>ML</t>
  </si>
  <si>
    <t>Overall Leave</t>
  </si>
  <si>
    <t>Blanks</t>
  </si>
  <si>
    <t>FT</t>
  </si>
  <si>
    <t>U</t>
  </si>
  <si>
    <t>P</t>
  </si>
  <si>
    <t>OFF</t>
  </si>
  <si>
    <t>UT</t>
  </si>
  <si>
    <t>EL</t>
  </si>
  <si>
    <t>P/2</t>
  </si>
  <si>
    <t>7pm - 4am</t>
  </si>
  <si>
    <t>Unisoft BPO</t>
  </si>
  <si>
    <t>Musharaf Ali</t>
  </si>
  <si>
    <t>CST</t>
  </si>
  <si>
    <t>6pm - 3am/8pm - 6am</t>
  </si>
  <si>
    <t>UBS-CST06</t>
  </si>
  <si>
    <t>Abdul Sami</t>
  </si>
  <si>
    <t>Customer Success Executive</t>
  </si>
  <si>
    <t>Mason John</t>
  </si>
  <si>
    <t>UBS-CST07</t>
  </si>
  <si>
    <t>Bilal Hassan</t>
  </si>
  <si>
    <t>Lucas Oliver</t>
  </si>
  <si>
    <t>6pm - 3am/7pm - 4am</t>
  </si>
  <si>
    <t>UBS-CST08</t>
  </si>
  <si>
    <t>Muhammad Zohaib Yousaf</t>
  </si>
  <si>
    <t>Zachary Bryan</t>
  </si>
  <si>
    <t>UBS-CST09</t>
  </si>
  <si>
    <t>Amna Batool</t>
  </si>
  <si>
    <t>Anna Vistro</t>
  </si>
  <si>
    <t>Total</t>
  </si>
  <si>
    <t>Check 1</t>
  </si>
  <si>
    <t>Check 2</t>
  </si>
  <si>
    <t>Legend</t>
  </si>
  <si>
    <t>Category</t>
  </si>
  <si>
    <t>Abbreviation</t>
  </si>
  <si>
    <t>Post- Pre / Paid-Unpaid</t>
  </si>
  <si>
    <t>Approved-Unapproved</t>
  </si>
  <si>
    <t>Overall Summary</t>
  </si>
  <si>
    <t xml:space="preserve">Present </t>
  </si>
  <si>
    <t>Overall Heads</t>
  </si>
  <si>
    <t>Half Day</t>
  </si>
  <si>
    <t>Overall  Employees (FTEs)</t>
  </si>
  <si>
    <t>Resignation Period</t>
  </si>
  <si>
    <t>RP</t>
  </si>
  <si>
    <t>Full Timers</t>
  </si>
  <si>
    <t>Tardy during RP</t>
  </si>
  <si>
    <t>T-RP</t>
  </si>
  <si>
    <t>Half Timers</t>
  </si>
  <si>
    <t>Tardy</t>
  </si>
  <si>
    <t>Overall Scheduled</t>
  </si>
  <si>
    <t>Unapproved Tardy</t>
  </si>
  <si>
    <t>FTE Schedule</t>
  </si>
  <si>
    <t>Approved Tardy</t>
  </si>
  <si>
    <t>AT</t>
  </si>
  <si>
    <t>FT Schedule</t>
  </si>
  <si>
    <t>MU (Late from Breaks)</t>
  </si>
  <si>
    <t>HT Schedule</t>
  </si>
  <si>
    <t>Tardy &amp; MU Together</t>
  </si>
  <si>
    <t>T-MU</t>
  </si>
  <si>
    <t>FTE Present</t>
  </si>
  <si>
    <t>Tardy &amp; EL Together</t>
  </si>
  <si>
    <t>T-EL</t>
  </si>
  <si>
    <t>FT Present</t>
  </si>
  <si>
    <t>EL &amp; MU Together</t>
  </si>
  <si>
    <t>EL-MU</t>
  </si>
  <si>
    <t>HT Present</t>
  </si>
  <si>
    <t>Training</t>
  </si>
  <si>
    <t>TR</t>
  </si>
  <si>
    <t>MU During Training</t>
  </si>
  <si>
    <t>TR-MU</t>
  </si>
  <si>
    <t>FTEs OFF</t>
  </si>
  <si>
    <t>Early Leave During Training</t>
  </si>
  <si>
    <t>TR-EL</t>
  </si>
  <si>
    <t>FT OFF</t>
  </si>
  <si>
    <t>Tardy During Training</t>
  </si>
  <si>
    <t>TR-T</t>
  </si>
  <si>
    <t>HT OFF</t>
  </si>
  <si>
    <t>Not Schedule</t>
  </si>
  <si>
    <t>OFF During Training</t>
  </si>
  <si>
    <t>TR-OFF</t>
  </si>
  <si>
    <t>Pre-Approved Paid Leaves</t>
  </si>
  <si>
    <t>Annual Leave</t>
  </si>
  <si>
    <t>Call Out</t>
  </si>
  <si>
    <t>Leave</t>
  </si>
  <si>
    <t>Pre / Paid</t>
  </si>
  <si>
    <t>Approved</t>
  </si>
  <si>
    <t>FTE Pre-Approved Paid Leaves</t>
  </si>
  <si>
    <t>Call out / Casual Leave</t>
  </si>
  <si>
    <t>CL</t>
  </si>
  <si>
    <t>FT Pre-Approved Paid Leaves</t>
  </si>
  <si>
    <t>Pre Approved Unpaid</t>
  </si>
  <si>
    <t>AU</t>
  </si>
  <si>
    <t>Pre / Unpaid</t>
  </si>
  <si>
    <t>HT Pre-Approved Paid Leaves</t>
  </si>
  <si>
    <t>AU During Training</t>
  </si>
  <si>
    <t>TR-AU</t>
  </si>
  <si>
    <t>Pre-Approved Un-Paid Leaves</t>
  </si>
  <si>
    <t>Post Approved Paid</t>
  </si>
  <si>
    <t>A</t>
  </si>
  <si>
    <t>Post / Paid</t>
  </si>
  <si>
    <t>FTE Pre-Approved Un-Paid Leaves</t>
  </si>
  <si>
    <t>Sick Leave</t>
  </si>
  <si>
    <t>SL</t>
  </si>
  <si>
    <t>FT Pre-Approved Un-Paid Leaves</t>
  </si>
  <si>
    <t>Unpaid Leave</t>
  </si>
  <si>
    <t>Post / Unpaid</t>
  </si>
  <si>
    <t>HT Pre-Approved Un-Paid Leaves</t>
  </si>
  <si>
    <t>Unapproved Call Out</t>
  </si>
  <si>
    <t>UC</t>
  </si>
  <si>
    <t>Unapproved</t>
  </si>
  <si>
    <t>No Call No Show</t>
  </si>
  <si>
    <t>NCNS</t>
  </si>
  <si>
    <t>FTE Post Approved Paid</t>
  </si>
  <si>
    <t>Unpaid During Training</t>
  </si>
  <si>
    <t>TR-U</t>
  </si>
  <si>
    <t>FT Post Approved Paid</t>
  </si>
  <si>
    <t>UC During Training</t>
  </si>
  <si>
    <t>TR-UC</t>
  </si>
  <si>
    <t>HT Post Approved Paid</t>
  </si>
  <si>
    <t>NCNS During Training</t>
  </si>
  <si>
    <t>TR-NCNS</t>
  </si>
  <si>
    <t>Post Approved Un-Paid</t>
  </si>
  <si>
    <t>Suspended</t>
  </si>
  <si>
    <t>Off Duty</t>
  </si>
  <si>
    <t>S</t>
  </si>
  <si>
    <t>FTE Post Approved Un-Paid</t>
  </si>
  <si>
    <t>Suspended During Training</t>
  </si>
  <si>
    <t>TR-S</t>
  </si>
  <si>
    <t>FT Post Approved Un-Paid</t>
  </si>
  <si>
    <t xml:space="preserve">Transferred </t>
  </si>
  <si>
    <t>Separated</t>
  </si>
  <si>
    <t>TD</t>
  </si>
  <si>
    <t>HT Post Approved Un-Paid</t>
  </si>
  <si>
    <t>Promoted</t>
  </si>
  <si>
    <t>PR</t>
  </si>
  <si>
    <t>Suspended/Off Calls</t>
  </si>
  <si>
    <t>Resigned</t>
  </si>
  <si>
    <t>RS</t>
  </si>
  <si>
    <t>FTE Suspended/Off Calls</t>
  </si>
  <si>
    <t>Terminated</t>
  </si>
  <si>
    <t>TM</t>
  </si>
  <si>
    <t>FT Suspended/Off Calls</t>
  </si>
  <si>
    <t>To Be Decided</t>
  </si>
  <si>
    <t>TBD</t>
  </si>
  <si>
    <t>HT Suspended/Off Calls</t>
  </si>
  <si>
    <t>Transferred/Promoted</t>
  </si>
  <si>
    <t>Attrition %</t>
  </si>
  <si>
    <t>Voluntary Attrition %</t>
  </si>
  <si>
    <t>Involuntary Attrition %</t>
  </si>
  <si>
    <t>Shrinkage /Absenteeism %</t>
  </si>
  <si>
    <t>Pre - Approved Leaves %</t>
  </si>
  <si>
    <t>Leave Quota</t>
  </si>
  <si>
    <t>Leaves Assigned</t>
  </si>
  <si>
    <t>Difference</t>
  </si>
  <si>
    <t>Ali</t>
  </si>
  <si>
    <t>Transferred</t>
  </si>
  <si>
    <t>Omer Bin Ishaq</t>
  </si>
  <si>
    <t>Jehanzaib Rasul</t>
  </si>
  <si>
    <t>Daily Attendance Tracker April 2026</t>
  </si>
  <si>
    <t>NGO-5602</t>
  </si>
  <si>
    <t>Hassan Arif</t>
  </si>
  <si>
    <t>Tech</t>
  </si>
  <si>
    <t>Faraz Farooq</t>
  </si>
  <si>
    <t>UI/UX &amp; Motion Designer</t>
  </si>
  <si>
    <t>NGO FR</t>
  </si>
  <si>
    <t>UBS-LF03</t>
  </si>
  <si>
    <t>Shifa Waleed</t>
  </si>
  <si>
    <t>sales</t>
  </si>
  <si>
    <t>Nauman Khan</t>
  </si>
  <si>
    <t>Business Development Executive</t>
  </si>
  <si>
    <t>Lahore Foods</t>
  </si>
  <si>
    <t>6pm - 2am</t>
  </si>
  <si>
    <t>US-T397</t>
  </si>
  <si>
    <t>Muhammad Subhan</t>
  </si>
  <si>
    <t>Zargham Irtza</t>
  </si>
  <si>
    <t>Jr. Web Developer</t>
  </si>
  <si>
    <t>Unisoft Digital (NGO FR)</t>
  </si>
  <si>
    <t>1pm - 10pm</t>
  </si>
  <si>
    <t>US-T403</t>
  </si>
  <si>
    <t>Adnan Arshad</t>
  </si>
  <si>
    <t>1am - 4am</t>
  </si>
  <si>
    <t>HT</t>
  </si>
  <si>
    <t>US-T406</t>
  </si>
  <si>
    <t>Muhammad Abu Bakar Shaukat</t>
  </si>
  <si>
    <t>Marketing</t>
  </si>
  <si>
    <t>Social Media Ads Expert</t>
  </si>
  <si>
    <t>US-T394</t>
  </si>
  <si>
    <t>Muhammad Imran Shahid</t>
  </si>
  <si>
    <t>Jr. Application Developer</t>
  </si>
  <si>
    <t>Unisoftwares Pakistan</t>
  </si>
  <si>
    <t>UT-EL</t>
  </si>
  <si>
    <t>US-T393</t>
  </si>
  <si>
    <t>Muhammad Ali Khan</t>
  </si>
  <si>
    <t>Technical Support Executive</t>
  </si>
  <si>
    <t>12pm - 9pm</t>
  </si>
  <si>
    <t>USP-T14</t>
  </si>
  <si>
    <t>Abdul Rehman</t>
  </si>
  <si>
    <t>Jr. Software Engineer</t>
  </si>
  <si>
    <t>US-T385</t>
  </si>
  <si>
    <t>Rana Faseeh Faisal</t>
  </si>
  <si>
    <t>Mujahid Rafiq</t>
  </si>
  <si>
    <t>Jr. Ecommerce Associate</t>
  </si>
  <si>
    <t>5pm - 2am</t>
  </si>
  <si>
    <t>USP-O01</t>
  </si>
  <si>
    <t>Muhammad Waleed</t>
  </si>
  <si>
    <t>Sales</t>
  </si>
  <si>
    <t>Sales Development Representative</t>
  </si>
  <si>
    <t>12am - 9pm</t>
  </si>
  <si>
    <t>US-T398</t>
  </si>
  <si>
    <t>Saira Arshad</t>
  </si>
  <si>
    <t>11am -8pm</t>
  </si>
  <si>
    <t>UBS-2013</t>
  </si>
  <si>
    <t>Rai Awais</t>
  </si>
  <si>
    <t>Manager Operations</t>
  </si>
  <si>
    <t>Michael</t>
  </si>
  <si>
    <t>UBS-2029</t>
  </si>
  <si>
    <t>Moeez Aziz Kashmiri</t>
  </si>
  <si>
    <t>Mark Williams</t>
  </si>
  <si>
    <t>UBS-3085</t>
  </si>
  <si>
    <t>Rai Awais Zahid</t>
  </si>
  <si>
    <t>Supervisor Sales Operations</t>
  </si>
  <si>
    <t>Danny</t>
  </si>
  <si>
    <t>UBS-4149</t>
  </si>
  <si>
    <t>Muhammad Ahmad Haseeb</t>
  </si>
  <si>
    <t>Scott</t>
  </si>
  <si>
    <t>UBS-4125</t>
  </si>
  <si>
    <t>Zuraiz Khan</t>
  </si>
  <si>
    <t>Sales Executive</t>
  </si>
  <si>
    <t>Fred</t>
  </si>
  <si>
    <t>UBS-4138</t>
  </si>
  <si>
    <t>Muhammad Shahzaib</t>
  </si>
  <si>
    <t>Brandon</t>
  </si>
  <si>
    <t>UT-MU</t>
  </si>
  <si>
    <t>UBS-4171</t>
  </si>
  <si>
    <t>Muhammad Awais</t>
  </si>
  <si>
    <t>Harry</t>
  </si>
  <si>
    <t>UBS-4184</t>
  </si>
  <si>
    <t>Asher Masih</t>
  </si>
  <si>
    <t>Asher</t>
  </si>
  <si>
    <t>AXT-8001</t>
  </si>
  <si>
    <t>Mubshir Shahzad</t>
  </si>
  <si>
    <t>Daniel</t>
  </si>
  <si>
    <t>UBS-4283</t>
  </si>
  <si>
    <t>Adnan Ali</t>
  </si>
  <si>
    <t>Jason</t>
  </si>
  <si>
    <t>UBS-4284</t>
  </si>
  <si>
    <t>Muhammad Ahmad Cheema</t>
  </si>
  <si>
    <t>Jerimiah</t>
  </si>
  <si>
    <t>UBS-4287</t>
  </si>
  <si>
    <t>Muhammad Zain Farooq Mirza</t>
  </si>
  <si>
    <t>Zack</t>
  </si>
  <si>
    <t>UBS-4292</t>
  </si>
  <si>
    <t>Zaim Shahzad Butt</t>
  </si>
  <si>
    <t>Chris</t>
  </si>
  <si>
    <t>UBS-4312</t>
  </si>
  <si>
    <t>Rawish Abbas Hashmi</t>
  </si>
  <si>
    <t>UBS-4315</t>
  </si>
  <si>
    <t>Eman Khalid</t>
  </si>
  <si>
    <t>UBS-4316</t>
  </si>
  <si>
    <t>Um Ul Vira Hashmi</t>
  </si>
  <si>
    <t>UBS-4317</t>
  </si>
  <si>
    <t>Abdul Moeez</t>
  </si>
  <si>
    <t>UBS-4318</t>
  </si>
  <si>
    <t>Fahad Waseem</t>
  </si>
  <si>
    <t>UBS-4319</t>
  </si>
  <si>
    <t>Syed Muhammad Hassan Raza Kazmi</t>
  </si>
  <si>
    <t>UBS-4285</t>
  </si>
  <si>
    <t>Rai Ahsan</t>
  </si>
  <si>
    <t>Sr. Manager - Ops Support</t>
  </si>
  <si>
    <t>UBS-4211</t>
  </si>
  <si>
    <t>Fiza Mushtaq</t>
  </si>
  <si>
    <t>QA</t>
  </si>
  <si>
    <t>QA Executive</t>
  </si>
  <si>
    <t>Alicia</t>
  </si>
  <si>
    <t>UBS-4293</t>
  </si>
  <si>
    <t>Aoun Abbas</t>
  </si>
  <si>
    <t>Thomas</t>
  </si>
  <si>
    <t>UBS-CST01</t>
  </si>
  <si>
    <t>Usama Bin Saud</t>
  </si>
  <si>
    <t>Supervisor CST Operations</t>
  </si>
  <si>
    <t>David Brown</t>
  </si>
  <si>
    <t>Zachary Shaw</t>
  </si>
  <si>
    <t>UBS-S65</t>
  </si>
  <si>
    <t>Muhammad Ali Zain</t>
  </si>
  <si>
    <t>WFM &amp; MIS</t>
  </si>
  <si>
    <t>Asad Ullah</t>
  </si>
  <si>
    <t>Data Analyst</t>
  </si>
  <si>
    <t>8pm - 5am</t>
  </si>
  <si>
    <t>USP-T10</t>
  </si>
  <si>
    <t>Zohaib Raza</t>
  </si>
  <si>
    <t xml:space="preserve">Zargham Irtza </t>
  </si>
  <si>
    <t>Jr. Graphic Designer</t>
  </si>
  <si>
    <t>TowRankers</t>
  </si>
  <si>
    <t>US-T130</t>
  </si>
  <si>
    <t>Sharjeel Farooq</t>
  </si>
  <si>
    <t>Manager Graphic Design</t>
  </si>
  <si>
    <t>US-T131</t>
  </si>
  <si>
    <t>Hamza Dilshad</t>
  </si>
  <si>
    <t>Manager Web Design and Development</t>
  </si>
  <si>
    <t>US-T390</t>
  </si>
  <si>
    <t>Amna</t>
  </si>
  <si>
    <t>Social Media Executive</t>
  </si>
  <si>
    <t>USP-T12</t>
  </si>
  <si>
    <t>Nabiha Batool</t>
  </si>
  <si>
    <t>Software Developer Intern</t>
  </si>
  <si>
    <t>US-T409</t>
  </si>
  <si>
    <t>Zahra Rasheed</t>
  </si>
  <si>
    <t>Graphic Design Intern – UI/UX</t>
  </si>
  <si>
    <t>US-T347</t>
  </si>
  <si>
    <t>Irfan Rafiq</t>
  </si>
  <si>
    <t>Team Lead - SEO</t>
  </si>
  <si>
    <t>US-T386</t>
  </si>
  <si>
    <t>Ihsan Ullah Khan</t>
  </si>
  <si>
    <t>SEO Executive</t>
  </si>
  <si>
    <t>US-T396</t>
  </si>
  <si>
    <t>Tahir Nawaz Khan</t>
  </si>
  <si>
    <t>Jr. SEO Executive</t>
  </si>
  <si>
    <t>US-T400</t>
  </si>
  <si>
    <t>Muhammad Umer Hayat</t>
  </si>
  <si>
    <t>US-T405</t>
  </si>
  <si>
    <t>Mubeen Akhter</t>
  </si>
  <si>
    <t>SEO Intern</t>
  </si>
  <si>
    <t>US-T407</t>
  </si>
  <si>
    <t>Muhammad Hassan</t>
  </si>
  <si>
    <t>US-T411</t>
  </si>
  <si>
    <t>Khateem Asif</t>
  </si>
  <si>
    <t>US-T412</t>
  </si>
  <si>
    <t>Muhammad Faizan Shakeel</t>
  </si>
  <si>
    <t>US-T413</t>
  </si>
  <si>
    <t>Mohammad Elyas</t>
  </si>
  <si>
    <t>US-T414</t>
  </si>
  <si>
    <t>Moazzam Hussain Lal</t>
  </si>
  <si>
    <t>US-T391</t>
  </si>
  <si>
    <t>Malayeka Rubab Akhtar</t>
  </si>
  <si>
    <t>Content Writer</t>
  </si>
  <si>
    <t>US-T388</t>
  </si>
  <si>
    <t>Zara Siddiqui</t>
  </si>
  <si>
    <t>Digital Marketing Specialist</t>
  </si>
  <si>
    <t>6pm - 3am</t>
  </si>
  <si>
    <t>US-T410</t>
  </si>
  <si>
    <t>Rida Fatima</t>
  </si>
  <si>
    <t>Jr. Content Writer</t>
  </si>
  <si>
    <t>US-O308</t>
  </si>
  <si>
    <t>Taimoor Ali</t>
  </si>
  <si>
    <t>Abdul Hannan</t>
  </si>
  <si>
    <t>Team Lead - Business Development</t>
  </si>
  <si>
    <t>Alex Schwartz</t>
  </si>
  <si>
    <t>US-O168</t>
  </si>
  <si>
    <t>Syed Ibrahim Ali Shah</t>
  </si>
  <si>
    <t>James Brown</t>
  </si>
  <si>
    <t>US-O169</t>
  </si>
  <si>
    <t>Tosiq Haider</t>
  </si>
  <si>
    <t>Harry Style</t>
  </si>
  <si>
    <t>US-O172</t>
  </si>
  <si>
    <t>Amina Asif</t>
  </si>
  <si>
    <t>Leah Morgan</t>
  </si>
  <si>
    <t>US-O186</t>
  </si>
  <si>
    <t>Salman Patras</t>
  </si>
  <si>
    <t>sage solomon</t>
  </si>
  <si>
    <t>US-O187</t>
  </si>
  <si>
    <t>Rana Shahanshah E Mann</t>
  </si>
  <si>
    <t>Frank Castle</t>
  </si>
  <si>
    <t>US-O191</t>
  </si>
  <si>
    <t>Shah Rukh Arslan</t>
  </si>
  <si>
    <t>Isaac Bennet</t>
  </si>
  <si>
    <t>US-O192</t>
  </si>
  <si>
    <t>Imama Mujahid</t>
  </si>
  <si>
    <t>Emma Gray</t>
  </si>
  <si>
    <t>US-O194</t>
  </si>
  <si>
    <t>Urooj Asghar</t>
  </si>
  <si>
    <t>Jane Taylor</t>
  </si>
  <si>
    <t>7:30pm - 4am</t>
  </si>
  <si>
    <t>US-O196</t>
  </si>
  <si>
    <t>Haris Khan</t>
  </si>
  <si>
    <t>Samuel Lucas</t>
  </si>
  <si>
    <t>US-O197</t>
  </si>
  <si>
    <t>Muhammad Bilal</t>
  </si>
  <si>
    <t>Jason Saul</t>
  </si>
  <si>
    <t>US-O199</t>
  </si>
  <si>
    <t>Sarim Siddiqui</t>
  </si>
  <si>
    <t>Sam Miller</t>
  </si>
  <si>
    <t>US-O200</t>
  </si>
  <si>
    <t>Pashmina Ramzan</t>
  </si>
  <si>
    <t>Jennifer Ellis</t>
  </si>
  <si>
    <t>US-O201</t>
  </si>
  <si>
    <t>Sana Alyas</t>
  </si>
  <si>
    <t>Karen Scott</t>
  </si>
  <si>
    <t>US-O210</t>
  </si>
  <si>
    <t>Muhammad Ahmad</t>
  </si>
  <si>
    <t>US-O213</t>
  </si>
  <si>
    <t>Umer Asim</t>
  </si>
  <si>
    <t>RenoRankers</t>
  </si>
  <si>
    <t>US-O214</t>
  </si>
  <si>
    <t>Muhammad Faisal Imtiaz</t>
  </si>
  <si>
    <t>US-O215</t>
  </si>
  <si>
    <t>Agha Ali Zaib Khan</t>
  </si>
  <si>
    <t>US-O219</t>
  </si>
  <si>
    <t>Zuhair Sultan</t>
  </si>
  <si>
    <t>US-O220</t>
  </si>
  <si>
    <t>Syed Shahzaib Hassan</t>
  </si>
  <si>
    <t>US-O221</t>
  </si>
  <si>
    <t>Amna Gohar</t>
  </si>
  <si>
    <t>US-O222</t>
  </si>
  <si>
    <t>Saba Majid</t>
  </si>
  <si>
    <t>US-O223</t>
  </si>
  <si>
    <t>Shehryar Qaddus Khan</t>
  </si>
  <si>
    <t>US-O224</t>
  </si>
  <si>
    <t>Hamza Afzal Qazi</t>
  </si>
  <si>
    <t>US-O225</t>
  </si>
  <si>
    <t>Haider Ali</t>
  </si>
  <si>
    <t>US-O226</t>
  </si>
  <si>
    <t>US-O228</t>
  </si>
  <si>
    <t>Minahil Haider</t>
  </si>
  <si>
    <t>TR-El</t>
  </si>
  <si>
    <t>US-O229</t>
  </si>
  <si>
    <t>Muhammad Umar Nawab</t>
  </si>
  <si>
    <t>US-O230</t>
  </si>
  <si>
    <t>Maryam Paloos</t>
  </si>
  <si>
    <t>US-O231</t>
  </si>
  <si>
    <t>US-O232</t>
  </si>
  <si>
    <t>Muhammad Zeeshan</t>
  </si>
  <si>
    <t>Qamar Abbas</t>
  </si>
  <si>
    <t>US-O117</t>
  </si>
  <si>
    <t>Hooria Shahbaz</t>
  </si>
  <si>
    <t>Waleed Ali Naveed</t>
  </si>
  <si>
    <t>Client Retention Specialist</t>
  </si>
  <si>
    <t>Kate Brown</t>
  </si>
  <si>
    <t>US-O167</t>
  </si>
  <si>
    <t>Muhammad Omar Elahi Siddiqui</t>
  </si>
  <si>
    <t>Clay Brown</t>
  </si>
  <si>
    <t>US-O205</t>
  </si>
  <si>
    <t>Nimra Abid</t>
  </si>
  <si>
    <t>Nims Hudson</t>
  </si>
  <si>
    <t>US-S75</t>
  </si>
  <si>
    <t>Muhammad Wali Khan</t>
  </si>
  <si>
    <t>Ali Zain</t>
  </si>
  <si>
    <t>Jr. MIS Executive</t>
  </si>
  <si>
    <t>US-FF18</t>
  </si>
  <si>
    <t>Hussain</t>
  </si>
  <si>
    <t>Tuzak Khan</t>
  </si>
  <si>
    <t>Harry Smith</t>
  </si>
  <si>
    <t>US-FF23</t>
  </si>
  <si>
    <t>Taimoor Hussain</t>
  </si>
  <si>
    <t>Michael Grant</t>
  </si>
  <si>
    <t>US-FF29</t>
  </si>
  <si>
    <t>Amna Asghar</t>
  </si>
  <si>
    <t>Katherine Pearl</t>
  </si>
  <si>
    <t>US-FF30</t>
  </si>
  <si>
    <t>Khadija Abdul Haid</t>
  </si>
  <si>
    <t>Rebecca Smith</t>
  </si>
  <si>
    <t>US-FF31</t>
  </si>
  <si>
    <t>Muhammad Taha</t>
  </si>
  <si>
    <t>Andy Parker</t>
  </si>
  <si>
    <t>US-FF32</t>
  </si>
  <si>
    <t>Saba Gul</t>
  </si>
  <si>
    <t>Lucie Romell</t>
  </si>
  <si>
    <t>US-FF33</t>
  </si>
  <si>
    <t>Zain Shakeel</t>
  </si>
  <si>
    <t>Peter Wilson</t>
  </si>
  <si>
    <t>US-FF34</t>
  </si>
  <si>
    <t>Mehdiya Amjad</t>
  </si>
  <si>
    <t>US-T81</t>
  </si>
  <si>
    <t>Yasir Rasheed</t>
  </si>
  <si>
    <t>Project Coordinator</t>
  </si>
  <si>
    <t>Unisoftwares</t>
  </si>
  <si>
    <t>US-T415</t>
  </si>
  <si>
    <t>Imran Ahmed Sayal</t>
  </si>
  <si>
    <t>Digital Marketing Project Manager</t>
  </si>
  <si>
    <t>US-S54</t>
  </si>
  <si>
    <t>Sajid Ali</t>
  </si>
  <si>
    <t>Admin</t>
  </si>
  <si>
    <t>Muhammad Irfan</t>
  </si>
  <si>
    <t>Janitor</t>
  </si>
  <si>
    <t>UniSoftwares</t>
  </si>
  <si>
    <t>12PM to 12AM</t>
  </si>
  <si>
    <t>US-S55</t>
  </si>
  <si>
    <t>Jamil Ahmad</t>
  </si>
  <si>
    <t>6PM to 6AM</t>
  </si>
  <si>
    <t>US-S57</t>
  </si>
  <si>
    <t>Muhammad Rasheed</t>
  </si>
  <si>
    <t>4PM to 4AM</t>
  </si>
  <si>
    <t>US-S58</t>
  </si>
  <si>
    <t>Muhammad Abbas</t>
  </si>
  <si>
    <t>Office Boy</t>
  </si>
  <si>
    <t>8PM to 8 AM</t>
  </si>
  <si>
    <t>US-S87</t>
  </si>
  <si>
    <t>Muhammad Adnan</t>
  </si>
  <si>
    <t>Office boy</t>
  </si>
  <si>
    <t>1PM to 1AM</t>
  </si>
  <si>
    <t>US-S89</t>
  </si>
  <si>
    <t>Muhammad Shahzad Sarwar</t>
  </si>
  <si>
    <t>4 PM to 4AM</t>
  </si>
  <si>
    <t>US-S63</t>
  </si>
  <si>
    <t>Abdul Qayoom Khan</t>
  </si>
  <si>
    <t>Security Officer</t>
  </si>
  <si>
    <t>US-S64</t>
  </si>
  <si>
    <t>Ali Abbas Khan</t>
  </si>
  <si>
    <t>US-S84</t>
  </si>
  <si>
    <t>Raees Khan</t>
  </si>
  <si>
    <t>US-S93</t>
  </si>
  <si>
    <t>Fiaz Ahmed</t>
  </si>
  <si>
    <t>Admin &amp; Finance Assistant</t>
  </si>
  <si>
    <t>US-S82</t>
  </si>
  <si>
    <t>Admin Lead</t>
  </si>
  <si>
    <t>US-S90</t>
  </si>
  <si>
    <t>Aleena khan Lodhi</t>
  </si>
  <si>
    <t>HR</t>
  </si>
  <si>
    <t>Recruitment Executive</t>
  </si>
  <si>
    <t>3pm - 12am</t>
  </si>
  <si>
    <t>US-S83</t>
  </si>
  <si>
    <t>Sadaf Zafar</t>
  </si>
  <si>
    <t>Finance</t>
  </si>
  <si>
    <t>Finance Associate</t>
  </si>
  <si>
    <t>7pm - 2am</t>
  </si>
  <si>
    <t>US-S68</t>
  </si>
  <si>
    <t>Ameer Ullah Aman</t>
  </si>
  <si>
    <t>IT</t>
  </si>
  <si>
    <t>Manager IT</t>
  </si>
  <si>
    <t>US-S79</t>
  </si>
  <si>
    <t>Sahil Mughal</t>
  </si>
  <si>
    <t>IT Associate</t>
  </si>
  <si>
    <t>5:30pm-2:30am</t>
  </si>
  <si>
    <t>Daily Attendance Tracker Jaunary 2026</t>
  </si>
  <si>
    <t>US-T392</t>
  </si>
  <si>
    <t>Haider Hussain Tabani</t>
  </si>
  <si>
    <t>Web Developer</t>
  </si>
  <si>
    <t>Unisoft Digital</t>
  </si>
  <si>
    <t>US-T408</t>
  </si>
  <si>
    <t>US-T401</t>
  </si>
  <si>
    <t>Danial Hassan</t>
  </si>
  <si>
    <t>US-T402</t>
  </si>
  <si>
    <t>Muhammad Saad Khalid</t>
  </si>
  <si>
    <t>USP-O02</t>
  </si>
  <si>
    <t>Muhammad Abubakar Tariq</t>
  </si>
  <si>
    <t>E-commerce Executive</t>
  </si>
  <si>
    <t>USP-O06</t>
  </si>
  <si>
    <t>Ammar Shahid</t>
  </si>
  <si>
    <t>USP-O07</t>
  </si>
  <si>
    <t>Muhammad Khubaib Ullah</t>
  </si>
  <si>
    <t>USP-O08</t>
  </si>
  <si>
    <t>USP-O09</t>
  </si>
  <si>
    <t>Muhammad Ahmed Javed</t>
  </si>
  <si>
    <t>USP-O10</t>
  </si>
  <si>
    <t>Hamza Asif</t>
  </si>
  <si>
    <t>USP-O11</t>
  </si>
  <si>
    <t>Vaneeza Sabir</t>
  </si>
  <si>
    <t>UBS-4170</t>
  </si>
  <si>
    <t>Abdul Raafe</t>
  </si>
  <si>
    <t>Brian</t>
  </si>
  <si>
    <t>AXT-8014</t>
  </si>
  <si>
    <t>Kaleem Ahmed Qureshi</t>
  </si>
  <si>
    <t>Steve</t>
  </si>
  <si>
    <t>UBS-4294</t>
  </si>
  <si>
    <t>Ailiyah Finhas</t>
  </si>
  <si>
    <t>UBS-4295</t>
  </si>
  <si>
    <t>Muhammad Musa</t>
  </si>
  <si>
    <t>UBS-4296</t>
  </si>
  <si>
    <t>Shahbaz Shabbir</t>
  </si>
  <si>
    <t>Max</t>
  </si>
  <si>
    <t>UBS-4297</t>
  </si>
  <si>
    <t>Muhammad Qasim Awan</t>
  </si>
  <si>
    <t>UBS-4298</t>
  </si>
  <si>
    <t>Abdullah Hassan</t>
  </si>
  <si>
    <t>David</t>
  </si>
  <si>
    <t>UBS-4299</t>
  </si>
  <si>
    <t>Usman Yousaf</t>
  </si>
  <si>
    <t>US-O126</t>
  </si>
  <si>
    <t>Haseeb Salar</t>
  </si>
  <si>
    <t>Jay Parker</t>
  </si>
  <si>
    <t>US-O128</t>
  </si>
  <si>
    <t>Ali Abbas Kamran</t>
  </si>
  <si>
    <t>QA Specialist</t>
  </si>
  <si>
    <t>Jacob Lee</t>
  </si>
  <si>
    <t>US-O157</t>
  </si>
  <si>
    <t>Malik Muhammad Fahad</t>
  </si>
  <si>
    <t>Shawn Mike</t>
  </si>
  <si>
    <t>US-O178</t>
  </si>
  <si>
    <t>Naveed Abbas</t>
  </si>
  <si>
    <t>Henry Miller</t>
  </si>
  <si>
    <t>US-O198</t>
  </si>
  <si>
    <t>Sheikh Muhammad Usman Hussain</t>
  </si>
  <si>
    <t>John Desouza</t>
  </si>
  <si>
    <t>US-O202</t>
  </si>
  <si>
    <t>Muhammad Sameed</t>
  </si>
  <si>
    <t>Cench ree</t>
  </si>
  <si>
    <t>US-O203</t>
  </si>
  <si>
    <t>Muhammad Abdullah</t>
  </si>
  <si>
    <t>George Miller</t>
  </si>
  <si>
    <t>US-O204</t>
  </si>
  <si>
    <t>Adam Cross</t>
  </si>
  <si>
    <t>US-O206</t>
  </si>
  <si>
    <t>Ashba Irfan</t>
  </si>
  <si>
    <t>Anna Scott</t>
  </si>
  <si>
    <t>US-O207</t>
  </si>
  <si>
    <t>Muhammad Hasnain Shamas</t>
  </si>
  <si>
    <t>Ken Fringe</t>
  </si>
  <si>
    <t>US-FF24</t>
  </si>
  <si>
    <t>Hassaan Bin Arif</t>
  </si>
  <si>
    <t>Alex Horrison</t>
  </si>
  <si>
    <t>US-FF25</t>
  </si>
  <si>
    <t>US-FF26</t>
  </si>
  <si>
    <t>Rida Zainab</t>
  </si>
  <si>
    <t>US-FF27</t>
  </si>
  <si>
    <t>Areeba Maqsood</t>
  </si>
  <si>
    <t>US-FF28</t>
  </si>
  <si>
    <t>Laila Tul Qadar</t>
  </si>
  <si>
    <t>Daily Attendance Tracker February 2026</t>
  </si>
  <si>
    <t>NGO-5601</t>
  </si>
  <si>
    <t>Syed Abdul Raheem Shah</t>
  </si>
  <si>
    <t>USP-T13</t>
  </si>
  <si>
    <t>Salman Liaquat</t>
  </si>
  <si>
    <t>UBS-4300</t>
  </si>
  <si>
    <t>Israr Saif</t>
  </si>
  <si>
    <t>UBS-4301</t>
  </si>
  <si>
    <t>UBS-4302</t>
  </si>
  <si>
    <t>Khawaja Muhammad Wali</t>
  </si>
  <si>
    <t>UBS-4303</t>
  </si>
  <si>
    <t>Hammad Ali</t>
  </si>
  <si>
    <t>UBS-4304</t>
  </si>
  <si>
    <t>Asad Samuel</t>
  </si>
  <si>
    <t>UBS-4305</t>
  </si>
  <si>
    <t>Ahmed Waleed</t>
  </si>
  <si>
    <t>UBS-4306</t>
  </si>
  <si>
    <t>Jazib Saleem</t>
  </si>
  <si>
    <t>UBS-4307</t>
  </si>
  <si>
    <t>Kamran Abbasi</t>
  </si>
  <si>
    <t>UBS-4308</t>
  </si>
  <si>
    <t>Abdul Moiez</t>
  </si>
  <si>
    <t>UBS-4309</t>
  </si>
  <si>
    <t>UBS-4310</t>
  </si>
  <si>
    <t>Imman Khizar</t>
  </si>
  <si>
    <t>UBS-4311</t>
  </si>
  <si>
    <t>Mian Muhammad Mohib Khalid</t>
  </si>
  <si>
    <t>US-O208</t>
  </si>
  <si>
    <t>Sheharyar Yahya</t>
  </si>
  <si>
    <t>Team Lead</t>
  </si>
  <si>
    <t>Ut-EL</t>
  </si>
  <si>
    <t>US-O209</t>
  </si>
  <si>
    <t>Bilal Ahmad</t>
  </si>
  <si>
    <t>UBS-4313</t>
  </si>
  <si>
    <t>Muhammad Abdul Rehman Jamshed</t>
  </si>
  <si>
    <t>UBS-4314</t>
  </si>
  <si>
    <t>Muhammad Iftikhar Alam Jillani</t>
  </si>
  <si>
    <t>US-O211</t>
  </si>
  <si>
    <t>US-O212</t>
  </si>
  <si>
    <t>Talha Atiq Lodhi</t>
  </si>
  <si>
    <t>TR-UT</t>
  </si>
  <si>
    <t>US-O216</t>
  </si>
  <si>
    <t>Iqra Saleem</t>
  </si>
  <si>
    <t>US-O217</t>
  </si>
  <si>
    <t>Saboor Anwar</t>
  </si>
  <si>
    <t>US-O218</t>
  </si>
  <si>
    <t>Humna Javed</t>
  </si>
  <si>
    <t>Account Executive</t>
  </si>
  <si>
    <t>CleaningPros</t>
  </si>
  <si>
    <t>US-O233</t>
  </si>
  <si>
    <t>US-S94</t>
  </si>
  <si>
    <t>Zain Ali</t>
  </si>
  <si>
    <t>Sarah</t>
  </si>
  <si>
    <t>-</t>
  </si>
  <si>
    <t>Kevin</t>
  </si>
  <si>
    <t>Alex</t>
  </si>
  <si>
    <t>Ben Freeman</t>
  </si>
  <si>
    <t>Sage Solomon</t>
  </si>
  <si>
    <t>Daily Attendance Tracker May 2026</t>
  </si>
  <si>
    <t>US-T422</t>
  </si>
  <si>
    <t>Muhammad Nouman Arif</t>
  </si>
  <si>
    <t>Full Stack Developer</t>
  </si>
  <si>
    <t>USP-O12</t>
  </si>
  <si>
    <t>Rameen Zainab</t>
  </si>
  <si>
    <t>US-T417</t>
  </si>
  <si>
    <t>Muhammad Usama Munir</t>
  </si>
  <si>
    <t>US-T418</t>
  </si>
  <si>
    <t>Muskan Maqbool</t>
  </si>
  <si>
    <t>US-T419</t>
  </si>
  <si>
    <t>Hamda Kashif</t>
  </si>
  <si>
    <t>US-T420</t>
  </si>
  <si>
    <t>Mehboob Sultan</t>
  </si>
  <si>
    <t>Zack Francis</t>
  </si>
  <si>
    <t>US-FF35</t>
  </si>
  <si>
    <t>Sana Rehman</t>
  </si>
  <si>
    <t>Hannah Collins</t>
  </si>
  <si>
    <t>US-FF36</t>
  </si>
  <si>
    <t>Muhammad Faiz Ul Hasan</t>
  </si>
  <si>
    <t>David Turner</t>
  </si>
  <si>
    <t>US-FF37</t>
  </si>
  <si>
    <t>Umer Kamran Ahmed</t>
  </si>
  <si>
    <t>US-T416</t>
  </si>
  <si>
    <t>Syeda Uffaq Zahra</t>
  </si>
  <si>
    <t>Jr. Marketing Executive</t>
  </si>
  <si>
    <t>US-T421</t>
  </si>
  <si>
    <t>Asad Mubeen</t>
  </si>
  <si>
    <t>AI Automation Consultant</t>
  </si>
  <si>
    <t>Daily Attendance Tracker June 2026</t>
  </si>
  <si>
    <t>Project</t>
  </si>
  <si>
    <t>USP-T15</t>
  </si>
  <si>
    <t>Inza</t>
  </si>
  <si>
    <t>Software Engineering Intern</t>
  </si>
  <si>
    <t>USP-T19</t>
  </si>
  <si>
    <t>Abdullah Kaleem</t>
  </si>
  <si>
    <t>CRM Support Intern</t>
  </si>
  <si>
    <t>USP-T20</t>
  </si>
  <si>
    <t>Aimish Umar Khan</t>
  </si>
  <si>
    <t>USP-T21</t>
  </si>
  <si>
    <t>Rai Fahd Sultan</t>
  </si>
  <si>
    <t>USP-T16</t>
  </si>
  <si>
    <t>Hafsa</t>
  </si>
  <si>
    <t>Sales Development Intern</t>
  </si>
  <si>
    <t>USP-T17</t>
  </si>
  <si>
    <t>Kashaf Iman</t>
  </si>
  <si>
    <t>USP-T18</t>
  </si>
  <si>
    <t>US-T425</t>
  </si>
  <si>
    <t xml:space="preserve">Fatima Zahid </t>
  </si>
  <si>
    <t>US-O234</t>
  </si>
  <si>
    <t>Calvin Javid Masih</t>
  </si>
  <si>
    <t>US-O235</t>
  </si>
  <si>
    <t>Ihtsham Ahmad</t>
  </si>
  <si>
    <t>HomeCareAdvisors</t>
  </si>
  <si>
    <t>US-O236</t>
  </si>
  <si>
    <t>Muhammad Mashood Akram</t>
  </si>
  <si>
    <t>US-FF38</t>
  </si>
  <si>
    <t>Muhammad Moiz Zahid</t>
  </si>
  <si>
    <t>US-FF39</t>
  </si>
  <si>
    <t>US-FF40</t>
  </si>
  <si>
    <t>Awais Amir</t>
  </si>
  <si>
    <t>US-T423</t>
  </si>
  <si>
    <t>Ayesha Imran</t>
  </si>
  <si>
    <t>PPC Expert</t>
  </si>
  <si>
    <t>Noman Bashir</t>
  </si>
  <si>
    <t>Carrol Asif</t>
  </si>
  <si>
    <t>Hira Edward</t>
  </si>
  <si>
    <t>UBS-4320</t>
  </si>
  <si>
    <t>UBS-4321</t>
  </si>
  <si>
    <t>UBS-4322</t>
  </si>
  <si>
    <t>UBS-4323</t>
  </si>
  <si>
    <t>Fahad</t>
  </si>
  <si>
    <t>Daily Attendance Tracker July 2026</t>
  </si>
  <si>
    <t>NGO-5603</t>
  </si>
  <si>
    <t>Rameen Raza</t>
  </si>
  <si>
    <t xml:space="preserve">Social Media Intern </t>
  </si>
  <si>
    <t>NGO-5604</t>
  </si>
  <si>
    <t>Luqman Ahmad Sheikh</t>
  </si>
  <si>
    <t>US-T426</t>
  </si>
  <si>
    <t>Hafiz Muhammad Ghulam Yaseen</t>
  </si>
  <si>
    <t>US-T427</t>
  </si>
  <si>
    <t>Prince Nawaz</t>
  </si>
  <si>
    <t>SEO, GEO &amp; Content Growth Lead</t>
  </si>
  <si>
    <t>USP-T23</t>
  </si>
  <si>
    <t>Muhammad Abdul Wahid Nazir</t>
  </si>
  <si>
    <t>Project Manager</t>
  </si>
  <si>
    <t>Junior Software Engineer (Web)</t>
  </si>
  <si>
    <t>Jr. Graphic Design  – UI/UX</t>
  </si>
  <si>
    <t>US-O237</t>
  </si>
  <si>
    <t>Ayesh Abdullah Baig</t>
  </si>
  <si>
    <t>US-O238</t>
  </si>
  <si>
    <t>Muhammad Tayyab</t>
  </si>
  <si>
    <t>US-O239</t>
  </si>
  <si>
    <t>Muhammad Ahsan Saleem Akhtar</t>
  </si>
  <si>
    <t>Daily Attendance Tracker August 2026</t>
  </si>
  <si>
    <t>Donation Scalers</t>
  </si>
  <si>
    <t>Social Media Intern</t>
  </si>
  <si>
    <t>NGO-5607</t>
  </si>
  <si>
    <t>NGO-5605</t>
  </si>
  <si>
    <t>NGO-5606</t>
  </si>
  <si>
    <t>US-O240</t>
  </si>
  <si>
    <t>Malaika Fatima</t>
  </si>
  <si>
    <t/>
  </si>
  <si>
    <t>US-FF41</t>
  </si>
  <si>
    <t>Isra Rubab</t>
  </si>
  <si>
    <t>US-T430</t>
  </si>
  <si>
    <t>Rehan Ali</t>
  </si>
  <si>
    <t>Graphic Design Intern</t>
  </si>
  <si>
    <t>Fatima Zahid</t>
  </si>
  <si>
    <t>US-T429</t>
  </si>
  <si>
    <t>Muhammad Azmeer</t>
  </si>
  <si>
    <t>UBS-4325</t>
  </si>
  <si>
    <t>Ahmad Faraz</t>
  </si>
  <si>
    <t>UBS-4326</t>
  </si>
  <si>
    <t>Qalb e Hassan</t>
  </si>
  <si>
    <t>Rai Awais Zahid Khan</t>
  </si>
  <si>
    <t>UBS-4324</t>
  </si>
  <si>
    <t>Umair Abdullah</t>
  </si>
  <si>
    <t>USP-T24</t>
  </si>
  <si>
    <t>Muhammad Hafeez</t>
  </si>
  <si>
    <t>Tech Intern</t>
  </si>
  <si>
    <t>US-T428</t>
  </si>
  <si>
    <t>Abdullah Tariq</t>
  </si>
  <si>
    <t>SEO, GEO &amp; Content Growth Manager</t>
  </si>
  <si>
    <t>USP-T25</t>
  </si>
  <si>
    <t>Muhammad Zain Amin</t>
  </si>
  <si>
    <t>Marketing Executive</t>
  </si>
  <si>
    <t>US-S95</t>
  </si>
  <si>
    <t>Muhammad Kashif Waheed</t>
  </si>
  <si>
    <t>Moeez Aziz</t>
  </si>
  <si>
    <t>UBS-4327</t>
  </si>
  <si>
    <t>Sales Mentor</t>
  </si>
  <si>
    <t>AT-EL</t>
  </si>
  <si>
    <t>El</t>
  </si>
  <si>
    <t>RT</t>
  </si>
  <si>
    <t>Assistant Manager - WFM &amp; MIS</t>
  </si>
  <si>
    <t>USP-T26</t>
  </si>
  <si>
    <t>Muhammad Rizwan Amin</t>
  </si>
  <si>
    <t>Jr. Software Developer</t>
  </si>
  <si>
    <t>Cl</t>
  </si>
  <si>
    <t>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</si>
</sst>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[$-F800]dddd\,\ mmmm\ dd\,\ yyyy"/>
    <numFmt numFmtId="165" formatCode="[$-409]d\-mmm\-yy;@"/>
    <numFmt numFmtId="166" formatCode="0.0"/>
    <numFmt numFmtId="167" formatCode="[$-F400]h:mm:ss\ AM/PM"/>
    <numFmt numFmtId="168" formatCode="_(* #,##0_);_(* \(#,##0\);_(* &quot;-&quot;??_);_(@_)"/>
    <numFmt numFmtId="169" formatCode="0.0%"/>
    <numFmt numFmtId="170" formatCode="0_);[Red]\(0\)"/>
    <numFmt numFmtId="171" formatCode="_([$PKR]\ * #,##0.0_);_([$PKR]\ * \(#,##0.0\);_([$PKR]\ * &quot;-&quot;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theme="0"/>
      <name val="Arial Rounded MT Bold"/>
      <family val="2"/>
    </font>
    <font>
      <sz val="10"/>
      <color theme="0"/>
      <name val="Calibri"/>
      <family val="2"/>
      <scheme val="minor"/>
    </font>
    <font>
      <b/>
      <sz val="9"/>
      <color rgb="FF002060"/>
      <name val="Calibri"/>
      <family val="2"/>
      <scheme val="minor"/>
    </font>
    <font>
      <sz val="10.5"/>
      <color rgb="FF002060"/>
      <name val="Calibri"/>
      <family val="2"/>
    </font>
    <font>
      <sz val="10.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0.5"/>
      <color theme="1"/>
      <name val="Calibri"/>
      <family val="2"/>
    </font>
    <font>
      <b/>
      <sz val="10"/>
      <color rgb="FFFC2227"/>
      <name val="Calibri"/>
      <family val="2"/>
      <scheme val="minor"/>
    </font>
    <font>
      <b/>
      <sz val="10.5"/>
      <color rgb="FF002060"/>
      <name val="Calibri"/>
      <family val="2"/>
    </font>
    <font>
      <b/>
      <sz val="10.5"/>
      <color rgb="FF00206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i/>
      <sz val="11"/>
      <color rgb="FF002060"/>
      <name val="Calibri"/>
      <family val="2"/>
      <scheme val="minor"/>
    </font>
    <font>
      <sz val="9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48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0"/>
      <name val="Calibri"/>
      <family val="2"/>
      <scheme val="minor"/>
    </font>
    <font>
      <sz val="10.5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8"/>
      <color indexed="48"/>
      <name val="Calibri"/>
      <family val="2"/>
      <scheme val="minor"/>
    </font>
    <font>
      <b/>
      <i/>
      <sz val="10"/>
      <color indexed="48"/>
      <name val="Calibri"/>
      <family val="2"/>
      <scheme val="minor"/>
    </font>
    <font>
      <sz val="12"/>
      <color rgb="FF040C2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indexed="81"/>
      <name val="Tahoma"/>
      <family val="2"/>
    </font>
    <font>
      <sz val="10.5"/>
      <color theme="0"/>
      <name val="Calibri"/>
      <family val="2"/>
    </font>
    <font>
      <b/>
      <sz val="10"/>
      <color rgb="FFFF0000"/>
      <name val="Calibri"/>
      <family val="2"/>
      <scheme val="minor"/>
    </font>
    <font>
      <sz val="10.5"/>
      <color theme="3" tint="-0.249977111117893"/>
      <name val="Calibri"/>
      <family val="2"/>
    </font>
    <font>
      <sz val="11"/>
      <color rgb="FF000000"/>
      <name val="Calibri"/>
      <family val="2"/>
    </font>
    <font>
      <sz val="10"/>
      <color rgb="FFFFFFFF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4D4D4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rgb="FF000099"/>
      </left>
      <right/>
      <top/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 style="thin">
        <color rgb="FF002060"/>
      </right>
      <top/>
      <bottom style="thin">
        <color rgb="FF000099"/>
      </bottom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/>
      <right style="thin">
        <color rgb="FF002060"/>
      </right>
      <top/>
      <bottom style="thin">
        <color indexed="64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/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5">
    <xf numFmtId="0" fontId="0" fillId="0" borderId="0"/>
    <xf numFmtId="0" fontId="4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96">
    <xf numFmtId="0" fontId="0" fillId="0" borderId="0" xfId="0"/>
    <xf numFmtId="0" fontId="1" fillId="0" borderId="0" xfId="2"/>
    <xf numFmtId="0" fontId="7" fillId="4" borderId="5" xfId="1" applyFont="1" applyFill="1" applyBorder="1" applyAlignment="1">
      <alignment horizontal="center" vertical="center"/>
    </xf>
    <xf numFmtId="165" fontId="7" fillId="4" borderId="5" xfId="1" applyNumberFormat="1" applyFont="1" applyFill="1" applyBorder="1" applyAlignment="1">
      <alignment horizontal="center" vertical="center" textRotation="90"/>
    </xf>
    <xf numFmtId="0" fontId="7" fillId="4" borderId="5" xfId="1" applyFont="1" applyFill="1" applyBorder="1" applyAlignment="1">
      <alignment horizontal="center" vertical="center" textRotation="90"/>
    </xf>
    <xf numFmtId="1" fontId="7" fillId="4" borderId="5" xfId="1" applyNumberFormat="1" applyFont="1" applyFill="1" applyBorder="1" applyAlignment="1">
      <alignment horizontal="center" vertical="center" textRotation="90"/>
    </xf>
    <xf numFmtId="0" fontId="7" fillId="5" borderId="5" xfId="1" applyFont="1" applyFill="1" applyBorder="1" applyAlignment="1">
      <alignment horizontal="center" vertical="center" textRotation="90"/>
    </xf>
    <xf numFmtId="0" fontId="7" fillId="0" borderId="5" xfId="1" applyFont="1" applyFill="1" applyBorder="1" applyAlignment="1">
      <alignment horizontal="center" vertical="center" textRotation="90"/>
    </xf>
    <xf numFmtId="0" fontId="7" fillId="4" borderId="6" xfId="1" applyFont="1" applyFill="1" applyBorder="1" applyAlignment="1">
      <alignment horizontal="center" vertical="center" textRotation="90"/>
    </xf>
    <xf numFmtId="0" fontId="3" fillId="0" borderId="0" xfId="2" applyFont="1"/>
    <xf numFmtId="0" fontId="1" fillId="0" borderId="0" xfId="2" applyFont="1"/>
    <xf numFmtId="15" fontId="1" fillId="0" borderId="0" xfId="2" applyNumberFormat="1"/>
    <xf numFmtId="0" fontId="8" fillId="7" borderId="8" xfId="1" applyFont="1" applyFill="1" applyBorder="1" applyAlignment="1">
      <alignment horizontal="center"/>
    </xf>
    <xf numFmtId="165" fontId="8" fillId="4" borderId="9" xfId="1" applyNumberFormat="1" applyFont="1" applyFill="1" applyBorder="1" applyAlignment="1">
      <alignment horizontal="center"/>
    </xf>
    <xf numFmtId="0" fontId="8" fillId="0" borderId="5" xfId="1" applyNumberFormat="1" applyFont="1" applyFill="1" applyBorder="1" applyAlignment="1">
      <alignment horizontal="center"/>
    </xf>
    <xf numFmtId="1" fontId="9" fillId="4" borderId="5" xfId="1" applyNumberFormat="1" applyFont="1" applyFill="1" applyBorder="1" applyAlignment="1">
      <alignment horizontal="center"/>
    </xf>
    <xf numFmtId="166" fontId="9" fillId="4" borderId="5" xfId="1" applyNumberFormat="1" applyFont="1" applyFill="1" applyBorder="1" applyAlignment="1">
      <alignment horizontal="center"/>
    </xf>
    <xf numFmtId="1" fontId="9" fillId="4" borderId="6" xfId="1" applyNumberFormat="1" applyFont="1" applyFill="1" applyBorder="1" applyAlignment="1">
      <alignment horizontal="center"/>
    </xf>
    <xf numFmtId="0" fontId="10" fillId="8" borderId="10" xfId="2" applyNumberFormat="1" applyFont="1" applyFill="1" applyBorder="1" applyAlignment="1" applyProtection="1">
      <alignment horizontal="center" vertical="center"/>
    </xf>
    <xf numFmtId="167" fontId="1" fillId="0" borderId="0" xfId="2" applyNumberFormat="1"/>
    <xf numFmtId="168" fontId="0" fillId="0" borderId="0" xfId="3" applyNumberFormat="1" applyFont="1"/>
    <xf numFmtId="18" fontId="1" fillId="0" borderId="0" xfId="2" applyNumberFormat="1"/>
    <xf numFmtId="0" fontId="1" fillId="0" borderId="0" xfId="2" applyNumberFormat="1" applyFont="1"/>
    <xf numFmtId="0" fontId="8" fillId="6" borderId="0" xfId="1" applyNumberFormat="1" applyFont="1" applyFill="1" applyBorder="1" applyAlignment="1">
      <alignment horizontal="left"/>
    </xf>
    <xf numFmtId="165" fontId="8" fillId="10" borderId="9" xfId="1" applyNumberFormat="1" applyFont="1" applyFill="1" applyBorder="1" applyAlignment="1">
      <alignment horizontal="center"/>
    </xf>
    <xf numFmtId="0" fontId="11" fillId="11" borderId="11" xfId="1" applyNumberFormat="1" applyFont="1" applyFill="1" applyBorder="1" applyAlignment="1">
      <alignment horizontal="center"/>
    </xf>
    <xf numFmtId="0" fontId="8" fillId="11" borderId="10" xfId="1" applyNumberFormat="1" applyFont="1" applyFill="1" applyBorder="1" applyAlignment="1">
      <alignment horizontal="left"/>
    </xf>
    <xf numFmtId="0" fontId="8" fillId="11" borderId="12" xfId="1" applyNumberFormat="1" applyFont="1" applyFill="1" applyBorder="1" applyAlignment="1">
      <alignment horizontal="left"/>
    </xf>
    <xf numFmtId="0" fontId="8" fillId="11" borderId="5" xfId="1" applyFont="1" applyFill="1" applyBorder="1" applyAlignment="1">
      <alignment horizontal="left"/>
    </xf>
    <xf numFmtId="0" fontId="8" fillId="11" borderId="5" xfId="1" applyFont="1" applyFill="1" applyBorder="1" applyAlignment="1">
      <alignment horizontal="center"/>
    </xf>
    <xf numFmtId="0" fontId="6" fillId="12" borderId="10" xfId="4" applyNumberFormat="1" applyFont="1" applyFill="1" applyBorder="1" applyAlignment="1" applyProtection="1">
      <alignment horizontal="center" vertical="center"/>
    </xf>
    <xf numFmtId="0" fontId="12" fillId="0" borderId="10" xfId="5" applyNumberFormat="1" applyFont="1" applyFill="1" applyBorder="1" applyAlignment="1" applyProtection="1">
      <alignment horizontal="center" vertical="center"/>
    </xf>
    <xf numFmtId="0" fontId="10" fillId="13" borderId="10" xfId="4" applyNumberFormat="1" applyFont="1" applyFill="1" applyBorder="1" applyAlignment="1" applyProtection="1">
      <alignment horizontal="center" vertical="center"/>
    </xf>
    <xf numFmtId="0" fontId="8" fillId="0" borderId="5" xfId="1" applyFont="1" applyFill="1" applyBorder="1" applyAlignment="1">
      <alignment horizontal="left"/>
    </xf>
    <xf numFmtId="0" fontId="8" fillId="0" borderId="11" xfId="1" applyFont="1" applyFill="1" applyBorder="1" applyAlignment="1">
      <alignment horizontal="center"/>
    </xf>
    <xf numFmtId="0" fontId="8" fillId="4" borderId="5" xfId="1" applyFont="1" applyFill="1" applyBorder="1" applyAlignment="1">
      <alignment horizontal="center"/>
    </xf>
    <xf numFmtId="0" fontId="8" fillId="4" borderId="5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left"/>
    </xf>
    <xf numFmtId="49" fontId="10" fillId="8" borderId="10" xfId="2" applyNumberFormat="1" applyFont="1" applyFill="1" applyBorder="1" applyAlignment="1" applyProtection="1">
      <alignment horizontal="center" vertical="center"/>
    </xf>
    <xf numFmtId="0" fontId="8" fillId="4" borderId="6" xfId="1" applyFont="1" applyFill="1" applyBorder="1" applyAlignment="1">
      <alignment horizontal="center"/>
    </xf>
    <xf numFmtId="0" fontId="8" fillId="4" borderId="10" xfId="1" applyFont="1" applyFill="1" applyBorder="1" applyAlignment="1">
      <alignment horizontal="center"/>
    </xf>
    <xf numFmtId="165" fontId="8" fillId="4" borderId="5" xfId="1" applyNumberFormat="1" applyFont="1" applyFill="1" applyBorder="1" applyAlignment="1">
      <alignment horizontal="center"/>
    </xf>
    <xf numFmtId="0" fontId="13" fillId="0" borderId="5" xfId="1" applyNumberFormat="1" applyFont="1" applyFill="1" applyBorder="1" applyAlignment="1">
      <alignment horizontal="center"/>
    </xf>
    <xf numFmtId="1" fontId="14" fillId="4" borderId="5" xfId="1" applyNumberFormat="1" applyFont="1" applyFill="1" applyBorder="1" applyAlignment="1">
      <alignment horizontal="center"/>
    </xf>
    <xf numFmtId="166" fontId="14" fillId="4" borderId="5" xfId="1" applyNumberFormat="1" applyFont="1" applyFill="1" applyBorder="1" applyAlignment="1">
      <alignment horizontal="center"/>
    </xf>
    <xf numFmtId="1" fontId="15" fillId="0" borderId="10" xfId="2" applyNumberFormat="1" applyFont="1" applyBorder="1"/>
    <xf numFmtId="0" fontId="13" fillId="4" borderId="0" xfId="1" applyFont="1" applyFill="1" applyBorder="1" applyAlignment="1">
      <alignment horizontal="center"/>
    </xf>
    <xf numFmtId="0" fontId="8" fillId="4" borderId="0" xfId="1" applyFont="1" applyFill="1" applyBorder="1" applyAlignment="1">
      <alignment horizontal="center"/>
    </xf>
    <xf numFmtId="165" fontId="8" fillId="4" borderId="0" xfId="1" applyNumberFormat="1" applyFont="1" applyFill="1" applyBorder="1" applyAlignment="1">
      <alignment horizontal="center"/>
    </xf>
    <xf numFmtId="0" fontId="13" fillId="0" borderId="0" xfId="1" applyNumberFormat="1" applyFont="1" applyFill="1" applyBorder="1" applyAlignment="1">
      <alignment horizontal="center"/>
    </xf>
    <xf numFmtId="1" fontId="14" fillId="4" borderId="0" xfId="1" applyNumberFormat="1" applyFont="1" applyFill="1" applyBorder="1" applyAlignment="1">
      <alignment horizontal="center"/>
    </xf>
    <xf numFmtId="1" fontId="15" fillId="0" borderId="0" xfId="2" applyNumberFormat="1" applyFont="1" applyBorder="1"/>
    <xf numFmtId="0" fontId="16" fillId="4" borderId="0" xfId="1" applyFont="1" applyFill="1" applyBorder="1"/>
    <xf numFmtId="1" fontId="17" fillId="4" borderId="0" xfId="1" applyNumberFormat="1" applyFont="1" applyFill="1" applyBorder="1" applyAlignment="1">
      <alignment horizontal="center"/>
    </xf>
    <xf numFmtId="1" fontId="16" fillId="4" borderId="10" xfId="1" applyNumberFormat="1" applyFont="1" applyFill="1" applyBorder="1" applyAlignment="1">
      <alignment horizontal="center" vertical="center"/>
    </xf>
    <xf numFmtId="1" fontId="1" fillId="0" borderId="0" xfId="2" applyNumberFormat="1"/>
    <xf numFmtId="0" fontId="18" fillId="4" borderId="0" xfId="1" applyFont="1" applyFill="1" applyBorder="1" applyAlignment="1">
      <alignment horizontal="center" vertical="center"/>
    </xf>
    <xf numFmtId="0" fontId="18" fillId="8" borderId="0" xfId="1" applyFont="1" applyFill="1" applyBorder="1" applyAlignment="1">
      <alignment horizontal="center" vertical="center"/>
    </xf>
    <xf numFmtId="0" fontId="19" fillId="8" borderId="0" xfId="1" applyFont="1" applyFill="1" applyBorder="1" applyAlignment="1">
      <alignment horizontal="center" vertical="center"/>
    </xf>
    <xf numFmtId="0" fontId="19" fillId="4" borderId="0" xfId="1" applyFont="1" applyFill="1" applyBorder="1" applyAlignment="1">
      <alignment horizontal="center" vertical="center"/>
    </xf>
    <xf numFmtId="165" fontId="19" fillId="4" borderId="0" xfId="1" applyNumberFormat="1" applyFont="1" applyFill="1" applyBorder="1" applyAlignment="1">
      <alignment vertical="center"/>
    </xf>
    <xf numFmtId="1" fontId="19" fillId="4" borderId="0" xfId="1" applyNumberFormat="1" applyFont="1" applyFill="1" applyBorder="1" applyAlignment="1">
      <alignment horizontal="center" vertical="center"/>
    </xf>
    <xf numFmtId="1" fontId="18" fillId="4" borderId="0" xfId="1" applyNumberFormat="1" applyFont="1" applyFill="1" applyBorder="1" applyAlignment="1">
      <alignment horizontal="center" vertical="center"/>
    </xf>
    <xf numFmtId="1" fontId="16" fillId="4" borderId="0" xfId="1" applyNumberFormat="1" applyFont="1" applyFill="1" applyAlignment="1">
      <alignment horizontal="center" vertical="center"/>
    </xf>
    <xf numFmtId="1" fontId="20" fillId="4" borderId="10" xfId="1" applyNumberFormat="1" applyFont="1" applyFill="1" applyBorder="1" applyAlignment="1">
      <alignment horizontal="center" vertical="center"/>
    </xf>
    <xf numFmtId="0" fontId="6" fillId="12" borderId="14" xfId="1" applyFont="1" applyFill="1" applyBorder="1" applyAlignment="1">
      <alignment vertical="center"/>
    </xf>
    <xf numFmtId="0" fontId="6" fillId="12" borderId="15" xfId="1" applyFont="1" applyFill="1" applyBorder="1" applyAlignment="1">
      <alignment vertical="center"/>
    </xf>
    <xf numFmtId="0" fontId="6" fillId="12" borderId="12" xfId="1" applyFont="1" applyFill="1" applyBorder="1" applyAlignment="1">
      <alignment vertical="center"/>
    </xf>
    <xf numFmtId="0" fontId="6" fillId="12" borderId="14" xfId="1" applyFont="1" applyFill="1" applyBorder="1" applyAlignment="1">
      <alignment horizontal="center" vertical="center"/>
    </xf>
    <xf numFmtId="0" fontId="1" fillId="9" borderId="0" xfId="2" applyFill="1"/>
    <xf numFmtId="165" fontId="16" fillId="4" borderId="0" xfId="1" applyNumberFormat="1" applyFont="1" applyFill="1" applyBorder="1"/>
    <xf numFmtId="0" fontId="16" fillId="4" borderId="0" xfId="1" applyFont="1" applyFill="1" applyBorder="1" applyAlignment="1">
      <alignment horizontal="left"/>
    </xf>
    <xf numFmtId="0" fontId="16" fillId="4" borderId="0" xfId="1" applyFont="1" applyFill="1" applyAlignment="1">
      <alignment horizontal="left" vertical="center"/>
    </xf>
    <xf numFmtId="0" fontId="22" fillId="4" borderId="12" xfId="1" applyFont="1" applyFill="1" applyBorder="1" applyAlignment="1">
      <alignment horizontal="left" vertical="center"/>
    </xf>
    <xf numFmtId="166" fontId="20" fillId="4" borderId="10" xfId="1" applyNumberFormat="1" applyFont="1" applyFill="1" applyBorder="1" applyAlignment="1">
      <alignment horizontal="center" vertical="center"/>
    </xf>
    <xf numFmtId="166" fontId="15" fillId="0" borderId="10" xfId="2" applyNumberFormat="1" applyFont="1" applyBorder="1"/>
    <xf numFmtId="0" fontId="23" fillId="14" borderId="10" xfId="1" applyFont="1" applyFill="1" applyBorder="1" applyAlignment="1">
      <alignment horizontal="left"/>
    </xf>
    <xf numFmtId="0" fontId="23" fillId="14" borderId="10" xfId="1" applyFont="1" applyFill="1" applyBorder="1" applyAlignment="1">
      <alignment horizontal="center" vertical="center"/>
    </xf>
    <xf numFmtId="1" fontId="24" fillId="15" borderId="0" xfId="2" applyNumberFormat="1" applyFont="1" applyFill="1"/>
    <xf numFmtId="0" fontId="22" fillId="4" borderId="10" xfId="1" applyFont="1" applyFill="1" applyBorder="1" applyAlignment="1">
      <alignment horizontal="left" vertical="center"/>
    </xf>
    <xf numFmtId="0" fontId="16" fillId="4" borderId="0" xfId="1" applyFont="1" applyFill="1" applyAlignment="1">
      <alignment horizontal="center" vertical="center"/>
    </xf>
    <xf numFmtId="165" fontId="16" fillId="4" borderId="0" xfId="1" applyNumberFormat="1" applyFont="1" applyFill="1" applyAlignment="1">
      <alignment horizontal="center" vertical="center"/>
    </xf>
    <xf numFmtId="9" fontId="16" fillId="4" borderId="0" xfId="6" applyFont="1" applyFill="1" applyAlignment="1">
      <alignment horizontal="center" vertical="center"/>
    </xf>
    <xf numFmtId="165" fontId="19" fillId="4" borderId="0" xfId="1" applyNumberFormat="1" applyFont="1" applyFill="1" applyBorder="1" applyAlignment="1">
      <alignment horizontal="center" vertical="center"/>
    </xf>
    <xf numFmtId="0" fontId="19" fillId="4" borderId="0" xfId="1" applyFont="1" applyFill="1" applyBorder="1" applyAlignment="1">
      <alignment horizontal="left" vertical="center"/>
    </xf>
    <xf numFmtId="9" fontId="26" fillId="4" borderId="10" xfId="7" applyFont="1" applyFill="1" applyBorder="1" applyAlignment="1">
      <alignment horizontal="center" vertical="center"/>
    </xf>
    <xf numFmtId="169" fontId="27" fillId="4" borderId="10" xfId="7" applyNumberFormat="1" applyFont="1" applyFill="1" applyBorder="1" applyAlignment="1">
      <alignment horizontal="right" vertical="center"/>
    </xf>
    <xf numFmtId="9" fontId="26" fillId="4" borderId="10" xfId="7" applyNumberFormat="1" applyFont="1" applyFill="1" applyBorder="1" applyAlignment="1">
      <alignment horizontal="center" vertical="center"/>
    </xf>
    <xf numFmtId="170" fontId="20" fillId="4" borderId="10" xfId="1" applyNumberFormat="1" applyFont="1" applyFill="1" applyBorder="1" applyAlignment="1">
      <alignment horizontal="center" vertical="center"/>
    </xf>
    <xf numFmtId="170" fontId="15" fillId="0" borderId="10" xfId="2" applyNumberFormat="1" applyFont="1" applyBorder="1"/>
    <xf numFmtId="0" fontId="22" fillId="4" borderId="0" xfId="1" applyFont="1" applyFill="1" applyBorder="1" applyAlignment="1">
      <alignment horizontal="left" vertical="center"/>
    </xf>
    <xf numFmtId="0" fontId="15" fillId="0" borderId="0" xfId="2" applyFont="1"/>
    <xf numFmtId="0" fontId="1" fillId="0" borderId="0" xfId="2" applyFill="1"/>
    <xf numFmtId="170" fontId="15" fillId="0" borderId="10" xfId="2" applyNumberFormat="1" applyFont="1" applyBorder="1" applyAlignment="1">
      <alignment horizontal="right"/>
    </xf>
    <xf numFmtId="43" fontId="1" fillId="0" borderId="0" xfId="2" applyNumberFormat="1"/>
    <xf numFmtId="168" fontId="1" fillId="0" borderId="0" xfId="2" applyNumberFormat="1"/>
    <xf numFmtId="0" fontId="28" fillId="0" borderId="0" xfId="2" applyFont="1"/>
    <xf numFmtId="0" fontId="22" fillId="4" borderId="12" xfId="1" applyFont="1" applyFill="1" applyBorder="1" applyAlignment="1">
      <alignment horizontal="left" vertical="center"/>
    </xf>
    <xf numFmtId="0" fontId="22" fillId="4" borderId="10" xfId="1" applyFont="1" applyFill="1" applyBorder="1" applyAlignment="1">
      <alignment horizontal="left" vertical="center"/>
    </xf>
    <xf numFmtId="0" fontId="8" fillId="6" borderId="5" xfId="1" applyFont="1" applyFill="1" applyBorder="1" applyAlignment="1">
      <alignment horizontal="center"/>
    </xf>
    <xf numFmtId="0" fontId="8" fillId="6" borderId="5" xfId="1" applyFont="1" applyFill="1" applyBorder="1" applyAlignment="1">
      <alignment horizontal="left"/>
    </xf>
    <xf numFmtId="0" fontId="8" fillId="7" borderId="0" xfId="1" applyNumberFormat="1" applyFont="1" applyFill="1" applyBorder="1" applyAlignment="1">
      <alignment horizontal="left"/>
    </xf>
    <xf numFmtId="0" fontId="8" fillId="6" borderId="5" xfId="1" applyFont="1" applyFill="1" applyBorder="1" applyAlignment="1">
      <alignment horizontal="center" vertical="center"/>
    </xf>
    <xf numFmtId="0" fontId="11" fillId="9" borderId="10" xfId="1" applyNumberFormat="1" applyFont="1" applyFill="1" applyBorder="1" applyAlignment="1">
      <alignment horizontal="center"/>
    </xf>
    <xf numFmtId="0" fontId="8" fillId="9" borderId="5" xfId="1" applyFont="1" applyFill="1" applyBorder="1" applyAlignment="1">
      <alignment horizontal="left"/>
    </xf>
    <xf numFmtId="0" fontId="8" fillId="9" borderId="0" xfId="1" applyNumberFormat="1" applyFont="1" applyFill="1" applyBorder="1" applyAlignment="1">
      <alignment horizontal="left"/>
    </xf>
    <xf numFmtId="0" fontId="8" fillId="9" borderId="5" xfId="1" applyFont="1" applyFill="1" applyBorder="1" applyAlignment="1">
      <alignment horizontal="center"/>
    </xf>
    <xf numFmtId="0" fontId="10" fillId="10" borderId="10" xfId="4" applyNumberFormat="1" applyFont="1" applyFill="1" applyBorder="1" applyAlignment="1" applyProtection="1">
      <alignment horizontal="center" vertical="center"/>
    </xf>
    <xf numFmtId="49" fontId="10" fillId="16" borderId="10" xfId="8" applyNumberFormat="1" applyFont="1" applyFill="1" applyBorder="1" applyAlignment="1" applyProtection="1">
      <alignment horizontal="center" vertical="center"/>
    </xf>
    <xf numFmtId="0" fontId="8" fillId="17" borderId="5" xfId="1" applyFont="1" applyFill="1" applyBorder="1" applyAlignment="1">
      <alignment horizontal="center" vertical="center"/>
    </xf>
    <xf numFmtId="0" fontId="11" fillId="18" borderId="11" xfId="1" applyNumberFormat="1" applyFont="1" applyFill="1" applyBorder="1" applyAlignment="1">
      <alignment horizontal="center"/>
    </xf>
    <xf numFmtId="0" fontId="8" fillId="17" borderId="5" xfId="1" applyFont="1" applyFill="1" applyBorder="1" applyAlignment="1">
      <alignment horizontal="left" vertical="center"/>
    </xf>
    <xf numFmtId="0" fontId="8" fillId="19" borderId="5" xfId="1" applyNumberFormat="1" applyFont="1" applyFill="1" applyBorder="1" applyAlignment="1">
      <alignment horizontal="center"/>
    </xf>
    <xf numFmtId="171" fontId="1" fillId="0" borderId="0" xfId="2" applyNumberFormat="1" applyFont="1"/>
    <xf numFmtId="0" fontId="11" fillId="18" borderId="10" xfId="1" applyFont="1" applyFill="1" applyBorder="1" applyAlignment="1">
      <alignment horizontal="center"/>
    </xf>
    <xf numFmtId="0" fontId="8" fillId="18" borderId="5" xfId="1" applyFont="1" applyFill="1" applyBorder="1" applyAlignment="1">
      <alignment horizontal="left"/>
    </xf>
    <xf numFmtId="0" fontId="8" fillId="18" borderId="5" xfId="1" applyFont="1" applyFill="1" applyBorder="1" applyAlignment="1">
      <alignment horizontal="center"/>
    </xf>
    <xf numFmtId="0" fontId="8" fillId="18" borderId="25" xfId="1" applyFont="1" applyFill="1" applyBorder="1" applyAlignment="1">
      <alignment horizontal="center"/>
    </xf>
    <xf numFmtId="0" fontId="8" fillId="18" borderId="10" xfId="1" applyNumberFormat="1" applyFont="1" applyFill="1" applyBorder="1" applyAlignment="1">
      <alignment horizontal="left"/>
    </xf>
    <xf numFmtId="0" fontId="8" fillId="18" borderId="12" xfId="1" applyNumberFormat="1" applyFont="1" applyFill="1" applyBorder="1" applyAlignment="1">
      <alignment horizontal="left"/>
    </xf>
    <xf numFmtId="0" fontId="32" fillId="20" borderId="10" xfId="1" applyFont="1" applyFill="1" applyBorder="1" applyAlignment="1">
      <alignment horizontal="center"/>
    </xf>
    <xf numFmtId="0" fontId="32" fillId="20" borderId="10" xfId="1" applyFont="1" applyFill="1" applyBorder="1" applyAlignment="1"/>
    <xf numFmtId="0" fontId="32" fillId="20" borderId="10" xfId="1" applyFont="1" applyFill="1" applyBorder="1" applyAlignment="1">
      <alignment horizontal="left"/>
    </xf>
    <xf numFmtId="0" fontId="6" fillId="21" borderId="10" xfId="4" applyNumberFormat="1" applyFont="1" applyFill="1" applyBorder="1" applyAlignment="1" applyProtection="1">
      <alignment horizontal="center" vertical="center"/>
    </xf>
    <xf numFmtId="0" fontId="1" fillId="0" borderId="0" xfId="2" applyNumberFormat="1"/>
    <xf numFmtId="14" fontId="1" fillId="0" borderId="0" xfId="2" applyNumberFormat="1"/>
    <xf numFmtId="0" fontId="8" fillId="9" borderId="0" xfId="1" applyFont="1" applyFill="1" applyBorder="1" applyAlignment="1">
      <alignment horizontal="left"/>
    </xf>
    <xf numFmtId="0" fontId="8" fillId="17" borderId="0" xfId="1" applyFont="1" applyFill="1" applyBorder="1" applyAlignment="1">
      <alignment horizontal="center" vertical="center"/>
    </xf>
    <xf numFmtId="0" fontId="11" fillId="18" borderId="0" xfId="1" applyNumberFormat="1" applyFont="1" applyFill="1" applyBorder="1" applyAlignment="1">
      <alignment horizontal="center"/>
    </xf>
    <xf numFmtId="0" fontId="8" fillId="22" borderId="5" xfId="1" applyFont="1" applyFill="1" applyBorder="1" applyAlignment="1">
      <alignment horizontal="center" vertical="center"/>
    </xf>
    <xf numFmtId="0" fontId="8" fillId="22" borderId="5" xfId="1" applyFont="1" applyFill="1" applyBorder="1" applyAlignment="1">
      <alignment horizontal="left" vertical="center"/>
    </xf>
    <xf numFmtId="0" fontId="8" fillId="22" borderId="0" xfId="1" applyNumberFormat="1" applyFont="1" applyFill="1" applyBorder="1" applyAlignment="1">
      <alignment horizontal="left"/>
    </xf>
    <xf numFmtId="0" fontId="8" fillId="22" borderId="5" xfId="1" applyFont="1" applyFill="1" applyBorder="1" applyAlignment="1">
      <alignment horizontal="left"/>
    </xf>
    <xf numFmtId="0" fontId="8" fillId="22" borderId="5" xfId="1" applyFont="1" applyFill="1" applyBorder="1" applyAlignment="1">
      <alignment horizontal="center"/>
    </xf>
    <xf numFmtId="0" fontId="11" fillId="0" borderId="10" xfId="1" applyFont="1" applyFill="1" applyBorder="1" applyAlignment="1">
      <alignment horizontal="center"/>
    </xf>
    <xf numFmtId="0" fontId="8" fillId="0" borderId="10" xfId="1" applyFont="1" applyFill="1" applyBorder="1" applyAlignment="1">
      <alignment horizontal="left"/>
    </xf>
    <xf numFmtId="0" fontId="8" fillId="0" borderId="5" xfId="1" applyFont="1" applyFill="1" applyBorder="1" applyAlignment="1">
      <alignment horizontal="center"/>
    </xf>
    <xf numFmtId="0" fontId="1" fillId="0" borderId="0" xfId="9"/>
    <xf numFmtId="0" fontId="3" fillId="0" borderId="0" xfId="9" applyFont="1"/>
    <xf numFmtId="0" fontId="1" fillId="0" borderId="0" xfId="9" applyFont="1"/>
    <xf numFmtId="15" fontId="1" fillId="0" borderId="0" xfId="9" applyNumberFormat="1"/>
    <xf numFmtId="0" fontId="8" fillId="19" borderId="5" xfId="1" applyFont="1" applyFill="1" applyBorder="1" applyAlignment="1">
      <alignment horizontal="center"/>
    </xf>
    <xf numFmtId="0" fontId="6" fillId="12" borderId="10" xfId="10" applyNumberFormat="1" applyFont="1" applyFill="1" applyBorder="1" applyAlignment="1" applyProtection="1">
      <alignment horizontal="center" vertical="center"/>
    </xf>
    <xf numFmtId="0" fontId="10" fillId="13" borderId="10" xfId="10" applyNumberFormat="1" applyFont="1" applyFill="1" applyBorder="1" applyAlignment="1" applyProtection="1">
      <alignment horizontal="center" vertical="center"/>
    </xf>
    <xf numFmtId="0" fontId="6" fillId="21" borderId="10" xfId="10" applyNumberFormat="1" applyFont="1" applyFill="1" applyBorder="1" applyAlignment="1" applyProtection="1">
      <alignment horizontal="center" vertical="center"/>
    </xf>
    <xf numFmtId="168" fontId="0" fillId="0" borderId="0" xfId="11" applyNumberFormat="1" applyFont="1"/>
    <xf numFmtId="18" fontId="1" fillId="0" borderId="0" xfId="9" applyNumberFormat="1"/>
    <xf numFmtId="0" fontId="1" fillId="0" borderId="0" xfId="9" applyNumberFormat="1" applyFont="1"/>
    <xf numFmtId="0" fontId="10" fillId="8" borderId="10" xfId="9" applyNumberFormat="1" applyFont="1" applyFill="1" applyBorder="1" applyAlignment="1" applyProtection="1">
      <alignment horizontal="center" vertical="center"/>
    </xf>
    <xf numFmtId="49" fontId="10" fillId="10" borderId="10" xfId="9" applyNumberFormat="1" applyFont="1" applyFill="1" applyBorder="1" applyAlignment="1" applyProtection="1">
      <alignment horizontal="center" vertical="center"/>
    </xf>
    <xf numFmtId="49" fontId="10" fillId="16" borderId="10" xfId="12" applyNumberFormat="1" applyFont="1" applyFill="1" applyBorder="1" applyAlignment="1" applyProtection="1">
      <alignment horizontal="center" vertical="center"/>
    </xf>
    <xf numFmtId="0" fontId="12" fillId="0" borderId="10" xfId="13" applyNumberFormat="1" applyFont="1" applyFill="1" applyBorder="1" applyAlignment="1" applyProtection="1">
      <alignment horizontal="center" vertical="center"/>
    </xf>
    <xf numFmtId="0" fontId="8" fillId="19" borderId="5" xfId="1" applyFont="1" applyFill="1" applyBorder="1" applyAlignment="1">
      <alignment horizontal="left"/>
    </xf>
    <xf numFmtId="0" fontId="10" fillId="23" borderId="10" xfId="9" applyNumberFormat="1" applyFont="1" applyFill="1" applyBorder="1" applyAlignment="1" applyProtection="1">
      <alignment horizontal="center" vertical="center"/>
    </xf>
    <xf numFmtId="49" fontId="10" fillId="8" borderId="10" xfId="9" applyNumberFormat="1" applyFont="1" applyFill="1" applyBorder="1" applyAlignment="1" applyProtection="1">
      <alignment horizontal="center" vertical="center"/>
    </xf>
    <xf numFmtId="171" fontId="1" fillId="0" borderId="0" xfId="9" applyNumberFormat="1" applyFont="1"/>
    <xf numFmtId="167" fontId="1" fillId="0" borderId="0" xfId="9" applyNumberFormat="1"/>
    <xf numFmtId="0" fontId="10" fillId="10" borderId="10" xfId="10" applyNumberFormat="1" applyFont="1" applyFill="1" applyBorder="1" applyAlignment="1" applyProtection="1">
      <alignment horizontal="center" vertical="center"/>
    </xf>
    <xf numFmtId="0" fontId="33" fillId="8" borderId="10" xfId="10" applyNumberFormat="1" applyFont="1" applyFill="1" applyBorder="1" applyAlignment="1" applyProtection="1">
      <alignment horizontal="center" vertical="center"/>
    </xf>
    <xf numFmtId="0" fontId="32" fillId="20" borderId="0" xfId="1" applyFont="1" applyFill="1" applyBorder="1" applyAlignment="1">
      <alignment horizontal="center"/>
    </xf>
    <xf numFmtId="0" fontId="11" fillId="10" borderId="11" xfId="1" applyNumberFormat="1" applyFont="1" applyFill="1" applyBorder="1" applyAlignment="1">
      <alignment horizontal="center"/>
    </xf>
    <xf numFmtId="0" fontId="8" fillId="10" borderId="12" xfId="1" applyNumberFormat="1" applyFont="1" applyFill="1" applyBorder="1" applyAlignment="1">
      <alignment horizontal="left"/>
    </xf>
    <xf numFmtId="14" fontId="1" fillId="0" borderId="0" xfId="9" applyNumberFormat="1"/>
    <xf numFmtId="0" fontId="11" fillId="10" borderId="10" xfId="1" applyNumberFormat="1" applyFont="1" applyFill="1" applyBorder="1" applyAlignment="1">
      <alignment horizontal="center"/>
    </xf>
    <xf numFmtId="0" fontId="8" fillId="10" borderId="5" xfId="1" applyFont="1" applyFill="1" applyBorder="1" applyAlignment="1">
      <alignment horizontal="left"/>
    </xf>
    <xf numFmtId="1" fontId="15" fillId="0" borderId="10" xfId="9" applyNumberFormat="1" applyFont="1" applyBorder="1"/>
    <xf numFmtId="1" fontId="15" fillId="0" borderId="0" xfId="9" applyNumberFormat="1" applyFont="1" applyBorder="1"/>
    <xf numFmtId="1" fontId="1" fillId="0" borderId="0" xfId="9" applyNumberFormat="1"/>
    <xf numFmtId="0" fontId="1" fillId="9" borderId="0" xfId="9" applyFill="1"/>
    <xf numFmtId="166" fontId="15" fillId="0" borderId="10" xfId="9" applyNumberFormat="1" applyFont="1" applyBorder="1"/>
    <xf numFmtId="1" fontId="24" fillId="15" borderId="0" xfId="9" applyNumberFormat="1" applyFont="1" applyFill="1"/>
    <xf numFmtId="170" fontId="15" fillId="0" borderId="10" xfId="9" applyNumberFormat="1" applyFont="1" applyBorder="1"/>
    <xf numFmtId="0" fontId="15" fillId="0" borderId="0" xfId="9" applyFont="1"/>
    <xf numFmtId="0" fontId="1" fillId="0" borderId="0" xfId="9" applyFill="1"/>
    <xf numFmtId="170" fontId="15" fillId="0" borderId="10" xfId="9" applyNumberFormat="1" applyFont="1" applyBorder="1" applyAlignment="1">
      <alignment horizontal="right"/>
    </xf>
    <xf numFmtId="43" fontId="1" fillId="0" borderId="0" xfId="9" applyNumberFormat="1"/>
    <xf numFmtId="168" fontId="1" fillId="0" borderId="0" xfId="9" applyNumberFormat="1"/>
    <xf numFmtId="0" fontId="28" fillId="0" borderId="0" xfId="9" applyFont="1"/>
    <xf numFmtId="0" fontId="1" fillId="0" borderId="0" xfId="14"/>
    <xf numFmtId="0" fontId="3" fillId="0" borderId="0" xfId="14" applyFont="1"/>
    <xf numFmtId="0" fontId="1" fillId="0" borderId="0" xfId="14" applyFont="1"/>
    <xf numFmtId="15" fontId="1" fillId="0" borderId="0" xfId="14" applyNumberFormat="1"/>
    <xf numFmtId="0" fontId="10" fillId="23" borderId="10" xfId="14" applyNumberFormat="1" applyFont="1" applyFill="1" applyBorder="1" applyAlignment="1" applyProtection="1">
      <alignment horizontal="center" vertical="center"/>
    </xf>
    <xf numFmtId="0" fontId="12" fillId="0" borderId="10" xfId="15" applyNumberFormat="1" applyFont="1" applyFill="1" applyBorder="1" applyAlignment="1" applyProtection="1">
      <alignment horizontal="center" vertical="center"/>
    </xf>
    <xf numFmtId="0" fontId="10" fillId="8" borderId="10" xfId="14" applyNumberFormat="1" applyFont="1" applyFill="1" applyBorder="1" applyAlignment="1" applyProtection="1">
      <alignment horizontal="center" vertical="center"/>
    </xf>
    <xf numFmtId="167" fontId="1" fillId="0" borderId="0" xfId="14" applyNumberFormat="1"/>
    <xf numFmtId="168" fontId="0" fillId="0" borderId="0" xfId="16" applyNumberFormat="1" applyFont="1"/>
    <xf numFmtId="18" fontId="1" fillId="0" borderId="0" xfId="14" applyNumberFormat="1"/>
    <xf numFmtId="0" fontId="1" fillId="0" borderId="0" xfId="14" applyNumberFormat="1" applyFont="1"/>
    <xf numFmtId="0" fontId="8" fillId="22" borderId="0" xfId="1" applyFont="1" applyFill="1" applyBorder="1" applyAlignment="1">
      <alignment horizontal="center" vertical="center"/>
    </xf>
    <xf numFmtId="0" fontId="6" fillId="12" borderId="10" xfId="17" applyNumberFormat="1" applyFont="1" applyFill="1" applyBorder="1" applyAlignment="1" applyProtection="1">
      <alignment horizontal="center" vertical="center"/>
    </xf>
    <xf numFmtId="0" fontId="10" fillId="10" borderId="10" xfId="17" applyNumberFormat="1" applyFont="1" applyFill="1" applyBorder="1" applyAlignment="1" applyProtection="1">
      <alignment horizontal="center" vertical="center"/>
    </xf>
    <xf numFmtId="0" fontId="10" fillId="13" borderId="10" xfId="17" applyNumberFormat="1" applyFont="1" applyFill="1" applyBorder="1" applyAlignment="1" applyProtection="1">
      <alignment horizontal="center" vertical="center"/>
    </xf>
    <xf numFmtId="49" fontId="10" fillId="16" borderId="10" xfId="18" applyNumberFormat="1" applyFont="1" applyFill="1" applyBorder="1" applyAlignment="1" applyProtection="1">
      <alignment horizontal="center" vertical="center"/>
    </xf>
    <xf numFmtId="0" fontId="6" fillId="21" borderId="10" xfId="17" applyNumberFormat="1" applyFont="1" applyFill="1" applyBorder="1" applyAlignment="1" applyProtection="1">
      <alignment horizontal="center" vertical="center"/>
    </xf>
    <xf numFmtId="0" fontId="8" fillId="9" borderId="25" xfId="1" applyFont="1" applyFill="1" applyBorder="1" applyAlignment="1">
      <alignment horizontal="center"/>
    </xf>
    <xf numFmtId="49" fontId="10" fillId="8" borderId="10" xfId="14" applyNumberFormat="1" applyFont="1" applyFill="1" applyBorder="1" applyAlignment="1" applyProtection="1">
      <alignment horizontal="center" vertical="center"/>
    </xf>
    <xf numFmtId="171" fontId="1" fillId="0" borderId="0" xfId="14" applyNumberFormat="1" applyFont="1"/>
    <xf numFmtId="14" fontId="1" fillId="0" borderId="0" xfId="14" applyNumberFormat="1"/>
    <xf numFmtId="0" fontId="10" fillId="24" borderId="10" xfId="14" applyNumberFormat="1" applyFont="1" applyFill="1" applyBorder="1" applyAlignment="1" applyProtection="1">
      <alignment horizontal="center" vertical="center"/>
    </xf>
    <xf numFmtId="1" fontId="15" fillId="0" borderId="10" xfId="14" applyNumberFormat="1" applyFont="1" applyBorder="1"/>
    <xf numFmtId="1" fontId="15" fillId="0" borderId="0" xfId="14" applyNumberFormat="1" applyFont="1" applyBorder="1"/>
    <xf numFmtId="1" fontId="1" fillId="0" borderId="0" xfId="14" applyNumberFormat="1"/>
    <xf numFmtId="0" fontId="1" fillId="9" borderId="0" xfId="14" applyFill="1"/>
    <xf numFmtId="166" fontId="15" fillId="0" borderId="10" xfId="14" applyNumberFormat="1" applyFont="1" applyBorder="1"/>
    <xf numFmtId="1" fontId="24" fillId="15" borderId="0" xfId="14" applyNumberFormat="1" applyFont="1" applyFill="1"/>
    <xf numFmtId="170" fontId="15" fillId="0" borderId="10" xfId="14" applyNumberFormat="1" applyFont="1" applyBorder="1"/>
    <xf numFmtId="0" fontId="15" fillId="0" borderId="0" xfId="14" applyFont="1"/>
    <xf numFmtId="0" fontId="1" fillId="0" borderId="0" xfId="14" applyFill="1"/>
    <xf numFmtId="170" fontId="15" fillId="0" borderId="10" xfId="14" applyNumberFormat="1" applyFont="1" applyBorder="1" applyAlignment="1">
      <alignment horizontal="right"/>
    </xf>
    <xf numFmtId="43" fontId="1" fillId="0" borderId="0" xfId="14" applyNumberFormat="1"/>
    <xf numFmtId="168" fontId="1" fillId="0" borderId="0" xfId="14" applyNumberFormat="1"/>
    <xf numFmtId="0" fontId="28" fillId="0" borderId="0" xfId="14" applyFont="1"/>
    <xf numFmtId="0" fontId="32" fillId="20" borderId="5" xfId="1" applyFont="1" applyFill="1" applyBorder="1" applyAlignment="1">
      <alignment horizontal="center"/>
    </xf>
    <xf numFmtId="0" fontId="32" fillId="20" borderId="5" xfId="1" applyFont="1" applyFill="1" applyBorder="1" applyAlignment="1">
      <alignment horizontal="left"/>
    </xf>
    <xf numFmtId="0" fontId="10" fillId="23" borderId="10" xfId="2" applyNumberFormat="1" applyFont="1" applyFill="1" applyBorder="1" applyAlignment="1" applyProtection="1">
      <alignment horizontal="center" vertical="center"/>
    </xf>
    <xf numFmtId="0" fontId="10" fillId="19" borderId="10" xfId="2" applyNumberFormat="1" applyFont="1" applyFill="1" applyBorder="1" applyAlignment="1" applyProtection="1">
      <alignment horizontal="center" vertical="center"/>
    </xf>
    <xf numFmtId="0" fontId="12" fillId="10" borderId="10" xfId="5" applyNumberFormat="1" applyFont="1" applyFill="1" applyBorder="1" applyAlignment="1" applyProtection="1">
      <alignment horizontal="center" vertical="center"/>
    </xf>
    <xf numFmtId="0" fontId="8" fillId="10" borderId="5" xfId="1" applyFont="1" applyFill="1" applyBorder="1" applyAlignment="1">
      <alignment horizontal="center" vertical="center"/>
    </xf>
    <xf numFmtId="0" fontId="8" fillId="10" borderId="5" xfId="1" applyFont="1" applyFill="1" applyBorder="1" applyAlignment="1">
      <alignment horizontal="left" vertical="center"/>
    </xf>
    <xf numFmtId="0" fontId="6" fillId="25" borderId="10" xfId="4" applyNumberFormat="1" applyFont="1" applyFill="1" applyBorder="1" applyAlignment="1" applyProtection="1">
      <alignment horizontal="center" vertical="center"/>
    </xf>
    <xf numFmtId="0" fontId="22" fillId="4" borderId="12" xfId="1" applyFont="1" applyFill="1" applyBorder="1" applyAlignment="1">
      <alignment horizontal="left" vertical="center"/>
    </xf>
    <xf numFmtId="0" fontId="22" fillId="4" borderId="10" xfId="1" applyFont="1" applyFill="1" applyBorder="1" applyAlignment="1">
      <alignment horizontal="left" vertical="center"/>
    </xf>
    <xf numFmtId="0" fontId="10" fillId="19" borderId="10" xfId="4" applyNumberFormat="1" applyFont="1" applyFill="1" applyBorder="1" applyAlignment="1" applyProtection="1">
      <alignment horizontal="center" vertical="center"/>
    </xf>
    <xf numFmtId="0" fontId="10" fillId="8" borderId="10" xfId="12" applyNumberFormat="1" applyFont="1" applyFill="1" applyBorder="1" applyAlignment="1" applyProtection="1">
      <alignment horizontal="center" vertical="center"/>
    </xf>
    <xf numFmtId="0" fontId="34" fillId="26" borderId="5" xfId="1" applyFont="1" applyFill="1" applyBorder="1" applyAlignment="1">
      <alignment horizontal="left"/>
    </xf>
    <xf numFmtId="0" fontId="34" fillId="26" borderId="5" xfId="1" applyFont="1" applyFill="1" applyBorder="1" applyAlignment="1">
      <alignment horizontal="center"/>
    </xf>
    <xf numFmtId="167" fontId="1" fillId="0" borderId="0" xfId="2" applyNumberFormat="1" applyFont="1"/>
    <xf numFmtId="0" fontId="10" fillId="0" borderId="26" xfId="19" applyFont="1" applyBorder="1" applyAlignment="1">
      <alignment horizontal="center"/>
    </xf>
    <xf numFmtId="0" fontId="36" fillId="27" borderId="26" xfId="19" applyFont="1" applyFill="1" applyBorder="1" applyAlignment="1">
      <alignment horizontal="center"/>
    </xf>
    <xf numFmtId="0" fontId="8" fillId="19" borderId="5" xfId="1" applyFont="1" applyFill="1" applyBorder="1" applyAlignment="1">
      <alignment horizontal="center" vertical="center"/>
    </xf>
    <xf numFmtId="0" fontId="11" fillId="19" borderId="11" xfId="1" applyNumberFormat="1" applyFont="1" applyFill="1" applyBorder="1" applyAlignment="1">
      <alignment horizontal="center"/>
    </xf>
    <xf numFmtId="0" fontId="8" fillId="19" borderId="5" xfId="1" applyFont="1" applyFill="1" applyBorder="1" applyAlignment="1">
      <alignment horizontal="left" vertical="center"/>
    </xf>
    <xf numFmtId="165" fontId="8" fillId="19" borderId="9" xfId="1" applyNumberFormat="1" applyFont="1" applyFill="1" applyBorder="1" applyAlignment="1">
      <alignment horizontal="center"/>
    </xf>
    <xf numFmtId="0" fontId="8" fillId="22" borderId="0" xfId="1" applyFont="1" applyFill="1" applyBorder="1" applyAlignment="1">
      <alignment horizontal="center"/>
    </xf>
    <xf numFmtId="0" fontId="10" fillId="19" borderId="10" xfId="12" applyNumberFormat="1" applyFont="1" applyFill="1" applyBorder="1" applyAlignment="1" applyProtection="1">
      <alignment horizontal="center" vertical="center"/>
    </xf>
    <xf numFmtId="0" fontId="37" fillId="8" borderId="10" xfId="12" applyNumberFormat="1" applyFont="1" applyFill="1" applyBorder="1" applyAlignment="1" applyProtection="1">
      <alignment horizontal="center" vertical="center"/>
    </xf>
    <xf numFmtId="0" fontId="10" fillId="13" borderId="10" xfId="20" applyNumberFormat="1" applyFont="1" applyFill="1" applyBorder="1" applyAlignment="1" applyProtection="1">
      <alignment horizontal="center" vertical="center"/>
    </xf>
    <xf numFmtId="0" fontId="10" fillId="8" borderId="10" xfId="21" applyNumberFormat="1" applyFont="1" applyFill="1" applyBorder="1" applyAlignment="1" applyProtection="1">
      <alignment horizontal="center" vertical="center"/>
    </xf>
    <xf numFmtId="0" fontId="6" fillId="12" borderId="10" xfId="20" applyNumberFormat="1" applyFont="1" applyFill="1" applyBorder="1" applyAlignment="1" applyProtection="1">
      <alignment horizontal="center" vertical="center"/>
    </xf>
    <xf numFmtId="0" fontId="10" fillId="19" borderId="10" xfId="20" applyNumberFormat="1" applyFont="1" applyFill="1" applyBorder="1" applyAlignment="1" applyProtection="1">
      <alignment horizontal="center" vertical="center"/>
    </xf>
    <xf numFmtId="0" fontId="22" fillId="4" borderId="12" xfId="1" applyFont="1" applyFill="1" applyBorder="1" applyAlignment="1">
      <alignment horizontal="left" vertical="center"/>
    </xf>
    <xf numFmtId="0" fontId="22" fillId="4" borderId="10" xfId="1" applyFont="1" applyFill="1" applyBorder="1" applyAlignment="1">
      <alignment horizontal="left" vertical="center"/>
    </xf>
    <xf numFmtId="0" fontId="13" fillId="4" borderId="6" xfId="1" applyFont="1" applyFill="1" applyBorder="1" applyAlignment="1">
      <alignment horizontal="center"/>
    </xf>
    <xf numFmtId="0" fontId="13" fillId="4" borderId="13" xfId="1" applyFont="1" applyFill="1" applyBorder="1" applyAlignment="1">
      <alignment horizontal="center"/>
    </xf>
    <xf numFmtId="0" fontId="13" fillId="4" borderId="9" xfId="1" applyFont="1" applyFill="1" applyBorder="1" applyAlignment="1">
      <alignment horizontal="center"/>
    </xf>
    <xf numFmtId="0" fontId="10" fillId="19" borderId="10" xfId="23" applyNumberFormat="1" applyFont="1" applyFill="1" applyBorder="1" applyAlignment="1" applyProtection="1">
      <alignment horizontal="center" vertical="center"/>
    </xf>
    <xf numFmtId="0" fontId="10" fillId="13" borderId="10" xfId="23" applyNumberFormat="1" applyFont="1" applyFill="1" applyBorder="1" applyAlignment="1" applyProtection="1">
      <alignment horizontal="center" vertical="center"/>
    </xf>
    <xf numFmtId="0" fontId="10" fillId="8" borderId="10" xfId="24" applyNumberFormat="1" applyFont="1" applyFill="1" applyBorder="1" applyAlignment="1" applyProtection="1">
      <alignment horizontal="center" vertical="center"/>
    </xf>
    <xf numFmtId="0" fontId="6" fillId="12" borderId="10" xfId="23" applyNumberFormat="1" applyFont="1" applyFill="1" applyBorder="1" applyAlignment="1" applyProtection="1">
      <alignment horizontal="center" vertical="center"/>
    </xf>
    <xf numFmtId="0" fontId="6" fillId="21" borderId="10" xfId="23" applyNumberFormat="1" applyFont="1" applyFill="1" applyBorder="1" applyAlignment="1" applyProtection="1">
      <alignment horizontal="center" vertical="center"/>
    </xf>
    <xf numFmtId="0" fontId="10" fillId="0" borderId="10" xfId="4" applyNumberFormat="1" applyFont="1" applyFill="1" applyBorder="1" applyAlignment="1" applyProtection="1">
      <alignment horizontal="center" vertical="center"/>
    </xf>
    <xf numFmtId="0" fontId="10" fillId="23" borderId="10" xfId="12" applyNumberFormat="1" applyFont="1" applyFill="1" applyBorder="1" applyAlignment="1" applyProtection="1">
      <alignment horizontal="center" vertical="center"/>
    </xf>
    <xf numFmtId="0" fontId="10" fillId="0" borderId="10" xfId="5" applyNumberFormat="1" applyFont="1" applyFill="1" applyBorder="1" applyAlignment="1" applyProtection="1">
      <alignment horizontal="center" vertical="center"/>
    </xf>
    <xf numFmtId="0" fontId="1" fillId="0" borderId="0" xfId="2" applyFont="1" applyAlignment="1">
      <alignment horizontal="center"/>
    </xf>
    <xf numFmtId="0" fontId="8" fillId="28" borderId="5" xfId="1" applyFont="1" applyFill="1" applyBorder="1" applyAlignment="1">
      <alignment horizontal="center" vertical="center"/>
    </xf>
    <xf numFmtId="0" fontId="8" fillId="28" borderId="5" xfId="1" applyFont="1" applyFill="1" applyBorder="1" applyAlignment="1">
      <alignment horizontal="left" vertical="center"/>
    </xf>
    <xf numFmtId="0" fontId="22" fillId="4" borderId="12" xfId="1" applyFont="1" applyFill="1" applyBorder="1" applyAlignment="1">
      <alignment horizontal="left" vertical="center"/>
    </xf>
    <xf numFmtId="0" fontId="22" fillId="4" borderId="10" xfId="1" applyFont="1" applyFill="1" applyBorder="1" applyAlignment="1">
      <alignment horizontal="left" vertical="center"/>
    </xf>
    <xf numFmtId="0" fontId="10" fillId="24" borderId="10" xfId="12" applyNumberFormat="1" applyFont="1" applyFill="1" applyBorder="1" applyAlignment="1" applyProtection="1">
      <alignment horizontal="center" vertical="center"/>
    </xf>
    <xf numFmtId="0" fontId="10" fillId="28" borderId="10" xfId="4" applyNumberFormat="1" applyFont="1" applyFill="1" applyBorder="1" applyAlignment="1" applyProtection="1">
      <alignment horizontal="center" vertical="center"/>
    </xf>
    <xf numFmtId="0" fontId="8" fillId="4" borderId="13" xfId="1" applyFont="1" applyFill="1" applyBorder="1" applyAlignment="1">
      <alignment horizontal="center" vertical="center"/>
    </xf>
    <xf numFmtId="0" fontId="8" fillId="4" borderId="13" xfId="1" applyFont="1" applyFill="1" applyBorder="1" applyAlignment="1">
      <alignment horizontal="left"/>
    </xf>
    <xf numFmtId="0" fontId="8" fillId="0" borderId="13" xfId="1" applyFont="1" applyFill="1" applyBorder="1" applyAlignment="1">
      <alignment horizontal="left"/>
    </xf>
    <xf numFmtId="0" fontId="8" fillId="4" borderId="13" xfId="1" applyFont="1" applyFill="1" applyBorder="1" applyAlignment="1">
      <alignment horizontal="center"/>
    </xf>
    <xf numFmtId="0" fontId="8" fillId="4" borderId="9" xfId="1" applyFont="1" applyFill="1" applyBorder="1" applyAlignment="1">
      <alignment horizontal="center"/>
    </xf>
    <xf numFmtId="0" fontId="8" fillId="0" borderId="0" xfId="1" applyFont="1" applyFill="1" applyBorder="1" applyAlignment="1">
      <alignment horizontal="center"/>
    </xf>
    <xf numFmtId="49" fontId="10" fillId="8" borderId="0" xfId="2" applyNumberFormat="1" applyFont="1" applyFill="1" applyBorder="1" applyAlignment="1" applyProtection="1">
      <alignment horizontal="center" vertical="center"/>
    </xf>
    <xf numFmtId="0" fontId="8" fillId="17" borderId="0" xfId="1" applyFont="1" applyFill="1" applyBorder="1" applyAlignment="1">
      <alignment horizontal="left" vertical="center"/>
    </xf>
    <xf numFmtId="0" fontId="22" fillId="4" borderId="12" xfId="1" applyFont="1" applyFill="1" applyBorder="1" applyAlignment="1">
      <alignment horizontal="left" vertical="center"/>
    </xf>
    <xf numFmtId="0" fontId="22" fillId="4" borderId="10" xfId="1" applyFont="1" applyFill="1" applyBorder="1" applyAlignment="1">
      <alignment horizontal="left" vertical="center"/>
    </xf>
    <xf numFmtId="0" fontId="8" fillId="29" borderId="5" xfId="1" applyFont="1" applyFill="1" applyBorder="1" applyAlignment="1">
      <alignment horizontal="left"/>
    </xf>
    <xf numFmtId="164" fontId="6" fillId="3" borderId="4" xfId="1" applyNumberFormat="1" applyFont="1" applyFill="1" applyBorder="1" applyAlignment="1">
      <alignment horizontal="center" vertical="center" textRotation="90"/>
    </xf>
    <xf numFmtId="164" fontId="6" fillId="3" borderId="7" xfId="1" applyNumberFormat="1" applyFont="1" applyFill="1" applyBorder="1" applyAlignment="1">
      <alignment horizontal="center" vertical="center" textRotation="90"/>
    </xf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22" fillId="4" borderId="19" xfId="1" applyFont="1" applyFill="1" applyBorder="1" applyAlignment="1">
      <alignment horizontal="left" vertical="center"/>
    </xf>
    <xf numFmtId="0" fontId="22" fillId="4" borderId="15" xfId="1" applyFont="1" applyFill="1" applyBorder="1" applyAlignment="1">
      <alignment horizontal="left" vertical="center"/>
    </xf>
    <xf numFmtId="0" fontId="22" fillId="4" borderId="12" xfId="1" applyFont="1" applyFill="1" applyBorder="1" applyAlignment="1">
      <alignment horizontal="left" vertical="center"/>
    </xf>
    <xf numFmtId="0" fontId="22" fillId="4" borderId="10" xfId="1" applyFont="1" applyFill="1" applyBorder="1" applyAlignment="1">
      <alignment horizontal="left" vertical="center"/>
    </xf>
    <xf numFmtId="0" fontId="13" fillId="4" borderId="6" xfId="1" applyFont="1" applyFill="1" applyBorder="1" applyAlignment="1">
      <alignment horizontal="center"/>
    </xf>
    <xf numFmtId="0" fontId="13" fillId="4" borderId="13" xfId="1" applyFont="1" applyFill="1" applyBorder="1" applyAlignment="1">
      <alignment horizontal="center"/>
    </xf>
    <xf numFmtId="0" fontId="13" fillId="4" borderId="9" xfId="1" applyFont="1" applyFill="1" applyBorder="1" applyAlignment="1">
      <alignment horizontal="center"/>
    </xf>
    <xf numFmtId="1" fontId="21" fillId="4" borderId="16" xfId="1" applyNumberFormat="1" applyFont="1" applyFill="1" applyBorder="1" applyAlignment="1">
      <alignment horizontal="center" vertical="center" textRotation="180"/>
    </xf>
    <xf numFmtId="1" fontId="21" fillId="4" borderId="17" xfId="1" applyNumberFormat="1" applyFont="1" applyFill="1" applyBorder="1" applyAlignment="1">
      <alignment horizontal="center" vertical="center" textRotation="180"/>
    </xf>
    <xf numFmtId="1" fontId="21" fillId="4" borderId="18" xfId="1" applyNumberFormat="1" applyFont="1" applyFill="1" applyBorder="1" applyAlignment="1">
      <alignment horizontal="center" vertical="center" textRotation="180"/>
    </xf>
    <xf numFmtId="1" fontId="21" fillId="4" borderId="20" xfId="1" applyNumberFormat="1" applyFont="1" applyFill="1" applyBorder="1" applyAlignment="1">
      <alignment horizontal="center" vertical="center" textRotation="180"/>
    </xf>
    <xf numFmtId="1" fontId="21" fillId="4" borderId="0" xfId="1" applyNumberFormat="1" applyFont="1" applyFill="1" applyBorder="1" applyAlignment="1">
      <alignment horizontal="center" vertical="center" textRotation="180"/>
    </xf>
    <xf numFmtId="1" fontId="21" fillId="4" borderId="21" xfId="1" applyNumberFormat="1" applyFont="1" applyFill="1" applyBorder="1" applyAlignment="1">
      <alignment horizontal="center" vertical="center" textRotation="180"/>
    </xf>
    <xf numFmtId="1" fontId="21" fillId="4" borderId="22" xfId="1" applyNumberFormat="1" applyFont="1" applyFill="1" applyBorder="1" applyAlignment="1">
      <alignment horizontal="center" vertical="center" textRotation="180"/>
    </xf>
    <xf numFmtId="1" fontId="21" fillId="4" borderId="23" xfId="1" applyNumberFormat="1" applyFont="1" applyFill="1" applyBorder="1" applyAlignment="1">
      <alignment horizontal="center" vertical="center" textRotation="180"/>
    </xf>
    <xf numFmtId="1" fontId="21" fillId="4" borderId="24" xfId="1" applyNumberFormat="1" applyFont="1" applyFill="1" applyBorder="1" applyAlignment="1">
      <alignment horizontal="center" vertical="center" textRotation="180"/>
    </xf>
    <xf numFmtId="0" fontId="2" fillId="15" borderId="23" xfId="9" applyFont="1" applyFill="1" applyBorder="1" applyAlignment="1">
      <alignment horizontal="center"/>
    </xf>
    <xf numFmtId="0" fontId="2" fillId="15" borderId="23" xfId="14" applyFont="1" applyFill="1" applyBorder="1" applyAlignment="1">
      <alignment horizontal="center"/>
    </xf>
    <xf numFmtId="0" fontId="2" fillId="15" borderId="23" xfId="2" applyFont="1" applyFill="1" applyBorder="1" applyAlignment="1">
      <alignment horizontal="center"/>
    </xf>
  </cellXfs>
  <cellStyles count="25">
    <cellStyle name="Comma 2 13 3 2" xfId="11" xr:uid="{7EA82FC7-F49B-48EB-9A3D-FD764D2C5FB2}"/>
    <cellStyle name="Comma 2 13 3 4" xfId="16" xr:uid="{CFCE3F0D-47FD-4994-9CC3-39892D65BE35}"/>
    <cellStyle name="Comma 2 13 3 9 2" xfId="3" xr:uid="{890AAF6F-6374-44DB-A3CE-3A97379DAC24}"/>
    <cellStyle name="Normal" xfId="0" builtinId="0"/>
    <cellStyle name="Normal 2" xfId="19" xr:uid="{D6358B4F-0487-426F-AD1E-A1FD5CBC0FE2}"/>
    <cellStyle name="Normal 2 13 2 2 2 2 2" xfId="10" xr:uid="{C9D50641-666F-405D-9715-3DEF2C4D58BC}"/>
    <cellStyle name="Normal 2 13 2 2 2 2 4" xfId="17" xr:uid="{D59C509C-B1FD-40A2-BDA7-ADEB1E9DB65A}"/>
    <cellStyle name="Normal 2 13 2 2 2 2 9 2 2" xfId="4" xr:uid="{F4841FF0-D42D-4F96-BC6C-30ADBC8562C9}"/>
    <cellStyle name="Normal 2 13 2 2 2 2 9 2 2 2" xfId="20" xr:uid="{BC85F004-06E4-4E15-9890-555402655E42}"/>
    <cellStyle name="Normal 2 13 2 2 2 2 9 2 2 3" xfId="23" xr:uid="{09E27A3F-F30D-4EDE-9B35-04BAEC46FB33}"/>
    <cellStyle name="Normal 2 13 3 3 2 2" xfId="13" xr:uid="{6273AA05-B6F6-4F74-A761-C400E34C7B86}"/>
    <cellStyle name="Normal 2 13 3 3 2 4" xfId="15" xr:uid="{0AB7A137-2F8D-4BD3-8B93-97B1933CD241}"/>
    <cellStyle name="Normal 2 13 3 3 2 9 2 2" xfId="5" xr:uid="{B24F3DC3-D230-419D-84DA-5483F48F4499}"/>
    <cellStyle name="Normal 2 13 3 3 2 9 2 2 2" xfId="22" xr:uid="{FADCE698-C1F4-4CA5-A68C-80ED376063DB}"/>
    <cellStyle name="Normal 2 16 2 2 2" xfId="12" xr:uid="{8FD344AB-127B-4429-B8E7-302E9861A04E}"/>
    <cellStyle name="Normal 2 16 2 2 2 2" xfId="21" xr:uid="{4C70030D-7B09-42EB-85EB-1DF48FB5ED6C}"/>
    <cellStyle name="Normal 2 16 2 2 2 3" xfId="24" xr:uid="{1F8C6D6B-F003-4F02-B2B2-DC469A25AD8B}"/>
    <cellStyle name="Normal 2 16 2 2 4" xfId="18" xr:uid="{7A967A96-66E9-4E95-98D1-2DF9FA240236}"/>
    <cellStyle name="Normal 2 16 2 2 9 2 2" xfId="8" xr:uid="{9776B39A-62B2-44B8-9606-B5145355A42F}"/>
    <cellStyle name="Normal 2 16 3 2" xfId="9" xr:uid="{D7BDD525-BC67-4603-9FB5-376B5716A843}"/>
    <cellStyle name="Normal 2 16 3 4" xfId="14" xr:uid="{B7D0D025-2A6C-4319-8E2E-8528ED0C5FC4}"/>
    <cellStyle name="Normal 2 16 3 9 2 2" xfId="2" xr:uid="{028B96F9-B0AD-43C3-B4C5-5EFD25FC81FB}"/>
    <cellStyle name="Normal 2 2" xfId="1" xr:uid="{CB029003-9C0F-476D-AA9E-D412805C5A53}"/>
    <cellStyle name="Percent 2" xfId="6" xr:uid="{B38E683C-E701-4B7C-98B8-D5C022142E67}"/>
    <cellStyle name="Percent 3 2" xfId="7" xr:uid="{30C0E275-D8AB-4539-9317-970BBBBAA1D0}"/>
  </cellStyles>
  <dxfs count="29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rgb="FF9C0006"/>
      </font>
      <fill>
        <patternFill>
          <bgColor theme="0"/>
        </patternFill>
      </fill>
    </dxf>
    <dxf>
      <font>
        <color rgb="FF9C0006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1" tint="4.9989318521683403E-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rgb="FF9C0006"/>
      </font>
      <fill>
        <patternFill>
          <bgColor theme="0"/>
        </patternFill>
      </fill>
    </dxf>
    <dxf>
      <font>
        <color rgb="FF9C0006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1" tint="4.9989318521683403E-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rgb="FF9C0006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rgb="FF9C0006"/>
      </font>
      <fill>
        <patternFill>
          <bgColor theme="0"/>
        </patternFill>
      </fill>
    </dxf>
    <dxf>
      <font>
        <color rgb="FF9C0006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1" tint="4.9989318521683403E-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rgb="FF9C0006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rgb="FF9C0006"/>
      </font>
      <fill>
        <patternFill>
          <bgColor theme="0"/>
        </patternFill>
      </fill>
    </dxf>
    <dxf>
      <font>
        <color rgb="FF9C0006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1" tint="4.9989318521683403E-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rgb="FF9C0006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rgb="FF9C0006"/>
      </font>
      <fill>
        <patternFill>
          <bgColor theme="0"/>
        </patternFill>
      </fill>
    </dxf>
    <dxf>
      <font>
        <color rgb="FF9C0006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1" tint="4.9989318521683403E-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rgb="FF9C0006"/>
      </font>
      <fill>
        <patternFill>
          <bgColor theme="0"/>
        </patternFill>
      </fill>
    </dxf>
    <dxf>
      <font>
        <color rgb="FF9C0006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1" tint="4.9989318521683403E-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rgb="FF9C0006"/>
      </font>
      <fill>
        <patternFill>
          <bgColor theme="0"/>
        </patternFill>
      </fill>
    </dxf>
    <dxf>
      <font>
        <color rgb="FF9C0006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1" tint="4.9989318521683403E-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rgb="FF9C0006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rgb="FF9C0006"/>
      </font>
      <fill>
        <patternFill>
          <bgColor theme="0"/>
        </patternFill>
      </fill>
    </dxf>
    <dxf>
      <font>
        <color rgb="FF9C0006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theme="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1" tint="4.9989318521683403E-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rgb="FF9C0006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theme="1"/>
      </font>
      <fill>
        <patternFill>
          <bgColor theme="7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theme="1"/>
      </font>
      <fill>
        <patternFill>
          <bgColor theme="7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theme="1"/>
      </font>
      <fill>
        <patternFill>
          <bgColor theme="7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54</xdr:col>
      <xdr:colOff>174699</xdr:colOff>
      <xdr:row>47</xdr:row>
      <xdr:rowOff>89647</xdr:rowOff>
    </xdr:from>
    <xdr:to>
      <xdr:col>58</xdr:col>
      <xdr:colOff>370469</xdr:colOff>
      <xdr:row>51</xdr:row>
      <xdr:rowOff>89648</xdr:rowOff>
    </xdr:to>
    <xdr:sp macro="" textlink="">
      <xdr:nvSpPr>
        <xdr:cNvPr id="2" name="Text Box 969" hidden="1">
          <a:extLst>
            <a:ext uri="{FF2B5EF4-FFF2-40B4-BE49-F238E27FC236}">
              <a16:creationId xmlns:a16="http://schemas.microsoft.com/office/drawing/2014/main" id="{488B1F9E-C067-4F2A-99CB-1320233F1DEF}"/>
            </a:ext>
          </a:extLst>
        </xdr:cNvPr>
        <xdr:cNvSpPr txBox="1">
          <a:spLocks noChangeArrowheads="1"/>
        </xdr:cNvSpPr>
      </xdr:nvSpPr>
      <xdr:spPr bwMode="auto">
        <a:xfrm>
          <a:off x="19811439" y="10262347"/>
          <a:ext cx="1514030" cy="731521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49</xdr:col>
      <xdr:colOff>137720</xdr:colOff>
      <xdr:row>47</xdr:row>
      <xdr:rowOff>161925</xdr:rowOff>
    </xdr:from>
    <xdr:to>
      <xdr:col>58</xdr:col>
      <xdr:colOff>401285</xdr:colOff>
      <xdr:row>51</xdr:row>
      <xdr:rowOff>161925</xdr:rowOff>
    </xdr:to>
    <xdr:sp macro="" textlink="">
      <xdr:nvSpPr>
        <xdr:cNvPr id="2" name="Text Box 969" hidden="1">
          <a:extLst>
            <a:ext uri="{FF2B5EF4-FFF2-40B4-BE49-F238E27FC236}">
              <a16:creationId xmlns:a16="http://schemas.microsoft.com/office/drawing/2014/main" id="{48EFB8A4-9F77-42F5-A72E-FC844CEDBC1C}"/>
            </a:ext>
          </a:extLst>
        </xdr:cNvPr>
        <xdr:cNvSpPr txBox="1">
          <a:spLocks noChangeArrowheads="1"/>
        </xdr:cNvSpPr>
      </xdr:nvSpPr>
      <xdr:spPr bwMode="auto">
        <a:xfrm>
          <a:off x="19789700" y="10235565"/>
          <a:ext cx="1536105" cy="7315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9842144" y="10076890"/>
    <xdr:ext cx="1560085" cy="717176"/>
    <xdr:sp macro="" textlink="">
      <xdr:nvSpPr>
        <xdr:cNvPr id="2" name="Text Box 969" hidden="1">
          <a:extLst>
            <a:ext uri="{FF2B5EF4-FFF2-40B4-BE49-F238E27FC236}">
              <a16:creationId xmlns:a16="http://schemas.microsoft.com/office/drawing/2014/main" id="{F75970FB-ECCF-44B3-B22D-372D194504E4}"/>
            </a:ext>
          </a:extLst>
        </xdr:cNvPr>
        <xdr:cNvSpPr txBox="1">
          <a:spLocks noChangeArrowheads="1"/>
        </xdr:cNvSpPr>
      </xdr:nvSpPr>
      <xdr:spPr bwMode="auto">
        <a:xfrm>
          <a:off x="19842144" y="10076890"/>
          <a:ext cx="1560085" cy="717176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9842144" y="10076890"/>
    <xdr:ext cx="1560085" cy="717176"/>
    <xdr:sp macro="" textlink="">
      <xdr:nvSpPr>
        <xdr:cNvPr id="2" name="Text Box 969" hidden="1">
          <a:extLst>
            <a:ext uri="{FF2B5EF4-FFF2-40B4-BE49-F238E27FC236}">
              <a16:creationId xmlns:a16="http://schemas.microsoft.com/office/drawing/2014/main" id="{18CEEC8C-9726-434E-A097-682A553DEDCA}"/>
            </a:ext>
          </a:extLst>
        </xdr:cNvPr>
        <xdr:cNvSpPr txBox="1">
          <a:spLocks noChangeArrowheads="1"/>
        </xdr:cNvSpPr>
      </xdr:nvSpPr>
      <xdr:spPr bwMode="auto">
        <a:xfrm>
          <a:off x="19842144" y="10076890"/>
          <a:ext cx="1560085" cy="717176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9842144" y="10076890"/>
    <xdr:ext cx="1560085" cy="717176"/>
    <xdr:sp macro="" textlink="">
      <xdr:nvSpPr>
        <xdr:cNvPr id="2" name="Text Box 969" hidden="1">
          <a:extLst>
            <a:ext uri="{FF2B5EF4-FFF2-40B4-BE49-F238E27FC236}">
              <a16:creationId xmlns:a16="http://schemas.microsoft.com/office/drawing/2014/main" id="{79B32D41-C3A4-41F4-AFC3-F2B7880A6101}"/>
            </a:ext>
          </a:extLst>
        </xdr:cNvPr>
        <xdr:cNvSpPr txBox="1">
          <a:spLocks noChangeArrowheads="1"/>
        </xdr:cNvSpPr>
      </xdr:nvSpPr>
      <xdr:spPr bwMode="auto">
        <a:xfrm>
          <a:off x="19842144" y="10076890"/>
          <a:ext cx="1560085" cy="717176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19842144" y="10076890"/>
    <xdr:ext cx="1560085" cy="717176"/>
    <xdr:sp macro="" textlink="">
      <xdr:nvSpPr>
        <xdr:cNvPr id="2" name="Text Box 969" hidden="1">
          <a:extLst>
            <a:ext uri="{FF2B5EF4-FFF2-40B4-BE49-F238E27FC236}">
              <a16:creationId xmlns:a16="http://schemas.microsoft.com/office/drawing/2014/main" id="{FA4ED1C6-743B-4922-BA90-D8E36DD62585}"/>
            </a:ext>
          </a:extLst>
        </xdr:cNvPr>
        <xdr:cNvSpPr txBox="1">
          <a:spLocks noChangeArrowheads="1"/>
        </xdr:cNvSpPr>
      </xdr:nvSpPr>
      <xdr:spPr bwMode="auto">
        <a:xfrm>
          <a:off x="19842144" y="10076890"/>
          <a:ext cx="1560085" cy="717176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19842144" y="10076890"/>
    <xdr:ext cx="1560085" cy="717176"/>
    <xdr:sp macro="" textlink="">
      <xdr:nvSpPr>
        <xdr:cNvPr id="2" name="Text Box 969" hidden="1">
          <a:extLst>
            <a:ext uri="{FF2B5EF4-FFF2-40B4-BE49-F238E27FC236}">
              <a16:creationId xmlns:a16="http://schemas.microsoft.com/office/drawing/2014/main" id="{5C40184D-2FDF-4508-8C11-5A78E2C4AF85}"/>
            </a:ext>
          </a:extLst>
        </xdr:cNvPr>
        <xdr:cNvSpPr txBox="1">
          <a:spLocks noChangeArrowheads="1"/>
        </xdr:cNvSpPr>
      </xdr:nvSpPr>
      <xdr:spPr bwMode="auto">
        <a:xfrm>
          <a:off x="19842144" y="10076890"/>
          <a:ext cx="1560085" cy="717176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19842144" y="10076890"/>
    <xdr:ext cx="1560085" cy="717176"/>
    <xdr:sp macro="" textlink="">
      <xdr:nvSpPr>
        <xdr:cNvPr id="2" name="Text Box 969" hidden="1">
          <a:extLst>
            <a:ext uri="{FF2B5EF4-FFF2-40B4-BE49-F238E27FC236}">
              <a16:creationId xmlns:a16="http://schemas.microsoft.com/office/drawing/2014/main" id="{BEC862B7-9F59-4346-8B9D-49F42D2D225C}"/>
            </a:ext>
          </a:extLst>
        </xdr:cNvPr>
        <xdr:cNvSpPr txBox="1">
          <a:spLocks noChangeArrowheads="1"/>
        </xdr:cNvSpPr>
      </xdr:nvSpPr>
      <xdr:spPr bwMode="auto">
        <a:xfrm>
          <a:off x="19842144" y="10076890"/>
          <a:ext cx="1560085" cy="717176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1237E-E691-43B2-A383-762F9A732FA4}">
  <sheetPr codeName="Sheet1">
    <tabColor theme="6" tint="-0.499984740745262"/>
  </sheetPr>
  <dimension ref="A1:BS345"/>
  <sheetViews>
    <sheetView zoomScale="85" zoomScaleNormal="85" workbookViewId="0">
      <pane xSplit="11" ySplit="2" topLeftCell="AM46" activePane="bottomRight" state="frozen"/>
      <selection activeCell="AN83" sqref="AN83:AN90"/>
      <selection pane="topRight" activeCell="AN83" sqref="AN83:AN90"/>
      <selection pane="bottomLeft" activeCell="AN83" sqref="AN83:AN90"/>
      <selection pane="bottomRight" activeCell="AN83" sqref="AN83:AN90"/>
    </sheetView>
  </sheetViews>
  <sheetFormatPr defaultColWidth="19.5546875" defaultRowHeight="14.4" outlineLevelCol="1" x14ac:dyDescent="0.3"/>
  <cols>
    <col min="1" max="1" width="11.6640625" style="137" customWidth="1"/>
    <col min="2" max="2" width="14.109375" style="137" hidden="1" customWidth="1"/>
    <col min="3" max="3" width="30.33203125" style="137" bestFit="1" customWidth="1"/>
    <col min="4" max="4" width="27.88671875" style="137" hidden="1" customWidth="1"/>
    <col min="5" max="5" width="10.21875" style="137" customWidth="1"/>
    <col min="6" max="6" width="13.88671875" style="137" customWidth="1" outlineLevel="1"/>
    <col min="7" max="7" width="33.6640625" style="137" customWidth="1" outlineLevel="1"/>
    <col min="8" max="8" width="17.88671875" style="137" customWidth="1" outlineLevel="1"/>
    <col min="9" max="9" width="18.21875" style="137" hidden="1" customWidth="1"/>
    <col min="10" max="10" width="16.44140625" style="137" hidden="1" customWidth="1"/>
    <col min="11" max="11" width="10.33203125" style="137" customWidth="1"/>
    <col min="12" max="12" width="3.6640625" style="137" customWidth="1" outlineLevel="1"/>
    <col min="13" max="13" width="8.5546875" style="167" bestFit="1" customWidth="1" outlineLevel="1"/>
    <col min="14" max="14" width="4.5546875" style="137" customWidth="1" outlineLevel="1"/>
    <col min="15" max="15" width="4.5546875" style="167" customWidth="1" outlineLevel="1"/>
    <col min="16" max="22" width="4.5546875" style="137" customWidth="1" outlineLevel="1"/>
    <col min="23" max="23" width="3.77734375" style="137" customWidth="1" outlineLevel="1"/>
    <col min="24" max="26" width="4.5546875" style="137" customWidth="1" outlineLevel="1"/>
    <col min="27" max="29" width="3.109375" style="137" customWidth="1"/>
    <col min="30" max="30" width="3.44140625" style="137" customWidth="1"/>
    <col min="31" max="31" width="3.33203125" style="137" customWidth="1"/>
    <col min="32" max="57" width="3.109375" style="137" customWidth="1"/>
    <col min="58" max="58" width="9.88671875" style="137" bestFit="1" customWidth="1"/>
    <col min="59" max="59" width="11.109375" style="137" customWidth="1"/>
    <col min="60" max="60" width="22.6640625" style="137" hidden="1" customWidth="1"/>
    <col min="61" max="61" width="16.33203125" style="137" hidden="1" customWidth="1"/>
    <col min="62" max="83" width="19.5546875" style="137"/>
    <col min="84" max="84" width="6" style="137" bestFit="1" customWidth="1"/>
    <col min="85" max="85" width="2.88671875" style="137" bestFit="1" customWidth="1"/>
    <col min="86" max="87" width="3" style="137" bestFit="1" customWidth="1"/>
    <col min="88" max="88" width="5" style="137" bestFit="1" customWidth="1"/>
    <col min="89" max="89" width="2.88671875" style="137" bestFit="1" customWidth="1"/>
    <col min="90" max="90" width="3" style="137" bestFit="1" customWidth="1"/>
    <col min="91" max="94" width="2.88671875" style="137" bestFit="1" customWidth="1"/>
    <col min="95" max="95" width="4" style="137" bestFit="1" customWidth="1"/>
    <col min="96" max="97" width="2.88671875" style="137" bestFit="1" customWidth="1"/>
    <col min="98" max="98" width="4" style="137" bestFit="1" customWidth="1"/>
    <col min="99" max="100" width="19.5546875" style="137"/>
    <col min="101" max="113" width="2.88671875" style="137" bestFit="1" customWidth="1"/>
    <col min="114" max="16384" width="19.5546875" style="137"/>
  </cols>
  <sheetData>
    <row r="1" spans="1:71" ht="22.8" customHeight="1" x14ac:dyDescent="0.3">
      <c r="A1" s="274" t="s">
        <v>547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6"/>
      <c r="AA1" s="272">
        <v>46023</v>
      </c>
      <c r="AB1" s="272">
        <f>AA1+1</f>
        <v>46024</v>
      </c>
      <c r="AC1" s="272">
        <f t="shared" ref="AC1:BE1" si="0">AB1+1</f>
        <v>46025</v>
      </c>
      <c r="AD1" s="272">
        <f t="shared" si="0"/>
        <v>46026</v>
      </c>
      <c r="AE1" s="272">
        <f t="shared" si="0"/>
        <v>46027</v>
      </c>
      <c r="AF1" s="272">
        <f t="shared" si="0"/>
        <v>46028</v>
      </c>
      <c r="AG1" s="272">
        <f t="shared" si="0"/>
        <v>46029</v>
      </c>
      <c r="AH1" s="272">
        <f t="shared" si="0"/>
        <v>46030</v>
      </c>
      <c r="AI1" s="272">
        <f t="shared" si="0"/>
        <v>46031</v>
      </c>
      <c r="AJ1" s="272">
        <f t="shared" si="0"/>
        <v>46032</v>
      </c>
      <c r="AK1" s="272">
        <f t="shared" si="0"/>
        <v>46033</v>
      </c>
      <c r="AL1" s="272">
        <f t="shared" si="0"/>
        <v>46034</v>
      </c>
      <c r="AM1" s="272">
        <f>AL1+1</f>
        <v>46035</v>
      </c>
      <c r="AN1" s="272">
        <f t="shared" si="0"/>
        <v>46036</v>
      </c>
      <c r="AO1" s="272">
        <f t="shared" si="0"/>
        <v>46037</v>
      </c>
      <c r="AP1" s="272">
        <f t="shared" si="0"/>
        <v>46038</v>
      </c>
      <c r="AQ1" s="272">
        <f t="shared" si="0"/>
        <v>46039</v>
      </c>
      <c r="AR1" s="272">
        <f>AQ1+1</f>
        <v>46040</v>
      </c>
      <c r="AS1" s="272">
        <f t="shared" si="0"/>
        <v>46041</v>
      </c>
      <c r="AT1" s="272">
        <f t="shared" si="0"/>
        <v>46042</v>
      </c>
      <c r="AU1" s="272">
        <f t="shared" si="0"/>
        <v>46043</v>
      </c>
      <c r="AV1" s="272">
        <f t="shared" si="0"/>
        <v>46044</v>
      </c>
      <c r="AW1" s="272">
        <f t="shared" si="0"/>
        <v>46045</v>
      </c>
      <c r="AX1" s="272">
        <f>AW1+1</f>
        <v>46046</v>
      </c>
      <c r="AY1" s="272">
        <f>AX1+1</f>
        <v>46047</v>
      </c>
      <c r="AZ1" s="272">
        <f t="shared" si="0"/>
        <v>46048</v>
      </c>
      <c r="BA1" s="272">
        <f t="shared" si="0"/>
        <v>46049</v>
      </c>
      <c r="BB1" s="272">
        <f t="shared" si="0"/>
        <v>46050</v>
      </c>
      <c r="BC1" s="272">
        <f t="shared" si="0"/>
        <v>46051</v>
      </c>
      <c r="BD1" s="272">
        <f t="shared" si="0"/>
        <v>46052</v>
      </c>
      <c r="BE1" s="272">
        <f t="shared" si="0"/>
        <v>46053</v>
      </c>
    </row>
    <row r="2" spans="1:71" ht="120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  <c r="L2" s="4" t="s">
        <v>12</v>
      </c>
      <c r="M2" s="5" t="s">
        <v>13</v>
      </c>
      <c r="N2" s="4" t="s">
        <v>14</v>
      </c>
      <c r="O2" s="5" t="s">
        <v>15</v>
      </c>
      <c r="P2" s="6" t="s">
        <v>16</v>
      </c>
      <c r="Q2" s="4" t="s">
        <v>17</v>
      </c>
      <c r="R2" s="4" t="s">
        <v>18</v>
      </c>
      <c r="S2" s="6" t="s">
        <v>19</v>
      </c>
      <c r="T2" s="7" t="s">
        <v>20</v>
      </c>
      <c r="U2" s="4" t="s">
        <v>21</v>
      </c>
      <c r="V2" s="4" t="s">
        <v>22</v>
      </c>
      <c r="W2" s="4" t="s">
        <v>23</v>
      </c>
      <c r="X2" s="8" t="s">
        <v>24</v>
      </c>
      <c r="Y2" s="8" t="s">
        <v>25</v>
      </c>
      <c r="Z2" s="6" t="s">
        <v>26</v>
      </c>
      <c r="AA2" s="273"/>
      <c r="AB2" s="273"/>
      <c r="AC2" s="273"/>
      <c r="AD2" s="273"/>
      <c r="AE2" s="273"/>
      <c r="AF2" s="273"/>
      <c r="AG2" s="273"/>
      <c r="AH2" s="273"/>
      <c r="AI2" s="273"/>
      <c r="AJ2" s="273"/>
      <c r="AK2" s="273"/>
      <c r="AL2" s="273"/>
      <c r="AM2" s="273"/>
      <c r="AN2" s="273"/>
      <c r="AO2" s="273"/>
      <c r="AP2" s="273"/>
      <c r="AQ2" s="273"/>
      <c r="AR2" s="273"/>
      <c r="AS2" s="273"/>
      <c r="AT2" s="273"/>
      <c r="AU2" s="273"/>
      <c r="AV2" s="273"/>
      <c r="AW2" s="273"/>
      <c r="AX2" s="273"/>
      <c r="AY2" s="273"/>
      <c r="AZ2" s="273"/>
      <c r="BA2" s="273"/>
      <c r="BB2" s="273"/>
      <c r="BC2" s="273"/>
      <c r="BD2" s="273"/>
      <c r="BE2" s="273"/>
      <c r="BG2" s="138" t="s">
        <v>27</v>
      </c>
      <c r="BJ2" s="138"/>
      <c r="BK2" s="139"/>
      <c r="BS2" s="140"/>
    </row>
    <row r="3" spans="1:71" ht="15" customHeight="1" x14ac:dyDescent="0.3">
      <c r="A3" s="103" t="s">
        <v>486</v>
      </c>
      <c r="B3" s="103">
        <v>2081</v>
      </c>
      <c r="C3" s="104" t="s">
        <v>487</v>
      </c>
      <c r="D3" s="105"/>
      <c r="E3" s="104" t="s">
        <v>186</v>
      </c>
      <c r="F3" s="104" t="s">
        <v>315</v>
      </c>
      <c r="G3" s="104" t="s">
        <v>488</v>
      </c>
      <c r="H3" s="141" t="s">
        <v>489</v>
      </c>
      <c r="I3" s="106"/>
      <c r="J3" s="12" t="s">
        <v>202</v>
      </c>
      <c r="K3" s="13">
        <v>44075</v>
      </c>
      <c r="L3" s="14" t="s">
        <v>28</v>
      </c>
      <c r="M3" s="15">
        <f>N3+Q3+U3</f>
        <v>31</v>
      </c>
      <c r="N3" s="15">
        <f>O3+R3+(COUNTIF(AA3:BE3,"P/2")/2)+(COUNTIF(AA3:BE3,"TR-P/2")/2)</f>
        <v>20</v>
      </c>
      <c r="O3" s="15">
        <f>COUNTIF(AA3:BE3,"P")+COUNTIF(AA3:BE3,"RP")+COUNTIF(AA3:BE3,"UT-RP")+COUNTIF(AA3:BE3,"AT-RP")+COUNTIF(AA3:BE3,"AT")+COUNTIF(AA3:BE3,"UT")+COUNTIF(AA3:BE3,"MU")+COUNTIF(AA3:BE3,"AT-MU")+COUNTIF(AA3:BE3,"UT-MU")+COUNTIF(AA3:BE3,"EL")+COUNTIF(AA3:BE3,"UT-EL")+COUNTIF(AA3:BE3,"AT-EL")+COUNTIF(AA3:BE3,"EL-MU")+COUNTIF(AA3:BE3,"TR")+COUNTIF(AA3:BE3,"TR-MU")+COUNTIF(AA3:BE3,"TR-EL")+COUNTIF(AA3:BE3,"TR-AT")+COUNTIF(AA3:BE3,"TR-UT")+COUNTIF(AA3:BE3,"TR-P")+(COUNTIF(AA3:BE3,"P/2")/2)</f>
        <v>18</v>
      </c>
      <c r="P3" s="15">
        <f t="shared" ref="P3:P68" si="1">COUNTIF(AA3:BE3,"Leave")</f>
        <v>0</v>
      </c>
      <c r="Q3" s="15">
        <f t="shared" ref="Q3:Q68" si="2">COUNTIF(AA3:BE3,"Off")+COUNTIF(AA3:BE3,"TR-Off")</f>
        <v>11</v>
      </c>
      <c r="R3" s="15">
        <f t="shared" ref="R3:R68" si="3">COUNTIF(AA3:BE3,"NCNS")+COUNTIF(AA3:BE3,"A")+COUNTIF(AA3:BE3,"U")+COUNTIF(AA3:BE3,"SL")+COUNTIF(AA3:BE3,"UC")+COUNTIF(AA3:BE3,"TR-UC")+COUNTIF(AA3:BE3,"TR-U")+COUNTIF(AA3:BE3,"TR-NCNS")</f>
        <v>2</v>
      </c>
      <c r="S3" s="15">
        <f>(COUNTIF(AA3:BE3,"A")+(COUNTIF(AA3:BE3,"CL")+(COUNTIF(AA3:BE3,"SL"))))</f>
        <v>2</v>
      </c>
      <c r="T3" s="15">
        <f>COUNTIF(AA3:BE3,"EL")+COUNTIF(AA3:BE3,"AT-EL")+COUNTIF(AA3:BE3,"UT-EL")+COUNTIF(AA3:BE3,"EL-MU")++COUNTIF(AA3:BE3,"TR-EL")</f>
        <v>0</v>
      </c>
      <c r="U3" s="15">
        <f>(COUNTIF(AA3:BE3,"Leave")+(COUNTIF(AA3:BE3,"CL")+(COUNTIF(AA3:BE3,"AU")))+(COUNTIF(AA3:BE3,"TR-AU"))+(COUNTIF(AA3:BE3,"ML")))</f>
        <v>0</v>
      </c>
      <c r="V3" s="16">
        <f>COUNTIF(AA3:BE3,"AU")+COUNTIF(AA3:BE3,"U")+COUNTIF(AA3:BE3,"UC")+COUNTIF(AA3:BE3,"NCNS")+COUNTIF(AA3:BE3,"TR-AU")+COUNTIF(AA3:BE3,"TR-U")+COUNTIF(AA3:BE3,"TR-UC")+COUNTIF(AA3:BE3,"TR-NCNS")+(COUNTIF(AA3:BE3,"P/2")/2)+(COUNTIF(AA3:BE3,"TR-P/2")/2)</f>
        <v>0</v>
      </c>
      <c r="W3" s="15">
        <f t="shared" ref="W3:W68" si="4">COUNTIF(AA3:BE3,"AT-RP")+COUNTIF(AA3:BE3,"AT")+COUNTIF(AA3:BE3,"AT-MU")+COUNTIF(AA3:BE3,"AT-EL")+COUNTIF(AA3:BE3,"TR-AT")+COUNTIF(AA3:BE3,"UT-RP")+COUNTIF(AA3:BE3,"UT")+COUNTIF(AA3:BE3,"UT-MU")+COUNTIF(AA3:BE3,"UT-EL")+COUNTIF(AA3:BE3,"TR-UT")</f>
        <v>0</v>
      </c>
      <c r="X3" s="17">
        <f>COUNTIF(AA3:BE3,"MU")+COUNTIF(AA3:BE3,"T-MU")+COUNTIF(AA3:BE3,"EL-MU")+COUNTIF(AA3:BE3,"TR-MU")</f>
        <v>0</v>
      </c>
      <c r="Y3" s="17">
        <f>COUNTIF(AA3:BE3,"ML")</f>
        <v>0</v>
      </c>
      <c r="Z3" s="16">
        <f t="shared" ref="Z3:Z68" si="5">V3+S3+P3+Y3</f>
        <v>2</v>
      </c>
      <c r="AA3" s="142" t="s">
        <v>31</v>
      </c>
      <c r="AB3" s="142" t="s">
        <v>31</v>
      </c>
      <c r="AC3" s="142" t="s">
        <v>31</v>
      </c>
      <c r="AD3" s="142" t="s">
        <v>31</v>
      </c>
      <c r="AE3" s="143" t="s">
        <v>30</v>
      </c>
      <c r="AF3" s="143" t="s">
        <v>30</v>
      </c>
      <c r="AG3" s="143" t="s">
        <v>30</v>
      </c>
      <c r="AH3" s="144" t="s">
        <v>127</v>
      </c>
      <c r="AI3" s="144" t="s">
        <v>127</v>
      </c>
      <c r="AJ3" s="142" t="s">
        <v>31</v>
      </c>
      <c r="AK3" s="142" t="s">
        <v>31</v>
      </c>
      <c r="AL3" s="143" t="s">
        <v>30</v>
      </c>
      <c r="AM3" s="143" t="s">
        <v>30</v>
      </c>
      <c r="AN3" s="143" t="s">
        <v>30</v>
      </c>
      <c r="AO3" s="143" t="s">
        <v>30</v>
      </c>
      <c r="AP3" s="143" t="s">
        <v>30</v>
      </c>
      <c r="AQ3" s="142" t="s">
        <v>31</v>
      </c>
      <c r="AR3" s="142" t="s">
        <v>31</v>
      </c>
      <c r="AS3" s="143" t="s">
        <v>30</v>
      </c>
      <c r="AT3" s="143" t="s">
        <v>30</v>
      </c>
      <c r="AU3" s="143" t="s">
        <v>30</v>
      </c>
      <c r="AV3" s="143" t="s">
        <v>30</v>
      </c>
      <c r="AW3" s="143" t="s">
        <v>30</v>
      </c>
      <c r="AX3" s="142" t="s">
        <v>31</v>
      </c>
      <c r="AY3" s="142" t="s">
        <v>31</v>
      </c>
      <c r="AZ3" s="143" t="s">
        <v>30</v>
      </c>
      <c r="BA3" s="143" t="s">
        <v>30</v>
      </c>
      <c r="BB3" s="143" t="s">
        <v>30</v>
      </c>
      <c r="BC3" s="143" t="s">
        <v>30</v>
      </c>
      <c r="BD3" s="143" t="s">
        <v>30</v>
      </c>
      <c r="BE3" s="142" t="s">
        <v>31</v>
      </c>
      <c r="BG3" s="145">
        <f t="shared" ref="BG3:BG74" si="6">COUNTBLANK(AA3:BE3)</f>
        <v>0</v>
      </c>
      <c r="BH3" s="146"/>
      <c r="BJ3" s="147"/>
      <c r="BS3" s="140"/>
    </row>
    <row r="4" spans="1:71" ht="15" customHeight="1" x14ac:dyDescent="0.3">
      <c r="A4" s="103" t="s">
        <v>318</v>
      </c>
      <c r="B4" s="103">
        <v>2130</v>
      </c>
      <c r="C4" s="104" t="s">
        <v>319</v>
      </c>
      <c r="D4" s="105"/>
      <c r="E4" s="104" t="s">
        <v>186</v>
      </c>
      <c r="F4" s="104" t="s">
        <v>315</v>
      </c>
      <c r="G4" s="104" t="s">
        <v>320</v>
      </c>
      <c r="H4" s="141" t="s">
        <v>317</v>
      </c>
      <c r="I4" s="106"/>
      <c r="J4" s="12" t="s">
        <v>202</v>
      </c>
      <c r="K4" s="13">
        <v>44361</v>
      </c>
      <c r="L4" s="14" t="s">
        <v>28</v>
      </c>
      <c r="M4" s="15">
        <f t="shared" ref="M4:M69" si="7">N4+Q4+U4</f>
        <v>31</v>
      </c>
      <c r="N4" s="15">
        <f t="shared" ref="N4:N69" si="8">O4+R4+(COUNTIF(AA4:BE4,"P/2")/2)+(COUNTIF(AA4:BE4,"TR-P/2")/2)</f>
        <v>20</v>
      </c>
      <c r="O4" s="15">
        <f t="shared" ref="O4:O69" si="9">COUNTIF(AA4:BE4,"P")+COUNTIF(AA4:BE4,"RP")+COUNTIF(AA4:BE4,"UT-RP")+COUNTIF(AA4:BE4,"AT-RP")+COUNTIF(AA4:BE4,"AT")+COUNTIF(AA4:BE4,"UT")+COUNTIF(AA4:BE4,"MU")+COUNTIF(AA4:BE4,"AT-MU")+COUNTIF(AA4:BE4,"UT-MU")+COUNTIF(AA4:BE4,"EL")+COUNTIF(AA4:BE4,"UT-EL")+COUNTIF(AA4:BE4,"AT-EL")+COUNTIF(AA4:BE4,"EL-MU")+COUNTIF(AA4:BE4,"TR")+COUNTIF(AA4:BE4,"TR-MU")+COUNTIF(AA4:BE4,"TR-EL")+COUNTIF(AA4:BE4,"TR-AT")+COUNTIF(AA4:BE4,"TR-UT")+COUNTIF(AA4:BE4,"TR-P")+(COUNTIF(AA4:BE4,"P/2")/2)</f>
        <v>19</v>
      </c>
      <c r="P4" s="15">
        <f t="shared" si="1"/>
        <v>0</v>
      </c>
      <c r="Q4" s="15">
        <f t="shared" si="2"/>
        <v>11</v>
      </c>
      <c r="R4" s="15">
        <f t="shared" si="3"/>
        <v>1</v>
      </c>
      <c r="S4" s="15">
        <f t="shared" ref="S4:S69" si="10">(COUNTIF(AA4:BE4,"A")+(COUNTIF(AA4:BE4,"CL")+(COUNTIF(AA4:BE4,"SL"))))</f>
        <v>1</v>
      </c>
      <c r="T4" s="15">
        <f t="shared" ref="T4:T69" si="11">COUNTIF(AA4:BE4,"EL")+COUNTIF(AA4:BE4,"AT-EL")+COUNTIF(AA4:BE4,"UT-EL")+COUNTIF(AA4:BE4,"EL-MU")++COUNTIF(AA4:BE4,"TR-EL")</f>
        <v>0</v>
      </c>
      <c r="U4" s="15">
        <f t="shared" ref="U4:U69" si="12">(COUNTIF(AA4:BE4,"Leave")+(COUNTIF(AA4:BE4,"CL")+(COUNTIF(AA4:BE4,"AU")))+(COUNTIF(AA4:BE4,"TR-AU"))+(COUNTIF(AA4:BE4,"ML")))</f>
        <v>0</v>
      </c>
      <c r="V4" s="16">
        <f t="shared" ref="V4:V69" si="13">COUNTIF(AA4:BE4,"AU")+COUNTIF(AA4:BE4,"U")+COUNTIF(AA4:BE4,"UC")+COUNTIF(AA4:BE4,"NCNS")+COUNTIF(AA4:BE4,"TR-AU")+COUNTIF(AA4:BE4,"TR-U")+COUNTIF(AA4:BE4,"TR-UC")+COUNTIF(AA4:BE4,"TR-NCNS")+(COUNTIF(AA4:BE4,"P/2")/2)+(COUNTIF(AA4:BE4,"TR-P/2")/2)</f>
        <v>0</v>
      </c>
      <c r="W4" s="15">
        <f t="shared" si="4"/>
        <v>2</v>
      </c>
      <c r="X4" s="17">
        <f t="shared" ref="X4:X69" si="14">COUNTIF(AA4:BE4,"MU")+COUNTIF(AA4:BE4,"T-MU")+COUNTIF(AA4:BE4,"EL-MU")+COUNTIF(AA4:BE4,"TR-MU")</f>
        <v>0</v>
      </c>
      <c r="Y4" s="17">
        <f t="shared" ref="Y4:Y69" si="15">COUNTIF(AA4:BE4,"ML")</f>
        <v>0</v>
      </c>
      <c r="Z4" s="16">
        <f t="shared" si="5"/>
        <v>1</v>
      </c>
      <c r="AA4" s="142" t="s">
        <v>31</v>
      </c>
      <c r="AB4" s="142" t="s">
        <v>31</v>
      </c>
      <c r="AC4" s="142" t="s">
        <v>31</v>
      </c>
      <c r="AD4" s="142" t="s">
        <v>31</v>
      </c>
      <c r="AE4" s="148" t="s">
        <v>30</v>
      </c>
      <c r="AF4" s="143" t="s">
        <v>32</v>
      </c>
      <c r="AG4" s="148" t="s">
        <v>30</v>
      </c>
      <c r="AH4" s="148" t="s">
        <v>30</v>
      </c>
      <c r="AI4" s="143" t="s">
        <v>30</v>
      </c>
      <c r="AJ4" s="142" t="s">
        <v>31</v>
      </c>
      <c r="AK4" s="142" t="s">
        <v>31</v>
      </c>
      <c r="AL4" s="143" t="s">
        <v>32</v>
      </c>
      <c r="AM4" s="148" t="s">
        <v>30</v>
      </c>
      <c r="AN4" s="143" t="s">
        <v>30</v>
      </c>
      <c r="AO4" s="143" t="s">
        <v>30</v>
      </c>
      <c r="AP4" s="144" t="s">
        <v>127</v>
      </c>
      <c r="AQ4" s="142" t="s">
        <v>31</v>
      </c>
      <c r="AR4" s="142" t="s">
        <v>31</v>
      </c>
      <c r="AS4" s="148" t="s">
        <v>30</v>
      </c>
      <c r="AT4" s="148" t="s">
        <v>30</v>
      </c>
      <c r="AU4" s="143" t="s">
        <v>30</v>
      </c>
      <c r="AV4" s="148" t="s">
        <v>30</v>
      </c>
      <c r="AW4" s="143" t="s">
        <v>30</v>
      </c>
      <c r="AX4" s="142" t="s">
        <v>31</v>
      </c>
      <c r="AY4" s="142" t="s">
        <v>31</v>
      </c>
      <c r="AZ4" s="149" t="s">
        <v>30</v>
      </c>
      <c r="BA4" s="143" t="s">
        <v>30</v>
      </c>
      <c r="BB4" s="143" t="s">
        <v>30</v>
      </c>
      <c r="BC4" s="143" t="s">
        <v>30</v>
      </c>
      <c r="BD4" s="148" t="s">
        <v>30</v>
      </c>
      <c r="BE4" s="142" t="s">
        <v>31</v>
      </c>
      <c r="BG4" s="145">
        <f t="shared" si="6"/>
        <v>0</v>
      </c>
      <c r="BH4" s="146"/>
      <c r="BJ4" s="147"/>
      <c r="BS4" s="140"/>
    </row>
    <row r="5" spans="1:71" x14ac:dyDescent="0.3">
      <c r="A5" s="103" t="s">
        <v>321</v>
      </c>
      <c r="B5" s="103">
        <v>2131</v>
      </c>
      <c r="C5" s="104" t="s">
        <v>322</v>
      </c>
      <c r="D5" s="105"/>
      <c r="E5" s="104" t="s">
        <v>186</v>
      </c>
      <c r="F5" s="104" t="s">
        <v>315</v>
      </c>
      <c r="G5" s="104" t="s">
        <v>323</v>
      </c>
      <c r="H5" s="141" t="s">
        <v>317</v>
      </c>
      <c r="I5" s="106"/>
      <c r="J5" s="12" t="s">
        <v>202</v>
      </c>
      <c r="K5" s="13">
        <v>44361</v>
      </c>
      <c r="L5" s="14" t="s">
        <v>28</v>
      </c>
      <c r="M5" s="15">
        <f t="shared" si="7"/>
        <v>31</v>
      </c>
      <c r="N5" s="15">
        <f t="shared" si="8"/>
        <v>20</v>
      </c>
      <c r="O5" s="15">
        <f t="shared" si="9"/>
        <v>19</v>
      </c>
      <c r="P5" s="15">
        <f t="shared" si="1"/>
        <v>0</v>
      </c>
      <c r="Q5" s="15">
        <f t="shared" si="2"/>
        <v>11</v>
      </c>
      <c r="R5" s="15">
        <f t="shared" si="3"/>
        <v>1</v>
      </c>
      <c r="S5" s="15">
        <f t="shared" si="10"/>
        <v>1</v>
      </c>
      <c r="T5" s="15">
        <f t="shared" si="11"/>
        <v>0</v>
      </c>
      <c r="U5" s="15">
        <f t="shared" si="12"/>
        <v>0</v>
      </c>
      <c r="V5" s="16">
        <f t="shared" si="13"/>
        <v>0</v>
      </c>
      <c r="W5" s="15">
        <f t="shared" si="4"/>
        <v>3</v>
      </c>
      <c r="X5" s="17">
        <f t="shared" si="14"/>
        <v>0</v>
      </c>
      <c r="Y5" s="17">
        <f t="shared" si="15"/>
        <v>0</v>
      </c>
      <c r="Z5" s="16">
        <f t="shared" si="5"/>
        <v>1</v>
      </c>
      <c r="AA5" s="142" t="s">
        <v>31</v>
      </c>
      <c r="AB5" s="142" t="s">
        <v>31</v>
      </c>
      <c r="AC5" s="142" t="s">
        <v>31</v>
      </c>
      <c r="AD5" s="142" t="s">
        <v>31</v>
      </c>
      <c r="AE5" s="143" t="s">
        <v>30</v>
      </c>
      <c r="AF5" s="143" t="s">
        <v>30</v>
      </c>
      <c r="AG5" s="143" t="s">
        <v>30</v>
      </c>
      <c r="AH5" s="143" t="s">
        <v>30</v>
      </c>
      <c r="AI5" s="143" t="s">
        <v>30</v>
      </c>
      <c r="AJ5" s="142" t="s">
        <v>31</v>
      </c>
      <c r="AK5" s="142" t="s">
        <v>31</v>
      </c>
      <c r="AL5" s="143" t="s">
        <v>32</v>
      </c>
      <c r="AM5" s="143" t="s">
        <v>30</v>
      </c>
      <c r="AN5" s="148" t="s">
        <v>30</v>
      </c>
      <c r="AO5" s="143" t="s">
        <v>30</v>
      </c>
      <c r="AP5" s="148" t="s">
        <v>30</v>
      </c>
      <c r="AQ5" s="142" t="s">
        <v>31</v>
      </c>
      <c r="AR5" s="142" t="s">
        <v>31</v>
      </c>
      <c r="AS5" s="148" t="s">
        <v>30</v>
      </c>
      <c r="AT5" s="144" t="s">
        <v>127</v>
      </c>
      <c r="AU5" s="143" t="s">
        <v>32</v>
      </c>
      <c r="AV5" s="143" t="s">
        <v>30</v>
      </c>
      <c r="AW5" s="148" t="s">
        <v>30</v>
      </c>
      <c r="AX5" s="142" t="s">
        <v>31</v>
      </c>
      <c r="AY5" s="142" t="s">
        <v>31</v>
      </c>
      <c r="AZ5" s="143" t="s">
        <v>30</v>
      </c>
      <c r="BA5" s="148" t="s">
        <v>30</v>
      </c>
      <c r="BB5" s="143" t="s">
        <v>32</v>
      </c>
      <c r="BC5" s="143" t="s">
        <v>30</v>
      </c>
      <c r="BD5" s="143" t="s">
        <v>30</v>
      </c>
      <c r="BE5" s="142" t="s">
        <v>31</v>
      </c>
      <c r="BG5" s="145">
        <f t="shared" si="6"/>
        <v>0</v>
      </c>
      <c r="BH5" s="146"/>
      <c r="BJ5" s="147"/>
      <c r="BS5" s="140"/>
    </row>
    <row r="6" spans="1:71" x14ac:dyDescent="0.3">
      <c r="A6" s="103" t="s">
        <v>548</v>
      </c>
      <c r="B6" s="103">
        <v>2392</v>
      </c>
      <c r="C6" s="104" t="s">
        <v>549</v>
      </c>
      <c r="D6" s="105"/>
      <c r="E6" s="104" t="s">
        <v>186</v>
      </c>
      <c r="F6" s="104" t="s">
        <v>199</v>
      </c>
      <c r="G6" s="104" t="s">
        <v>550</v>
      </c>
      <c r="H6" s="106" t="s">
        <v>551</v>
      </c>
      <c r="I6" s="106"/>
      <c r="J6" s="12" t="s">
        <v>202</v>
      </c>
      <c r="K6" s="13">
        <v>45695</v>
      </c>
      <c r="L6" s="14" t="s">
        <v>28</v>
      </c>
      <c r="M6" s="15">
        <f t="shared" si="7"/>
        <v>31</v>
      </c>
      <c r="N6" s="15">
        <f t="shared" si="8"/>
        <v>31</v>
      </c>
      <c r="O6" s="16">
        <f t="shared" si="9"/>
        <v>15.5</v>
      </c>
      <c r="P6" s="15">
        <f t="shared" si="1"/>
        <v>0</v>
      </c>
      <c r="Q6" s="15">
        <f t="shared" si="2"/>
        <v>0</v>
      </c>
      <c r="R6" s="15">
        <f t="shared" si="3"/>
        <v>0</v>
      </c>
      <c r="S6" s="15">
        <f t="shared" si="10"/>
        <v>0</v>
      </c>
      <c r="T6" s="15">
        <f t="shared" si="11"/>
        <v>0</v>
      </c>
      <c r="U6" s="15">
        <f t="shared" si="12"/>
        <v>0</v>
      </c>
      <c r="V6" s="16">
        <f t="shared" si="13"/>
        <v>15.5</v>
      </c>
      <c r="W6" s="15">
        <f t="shared" si="4"/>
        <v>0</v>
      </c>
      <c r="X6" s="17">
        <f t="shared" si="14"/>
        <v>0</v>
      </c>
      <c r="Y6" s="17">
        <f t="shared" si="15"/>
        <v>0</v>
      </c>
      <c r="Z6" s="16">
        <f t="shared" si="5"/>
        <v>15.5</v>
      </c>
      <c r="AA6" s="150" t="s">
        <v>34</v>
      </c>
      <c r="AB6" s="150" t="s">
        <v>34</v>
      </c>
      <c r="AC6" s="150" t="s">
        <v>34</v>
      </c>
      <c r="AD6" s="150" t="s">
        <v>34</v>
      </c>
      <c r="AE6" s="150" t="s">
        <v>34</v>
      </c>
      <c r="AF6" s="150" t="s">
        <v>34</v>
      </c>
      <c r="AG6" s="150" t="s">
        <v>34</v>
      </c>
      <c r="AH6" s="150" t="s">
        <v>34</v>
      </c>
      <c r="AI6" s="150" t="s">
        <v>34</v>
      </c>
      <c r="AJ6" s="150" t="s">
        <v>34</v>
      </c>
      <c r="AK6" s="150" t="s">
        <v>34</v>
      </c>
      <c r="AL6" s="150" t="s">
        <v>34</v>
      </c>
      <c r="AM6" s="150" t="s">
        <v>34</v>
      </c>
      <c r="AN6" s="150" t="s">
        <v>34</v>
      </c>
      <c r="AO6" s="150" t="s">
        <v>34</v>
      </c>
      <c r="AP6" s="150" t="s">
        <v>34</v>
      </c>
      <c r="AQ6" s="150" t="s">
        <v>34</v>
      </c>
      <c r="AR6" s="150" t="s">
        <v>34</v>
      </c>
      <c r="AS6" s="150" t="s">
        <v>34</v>
      </c>
      <c r="AT6" s="150" t="s">
        <v>34</v>
      </c>
      <c r="AU6" s="150" t="s">
        <v>34</v>
      </c>
      <c r="AV6" s="150" t="s">
        <v>34</v>
      </c>
      <c r="AW6" s="150" t="s">
        <v>34</v>
      </c>
      <c r="AX6" s="150" t="s">
        <v>34</v>
      </c>
      <c r="AY6" s="150" t="s">
        <v>34</v>
      </c>
      <c r="AZ6" s="150" t="s">
        <v>34</v>
      </c>
      <c r="BA6" s="150" t="s">
        <v>34</v>
      </c>
      <c r="BB6" s="150" t="s">
        <v>34</v>
      </c>
      <c r="BC6" s="150" t="s">
        <v>34</v>
      </c>
      <c r="BD6" s="150" t="s">
        <v>34</v>
      </c>
      <c r="BE6" s="150" t="s">
        <v>34</v>
      </c>
      <c r="BG6" s="145">
        <f t="shared" si="6"/>
        <v>0</v>
      </c>
      <c r="BH6" s="146"/>
      <c r="BJ6" s="147"/>
      <c r="BS6" s="140"/>
    </row>
    <row r="7" spans="1:71" x14ac:dyDescent="0.3">
      <c r="A7" s="103" t="s">
        <v>211</v>
      </c>
      <c r="B7" s="103">
        <v>2394</v>
      </c>
      <c r="C7" s="104" t="s">
        <v>212</v>
      </c>
      <c r="D7" s="105"/>
      <c r="E7" s="104" t="s">
        <v>186</v>
      </c>
      <c r="F7" s="104" t="s">
        <v>199</v>
      </c>
      <c r="G7" s="104" t="s">
        <v>213</v>
      </c>
      <c r="H7" s="141" t="s">
        <v>214</v>
      </c>
      <c r="I7" s="106"/>
      <c r="J7" s="12" t="s">
        <v>202</v>
      </c>
      <c r="K7" s="13">
        <v>45810</v>
      </c>
      <c r="L7" s="14" t="s">
        <v>28</v>
      </c>
      <c r="M7" s="15">
        <f t="shared" si="7"/>
        <v>31</v>
      </c>
      <c r="N7" s="15">
        <f t="shared" si="8"/>
        <v>18</v>
      </c>
      <c r="O7" s="15">
        <f t="shared" si="9"/>
        <v>16</v>
      </c>
      <c r="P7" s="15">
        <f t="shared" si="1"/>
        <v>0</v>
      </c>
      <c r="Q7" s="15">
        <f t="shared" si="2"/>
        <v>13</v>
      </c>
      <c r="R7" s="15">
        <f t="shared" si="3"/>
        <v>2</v>
      </c>
      <c r="S7" s="15">
        <f t="shared" si="10"/>
        <v>0</v>
      </c>
      <c r="T7" s="15">
        <f t="shared" si="11"/>
        <v>0</v>
      </c>
      <c r="U7" s="15">
        <f t="shared" si="12"/>
        <v>0</v>
      </c>
      <c r="V7" s="16">
        <f t="shared" si="13"/>
        <v>2</v>
      </c>
      <c r="W7" s="15">
        <f t="shared" si="4"/>
        <v>1</v>
      </c>
      <c r="X7" s="17">
        <f t="shared" si="14"/>
        <v>0</v>
      </c>
      <c r="Y7" s="17">
        <f t="shared" si="15"/>
        <v>0</v>
      </c>
      <c r="Z7" s="16">
        <f t="shared" si="5"/>
        <v>2</v>
      </c>
      <c r="AA7" s="142" t="s">
        <v>31</v>
      </c>
      <c r="AB7" s="142" t="s">
        <v>31</v>
      </c>
      <c r="AC7" s="142" t="s">
        <v>31</v>
      </c>
      <c r="AD7" s="142" t="s">
        <v>31</v>
      </c>
      <c r="AE7" s="148" t="s">
        <v>30</v>
      </c>
      <c r="AF7" s="148" t="s">
        <v>30</v>
      </c>
      <c r="AG7" s="148" t="s">
        <v>30</v>
      </c>
      <c r="AH7" s="148" t="s">
        <v>30</v>
      </c>
      <c r="AI7" s="150" t="s">
        <v>30</v>
      </c>
      <c r="AJ7" s="142" t="s">
        <v>31</v>
      </c>
      <c r="AK7" s="142" t="s">
        <v>31</v>
      </c>
      <c r="AL7" s="150" t="s">
        <v>30</v>
      </c>
      <c r="AM7" s="142" t="s">
        <v>31</v>
      </c>
      <c r="AN7" s="148" t="s">
        <v>30</v>
      </c>
      <c r="AO7" s="143" t="s">
        <v>30</v>
      </c>
      <c r="AP7" s="148" t="s">
        <v>30</v>
      </c>
      <c r="AQ7" s="142" t="s">
        <v>31</v>
      </c>
      <c r="AR7" s="142" t="s">
        <v>31</v>
      </c>
      <c r="AS7" s="143" t="s">
        <v>32</v>
      </c>
      <c r="AT7" s="148" t="s">
        <v>30</v>
      </c>
      <c r="AU7" s="142" t="s">
        <v>31</v>
      </c>
      <c r="AV7" s="151" t="s">
        <v>133</v>
      </c>
      <c r="AW7" s="151" t="s">
        <v>133</v>
      </c>
      <c r="AX7" s="142" t="s">
        <v>31</v>
      </c>
      <c r="AY7" s="142" t="s">
        <v>31</v>
      </c>
      <c r="AZ7" s="149" t="s">
        <v>30</v>
      </c>
      <c r="BA7" s="143" t="s">
        <v>30</v>
      </c>
      <c r="BB7" s="148" t="s">
        <v>30</v>
      </c>
      <c r="BC7" s="148" t="s">
        <v>30</v>
      </c>
      <c r="BD7" s="148" t="s">
        <v>30</v>
      </c>
      <c r="BE7" s="142" t="s">
        <v>31</v>
      </c>
      <c r="BG7" s="145">
        <f t="shared" si="6"/>
        <v>0</v>
      </c>
      <c r="BH7" s="146"/>
      <c r="BJ7" s="147"/>
      <c r="BS7" s="140"/>
    </row>
    <row r="8" spans="1:71" x14ac:dyDescent="0.3">
      <c r="A8" s="103" t="s">
        <v>197</v>
      </c>
      <c r="B8" s="103"/>
      <c r="C8" s="104" t="s">
        <v>198</v>
      </c>
      <c r="D8" s="105"/>
      <c r="E8" s="104" t="s">
        <v>186</v>
      </c>
      <c r="F8" s="104" t="s">
        <v>199</v>
      </c>
      <c r="G8" s="104" t="s">
        <v>200</v>
      </c>
      <c r="H8" s="141" t="s">
        <v>317</v>
      </c>
      <c r="I8" s="106"/>
      <c r="J8" s="12" t="s">
        <v>202</v>
      </c>
      <c r="K8" s="13">
        <v>45845</v>
      </c>
      <c r="L8" s="14" t="s">
        <v>28</v>
      </c>
      <c r="M8" s="15">
        <f t="shared" si="7"/>
        <v>31</v>
      </c>
      <c r="N8" s="15">
        <f t="shared" si="8"/>
        <v>20</v>
      </c>
      <c r="O8" s="15">
        <f t="shared" si="9"/>
        <v>20</v>
      </c>
      <c r="P8" s="15">
        <f t="shared" si="1"/>
        <v>0</v>
      </c>
      <c r="Q8" s="15">
        <f t="shared" si="2"/>
        <v>11</v>
      </c>
      <c r="R8" s="15">
        <f t="shared" si="3"/>
        <v>0</v>
      </c>
      <c r="S8" s="15">
        <f t="shared" si="10"/>
        <v>0</v>
      </c>
      <c r="T8" s="15">
        <f t="shared" si="11"/>
        <v>0</v>
      </c>
      <c r="U8" s="15">
        <f t="shared" si="12"/>
        <v>0</v>
      </c>
      <c r="V8" s="16">
        <f t="shared" si="13"/>
        <v>0</v>
      </c>
      <c r="W8" s="15">
        <f t="shared" si="4"/>
        <v>1</v>
      </c>
      <c r="X8" s="17">
        <f t="shared" si="14"/>
        <v>0</v>
      </c>
      <c r="Y8" s="17">
        <f t="shared" si="15"/>
        <v>0</v>
      </c>
      <c r="Z8" s="16">
        <f t="shared" si="5"/>
        <v>0</v>
      </c>
      <c r="AA8" s="142" t="s">
        <v>31</v>
      </c>
      <c r="AB8" s="142" t="s">
        <v>31</v>
      </c>
      <c r="AC8" s="142" t="s">
        <v>31</v>
      </c>
      <c r="AD8" s="142" t="s">
        <v>31</v>
      </c>
      <c r="AE8" s="148" t="s">
        <v>30</v>
      </c>
      <c r="AF8" s="143" t="s">
        <v>32</v>
      </c>
      <c r="AG8" s="148" t="s">
        <v>30</v>
      </c>
      <c r="AH8" s="148" t="s">
        <v>30</v>
      </c>
      <c r="AI8" s="148" t="s">
        <v>30</v>
      </c>
      <c r="AJ8" s="142" t="s">
        <v>31</v>
      </c>
      <c r="AK8" s="142" t="s">
        <v>31</v>
      </c>
      <c r="AL8" s="148" t="s">
        <v>30</v>
      </c>
      <c r="AM8" s="148" t="s">
        <v>30</v>
      </c>
      <c r="AN8" s="148" t="s">
        <v>30</v>
      </c>
      <c r="AO8" s="150" t="s">
        <v>30</v>
      </c>
      <c r="AP8" s="148" t="s">
        <v>30</v>
      </c>
      <c r="AQ8" s="142" t="s">
        <v>31</v>
      </c>
      <c r="AR8" s="142" t="s">
        <v>31</v>
      </c>
      <c r="AS8" s="148" t="s">
        <v>30</v>
      </c>
      <c r="AT8" s="148" t="s">
        <v>30</v>
      </c>
      <c r="AU8" s="148" t="s">
        <v>30</v>
      </c>
      <c r="AV8" s="143" t="s">
        <v>30</v>
      </c>
      <c r="AW8" s="148" t="s">
        <v>30</v>
      </c>
      <c r="AX8" s="142" t="s">
        <v>31</v>
      </c>
      <c r="AY8" s="142" t="s">
        <v>31</v>
      </c>
      <c r="AZ8" s="148" t="s">
        <v>30</v>
      </c>
      <c r="BA8" s="143" t="s">
        <v>30</v>
      </c>
      <c r="BB8" s="148" t="s">
        <v>30</v>
      </c>
      <c r="BC8" s="148" t="s">
        <v>30</v>
      </c>
      <c r="BD8" s="148" t="s">
        <v>30</v>
      </c>
      <c r="BE8" s="142" t="s">
        <v>31</v>
      </c>
      <c r="BG8" s="145">
        <f t="shared" si="6"/>
        <v>0</v>
      </c>
      <c r="BH8" s="146"/>
      <c r="BJ8" s="147"/>
      <c r="BS8" s="140"/>
    </row>
    <row r="9" spans="1:71" x14ac:dyDescent="0.3">
      <c r="A9" s="103" t="s">
        <v>324</v>
      </c>
      <c r="B9" s="103">
        <v>2390</v>
      </c>
      <c r="C9" s="104" t="s">
        <v>325</v>
      </c>
      <c r="D9" s="105"/>
      <c r="E9" s="104" t="s">
        <v>186</v>
      </c>
      <c r="F9" s="152" t="s">
        <v>225</v>
      </c>
      <c r="G9" s="152" t="s">
        <v>326</v>
      </c>
      <c r="H9" s="106" t="s">
        <v>551</v>
      </c>
      <c r="I9" s="106"/>
      <c r="J9" s="12" t="s">
        <v>232</v>
      </c>
      <c r="K9" s="13">
        <v>45635</v>
      </c>
      <c r="L9" s="14" t="s">
        <v>28</v>
      </c>
      <c r="M9" s="15">
        <f t="shared" si="7"/>
        <v>31</v>
      </c>
      <c r="N9" s="15">
        <f t="shared" si="8"/>
        <v>19</v>
      </c>
      <c r="O9" s="15">
        <f t="shared" si="9"/>
        <v>19</v>
      </c>
      <c r="P9" s="15">
        <f t="shared" si="1"/>
        <v>0</v>
      </c>
      <c r="Q9" s="15">
        <f t="shared" si="2"/>
        <v>11</v>
      </c>
      <c r="R9" s="15">
        <f t="shared" si="3"/>
        <v>0</v>
      </c>
      <c r="S9" s="15">
        <f t="shared" si="10"/>
        <v>1</v>
      </c>
      <c r="T9" s="15">
        <f t="shared" si="11"/>
        <v>0</v>
      </c>
      <c r="U9" s="15">
        <f t="shared" si="12"/>
        <v>1</v>
      </c>
      <c r="V9" s="16">
        <f t="shared" si="13"/>
        <v>0</v>
      </c>
      <c r="W9" s="15">
        <f t="shared" si="4"/>
        <v>0</v>
      </c>
      <c r="X9" s="17">
        <f t="shared" si="14"/>
        <v>0</v>
      </c>
      <c r="Y9" s="17">
        <f t="shared" si="15"/>
        <v>0</v>
      </c>
      <c r="Z9" s="16">
        <f t="shared" si="5"/>
        <v>1</v>
      </c>
      <c r="AA9" s="142" t="s">
        <v>31</v>
      </c>
      <c r="AB9" s="142" t="s">
        <v>31</v>
      </c>
      <c r="AC9" s="142" t="s">
        <v>31</v>
      </c>
      <c r="AD9" s="142" t="s">
        <v>31</v>
      </c>
      <c r="AE9" s="143" t="s">
        <v>30</v>
      </c>
      <c r="AF9" s="143" t="s">
        <v>30</v>
      </c>
      <c r="AG9" s="143" t="s">
        <v>30</v>
      </c>
      <c r="AH9" s="143" t="s">
        <v>30</v>
      </c>
      <c r="AI9" s="143" t="s">
        <v>30</v>
      </c>
      <c r="AJ9" s="142" t="s">
        <v>31</v>
      </c>
      <c r="AK9" s="142" t="s">
        <v>31</v>
      </c>
      <c r="AL9" s="143" t="s">
        <v>30</v>
      </c>
      <c r="AM9" s="150" t="s">
        <v>30</v>
      </c>
      <c r="AN9" s="143" t="s">
        <v>30</v>
      </c>
      <c r="AO9" s="150" t="s">
        <v>30</v>
      </c>
      <c r="AP9" s="148" t="s">
        <v>30</v>
      </c>
      <c r="AQ9" s="142" t="s">
        <v>31</v>
      </c>
      <c r="AR9" s="142" t="s">
        <v>31</v>
      </c>
      <c r="AS9" s="143" t="s">
        <v>30</v>
      </c>
      <c r="AT9" s="143" t="s">
        <v>30</v>
      </c>
      <c r="AU9" s="148" t="s">
        <v>30</v>
      </c>
      <c r="AV9" s="143" t="s">
        <v>30</v>
      </c>
      <c r="AW9" s="144" t="s">
        <v>113</v>
      </c>
      <c r="AX9" s="142" t="s">
        <v>31</v>
      </c>
      <c r="AY9" s="142" t="s">
        <v>31</v>
      </c>
      <c r="AZ9" s="149" t="s">
        <v>30</v>
      </c>
      <c r="BA9" s="148" t="s">
        <v>30</v>
      </c>
      <c r="BB9" s="143" t="s">
        <v>30</v>
      </c>
      <c r="BC9" s="148" t="s">
        <v>30</v>
      </c>
      <c r="BD9" s="148" t="s">
        <v>30</v>
      </c>
      <c r="BE9" s="142" t="s">
        <v>31</v>
      </c>
      <c r="BG9" s="145">
        <f t="shared" si="6"/>
        <v>0</v>
      </c>
      <c r="BH9" s="146"/>
      <c r="BJ9" s="147"/>
      <c r="BS9" s="140"/>
    </row>
    <row r="10" spans="1:71" ht="15" customHeight="1" x14ac:dyDescent="0.3">
      <c r="A10" s="103" t="s">
        <v>203</v>
      </c>
      <c r="B10" s="103"/>
      <c r="C10" s="104" t="s">
        <v>204</v>
      </c>
      <c r="D10" s="105"/>
      <c r="E10" s="104" t="s">
        <v>186</v>
      </c>
      <c r="F10" s="104" t="s">
        <v>199</v>
      </c>
      <c r="G10" s="104" t="s">
        <v>188</v>
      </c>
      <c r="H10" s="106" t="s">
        <v>551</v>
      </c>
      <c r="I10" s="106"/>
      <c r="J10" s="12" t="s">
        <v>205</v>
      </c>
      <c r="K10" s="13">
        <v>45965</v>
      </c>
      <c r="L10" s="14" t="s">
        <v>206</v>
      </c>
      <c r="M10" s="15">
        <f t="shared" si="7"/>
        <v>31</v>
      </c>
      <c r="N10" s="15">
        <f t="shared" si="8"/>
        <v>20</v>
      </c>
      <c r="O10" s="15">
        <f t="shared" si="9"/>
        <v>19</v>
      </c>
      <c r="P10" s="15">
        <f t="shared" si="1"/>
        <v>0</v>
      </c>
      <c r="Q10" s="15">
        <f t="shared" si="2"/>
        <v>11</v>
      </c>
      <c r="R10" s="15">
        <f t="shared" si="3"/>
        <v>1</v>
      </c>
      <c r="S10" s="15">
        <f t="shared" si="10"/>
        <v>0</v>
      </c>
      <c r="T10" s="15">
        <f t="shared" si="11"/>
        <v>0</v>
      </c>
      <c r="U10" s="15">
        <f t="shared" si="12"/>
        <v>0</v>
      </c>
      <c r="V10" s="16">
        <f t="shared" si="13"/>
        <v>1</v>
      </c>
      <c r="W10" s="15">
        <f t="shared" si="4"/>
        <v>0</v>
      </c>
      <c r="X10" s="17">
        <f t="shared" si="14"/>
        <v>0</v>
      </c>
      <c r="Y10" s="17">
        <f t="shared" si="15"/>
        <v>0</v>
      </c>
      <c r="Z10" s="16">
        <f t="shared" si="5"/>
        <v>1</v>
      </c>
      <c r="AA10" s="142" t="s">
        <v>31</v>
      </c>
      <c r="AB10" s="142" t="s">
        <v>31</v>
      </c>
      <c r="AC10" s="142" t="s">
        <v>31</v>
      </c>
      <c r="AD10" s="142" t="s">
        <v>31</v>
      </c>
      <c r="AE10" s="150" t="s">
        <v>30</v>
      </c>
      <c r="AF10" s="150" t="s">
        <v>30</v>
      </c>
      <c r="AG10" s="150" t="s">
        <v>30</v>
      </c>
      <c r="AH10" s="150" t="s">
        <v>30</v>
      </c>
      <c r="AI10" s="150" t="s">
        <v>30</v>
      </c>
      <c r="AJ10" s="142" t="s">
        <v>31</v>
      </c>
      <c r="AK10" s="142" t="s">
        <v>31</v>
      </c>
      <c r="AL10" s="151" t="s">
        <v>29</v>
      </c>
      <c r="AM10" s="150" t="s">
        <v>30</v>
      </c>
      <c r="AN10" s="150" t="s">
        <v>30</v>
      </c>
      <c r="AO10" s="150" t="s">
        <v>30</v>
      </c>
      <c r="AP10" s="150" t="s">
        <v>30</v>
      </c>
      <c r="AQ10" s="142" t="s">
        <v>31</v>
      </c>
      <c r="AR10" s="142" t="s">
        <v>31</v>
      </c>
      <c r="AS10" s="150" t="s">
        <v>30</v>
      </c>
      <c r="AT10" s="150" t="s">
        <v>30</v>
      </c>
      <c r="AU10" s="150" t="s">
        <v>30</v>
      </c>
      <c r="AV10" s="150" t="s">
        <v>30</v>
      </c>
      <c r="AW10" s="150" t="s">
        <v>30</v>
      </c>
      <c r="AX10" s="142" t="s">
        <v>31</v>
      </c>
      <c r="AY10" s="142" t="s">
        <v>31</v>
      </c>
      <c r="AZ10" s="150" t="s">
        <v>30</v>
      </c>
      <c r="BA10" s="150" t="s">
        <v>30</v>
      </c>
      <c r="BB10" s="150" t="s">
        <v>30</v>
      </c>
      <c r="BC10" s="150" t="s">
        <v>30</v>
      </c>
      <c r="BD10" s="150" t="s">
        <v>30</v>
      </c>
      <c r="BE10" s="142" t="s">
        <v>31</v>
      </c>
      <c r="BG10" s="145">
        <f t="shared" si="6"/>
        <v>0</v>
      </c>
      <c r="BH10" s="146"/>
      <c r="BJ10" s="147"/>
      <c r="BS10" s="140"/>
    </row>
    <row r="11" spans="1:71" ht="15" customHeight="1" x14ac:dyDescent="0.3">
      <c r="A11" s="120" t="s">
        <v>552</v>
      </c>
      <c r="B11" s="120"/>
      <c r="C11" s="122" t="s">
        <v>259</v>
      </c>
      <c r="D11" s="105"/>
      <c r="E11" s="104" t="s">
        <v>186</v>
      </c>
      <c r="F11" s="104" t="s">
        <v>199</v>
      </c>
      <c r="G11" s="104" t="s">
        <v>188</v>
      </c>
      <c r="H11" s="106" t="s">
        <v>551</v>
      </c>
      <c r="I11" s="106"/>
      <c r="J11" s="12"/>
      <c r="K11" s="13">
        <v>46029</v>
      </c>
      <c r="L11" s="14" t="s">
        <v>28</v>
      </c>
      <c r="M11" s="15">
        <f>N11+Q11+U11</f>
        <v>1</v>
      </c>
      <c r="N11" s="15">
        <f>O11+R11+(COUNTIF(AA11:BE11,"P/2")/2)+(COUNTIF(AA11:BE11,"TR-P/2")/2)</f>
        <v>1</v>
      </c>
      <c r="O11" s="15">
        <f>COUNTIF(AA11:BE11,"P")+COUNTIF(AA11:BE11,"RP")+COUNTIF(AA11:BE11,"UT-RP")+COUNTIF(AA11:BE11,"AT-RP")+COUNTIF(AA11:BE11,"AT")+COUNTIF(AA11:BE11,"UT")+COUNTIF(AA11:BE11,"MU")+COUNTIF(AA11:BE11,"AT-MU")+COUNTIF(AA11:BE11,"UT-MU")+COUNTIF(AA11:BE11,"EL")+COUNTIF(AA11:BE11,"UT-EL")+COUNTIF(AA11:BE11,"AT-EL")+COUNTIF(AA11:BE11,"EL-MU")+COUNTIF(AA11:BE11,"TR")+COUNTIF(AA11:BE11,"TR-MU")+COUNTIF(AA11:BE11,"TR-EL")+COUNTIF(AA11:BE11,"TR-AT")+COUNTIF(AA11:BE11,"TR-UT")+COUNTIF(AA11:BE11,"TR-P")+(COUNTIF(AA11:BE11,"P/2")/2)</f>
        <v>1</v>
      </c>
      <c r="P11" s="15">
        <f>COUNTIF(AA11:BE11,"Leave")</f>
        <v>0</v>
      </c>
      <c r="Q11" s="15">
        <f>COUNTIF(AA11:BE11,"Off")+COUNTIF(AA11:BE11,"TR-Off")</f>
        <v>0</v>
      </c>
      <c r="R11" s="15">
        <f>COUNTIF(AA11:BE11,"NCNS")+COUNTIF(AA11:BE11,"A")+COUNTIF(AA11:BE11,"U")+COUNTIF(AA11:BE11,"SL")+COUNTIF(AA11:BE11,"UC")+COUNTIF(AA11:BE11,"TR-UC")+COUNTIF(AA11:BE11,"TR-U")+COUNTIF(AA11:BE11,"TR-NCNS")</f>
        <v>0</v>
      </c>
      <c r="S11" s="15">
        <f>(COUNTIF(AA11:BE11,"A")+(COUNTIF(AA11:BE11,"CL")+(COUNTIF(AA11:BE11,"SL"))))</f>
        <v>0</v>
      </c>
      <c r="T11" s="15">
        <f>COUNTIF(AA11:BE11,"EL")+COUNTIF(AA11:BE11,"AT-EL")+COUNTIF(AA11:BE11,"UT-EL")+COUNTIF(AA11:BE11,"EL-MU")++COUNTIF(AA11:BE11,"TR-EL")</f>
        <v>0</v>
      </c>
      <c r="U11" s="15">
        <f>(COUNTIF(AA11:BE11,"Leave")+(COUNTIF(AA11:BE11,"CL")+(COUNTIF(AA11:BE11,"AU")))+(COUNTIF(AA11:BE11,"TR-AU"))+(COUNTIF(AA11:BE11,"ML")))</f>
        <v>0</v>
      </c>
      <c r="V11" s="16">
        <f>COUNTIF(AA11:BE11,"AU")+COUNTIF(AA11:BE11,"U")+COUNTIF(AA11:BE11,"UC")+COUNTIF(AA11:BE11,"NCNS")+COUNTIF(AA11:BE11,"TR-AU")+COUNTIF(AA11:BE11,"TR-U")+COUNTIF(AA11:BE11,"TR-UC")+COUNTIF(AA11:BE11,"TR-NCNS")+(COUNTIF(AA11:BE11,"P/2")/2)+(COUNTIF(AA11:BE11,"TR-P/2")/2)</f>
        <v>0</v>
      </c>
      <c r="W11" s="15">
        <f>COUNTIF(AA11:BE11,"AT-RP")+COUNTIF(AA11:BE11,"AT")+COUNTIF(AA11:BE11,"AT-MU")+COUNTIF(AA11:BE11,"AT-EL")+COUNTIF(AA11:BE11,"TR-AT")+COUNTIF(AA11:BE11,"UT-RP")+COUNTIF(AA11:BE11,"UT")+COUNTIF(AA11:BE11,"UT-MU")+COUNTIF(AA11:BE11,"UT-EL")+COUNTIF(AA11:BE11,"TR-UT")</f>
        <v>0</v>
      </c>
      <c r="X11" s="17">
        <f>COUNTIF(AA11:BE11,"MU")+COUNTIF(AA11:BE11,"T-MU")+COUNTIF(AA11:BE11,"EL-MU")+COUNTIF(AA11:BE11,"TR-MU")</f>
        <v>0</v>
      </c>
      <c r="Y11" s="17">
        <f>COUNTIF(AA11:BE11,"ML")</f>
        <v>0</v>
      </c>
      <c r="Z11" s="16">
        <f>V11+S11+P11+Y11</f>
        <v>0</v>
      </c>
      <c r="AA11" s="153"/>
      <c r="AB11" s="153"/>
      <c r="AC11" s="153"/>
      <c r="AD11" s="153"/>
      <c r="AE11" s="153"/>
      <c r="AF11" s="153"/>
      <c r="AG11" s="154" t="s">
        <v>30</v>
      </c>
      <c r="AH11" s="151" t="s">
        <v>165</v>
      </c>
      <c r="AI11" s="151" t="s">
        <v>165</v>
      </c>
      <c r="AJ11" s="151" t="s">
        <v>165</v>
      </c>
      <c r="AK11" s="151" t="s">
        <v>165</v>
      </c>
      <c r="AL11" s="151" t="s">
        <v>165</v>
      </c>
      <c r="AM11" s="151" t="s">
        <v>165</v>
      </c>
      <c r="AN11" s="151" t="s">
        <v>165</v>
      </c>
      <c r="AO11" s="151" t="s">
        <v>165</v>
      </c>
      <c r="AP11" s="151" t="s">
        <v>165</v>
      </c>
      <c r="AQ11" s="151" t="s">
        <v>165</v>
      </c>
      <c r="AR11" s="151" t="s">
        <v>165</v>
      </c>
      <c r="AS11" s="151" t="s">
        <v>165</v>
      </c>
      <c r="AT11" s="151" t="s">
        <v>165</v>
      </c>
      <c r="AU11" s="151" t="s">
        <v>165</v>
      </c>
      <c r="AV11" s="151" t="s">
        <v>165</v>
      </c>
      <c r="AW11" s="151" t="s">
        <v>165</v>
      </c>
      <c r="AX11" s="151" t="s">
        <v>165</v>
      </c>
      <c r="AY11" s="151" t="s">
        <v>165</v>
      </c>
      <c r="AZ11" s="151" t="s">
        <v>165</v>
      </c>
      <c r="BA11" s="151" t="s">
        <v>165</v>
      </c>
      <c r="BB11" s="151" t="s">
        <v>165</v>
      </c>
      <c r="BC11" s="151" t="s">
        <v>165</v>
      </c>
      <c r="BD11" s="151" t="s">
        <v>165</v>
      </c>
      <c r="BE11" s="151" t="s">
        <v>165</v>
      </c>
      <c r="BG11" s="145">
        <f t="shared" si="6"/>
        <v>6</v>
      </c>
      <c r="BH11" s="146"/>
      <c r="BJ11" s="147"/>
      <c r="BS11" s="140"/>
    </row>
    <row r="12" spans="1:71" x14ac:dyDescent="0.3">
      <c r="A12" s="103" t="s">
        <v>223</v>
      </c>
      <c r="B12" s="103">
        <v>2385</v>
      </c>
      <c r="C12" s="104" t="s">
        <v>224</v>
      </c>
      <c r="D12" s="105"/>
      <c r="E12" s="104" t="s">
        <v>209</v>
      </c>
      <c r="F12" s="104" t="s">
        <v>225</v>
      </c>
      <c r="G12" s="104" t="s">
        <v>226</v>
      </c>
      <c r="H12" s="141" t="s">
        <v>214</v>
      </c>
      <c r="I12" s="106"/>
      <c r="J12" s="12" t="s">
        <v>227</v>
      </c>
      <c r="K12" s="13">
        <v>45572</v>
      </c>
      <c r="L12" s="14" t="s">
        <v>28</v>
      </c>
      <c r="M12" s="15">
        <f>N12+Q12+U12</f>
        <v>31</v>
      </c>
      <c r="N12" s="15">
        <f>O12+R12+(COUNTIF(AA12:BE12,"P/2")/2)+(COUNTIF(AA12:BE12,"TR-P/2")/2)</f>
        <v>13</v>
      </c>
      <c r="O12" s="15">
        <f>COUNTIF(AA12:BE12,"P")+COUNTIF(AA12:BE12,"RP")+COUNTIF(AA12:BE12,"UT-RP")+COUNTIF(AA12:BE12,"AT-RP")+COUNTIF(AA12:BE12,"AT")+COUNTIF(AA12:BE12,"UT")+COUNTIF(AA12:BE12,"MU")+COUNTIF(AA12:BE12,"AT-MU")+COUNTIF(AA12:BE12,"UT-MU")+COUNTIF(AA12:BE12,"EL")+COUNTIF(AA12:BE12,"UT-EL")+COUNTIF(AA12:BE12,"AT-EL")+COUNTIF(AA12:BE12,"EL-MU")+COUNTIF(AA12:BE12,"TR")+COUNTIF(AA12:BE12,"TR-MU")+COUNTIF(AA12:BE12,"TR-EL")+COUNTIF(AA12:BE12,"TR-AT")+COUNTIF(AA12:BE12,"TR-UT")+COUNTIF(AA12:BE12,"TR-P")+(COUNTIF(AA12:BE12,"P/2")/2)</f>
        <v>13</v>
      </c>
      <c r="P12" s="15">
        <f>COUNTIF(AA12:BE12,"Leave")</f>
        <v>4</v>
      </c>
      <c r="Q12" s="15">
        <f>COUNTIF(AA12:BE12,"Off")+COUNTIF(AA12:BE12,"TR-Off")</f>
        <v>11</v>
      </c>
      <c r="R12" s="15">
        <f>COUNTIF(AA12:BE12,"NCNS")+COUNTIF(AA12:BE12,"A")+COUNTIF(AA12:BE12,"U")+COUNTIF(AA12:BE12,"SL")+COUNTIF(AA12:BE12,"UC")+COUNTIF(AA12:BE12,"TR-UC")+COUNTIF(AA12:BE12,"TR-U")+COUNTIF(AA12:BE12,"TR-NCNS")</f>
        <v>0</v>
      </c>
      <c r="S12" s="15">
        <f>(COUNTIF(AA12:BE12,"A")+(COUNTIF(AA12:BE12,"CL")+(COUNTIF(AA12:BE12,"SL"))))</f>
        <v>3</v>
      </c>
      <c r="T12" s="15">
        <f>COUNTIF(AA12:BE12,"EL")+COUNTIF(AA12:BE12,"AT-EL")+COUNTIF(AA12:BE12,"UT-EL")+COUNTIF(AA12:BE12,"EL-MU")++COUNTIF(AA12:BE12,"TR-EL")</f>
        <v>1</v>
      </c>
      <c r="U12" s="15">
        <f>(COUNTIF(AA12:BE12,"Leave")+(COUNTIF(AA12:BE12,"CL")+(COUNTIF(AA12:BE12,"AU")))+(COUNTIF(AA12:BE12,"TR-AU"))+(COUNTIF(AA12:BE12,"ML")))</f>
        <v>7</v>
      </c>
      <c r="V12" s="16">
        <f>COUNTIF(AA12:BE12,"AU")+COUNTIF(AA12:BE12,"U")+COUNTIF(AA12:BE12,"UC")+COUNTIF(AA12:BE12,"NCNS")+COUNTIF(AA12:BE12,"TR-AU")+COUNTIF(AA12:BE12,"TR-U")+COUNTIF(AA12:BE12,"TR-UC")+COUNTIF(AA12:BE12,"TR-NCNS")+(COUNTIF(AA12:BE12,"P/2")/2)+(COUNTIF(AA12:BE12,"TR-P/2")/2)</f>
        <v>0</v>
      </c>
      <c r="W12" s="15">
        <f>COUNTIF(AA12:BE12,"AT-RP")+COUNTIF(AA12:BE12,"AT")+COUNTIF(AA12:BE12,"AT-MU")+COUNTIF(AA12:BE12,"AT-EL")+COUNTIF(AA12:BE12,"TR-AT")+COUNTIF(AA12:BE12,"UT-RP")+COUNTIF(AA12:BE12,"UT")+COUNTIF(AA12:BE12,"UT-MU")+COUNTIF(AA12:BE12,"UT-EL")+COUNTIF(AA12:BE12,"TR-UT")</f>
        <v>0</v>
      </c>
      <c r="X12" s="17">
        <f>COUNTIF(AA12:BE12,"MU")+COUNTIF(AA12:BE12,"T-MU")+COUNTIF(AA12:BE12,"EL-MU")+COUNTIF(AA12:BE12,"TR-MU")</f>
        <v>0</v>
      </c>
      <c r="Y12" s="17">
        <f>COUNTIF(AA12:BE12,"ML")</f>
        <v>0</v>
      </c>
      <c r="Z12" s="16">
        <f>V12+S12+P12+Y12</f>
        <v>7</v>
      </c>
      <c r="AA12" s="142" t="s">
        <v>31</v>
      </c>
      <c r="AB12" s="142" t="s">
        <v>31</v>
      </c>
      <c r="AC12" s="142" t="s">
        <v>31</v>
      </c>
      <c r="AD12" s="142" t="s">
        <v>31</v>
      </c>
      <c r="AE12" s="150" t="s">
        <v>30</v>
      </c>
      <c r="AF12" s="144" t="s">
        <v>113</v>
      </c>
      <c r="AG12" s="150" t="s">
        <v>30</v>
      </c>
      <c r="AH12" s="150" t="s">
        <v>30</v>
      </c>
      <c r="AI12" s="144" t="s">
        <v>113</v>
      </c>
      <c r="AJ12" s="142" t="s">
        <v>31</v>
      </c>
      <c r="AK12" s="142" t="s">
        <v>31</v>
      </c>
      <c r="AL12" s="150" t="s">
        <v>30</v>
      </c>
      <c r="AM12" s="150" t="s">
        <v>30</v>
      </c>
      <c r="AN12" s="150" t="s">
        <v>30</v>
      </c>
      <c r="AO12" s="150" t="s">
        <v>30</v>
      </c>
      <c r="AP12" s="142" t="s">
        <v>108</v>
      </c>
      <c r="AQ12" s="142" t="s">
        <v>31</v>
      </c>
      <c r="AR12" s="142" t="s">
        <v>31</v>
      </c>
      <c r="AS12" s="142" t="s">
        <v>108</v>
      </c>
      <c r="AT12" s="142" t="s">
        <v>108</v>
      </c>
      <c r="AU12" s="142" t="s">
        <v>108</v>
      </c>
      <c r="AV12" s="143" t="s">
        <v>33</v>
      </c>
      <c r="AW12" s="148" t="s">
        <v>30</v>
      </c>
      <c r="AX12" s="142" t="s">
        <v>31</v>
      </c>
      <c r="AY12" s="142" t="s">
        <v>31</v>
      </c>
      <c r="AZ12" s="149" t="s">
        <v>30</v>
      </c>
      <c r="BA12" s="143" t="s">
        <v>30</v>
      </c>
      <c r="BB12" s="150" t="s">
        <v>30</v>
      </c>
      <c r="BC12" s="143" t="s">
        <v>30</v>
      </c>
      <c r="BD12" s="144" t="s">
        <v>113</v>
      </c>
      <c r="BE12" s="142" t="s">
        <v>31</v>
      </c>
      <c r="BG12" s="145">
        <f t="shared" si="6"/>
        <v>0</v>
      </c>
      <c r="BH12" s="146"/>
      <c r="BJ12" s="147"/>
      <c r="BK12" s="155"/>
      <c r="BS12" s="140"/>
    </row>
    <row r="13" spans="1:71" ht="15" customHeight="1" x14ac:dyDescent="0.3">
      <c r="A13" s="103" t="s">
        <v>333</v>
      </c>
      <c r="B13" s="103">
        <v>2347</v>
      </c>
      <c r="C13" s="104" t="s">
        <v>334</v>
      </c>
      <c r="D13" s="105"/>
      <c r="E13" s="104" t="s">
        <v>209</v>
      </c>
      <c r="F13" s="104" t="s">
        <v>225</v>
      </c>
      <c r="G13" s="104" t="s">
        <v>335</v>
      </c>
      <c r="H13" s="141" t="s">
        <v>317</v>
      </c>
      <c r="I13" s="106"/>
      <c r="J13" s="12" t="s">
        <v>202</v>
      </c>
      <c r="K13" s="13">
        <v>45047</v>
      </c>
      <c r="L13" s="14" t="s">
        <v>28</v>
      </c>
      <c r="M13" s="15">
        <f t="shared" si="7"/>
        <v>31</v>
      </c>
      <c r="N13" s="15">
        <f t="shared" si="8"/>
        <v>19</v>
      </c>
      <c r="O13" s="15">
        <f t="shared" si="9"/>
        <v>19</v>
      </c>
      <c r="P13" s="15">
        <f t="shared" si="1"/>
        <v>0</v>
      </c>
      <c r="Q13" s="15">
        <f t="shared" si="2"/>
        <v>11</v>
      </c>
      <c r="R13" s="15">
        <f t="shared" si="3"/>
        <v>0</v>
      </c>
      <c r="S13" s="15">
        <f t="shared" si="10"/>
        <v>1</v>
      </c>
      <c r="T13" s="15">
        <f t="shared" si="11"/>
        <v>0</v>
      </c>
      <c r="U13" s="15">
        <f t="shared" si="12"/>
        <v>1</v>
      </c>
      <c r="V13" s="16">
        <f t="shared" si="13"/>
        <v>0</v>
      </c>
      <c r="W13" s="15">
        <f t="shared" si="4"/>
        <v>1</v>
      </c>
      <c r="X13" s="17">
        <f t="shared" si="14"/>
        <v>0</v>
      </c>
      <c r="Y13" s="17">
        <f t="shared" si="15"/>
        <v>0</v>
      </c>
      <c r="Z13" s="16">
        <f t="shared" si="5"/>
        <v>1</v>
      </c>
      <c r="AA13" s="142" t="s">
        <v>31</v>
      </c>
      <c r="AB13" s="142" t="s">
        <v>31</v>
      </c>
      <c r="AC13" s="142" t="s">
        <v>31</v>
      </c>
      <c r="AD13" s="142" t="s">
        <v>31</v>
      </c>
      <c r="AE13" s="143" t="s">
        <v>30</v>
      </c>
      <c r="AF13" s="143" t="s">
        <v>30</v>
      </c>
      <c r="AG13" s="143" t="s">
        <v>30</v>
      </c>
      <c r="AH13" s="143" t="s">
        <v>30</v>
      </c>
      <c r="AI13" s="143" t="s">
        <v>30</v>
      </c>
      <c r="AJ13" s="142" t="s">
        <v>31</v>
      </c>
      <c r="AK13" s="142" t="s">
        <v>31</v>
      </c>
      <c r="AL13" s="143" t="s">
        <v>30</v>
      </c>
      <c r="AM13" s="143" t="s">
        <v>30</v>
      </c>
      <c r="AN13" s="143" t="s">
        <v>30</v>
      </c>
      <c r="AO13" s="149" t="s">
        <v>30</v>
      </c>
      <c r="AP13" s="144" t="s">
        <v>113</v>
      </c>
      <c r="AQ13" s="142" t="s">
        <v>31</v>
      </c>
      <c r="AR13" s="142" t="s">
        <v>31</v>
      </c>
      <c r="AS13" s="143" t="s">
        <v>30</v>
      </c>
      <c r="AT13" s="143" t="s">
        <v>30</v>
      </c>
      <c r="AU13" s="143" t="s">
        <v>30</v>
      </c>
      <c r="AV13" s="143" t="s">
        <v>30</v>
      </c>
      <c r="AW13" s="143" t="s">
        <v>30</v>
      </c>
      <c r="AX13" s="142" t="s">
        <v>31</v>
      </c>
      <c r="AY13" s="142" t="s">
        <v>31</v>
      </c>
      <c r="AZ13" s="149" t="s">
        <v>30</v>
      </c>
      <c r="BA13" s="143" t="s">
        <v>32</v>
      </c>
      <c r="BB13" s="149" t="s">
        <v>30</v>
      </c>
      <c r="BC13" s="149" t="s">
        <v>30</v>
      </c>
      <c r="BD13" s="143" t="s">
        <v>30</v>
      </c>
      <c r="BE13" s="142" t="s">
        <v>31</v>
      </c>
      <c r="BG13" s="145">
        <f t="shared" si="6"/>
        <v>0</v>
      </c>
      <c r="BH13" s="146"/>
      <c r="BJ13" s="147"/>
      <c r="BN13" s="140"/>
      <c r="BS13" s="140"/>
    </row>
    <row r="14" spans="1:71" x14ac:dyDescent="0.3">
      <c r="A14" s="103" t="s">
        <v>336</v>
      </c>
      <c r="B14" s="103">
        <v>2386</v>
      </c>
      <c r="C14" s="104" t="s">
        <v>337</v>
      </c>
      <c r="D14" s="105"/>
      <c r="E14" s="104" t="s">
        <v>209</v>
      </c>
      <c r="F14" s="104" t="s">
        <v>225</v>
      </c>
      <c r="G14" s="104" t="s">
        <v>338</v>
      </c>
      <c r="H14" s="141" t="s">
        <v>317</v>
      </c>
      <c r="I14" s="106"/>
      <c r="J14" s="12" t="s">
        <v>202</v>
      </c>
      <c r="K14" s="13">
        <v>45573</v>
      </c>
      <c r="L14" s="14" t="s">
        <v>28</v>
      </c>
      <c r="M14" s="15">
        <f t="shared" si="7"/>
        <v>31</v>
      </c>
      <c r="N14" s="15">
        <f t="shared" si="8"/>
        <v>18</v>
      </c>
      <c r="O14" s="15">
        <f t="shared" si="9"/>
        <v>18</v>
      </c>
      <c r="P14" s="15">
        <f t="shared" si="1"/>
        <v>0</v>
      </c>
      <c r="Q14" s="15">
        <f t="shared" si="2"/>
        <v>11</v>
      </c>
      <c r="R14" s="15">
        <f t="shared" si="3"/>
        <v>0</v>
      </c>
      <c r="S14" s="15">
        <f t="shared" si="10"/>
        <v>2</v>
      </c>
      <c r="T14" s="15">
        <f t="shared" si="11"/>
        <v>0</v>
      </c>
      <c r="U14" s="15">
        <f t="shared" si="12"/>
        <v>2</v>
      </c>
      <c r="V14" s="16">
        <f t="shared" si="13"/>
        <v>0</v>
      </c>
      <c r="W14" s="15">
        <f t="shared" si="4"/>
        <v>0</v>
      </c>
      <c r="X14" s="17">
        <f t="shared" si="14"/>
        <v>0</v>
      </c>
      <c r="Y14" s="17">
        <f t="shared" si="15"/>
        <v>0</v>
      </c>
      <c r="Z14" s="16">
        <f t="shared" si="5"/>
        <v>2</v>
      </c>
      <c r="AA14" s="142" t="s">
        <v>31</v>
      </c>
      <c r="AB14" s="142" t="s">
        <v>31</v>
      </c>
      <c r="AC14" s="142" t="s">
        <v>31</v>
      </c>
      <c r="AD14" s="142" t="s">
        <v>31</v>
      </c>
      <c r="AE14" s="150" t="s">
        <v>30</v>
      </c>
      <c r="AF14" s="150" t="s">
        <v>30</v>
      </c>
      <c r="AG14" s="150" t="s">
        <v>30</v>
      </c>
      <c r="AH14" s="144" t="s">
        <v>113</v>
      </c>
      <c r="AI14" s="144" t="s">
        <v>113</v>
      </c>
      <c r="AJ14" s="142" t="s">
        <v>31</v>
      </c>
      <c r="AK14" s="142" t="s">
        <v>31</v>
      </c>
      <c r="AL14" s="143" t="s">
        <v>30</v>
      </c>
      <c r="AM14" s="148" t="s">
        <v>30</v>
      </c>
      <c r="AN14" s="143" t="s">
        <v>30</v>
      </c>
      <c r="AO14" s="148" t="s">
        <v>30</v>
      </c>
      <c r="AP14" s="148" t="s">
        <v>30</v>
      </c>
      <c r="AQ14" s="142" t="s">
        <v>31</v>
      </c>
      <c r="AR14" s="142" t="s">
        <v>31</v>
      </c>
      <c r="AS14" s="148" t="s">
        <v>30</v>
      </c>
      <c r="AT14" s="148" t="s">
        <v>30</v>
      </c>
      <c r="AU14" s="148" t="s">
        <v>30</v>
      </c>
      <c r="AV14" s="148" t="s">
        <v>30</v>
      </c>
      <c r="AW14" s="143" t="s">
        <v>30</v>
      </c>
      <c r="AX14" s="142" t="s">
        <v>31</v>
      </c>
      <c r="AY14" s="142" t="s">
        <v>31</v>
      </c>
      <c r="AZ14" s="149" t="s">
        <v>30</v>
      </c>
      <c r="BA14" s="148" t="s">
        <v>30</v>
      </c>
      <c r="BB14" s="148" t="s">
        <v>30</v>
      </c>
      <c r="BC14" s="148" t="s">
        <v>30</v>
      </c>
      <c r="BD14" s="148" t="s">
        <v>30</v>
      </c>
      <c r="BE14" s="142" t="s">
        <v>31</v>
      </c>
      <c r="BG14" s="145">
        <f t="shared" si="6"/>
        <v>0</v>
      </c>
      <c r="BH14" s="146"/>
      <c r="BJ14" s="147"/>
      <c r="BS14" s="140"/>
    </row>
    <row r="15" spans="1:71" x14ac:dyDescent="0.3">
      <c r="A15" s="103" t="s">
        <v>339</v>
      </c>
      <c r="B15" s="103">
        <v>2396</v>
      </c>
      <c r="C15" s="104" t="s">
        <v>340</v>
      </c>
      <c r="D15" s="105"/>
      <c r="E15" s="104" t="s">
        <v>209</v>
      </c>
      <c r="F15" s="104" t="s">
        <v>225</v>
      </c>
      <c r="G15" s="104" t="s">
        <v>341</v>
      </c>
      <c r="H15" s="141" t="s">
        <v>317</v>
      </c>
      <c r="I15" s="106"/>
      <c r="J15" s="12" t="s">
        <v>202</v>
      </c>
      <c r="K15" s="13">
        <v>45834</v>
      </c>
      <c r="L15" s="14" t="s">
        <v>28</v>
      </c>
      <c r="M15" s="15">
        <f t="shared" si="7"/>
        <v>31</v>
      </c>
      <c r="N15" s="15">
        <f t="shared" si="8"/>
        <v>20</v>
      </c>
      <c r="O15" s="15">
        <f t="shared" si="9"/>
        <v>20</v>
      </c>
      <c r="P15" s="15">
        <f t="shared" si="1"/>
        <v>0</v>
      </c>
      <c r="Q15" s="15">
        <f t="shared" si="2"/>
        <v>11</v>
      </c>
      <c r="R15" s="15">
        <f t="shared" si="3"/>
        <v>0</v>
      </c>
      <c r="S15" s="15">
        <f t="shared" si="10"/>
        <v>0</v>
      </c>
      <c r="T15" s="15">
        <f t="shared" si="11"/>
        <v>0</v>
      </c>
      <c r="U15" s="15">
        <f t="shared" si="12"/>
        <v>0</v>
      </c>
      <c r="V15" s="16">
        <f t="shared" si="13"/>
        <v>0</v>
      </c>
      <c r="W15" s="15">
        <f t="shared" si="4"/>
        <v>0</v>
      </c>
      <c r="X15" s="17">
        <f t="shared" si="14"/>
        <v>0</v>
      </c>
      <c r="Y15" s="17">
        <f t="shared" si="15"/>
        <v>0</v>
      </c>
      <c r="Z15" s="16">
        <f t="shared" si="5"/>
        <v>0</v>
      </c>
      <c r="AA15" s="142" t="s">
        <v>31</v>
      </c>
      <c r="AB15" s="142" t="s">
        <v>31</v>
      </c>
      <c r="AC15" s="142" t="s">
        <v>31</v>
      </c>
      <c r="AD15" s="142" t="s">
        <v>31</v>
      </c>
      <c r="AE15" s="143" t="s">
        <v>30</v>
      </c>
      <c r="AF15" s="143" t="s">
        <v>30</v>
      </c>
      <c r="AG15" s="143" t="s">
        <v>30</v>
      </c>
      <c r="AH15" s="143" t="s">
        <v>30</v>
      </c>
      <c r="AI15" s="143" t="s">
        <v>30</v>
      </c>
      <c r="AJ15" s="142" t="s">
        <v>31</v>
      </c>
      <c r="AK15" s="142" t="s">
        <v>31</v>
      </c>
      <c r="AL15" s="148" t="s">
        <v>30</v>
      </c>
      <c r="AM15" s="143" t="s">
        <v>30</v>
      </c>
      <c r="AN15" s="143" t="s">
        <v>30</v>
      </c>
      <c r="AO15" s="148" t="s">
        <v>30</v>
      </c>
      <c r="AP15" s="148" t="s">
        <v>30</v>
      </c>
      <c r="AQ15" s="142" t="s">
        <v>31</v>
      </c>
      <c r="AR15" s="142" t="s">
        <v>31</v>
      </c>
      <c r="AS15" s="148" t="s">
        <v>30</v>
      </c>
      <c r="AT15" s="148" t="s">
        <v>30</v>
      </c>
      <c r="AU15" s="143" t="s">
        <v>30</v>
      </c>
      <c r="AV15" s="143" t="s">
        <v>30</v>
      </c>
      <c r="AW15" s="143" t="s">
        <v>30</v>
      </c>
      <c r="AX15" s="142" t="s">
        <v>31</v>
      </c>
      <c r="AY15" s="142" t="s">
        <v>31</v>
      </c>
      <c r="AZ15" s="149" t="s">
        <v>30</v>
      </c>
      <c r="BA15" s="148" t="s">
        <v>30</v>
      </c>
      <c r="BB15" s="143" t="s">
        <v>30</v>
      </c>
      <c r="BC15" s="148" t="s">
        <v>30</v>
      </c>
      <c r="BD15" s="143" t="s">
        <v>30</v>
      </c>
      <c r="BE15" s="142" t="s">
        <v>31</v>
      </c>
      <c r="BG15" s="145">
        <f t="shared" si="6"/>
        <v>0</v>
      </c>
      <c r="BH15" s="146"/>
      <c r="BJ15" s="147"/>
      <c r="BN15" s="140"/>
      <c r="BS15" s="140"/>
    </row>
    <row r="16" spans="1:71" x14ac:dyDescent="0.3">
      <c r="A16" s="103" t="s">
        <v>342</v>
      </c>
      <c r="B16" s="103">
        <v>2400</v>
      </c>
      <c r="C16" s="104" t="s">
        <v>343</v>
      </c>
      <c r="D16" s="105"/>
      <c r="E16" s="104" t="s">
        <v>209</v>
      </c>
      <c r="F16" s="104" t="s">
        <v>225</v>
      </c>
      <c r="G16" s="104" t="s">
        <v>338</v>
      </c>
      <c r="H16" s="141" t="s">
        <v>317</v>
      </c>
      <c r="I16" s="106"/>
      <c r="J16" s="12" t="s">
        <v>232</v>
      </c>
      <c r="K16" s="13">
        <v>45909</v>
      </c>
      <c r="L16" s="14" t="s">
        <v>28</v>
      </c>
      <c r="M16" s="15">
        <f t="shared" si="7"/>
        <v>31</v>
      </c>
      <c r="N16" s="15">
        <f t="shared" si="8"/>
        <v>20</v>
      </c>
      <c r="O16" s="15">
        <f t="shared" si="9"/>
        <v>20</v>
      </c>
      <c r="P16" s="15">
        <f t="shared" si="1"/>
        <v>0</v>
      </c>
      <c r="Q16" s="15">
        <f t="shared" si="2"/>
        <v>11</v>
      </c>
      <c r="R16" s="15">
        <f t="shared" si="3"/>
        <v>0</v>
      </c>
      <c r="S16" s="15">
        <f t="shared" si="10"/>
        <v>0</v>
      </c>
      <c r="T16" s="15">
        <f t="shared" si="11"/>
        <v>0</v>
      </c>
      <c r="U16" s="15">
        <f t="shared" si="12"/>
        <v>0</v>
      </c>
      <c r="V16" s="16">
        <f t="shared" si="13"/>
        <v>0</v>
      </c>
      <c r="W16" s="15">
        <f t="shared" si="4"/>
        <v>0</v>
      </c>
      <c r="X16" s="17">
        <f t="shared" si="14"/>
        <v>0</v>
      </c>
      <c r="Y16" s="17">
        <f t="shared" si="15"/>
        <v>0</v>
      </c>
      <c r="Z16" s="16">
        <f t="shared" si="5"/>
        <v>0</v>
      </c>
      <c r="AA16" s="142" t="s">
        <v>31</v>
      </c>
      <c r="AB16" s="142" t="s">
        <v>31</v>
      </c>
      <c r="AC16" s="142" t="s">
        <v>31</v>
      </c>
      <c r="AD16" s="142" t="s">
        <v>31</v>
      </c>
      <c r="AE16" s="143" t="s">
        <v>30</v>
      </c>
      <c r="AF16" s="143" t="s">
        <v>30</v>
      </c>
      <c r="AG16" s="143" t="s">
        <v>30</v>
      </c>
      <c r="AH16" s="143" t="s">
        <v>30</v>
      </c>
      <c r="AI16" s="149" t="s">
        <v>30</v>
      </c>
      <c r="AJ16" s="142" t="s">
        <v>31</v>
      </c>
      <c r="AK16" s="142" t="s">
        <v>31</v>
      </c>
      <c r="AL16" s="143" t="s">
        <v>30</v>
      </c>
      <c r="AM16" s="143" t="s">
        <v>30</v>
      </c>
      <c r="AN16" s="143" t="s">
        <v>30</v>
      </c>
      <c r="AO16" s="149" t="s">
        <v>30</v>
      </c>
      <c r="AP16" s="149" t="s">
        <v>30</v>
      </c>
      <c r="AQ16" s="142" t="s">
        <v>31</v>
      </c>
      <c r="AR16" s="142" t="s">
        <v>31</v>
      </c>
      <c r="AS16" s="143" t="s">
        <v>30</v>
      </c>
      <c r="AT16" s="143" t="s">
        <v>30</v>
      </c>
      <c r="AU16" s="143" t="s">
        <v>30</v>
      </c>
      <c r="AV16" s="143" t="s">
        <v>30</v>
      </c>
      <c r="AW16" s="149" t="s">
        <v>30</v>
      </c>
      <c r="AX16" s="142" t="s">
        <v>31</v>
      </c>
      <c r="AY16" s="142" t="s">
        <v>31</v>
      </c>
      <c r="AZ16" s="149" t="s">
        <v>30</v>
      </c>
      <c r="BA16" s="148" t="s">
        <v>30</v>
      </c>
      <c r="BB16" s="149" t="s">
        <v>30</v>
      </c>
      <c r="BC16" s="149" t="s">
        <v>30</v>
      </c>
      <c r="BD16" s="149" t="s">
        <v>30</v>
      </c>
      <c r="BE16" s="142" t="s">
        <v>31</v>
      </c>
      <c r="BG16" s="145">
        <f t="shared" si="6"/>
        <v>0</v>
      </c>
      <c r="BH16" s="146"/>
      <c r="BJ16" s="147"/>
      <c r="BN16" s="140"/>
      <c r="BS16" s="140"/>
    </row>
    <row r="17" spans="1:71" ht="15" customHeight="1" x14ac:dyDescent="0.3">
      <c r="A17" s="103" t="s">
        <v>553</v>
      </c>
      <c r="B17" s="103"/>
      <c r="C17" s="104" t="s">
        <v>554</v>
      </c>
      <c r="D17" s="105"/>
      <c r="E17" s="104" t="s">
        <v>209</v>
      </c>
      <c r="F17" s="104" t="s">
        <v>225</v>
      </c>
      <c r="G17" s="104" t="s">
        <v>346</v>
      </c>
      <c r="H17" s="141" t="s">
        <v>317</v>
      </c>
      <c r="I17" s="106"/>
      <c r="J17" s="12" t="s">
        <v>202</v>
      </c>
      <c r="K17" s="13">
        <v>45931</v>
      </c>
      <c r="L17" s="14" t="s">
        <v>28</v>
      </c>
      <c r="M17" s="15">
        <f t="shared" si="7"/>
        <v>31</v>
      </c>
      <c r="N17" s="15">
        <f t="shared" si="8"/>
        <v>19</v>
      </c>
      <c r="O17" s="15">
        <f t="shared" si="9"/>
        <v>16.5</v>
      </c>
      <c r="P17" s="15">
        <f t="shared" si="1"/>
        <v>0</v>
      </c>
      <c r="Q17" s="15">
        <f t="shared" si="2"/>
        <v>11</v>
      </c>
      <c r="R17" s="15">
        <f t="shared" si="3"/>
        <v>2</v>
      </c>
      <c r="S17" s="15">
        <f t="shared" si="10"/>
        <v>1</v>
      </c>
      <c r="T17" s="15">
        <f t="shared" si="11"/>
        <v>1</v>
      </c>
      <c r="U17" s="15">
        <f t="shared" si="12"/>
        <v>1</v>
      </c>
      <c r="V17" s="16">
        <f t="shared" si="13"/>
        <v>2.5</v>
      </c>
      <c r="W17" s="15">
        <f t="shared" si="4"/>
        <v>0</v>
      </c>
      <c r="X17" s="17">
        <f t="shared" si="14"/>
        <v>0</v>
      </c>
      <c r="Y17" s="17">
        <f t="shared" si="15"/>
        <v>0</v>
      </c>
      <c r="Z17" s="16">
        <f t="shared" si="5"/>
        <v>3.5</v>
      </c>
      <c r="AA17" s="142" t="s">
        <v>31</v>
      </c>
      <c r="AB17" s="142" t="s">
        <v>31</v>
      </c>
      <c r="AC17" s="142" t="s">
        <v>31</v>
      </c>
      <c r="AD17" s="142" t="s">
        <v>31</v>
      </c>
      <c r="AE17" s="151" t="s">
        <v>133</v>
      </c>
      <c r="AF17" s="143" t="s">
        <v>30</v>
      </c>
      <c r="AG17" s="143" t="s">
        <v>30</v>
      </c>
      <c r="AH17" s="143" t="s">
        <v>30</v>
      </c>
      <c r="AI17" s="151" t="s">
        <v>133</v>
      </c>
      <c r="AJ17" s="142" t="s">
        <v>31</v>
      </c>
      <c r="AK17" s="142" t="s">
        <v>31</v>
      </c>
      <c r="AL17" s="143" t="s">
        <v>30</v>
      </c>
      <c r="AM17" s="143" t="s">
        <v>30</v>
      </c>
      <c r="AN17" s="143" t="s">
        <v>30</v>
      </c>
      <c r="AO17" s="149" t="s">
        <v>30</v>
      </c>
      <c r="AP17" s="150" t="s">
        <v>34</v>
      </c>
      <c r="AQ17" s="142" t="s">
        <v>31</v>
      </c>
      <c r="AR17" s="142" t="s">
        <v>31</v>
      </c>
      <c r="AS17" s="143" t="s">
        <v>30</v>
      </c>
      <c r="AT17" s="143" t="s">
        <v>30</v>
      </c>
      <c r="AU17" s="143" t="s">
        <v>30</v>
      </c>
      <c r="AV17" s="143" t="s">
        <v>30</v>
      </c>
      <c r="AW17" s="143" t="s">
        <v>30</v>
      </c>
      <c r="AX17" s="142" t="s">
        <v>31</v>
      </c>
      <c r="AY17" s="142" t="s">
        <v>31</v>
      </c>
      <c r="AZ17" s="149" t="s">
        <v>30</v>
      </c>
      <c r="BA17" s="143" t="s">
        <v>33</v>
      </c>
      <c r="BB17" s="148" t="s">
        <v>30</v>
      </c>
      <c r="BC17" s="148" t="s">
        <v>30</v>
      </c>
      <c r="BD17" s="144" t="s">
        <v>113</v>
      </c>
      <c r="BE17" s="142" t="s">
        <v>31</v>
      </c>
      <c r="BG17" s="145">
        <f t="shared" si="6"/>
        <v>0</v>
      </c>
      <c r="BH17" s="146"/>
      <c r="BJ17" s="147"/>
      <c r="BN17" s="140"/>
      <c r="BS17" s="140"/>
    </row>
    <row r="18" spans="1:71" ht="15" customHeight="1" x14ac:dyDescent="0.3">
      <c r="A18" s="103" t="s">
        <v>555</v>
      </c>
      <c r="B18" s="103"/>
      <c r="C18" s="104" t="s">
        <v>556</v>
      </c>
      <c r="D18" s="105"/>
      <c r="E18" s="104" t="s">
        <v>209</v>
      </c>
      <c r="F18" s="104" t="s">
        <v>225</v>
      </c>
      <c r="G18" s="104" t="s">
        <v>346</v>
      </c>
      <c r="H18" s="141" t="s">
        <v>317</v>
      </c>
      <c r="I18" s="106"/>
      <c r="J18" s="12" t="s">
        <v>202</v>
      </c>
      <c r="K18" s="13">
        <v>45931</v>
      </c>
      <c r="L18" s="14" t="s">
        <v>28</v>
      </c>
      <c r="M18" s="15">
        <f t="shared" si="7"/>
        <v>31</v>
      </c>
      <c r="N18" s="15">
        <f t="shared" si="8"/>
        <v>20</v>
      </c>
      <c r="O18" s="15">
        <f t="shared" si="9"/>
        <v>20</v>
      </c>
      <c r="P18" s="15">
        <f t="shared" si="1"/>
        <v>0</v>
      </c>
      <c r="Q18" s="15">
        <f t="shared" si="2"/>
        <v>11</v>
      </c>
      <c r="R18" s="15">
        <f t="shared" si="3"/>
        <v>0</v>
      </c>
      <c r="S18" s="15">
        <f t="shared" si="10"/>
        <v>0</v>
      </c>
      <c r="T18" s="15">
        <f t="shared" si="11"/>
        <v>0</v>
      </c>
      <c r="U18" s="15">
        <f t="shared" si="12"/>
        <v>0</v>
      </c>
      <c r="V18" s="16">
        <f t="shared" si="13"/>
        <v>0</v>
      </c>
      <c r="W18" s="15">
        <f t="shared" si="4"/>
        <v>1</v>
      </c>
      <c r="X18" s="17">
        <f t="shared" si="14"/>
        <v>0</v>
      </c>
      <c r="Y18" s="17">
        <f t="shared" si="15"/>
        <v>0</v>
      </c>
      <c r="Z18" s="16">
        <f t="shared" si="5"/>
        <v>0</v>
      </c>
      <c r="AA18" s="142" t="s">
        <v>31</v>
      </c>
      <c r="AB18" s="142" t="s">
        <v>31</v>
      </c>
      <c r="AC18" s="142" t="s">
        <v>31</v>
      </c>
      <c r="AD18" s="142" t="s">
        <v>31</v>
      </c>
      <c r="AE18" s="143" t="s">
        <v>30</v>
      </c>
      <c r="AF18" s="143" t="s">
        <v>30</v>
      </c>
      <c r="AG18" s="143" t="s">
        <v>30</v>
      </c>
      <c r="AH18" s="143" t="s">
        <v>30</v>
      </c>
      <c r="AI18" s="143" t="s">
        <v>30</v>
      </c>
      <c r="AJ18" s="142" t="s">
        <v>31</v>
      </c>
      <c r="AK18" s="142" t="s">
        <v>31</v>
      </c>
      <c r="AL18" s="143" t="s">
        <v>30</v>
      </c>
      <c r="AM18" s="143" t="s">
        <v>30</v>
      </c>
      <c r="AN18" s="148" t="s">
        <v>30</v>
      </c>
      <c r="AO18" s="149" t="s">
        <v>30</v>
      </c>
      <c r="AP18" s="148" t="s">
        <v>30</v>
      </c>
      <c r="AQ18" s="142" t="s">
        <v>31</v>
      </c>
      <c r="AR18" s="142" t="s">
        <v>31</v>
      </c>
      <c r="AS18" s="143" t="s">
        <v>30</v>
      </c>
      <c r="AT18" s="143" t="s">
        <v>30</v>
      </c>
      <c r="AU18" s="148" t="s">
        <v>30</v>
      </c>
      <c r="AV18" s="148" t="s">
        <v>30</v>
      </c>
      <c r="AW18" s="148" t="s">
        <v>30</v>
      </c>
      <c r="AX18" s="142" t="s">
        <v>31</v>
      </c>
      <c r="AY18" s="142" t="s">
        <v>31</v>
      </c>
      <c r="AZ18" s="149" t="s">
        <v>30</v>
      </c>
      <c r="BA18" s="148" t="s">
        <v>30</v>
      </c>
      <c r="BB18" s="148" t="s">
        <v>30</v>
      </c>
      <c r="BC18" s="143" t="s">
        <v>32</v>
      </c>
      <c r="BD18" s="148" t="s">
        <v>30</v>
      </c>
      <c r="BE18" s="142" t="s">
        <v>31</v>
      </c>
      <c r="BG18" s="145">
        <f t="shared" si="6"/>
        <v>0</v>
      </c>
      <c r="BH18" s="146"/>
      <c r="BJ18" s="147"/>
      <c r="BN18" s="140"/>
      <c r="BS18" s="140"/>
    </row>
    <row r="19" spans="1:71" x14ac:dyDescent="0.3">
      <c r="A19" s="103" t="s">
        <v>344</v>
      </c>
      <c r="B19" s="103"/>
      <c r="C19" s="104" t="s">
        <v>345</v>
      </c>
      <c r="D19" s="105"/>
      <c r="E19" s="104" t="s">
        <v>209</v>
      </c>
      <c r="F19" s="104" t="s">
        <v>225</v>
      </c>
      <c r="G19" s="104" t="s">
        <v>346</v>
      </c>
      <c r="H19" s="141" t="s">
        <v>317</v>
      </c>
      <c r="I19" s="106"/>
      <c r="J19" s="12" t="s">
        <v>232</v>
      </c>
      <c r="K19" s="13">
        <v>45972</v>
      </c>
      <c r="L19" s="14" t="s">
        <v>28</v>
      </c>
      <c r="M19" s="15">
        <f>N19+Q19+U19</f>
        <v>31</v>
      </c>
      <c r="N19" s="15">
        <f>O19+R19+(COUNTIF(AA19:BE19,"P/2")/2)+(COUNTIF(AA19:BE19,"TR-P/2")/2)</f>
        <v>20</v>
      </c>
      <c r="O19" s="15">
        <f>COUNTIF(AA19:BE19,"P")+COUNTIF(AA19:BE19,"RP")+COUNTIF(AA19:BE19,"UT-RP")+COUNTIF(AA19:BE19,"AT-RP")+COUNTIF(AA19:BE19,"AT")+COUNTIF(AA19:BE19,"UT")+COUNTIF(AA19:BE19,"MU")+COUNTIF(AA19:BE19,"AT-MU")+COUNTIF(AA19:BE19,"UT-MU")+COUNTIF(AA19:BE19,"EL")+COUNTIF(AA19:BE19,"UT-EL")+COUNTIF(AA19:BE19,"AT-EL")+COUNTIF(AA19:BE19,"EL-MU")+COUNTIF(AA19:BE19,"TR")+COUNTIF(AA19:BE19,"TR-MU")+COUNTIF(AA19:BE19,"TR-EL")+COUNTIF(AA19:BE19,"TR-AT")+COUNTIF(AA19:BE19,"TR-UT")+COUNTIF(AA19:BE19,"TR-P")+(COUNTIF(AA19:BE19,"P/2")/2)</f>
        <v>20</v>
      </c>
      <c r="P19" s="15">
        <f>COUNTIF(AA19:BE19,"Leave")</f>
        <v>0</v>
      </c>
      <c r="Q19" s="15">
        <f>COUNTIF(AA19:BE19,"Off")+COUNTIF(AA19:BE19,"TR-Off")</f>
        <v>11</v>
      </c>
      <c r="R19" s="15">
        <f>COUNTIF(AA19:BE19,"NCNS")+COUNTIF(AA19:BE19,"A")+COUNTIF(AA19:BE19,"U")+COUNTIF(AA19:BE19,"SL")+COUNTIF(AA19:BE19,"UC")+COUNTIF(AA19:BE19,"TR-UC")+COUNTIF(AA19:BE19,"TR-U")+COUNTIF(AA19:BE19,"TR-NCNS")</f>
        <v>0</v>
      </c>
      <c r="S19" s="15">
        <f>(COUNTIF(AA19:BE19,"A")+(COUNTIF(AA19:BE19,"CL")+(COUNTIF(AA19:BE19,"SL"))))</f>
        <v>0</v>
      </c>
      <c r="T19" s="15">
        <f>COUNTIF(AA19:BE19,"EL")+COUNTIF(AA19:BE19,"AT-EL")+COUNTIF(AA19:BE19,"UT-EL")+COUNTIF(AA19:BE19,"EL-MU")++COUNTIF(AA19:BE19,"TR-EL")</f>
        <v>0</v>
      </c>
      <c r="U19" s="15">
        <f>(COUNTIF(AA19:BE19,"Leave")+(COUNTIF(AA19:BE19,"CL")+(COUNTIF(AA19:BE19,"AU")))+(COUNTIF(AA19:BE19,"TR-AU"))+(COUNTIF(AA19:BE19,"ML")))</f>
        <v>0</v>
      </c>
      <c r="V19" s="16">
        <f>COUNTIF(AA19:BE19,"AU")+COUNTIF(AA19:BE19,"U")+COUNTIF(AA19:BE19,"UC")+COUNTIF(AA19:BE19,"NCNS")+COUNTIF(AA19:BE19,"TR-AU")+COUNTIF(AA19:BE19,"TR-U")+COUNTIF(AA19:BE19,"TR-UC")+COUNTIF(AA19:BE19,"TR-NCNS")+(COUNTIF(AA19:BE19,"P/2")/2)+(COUNTIF(AA19:BE19,"TR-P/2")/2)</f>
        <v>0</v>
      </c>
      <c r="W19" s="15">
        <f>COUNTIF(AA19:BE19,"AT-RP")+COUNTIF(AA19:BE19,"AT")+COUNTIF(AA19:BE19,"AT-MU")+COUNTIF(AA19:BE19,"AT-EL")+COUNTIF(AA19:BE19,"TR-AT")+COUNTIF(AA19:BE19,"UT-RP")+COUNTIF(AA19:BE19,"UT")+COUNTIF(AA19:BE19,"UT-MU")+COUNTIF(AA19:BE19,"UT-EL")+COUNTIF(AA19:BE19,"TR-UT")</f>
        <v>0</v>
      </c>
      <c r="X19" s="17">
        <f>COUNTIF(AA19:BE19,"MU")+COUNTIF(AA19:BE19,"T-MU")+COUNTIF(AA19:BE19,"EL-MU")+COUNTIF(AA19:BE19,"TR-MU")</f>
        <v>0</v>
      </c>
      <c r="Y19" s="17">
        <f>COUNTIF(AA19:BE19,"ML")</f>
        <v>0</v>
      </c>
      <c r="Z19" s="16">
        <f>V19+S19+P19+Y19</f>
        <v>0</v>
      </c>
      <c r="AA19" s="142" t="s">
        <v>31</v>
      </c>
      <c r="AB19" s="142" t="s">
        <v>31</v>
      </c>
      <c r="AC19" s="142" t="s">
        <v>31</v>
      </c>
      <c r="AD19" s="142" t="s">
        <v>31</v>
      </c>
      <c r="AE19" s="148" t="s">
        <v>30</v>
      </c>
      <c r="AF19" s="148" t="s">
        <v>30</v>
      </c>
      <c r="AG19" s="143" t="s">
        <v>30</v>
      </c>
      <c r="AH19" s="148" t="s">
        <v>30</v>
      </c>
      <c r="AI19" s="143" t="s">
        <v>30</v>
      </c>
      <c r="AJ19" s="142" t="s">
        <v>31</v>
      </c>
      <c r="AK19" s="142" t="s">
        <v>31</v>
      </c>
      <c r="AL19" s="148" t="s">
        <v>30</v>
      </c>
      <c r="AM19" s="148" t="s">
        <v>30</v>
      </c>
      <c r="AN19" s="148" t="s">
        <v>30</v>
      </c>
      <c r="AO19" s="148" t="s">
        <v>30</v>
      </c>
      <c r="AP19" s="148" t="s">
        <v>30</v>
      </c>
      <c r="AQ19" s="142" t="s">
        <v>31</v>
      </c>
      <c r="AR19" s="142" t="s">
        <v>31</v>
      </c>
      <c r="AS19" s="148" t="s">
        <v>30</v>
      </c>
      <c r="AT19" s="143" t="s">
        <v>30</v>
      </c>
      <c r="AU19" s="148" t="s">
        <v>30</v>
      </c>
      <c r="AV19" s="143" t="s">
        <v>30</v>
      </c>
      <c r="AW19" s="148" t="s">
        <v>30</v>
      </c>
      <c r="AX19" s="142" t="s">
        <v>31</v>
      </c>
      <c r="AY19" s="142" t="s">
        <v>31</v>
      </c>
      <c r="AZ19" s="148" t="s">
        <v>30</v>
      </c>
      <c r="BA19" s="148" t="s">
        <v>30</v>
      </c>
      <c r="BB19" s="150" t="s">
        <v>30</v>
      </c>
      <c r="BC19" s="148" t="s">
        <v>30</v>
      </c>
      <c r="BD19" s="143" t="s">
        <v>30</v>
      </c>
      <c r="BE19" s="142" t="s">
        <v>31</v>
      </c>
      <c r="BG19" s="145">
        <f t="shared" si="6"/>
        <v>0</v>
      </c>
      <c r="BH19" s="146"/>
      <c r="BJ19" s="147"/>
      <c r="BS19" s="140"/>
    </row>
    <row r="20" spans="1:71" x14ac:dyDescent="0.3">
      <c r="A20" s="103" t="s">
        <v>347</v>
      </c>
      <c r="B20" s="103"/>
      <c r="C20" s="104" t="s">
        <v>348</v>
      </c>
      <c r="D20" s="105"/>
      <c r="E20" s="104" t="s">
        <v>209</v>
      </c>
      <c r="F20" s="104" t="s">
        <v>315</v>
      </c>
      <c r="G20" s="104" t="s">
        <v>346</v>
      </c>
      <c r="H20" s="141" t="s">
        <v>317</v>
      </c>
      <c r="I20" s="106"/>
      <c r="J20" s="12" t="s">
        <v>202</v>
      </c>
      <c r="K20" s="13">
        <v>46001</v>
      </c>
      <c r="L20" s="14" t="s">
        <v>28</v>
      </c>
      <c r="M20" s="15">
        <f>N20+Q20+U20</f>
        <v>31</v>
      </c>
      <c r="N20" s="15">
        <f>O20+R20+(COUNTIF(AA20:BE20,"P/2")/2)+(COUNTIF(AA20:BE20,"TR-P/2")/2)</f>
        <v>20</v>
      </c>
      <c r="O20" s="15">
        <f>COUNTIF(AA20:BE20,"P")+COUNTIF(AA20:BE20,"RP")+COUNTIF(AA20:BE20,"UT-RP")+COUNTIF(AA20:BE20,"AT-RP")+COUNTIF(AA20:BE20,"AT")+COUNTIF(AA20:BE20,"UT")+COUNTIF(AA20:BE20,"MU")+COUNTIF(AA20:BE20,"AT-MU")+COUNTIF(AA20:BE20,"UT-MU")+COUNTIF(AA20:BE20,"EL")+COUNTIF(AA20:BE20,"UT-EL")+COUNTIF(AA20:BE20,"AT-EL")+COUNTIF(AA20:BE20,"EL-MU")+COUNTIF(AA20:BE20,"TR")+COUNTIF(AA20:BE20,"TR-MU")+COUNTIF(AA20:BE20,"TR-EL")+COUNTIF(AA20:BE20,"TR-AT")+COUNTIF(AA20:BE20,"TR-UT")+COUNTIF(AA20:BE20,"TR-P")+(COUNTIF(AA20:BE20,"P/2")/2)</f>
        <v>19</v>
      </c>
      <c r="P20" s="15">
        <f>COUNTIF(AA20:BE20,"Leave")</f>
        <v>0</v>
      </c>
      <c r="Q20" s="15">
        <f>COUNTIF(AA20:BE20,"Off")+COUNTIF(AA20:BE20,"TR-Off")</f>
        <v>11</v>
      </c>
      <c r="R20" s="15">
        <f>COUNTIF(AA20:BE20,"NCNS")+COUNTIF(AA20:BE20,"A")+COUNTIF(AA20:BE20,"U")+COUNTIF(AA20:BE20,"SL")+COUNTIF(AA20:BE20,"UC")+COUNTIF(AA20:BE20,"TR-UC")+COUNTIF(AA20:BE20,"TR-U")+COUNTIF(AA20:BE20,"TR-NCNS")</f>
        <v>1</v>
      </c>
      <c r="S20" s="15">
        <f>(COUNTIF(AA20:BE20,"A")+(COUNTIF(AA20:BE20,"CL")+(COUNTIF(AA20:BE20,"SL"))))</f>
        <v>0</v>
      </c>
      <c r="T20" s="15">
        <f>COUNTIF(AA20:BE20,"EL")+COUNTIF(AA20:BE20,"AT-EL")+COUNTIF(AA20:BE20,"UT-EL")+COUNTIF(AA20:BE20,"EL-MU")++COUNTIF(AA20:BE20,"TR-EL")</f>
        <v>0</v>
      </c>
      <c r="U20" s="15">
        <f>(COUNTIF(AA20:BE20,"Leave")+(COUNTIF(AA20:BE20,"CL")+(COUNTIF(AA20:BE20,"AU")))+(COUNTIF(AA20:BE20,"TR-AU"))+(COUNTIF(AA20:BE20,"ML")))</f>
        <v>0</v>
      </c>
      <c r="V20" s="16">
        <f>COUNTIF(AA20:BE20,"AU")+COUNTIF(AA20:BE20,"U")+COUNTIF(AA20:BE20,"UC")+COUNTIF(AA20:BE20,"NCNS")+COUNTIF(AA20:BE20,"TR-AU")+COUNTIF(AA20:BE20,"TR-U")+COUNTIF(AA20:BE20,"TR-UC")+COUNTIF(AA20:BE20,"TR-NCNS")+(COUNTIF(AA20:BE20,"P/2")/2)+(COUNTIF(AA20:BE20,"TR-P/2")/2)</f>
        <v>1</v>
      </c>
      <c r="W20" s="15">
        <f>COUNTIF(AA20:BE20,"AT-RP")+COUNTIF(AA20:BE20,"AT")+COUNTIF(AA20:BE20,"AT-MU")+COUNTIF(AA20:BE20,"AT-EL")+COUNTIF(AA20:BE20,"TR-AT")+COUNTIF(AA20:BE20,"UT-RP")+COUNTIF(AA20:BE20,"UT")+COUNTIF(AA20:BE20,"UT-MU")+COUNTIF(AA20:BE20,"UT-EL")+COUNTIF(AA20:BE20,"TR-UT")</f>
        <v>0</v>
      </c>
      <c r="X20" s="17">
        <f>COUNTIF(AA20:BE20,"MU")+COUNTIF(AA20:BE20,"T-MU")+COUNTIF(AA20:BE20,"EL-MU")+COUNTIF(AA20:BE20,"TR-MU")</f>
        <v>0</v>
      </c>
      <c r="Y20" s="17">
        <f>COUNTIF(AA20:BE20,"ML")</f>
        <v>0</v>
      </c>
      <c r="Z20" s="16">
        <f>V20+S20+P20+Y20</f>
        <v>1</v>
      </c>
      <c r="AA20" s="142" t="s">
        <v>31</v>
      </c>
      <c r="AB20" s="142" t="s">
        <v>31</v>
      </c>
      <c r="AC20" s="142" t="s">
        <v>31</v>
      </c>
      <c r="AD20" s="142" t="s">
        <v>31</v>
      </c>
      <c r="AE20" s="154" t="s">
        <v>30</v>
      </c>
      <c r="AF20" s="154" t="s">
        <v>30</v>
      </c>
      <c r="AG20" s="154" t="s">
        <v>30</v>
      </c>
      <c r="AH20" s="154" t="s">
        <v>30</v>
      </c>
      <c r="AI20" s="154" t="s">
        <v>30</v>
      </c>
      <c r="AJ20" s="142" t="s">
        <v>31</v>
      </c>
      <c r="AK20" s="142" t="s">
        <v>31</v>
      </c>
      <c r="AL20" s="154" t="s">
        <v>30</v>
      </c>
      <c r="AM20" s="154" t="s">
        <v>30</v>
      </c>
      <c r="AN20" s="154" t="s">
        <v>30</v>
      </c>
      <c r="AO20" s="154" t="s">
        <v>30</v>
      </c>
      <c r="AP20" s="154" t="s">
        <v>30</v>
      </c>
      <c r="AQ20" s="142" t="s">
        <v>31</v>
      </c>
      <c r="AR20" s="142" t="s">
        <v>31</v>
      </c>
      <c r="AS20" s="154" t="s">
        <v>30</v>
      </c>
      <c r="AT20" s="154" t="s">
        <v>30</v>
      </c>
      <c r="AU20" s="154" t="s">
        <v>30</v>
      </c>
      <c r="AV20" s="154" t="s">
        <v>30</v>
      </c>
      <c r="AW20" s="154" t="s">
        <v>30</v>
      </c>
      <c r="AX20" s="142" t="s">
        <v>31</v>
      </c>
      <c r="AY20" s="142" t="s">
        <v>31</v>
      </c>
      <c r="AZ20" s="154" t="s">
        <v>30</v>
      </c>
      <c r="BA20" s="151" t="s">
        <v>133</v>
      </c>
      <c r="BB20" s="143" t="s">
        <v>30</v>
      </c>
      <c r="BC20" s="143" t="s">
        <v>30</v>
      </c>
      <c r="BD20" s="148" t="s">
        <v>30</v>
      </c>
      <c r="BE20" s="142" t="s">
        <v>31</v>
      </c>
      <c r="BG20" s="145">
        <f t="shared" si="6"/>
        <v>0</v>
      </c>
      <c r="BH20" s="146"/>
      <c r="BJ20" s="147"/>
      <c r="BS20" s="140"/>
    </row>
    <row r="21" spans="1:71" ht="15" customHeight="1" x14ac:dyDescent="0.3">
      <c r="A21" s="103" t="s">
        <v>357</v>
      </c>
      <c r="B21" s="103">
        <v>2391</v>
      </c>
      <c r="C21" s="104" t="s">
        <v>358</v>
      </c>
      <c r="D21" s="105"/>
      <c r="E21" s="104" t="s">
        <v>209</v>
      </c>
      <c r="F21" s="104" t="s">
        <v>225</v>
      </c>
      <c r="G21" s="104" t="s">
        <v>359</v>
      </c>
      <c r="H21" s="141" t="s">
        <v>317</v>
      </c>
      <c r="I21" s="106"/>
      <c r="J21" s="12" t="s">
        <v>232</v>
      </c>
      <c r="K21" s="13">
        <v>45644</v>
      </c>
      <c r="L21" s="14" t="s">
        <v>28</v>
      </c>
      <c r="M21" s="15">
        <f>N21+Q21+U21</f>
        <v>31</v>
      </c>
      <c r="N21" s="15">
        <f>O21+R21+(COUNTIF(AA21:BE21,"P/2")/2)+(COUNTIF(AA21:BE21,"TR-P/2")/2)</f>
        <v>19</v>
      </c>
      <c r="O21" s="15">
        <f>COUNTIF(AA21:BE21,"P")+COUNTIF(AA21:BE21,"RP")+COUNTIF(AA21:BE21,"UT-RP")+COUNTIF(AA21:BE21,"AT-RP")+COUNTIF(AA21:BE21,"AT")+COUNTIF(AA21:BE21,"UT")+COUNTIF(AA21:BE21,"MU")+COUNTIF(AA21:BE21,"AT-MU")+COUNTIF(AA21:BE21,"UT-MU")+COUNTIF(AA21:BE21,"EL")+COUNTIF(AA21:BE21,"UT-EL")+COUNTIF(AA21:BE21,"AT-EL")+COUNTIF(AA21:BE21,"EL-MU")+COUNTIF(AA21:BE21,"TR")+COUNTIF(AA21:BE21,"TR-MU")+COUNTIF(AA21:BE21,"TR-EL")+COUNTIF(AA21:BE21,"TR-AT")+COUNTIF(AA21:BE21,"TR-UT")+COUNTIF(AA21:BE21,"TR-P")+(COUNTIF(AA21:BE21,"P/2")/2)</f>
        <v>19</v>
      </c>
      <c r="P21" s="15">
        <f>COUNTIF(AA21:BE21,"Leave")</f>
        <v>0</v>
      </c>
      <c r="Q21" s="15">
        <f>COUNTIF(AA21:BE21,"Off")+COUNTIF(AA21:BE21,"TR-Off")</f>
        <v>11</v>
      </c>
      <c r="R21" s="15">
        <f>COUNTIF(AA21:BE21,"NCNS")+COUNTIF(AA21:BE21,"A")+COUNTIF(AA21:BE21,"U")+COUNTIF(AA21:BE21,"SL")+COUNTIF(AA21:BE21,"UC")+COUNTIF(AA21:BE21,"TR-UC")+COUNTIF(AA21:BE21,"TR-U")+COUNTIF(AA21:BE21,"TR-NCNS")</f>
        <v>0</v>
      </c>
      <c r="S21" s="15">
        <f>(COUNTIF(AA21:BE21,"A")+(COUNTIF(AA21:BE21,"CL")+(COUNTIF(AA21:BE21,"SL"))))</f>
        <v>1</v>
      </c>
      <c r="T21" s="15">
        <f>COUNTIF(AA21:BE21,"EL")+COUNTIF(AA21:BE21,"AT-EL")+COUNTIF(AA21:BE21,"UT-EL")+COUNTIF(AA21:BE21,"EL-MU")++COUNTIF(AA21:BE21,"TR-EL")</f>
        <v>0</v>
      </c>
      <c r="U21" s="15">
        <f>(COUNTIF(AA21:BE21,"Leave")+(COUNTIF(AA21:BE21,"CL")+(COUNTIF(AA21:BE21,"AU")))+(COUNTIF(AA21:BE21,"TR-AU"))+(COUNTIF(AA21:BE21,"ML")))</f>
        <v>1</v>
      </c>
      <c r="V21" s="16">
        <f>COUNTIF(AA21:BE21,"AU")+COUNTIF(AA21:BE21,"U")+COUNTIF(AA21:BE21,"UC")+COUNTIF(AA21:BE21,"NCNS")+COUNTIF(AA21:BE21,"TR-AU")+COUNTIF(AA21:BE21,"TR-U")+COUNTIF(AA21:BE21,"TR-UC")+COUNTIF(AA21:BE21,"TR-NCNS")+(COUNTIF(AA21:BE21,"P/2")/2)+(COUNTIF(AA21:BE21,"TR-P/2")/2)</f>
        <v>0</v>
      </c>
      <c r="W21" s="15">
        <f>COUNTIF(AA21:BE21,"AT-RP")+COUNTIF(AA21:BE21,"AT")+COUNTIF(AA21:BE21,"AT-MU")+COUNTIF(AA21:BE21,"AT-EL")+COUNTIF(AA21:BE21,"TR-AT")+COUNTIF(AA21:BE21,"UT-RP")+COUNTIF(AA21:BE21,"UT")+COUNTIF(AA21:BE21,"UT-MU")+COUNTIF(AA21:BE21,"UT-EL")+COUNTIF(AA21:BE21,"TR-UT")</f>
        <v>1</v>
      </c>
      <c r="X21" s="17">
        <f>COUNTIF(AA21:BE21,"MU")+COUNTIF(AA21:BE21,"T-MU")+COUNTIF(AA21:BE21,"EL-MU")+COUNTIF(AA21:BE21,"TR-MU")</f>
        <v>0</v>
      </c>
      <c r="Y21" s="17">
        <f>COUNTIF(AA21:BE21,"ML")</f>
        <v>0</v>
      </c>
      <c r="Z21" s="16">
        <f>V21+S21+P21+Y21</f>
        <v>1</v>
      </c>
      <c r="AA21" s="142" t="s">
        <v>31</v>
      </c>
      <c r="AB21" s="142" t="s">
        <v>31</v>
      </c>
      <c r="AC21" s="142" t="s">
        <v>31</v>
      </c>
      <c r="AD21" s="142" t="s">
        <v>31</v>
      </c>
      <c r="AE21" s="148" t="s">
        <v>30</v>
      </c>
      <c r="AF21" s="148" t="s">
        <v>30</v>
      </c>
      <c r="AG21" s="148" t="s">
        <v>30</v>
      </c>
      <c r="AH21" s="143" t="s">
        <v>32</v>
      </c>
      <c r="AI21" s="143" t="s">
        <v>30</v>
      </c>
      <c r="AJ21" s="142" t="s">
        <v>31</v>
      </c>
      <c r="AK21" s="142" t="s">
        <v>31</v>
      </c>
      <c r="AL21" s="143" t="s">
        <v>30</v>
      </c>
      <c r="AM21" s="148" t="s">
        <v>30</v>
      </c>
      <c r="AN21" s="148" t="s">
        <v>30</v>
      </c>
      <c r="AO21" s="150" t="s">
        <v>30</v>
      </c>
      <c r="AP21" s="154" t="s">
        <v>30</v>
      </c>
      <c r="AQ21" s="142" t="s">
        <v>31</v>
      </c>
      <c r="AR21" s="142" t="s">
        <v>31</v>
      </c>
      <c r="AS21" s="148" t="s">
        <v>30</v>
      </c>
      <c r="AT21" s="148" t="s">
        <v>30</v>
      </c>
      <c r="AU21" s="148" t="s">
        <v>30</v>
      </c>
      <c r="AV21" s="148" t="s">
        <v>30</v>
      </c>
      <c r="AW21" s="144" t="s">
        <v>113</v>
      </c>
      <c r="AX21" s="142" t="s">
        <v>31</v>
      </c>
      <c r="AY21" s="142" t="s">
        <v>31</v>
      </c>
      <c r="AZ21" s="149" t="s">
        <v>30</v>
      </c>
      <c r="BA21" s="148" t="s">
        <v>30</v>
      </c>
      <c r="BB21" s="148" t="s">
        <v>30</v>
      </c>
      <c r="BC21" s="148" t="s">
        <v>30</v>
      </c>
      <c r="BD21" s="148" t="s">
        <v>30</v>
      </c>
      <c r="BE21" s="142" t="s">
        <v>31</v>
      </c>
      <c r="BG21" s="145">
        <f t="shared" si="6"/>
        <v>0</v>
      </c>
      <c r="BH21" s="146"/>
      <c r="BJ21" s="147"/>
      <c r="BN21" s="140"/>
      <c r="BS21" s="140"/>
    </row>
    <row r="22" spans="1:71" ht="15" customHeight="1" x14ac:dyDescent="0.3">
      <c r="A22" s="103" t="s">
        <v>360</v>
      </c>
      <c r="B22" s="103">
        <v>2388</v>
      </c>
      <c r="C22" s="104" t="s">
        <v>361</v>
      </c>
      <c r="D22" s="105"/>
      <c r="E22" s="104" t="s">
        <v>209</v>
      </c>
      <c r="F22" s="104" t="s">
        <v>187</v>
      </c>
      <c r="G22" s="104" t="s">
        <v>362</v>
      </c>
      <c r="H22" s="141" t="s">
        <v>317</v>
      </c>
      <c r="I22" s="106"/>
      <c r="J22" s="12" t="s">
        <v>363</v>
      </c>
      <c r="K22" s="13">
        <v>45609</v>
      </c>
      <c r="L22" s="14" t="s">
        <v>28</v>
      </c>
      <c r="M22" s="15">
        <f>N22+Q22+U22</f>
        <v>31</v>
      </c>
      <c r="N22" s="15">
        <f>O22+R22+(COUNTIF(AA22:BE22,"P/2")/2)+(COUNTIF(AA22:BE22,"TR-P/2")/2)</f>
        <v>20</v>
      </c>
      <c r="O22" s="15">
        <f>COUNTIF(AA22:BE22,"P")+COUNTIF(AA22:BE22,"RP")+COUNTIF(AA22:BE22,"UT-RP")+COUNTIF(AA22:BE22,"AT-RP")+COUNTIF(AA22:BE22,"AT")+COUNTIF(AA22:BE22,"UT")+COUNTIF(AA22:BE22,"MU")+COUNTIF(AA22:BE22,"AT-MU")+COUNTIF(AA22:BE22,"UT-MU")+COUNTIF(AA22:BE22,"EL")+COUNTIF(AA22:BE22,"UT-EL")+COUNTIF(AA22:BE22,"AT-EL")+COUNTIF(AA22:BE22,"EL-MU")+COUNTIF(AA22:BE22,"TR")+COUNTIF(AA22:BE22,"TR-MU")+COUNTIF(AA22:BE22,"TR-EL")+COUNTIF(AA22:BE22,"TR-AT")+COUNTIF(AA22:BE22,"TR-UT")+COUNTIF(AA22:BE22,"TR-P")+(COUNTIF(AA22:BE22,"P/2")/2)</f>
        <v>19.5</v>
      </c>
      <c r="P22" s="15">
        <f>COUNTIF(AA22:BE22,"Leave")</f>
        <v>0</v>
      </c>
      <c r="Q22" s="15">
        <f>COUNTIF(AA22:BE22,"Off")+COUNTIF(AA22:BE22,"TR-Off")</f>
        <v>10</v>
      </c>
      <c r="R22" s="15">
        <f>COUNTIF(AA22:BE22,"NCNS")+COUNTIF(AA22:BE22,"A")+COUNTIF(AA22:BE22,"U")+COUNTIF(AA22:BE22,"SL")+COUNTIF(AA22:BE22,"UC")+COUNTIF(AA22:BE22,"TR-UC")+COUNTIF(AA22:BE22,"TR-U")+COUNTIF(AA22:BE22,"TR-NCNS")</f>
        <v>0</v>
      </c>
      <c r="S22" s="15">
        <f>(COUNTIF(AA22:BE22,"A")+(COUNTIF(AA22:BE22,"CL")+(COUNTIF(AA22:BE22,"SL"))))</f>
        <v>1</v>
      </c>
      <c r="T22" s="15">
        <f>COUNTIF(AA22:BE22,"EL")+COUNTIF(AA22:BE22,"AT-EL")+COUNTIF(AA22:BE22,"UT-EL")+COUNTIF(AA22:BE22,"EL-MU")++COUNTIF(AA22:BE22,"TR-EL")</f>
        <v>0</v>
      </c>
      <c r="U22" s="15">
        <f>(COUNTIF(AA22:BE22,"Leave")+(COUNTIF(AA22:BE22,"CL")+(COUNTIF(AA22:BE22,"AU")))+(COUNTIF(AA22:BE22,"TR-AU"))+(COUNTIF(AA22:BE22,"ML")))</f>
        <v>1</v>
      </c>
      <c r="V22" s="16">
        <f>COUNTIF(AA22:BE22,"AU")+COUNTIF(AA22:BE22,"U")+COUNTIF(AA22:BE22,"UC")+COUNTIF(AA22:BE22,"NCNS")+COUNTIF(AA22:BE22,"TR-AU")+COUNTIF(AA22:BE22,"TR-U")+COUNTIF(AA22:BE22,"TR-UC")+COUNTIF(AA22:BE22,"TR-NCNS")+(COUNTIF(AA22:BE22,"P/2")/2)+(COUNTIF(AA22:BE22,"TR-P/2")/2)</f>
        <v>0.5</v>
      </c>
      <c r="W22" s="15">
        <f>COUNTIF(AA22:BE22,"AT-RP")+COUNTIF(AA22:BE22,"AT")+COUNTIF(AA22:BE22,"AT-MU")+COUNTIF(AA22:BE22,"AT-EL")+COUNTIF(AA22:BE22,"TR-AT")+COUNTIF(AA22:BE22,"UT-RP")+COUNTIF(AA22:BE22,"UT")+COUNTIF(AA22:BE22,"UT-MU")+COUNTIF(AA22:BE22,"UT-EL")+COUNTIF(AA22:BE22,"TR-UT")</f>
        <v>0</v>
      </c>
      <c r="X22" s="17">
        <f>COUNTIF(AA22:BE22,"MU")+COUNTIF(AA22:BE22,"T-MU")+COUNTIF(AA22:BE22,"EL-MU")+COUNTIF(AA22:BE22,"TR-MU")</f>
        <v>0</v>
      </c>
      <c r="Y22" s="17">
        <f>COUNTIF(AA22:BE22,"ML")</f>
        <v>0</v>
      </c>
      <c r="Z22" s="16">
        <f>V22+S22+P22+Y22</f>
        <v>1.5</v>
      </c>
      <c r="AA22" s="142" t="s">
        <v>31</v>
      </c>
      <c r="AB22" s="150" t="s">
        <v>30</v>
      </c>
      <c r="AC22" s="142" t="s">
        <v>31</v>
      </c>
      <c r="AD22" s="142" t="s">
        <v>31</v>
      </c>
      <c r="AE22" s="148" t="s">
        <v>30</v>
      </c>
      <c r="AF22" s="150" t="s">
        <v>34</v>
      </c>
      <c r="AG22" s="143" t="s">
        <v>30</v>
      </c>
      <c r="AH22" s="143" t="s">
        <v>30</v>
      </c>
      <c r="AI22" s="148" t="s">
        <v>30</v>
      </c>
      <c r="AJ22" s="142" t="s">
        <v>31</v>
      </c>
      <c r="AK22" s="142" t="s">
        <v>31</v>
      </c>
      <c r="AL22" s="148" t="s">
        <v>30</v>
      </c>
      <c r="AM22" s="148" t="s">
        <v>30</v>
      </c>
      <c r="AN22" s="148" t="s">
        <v>30</v>
      </c>
      <c r="AO22" s="143" t="s">
        <v>30</v>
      </c>
      <c r="AP22" s="148" t="s">
        <v>30</v>
      </c>
      <c r="AQ22" s="142" t="s">
        <v>31</v>
      </c>
      <c r="AR22" s="142" t="s">
        <v>31</v>
      </c>
      <c r="AS22" s="144" t="s">
        <v>113</v>
      </c>
      <c r="AT22" s="148" t="s">
        <v>30</v>
      </c>
      <c r="AU22" s="148" t="s">
        <v>30</v>
      </c>
      <c r="AV22" s="148" t="s">
        <v>30</v>
      </c>
      <c r="AW22" s="148" t="s">
        <v>30</v>
      </c>
      <c r="AX22" s="142" t="s">
        <v>31</v>
      </c>
      <c r="AY22" s="142" t="s">
        <v>31</v>
      </c>
      <c r="AZ22" s="143" t="s">
        <v>30</v>
      </c>
      <c r="BA22" s="148" t="s">
        <v>30</v>
      </c>
      <c r="BB22" s="148" t="s">
        <v>30</v>
      </c>
      <c r="BC22" s="143" t="s">
        <v>30</v>
      </c>
      <c r="BD22" s="148" t="s">
        <v>30</v>
      </c>
      <c r="BE22" s="142" t="s">
        <v>31</v>
      </c>
      <c r="BG22" s="145">
        <f t="shared" si="6"/>
        <v>0</v>
      </c>
      <c r="BH22" s="146"/>
      <c r="BJ22" s="147"/>
      <c r="BN22" s="140"/>
      <c r="BS22" s="140"/>
    </row>
    <row r="23" spans="1:71" ht="15" customHeight="1" x14ac:dyDescent="0.3">
      <c r="A23" s="109" t="s">
        <v>207</v>
      </c>
      <c r="B23" s="109"/>
      <c r="C23" s="111" t="s">
        <v>208</v>
      </c>
      <c r="D23" s="105"/>
      <c r="E23" s="104" t="s">
        <v>209</v>
      </c>
      <c r="F23" s="104" t="s">
        <v>187</v>
      </c>
      <c r="G23" s="104" t="s">
        <v>210</v>
      </c>
      <c r="H23" s="106" t="s">
        <v>551</v>
      </c>
      <c r="I23" s="106"/>
      <c r="J23" s="12" t="s">
        <v>35</v>
      </c>
      <c r="K23" s="13">
        <v>46009</v>
      </c>
      <c r="L23" s="14" t="s">
        <v>28</v>
      </c>
      <c r="M23" s="15">
        <f>N23+Q23+U23</f>
        <v>27</v>
      </c>
      <c r="N23" s="15">
        <f>O23+R23+(COUNTIF(AA23:BE23,"P/2")/2)+(COUNTIF(AA23:BE23,"TR-P/2")/2)</f>
        <v>20</v>
      </c>
      <c r="O23" s="15">
        <f>COUNTIF(AA23:BE23,"P")+COUNTIF(AA23:BE23,"RP")+COUNTIF(AA23:BE23,"UT-RP")+COUNTIF(AA23:BE23,"AT-RP")+COUNTIF(AA23:BE23,"AT")+COUNTIF(AA23:BE23,"UT")+COUNTIF(AA23:BE23,"MU")+COUNTIF(AA23:BE23,"AT-MU")+COUNTIF(AA23:BE23,"UT-MU")+COUNTIF(AA23:BE23,"EL")+COUNTIF(AA23:BE23,"UT-EL")+COUNTIF(AA23:BE23,"AT-EL")+COUNTIF(AA23:BE23,"EL-MU")+COUNTIF(AA23:BE23,"TR")+COUNTIF(AA23:BE23,"TR-MU")+COUNTIF(AA23:BE23,"TR-EL")+COUNTIF(AA23:BE23,"TR-AT")+COUNTIF(AA23:BE23,"TR-UT")+COUNTIF(AA23:BE23,"TR-P")+(COUNTIF(AA23:BE23,"P/2")/2)</f>
        <v>18.5</v>
      </c>
      <c r="P23" s="15">
        <f>COUNTIF(AA23:BE23,"Leave")</f>
        <v>0</v>
      </c>
      <c r="Q23" s="15">
        <f>COUNTIF(AA23:BE23,"Off")+COUNTIF(AA23:BE23,"TR-Off")</f>
        <v>7</v>
      </c>
      <c r="R23" s="15">
        <f>COUNTIF(AA23:BE23,"NCNS")+COUNTIF(AA23:BE23,"A")+COUNTIF(AA23:BE23,"U")+COUNTIF(AA23:BE23,"SL")+COUNTIF(AA23:BE23,"UC")+COUNTIF(AA23:BE23,"TR-UC")+COUNTIF(AA23:BE23,"TR-U")+COUNTIF(AA23:BE23,"TR-NCNS")</f>
        <v>1</v>
      </c>
      <c r="S23" s="15">
        <f>(COUNTIF(AA23:BE23,"A")+(COUNTIF(AA23:BE23,"CL")+(COUNTIF(AA23:BE23,"SL"))))</f>
        <v>0</v>
      </c>
      <c r="T23" s="15">
        <f>COUNTIF(AA23:BE23,"EL")+COUNTIF(AA23:BE23,"AT-EL")+COUNTIF(AA23:BE23,"UT-EL")+COUNTIF(AA23:BE23,"EL-MU")++COUNTIF(AA23:BE23,"TR-EL")</f>
        <v>0</v>
      </c>
      <c r="U23" s="15">
        <f>(COUNTIF(AA23:BE23,"Leave")+(COUNTIF(AA23:BE23,"CL")+(COUNTIF(AA23:BE23,"AU")))+(COUNTIF(AA23:BE23,"TR-AU"))+(COUNTIF(AA23:BE23,"ML")))</f>
        <v>0</v>
      </c>
      <c r="V23" s="16">
        <f>COUNTIF(AA23:BE23,"AU")+COUNTIF(AA23:BE23,"U")+COUNTIF(AA23:BE23,"UC")+COUNTIF(AA23:BE23,"NCNS")+COUNTIF(AA23:BE23,"TR-AU")+COUNTIF(AA23:BE23,"TR-U")+COUNTIF(AA23:BE23,"TR-UC")+COUNTIF(AA23:BE23,"TR-NCNS")+(COUNTIF(AA23:BE23,"P/2")/2)+(COUNTIF(AA23:BE23,"TR-P/2")/2)</f>
        <v>1.5</v>
      </c>
      <c r="W23" s="15">
        <f>COUNTIF(AA23:BE23,"AT-RP")+COUNTIF(AA23:BE23,"AT")+COUNTIF(AA23:BE23,"AT-MU")+COUNTIF(AA23:BE23,"AT-EL")+COUNTIF(AA23:BE23,"TR-AT")+COUNTIF(AA23:BE23,"UT-RP")+COUNTIF(AA23:BE23,"UT")+COUNTIF(AA23:BE23,"UT-MU")+COUNTIF(AA23:BE23,"UT-EL")+COUNTIF(AA23:BE23,"TR-UT")</f>
        <v>2</v>
      </c>
      <c r="X23" s="17">
        <f>COUNTIF(AA23:BE23,"MU")+COUNTIF(AA23:BE23,"T-MU")+COUNTIF(AA23:BE23,"EL-MU")+COUNTIF(AA23:BE23,"TR-MU")</f>
        <v>0</v>
      </c>
      <c r="Y23" s="17">
        <f>COUNTIF(AA23:BE23,"ML")</f>
        <v>0</v>
      </c>
      <c r="Z23" s="16">
        <f>V23+S23+P23+Y23</f>
        <v>1.5</v>
      </c>
      <c r="AA23" s="142"/>
      <c r="AB23" s="142"/>
      <c r="AC23" s="142"/>
      <c r="AD23" s="142"/>
      <c r="AE23" s="154" t="s">
        <v>30</v>
      </c>
      <c r="AF23" s="154" t="s">
        <v>30</v>
      </c>
      <c r="AG23" s="154" t="s">
        <v>30</v>
      </c>
      <c r="AH23" s="154" t="s">
        <v>30</v>
      </c>
      <c r="AI23" s="154" t="s">
        <v>30</v>
      </c>
      <c r="AJ23" s="142" t="s">
        <v>31</v>
      </c>
      <c r="AK23" s="142" t="s">
        <v>31</v>
      </c>
      <c r="AL23" s="151" t="s">
        <v>133</v>
      </c>
      <c r="AM23" s="154" t="s">
        <v>30</v>
      </c>
      <c r="AN23" s="154" t="s">
        <v>30</v>
      </c>
      <c r="AO23" s="154" t="s">
        <v>30</v>
      </c>
      <c r="AP23" s="154" t="s">
        <v>30</v>
      </c>
      <c r="AQ23" s="142" t="s">
        <v>31</v>
      </c>
      <c r="AR23" s="142" t="s">
        <v>31</v>
      </c>
      <c r="AS23" s="148" t="s">
        <v>30</v>
      </c>
      <c r="AT23" s="143" t="s">
        <v>30</v>
      </c>
      <c r="AU23" s="143" t="s">
        <v>32</v>
      </c>
      <c r="AV23" s="148" t="s">
        <v>30</v>
      </c>
      <c r="AW23" s="148" t="s">
        <v>30</v>
      </c>
      <c r="AX23" s="142" t="s">
        <v>31</v>
      </c>
      <c r="AY23" s="142" t="s">
        <v>31</v>
      </c>
      <c r="AZ23" s="150" t="s">
        <v>34</v>
      </c>
      <c r="BA23" s="148" t="s">
        <v>30</v>
      </c>
      <c r="BB23" s="143" t="s">
        <v>30</v>
      </c>
      <c r="BC23" s="148" t="s">
        <v>30</v>
      </c>
      <c r="BD23" s="143" t="s">
        <v>32</v>
      </c>
      <c r="BE23" s="142" t="s">
        <v>31</v>
      </c>
      <c r="BG23" s="145">
        <f t="shared" si="6"/>
        <v>4</v>
      </c>
      <c r="BH23" s="146"/>
      <c r="BJ23" s="147"/>
      <c r="BN23" s="140"/>
      <c r="BS23" s="140"/>
    </row>
    <row r="24" spans="1:71" x14ac:dyDescent="0.3">
      <c r="A24" s="103" t="s">
        <v>190</v>
      </c>
      <c r="B24" s="103">
        <v>5503</v>
      </c>
      <c r="C24" s="104" t="s">
        <v>191</v>
      </c>
      <c r="D24" s="105"/>
      <c r="E24" s="104" t="s">
        <v>192</v>
      </c>
      <c r="F24" s="104" t="s">
        <v>193</v>
      </c>
      <c r="G24" s="104" t="s">
        <v>194</v>
      </c>
      <c r="H24" s="141" t="s">
        <v>195</v>
      </c>
      <c r="I24" s="106"/>
      <c r="J24" s="12" t="s">
        <v>196</v>
      </c>
      <c r="K24" s="13">
        <v>45796</v>
      </c>
      <c r="L24" s="14" t="s">
        <v>28</v>
      </c>
      <c r="M24" s="15">
        <f t="shared" si="7"/>
        <v>31</v>
      </c>
      <c r="N24" s="15">
        <f t="shared" si="8"/>
        <v>21</v>
      </c>
      <c r="O24" s="15">
        <f t="shared" si="9"/>
        <v>16</v>
      </c>
      <c r="P24" s="15">
        <f t="shared" si="1"/>
        <v>0</v>
      </c>
      <c r="Q24" s="15">
        <f t="shared" si="2"/>
        <v>10</v>
      </c>
      <c r="R24" s="15">
        <f t="shared" si="3"/>
        <v>4</v>
      </c>
      <c r="S24" s="15">
        <f t="shared" si="10"/>
        <v>0</v>
      </c>
      <c r="T24" s="15">
        <f t="shared" si="11"/>
        <v>1</v>
      </c>
      <c r="U24" s="15">
        <f t="shared" si="12"/>
        <v>0</v>
      </c>
      <c r="V24" s="16">
        <f t="shared" si="13"/>
        <v>5</v>
      </c>
      <c r="W24" s="15">
        <f t="shared" si="4"/>
        <v>0</v>
      </c>
      <c r="X24" s="17">
        <f t="shared" si="14"/>
        <v>5</v>
      </c>
      <c r="Y24" s="17">
        <f t="shared" si="15"/>
        <v>0</v>
      </c>
      <c r="Z24" s="16">
        <f t="shared" si="5"/>
        <v>5</v>
      </c>
      <c r="AA24" s="142" t="s">
        <v>31</v>
      </c>
      <c r="AB24" s="143" t="s">
        <v>33</v>
      </c>
      <c r="AC24" s="142" t="s">
        <v>31</v>
      </c>
      <c r="AD24" s="142" t="s">
        <v>31</v>
      </c>
      <c r="AE24" s="143" t="s">
        <v>30</v>
      </c>
      <c r="AF24" s="151" t="s">
        <v>133</v>
      </c>
      <c r="AG24" s="143" t="s">
        <v>30</v>
      </c>
      <c r="AH24" s="143" t="s">
        <v>30</v>
      </c>
      <c r="AI24" s="150" t="s">
        <v>34</v>
      </c>
      <c r="AJ24" s="142" t="s">
        <v>31</v>
      </c>
      <c r="AK24" s="142" t="s">
        <v>31</v>
      </c>
      <c r="AL24" s="143" t="s">
        <v>30</v>
      </c>
      <c r="AM24" s="151" t="s">
        <v>133</v>
      </c>
      <c r="AN24" s="143" t="s">
        <v>24</v>
      </c>
      <c r="AO24" s="150" t="s">
        <v>34</v>
      </c>
      <c r="AP24" s="151" t="s">
        <v>133</v>
      </c>
      <c r="AQ24" s="142" t="s">
        <v>31</v>
      </c>
      <c r="AR24" s="142" t="s">
        <v>31</v>
      </c>
      <c r="AS24" s="143" t="s">
        <v>30</v>
      </c>
      <c r="AT24" s="143" t="s">
        <v>30</v>
      </c>
      <c r="AU24" s="151" t="s">
        <v>133</v>
      </c>
      <c r="AV24" s="143" t="s">
        <v>30</v>
      </c>
      <c r="AW24" s="143" t="s">
        <v>30</v>
      </c>
      <c r="AX24" s="142" t="s">
        <v>31</v>
      </c>
      <c r="AY24" s="142" t="s">
        <v>31</v>
      </c>
      <c r="AZ24" s="143" t="s">
        <v>30</v>
      </c>
      <c r="BA24" s="143" t="s">
        <v>24</v>
      </c>
      <c r="BB24" s="143" t="s">
        <v>24</v>
      </c>
      <c r="BC24" s="143" t="s">
        <v>24</v>
      </c>
      <c r="BD24" s="143" t="s">
        <v>24</v>
      </c>
      <c r="BE24" s="142" t="s">
        <v>31</v>
      </c>
      <c r="BG24" s="145">
        <f t="shared" si="6"/>
        <v>0</v>
      </c>
      <c r="BH24" s="146"/>
      <c r="BJ24" s="147"/>
      <c r="BN24" s="140"/>
      <c r="BS24" s="140"/>
    </row>
    <row r="25" spans="1:71" ht="15" customHeight="1" x14ac:dyDescent="0.3">
      <c r="A25" s="103" t="s">
        <v>228</v>
      </c>
      <c r="B25" s="103">
        <v>8501</v>
      </c>
      <c r="C25" s="104" t="s">
        <v>229</v>
      </c>
      <c r="D25" s="105"/>
      <c r="E25" s="104" t="s">
        <v>230</v>
      </c>
      <c r="F25" s="104" t="s">
        <v>225</v>
      </c>
      <c r="G25" s="104" t="s">
        <v>231</v>
      </c>
      <c r="H25" s="141" t="s">
        <v>214</v>
      </c>
      <c r="I25" s="106"/>
      <c r="J25" s="12" t="s">
        <v>232</v>
      </c>
      <c r="K25" s="13">
        <v>45757</v>
      </c>
      <c r="L25" s="14" t="s">
        <v>28</v>
      </c>
      <c r="M25" s="15">
        <f t="shared" si="7"/>
        <v>31</v>
      </c>
      <c r="N25" s="15">
        <f t="shared" si="8"/>
        <v>20</v>
      </c>
      <c r="O25" s="15">
        <f t="shared" si="9"/>
        <v>19.5</v>
      </c>
      <c r="P25" s="15">
        <f t="shared" si="1"/>
        <v>0</v>
      </c>
      <c r="Q25" s="15">
        <f t="shared" si="2"/>
        <v>11</v>
      </c>
      <c r="R25" s="15">
        <f t="shared" si="3"/>
        <v>0</v>
      </c>
      <c r="S25" s="15">
        <f t="shared" si="10"/>
        <v>0</v>
      </c>
      <c r="T25" s="15">
        <f t="shared" si="11"/>
        <v>1</v>
      </c>
      <c r="U25" s="15">
        <f t="shared" si="12"/>
        <v>0</v>
      </c>
      <c r="V25" s="16">
        <f t="shared" si="13"/>
        <v>0.5</v>
      </c>
      <c r="W25" s="15">
        <f t="shared" si="4"/>
        <v>2</v>
      </c>
      <c r="X25" s="17">
        <f t="shared" si="14"/>
        <v>0</v>
      </c>
      <c r="Y25" s="17">
        <f t="shared" si="15"/>
        <v>0</v>
      </c>
      <c r="Z25" s="16">
        <f t="shared" si="5"/>
        <v>0.5</v>
      </c>
      <c r="AA25" s="142" t="s">
        <v>31</v>
      </c>
      <c r="AB25" s="142" t="s">
        <v>31</v>
      </c>
      <c r="AC25" s="142" t="s">
        <v>31</v>
      </c>
      <c r="AD25" s="142" t="s">
        <v>31</v>
      </c>
      <c r="AE25" s="148" t="s">
        <v>30</v>
      </c>
      <c r="AF25" s="148" t="s">
        <v>30</v>
      </c>
      <c r="AG25" s="143" t="s">
        <v>30</v>
      </c>
      <c r="AH25" s="148" t="s">
        <v>30</v>
      </c>
      <c r="AI25" s="148" t="s">
        <v>30</v>
      </c>
      <c r="AJ25" s="142" t="s">
        <v>31</v>
      </c>
      <c r="AK25" s="142" t="s">
        <v>31</v>
      </c>
      <c r="AL25" s="143" t="s">
        <v>33</v>
      </c>
      <c r="AM25" s="143" t="s">
        <v>32</v>
      </c>
      <c r="AN25" s="148" t="s">
        <v>30</v>
      </c>
      <c r="AO25" s="148" t="s">
        <v>30</v>
      </c>
      <c r="AP25" s="149" t="s">
        <v>30</v>
      </c>
      <c r="AQ25" s="142" t="s">
        <v>31</v>
      </c>
      <c r="AR25" s="142" t="s">
        <v>31</v>
      </c>
      <c r="AS25" s="143" t="s">
        <v>30</v>
      </c>
      <c r="AT25" s="148" t="s">
        <v>30</v>
      </c>
      <c r="AU25" s="148" t="s">
        <v>30</v>
      </c>
      <c r="AV25" s="148" t="s">
        <v>30</v>
      </c>
      <c r="AW25" s="150" t="s">
        <v>34</v>
      </c>
      <c r="AX25" s="142" t="s">
        <v>31</v>
      </c>
      <c r="AY25" s="142" t="s">
        <v>31</v>
      </c>
      <c r="AZ25" s="149" t="s">
        <v>30</v>
      </c>
      <c r="BA25" s="148" t="s">
        <v>30</v>
      </c>
      <c r="BB25" s="148" t="s">
        <v>30</v>
      </c>
      <c r="BC25" s="143" t="s">
        <v>32</v>
      </c>
      <c r="BD25" s="143" t="s">
        <v>30</v>
      </c>
      <c r="BE25" s="142" t="s">
        <v>31</v>
      </c>
      <c r="BG25" s="145">
        <f t="shared" si="6"/>
        <v>0</v>
      </c>
      <c r="BH25" s="146"/>
      <c r="BJ25" s="147"/>
      <c r="BN25" s="140"/>
      <c r="BS25" s="140"/>
    </row>
    <row r="26" spans="1:71" ht="15" customHeight="1" x14ac:dyDescent="0.3">
      <c r="A26" s="120" t="s">
        <v>557</v>
      </c>
      <c r="B26" s="120">
        <v>8502</v>
      </c>
      <c r="C26" s="122" t="s">
        <v>558</v>
      </c>
      <c r="D26" s="105"/>
      <c r="E26" s="104" t="s">
        <v>230</v>
      </c>
      <c r="F26" s="104" t="s">
        <v>225</v>
      </c>
      <c r="G26" s="104" t="s">
        <v>559</v>
      </c>
      <c r="H26" s="141" t="s">
        <v>214</v>
      </c>
      <c r="I26" s="106"/>
      <c r="J26" s="12" t="s">
        <v>232</v>
      </c>
      <c r="K26" s="13">
        <v>45803</v>
      </c>
      <c r="L26" s="14" t="s">
        <v>28</v>
      </c>
      <c r="M26" s="15">
        <f t="shared" si="7"/>
        <v>23</v>
      </c>
      <c r="N26" s="15">
        <f t="shared" si="8"/>
        <v>15</v>
      </c>
      <c r="O26" s="15">
        <f t="shared" si="9"/>
        <v>15</v>
      </c>
      <c r="P26" s="15">
        <f t="shared" si="1"/>
        <v>0</v>
      </c>
      <c r="Q26" s="15">
        <f t="shared" si="2"/>
        <v>8</v>
      </c>
      <c r="R26" s="15">
        <f t="shared" si="3"/>
        <v>0</v>
      </c>
      <c r="S26" s="15">
        <f t="shared" si="10"/>
        <v>0</v>
      </c>
      <c r="T26" s="15">
        <f t="shared" si="11"/>
        <v>1</v>
      </c>
      <c r="U26" s="15">
        <f t="shared" si="12"/>
        <v>0</v>
      </c>
      <c r="V26" s="16">
        <f t="shared" si="13"/>
        <v>0</v>
      </c>
      <c r="W26" s="15">
        <f t="shared" si="4"/>
        <v>2</v>
      </c>
      <c r="X26" s="17">
        <f t="shared" si="14"/>
        <v>0</v>
      </c>
      <c r="Y26" s="17">
        <f t="shared" si="15"/>
        <v>0</v>
      </c>
      <c r="Z26" s="16">
        <f t="shared" si="5"/>
        <v>0</v>
      </c>
      <c r="AA26" s="142" t="s">
        <v>31</v>
      </c>
      <c r="AB26" s="142" t="s">
        <v>31</v>
      </c>
      <c r="AC26" s="142" t="s">
        <v>31</v>
      </c>
      <c r="AD26" s="142" t="s">
        <v>31</v>
      </c>
      <c r="AE26" s="148" t="s">
        <v>30</v>
      </c>
      <c r="AF26" s="148" t="s">
        <v>30</v>
      </c>
      <c r="AG26" s="148" t="s">
        <v>30</v>
      </c>
      <c r="AH26" s="148" t="s">
        <v>30</v>
      </c>
      <c r="AI26" s="148" t="s">
        <v>30</v>
      </c>
      <c r="AJ26" s="142" t="s">
        <v>31</v>
      </c>
      <c r="AK26" s="142" t="s">
        <v>31</v>
      </c>
      <c r="AL26" s="148" t="s">
        <v>30</v>
      </c>
      <c r="AM26" s="148" t="s">
        <v>30</v>
      </c>
      <c r="AN26" s="148" t="s">
        <v>30</v>
      </c>
      <c r="AO26" s="143" t="s">
        <v>33</v>
      </c>
      <c r="AP26" s="148" t="s">
        <v>30</v>
      </c>
      <c r="AQ26" s="142" t="s">
        <v>31</v>
      </c>
      <c r="AR26" s="142" t="s">
        <v>31</v>
      </c>
      <c r="AS26" s="148" t="s">
        <v>30</v>
      </c>
      <c r="AT26" s="143" t="s">
        <v>32</v>
      </c>
      <c r="AU26" s="148" t="s">
        <v>30</v>
      </c>
      <c r="AV26" s="148" t="s">
        <v>30</v>
      </c>
      <c r="AW26" s="143" t="s">
        <v>32</v>
      </c>
      <c r="AX26" s="151" t="s">
        <v>162</v>
      </c>
      <c r="AY26" s="151" t="s">
        <v>162</v>
      </c>
      <c r="AZ26" s="151" t="s">
        <v>162</v>
      </c>
      <c r="BA26" s="151" t="s">
        <v>162</v>
      </c>
      <c r="BB26" s="151" t="s">
        <v>162</v>
      </c>
      <c r="BC26" s="151" t="s">
        <v>162</v>
      </c>
      <c r="BD26" s="151" t="s">
        <v>162</v>
      </c>
      <c r="BE26" s="151" t="s">
        <v>162</v>
      </c>
      <c r="BG26" s="145">
        <f t="shared" si="6"/>
        <v>0</v>
      </c>
      <c r="BH26" s="146"/>
      <c r="BJ26" s="147"/>
      <c r="BN26" s="140"/>
      <c r="BS26" s="140"/>
    </row>
    <row r="27" spans="1:71" ht="15" customHeight="1" x14ac:dyDescent="0.3">
      <c r="A27" s="103" t="s">
        <v>560</v>
      </c>
      <c r="B27" s="103"/>
      <c r="C27" s="104" t="s">
        <v>561</v>
      </c>
      <c r="D27" s="105"/>
      <c r="E27" s="104" t="s">
        <v>230</v>
      </c>
      <c r="F27" s="104" t="s">
        <v>225</v>
      </c>
      <c r="G27" s="104" t="s">
        <v>231</v>
      </c>
      <c r="H27" s="141" t="s">
        <v>214</v>
      </c>
      <c r="I27" s="106"/>
      <c r="J27" s="12" t="s">
        <v>232</v>
      </c>
      <c r="K27" s="13">
        <v>45992</v>
      </c>
      <c r="L27" s="14" t="s">
        <v>28</v>
      </c>
      <c r="M27" s="15">
        <f t="shared" si="7"/>
        <v>31</v>
      </c>
      <c r="N27" s="15">
        <f t="shared" si="8"/>
        <v>20</v>
      </c>
      <c r="O27" s="15">
        <f t="shared" si="9"/>
        <v>19</v>
      </c>
      <c r="P27" s="15">
        <f t="shared" si="1"/>
        <v>0</v>
      </c>
      <c r="Q27" s="15">
        <f t="shared" si="2"/>
        <v>11</v>
      </c>
      <c r="R27" s="15">
        <f t="shared" si="3"/>
        <v>1</v>
      </c>
      <c r="S27" s="15">
        <f t="shared" si="10"/>
        <v>0</v>
      </c>
      <c r="T27" s="15">
        <f t="shared" si="11"/>
        <v>1</v>
      </c>
      <c r="U27" s="15">
        <f t="shared" si="12"/>
        <v>0</v>
      </c>
      <c r="V27" s="16">
        <f t="shared" si="13"/>
        <v>1</v>
      </c>
      <c r="W27" s="15">
        <f t="shared" si="4"/>
        <v>7</v>
      </c>
      <c r="X27" s="17">
        <f t="shared" si="14"/>
        <v>0</v>
      </c>
      <c r="Y27" s="17">
        <f t="shared" si="15"/>
        <v>0</v>
      </c>
      <c r="Z27" s="16">
        <f t="shared" si="5"/>
        <v>1</v>
      </c>
      <c r="AA27" s="142" t="s">
        <v>31</v>
      </c>
      <c r="AB27" s="142" t="s">
        <v>31</v>
      </c>
      <c r="AC27" s="142" t="s">
        <v>31</v>
      </c>
      <c r="AD27" s="142" t="s">
        <v>31</v>
      </c>
      <c r="AE27" s="143" t="s">
        <v>30</v>
      </c>
      <c r="AF27" s="143" t="s">
        <v>30</v>
      </c>
      <c r="AG27" s="143" t="s">
        <v>30</v>
      </c>
      <c r="AH27" s="148" t="s">
        <v>30</v>
      </c>
      <c r="AI27" s="148" t="s">
        <v>30</v>
      </c>
      <c r="AJ27" s="142" t="s">
        <v>31</v>
      </c>
      <c r="AK27" s="142" t="s">
        <v>31</v>
      </c>
      <c r="AL27" s="143" t="s">
        <v>32</v>
      </c>
      <c r="AM27" s="143" t="s">
        <v>32</v>
      </c>
      <c r="AN27" s="148" t="s">
        <v>30</v>
      </c>
      <c r="AO27" s="148" t="s">
        <v>30</v>
      </c>
      <c r="AP27" s="148" t="s">
        <v>30</v>
      </c>
      <c r="AQ27" s="142" t="s">
        <v>31</v>
      </c>
      <c r="AR27" s="142" t="s">
        <v>31</v>
      </c>
      <c r="AS27" s="143" t="s">
        <v>30</v>
      </c>
      <c r="AT27" s="143" t="s">
        <v>30</v>
      </c>
      <c r="AU27" s="148" t="s">
        <v>30</v>
      </c>
      <c r="AV27" s="143" t="s">
        <v>32</v>
      </c>
      <c r="AW27" s="143" t="s">
        <v>32</v>
      </c>
      <c r="AX27" s="142" t="s">
        <v>31</v>
      </c>
      <c r="AY27" s="142" t="s">
        <v>31</v>
      </c>
      <c r="AZ27" s="151" t="s">
        <v>133</v>
      </c>
      <c r="BA27" s="143" t="s">
        <v>215</v>
      </c>
      <c r="BB27" s="148" t="s">
        <v>30</v>
      </c>
      <c r="BC27" s="143" t="s">
        <v>32</v>
      </c>
      <c r="BD27" s="143" t="s">
        <v>32</v>
      </c>
      <c r="BE27" s="142" t="s">
        <v>31</v>
      </c>
      <c r="BG27" s="145">
        <f t="shared" si="6"/>
        <v>0</v>
      </c>
      <c r="BH27" s="146"/>
      <c r="BJ27" s="147"/>
      <c r="BN27" s="140"/>
      <c r="BS27" s="140"/>
    </row>
    <row r="28" spans="1:71" ht="15" customHeight="1" x14ac:dyDescent="0.3">
      <c r="A28" s="120" t="s">
        <v>562</v>
      </c>
      <c r="B28" s="120"/>
      <c r="C28" s="122" t="s">
        <v>563</v>
      </c>
      <c r="D28" s="105"/>
      <c r="E28" s="104" t="s">
        <v>192</v>
      </c>
      <c r="F28" s="104" t="s">
        <v>225</v>
      </c>
      <c r="G28" s="104" t="s">
        <v>231</v>
      </c>
      <c r="H28" s="141" t="s">
        <v>214</v>
      </c>
      <c r="I28" s="106"/>
      <c r="J28" s="12" t="s">
        <v>232</v>
      </c>
      <c r="K28" s="13">
        <v>46027</v>
      </c>
      <c r="L28" s="14" t="s">
        <v>28</v>
      </c>
      <c r="M28" s="15">
        <f t="shared" si="7"/>
        <v>1</v>
      </c>
      <c r="N28" s="15">
        <f t="shared" si="8"/>
        <v>1</v>
      </c>
      <c r="O28" s="15">
        <f t="shared" si="9"/>
        <v>1</v>
      </c>
      <c r="P28" s="15">
        <f t="shared" si="1"/>
        <v>0</v>
      </c>
      <c r="Q28" s="15">
        <f t="shared" si="2"/>
        <v>0</v>
      </c>
      <c r="R28" s="15">
        <f t="shared" si="3"/>
        <v>0</v>
      </c>
      <c r="S28" s="15">
        <f t="shared" si="10"/>
        <v>0</v>
      </c>
      <c r="T28" s="15">
        <f t="shared" si="11"/>
        <v>0</v>
      </c>
      <c r="U28" s="15">
        <f t="shared" si="12"/>
        <v>0</v>
      </c>
      <c r="V28" s="16">
        <f t="shared" si="13"/>
        <v>0</v>
      </c>
      <c r="W28" s="15">
        <f t="shared" si="4"/>
        <v>0</v>
      </c>
      <c r="X28" s="17">
        <f t="shared" si="14"/>
        <v>0</v>
      </c>
      <c r="Y28" s="17">
        <f t="shared" si="15"/>
        <v>0</v>
      </c>
      <c r="Z28" s="16">
        <f t="shared" si="5"/>
        <v>0</v>
      </c>
      <c r="AA28" s="153"/>
      <c r="AB28" s="153"/>
      <c r="AC28" s="153"/>
      <c r="AD28" s="153"/>
      <c r="AE28" s="154" t="s">
        <v>30</v>
      </c>
      <c r="AF28" s="151" t="s">
        <v>165</v>
      </c>
      <c r="AG28" s="151" t="s">
        <v>165</v>
      </c>
      <c r="AH28" s="151" t="s">
        <v>165</v>
      </c>
      <c r="AI28" s="151" t="s">
        <v>165</v>
      </c>
      <c r="AJ28" s="151" t="s">
        <v>165</v>
      </c>
      <c r="AK28" s="151" t="s">
        <v>165</v>
      </c>
      <c r="AL28" s="151" t="s">
        <v>165</v>
      </c>
      <c r="AM28" s="151" t="s">
        <v>165</v>
      </c>
      <c r="AN28" s="151" t="s">
        <v>165</v>
      </c>
      <c r="AO28" s="151" t="s">
        <v>165</v>
      </c>
      <c r="AP28" s="151" t="s">
        <v>165</v>
      </c>
      <c r="AQ28" s="151" t="s">
        <v>165</v>
      </c>
      <c r="AR28" s="151" t="s">
        <v>165</v>
      </c>
      <c r="AS28" s="151" t="s">
        <v>165</v>
      </c>
      <c r="AT28" s="151" t="s">
        <v>165</v>
      </c>
      <c r="AU28" s="151" t="s">
        <v>165</v>
      </c>
      <c r="AV28" s="151" t="s">
        <v>165</v>
      </c>
      <c r="AW28" s="151" t="s">
        <v>165</v>
      </c>
      <c r="AX28" s="151" t="s">
        <v>165</v>
      </c>
      <c r="AY28" s="151" t="s">
        <v>165</v>
      </c>
      <c r="AZ28" s="151" t="s">
        <v>165</v>
      </c>
      <c r="BA28" s="151" t="s">
        <v>165</v>
      </c>
      <c r="BB28" s="151" t="s">
        <v>165</v>
      </c>
      <c r="BC28" s="151" t="s">
        <v>165</v>
      </c>
      <c r="BD28" s="151" t="s">
        <v>165</v>
      </c>
      <c r="BE28" s="151" t="s">
        <v>165</v>
      </c>
      <c r="BG28" s="145">
        <f t="shared" si="6"/>
        <v>4</v>
      </c>
      <c r="BH28" s="146"/>
      <c r="BJ28" s="147"/>
      <c r="BS28" s="140"/>
    </row>
    <row r="29" spans="1:71" ht="15" customHeight="1" x14ac:dyDescent="0.3">
      <c r="A29" s="103" t="s">
        <v>233</v>
      </c>
      <c r="B29" s="103"/>
      <c r="C29" s="104" t="s">
        <v>234</v>
      </c>
      <c r="D29" s="105"/>
      <c r="E29" s="104" t="s">
        <v>192</v>
      </c>
      <c r="F29" s="104" t="s">
        <v>225</v>
      </c>
      <c r="G29" s="152" t="s">
        <v>231</v>
      </c>
      <c r="H29" s="141" t="s">
        <v>214</v>
      </c>
      <c r="I29" s="106"/>
      <c r="J29" s="12" t="s">
        <v>235</v>
      </c>
      <c r="K29" s="13">
        <v>45848</v>
      </c>
      <c r="L29" s="14" t="s">
        <v>28</v>
      </c>
      <c r="M29" s="15">
        <f t="shared" si="7"/>
        <v>31</v>
      </c>
      <c r="N29" s="15">
        <f t="shared" si="8"/>
        <v>20</v>
      </c>
      <c r="O29" s="15">
        <f t="shared" si="9"/>
        <v>20</v>
      </c>
      <c r="P29" s="15">
        <f t="shared" si="1"/>
        <v>0</v>
      </c>
      <c r="Q29" s="15">
        <f t="shared" si="2"/>
        <v>11</v>
      </c>
      <c r="R29" s="15">
        <f t="shared" si="3"/>
        <v>0</v>
      </c>
      <c r="S29" s="15">
        <f t="shared" si="10"/>
        <v>0</v>
      </c>
      <c r="T29" s="15">
        <f t="shared" si="11"/>
        <v>0</v>
      </c>
      <c r="U29" s="15">
        <f t="shared" si="12"/>
        <v>0</v>
      </c>
      <c r="V29" s="16">
        <f t="shared" si="13"/>
        <v>0</v>
      </c>
      <c r="W29" s="15">
        <f t="shared" si="4"/>
        <v>1</v>
      </c>
      <c r="X29" s="17">
        <f t="shared" si="14"/>
        <v>0</v>
      </c>
      <c r="Y29" s="17">
        <f t="shared" si="15"/>
        <v>0</v>
      </c>
      <c r="Z29" s="16">
        <f t="shared" si="5"/>
        <v>0</v>
      </c>
      <c r="AA29" s="142" t="s">
        <v>31</v>
      </c>
      <c r="AB29" s="142" t="s">
        <v>31</v>
      </c>
      <c r="AC29" s="142" t="s">
        <v>31</v>
      </c>
      <c r="AD29" s="142" t="s">
        <v>31</v>
      </c>
      <c r="AE29" s="143" t="s">
        <v>32</v>
      </c>
      <c r="AF29" s="143" t="s">
        <v>30</v>
      </c>
      <c r="AG29" s="143" t="s">
        <v>30</v>
      </c>
      <c r="AH29" s="143" t="s">
        <v>30</v>
      </c>
      <c r="AI29" s="143" t="s">
        <v>30</v>
      </c>
      <c r="AJ29" s="142" t="s">
        <v>31</v>
      </c>
      <c r="AK29" s="142" t="s">
        <v>31</v>
      </c>
      <c r="AL29" s="143" t="s">
        <v>30</v>
      </c>
      <c r="AM29" s="143" t="s">
        <v>30</v>
      </c>
      <c r="AN29" s="143" t="s">
        <v>30</v>
      </c>
      <c r="AO29" s="149" t="s">
        <v>30</v>
      </c>
      <c r="AP29" s="143" t="s">
        <v>30</v>
      </c>
      <c r="AQ29" s="142" t="s">
        <v>31</v>
      </c>
      <c r="AR29" s="142" t="s">
        <v>31</v>
      </c>
      <c r="AS29" s="143" t="s">
        <v>30</v>
      </c>
      <c r="AT29" s="143" t="s">
        <v>30</v>
      </c>
      <c r="AU29" s="143" t="s">
        <v>30</v>
      </c>
      <c r="AV29" s="143" t="s">
        <v>30</v>
      </c>
      <c r="AW29" s="143" t="s">
        <v>30</v>
      </c>
      <c r="AX29" s="142" t="s">
        <v>31</v>
      </c>
      <c r="AY29" s="142" t="s">
        <v>31</v>
      </c>
      <c r="AZ29" s="149" t="s">
        <v>30</v>
      </c>
      <c r="BA29" s="148" t="s">
        <v>30</v>
      </c>
      <c r="BB29" s="149" t="s">
        <v>30</v>
      </c>
      <c r="BC29" s="149" t="s">
        <v>30</v>
      </c>
      <c r="BD29" s="143" t="s">
        <v>30</v>
      </c>
      <c r="BE29" s="142" t="s">
        <v>31</v>
      </c>
      <c r="BG29" s="145">
        <f t="shared" si="6"/>
        <v>0</v>
      </c>
      <c r="BH29" s="146"/>
      <c r="BJ29" s="147"/>
      <c r="BS29" s="140"/>
    </row>
    <row r="30" spans="1:71" ht="15" customHeight="1" x14ac:dyDescent="0.3">
      <c r="A30" s="109" t="s">
        <v>564</v>
      </c>
      <c r="B30" s="109"/>
      <c r="C30" s="111" t="s">
        <v>365</v>
      </c>
      <c r="D30" s="105"/>
      <c r="E30" s="104" t="s">
        <v>192</v>
      </c>
      <c r="F30" s="104" t="s">
        <v>225</v>
      </c>
      <c r="G30" s="104" t="s">
        <v>231</v>
      </c>
      <c r="H30" s="141" t="s">
        <v>214</v>
      </c>
      <c r="I30" s="106"/>
      <c r="J30" s="12"/>
      <c r="K30" s="13">
        <v>46041</v>
      </c>
      <c r="L30" s="14" t="s">
        <v>28</v>
      </c>
      <c r="M30" s="15">
        <f t="shared" si="7"/>
        <v>13</v>
      </c>
      <c r="N30" s="15">
        <f t="shared" si="8"/>
        <v>10</v>
      </c>
      <c r="O30" s="15">
        <f t="shared" si="9"/>
        <v>9</v>
      </c>
      <c r="P30" s="15">
        <f t="shared" si="1"/>
        <v>0</v>
      </c>
      <c r="Q30" s="15">
        <f t="shared" si="2"/>
        <v>3</v>
      </c>
      <c r="R30" s="15">
        <f t="shared" si="3"/>
        <v>1</v>
      </c>
      <c r="S30" s="15">
        <f t="shared" si="10"/>
        <v>0</v>
      </c>
      <c r="T30" s="15">
        <f t="shared" si="11"/>
        <v>0</v>
      </c>
      <c r="U30" s="15">
        <f t="shared" si="12"/>
        <v>0</v>
      </c>
      <c r="V30" s="16">
        <f t="shared" si="13"/>
        <v>1</v>
      </c>
      <c r="W30" s="15">
        <f t="shared" si="4"/>
        <v>0</v>
      </c>
      <c r="X30" s="17">
        <f t="shared" si="14"/>
        <v>0</v>
      </c>
      <c r="Y30" s="17">
        <f t="shared" si="15"/>
        <v>0</v>
      </c>
      <c r="Z30" s="16">
        <f t="shared" si="5"/>
        <v>1</v>
      </c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54" t="s">
        <v>30</v>
      </c>
      <c r="AT30" s="154" t="s">
        <v>30</v>
      </c>
      <c r="AU30" s="154" t="s">
        <v>30</v>
      </c>
      <c r="AV30" s="154" t="s">
        <v>30</v>
      </c>
      <c r="AW30" s="154" t="s">
        <v>30</v>
      </c>
      <c r="AX30" s="142" t="s">
        <v>31</v>
      </c>
      <c r="AY30" s="142" t="s">
        <v>31</v>
      </c>
      <c r="AZ30" s="154" t="s">
        <v>30</v>
      </c>
      <c r="BA30" s="154" t="s">
        <v>30</v>
      </c>
      <c r="BB30" s="143" t="s">
        <v>30</v>
      </c>
      <c r="BC30" s="151" t="s">
        <v>133</v>
      </c>
      <c r="BD30" s="143" t="s">
        <v>30</v>
      </c>
      <c r="BE30" s="142" t="s">
        <v>31</v>
      </c>
      <c r="BG30" s="145">
        <f t="shared" si="6"/>
        <v>18</v>
      </c>
      <c r="BH30" s="146"/>
      <c r="BJ30" s="147"/>
      <c r="BS30" s="140"/>
    </row>
    <row r="31" spans="1:71" ht="15" customHeight="1" x14ac:dyDescent="0.3">
      <c r="A31" s="109" t="s">
        <v>565</v>
      </c>
      <c r="B31" s="109"/>
      <c r="C31" s="111" t="s">
        <v>566</v>
      </c>
      <c r="D31" s="105"/>
      <c r="E31" s="104" t="s">
        <v>192</v>
      </c>
      <c r="F31" s="104" t="s">
        <v>225</v>
      </c>
      <c r="G31" s="104" t="s">
        <v>231</v>
      </c>
      <c r="H31" s="141" t="s">
        <v>214</v>
      </c>
      <c r="I31" s="106"/>
      <c r="J31" s="12"/>
      <c r="K31" s="13">
        <v>46041</v>
      </c>
      <c r="L31" s="14" t="s">
        <v>28</v>
      </c>
      <c r="M31" s="15">
        <f t="shared" si="7"/>
        <v>13</v>
      </c>
      <c r="N31" s="15">
        <f t="shared" si="8"/>
        <v>11</v>
      </c>
      <c r="O31" s="15">
        <f t="shared" si="9"/>
        <v>5</v>
      </c>
      <c r="P31" s="15">
        <f t="shared" si="1"/>
        <v>0</v>
      </c>
      <c r="Q31" s="15">
        <f t="shared" si="2"/>
        <v>2</v>
      </c>
      <c r="R31" s="15">
        <f t="shared" si="3"/>
        <v>6</v>
      </c>
      <c r="S31" s="15">
        <f t="shared" si="10"/>
        <v>0</v>
      </c>
      <c r="T31" s="15">
        <f t="shared" si="11"/>
        <v>0</v>
      </c>
      <c r="U31" s="15">
        <f t="shared" si="12"/>
        <v>0</v>
      </c>
      <c r="V31" s="16">
        <f t="shared" si="13"/>
        <v>6</v>
      </c>
      <c r="W31" s="15">
        <f t="shared" si="4"/>
        <v>0</v>
      </c>
      <c r="X31" s="17">
        <f t="shared" si="14"/>
        <v>0</v>
      </c>
      <c r="Y31" s="17">
        <f t="shared" si="15"/>
        <v>0</v>
      </c>
      <c r="Z31" s="16">
        <f t="shared" si="5"/>
        <v>6</v>
      </c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54" t="s">
        <v>30</v>
      </c>
      <c r="AT31" s="154" t="s">
        <v>30</v>
      </c>
      <c r="AU31" s="154" t="s">
        <v>30</v>
      </c>
      <c r="AV31" s="154" t="s">
        <v>30</v>
      </c>
      <c r="AW31" s="154" t="s">
        <v>30</v>
      </c>
      <c r="AX31" s="142" t="s">
        <v>31</v>
      </c>
      <c r="AY31" s="142" t="s">
        <v>31</v>
      </c>
      <c r="AZ31" s="151" t="s">
        <v>133</v>
      </c>
      <c r="BA31" s="151" t="s">
        <v>133</v>
      </c>
      <c r="BB31" s="151" t="s">
        <v>133</v>
      </c>
      <c r="BC31" s="151" t="s">
        <v>133</v>
      </c>
      <c r="BD31" s="151" t="s">
        <v>133</v>
      </c>
      <c r="BE31" s="151" t="s">
        <v>133</v>
      </c>
      <c r="BG31" s="145">
        <f t="shared" si="6"/>
        <v>18</v>
      </c>
      <c r="BH31" s="146"/>
      <c r="BJ31" s="147"/>
      <c r="BS31" s="140"/>
    </row>
    <row r="32" spans="1:71" ht="15" customHeight="1" x14ac:dyDescent="0.3">
      <c r="A32" s="109" t="s">
        <v>567</v>
      </c>
      <c r="B32" s="109"/>
      <c r="C32" s="111" t="s">
        <v>568</v>
      </c>
      <c r="D32" s="105"/>
      <c r="E32" s="104" t="s">
        <v>192</v>
      </c>
      <c r="F32" s="104" t="s">
        <v>225</v>
      </c>
      <c r="G32" s="104" t="s">
        <v>231</v>
      </c>
      <c r="H32" s="141" t="s">
        <v>214</v>
      </c>
      <c r="I32" s="106"/>
      <c r="J32" s="12"/>
      <c r="K32" s="13">
        <v>46041</v>
      </c>
      <c r="L32" s="14" t="s">
        <v>28</v>
      </c>
      <c r="M32" s="15">
        <f t="shared" si="7"/>
        <v>13</v>
      </c>
      <c r="N32" s="15">
        <f t="shared" si="8"/>
        <v>10</v>
      </c>
      <c r="O32" s="15">
        <f t="shared" si="9"/>
        <v>10</v>
      </c>
      <c r="P32" s="15">
        <f t="shared" si="1"/>
        <v>0</v>
      </c>
      <c r="Q32" s="15">
        <f t="shared" si="2"/>
        <v>3</v>
      </c>
      <c r="R32" s="15">
        <f t="shared" si="3"/>
        <v>0</v>
      </c>
      <c r="S32" s="15">
        <f t="shared" si="10"/>
        <v>0</v>
      </c>
      <c r="T32" s="15">
        <f t="shared" si="11"/>
        <v>0</v>
      </c>
      <c r="U32" s="15">
        <f t="shared" si="12"/>
        <v>0</v>
      </c>
      <c r="V32" s="16">
        <f t="shared" si="13"/>
        <v>0</v>
      </c>
      <c r="W32" s="15">
        <f t="shared" si="4"/>
        <v>0</v>
      </c>
      <c r="X32" s="17">
        <f t="shared" si="14"/>
        <v>0</v>
      </c>
      <c r="Y32" s="17">
        <f t="shared" si="15"/>
        <v>0</v>
      </c>
      <c r="Z32" s="16">
        <f t="shared" si="5"/>
        <v>0</v>
      </c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54" t="s">
        <v>30</v>
      </c>
      <c r="AT32" s="154" t="s">
        <v>30</v>
      </c>
      <c r="AU32" s="154" t="s">
        <v>30</v>
      </c>
      <c r="AV32" s="154" t="s">
        <v>30</v>
      </c>
      <c r="AW32" s="154" t="s">
        <v>30</v>
      </c>
      <c r="AX32" s="142" t="s">
        <v>31</v>
      </c>
      <c r="AY32" s="142" t="s">
        <v>31</v>
      </c>
      <c r="AZ32" s="154" t="s">
        <v>30</v>
      </c>
      <c r="BA32" s="148" t="s">
        <v>30</v>
      </c>
      <c r="BB32" s="148" t="s">
        <v>30</v>
      </c>
      <c r="BC32" s="143" t="s">
        <v>30</v>
      </c>
      <c r="BD32" s="148" t="s">
        <v>30</v>
      </c>
      <c r="BE32" s="142" t="s">
        <v>31</v>
      </c>
      <c r="BG32" s="145">
        <f t="shared" si="6"/>
        <v>18</v>
      </c>
      <c r="BH32" s="146"/>
      <c r="BJ32" s="147"/>
      <c r="BS32" s="140"/>
    </row>
    <row r="33" spans="1:71" ht="15" customHeight="1" x14ac:dyDescent="0.3">
      <c r="A33" s="109" t="s">
        <v>569</v>
      </c>
      <c r="B33" s="109"/>
      <c r="C33" s="111" t="s">
        <v>570</v>
      </c>
      <c r="D33" s="105"/>
      <c r="E33" s="104" t="s">
        <v>192</v>
      </c>
      <c r="F33" s="104" t="s">
        <v>225</v>
      </c>
      <c r="G33" s="104" t="s">
        <v>231</v>
      </c>
      <c r="H33" s="141" t="s">
        <v>214</v>
      </c>
      <c r="I33" s="106"/>
      <c r="J33" s="12"/>
      <c r="K33" s="13">
        <v>46041</v>
      </c>
      <c r="L33" s="14" t="s">
        <v>28</v>
      </c>
      <c r="M33" s="15">
        <f t="shared" si="7"/>
        <v>13</v>
      </c>
      <c r="N33" s="15">
        <f t="shared" si="8"/>
        <v>10</v>
      </c>
      <c r="O33" s="15">
        <f t="shared" si="9"/>
        <v>10</v>
      </c>
      <c r="P33" s="15">
        <f t="shared" si="1"/>
        <v>0</v>
      </c>
      <c r="Q33" s="15">
        <f t="shared" si="2"/>
        <v>3</v>
      </c>
      <c r="R33" s="15">
        <f t="shared" si="3"/>
        <v>0</v>
      </c>
      <c r="S33" s="15">
        <f t="shared" si="10"/>
        <v>0</v>
      </c>
      <c r="T33" s="15">
        <f t="shared" si="11"/>
        <v>1</v>
      </c>
      <c r="U33" s="15">
        <f t="shared" si="12"/>
        <v>0</v>
      </c>
      <c r="V33" s="16">
        <f t="shared" si="13"/>
        <v>0</v>
      </c>
      <c r="W33" s="15">
        <f t="shared" si="4"/>
        <v>0</v>
      </c>
      <c r="X33" s="17">
        <f t="shared" si="14"/>
        <v>0</v>
      </c>
      <c r="Y33" s="17">
        <f t="shared" si="15"/>
        <v>0</v>
      </c>
      <c r="Z33" s="16">
        <f t="shared" si="5"/>
        <v>0</v>
      </c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54" t="s">
        <v>30</v>
      </c>
      <c r="AT33" s="154" t="s">
        <v>30</v>
      </c>
      <c r="AU33" s="154" t="s">
        <v>30</v>
      </c>
      <c r="AV33" s="154" t="s">
        <v>30</v>
      </c>
      <c r="AW33" s="154" t="s">
        <v>30</v>
      </c>
      <c r="AX33" s="142" t="s">
        <v>31</v>
      </c>
      <c r="AY33" s="142" t="s">
        <v>31</v>
      </c>
      <c r="AZ33" s="154" t="s">
        <v>30</v>
      </c>
      <c r="BA33" s="154" t="s">
        <v>30</v>
      </c>
      <c r="BB33" s="148" t="s">
        <v>30</v>
      </c>
      <c r="BC33" s="148" t="s">
        <v>30</v>
      </c>
      <c r="BD33" s="143" t="s">
        <v>33</v>
      </c>
      <c r="BE33" s="142" t="s">
        <v>31</v>
      </c>
      <c r="BG33" s="145">
        <f t="shared" si="6"/>
        <v>18</v>
      </c>
      <c r="BH33" s="146"/>
      <c r="BJ33" s="147"/>
      <c r="BS33" s="140"/>
    </row>
    <row r="34" spans="1:71" ht="15" customHeight="1" x14ac:dyDescent="0.3">
      <c r="A34" s="103" t="s">
        <v>313</v>
      </c>
      <c r="B34" s="103">
        <v>6010</v>
      </c>
      <c r="C34" s="104" t="s">
        <v>314</v>
      </c>
      <c r="D34" s="105"/>
      <c r="E34" s="104" t="s">
        <v>186</v>
      </c>
      <c r="F34" s="104" t="s">
        <v>225</v>
      </c>
      <c r="G34" s="104" t="s">
        <v>316</v>
      </c>
      <c r="H34" s="141" t="s">
        <v>317</v>
      </c>
      <c r="I34" s="106"/>
      <c r="J34" s="12" t="s">
        <v>202</v>
      </c>
      <c r="K34" s="13">
        <v>45882</v>
      </c>
      <c r="L34" s="14" t="s">
        <v>28</v>
      </c>
      <c r="M34" s="15">
        <f t="shared" si="7"/>
        <v>31</v>
      </c>
      <c r="N34" s="15">
        <f t="shared" si="8"/>
        <v>20</v>
      </c>
      <c r="O34" s="15">
        <f t="shared" si="9"/>
        <v>20</v>
      </c>
      <c r="P34" s="15">
        <f t="shared" si="1"/>
        <v>0</v>
      </c>
      <c r="Q34" s="15">
        <f t="shared" si="2"/>
        <v>11</v>
      </c>
      <c r="R34" s="15">
        <f t="shared" si="3"/>
        <v>0</v>
      </c>
      <c r="S34" s="15">
        <f t="shared" si="10"/>
        <v>0</v>
      </c>
      <c r="T34" s="15">
        <f t="shared" si="11"/>
        <v>0</v>
      </c>
      <c r="U34" s="15">
        <f t="shared" si="12"/>
        <v>0</v>
      </c>
      <c r="V34" s="16">
        <f t="shared" si="13"/>
        <v>0</v>
      </c>
      <c r="W34" s="15">
        <f t="shared" si="4"/>
        <v>0</v>
      </c>
      <c r="X34" s="17">
        <f t="shared" si="14"/>
        <v>0</v>
      </c>
      <c r="Y34" s="17">
        <f t="shared" si="15"/>
        <v>0</v>
      </c>
      <c r="Z34" s="16">
        <f t="shared" si="5"/>
        <v>0</v>
      </c>
      <c r="AA34" s="142" t="s">
        <v>31</v>
      </c>
      <c r="AB34" s="142" t="s">
        <v>31</v>
      </c>
      <c r="AC34" s="142" t="s">
        <v>31</v>
      </c>
      <c r="AD34" s="142" t="s">
        <v>31</v>
      </c>
      <c r="AE34" s="143" t="s">
        <v>30</v>
      </c>
      <c r="AF34" s="143" t="s">
        <v>30</v>
      </c>
      <c r="AG34" s="143" t="s">
        <v>30</v>
      </c>
      <c r="AH34" s="143" t="s">
        <v>30</v>
      </c>
      <c r="AI34" s="143" t="s">
        <v>30</v>
      </c>
      <c r="AJ34" s="142" t="s">
        <v>31</v>
      </c>
      <c r="AK34" s="142" t="s">
        <v>31</v>
      </c>
      <c r="AL34" s="143" t="s">
        <v>30</v>
      </c>
      <c r="AM34" s="143" t="s">
        <v>30</v>
      </c>
      <c r="AN34" s="143" t="s">
        <v>30</v>
      </c>
      <c r="AO34" s="149" t="s">
        <v>30</v>
      </c>
      <c r="AP34" s="143" t="s">
        <v>30</v>
      </c>
      <c r="AQ34" s="142" t="s">
        <v>31</v>
      </c>
      <c r="AR34" s="142" t="s">
        <v>31</v>
      </c>
      <c r="AS34" s="143" t="s">
        <v>30</v>
      </c>
      <c r="AT34" s="143" t="s">
        <v>30</v>
      </c>
      <c r="AU34" s="143" t="s">
        <v>30</v>
      </c>
      <c r="AV34" s="143" t="s">
        <v>30</v>
      </c>
      <c r="AW34" s="143" t="s">
        <v>30</v>
      </c>
      <c r="AX34" s="142" t="s">
        <v>31</v>
      </c>
      <c r="AY34" s="142" t="s">
        <v>31</v>
      </c>
      <c r="AZ34" s="143" t="s">
        <v>30</v>
      </c>
      <c r="BA34" s="150" t="s">
        <v>30</v>
      </c>
      <c r="BB34" s="149" t="s">
        <v>30</v>
      </c>
      <c r="BC34" s="149" t="s">
        <v>30</v>
      </c>
      <c r="BD34" s="143" t="s">
        <v>30</v>
      </c>
      <c r="BE34" s="142" t="s">
        <v>31</v>
      </c>
      <c r="BG34" s="145">
        <f t="shared" si="6"/>
        <v>0</v>
      </c>
      <c r="BH34" s="146"/>
      <c r="BJ34" s="147"/>
      <c r="BN34" s="140"/>
      <c r="BS34" s="140"/>
    </row>
    <row r="35" spans="1:71" ht="13.8" customHeight="1" x14ac:dyDescent="0.3">
      <c r="A35" s="103" t="s">
        <v>216</v>
      </c>
      <c r="B35" s="103">
        <v>2393</v>
      </c>
      <c r="C35" s="104" t="s">
        <v>217</v>
      </c>
      <c r="D35" s="105"/>
      <c r="E35" s="104" t="s">
        <v>186</v>
      </c>
      <c r="F35" s="104" t="s">
        <v>193</v>
      </c>
      <c r="G35" s="104" t="s">
        <v>218</v>
      </c>
      <c r="H35" s="141" t="s">
        <v>214</v>
      </c>
      <c r="I35" s="106"/>
      <c r="J35" s="12" t="s">
        <v>219</v>
      </c>
      <c r="K35" s="13">
        <v>45796</v>
      </c>
      <c r="L35" s="14" t="s">
        <v>28</v>
      </c>
      <c r="M35" s="15">
        <f t="shared" si="7"/>
        <v>31</v>
      </c>
      <c r="N35" s="15">
        <f t="shared" si="8"/>
        <v>19</v>
      </c>
      <c r="O35" s="15">
        <f t="shared" si="9"/>
        <v>17</v>
      </c>
      <c r="P35" s="15">
        <f t="shared" si="1"/>
        <v>0</v>
      </c>
      <c r="Q35" s="15">
        <f t="shared" si="2"/>
        <v>11</v>
      </c>
      <c r="R35" s="15">
        <f t="shared" si="3"/>
        <v>2</v>
      </c>
      <c r="S35" s="15">
        <f t="shared" si="10"/>
        <v>3</v>
      </c>
      <c r="T35" s="15">
        <f t="shared" si="11"/>
        <v>0</v>
      </c>
      <c r="U35" s="15">
        <f t="shared" si="12"/>
        <v>1</v>
      </c>
      <c r="V35" s="16">
        <f t="shared" si="13"/>
        <v>0</v>
      </c>
      <c r="W35" s="15">
        <f t="shared" si="4"/>
        <v>0</v>
      </c>
      <c r="X35" s="17">
        <f t="shared" si="14"/>
        <v>0</v>
      </c>
      <c r="Y35" s="17">
        <f t="shared" si="15"/>
        <v>0</v>
      </c>
      <c r="Z35" s="16">
        <f t="shared" si="5"/>
        <v>3</v>
      </c>
      <c r="AA35" s="142" t="s">
        <v>31</v>
      </c>
      <c r="AB35" s="142" t="s">
        <v>31</v>
      </c>
      <c r="AC35" s="142" t="s">
        <v>31</v>
      </c>
      <c r="AD35" s="142" t="s">
        <v>31</v>
      </c>
      <c r="AE35" s="143" t="s">
        <v>30</v>
      </c>
      <c r="AF35" s="144" t="s">
        <v>113</v>
      </c>
      <c r="AG35" s="143" t="s">
        <v>30</v>
      </c>
      <c r="AH35" s="143" t="s">
        <v>30</v>
      </c>
      <c r="AI35" s="143" t="s">
        <v>30</v>
      </c>
      <c r="AJ35" s="142" t="s">
        <v>31</v>
      </c>
      <c r="AK35" s="142" t="s">
        <v>31</v>
      </c>
      <c r="AL35" s="148" t="s">
        <v>30</v>
      </c>
      <c r="AM35" s="148" t="s">
        <v>30</v>
      </c>
      <c r="AN35" s="143" t="s">
        <v>30</v>
      </c>
      <c r="AO35" s="148" t="s">
        <v>30</v>
      </c>
      <c r="AP35" s="143" t="s">
        <v>30</v>
      </c>
      <c r="AQ35" s="142" t="s">
        <v>31</v>
      </c>
      <c r="AR35" s="142" t="s">
        <v>31</v>
      </c>
      <c r="AS35" s="148" t="s">
        <v>30</v>
      </c>
      <c r="AT35" s="148" t="s">
        <v>30</v>
      </c>
      <c r="AU35" s="148" t="s">
        <v>30</v>
      </c>
      <c r="AV35" s="148" t="s">
        <v>30</v>
      </c>
      <c r="AW35" s="143" t="s">
        <v>30</v>
      </c>
      <c r="AX35" s="142" t="s">
        <v>31</v>
      </c>
      <c r="AY35" s="142" t="s">
        <v>31</v>
      </c>
      <c r="AZ35" s="143" t="s">
        <v>30</v>
      </c>
      <c r="BA35" s="144" t="s">
        <v>127</v>
      </c>
      <c r="BB35" s="148" t="s">
        <v>30</v>
      </c>
      <c r="BC35" s="148" t="s">
        <v>30</v>
      </c>
      <c r="BD35" s="144" t="s">
        <v>127</v>
      </c>
      <c r="BE35" s="142" t="s">
        <v>31</v>
      </c>
      <c r="BG35" s="145">
        <f t="shared" si="6"/>
        <v>0</v>
      </c>
      <c r="BH35" s="146"/>
      <c r="BJ35" s="147"/>
      <c r="BS35" s="140"/>
    </row>
    <row r="36" spans="1:71" ht="13.8" customHeight="1" x14ac:dyDescent="0.3">
      <c r="A36" s="114" t="s">
        <v>291</v>
      </c>
      <c r="B36" s="114"/>
      <c r="C36" s="115" t="s">
        <v>37</v>
      </c>
      <c r="D36" s="115"/>
      <c r="E36" s="115" t="s">
        <v>230</v>
      </c>
      <c r="F36" s="115" t="s">
        <v>292</v>
      </c>
      <c r="G36" s="115" t="s">
        <v>293</v>
      </c>
      <c r="H36" s="116" t="s">
        <v>36</v>
      </c>
      <c r="I36" s="117"/>
      <c r="J36" s="12" t="s">
        <v>35</v>
      </c>
      <c r="K36" s="13">
        <v>45986</v>
      </c>
      <c r="L36" s="14" t="s">
        <v>28</v>
      </c>
      <c r="M36" s="15">
        <f t="shared" si="7"/>
        <v>31</v>
      </c>
      <c r="N36" s="15">
        <f t="shared" si="8"/>
        <v>21</v>
      </c>
      <c r="O36" s="15">
        <f t="shared" si="9"/>
        <v>21</v>
      </c>
      <c r="P36" s="15">
        <f t="shared" si="1"/>
        <v>0</v>
      </c>
      <c r="Q36" s="15">
        <f t="shared" si="2"/>
        <v>10</v>
      </c>
      <c r="R36" s="15">
        <f t="shared" si="3"/>
        <v>0</v>
      </c>
      <c r="S36" s="15">
        <f t="shared" si="10"/>
        <v>0</v>
      </c>
      <c r="T36" s="15">
        <f t="shared" si="11"/>
        <v>0</v>
      </c>
      <c r="U36" s="15">
        <f t="shared" si="12"/>
        <v>0</v>
      </c>
      <c r="V36" s="16">
        <f t="shared" si="13"/>
        <v>0</v>
      </c>
      <c r="W36" s="15">
        <f t="shared" si="4"/>
        <v>0</v>
      </c>
      <c r="X36" s="17">
        <f t="shared" si="14"/>
        <v>0</v>
      </c>
      <c r="Y36" s="17">
        <f t="shared" si="15"/>
        <v>0</v>
      </c>
      <c r="Z36" s="16">
        <f t="shared" si="5"/>
        <v>0</v>
      </c>
      <c r="AA36" s="142" t="s">
        <v>31</v>
      </c>
      <c r="AB36" s="148" t="s">
        <v>30</v>
      </c>
      <c r="AC36" s="142" t="s">
        <v>31</v>
      </c>
      <c r="AD36" s="142" t="s">
        <v>31</v>
      </c>
      <c r="AE36" s="148" t="s">
        <v>30</v>
      </c>
      <c r="AF36" s="148" t="s">
        <v>30</v>
      </c>
      <c r="AG36" s="148" t="s">
        <v>30</v>
      </c>
      <c r="AH36" s="148" t="s">
        <v>30</v>
      </c>
      <c r="AI36" s="143" t="s">
        <v>30</v>
      </c>
      <c r="AJ36" s="142" t="s">
        <v>31</v>
      </c>
      <c r="AK36" s="142" t="s">
        <v>31</v>
      </c>
      <c r="AL36" s="148" t="s">
        <v>30</v>
      </c>
      <c r="AM36" s="148" t="s">
        <v>30</v>
      </c>
      <c r="AN36" s="148" t="s">
        <v>30</v>
      </c>
      <c r="AO36" s="148" t="s">
        <v>30</v>
      </c>
      <c r="AP36" s="148" t="s">
        <v>30</v>
      </c>
      <c r="AQ36" s="142" t="s">
        <v>31</v>
      </c>
      <c r="AR36" s="142" t="s">
        <v>31</v>
      </c>
      <c r="AS36" s="148" t="s">
        <v>30</v>
      </c>
      <c r="AT36" s="148" t="s">
        <v>30</v>
      </c>
      <c r="AU36" s="148" t="s">
        <v>30</v>
      </c>
      <c r="AV36" s="148" t="s">
        <v>30</v>
      </c>
      <c r="AW36" s="148" t="s">
        <v>30</v>
      </c>
      <c r="AX36" s="142" t="s">
        <v>31</v>
      </c>
      <c r="AY36" s="142" t="s">
        <v>31</v>
      </c>
      <c r="AZ36" s="148" t="s">
        <v>30</v>
      </c>
      <c r="BA36" s="148" t="s">
        <v>30</v>
      </c>
      <c r="BB36" s="148" t="s">
        <v>30</v>
      </c>
      <c r="BC36" s="148" t="s">
        <v>30</v>
      </c>
      <c r="BD36" s="148" t="s">
        <v>30</v>
      </c>
      <c r="BE36" s="142" t="s">
        <v>31</v>
      </c>
      <c r="BF36" s="156"/>
      <c r="BG36" s="145">
        <f t="shared" si="6"/>
        <v>0</v>
      </c>
      <c r="BH36" s="146"/>
      <c r="BJ36" s="147"/>
      <c r="BS36" s="140"/>
    </row>
    <row r="37" spans="1:71" x14ac:dyDescent="0.3">
      <c r="A37" s="114" t="s">
        <v>236</v>
      </c>
      <c r="B37" s="114">
        <v>2013</v>
      </c>
      <c r="C37" s="115" t="s">
        <v>237</v>
      </c>
      <c r="D37" s="115"/>
      <c r="E37" s="115" t="s">
        <v>230</v>
      </c>
      <c r="F37" s="115" t="s">
        <v>193</v>
      </c>
      <c r="G37" s="115" t="s">
        <v>238</v>
      </c>
      <c r="H37" s="116" t="s">
        <v>36</v>
      </c>
      <c r="I37" s="117" t="s">
        <v>239</v>
      </c>
      <c r="J37" s="12" t="s">
        <v>35</v>
      </c>
      <c r="K37" s="13">
        <v>44153</v>
      </c>
      <c r="L37" s="14" t="s">
        <v>28</v>
      </c>
      <c r="M37" s="15">
        <f t="shared" si="7"/>
        <v>31</v>
      </c>
      <c r="N37" s="15">
        <f t="shared" si="8"/>
        <v>20</v>
      </c>
      <c r="O37" s="15">
        <f t="shared" si="9"/>
        <v>20</v>
      </c>
      <c r="P37" s="15">
        <f t="shared" si="1"/>
        <v>0</v>
      </c>
      <c r="Q37" s="15">
        <f t="shared" si="2"/>
        <v>10</v>
      </c>
      <c r="R37" s="15">
        <f t="shared" si="3"/>
        <v>0</v>
      </c>
      <c r="S37" s="15">
        <f t="shared" si="10"/>
        <v>1</v>
      </c>
      <c r="T37" s="15">
        <f t="shared" si="11"/>
        <v>0</v>
      </c>
      <c r="U37" s="15">
        <f t="shared" si="12"/>
        <v>1</v>
      </c>
      <c r="V37" s="16">
        <f t="shared" si="13"/>
        <v>0</v>
      </c>
      <c r="W37" s="15">
        <f t="shared" si="4"/>
        <v>0</v>
      </c>
      <c r="X37" s="17">
        <f t="shared" si="14"/>
        <v>0</v>
      </c>
      <c r="Y37" s="17">
        <f t="shared" si="15"/>
        <v>0</v>
      </c>
      <c r="Z37" s="16">
        <f t="shared" si="5"/>
        <v>1</v>
      </c>
      <c r="AA37" s="142" t="s">
        <v>31</v>
      </c>
      <c r="AB37" s="148" t="s">
        <v>30</v>
      </c>
      <c r="AC37" s="142" t="s">
        <v>31</v>
      </c>
      <c r="AD37" s="142" t="s">
        <v>31</v>
      </c>
      <c r="AE37" s="148" t="s">
        <v>30</v>
      </c>
      <c r="AF37" s="148" t="s">
        <v>30</v>
      </c>
      <c r="AG37" s="148" t="s">
        <v>30</v>
      </c>
      <c r="AH37" s="148" t="s">
        <v>30</v>
      </c>
      <c r="AI37" s="148" t="s">
        <v>30</v>
      </c>
      <c r="AJ37" s="142" t="s">
        <v>31</v>
      </c>
      <c r="AK37" s="142" t="s">
        <v>31</v>
      </c>
      <c r="AL37" s="148" t="s">
        <v>30</v>
      </c>
      <c r="AM37" s="148" t="s">
        <v>30</v>
      </c>
      <c r="AN37" s="148" t="s">
        <v>30</v>
      </c>
      <c r="AO37" s="148" t="s">
        <v>30</v>
      </c>
      <c r="AP37" s="148" t="s">
        <v>30</v>
      </c>
      <c r="AQ37" s="142" t="s">
        <v>31</v>
      </c>
      <c r="AR37" s="142" t="s">
        <v>31</v>
      </c>
      <c r="AS37" s="148" t="s">
        <v>30</v>
      </c>
      <c r="AT37" s="148" t="s">
        <v>30</v>
      </c>
      <c r="AU37" s="148" t="s">
        <v>30</v>
      </c>
      <c r="AV37" s="148" t="s">
        <v>30</v>
      </c>
      <c r="AW37" s="148" t="s">
        <v>30</v>
      </c>
      <c r="AX37" s="142" t="s">
        <v>31</v>
      </c>
      <c r="AY37" s="142" t="s">
        <v>31</v>
      </c>
      <c r="AZ37" s="148" t="s">
        <v>30</v>
      </c>
      <c r="BA37" s="148" t="s">
        <v>30</v>
      </c>
      <c r="BB37" s="144" t="s">
        <v>113</v>
      </c>
      <c r="BC37" s="148" t="s">
        <v>30</v>
      </c>
      <c r="BD37" s="148" t="s">
        <v>30</v>
      </c>
      <c r="BE37" s="142" t="s">
        <v>31</v>
      </c>
      <c r="BF37" s="156"/>
      <c r="BG37" s="145">
        <f t="shared" si="6"/>
        <v>0</v>
      </c>
      <c r="BH37" s="146"/>
      <c r="BJ37" s="147"/>
      <c r="BN37" s="140"/>
      <c r="BS37" s="140"/>
    </row>
    <row r="38" spans="1:71" x14ac:dyDescent="0.3">
      <c r="A38" s="114" t="s">
        <v>240</v>
      </c>
      <c r="B38" s="114">
        <v>2029</v>
      </c>
      <c r="C38" s="115" t="s">
        <v>241</v>
      </c>
      <c r="D38" s="115"/>
      <c r="E38" s="115" t="s">
        <v>230</v>
      </c>
      <c r="F38" s="115" t="s">
        <v>193</v>
      </c>
      <c r="G38" s="115" t="s">
        <v>238</v>
      </c>
      <c r="H38" s="116" t="s">
        <v>36</v>
      </c>
      <c r="I38" s="117" t="s">
        <v>242</v>
      </c>
      <c r="J38" s="12" t="s">
        <v>35</v>
      </c>
      <c r="K38" s="13">
        <v>44217</v>
      </c>
      <c r="L38" s="14" t="s">
        <v>28</v>
      </c>
      <c r="M38" s="15">
        <f t="shared" si="7"/>
        <v>31</v>
      </c>
      <c r="N38" s="15">
        <f t="shared" si="8"/>
        <v>20</v>
      </c>
      <c r="O38" s="15">
        <f t="shared" si="9"/>
        <v>20</v>
      </c>
      <c r="P38" s="15">
        <f t="shared" si="1"/>
        <v>1</v>
      </c>
      <c r="Q38" s="15">
        <f t="shared" si="2"/>
        <v>10</v>
      </c>
      <c r="R38" s="15">
        <f t="shared" si="3"/>
        <v>0</v>
      </c>
      <c r="S38" s="15">
        <f t="shared" si="10"/>
        <v>0</v>
      </c>
      <c r="T38" s="15">
        <f t="shared" si="11"/>
        <v>0</v>
      </c>
      <c r="U38" s="15">
        <f t="shared" si="12"/>
        <v>1</v>
      </c>
      <c r="V38" s="16">
        <f t="shared" si="13"/>
        <v>0</v>
      </c>
      <c r="W38" s="15">
        <f t="shared" si="4"/>
        <v>0</v>
      </c>
      <c r="X38" s="17">
        <f t="shared" si="14"/>
        <v>0</v>
      </c>
      <c r="Y38" s="17">
        <f t="shared" si="15"/>
        <v>0</v>
      </c>
      <c r="Z38" s="16">
        <f t="shared" si="5"/>
        <v>1</v>
      </c>
      <c r="AA38" s="142" t="s">
        <v>31</v>
      </c>
      <c r="AB38" s="142" t="s">
        <v>108</v>
      </c>
      <c r="AC38" s="142" t="s">
        <v>31</v>
      </c>
      <c r="AD38" s="142" t="s">
        <v>31</v>
      </c>
      <c r="AE38" s="148" t="s">
        <v>30</v>
      </c>
      <c r="AF38" s="148" t="s">
        <v>30</v>
      </c>
      <c r="AG38" s="148" t="s">
        <v>30</v>
      </c>
      <c r="AH38" s="148" t="s">
        <v>30</v>
      </c>
      <c r="AI38" s="148" t="s">
        <v>30</v>
      </c>
      <c r="AJ38" s="142" t="s">
        <v>31</v>
      </c>
      <c r="AK38" s="142" t="s">
        <v>31</v>
      </c>
      <c r="AL38" s="148" t="s">
        <v>30</v>
      </c>
      <c r="AM38" s="148" t="s">
        <v>30</v>
      </c>
      <c r="AN38" s="148" t="s">
        <v>30</v>
      </c>
      <c r="AO38" s="148" t="s">
        <v>30</v>
      </c>
      <c r="AP38" s="148" t="s">
        <v>30</v>
      </c>
      <c r="AQ38" s="142" t="s">
        <v>31</v>
      </c>
      <c r="AR38" s="142" t="s">
        <v>31</v>
      </c>
      <c r="AS38" s="148" t="s">
        <v>30</v>
      </c>
      <c r="AT38" s="148" t="s">
        <v>30</v>
      </c>
      <c r="AU38" s="148" t="s">
        <v>30</v>
      </c>
      <c r="AV38" s="148" t="s">
        <v>30</v>
      </c>
      <c r="AW38" s="148" t="s">
        <v>30</v>
      </c>
      <c r="AX38" s="142" t="s">
        <v>31</v>
      </c>
      <c r="AY38" s="142" t="s">
        <v>31</v>
      </c>
      <c r="AZ38" s="148" t="s">
        <v>30</v>
      </c>
      <c r="BA38" s="148" t="s">
        <v>30</v>
      </c>
      <c r="BB38" s="148" t="s">
        <v>30</v>
      </c>
      <c r="BC38" s="148" t="s">
        <v>30</v>
      </c>
      <c r="BD38" s="148" t="s">
        <v>30</v>
      </c>
      <c r="BE38" s="142" t="s">
        <v>31</v>
      </c>
      <c r="BF38" s="156"/>
      <c r="BG38" s="145">
        <f t="shared" si="6"/>
        <v>0</v>
      </c>
      <c r="BH38" s="146"/>
      <c r="BJ38" s="147"/>
      <c r="BN38" s="140"/>
      <c r="BS38" s="140"/>
    </row>
    <row r="39" spans="1:71" x14ac:dyDescent="0.3">
      <c r="A39" s="114" t="s">
        <v>243</v>
      </c>
      <c r="B39" s="114">
        <v>3085</v>
      </c>
      <c r="C39" s="118" t="s">
        <v>221</v>
      </c>
      <c r="D39" s="115"/>
      <c r="E39" s="115" t="s">
        <v>230</v>
      </c>
      <c r="F39" s="115" t="s">
        <v>244</v>
      </c>
      <c r="G39" s="115" t="s">
        <v>245</v>
      </c>
      <c r="H39" s="116" t="s">
        <v>36</v>
      </c>
      <c r="I39" s="117" t="s">
        <v>246</v>
      </c>
      <c r="J39" s="12" t="s">
        <v>35</v>
      </c>
      <c r="K39" s="13">
        <v>44522</v>
      </c>
      <c r="L39" s="14" t="s">
        <v>28</v>
      </c>
      <c r="M39" s="15">
        <f t="shared" si="7"/>
        <v>31</v>
      </c>
      <c r="N39" s="15">
        <f t="shared" si="8"/>
        <v>21</v>
      </c>
      <c r="O39" s="15">
        <f t="shared" si="9"/>
        <v>20</v>
      </c>
      <c r="P39" s="15">
        <f t="shared" si="1"/>
        <v>0</v>
      </c>
      <c r="Q39" s="15">
        <f t="shared" si="2"/>
        <v>10</v>
      </c>
      <c r="R39" s="15">
        <f t="shared" si="3"/>
        <v>1</v>
      </c>
      <c r="S39" s="15">
        <f t="shared" si="10"/>
        <v>1</v>
      </c>
      <c r="T39" s="15">
        <f t="shared" si="11"/>
        <v>0</v>
      </c>
      <c r="U39" s="15">
        <f t="shared" si="12"/>
        <v>0</v>
      </c>
      <c r="V39" s="16">
        <f t="shared" si="13"/>
        <v>0</v>
      </c>
      <c r="W39" s="15">
        <f t="shared" si="4"/>
        <v>0</v>
      </c>
      <c r="X39" s="17">
        <f t="shared" si="14"/>
        <v>0</v>
      </c>
      <c r="Y39" s="17">
        <f t="shared" si="15"/>
        <v>0</v>
      </c>
      <c r="Z39" s="16">
        <f t="shared" si="5"/>
        <v>1</v>
      </c>
      <c r="AA39" s="142" t="s">
        <v>31</v>
      </c>
      <c r="AB39" s="148" t="s">
        <v>30</v>
      </c>
      <c r="AC39" s="142" t="s">
        <v>31</v>
      </c>
      <c r="AD39" s="142" t="s">
        <v>31</v>
      </c>
      <c r="AE39" s="148" t="s">
        <v>30</v>
      </c>
      <c r="AF39" s="148" t="s">
        <v>30</v>
      </c>
      <c r="AG39" s="148" t="s">
        <v>30</v>
      </c>
      <c r="AH39" s="148" t="s">
        <v>30</v>
      </c>
      <c r="AI39" s="148" t="s">
        <v>30</v>
      </c>
      <c r="AJ39" s="142" t="s">
        <v>31</v>
      </c>
      <c r="AK39" s="142" t="s">
        <v>31</v>
      </c>
      <c r="AL39" s="148" t="s">
        <v>30</v>
      </c>
      <c r="AM39" s="148" t="s">
        <v>30</v>
      </c>
      <c r="AN39" s="148" t="s">
        <v>30</v>
      </c>
      <c r="AO39" s="148" t="s">
        <v>30</v>
      </c>
      <c r="AP39" s="148" t="s">
        <v>30</v>
      </c>
      <c r="AQ39" s="142" t="s">
        <v>31</v>
      </c>
      <c r="AR39" s="142" t="s">
        <v>31</v>
      </c>
      <c r="AS39" s="148" t="s">
        <v>30</v>
      </c>
      <c r="AT39" s="144" t="s">
        <v>127</v>
      </c>
      <c r="AU39" s="148" t="s">
        <v>30</v>
      </c>
      <c r="AV39" s="148" t="s">
        <v>30</v>
      </c>
      <c r="AW39" s="148" t="s">
        <v>30</v>
      </c>
      <c r="AX39" s="142" t="s">
        <v>31</v>
      </c>
      <c r="AY39" s="142" t="s">
        <v>31</v>
      </c>
      <c r="AZ39" s="148" t="s">
        <v>30</v>
      </c>
      <c r="BA39" s="148" t="s">
        <v>30</v>
      </c>
      <c r="BB39" s="148" t="s">
        <v>30</v>
      </c>
      <c r="BC39" s="148" t="s">
        <v>30</v>
      </c>
      <c r="BD39" s="148" t="s">
        <v>30</v>
      </c>
      <c r="BE39" s="142" t="s">
        <v>31</v>
      </c>
      <c r="BF39" s="156"/>
      <c r="BG39" s="145">
        <f t="shared" si="6"/>
        <v>0</v>
      </c>
      <c r="BH39" s="146"/>
      <c r="BJ39" s="147"/>
      <c r="BN39" s="140"/>
      <c r="BS39" s="140"/>
    </row>
    <row r="40" spans="1:71" x14ac:dyDescent="0.3">
      <c r="A40" s="110" t="s">
        <v>247</v>
      </c>
      <c r="B40" s="110">
        <v>4149</v>
      </c>
      <c r="C40" s="119" t="s">
        <v>248</v>
      </c>
      <c r="D40" s="23"/>
      <c r="E40" s="115" t="s">
        <v>230</v>
      </c>
      <c r="F40" s="115" t="s">
        <v>244</v>
      </c>
      <c r="G40" s="115" t="s">
        <v>245</v>
      </c>
      <c r="H40" s="116" t="s">
        <v>36</v>
      </c>
      <c r="I40" s="117" t="s">
        <v>249</v>
      </c>
      <c r="J40" s="12" t="s">
        <v>35</v>
      </c>
      <c r="K40" s="13">
        <v>45498</v>
      </c>
      <c r="L40" s="14" t="s">
        <v>28</v>
      </c>
      <c r="M40" s="15">
        <f t="shared" si="7"/>
        <v>31</v>
      </c>
      <c r="N40" s="15">
        <f t="shared" si="8"/>
        <v>18</v>
      </c>
      <c r="O40" s="15">
        <f t="shared" si="9"/>
        <v>17</v>
      </c>
      <c r="P40" s="15">
        <f t="shared" si="1"/>
        <v>3</v>
      </c>
      <c r="Q40" s="15">
        <f t="shared" si="2"/>
        <v>10</v>
      </c>
      <c r="R40" s="15">
        <f t="shared" si="3"/>
        <v>0</v>
      </c>
      <c r="S40" s="15">
        <f t="shared" si="10"/>
        <v>0</v>
      </c>
      <c r="T40" s="15">
        <f t="shared" si="11"/>
        <v>0</v>
      </c>
      <c r="U40" s="15">
        <f t="shared" si="12"/>
        <v>3</v>
      </c>
      <c r="V40" s="16">
        <f t="shared" si="13"/>
        <v>1</v>
      </c>
      <c r="W40" s="15">
        <f t="shared" si="4"/>
        <v>2</v>
      </c>
      <c r="X40" s="17">
        <f t="shared" si="14"/>
        <v>0</v>
      </c>
      <c r="Y40" s="17">
        <f t="shared" si="15"/>
        <v>0</v>
      </c>
      <c r="Z40" s="16">
        <f t="shared" si="5"/>
        <v>4</v>
      </c>
      <c r="AA40" s="142" t="s">
        <v>31</v>
      </c>
      <c r="AB40" s="150" t="s">
        <v>34</v>
      </c>
      <c r="AC40" s="142" t="s">
        <v>31</v>
      </c>
      <c r="AD40" s="142" t="s">
        <v>31</v>
      </c>
      <c r="AE40" s="148" t="s">
        <v>30</v>
      </c>
      <c r="AF40" s="148" t="s">
        <v>30</v>
      </c>
      <c r="AG40" s="143" t="s">
        <v>32</v>
      </c>
      <c r="AH40" s="148" t="s">
        <v>30</v>
      </c>
      <c r="AI40" s="143" t="s">
        <v>32</v>
      </c>
      <c r="AJ40" s="142" t="s">
        <v>31</v>
      </c>
      <c r="AK40" s="142" t="s">
        <v>31</v>
      </c>
      <c r="AL40" s="148" t="s">
        <v>30</v>
      </c>
      <c r="AM40" s="148" t="s">
        <v>30</v>
      </c>
      <c r="AN40" s="148" t="s">
        <v>30</v>
      </c>
      <c r="AO40" s="148" t="s">
        <v>30</v>
      </c>
      <c r="AP40" s="148" t="s">
        <v>30</v>
      </c>
      <c r="AQ40" s="142" t="s">
        <v>31</v>
      </c>
      <c r="AR40" s="142" t="s">
        <v>31</v>
      </c>
      <c r="AS40" s="148" t="s">
        <v>30</v>
      </c>
      <c r="AT40" s="150" t="s">
        <v>34</v>
      </c>
      <c r="AU40" s="148" t="s">
        <v>30</v>
      </c>
      <c r="AV40" s="142" t="s">
        <v>108</v>
      </c>
      <c r="AW40" s="142" t="s">
        <v>108</v>
      </c>
      <c r="AX40" s="142" t="s">
        <v>31</v>
      </c>
      <c r="AY40" s="142" t="s">
        <v>31</v>
      </c>
      <c r="AZ40" s="142" t="s">
        <v>108</v>
      </c>
      <c r="BA40" s="148" t="s">
        <v>30</v>
      </c>
      <c r="BB40" s="148" t="s">
        <v>30</v>
      </c>
      <c r="BC40" s="148" t="s">
        <v>30</v>
      </c>
      <c r="BD40" s="148" t="s">
        <v>30</v>
      </c>
      <c r="BE40" s="142" t="s">
        <v>31</v>
      </c>
      <c r="BF40" s="156"/>
      <c r="BG40" s="145">
        <f t="shared" si="6"/>
        <v>0</v>
      </c>
      <c r="BH40" s="146"/>
      <c r="BJ40" s="147"/>
      <c r="BN40" s="140"/>
      <c r="BS40" s="140"/>
    </row>
    <row r="41" spans="1:71" ht="13.8" customHeight="1" x14ac:dyDescent="0.3">
      <c r="A41" s="110" t="s">
        <v>294</v>
      </c>
      <c r="B41" s="110">
        <v>7502</v>
      </c>
      <c r="C41" s="119" t="s">
        <v>295</v>
      </c>
      <c r="D41" s="23"/>
      <c r="E41" s="115" t="s">
        <v>296</v>
      </c>
      <c r="F41" s="115" t="s">
        <v>37</v>
      </c>
      <c r="G41" s="115" t="s">
        <v>297</v>
      </c>
      <c r="H41" s="116" t="s">
        <v>36</v>
      </c>
      <c r="I41" s="117" t="s">
        <v>298</v>
      </c>
      <c r="J41" s="12" t="s">
        <v>35</v>
      </c>
      <c r="K41" s="24">
        <v>45698</v>
      </c>
      <c r="L41" s="14" t="s">
        <v>28</v>
      </c>
      <c r="M41" s="15">
        <f t="shared" si="7"/>
        <v>31</v>
      </c>
      <c r="N41" s="15">
        <f t="shared" si="8"/>
        <v>20</v>
      </c>
      <c r="O41" s="15">
        <f t="shared" si="9"/>
        <v>20</v>
      </c>
      <c r="P41" s="15">
        <f t="shared" si="1"/>
        <v>0</v>
      </c>
      <c r="Q41" s="15">
        <f t="shared" si="2"/>
        <v>10</v>
      </c>
      <c r="R41" s="15">
        <f t="shared" si="3"/>
        <v>0</v>
      </c>
      <c r="S41" s="15">
        <f t="shared" si="10"/>
        <v>1</v>
      </c>
      <c r="T41" s="15">
        <f t="shared" si="11"/>
        <v>0</v>
      </c>
      <c r="U41" s="15">
        <f t="shared" si="12"/>
        <v>1</v>
      </c>
      <c r="V41" s="16">
        <f t="shared" si="13"/>
        <v>0</v>
      </c>
      <c r="W41" s="15">
        <f t="shared" si="4"/>
        <v>2</v>
      </c>
      <c r="X41" s="17">
        <f t="shared" si="14"/>
        <v>4</v>
      </c>
      <c r="Y41" s="17">
        <f t="shared" si="15"/>
        <v>0</v>
      </c>
      <c r="Z41" s="16">
        <f t="shared" si="5"/>
        <v>1</v>
      </c>
      <c r="AA41" s="142" t="s">
        <v>31</v>
      </c>
      <c r="AB41" s="148" t="s">
        <v>30</v>
      </c>
      <c r="AC41" s="142" t="s">
        <v>31</v>
      </c>
      <c r="AD41" s="142" t="s">
        <v>31</v>
      </c>
      <c r="AE41" s="148" t="s">
        <v>30</v>
      </c>
      <c r="AF41" s="157" t="s">
        <v>24</v>
      </c>
      <c r="AG41" s="148" t="s">
        <v>30</v>
      </c>
      <c r="AH41" s="148" t="s">
        <v>30</v>
      </c>
      <c r="AI41" s="148" t="s">
        <v>30</v>
      </c>
      <c r="AJ41" s="142" t="s">
        <v>31</v>
      </c>
      <c r="AK41" s="142" t="s">
        <v>31</v>
      </c>
      <c r="AL41" s="157" t="s">
        <v>24</v>
      </c>
      <c r="AM41" s="148" t="s">
        <v>30</v>
      </c>
      <c r="AN41" s="157" t="s">
        <v>24</v>
      </c>
      <c r="AO41" s="143" t="s">
        <v>32</v>
      </c>
      <c r="AP41" s="148" t="s">
        <v>30</v>
      </c>
      <c r="AQ41" s="142" t="s">
        <v>31</v>
      </c>
      <c r="AR41" s="142" t="s">
        <v>31</v>
      </c>
      <c r="AS41" s="148" t="s">
        <v>30</v>
      </c>
      <c r="AT41" s="148" t="s">
        <v>30</v>
      </c>
      <c r="AU41" s="157" t="s">
        <v>24</v>
      </c>
      <c r="AV41" s="148" t="s">
        <v>30</v>
      </c>
      <c r="AW41" s="148" t="s">
        <v>30</v>
      </c>
      <c r="AX41" s="142" t="s">
        <v>31</v>
      </c>
      <c r="AY41" s="142" t="s">
        <v>31</v>
      </c>
      <c r="AZ41" s="144" t="s">
        <v>113</v>
      </c>
      <c r="BA41" s="143" t="s">
        <v>32</v>
      </c>
      <c r="BB41" s="148" t="s">
        <v>30</v>
      </c>
      <c r="BC41" s="148" t="s">
        <v>30</v>
      </c>
      <c r="BD41" s="148" t="s">
        <v>30</v>
      </c>
      <c r="BE41" s="142" t="s">
        <v>31</v>
      </c>
      <c r="BF41" s="156"/>
      <c r="BG41" s="145">
        <f t="shared" si="6"/>
        <v>0</v>
      </c>
      <c r="BH41" s="146"/>
      <c r="BJ41" s="147"/>
      <c r="BN41" s="140"/>
      <c r="BS41" s="140"/>
    </row>
    <row r="42" spans="1:71" x14ac:dyDescent="0.3">
      <c r="A42" s="110" t="s">
        <v>299</v>
      </c>
      <c r="B42" s="110">
        <v>4210</v>
      </c>
      <c r="C42" s="119" t="s">
        <v>300</v>
      </c>
      <c r="D42" s="23"/>
      <c r="E42" s="115" t="s">
        <v>296</v>
      </c>
      <c r="F42" s="119" t="s">
        <v>37</v>
      </c>
      <c r="G42" s="115" t="s">
        <v>297</v>
      </c>
      <c r="H42" s="116" t="s">
        <v>36</v>
      </c>
      <c r="I42" s="116" t="s">
        <v>301</v>
      </c>
      <c r="J42" s="12" t="s">
        <v>35</v>
      </c>
      <c r="K42" s="24">
        <v>46013</v>
      </c>
      <c r="L42" s="14" t="s">
        <v>28</v>
      </c>
      <c r="M42" s="15">
        <f>N42+Q42+U42</f>
        <v>31</v>
      </c>
      <c r="N42" s="15">
        <f>O42+R42+(COUNTIF(AA42:BE42,"P/2")/2)+(COUNTIF(AA42:BE42,"TR-P/2")/2)</f>
        <v>21</v>
      </c>
      <c r="O42" s="15">
        <f>COUNTIF(AA42:BE42,"P")+COUNTIF(AA42:BE42,"RP")+COUNTIF(AA42:BE42,"UT-RP")+COUNTIF(AA42:BE42,"AT-RP")+COUNTIF(AA42:BE42,"AT")+COUNTIF(AA42:BE42,"UT")+COUNTIF(AA42:BE42,"MU")+COUNTIF(AA42:BE42,"AT-MU")+COUNTIF(AA42:BE42,"UT-MU")+COUNTIF(AA42:BE42,"EL")+COUNTIF(AA42:BE42,"UT-EL")+COUNTIF(AA42:BE42,"AT-EL")+COUNTIF(AA42:BE42,"EL-MU")+COUNTIF(AA42:BE42,"TR")+COUNTIF(AA42:BE42,"TR-MU")+COUNTIF(AA42:BE42,"TR-EL")+COUNTIF(AA42:BE42,"TR-AT")+COUNTIF(AA42:BE42,"TR-UT")+COUNTIF(AA42:BE42,"TR-P")+(COUNTIF(AA42:BE42,"P/2")/2)</f>
        <v>20</v>
      </c>
      <c r="P42" s="15">
        <f>COUNTIF(AA42:BE42,"Leave")</f>
        <v>0</v>
      </c>
      <c r="Q42" s="15">
        <f>COUNTIF(AA42:BE42,"Off")+COUNTIF(AA42:BE42,"TR-Off")</f>
        <v>10</v>
      </c>
      <c r="R42" s="15">
        <f>COUNTIF(AA42:BE42,"NCNS")+COUNTIF(AA42:BE42,"A")+COUNTIF(AA42:BE42,"U")+COUNTIF(AA42:BE42,"SL")+COUNTIF(AA42:BE42,"UC")+COUNTIF(AA42:BE42,"TR-UC")+COUNTIF(AA42:BE42,"TR-U")+COUNTIF(AA42:BE42,"TR-NCNS")</f>
        <v>1</v>
      </c>
      <c r="S42" s="15">
        <f>(COUNTIF(AA42:BE42,"A")+(COUNTIF(AA42:BE42,"CL")+(COUNTIF(AA42:BE42,"SL"))))</f>
        <v>0</v>
      </c>
      <c r="T42" s="15">
        <f>COUNTIF(AA42:BE42,"EL")+COUNTIF(AA42:BE42,"AT-EL")+COUNTIF(AA42:BE42,"UT-EL")+COUNTIF(AA42:BE42,"EL-MU")++COUNTIF(AA42:BE42,"TR-EL")</f>
        <v>0</v>
      </c>
      <c r="U42" s="15">
        <f>(COUNTIF(AA42:BE42,"Leave")+(COUNTIF(AA42:BE42,"CL")+(COUNTIF(AA42:BE42,"AU")))+(COUNTIF(AA42:BE42,"TR-AU"))+(COUNTIF(AA42:BE42,"ML")))</f>
        <v>0</v>
      </c>
      <c r="V42" s="16">
        <f>COUNTIF(AA42:BE42,"AU")+COUNTIF(AA42:BE42,"U")+COUNTIF(AA42:BE42,"UC")+COUNTIF(AA42:BE42,"NCNS")+COUNTIF(AA42:BE42,"TR-AU")+COUNTIF(AA42:BE42,"TR-U")+COUNTIF(AA42:BE42,"TR-UC")+COUNTIF(AA42:BE42,"TR-NCNS")+(COUNTIF(AA42:BE42,"P/2")/2)+(COUNTIF(AA42:BE42,"TR-P/2")/2)</f>
        <v>1</v>
      </c>
      <c r="W42" s="15">
        <f>COUNTIF(AA42:BE42,"AT-RP")+COUNTIF(AA42:BE42,"AT")+COUNTIF(AA42:BE42,"AT-MU")+COUNTIF(AA42:BE42,"AT-EL")+COUNTIF(AA42:BE42,"TR-AT")+COUNTIF(AA42:BE42,"UT-RP")+COUNTIF(AA42:BE42,"UT")+COUNTIF(AA42:BE42,"UT-MU")+COUNTIF(AA42:BE42,"UT-EL")+COUNTIF(AA42:BE42,"TR-UT")</f>
        <v>5</v>
      </c>
      <c r="X42" s="17">
        <f>COUNTIF(AA42:BE42,"MU")+COUNTIF(AA42:BE42,"T-MU")+COUNTIF(AA42:BE42,"EL-MU")+COUNTIF(AA42:BE42,"TR-MU")</f>
        <v>1</v>
      </c>
      <c r="Y42" s="17">
        <f>COUNTIF(AA42:BE42,"ML")</f>
        <v>0</v>
      </c>
      <c r="Z42" s="16">
        <f>V42+S42+P42+Y42</f>
        <v>1</v>
      </c>
      <c r="AA42" s="142" t="s">
        <v>31</v>
      </c>
      <c r="AB42" s="148" t="s">
        <v>30</v>
      </c>
      <c r="AC42" s="142" t="s">
        <v>31</v>
      </c>
      <c r="AD42" s="142" t="s">
        <v>31</v>
      </c>
      <c r="AE42" s="148" t="s">
        <v>30</v>
      </c>
      <c r="AF42" s="148" t="s">
        <v>30</v>
      </c>
      <c r="AG42" s="148" t="s">
        <v>30</v>
      </c>
      <c r="AH42" s="148" t="s">
        <v>30</v>
      </c>
      <c r="AI42" s="148" t="s">
        <v>30</v>
      </c>
      <c r="AJ42" s="142" t="s">
        <v>31</v>
      </c>
      <c r="AK42" s="142" t="s">
        <v>31</v>
      </c>
      <c r="AL42" s="143" t="s">
        <v>32</v>
      </c>
      <c r="AM42" s="148" t="s">
        <v>30</v>
      </c>
      <c r="AN42" s="143" t="s">
        <v>32</v>
      </c>
      <c r="AO42" s="148" t="s">
        <v>30</v>
      </c>
      <c r="AP42" s="143" t="s">
        <v>32</v>
      </c>
      <c r="AQ42" s="142" t="s">
        <v>31</v>
      </c>
      <c r="AR42" s="142" t="s">
        <v>31</v>
      </c>
      <c r="AS42" s="157" t="s">
        <v>24</v>
      </c>
      <c r="AT42" s="158" t="s">
        <v>29</v>
      </c>
      <c r="AU42" s="148" t="s">
        <v>30</v>
      </c>
      <c r="AV42" s="143" t="s">
        <v>32</v>
      </c>
      <c r="AW42" s="148" t="s">
        <v>30</v>
      </c>
      <c r="AX42" s="142" t="s">
        <v>31</v>
      </c>
      <c r="AY42" s="142" t="s">
        <v>31</v>
      </c>
      <c r="AZ42" s="148" t="s">
        <v>30</v>
      </c>
      <c r="BA42" s="148" t="s">
        <v>30</v>
      </c>
      <c r="BB42" s="148" t="s">
        <v>30</v>
      </c>
      <c r="BC42" s="148" t="s">
        <v>30</v>
      </c>
      <c r="BD42" s="143" t="s">
        <v>32</v>
      </c>
      <c r="BE42" s="142" t="s">
        <v>31</v>
      </c>
      <c r="BF42" s="156"/>
      <c r="BG42" s="145">
        <f>COUNTBLANK(AA42:BE42)</f>
        <v>0</v>
      </c>
      <c r="BH42" s="146"/>
      <c r="BJ42" s="147"/>
      <c r="BN42" s="140"/>
      <c r="BS42" s="140"/>
    </row>
    <row r="43" spans="1:71" x14ac:dyDescent="0.3">
      <c r="A43" s="110" t="s">
        <v>250</v>
      </c>
      <c r="B43" s="110">
        <v>4125</v>
      </c>
      <c r="C43" s="119" t="s">
        <v>251</v>
      </c>
      <c r="D43" s="23"/>
      <c r="E43" s="115" t="s">
        <v>230</v>
      </c>
      <c r="F43" s="115" t="s">
        <v>221</v>
      </c>
      <c r="G43" s="115" t="s">
        <v>252</v>
      </c>
      <c r="H43" s="116" t="s">
        <v>36</v>
      </c>
      <c r="I43" s="117" t="s">
        <v>253</v>
      </c>
      <c r="J43" s="12" t="s">
        <v>35</v>
      </c>
      <c r="K43" s="13">
        <v>45398</v>
      </c>
      <c r="L43" s="14" t="s">
        <v>28</v>
      </c>
      <c r="M43" s="15">
        <f t="shared" si="7"/>
        <v>31</v>
      </c>
      <c r="N43" s="15">
        <f t="shared" si="8"/>
        <v>21</v>
      </c>
      <c r="O43" s="15">
        <f t="shared" si="9"/>
        <v>18</v>
      </c>
      <c r="P43" s="15">
        <f t="shared" si="1"/>
        <v>0</v>
      </c>
      <c r="Q43" s="15">
        <f t="shared" si="2"/>
        <v>10</v>
      </c>
      <c r="R43" s="15">
        <f t="shared" si="3"/>
        <v>3</v>
      </c>
      <c r="S43" s="15">
        <f t="shared" si="10"/>
        <v>3</v>
      </c>
      <c r="T43" s="15">
        <f t="shared" si="11"/>
        <v>0</v>
      </c>
      <c r="U43" s="15">
        <f t="shared" si="12"/>
        <v>0</v>
      </c>
      <c r="V43" s="16">
        <f t="shared" si="13"/>
        <v>0</v>
      </c>
      <c r="W43" s="15">
        <f t="shared" si="4"/>
        <v>1</v>
      </c>
      <c r="X43" s="17">
        <f t="shared" si="14"/>
        <v>3</v>
      </c>
      <c r="Y43" s="17">
        <f t="shared" si="15"/>
        <v>0</v>
      </c>
      <c r="Z43" s="16">
        <f t="shared" si="5"/>
        <v>3</v>
      </c>
      <c r="AA43" s="142" t="s">
        <v>31</v>
      </c>
      <c r="AB43" s="148" t="s">
        <v>30</v>
      </c>
      <c r="AC43" s="142" t="s">
        <v>31</v>
      </c>
      <c r="AD43" s="142" t="s">
        <v>31</v>
      </c>
      <c r="AE43" s="144" t="s">
        <v>127</v>
      </c>
      <c r="AF43" s="144" t="s">
        <v>127</v>
      </c>
      <c r="AG43" s="144" t="s">
        <v>127</v>
      </c>
      <c r="AH43" s="157" t="s">
        <v>24</v>
      </c>
      <c r="AI43" s="148" t="s">
        <v>30</v>
      </c>
      <c r="AJ43" s="142" t="s">
        <v>31</v>
      </c>
      <c r="AK43" s="142" t="s">
        <v>31</v>
      </c>
      <c r="AL43" s="148" t="s">
        <v>30</v>
      </c>
      <c r="AM43" s="148" t="s">
        <v>30</v>
      </c>
      <c r="AN43" s="157" t="s">
        <v>24</v>
      </c>
      <c r="AO43" s="148" t="s">
        <v>30</v>
      </c>
      <c r="AP43" s="148" t="s">
        <v>30</v>
      </c>
      <c r="AQ43" s="142" t="s">
        <v>31</v>
      </c>
      <c r="AR43" s="142" t="s">
        <v>31</v>
      </c>
      <c r="AS43" s="148" t="s">
        <v>30</v>
      </c>
      <c r="AT43" s="148" t="s">
        <v>30</v>
      </c>
      <c r="AU43" s="148" t="s">
        <v>30</v>
      </c>
      <c r="AV43" s="143" t="s">
        <v>32</v>
      </c>
      <c r="AW43" s="148" t="s">
        <v>30</v>
      </c>
      <c r="AX43" s="142" t="s">
        <v>31</v>
      </c>
      <c r="AY43" s="142" t="s">
        <v>31</v>
      </c>
      <c r="AZ43" s="157" t="s">
        <v>24</v>
      </c>
      <c r="BA43" s="148" t="s">
        <v>30</v>
      </c>
      <c r="BB43" s="148" t="s">
        <v>30</v>
      </c>
      <c r="BC43" s="148" t="s">
        <v>30</v>
      </c>
      <c r="BD43" s="148" t="s">
        <v>30</v>
      </c>
      <c r="BE43" s="142" t="s">
        <v>31</v>
      </c>
      <c r="BF43" s="156"/>
      <c r="BG43" s="145">
        <f t="shared" si="6"/>
        <v>0</v>
      </c>
      <c r="BH43" s="146"/>
      <c r="BJ43" s="147"/>
      <c r="BN43" s="140"/>
      <c r="BS43" s="140"/>
    </row>
    <row r="44" spans="1:71" x14ac:dyDescent="0.3">
      <c r="A44" s="110" t="s">
        <v>254</v>
      </c>
      <c r="B44" s="110">
        <v>4138</v>
      </c>
      <c r="C44" s="119" t="s">
        <v>255</v>
      </c>
      <c r="D44" s="23"/>
      <c r="E44" s="115" t="s">
        <v>230</v>
      </c>
      <c r="F44" s="115" t="s">
        <v>221</v>
      </c>
      <c r="G44" s="115" t="s">
        <v>252</v>
      </c>
      <c r="H44" s="116" t="s">
        <v>36</v>
      </c>
      <c r="I44" s="116" t="s">
        <v>256</v>
      </c>
      <c r="J44" s="12" t="s">
        <v>35</v>
      </c>
      <c r="K44" s="13">
        <v>45411</v>
      </c>
      <c r="L44" s="14" t="s">
        <v>28</v>
      </c>
      <c r="M44" s="15">
        <f t="shared" si="7"/>
        <v>31</v>
      </c>
      <c r="N44" s="15">
        <f t="shared" si="8"/>
        <v>21</v>
      </c>
      <c r="O44" s="15">
        <f t="shared" si="9"/>
        <v>18</v>
      </c>
      <c r="P44" s="15">
        <f t="shared" si="1"/>
        <v>0</v>
      </c>
      <c r="Q44" s="15">
        <f t="shared" si="2"/>
        <v>10</v>
      </c>
      <c r="R44" s="15">
        <f t="shared" si="3"/>
        <v>3</v>
      </c>
      <c r="S44" s="15">
        <f t="shared" si="10"/>
        <v>3</v>
      </c>
      <c r="T44" s="15">
        <f t="shared" si="11"/>
        <v>0</v>
      </c>
      <c r="U44" s="15">
        <f t="shared" si="12"/>
        <v>0</v>
      </c>
      <c r="V44" s="16">
        <f t="shared" si="13"/>
        <v>0</v>
      </c>
      <c r="W44" s="15">
        <f t="shared" si="4"/>
        <v>0</v>
      </c>
      <c r="X44" s="17">
        <f t="shared" si="14"/>
        <v>1</v>
      </c>
      <c r="Y44" s="17">
        <f t="shared" si="15"/>
        <v>0</v>
      </c>
      <c r="Z44" s="16">
        <f t="shared" si="5"/>
        <v>3</v>
      </c>
      <c r="AA44" s="142" t="s">
        <v>31</v>
      </c>
      <c r="AB44" s="148" t="s">
        <v>30</v>
      </c>
      <c r="AC44" s="142" t="s">
        <v>31</v>
      </c>
      <c r="AD44" s="142" t="s">
        <v>31</v>
      </c>
      <c r="AE44" s="148" t="s">
        <v>30</v>
      </c>
      <c r="AF44" s="148" t="s">
        <v>30</v>
      </c>
      <c r="AG44" s="148" t="s">
        <v>30</v>
      </c>
      <c r="AH44" s="148" t="s">
        <v>30</v>
      </c>
      <c r="AI44" s="148" t="s">
        <v>30</v>
      </c>
      <c r="AJ44" s="142" t="s">
        <v>31</v>
      </c>
      <c r="AK44" s="142" t="s">
        <v>31</v>
      </c>
      <c r="AL44" s="148" t="s">
        <v>30</v>
      </c>
      <c r="AM44" s="144" t="s">
        <v>127</v>
      </c>
      <c r="AN44" s="148" t="s">
        <v>30</v>
      </c>
      <c r="AO44" s="148" t="s">
        <v>30</v>
      </c>
      <c r="AP44" s="148" t="s">
        <v>30</v>
      </c>
      <c r="AQ44" s="142" t="s">
        <v>31</v>
      </c>
      <c r="AR44" s="142" t="s">
        <v>31</v>
      </c>
      <c r="AS44" s="148" t="s">
        <v>30</v>
      </c>
      <c r="AT44" s="148" t="s">
        <v>30</v>
      </c>
      <c r="AU44" s="148" t="s">
        <v>30</v>
      </c>
      <c r="AV44" s="148" t="s">
        <v>30</v>
      </c>
      <c r="AW44" s="157" t="s">
        <v>24</v>
      </c>
      <c r="AX44" s="142" t="s">
        <v>31</v>
      </c>
      <c r="AY44" s="142" t="s">
        <v>31</v>
      </c>
      <c r="AZ44" s="148" t="s">
        <v>30</v>
      </c>
      <c r="BA44" s="144" t="s">
        <v>127</v>
      </c>
      <c r="BB44" s="144" t="s">
        <v>127</v>
      </c>
      <c r="BC44" s="148" t="s">
        <v>30</v>
      </c>
      <c r="BD44" s="148" t="s">
        <v>30</v>
      </c>
      <c r="BE44" s="142" t="s">
        <v>31</v>
      </c>
      <c r="BF44" s="156"/>
      <c r="BG44" s="145">
        <f t="shared" si="6"/>
        <v>0</v>
      </c>
      <c r="BH44" s="146"/>
      <c r="BJ44" s="147"/>
      <c r="BN44" s="140"/>
      <c r="BS44" s="140"/>
    </row>
    <row r="45" spans="1:71" x14ac:dyDescent="0.3">
      <c r="A45" s="110" t="s">
        <v>571</v>
      </c>
      <c r="B45" s="110">
        <v>4170</v>
      </c>
      <c r="C45" s="119" t="s">
        <v>572</v>
      </c>
      <c r="D45" s="23"/>
      <c r="E45" s="115" t="s">
        <v>230</v>
      </c>
      <c r="F45" s="119" t="s">
        <v>248</v>
      </c>
      <c r="G45" s="115" t="s">
        <v>252</v>
      </c>
      <c r="H45" s="116" t="s">
        <v>36</v>
      </c>
      <c r="I45" s="116" t="s">
        <v>573</v>
      </c>
      <c r="J45" s="12" t="s">
        <v>35</v>
      </c>
      <c r="K45" s="13">
        <v>45551</v>
      </c>
      <c r="L45" s="14" t="s">
        <v>28</v>
      </c>
      <c r="M45" s="15">
        <f t="shared" si="7"/>
        <v>31</v>
      </c>
      <c r="N45" s="15">
        <f t="shared" si="8"/>
        <v>7</v>
      </c>
      <c r="O45" s="15">
        <f t="shared" si="9"/>
        <v>5</v>
      </c>
      <c r="P45" s="15">
        <f t="shared" si="1"/>
        <v>14</v>
      </c>
      <c r="Q45" s="15">
        <f t="shared" si="2"/>
        <v>10</v>
      </c>
      <c r="R45" s="15">
        <f t="shared" si="3"/>
        <v>2</v>
      </c>
      <c r="S45" s="15">
        <f t="shared" si="10"/>
        <v>0</v>
      </c>
      <c r="T45" s="15">
        <f t="shared" si="11"/>
        <v>0</v>
      </c>
      <c r="U45" s="15">
        <f t="shared" si="12"/>
        <v>14</v>
      </c>
      <c r="V45" s="16">
        <f t="shared" si="13"/>
        <v>2</v>
      </c>
      <c r="W45" s="15">
        <f t="shared" si="4"/>
        <v>0</v>
      </c>
      <c r="X45" s="17">
        <f t="shared" si="14"/>
        <v>0</v>
      </c>
      <c r="Y45" s="17">
        <f t="shared" si="15"/>
        <v>0</v>
      </c>
      <c r="Z45" s="16">
        <f t="shared" si="5"/>
        <v>16</v>
      </c>
      <c r="AA45" s="142" t="s">
        <v>31</v>
      </c>
      <c r="AB45" s="142" t="s">
        <v>108</v>
      </c>
      <c r="AC45" s="142" t="s">
        <v>31</v>
      </c>
      <c r="AD45" s="142" t="s">
        <v>31</v>
      </c>
      <c r="AE45" s="142" t="s">
        <v>108</v>
      </c>
      <c r="AF45" s="142" t="s">
        <v>108</v>
      </c>
      <c r="AG45" s="142" t="s">
        <v>108</v>
      </c>
      <c r="AH45" s="142" t="s">
        <v>108</v>
      </c>
      <c r="AI45" s="142" t="s">
        <v>108</v>
      </c>
      <c r="AJ45" s="142" t="s">
        <v>31</v>
      </c>
      <c r="AK45" s="142" t="s">
        <v>31</v>
      </c>
      <c r="AL45" s="142" t="s">
        <v>108</v>
      </c>
      <c r="AM45" s="142" t="s">
        <v>108</v>
      </c>
      <c r="AN45" s="142" t="s">
        <v>108</v>
      </c>
      <c r="AO45" s="142" t="s">
        <v>108</v>
      </c>
      <c r="AP45" s="142" t="s">
        <v>108</v>
      </c>
      <c r="AQ45" s="142" t="s">
        <v>31</v>
      </c>
      <c r="AR45" s="142" t="s">
        <v>31</v>
      </c>
      <c r="AS45" s="142" t="s">
        <v>108</v>
      </c>
      <c r="AT45" s="142" t="s">
        <v>108</v>
      </c>
      <c r="AU45" s="142" t="s">
        <v>108</v>
      </c>
      <c r="AV45" s="151" t="s">
        <v>29</v>
      </c>
      <c r="AW45" s="151" t="s">
        <v>29</v>
      </c>
      <c r="AX45" s="142" t="s">
        <v>31</v>
      </c>
      <c r="AY45" s="142" t="s">
        <v>31</v>
      </c>
      <c r="AZ45" s="148" t="s">
        <v>30</v>
      </c>
      <c r="BA45" s="148" t="s">
        <v>30</v>
      </c>
      <c r="BB45" s="148" t="s">
        <v>30</v>
      </c>
      <c r="BC45" s="148" t="s">
        <v>30</v>
      </c>
      <c r="BD45" s="148" t="s">
        <v>30</v>
      </c>
      <c r="BE45" s="142" t="s">
        <v>31</v>
      </c>
      <c r="BF45" s="156"/>
      <c r="BG45" s="145">
        <f t="shared" si="6"/>
        <v>0</v>
      </c>
      <c r="BH45" s="146"/>
      <c r="BJ45" s="147"/>
      <c r="BN45" s="140"/>
      <c r="BS45" s="140"/>
    </row>
    <row r="46" spans="1:71" x14ac:dyDescent="0.3">
      <c r="A46" s="110" t="s">
        <v>258</v>
      </c>
      <c r="B46" s="110">
        <v>4171</v>
      </c>
      <c r="C46" s="119" t="s">
        <v>259</v>
      </c>
      <c r="D46" s="23"/>
      <c r="E46" s="115" t="s">
        <v>230</v>
      </c>
      <c r="F46" s="115" t="s">
        <v>221</v>
      </c>
      <c r="G46" s="115" t="s">
        <v>252</v>
      </c>
      <c r="H46" s="116" t="s">
        <v>36</v>
      </c>
      <c r="I46" s="116" t="s">
        <v>260</v>
      </c>
      <c r="J46" s="12" t="s">
        <v>35</v>
      </c>
      <c r="K46" s="13">
        <v>45551</v>
      </c>
      <c r="L46" s="14" t="s">
        <v>28</v>
      </c>
      <c r="M46" s="15">
        <f t="shared" si="7"/>
        <v>31</v>
      </c>
      <c r="N46" s="15">
        <f t="shared" si="8"/>
        <v>21</v>
      </c>
      <c r="O46" s="15">
        <f t="shared" si="9"/>
        <v>21</v>
      </c>
      <c r="P46" s="15">
        <f t="shared" si="1"/>
        <v>0</v>
      </c>
      <c r="Q46" s="15">
        <f t="shared" si="2"/>
        <v>10</v>
      </c>
      <c r="R46" s="15">
        <f t="shared" si="3"/>
        <v>0</v>
      </c>
      <c r="S46" s="15">
        <f t="shared" si="10"/>
        <v>0</v>
      </c>
      <c r="T46" s="15">
        <f t="shared" si="11"/>
        <v>0</v>
      </c>
      <c r="U46" s="15">
        <f t="shared" si="12"/>
        <v>0</v>
      </c>
      <c r="V46" s="16">
        <f t="shared" si="13"/>
        <v>0</v>
      </c>
      <c r="W46" s="15">
        <f t="shared" si="4"/>
        <v>2</v>
      </c>
      <c r="X46" s="17">
        <f t="shared" si="14"/>
        <v>7</v>
      </c>
      <c r="Y46" s="17">
        <f t="shared" si="15"/>
        <v>0</v>
      </c>
      <c r="Z46" s="16">
        <f t="shared" si="5"/>
        <v>0</v>
      </c>
      <c r="AA46" s="142" t="s">
        <v>31</v>
      </c>
      <c r="AB46" s="148" t="s">
        <v>30</v>
      </c>
      <c r="AC46" s="142" t="s">
        <v>31</v>
      </c>
      <c r="AD46" s="142" t="s">
        <v>31</v>
      </c>
      <c r="AE46" s="148" t="s">
        <v>30</v>
      </c>
      <c r="AF46" s="148" t="s">
        <v>30</v>
      </c>
      <c r="AG46" s="157" t="s">
        <v>24</v>
      </c>
      <c r="AH46" s="148" t="s">
        <v>30</v>
      </c>
      <c r="AI46" s="157" t="s">
        <v>24</v>
      </c>
      <c r="AJ46" s="142" t="s">
        <v>31</v>
      </c>
      <c r="AK46" s="142" t="s">
        <v>31</v>
      </c>
      <c r="AL46" s="148" t="s">
        <v>30</v>
      </c>
      <c r="AM46" s="148" t="s">
        <v>30</v>
      </c>
      <c r="AN46" s="157" t="s">
        <v>24</v>
      </c>
      <c r="AO46" s="157" t="s">
        <v>24</v>
      </c>
      <c r="AP46" s="148" t="s">
        <v>30</v>
      </c>
      <c r="AQ46" s="142" t="s">
        <v>31</v>
      </c>
      <c r="AR46" s="142" t="s">
        <v>31</v>
      </c>
      <c r="AS46" s="157" t="s">
        <v>24</v>
      </c>
      <c r="AT46" s="143" t="s">
        <v>32</v>
      </c>
      <c r="AU46" s="148" t="s">
        <v>30</v>
      </c>
      <c r="AV46" s="143" t="s">
        <v>32</v>
      </c>
      <c r="AW46" s="157" t="s">
        <v>24</v>
      </c>
      <c r="AX46" s="142" t="s">
        <v>31</v>
      </c>
      <c r="AY46" s="142" t="s">
        <v>31</v>
      </c>
      <c r="AZ46" s="157" t="s">
        <v>24</v>
      </c>
      <c r="BA46" s="148" t="s">
        <v>30</v>
      </c>
      <c r="BB46" s="148" t="s">
        <v>30</v>
      </c>
      <c r="BC46" s="148" t="s">
        <v>30</v>
      </c>
      <c r="BD46" s="148" t="s">
        <v>30</v>
      </c>
      <c r="BE46" s="142" t="s">
        <v>31</v>
      </c>
      <c r="BF46" s="156"/>
      <c r="BG46" s="145">
        <f t="shared" si="6"/>
        <v>0</v>
      </c>
      <c r="BH46" s="146"/>
      <c r="BJ46" s="147"/>
      <c r="BN46" s="140"/>
      <c r="BS46" s="140"/>
    </row>
    <row r="47" spans="1:71" x14ac:dyDescent="0.3">
      <c r="A47" s="110" t="s">
        <v>261</v>
      </c>
      <c r="B47" s="110">
        <v>4184</v>
      </c>
      <c r="C47" s="119" t="s">
        <v>262</v>
      </c>
      <c r="D47" s="23"/>
      <c r="E47" s="115" t="s">
        <v>230</v>
      </c>
      <c r="F47" s="119" t="s">
        <v>248</v>
      </c>
      <c r="G47" s="115" t="s">
        <v>252</v>
      </c>
      <c r="H47" s="116" t="s">
        <v>36</v>
      </c>
      <c r="I47" s="116" t="s">
        <v>263</v>
      </c>
      <c r="J47" s="12" t="s">
        <v>35</v>
      </c>
      <c r="K47" s="13">
        <v>45600</v>
      </c>
      <c r="L47" s="14" t="s">
        <v>28</v>
      </c>
      <c r="M47" s="15">
        <f t="shared" si="7"/>
        <v>31</v>
      </c>
      <c r="N47" s="15">
        <f t="shared" si="8"/>
        <v>21</v>
      </c>
      <c r="O47" s="15">
        <f t="shared" si="9"/>
        <v>20</v>
      </c>
      <c r="P47" s="15">
        <f t="shared" si="1"/>
        <v>0</v>
      </c>
      <c r="Q47" s="15">
        <f t="shared" si="2"/>
        <v>10</v>
      </c>
      <c r="R47" s="15">
        <f t="shared" si="3"/>
        <v>1</v>
      </c>
      <c r="S47" s="15">
        <f t="shared" si="10"/>
        <v>1</v>
      </c>
      <c r="T47" s="15">
        <f t="shared" si="11"/>
        <v>0</v>
      </c>
      <c r="U47" s="15">
        <f t="shared" si="12"/>
        <v>0</v>
      </c>
      <c r="V47" s="16">
        <f t="shared" si="13"/>
        <v>0</v>
      </c>
      <c r="W47" s="15">
        <f t="shared" si="4"/>
        <v>1</v>
      </c>
      <c r="X47" s="17">
        <f t="shared" si="14"/>
        <v>4</v>
      </c>
      <c r="Y47" s="17">
        <f t="shared" si="15"/>
        <v>0</v>
      </c>
      <c r="Z47" s="16">
        <f t="shared" si="5"/>
        <v>1</v>
      </c>
      <c r="AA47" s="142" t="s">
        <v>31</v>
      </c>
      <c r="AB47" s="144" t="s">
        <v>127</v>
      </c>
      <c r="AC47" s="142" t="s">
        <v>31</v>
      </c>
      <c r="AD47" s="142" t="s">
        <v>31</v>
      </c>
      <c r="AE47" s="148" t="s">
        <v>30</v>
      </c>
      <c r="AF47" s="148" t="s">
        <v>30</v>
      </c>
      <c r="AG47" s="148" t="s">
        <v>30</v>
      </c>
      <c r="AH47" s="157" t="s">
        <v>24</v>
      </c>
      <c r="AI47" s="157" t="s">
        <v>24</v>
      </c>
      <c r="AJ47" s="142" t="s">
        <v>31</v>
      </c>
      <c r="AK47" s="142" t="s">
        <v>31</v>
      </c>
      <c r="AL47" s="148" t="s">
        <v>30</v>
      </c>
      <c r="AM47" s="148" t="s">
        <v>30</v>
      </c>
      <c r="AN47" s="157" t="s">
        <v>24</v>
      </c>
      <c r="AO47" s="148" t="s">
        <v>30</v>
      </c>
      <c r="AP47" s="148" t="s">
        <v>30</v>
      </c>
      <c r="AQ47" s="142" t="s">
        <v>31</v>
      </c>
      <c r="AR47" s="142" t="s">
        <v>31</v>
      </c>
      <c r="AS47" s="148" t="s">
        <v>30</v>
      </c>
      <c r="AT47" s="143" t="s">
        <v>32</v>
      </c>
      <c r="AU47" s="157" t="s">
        <v>24</v>
      </c>
      <c r="AV47" s="148" t="s">
        <v>30</v>
      </c>
      <c r="AW47" s="148" t="s">
        <v>30</v>
      </c>
      <c r="AX47" s="142" t="s">
        <v>31</v>
      </c>
      <c r="AY47" s="142" t="s">
        <v>31</v>
      </c>
      <c r="AZ47" s="148" t="s">
        <v>30</v>
      </c>
      <c r="BA47" s="148" t="s">
        <v>30</v>
      </c>
      <c r="BB47" s="148" t="s">
        <v>30</v>
      </c>
      <c r="BC47" s="148" t="s">
        <v>30</v>
      </c>
      <c r="BD47" s="148" t="s">
        <v>30</v>
      </c>
      <c r="BE47" s="142" t="s">
        <v>31</v>
      </c>
      <c r="BF47" s="156"/>
      <c r="BG47" s="145">
        <f t="shared" si="6"/>
        <v>0</v>
      </c>
      <c r="BH47" s="146"/>
      <c r="BJ47" s="147"/>
      <c r="BN47" s="140"/>
      <c r="BS47" s="140"/>
    </row>
    <row r="48" spans="1:71" x14ac:dyDescent="0.3">
      <c r="A48" s="110" t="s">
        <v>264</v>
      </c>
      <c r="B48" s="110">
        <v>8001</v>
      </c>
      <c r="C48" s="119" t="s">
        <v>265</v>
      </c>
      <c r="D48" s="23"/>
      <c r="E48" s="115" t="s">
        <v>230</v>
      </c>
      <c r="F48" s="115" t="s">
        <v>221</v>
      </c>
      <c r="G48" s="115" t="s">
        <v>252</v>
      </c>
      <c r="H48" s="116" t="s">
        <v>36</v>
      </c>
      <c r="I48" s="116" t="s">
        <v>266</v>
      </c>
      <c r="J48" s="12" t="s">
        <v>35</v>
      </c>
      <c r="K48" s="13">
        <v>45141</v>
      </c>
      <c r="L48" s="14" t="s">
        <v>28</v>
      </c>
      <c r="M48" s="15">
        <f t="shared" si="7"/>
        <v>31</v>
      </c>
      <c r="N48" s="15">
        <f t="shared" si="8"/>
        <v>21</v>
      </c>
      <c r="O48" s="15">
        <f t="shared" si="9"/>
        <v>20</v>
      </c>
      <c r="P48" s="15">
        <f t="shared" si="1"/>
        <v>0</v>
      </c>
      <c r="Q48" s="15">
        <f t="shared" si="2"/>
        <v>10</v>
      </c>
      <c r="R48" s="15">
        <f t="shared" si="3"/>
        <v>1</v>
      </c>
      <c r="S48" s="15">
        <f t="shared" si="10"/>
        <v>1</v>
      </c>
      <c r="T48" s="15">
        <f t="shared" si="11"/>
        <v>0</v>
      </c>
      <c r="U48" s="15">
        <f t="shared" si="12"/>
        <v>0</v>
      </c>
      <c r="V48" s="16">
        <f t="shared" si="13"/>
        <v>0</v>
      </c>
      <c r="W48" s="15">
        <f t="shared" si="4"/>
        <v>1</v>
      </c>
      <c r="X48" s="17">
        <f t="shared" si="14"/>
        <v>2</v>
      </c>
      <c r="Y48" s="17">
        <f t="shared" si="15"/>
        <v>0</v>
      </c>
      <c r="Z48" s="16">
        <f t="shared" si="5"/>
        <v>1</v>
      </c>
      <c r="AA48" s="142" t="s">
        <v>31</v>
      </c>
      <c r="AB48" s="148" t="s">
        <v>30</v>
      </c>
      <c r="AC48" s="142" t="s">
        <v>31</v>
      </c>
      <c r="AD48" s="142" t="s">
        <v>31</v>
      </c>
      <c r="AE48" s="148" t="s">
        <v>30</v>
      </c>
      <c r="AF48" s="148" t="s">
        <v>30</v>
      </c>
      <c r="AG48" s="148" t="s">
        <v>30</v>
      </c>
      <c r="AH48" s="143" t="s">
        <v>32</v>
      </c>
      <c r="AI48" s="148" t="s">
        <v>30</v>
      </c>
      <c r="AJ48" s="142" t="s">
        <v>31</v>
      </c>
      <c r="AK48" s="142" t="s">
        <v>31</v>
      </c>
      <c r="AL48" s="148" t="s">
        <v>30</v>
      </c>
      <c r="AM48" s="157" t="s">
        <v>24</v>
      </c>
      <c r="AN48" s="148" t="s">
        <v>30</v>
      </c>
      <c r="AO48" s="148" t="s">
        <v>30</v>
      </c>
      <c r="AP48" s="144" t="s">
        <v>127</v>
      </c>
      <c r="AQ48" s="142" t="s">
        <v>31</v>
      </c>
      <c r="AR48" s="142" t="s">
        <v>31</v>
      </c>
      <c r="AS48" s="148" t="s">
        <v>30</v>
      </c>
      <c r="AT48" s="157" t="s">
        <v>24</v>
      </c>
      <c r="AU48" s="148" t="s">
        <v>30</v>
      </c>
      <c r="AV48" s="148" t="s">
        <v>30</v>
      </c>
      <c r="AW48" s="148" t="s">
        <v>30</v>
      </c>
      <c r="AX48" s="142" t="s">
        <v>31</v>
      </c>
      <c r="AY48" s="142" t="s">
        <v>31</v>
      </c>
      <c r="AZ48" s="148" t="s">
        <v>30</v>
      </c>
      <c r="BA48" s="148" t="s">
        <v>30</v>
      </c>
      <c r="BB48" s="148" t="s">
        <v>30</v>
      </c>
      <c r="BC48" s="148" t="s">
        <v>30</v>
      </c>
      <c r="BD48" s="148" t="s">
        <v>30</v>
      </c>
      <c r="BE48" s="142" t="s">
        <v>31</v>
      </c>
      <c r="BF48" s="156"/>
      <c r="BG48" s="145">
        <f t="shared" si="6"/>
        <v>0</v>
      </c>
      <c r="BH48" s="146"/>
      <c r="BJ48" s="147"/>
      <c r="BN48" s="140"/>
      <c r="BS48" s="140"/>
    </row>
    <row r="49" spans="1:71" x14ac:dyDescent="0.3">
      <c r="A49" s="110" t="s">
        <v>574</v>
      </c>
      <c r="B49" s="110">
        <v>8014</v>
      </c>
      <c r="C49" s="119" t="s">
        <v>575</v>
      </c>
      <c r="D49" s="23"/>
      <c r="E49" s="115" t="s">
        <v>230</v>
      </c>
      <c r="F49" s="115" t="s">
        <v>221</v>
      </c>
      <c r="G49" s="115" t="s">
        <v>252</v>
      </c>
      <c r="H49" s="116" t="s">
        <v>36</v>
      </c>
      <c r="I49" s="116" t="s">
        <v>576</v>
      </c>
      <c r="J49" s="12" t="s">
        <v>35</v>
      </c>
      <c r="K49" s="13">
        <v>45579</v>
      </c>
      <c r="L49" s="14" t="s">
        <v>28</v>
      </c>
      <c r="M49" s="15">
        <f t="shared" si="7"/>
        <v>31</v>
      </c>
      <c r="N49" s="15">
        <f t="shared" si="8"/>
        <v>21</v>
      </c>
      <c r="O49" s="15">
        <f t="shared" si="9"/>
        <v>14</v>
      </c>
      <c r="P49" s="15">
        <f t="shared" si="1"/>
        <v>0</v>
      </c>
      <c r="Q49" s="15">
        <f t="shared" si="2"/>
        <v>10</v>
      </c>
      <c r="R49" s="15">
        <f t="shared" si="3"/>
        <v>7</v>
      </c>
      <c r="S49" s="15">
        <f t="shared" si="10"/>
        <v>0</v>
      </c>
      <c r="T49" s="15">
        <f t="shared" si="11"/>
        <v>0</v>
      </c>
      <c r="U49" s="15">
        <f t="shared" si="12"/>
        <v>0</v>
      </c>
      <c r="V49" s="16">
        <f t="shared" si="13"/>
        <v>7</v>
      </c>
      <c r="W49" s="15">
        <f t="shared" si="4"/>
        <v>1</v>
      </c>
      <c r="X49" s="17">
        <f t="shared" si="14"/>
        <v>4</v>
      </c>
      <c r="Y49" s="17">
        <f t="shared" si="15"/>
        <v>0</v>
      </c>
      <c r="Z49" s="16">
        <f t="shared" si="5"/>
        <v>7</v>
      </c>
      <c r="AA49" s="142" t="s">
        <v>31</v>
      </c>
      <c r="AB49" s="148" t="s">
        <v>30</v>
      </c>
      <c r="AC49" s="142" t="s">
        <v>31</v>
      </c>
      <c r="AD49" s="142" t="s">
        <v>31</v>
      </c>
      <c r="AE49" s="148" t="s">
        <v>30</v>
      </c>
      <c r="AF49" s="148" t="s">
        <v>30</v>
      </c>
      <c r="AG49" s="148" t="s">
        <v>30</v>
      </c>
      <c r="AH49" s="157" t="s">
        <v>24</v>
      </c>
      <c r="AI49" s="151" t="s">
        <v>29</v>
      </c>
      <c r="AJ49" s="142" t="s">
        <v>31</v>
      </c>
      <c r="AK49" s="142" t="s">
        <v>31</v>
      </c>
      <c r="AL49" s="151" t="s">
        <v>29</v>
      </c>
      <c r="AM49" s="151" t="s">
        <v>29</v>
      </c>
      <c r="AN49" s="151" t="s">
        <v>29</v>
      </c>
      <c r="AO49" s="151" t="s">
        <v>29</v>
      </c>
      <c r="AP49" s="151" t="s">
        <v>29</v>
      </c>
      <c r="AQ49" s="142" t="s">
        <v>31</v>
      </c>
      <c r="AR49" s="142" t="s">
        <v>31</v>
      </c>
      <c r="AS49" s="151" t="s">
        <v>133</v>
      </c>
      <c r="AT49" s="148" t="s">
        <v>30</v>
      </c>
      <c r="AU49" s="157" t="s">
        <v>24</v>
      </c>
      <c r="AV49" s="157" t="s">
        <v>24</v>
      </c>
      <c r="AW49" s="143" t="s">
        <v>32</v>
      </c>
      <c r="AX49" s="142" t="s">
        <v>31</v>
      </c>
      <c r="AY49" s="142" t="s">
        <v>31</v>
      </c>
      <c r="AZ49" s="157" t="s">
        <v>24</v>
      </c>
      <c r="BA49" s="148" t="s">
        <v>30</v>
      </c>
      <c r="BB49" s="148" t="s">
        <v>30</v>
      </c>
      <c r="BC49" s="148" t="s">
        <v>30</v>
      </c>
      <c r="BD49" s="148" t="s">
        <v>30</v>
      </c>
      <c r="BE49" s="142" t="s">
        <v>31</v>
      </c>
      <c r="BF49" s="156"/>
      <c r="BG49" s="145">
        <f t="shared" si="6"/>
        <v>0</v>
      </c>
      <c r="BH49" s="146"/>
      <c r="BJ49" s="147"/>
      <c r="BN49" s="140"/>
      <c r="BS49" s="140"/>
    </row>
    <row r="50" spans="1:71" x14ac:dyDescent="0.3">
      <c r="A50" s="110" t="s">
        <v>267</v>
      </c>
      <c r="B50" s="110"/>
      <c r="C50" s="119" t="s">
        <v>268</v>
      </c>
      <c r="D50" s="23"/>
      <c r="E50" s="115" t="s">
        <v>230</v>
      </c>
      <c r="F50" s="119" t="s">
        <v>248</v>
      </c>
      <c r="G50" s="115" t="s">
        <v>252</v>
      </c>
      <c r="H50" s="116" t="s">
        <v>36</v>
      </c>
      <c r="I50" s="116" t="s">
        <v>269</v>
      </c>
      <c r="J50" s="12" t="s">
        <v>35</v>
      </c>
      <c r="K50" s="13">
        <v>45974</v>
      </c>
      <c r="L50" s="14" t="s">
        <v>28</v>
      </c>
      <c r="M50" s="15">
        <f t="shared" si="7"/>
        <v>31</v>
      </c>
      <c r="N50" s="15">
        <f t="shared" si="8"/>
        <v>21</v>
      </c>
      <c r="O50" s="15">
        <f t="shared" si="9"/>
        <v>21</v>
      </c>
      <c r="P50" s="15">
        <f t="shared" si="1"/>
        <v>0</v>
      </c>
      <c r="Q50" s="15">
        <f t="shared" si="2"/>
        <v>10</v>
      </c>
      <c r="R50" s="15">
        <f t="shared" si="3"/>
        <v>0</v>
      </c>
      <c r="S50" s="15">
        <f t="shared" si="10"/>
        <v>0</v>
      </c>
      <c r="T50" s="15">
        <f t="shared" si="11"/>
        <v>0</v>
      </c>
      <c r="U50" s="15">
        <f t="shared" si="12"/>
        <v>0</v>
      </c>
      <c r="V50" s="16">
        <f t="shared" si="13"/>
        <v>0</v>
      </c>
      <c r="W50" s="15">
        <f t="shared" si="4"/>
        <v>4</v>
      </c>
      <c r="X50" s="17">
        <f t="shared" si="14"/>
        <v>0</v>
      </c>
      <c r="Y50" s="17">
        <f t="shared" si="15"/>
        <v>0</v>
      </c>
      <c r="Z50" s="16">
        <f t="shared" si="5"/>
        <v>0</v>
      </c>
      <c r="AA50" s="142" t="s">
        <v>31</v>
      </c>
      <c r="AB50" s="148" t="s">
        <v>30</v>
      </c>
      <c r="AC50" s="142" t="s">
        <v>31</v>
      </c>
      <c r="AD50" s="142" t="s">
        <v>31</v>
      </c>
      <c r="AE50" s="148" t="s">
        <v>30</v>
      </c>
      <c r="AF50" s="148" t="s">
        <v>30</v>
      </c>
      <c r="AG50" s="148" t="s">
        <v>30</v>
      </c>
      <c r="AH50" s="148" t="s">
        <v>30</v>
      </c>
      <c r="AI50" s="148" t="s">
        <v>30</v>
      </c>
      <c r="AJ50" s="142" t="s">
        <v>31</v>
      </c>
      <c r="AK50" s="142" t="s">
        <v>31</v>
      </c>
      <c r="AL50" s="148" t="s">
        <v>30</v>
      </c>
      <c r="AM50" s="148" t="s">
        <v>30</v>
      </c>
      <c r="AN50" s="148" t="s">
        <v>30</v>
      </c>
      <c r="AO50" s="148" t="s">
        <v>30</v>
      </c>
      <c r="AP50" s="143" t="s">
        <v>32</v>
      </c>
      <c r="AQ50" s="142" t="s">
        <v>31</v>
      </c>
      <c r="AR50" s="142" t="s">
        <v>31</v>
      </c>
      <c r="AS50" s="148" t="s">
        <v>30</v>
      </c>
      <c r="AT50" s="143" t="s">
        <v>32</v>
      </c>
      <c r="AU50" s="148" t="s">
        <v>30</v>
      </c>
      <c r="AV50" s="148" t="s">
        <v>30</v>
      </c>
      <c r="AW50" s="143" t="s">
        <v>32</v>
      </c>
      <c r="AX50" s="142" t="s">
        <v>31</v>
      </c>
      <c r="AY50" s="142" t="s">
        <v>31</v>
      </c>
      <c r="AZ50" s="148" t="s">
        <v>30</v>
      </c>
      <c r="BA50" s="148" t="s">
        <v>30</v>
      </c>
      <c r="BB50" s="148" t="s">
        <v>30</v>
      </c>
      <c r="BC50" s="148" t="s">
        <v>30</v>
      </c>
      <c r="BD50" s="143" t="s">
        <v>32</v>
      </c>
      <c r="BE50" s="142" t="s">
        <v>31</v>
      </c>
      <c r="BF50" s="156"/>
      <c r="BG50" s="145">
        <f t="shared" si="6"/>
        <v>0</v>
      </c>
      <c r="BH50" s="146"/>
      <c r="BJ50" s="147"/>
      <c r="BN50" s="140"/>
      <c r="BS50" s="140"/>
    </row>
    <row r="51" spans="1:71" x14ac:dyDescent="0.3">
      <c r="A51" s="110" t="s">
        <v>270</v>
      </c>
      <c r="B51" s="110"/>
      <c r="C51" s="119" t="s">
        <v>271</v>
      </c>
      <c r="D51" s="23"/>
      <c r="E51" s="115" t="s">
        <v>230</v>
      </c>
      <c r="F51" s="119" t="s">
        <v>248</v>
      </c>
      <c r="G51" s="115" t="s">
        <v>252</v>
      </c>
      <c r="H51" s="116" t="s">
        <v>36</v>
      </c>
      <c r="I51" s="116" t="s">
        <v>272</v>
      </c>
      <c r="J51" s="12" t="s">
        <v>35</v>
      </c>
      <c r="K51" s="13">
        <v>45974</v>
      </c>
      <c r="L51" s="14" t="s">
        <v>28</v>
      </c>
      <c r="M51" s="15">
        <f t="shared" si="7"/>
        <v>31</v>
      </c>
      <c r="N51" s="15">
        <f t="shared" si="8"/>
        <v>21</v>
      </c>
      <c r="O51" s="15">
        <f t="shared" si="9"/>
        <v>20.5</v>
      </c>
      <c r="P51" s="15">
        <f t="shared" si="1"/>
        <v>0</v>
      </c>
      <c r="Q51" s="15">
        <f t="shared" si="2"/>
        <v>10</v>
      </c>
      <c r="R51" s="15">
        <f t="shared" si="3"/>
        <v>0</v>
      </c>
      <c r="S51" s="15">
        <f t="shared" si="10"/>
        <v>0</v>
      </c>
      <c r="T51" s="15">
        <f t="shared" si="11"/>
        <v>0</v>
      </c>
      <c r="U51" s="15">
        <f t="shared" si="12"/>
        <v>0</v>
      </c>
      <c r="V51" s="16">
        <f t="shared" si="13"/>
        <v>0.5</v>
      </c>
      <c r="W51" s="15">
        <f t="shared" si="4"/>
        <v>0</v>
      </c>
      <c r="X51" s="17">
        <f t="shared" si="14"/>
        <v>4</v>
      </c>
      <c r="Y51" s="17">
        <f t="shared" si="15"/>
        <v>0</v>
      </c>
      <c r="Z51" s="16">
        <f t="shared" si="5"/>
        <v>0.5</v>
      </c>
      <c r="AA51" s="142" t="s">
        <v>31</v>
      </c>
      <c r="AB51" s="148" t="s">
        <v>30</v>
      </c>
      <c r="AC51" s="142" t="s">
        <v>31</v>
      </c>
      <c r="AD51" s="142" t="s">
        <v>31</v>
      </c>
      <c r="AE51" s="148" t="s">
        <v>30</v>
      </c>
      <c r="AF51" s="157" t="s">
        <v>24</v>
      </c>
      <c r="AG51" s="148" t="s">
        <v>30</v>
      </c>
      <c r="AH51" s="148" t="s">
        <v>30</v>
      </c>
      <c r="AI51" s="148" t="s">
        <v>30</v>
      </c>
      <c r="AJ51" s="142" t="s">
        <v>31</v>
      </c>
      <c r="AK51" s="142" t="s">
        <v>31</v>
      </c>
      <c r="AL51" s="148" t="s">
        <v>30</v>
      </c>
      <c r="AM51" s="148" t="s">
        <v>30</v>
      </c>
      <c r="AN51" s="157" t="s">
        <v>24</v>
      </c>
      <c r="AO51" s="148" t="s">
        <v>30</v>
      </c>
      <c r="AP51" s="148" t="s">
        <v>30</v>
      </c>
      <c r="AQ51" s="142" t="s">
        <v>31</v>
      </c>
      <c r="AR51" s="142" t="s">
        <v>31</v>
      </c>
      <c r="AS51" s="148" t="s">
        <v>30</v>
      </c>
      <c r="AT51" s="148" t="s">
        <v>30</v>
      </c>
      <c r="AU51" s="157" t="s">
        <v>24</v>
      </c>
      <c r="AV51" s="148" t="s">
        <v>30</v>
      </c>
      <c r="AW51" s="157" t="s">
        <v>24</v>
      </c>
      <c r="AX51" s="142" t="s">
        <v>31</v>
      </c>
      <c r="AY51" s="142" t="s">
        <v>31</v>
      </c>
      <c r="AZ51" s="148" t="s">
        <v>30</v>
      </c>
      <c r="BA51" s="148" t="s">
        <v>30</v>
      </c>
      <c r="BB51" s="148" t="s">
        <v>30</v>
      </c>
      <c r="BC51" s="148" t="s">
        <v>30</v>
      </c>
      <c r="BD51" s="150" t="s">
        <v>34</v>
      </c>
      <c r="BE51" s="142" t="s">
        <v>31</v>
      </c>
      <c r="BF51" s="156"/>
      <c r="BG51" s="145">
        <f t="shared" si="6"/>
        <v>0</v>
      </c>
      <c r="BH51" s="146"/>
      <c r="BJ51" s="147"/>
      <c r="BN51" s="140"/>
      <c r="BS51" s="140"/>
    </row>
    <row r="52" spans="1:71" x14ac:dyDescent="0.3">
      <c r="A52" s="110" t="s">
        <v>273</v>
      </c>
      <c r="B52" s="110"/>
      <c r="C52" s="119" t="s">
        <v>274</v>
      </c>
      <c r="D52" s="23"/>
      <c r="E52" s="115" t="s">
        <v>230</v>
      </c>
      <c r="F52" s="119" t="s">
        <v>248</v>
      </c>
      <c r="G52" s="115" t="s">
        <v>252</v>
      </c>
      <c r="H52" s="116" t="s">
        <v>36</v>
      </c>
      <c r="I52" s="116" t="s">
        <v>275</v>
      </c>
      <c r="J52" s="12" t="s">
        <v>35</v>
      </c>
      <c r="K52" s="13">
        <v>46000</v>
      </c>
      <c r="L52" s="14" t="s">
        <v>28</v>
      </c>
      <c r="M52" s="15">
        <f t="shared" si="7"/>
        <v>31</v>
      </c>
      <c r="N52" s="15">
        <f t="shared" si="8"/>
        <v>21</v>
      </c>
      <c r="O52" s="15">
        <f t="shared" si="9"/>
        <v>20.5</v>
      </c>
      <c r="P52" s="15">
        <f t="shared" si="1"/>
        <v>0</v>
      </c>
      <c r="Q52" s="15">
        <f t="shared" si="2"/>
        <v>10</v>
      </c>
      <c r="R52" s="15">
        <f t="shared" si="3"/>
        <v>0</v>
      </c>
      <c r="S52" s="15">
        <f t="shared" si="10"/>
        <v>0</v>
      </c>
      <c r="T52" s="15">
        <f t="shared" si="11"/>
        <v>1</v>
      </c>
      <c r="U52" s="15">
        <f t="shared" si="12"/>
        <v>0</v>
      </c>
      <c r="V52" s="16">
        <f t="shared" si="13"/>
        <v>0.5</v>
      </c>
      <c r="W52" s="15">
        <f t="shared" si="4"/>
        <v>2</v>
      </c>
      <c r="X52" s="17">
        <f t="shared" si="14"/>
        <v>9</v>
      </c>
      <c r="Y52" s="17">
        <f t="shared" si="15"/>
        <v>0</v>
      </c>
      <c r="Z52" s="16">
        <f t="shared" si="5"/>
        <v>0.5</v>
      </c>
      <c r="AA52" s="142" t="s">
        <v>31</v>
      </c>
      <c r="AB52" s="148" t="s">
        <v>30</v>
      </c>
      <c r="AC52" s="142" t="s">
        <v>31</v>
      </c>
      <c r="AD52" s="142" t="s">
        <v>31</v>
      </c>
      <c r="AE52" s="143" t="s">
        <v>32</v>
      </c>
      <c r="AF52" s="143" t="s">
        <v>33</v>
      </c>
      <c r="AG52" s="157" t="s">
        <v>24</v>
      </c>
      <c r="AH52" s="148" t="s">
        <v>30</v>
      </c>
      <c r="AI52" s="157" t="s">
        <v>24</v>
      </c>
      <c r="AJ52" s="142" t="s">
        <v>31</v>
      </c>
      <c r="AK52" s="142" t="s">
        <v>31</v>
      </c>
      <c r="AL52" s="157" t="s">
        <v>24</v>
      </c>
      <c r="AM52" s="143" t="s">
        <v>32</v>
      </c>
      <c r="AN52" s="148" t="s">
        <v>30</v>
      </c>
      <c r="AO52" s="150" t="s">
        <v>34</v>
      </c>
      <c r="AP52" s="157" t="s">
        <v>24</v>
      </c>
      <c r="AQ52" s="142" t="s">
        <v>31</v>
      </c>
      <c r="AR52" s="142" t="s">
        <v>31</v>
      </c>
      <c r="AS52" s="148" t="s">
        <v>30</v>
      </c>
      <c r="AT52" s="157" t="s">
        <v>24</v>
      </c>
      <c r="AU52" s="157" t="s">
        <v>24</v>
      </c>
      <c r="AV52" s="157" t="s">
        <v>24</v>
      </c>
      <c r="AW52" s="157" t="s">
        <v>24</v>
      </c>
      <c r="AX52" s="142" t="s">
        <v>31</v>
      </c>
      <c r="AY52" s="142" t="s">
        <v>31</v>
      </c>
      <c r="AZ52" s="157" t="s">
        <v>24</v>
      </c>
      <c r="BA52" s="148" t="s">
        <v>30</v>
      </c>
      <c r="BB52" s="148" t="s">
        <v>30</v>
      </c>
      <c r="BC52" s="148" t="s">
        <v>30</v>
      </c>
      <c r="BD52" s="148" t="s">
        <v>30</v>
      </c>
      <c r="BE52" s="142" t="s">
        <v>31</v>
      </c>
      <c r="BF52" s="156"/>
      <c r="BG52" s="145">
        <f t="shared" si="6"/>
        <v>0</v>
      </c>
      <c r="BH52" s="146"/>
      <c r="BJ52" s="147"/>
      <c r="BN52" s="140"/>
      <c r="BS52" s="140"/>
    </row>
    <row r="53" spans="1:71" x14ac:dyDescent="0.3">
      <c r="A53" s="110" t="s">
        <v>276</v>
      </c>
      <c r="B53" s="110"/>
      <c r="C53" s="119" t="s">
        <v>277</v>
      </c>
      <c r="D53" s="23"/>
      <c r="E53" s="115" t="s">
        <v>230</v>
      </c>
      <c r="F53" s="119" t="s">
        <v>248</v>
      </c>
      <c r="G53" s="115" t="s">
        <v>252</v>
      </c>
      <c r="H53" s="116" t="s">
        <v>36</v>
      </c>
      <c r="I53" s="116" t="s">
        <v>278</v>
      </c>
      <c r="J53" s="12" t="s">
        <v>35</v>
      </c>
      <c r="K53" s="13">
        <v>46009</v>
      </c>
      <c r="L53" s="14" t="s">
        <v>28</v>
      </c>
      <c r="M53" s="15">
        <f t="shared" si="7"/>
        <v>31</v>
      </c>
      <c r="N53" s="15">
        <f t="shared" si="8"/>
        <v>21</v>
      </c>
      <c r="O53" s="15">
        <f t="shared" si="9"/>
        <v>21</v>
      </c>
      <c r="P53" s="15">
        <f t="shared" si="1"/>
        <v>0</v>
      </c>
      <c r="Q53" s="15">
        <f t="shared" si="2"/>
        <v>10</v>
      </c>
      <c r="R53" s="15">
        <f t="shared" si="3"/>
        <v>0</v>
      </c>
      <c r="S53" s="15">
        <f t="shared" si="10"/>
        <v>0</v>
      </c>
      <c r="T53" s="15">
        <f t="shared" si="11"/>
        <v>0</v>
      </c>
      <c r="U53" s="15">
        <f t="shared" si="12"/>
        <v>0</v>
      </c>
      <c r="V53" s="16">
        <f t="shared" si="13"/>
        <v>0</v>
      </c>
      <c r="W53" s="15">
        <f t="shared" si="4"/>
        <v>3</v>
      </c>
      <c r="X53" s="17">
        <f t="shared" si="14"/>
        <v>0</v>
      </c>
      <c r="Y53" s="17">
        <f t="shared" si="15"/>
        <v>0</v>
      </c>
      <c r="Z53" s="16">
        <f t="shared" si="5"/>
        <v>0</v>
      </c>
      <c r="AA53" s="142" t="s">
        <v>31</v>
      </c>
      <c r="AB53" s="148" t="s">
        <v>30</v>
      </c>
      <c r="AC53" s="142" t="s">
        <v>31</v>
      </c>
      <c r="AD53" s="142" t="s">
        <v>31</v>
      </c>
      <c r="AE53" s="148" t="s">
        <v>30</v>
      </c>
      <c r="AF53" s="148" t="s">
        <v>30</v>
      </c>
      <c r="AG53" s="148" t="s">
        <v>30</v>
      </c>
      <c r="AH53" s="148" t="s">
        <v>30</v>
      </c>
      <c r="AI53" s="148" t="s">
        <v>30</v>
      </c>
      <c r="AJ53" s="142" t="s">
        <v>31</v>
      </c>
      <c r="AK53" s="142" t="s">
        <v>31</v>
      </c>
      <c r="AL53" s="148" t="s">
        <v>30</v>
      </c>
      <c r="AM53" s="148" t="s">
        <v>30</v>
      </c>
      <c r="AN53" s="148" t="s">
        <v>30</v>
      </c>
      <c r="AO53" s="148" t="s">
        <v>30</v>
      </c>
      <c r="AP53" s="148" t="s">
        <v>30</v>
      </c>
      <c r="AQ53" s="142" t="s">
        <v>31</v>
      </c>
      <c r="AR53" s="142" t="s">
        <v>31</v>
      </c>
      <c r="AS53" s="148" t="s">
        <v>30</v>
      </c>
      <c r="AT53" s="148" t="s">
        <v>30</v>
      </c>
      <c r="AU53" s="148" t="s">
        <v>30</v>
      </c>
      <c r="AV53" s="143" t="s">
        <v>32</v>
      </c>
      <c r="AW53" s="143" t="s">
        <v>32</v>
      </c>
      <c r="AX53" s="142" t="s">
        <v>31</v>
      </c>
      <c r="AY53" s="142" t="s">
        <v>31</v>
      </c>
      <c r="AZ53" s="143" t="s">
        <v>30</v>
      </c>
      <c r="BA53" s="143" t="s">
        <v>32</v>
      </c>
      <c r="BB53" s="148" t="s">
        <v>30</v>
      </c>
      <c r="BC53" s="148" t="s">
        <v>30</v>
      </c>
      <c r="BD53" s="148" t="s">
        <v>30</v>
      </c>
      <c r="BE53" s="142" t="s">
        <v>31</v>
      </c>
      <c r="BF53" s="156"/>
      <c r="BG53" s="145">
        <f t="shared" si="6"/>
        <v>0</v>
      </c>
      <c r="BH53" s="146"/>
      <c r="BJ53" s="147"/>
      <c r="BN53" s="140"/>
      <c r="BS53" s="140"/>
    </row>
    <row r="54" spans="1:71" x14ac:dyDescent="0.3">
      <c r="A54" s="120" t="s">
        <v>577</v>
      </c>
      <c r="B54" s="120"/>
      <c r="C54" s="122" t="s">
        <v>578</v>
      </c>
      <c r="D54" s="23"/>
      <c r="E54" s="115" t="s">
        <v>230</v>
      </c>
      <c r="F54" s="115" t="s">
        <v>37</v>
      </c>
      <c r="G54" s="115" t="s">
        <v>252</v>
      </c>
      <c r="H54" s="116" t="s">
        <v>36</v>
      </c>
      <c r="I54" s="116"/>
      <c r="J54" s="12" t="s">
        <v>35</v>
      </c>
      <c r="K54" s="13">
        <v>46027</v>
      </c>
      <c r="L54" s="14" t="s">
        <v>28</v>
      </c>
      <c r="M54" s="15">
        <f t="shared" si="7"/>
        <v>5</v>
      </c>
      <c r="N54" s="15">
        <f t="shared" si="8"/>
        <v>5</v>
      </c>
      <c r="O54" s="15">
        <f t="shared" si="9"/>
        <v>5</v>
      </c>
      <c r="P54" s="15">
        <f t="shared" si="1"/>
        <v>0</v>
      </c>
      <c r="Q54" s="15">
        <f t="shared" si="2"/>
        <v>0</v>
      </c>
      <c r="R54" s="15">
        <f t="shared" si="3"/>
        <v>0</v>
      </c>
      <c r="S54" s="15">
        <f t="shared" si="10"/>
        <v>0</v>
      </c>
      <c r="T54" s="15">
        <f t="shared" si="11"/>
        <v>0</v>
      </c>
      <c r="U54" s="15">
        <f t="shared" si="12"/>
        <v>0</v>
      </c>
      <c r="V54" s="16">
        <f t="shared" si="13"/>
        <v>0</v>
      </c>
      <c r="W54" s="15">
        <f t="shared" si="4"/>
        <v>0</v>
      </c>
      <c r="X54" s="17">
        <f t="shared" si="14"/>
        <v>0</v>
      </c>
      <c r="Y54" s="17">
        <f t="shared" si="15"/>
        <v>0</v>
      </c>
      <c r="Z54" s="16">
        <f t="shared" si="5"/>
        <v>0</v>
      </c>
      <c r="AA54" s="153"/>
      <c r="AB54" s="153"/>
      <c r="AC54" s="153"/>
      <c r="AD54" s="153"/>
      <c r="AE54" s="151" t="s">
        <v>92</v>
      </c>
      <c r="AF54" s="151" t="s">
        <v>92</v>
      </c>
      <c r="AG54" s="151" t="s">
        <v>92</v>
      </c>
      <c r="AH54" s="151" t="s">
        <v>92</v>
      </c>
      <c r="AI54" s="151" t="s">
        <v>92</v>
      </c>
      <c r="AJ54" s="151" t="s">
        <v>165</v>
      </c>
      <c r="AK54" s="151" t="s">
        <v>165</v>
      </c>
      <c r="AL54" s="151" t="s">
        <v>165</v>
      </c>
      <c r="AM54" s="151" t="s">
        <v>165</v>
      </c>
      <c r="AN54" s="151" t="s">
        <v>165</v>
      </c>
      <c r="AO54" s="151" t="s">
        <v>165</v>
      </c>
      <c r="AP54" s="151" t="s">
        <v>165</v>
      </c>
      <c r="AQ54" s="151" t="s">
        <v>165</v>
      </c>
      <c r="AR54" s="151" t="s">
        <v>165</v>
      </c>
      <c r="AS54" s="151" t="s">
        <v>165</v>
      </c>
      <c r="AT54" s="151" t="s">
        <v>165</v>
      </c>
      <c r="AU54" s="151" t="s">
        <v>165</v>
      </c>
      <c r="AV54" s="151" t="s">
        <v>165</v>
      </c>
      <c r="AW54" s="151" t="s">
        <v>165</v>
      </c>
      <c r="AX54" s="151" t="s">
        <v>165</v>
      </c>
      <c r="AY54" s="151" t="s">
        <v>165</v>
      </c>
      <c r="AZ54" s="151" t="s">
        <v>165</v>
      </c>
      <c r="BA54" s="151" t="s">
        <v>165</v>
      </c>
      <c r="BB54" s="151" t="s">
        <v>165</v>
      </c>
      <c r="BC54" s="151" t="s">
        <v>165</v>
      </c>
      <c r="BD54" s="151" t="s">
        <v>165</v>
      </c>
      <c r="BE54" s="151" t="s">
        <v>165</v>
      </c>
      <c r="BF54" s="156"/>
      <c r="BG54" s="145">
        <f t="shared" si="6"/>
        <v>4</v>
      </c>
      <c r="BH54" s="146"/>
      <c r="BJ54" s="147"/>
      <c r="BN54" s="140"/>
      <c r="BS54" s="140"/>
    </row>
    <row r="55" spans="1:71" x14ac:dyDescent="0.3">
      <c r="A55" s="120" t="s">
        <v>579</v>
      </c>
      <c r="B55" s="122"/>
      <c r="C55" s="122" t="s">
        <v>580</v>
      </c>
      <c r="D55" s="23"/>
      <c r="E55" s="115" t="s">
        <v>230</v>
      </c>
      <c r="F55" s="115" t="s">
        <v>37</v>
      </c>
      <c r="G55" s="115" t="s">
        <v>252</v>
      </c>
      <c r="H55" s="116" t="s">
        <v>36</v>
      </c>
      <c r="I55" s="116"/>
      <c r="J55" s="12"/>
      <c r="K55" s="13">
        <v>46027</v>
      </c>
      <c r="L55" s="14" t="s">
        <v>28</v>
      </c>
      <c r="M55" s="15">
        <f t="shared" si="7"/>
        <v>1</v>
      </c>
      <c r="N55" s="15">
        <f t="shared" si="8"/>
        <v>1</v>
      </c>
      <c r="O55" s="15">
        <f t="shared" si="9"/>
        <v>1</v>
      </c>
      <c r="P55" s="15">
        <f t="shared" si="1"/>
        <v>0</v>
      </c>
      <c r="Q55" s="15">
        <f t="shared" si="2"/>
        <v>0</v>
      </c>
      <c r="R55" s="15">
        <f t="shared" si="3"/>
        <v>0</v>
      </c>
      <c r="S55" s="15">
        <f t="shared" si="10"/>
        <v>0</v>
      </c>
      <c r="T55" s="15">
        <f t="shared" si="11"/>
        <v>0</v>
      </c>
      <c r="U55" s="15">
        <f t="shared" si="12"/>
        <v>0</v>
      </c>
      <c r="V55" s="16">
        <f t="shared" si="13"/>
        <v>0</v>
      </c>
      <c r="W55" s="15">
        <f t="shared" si="4"/>
        <v>0</v>
      </c>
      <c r="X55" s="17">
        <f t="shared" si="14"/>
        <v>0</v>
      </c>
      <c r="Y55" s="17">
        <f t="shared" si="15"/>
        <v>0</v>
      </c>
      <c r="Z55" s="16">
        <f t="shared" si="5"/>
        <v>0</v>
      </c>
      <c r="AA55" s="153"/>
      <c r="AB55" s="153"/>
      <c r="AC55" s="153"/>
      <c r="AD55" s="153"/>
      <c r="AE55" s="151" t="s">
        <v>92</v>
      </c>
      <c r="AF55" s="151" t="s">
        <v>165</v>
      </c>
      <c r="AG55" s="151" t="s">
        <v>165</v>
      </c>
      <c r="AH55" s="151" t="s">
        <v>165</v>
      </c>
      <c r="AI55" s="151" t="s">
        <v>165</v>
      </c>
      <c r="AJ55" s="151" t="s">
        <v>165</v>
      </c>
      <c r="AK55" s="151" t="s">
        <v>165</v>
      </c>
      <c r="AL55" s="151" t="s">
        <v>165</v>
      </c>
      <c r="AM55" s="151" t="s">
        <v>165</v>
      </c>
      <c r="AN55" s="151" t="s">
        <v>165</v>
      </c>
      <c r="AO55" s="151" t="s">
        <v>165</v>
      </c>
      <c r="AP55" s="151" t="s">
        <v>165</v>
      </c>
      <c r="AQ55" s="151" t="s">
        <v>165</v>
      </c>
      <c r="AR55" s="151" t="s">
        <v>165</v>
      </c>
      <c r="AS55" s="151" t="s">
        <v>165</v>
      </c>
      <c r="AT55" s="151" t="s">
        <v>165</v>
      </c>
      <c r="AU55" s="151" t="s">
        <v>165</v>
      </c>
      <c r="AV55" s="151" t="s">
        <v>165</v>
      </c>
      <c r="AW55" s="151" t="s">
        <v>165</v>
      </c>
      <c r="AX55" s="151" t="s">
        <v>165</v>
      </c>
      <c r="AY55" s="151" t="s">
        <v>165</v>
      </c>
      <c r="AZ55" s="151" t="s">
        <v>165</v>
      </c>
      <c r="BA55" s="151" t="s">
        <v>165</v>
      </c>
      <c r="BB55" s="151" t="s">
        <v>165</v>
      </c>
      <c r="BC55" s="151" t="s">
        <v>165</v>
      </c>
      <c r="BD55" s="151" t="s">
        <v>165</v>
      </c>
      <c r="BE55" s="151" t="s">
        <v>165</v>
      </c>
      <c r="BF55" s="156"/>
      <c r="BG55" s="145">
        <f t="shared" si="6"/>
        <v>4</v>
      </c>
      <c r="BH55" s="146"/>
      <c r="BJ55" s="147"/>
      <c r="BN55" s="140"/>
      <c r="BS55" s="140"/>
    </row>
    <row r="56" spans="1:71" ht="13.8" customHeight="1" x14ac:dyDescent="0.3">
      <c r="A56" s="109" t="s">
        <v>581</v>
      </c>
      <c r="B56" s="109"/>
      <c r="C56" s="111" t="s">
        <v>582</v>
      </c>
      <c r="D56" s="23"/>
      <c r="E56" s="115" t="s">
        <v>230</v>
      </c>
      <c r="F56" s="119" t="s">
        <v>248</v>
      </c>
      <c r="G56" s="115" t="s">
        <v>252</v>
      </c>
      <c r="H56" s="116" t="s">
        <v>36</v>
      </c>
      <c r="I56" s="116" t="s">
        <v>583</v>
      </c>
      <c r="J56" s="12" t="s">
        <v>35</v>
      </c>
      <c r="K56" s="13">
        <v>46027</v>
      </c>
      <c r="L56" s="14" t="s">
        <v>28</v>
      </c>
      <c r="M56" s="15">
        <f t="shared" si="7"/>
        <v>27</v>
      </c>
      <c r="N56" s="15">
        <f t="shared" si="8"/>
        <v>20</v>
      </c>
      <c r="O56" s="15">
        <f t="shared" si="9"/>
        <v>14</v>
      </c>
      <c r="P56" s="15">
        <f t="shared" si="1"/>
        <v>0</v>
      </c>
      <c r="Q56" s="15">
        <f t="shared" si="2"/>
        <v>7</v>
      </c>
      <c r="R56" s="15">
        <f t="shared" si="3"/>
        <v>6</v>
      </c>
      <c r="S56" s="15">
        <f t="shared" si="10"/>
        <v>0</v>
      </c>
      <c r="T56" s="15">
        <f t="shared" si="11"/>
        <v>0</v>
      </c>
      <c r="U56" s="15">
        <f t="shared" si="12"/>
        <v>0</v>
      </c>
      <c r="V56" s="16">
        <f t="shared" si="13"/>
        <v>6</v>
      </c>
      <c r="W56" s="15">
        <f t="shared" si="4"/>
        <v>1</v>
      </c>
      <c r="X56" s="17">
        <f t="shared" si="14"/>
        <v>1</v>
      </c>
      <c r="Y56" s="17">
        <f t="shared" si="15"/>
        <v>0</v>
      </c>
      <c r="Z56" s="16">
        <f t="shared" si="5"/>
        <v>6</v>
      </c>
      <c r="AA56" s="153"/>
      <c r="AB56" s="153"/>
      <c r="AC56" s="153"/>
      <c r="AD56" s="153"/>
      <c r="AE56" s="151" t="s">
        <v>92</v>
      </c>
      <c r="AF56" s="151" t="s">
        <v>92</v>
      </c>
      <c r="AG56" s="151" t="s">
        <v>92</v>
      </c>
      <c r="AH56" s="151" t="s">
        <v>92</v>
      </c>
      <c r="AI56" s="151" t="s">
        <v>92</v>
      </c>
      <c r="AJ56" s="142" t="s">
        <v>104</v>
      </c>
      <c r="AK56" s="142" t="s">
        <v>104</v>
      </c>
      <c r="AL56" s="151" t="s">
        <v>92</v>
      </c>
      <c r="AM56" s="151" t="s">
        <v>92</v>
      </c>
      <c r="AN56" s="151" t="s">
        <v>92</v>
      </c>
      <c r="AO56" s="148" t="s">
        <v>30</v>
      </c>
      <c r="AP56" s="143" t="s">
        <v>32</v>
      </c>
      <c r="AQ56" s="142" t="s">
        <v>31</v>
      </c>
      <c r="AR56" s="142" t="s">
        <v>31</v>
      </c>
      <c r="AS56" s="148" t="s">
        <v>30</v>
      </c>
      <c r="AT56" s="148" t="s">
        <v>30</v>
      </c>
      <c r="AU56" s="148" t="s">
        <v>30</v>
      </c>
      <c r="AV56" s="151" t="s">
        <v>29</v>
      </c>
      <c r="AW56" s="157" t="s">
        <v>24</v>
      </c>
      <c r="AX56" s="142" t="s">
        <v>31</v>
      </c>
      <c r="AY56" s="142" t="s">
        <v>31</v>
      </c>
      <c r="AZ56" s="151" t="s">
        <v>29</v>
      </c>
      <c r="BA56" s="151" t="s">
        <v>29</v>
      </c>
      <c r="BB56" s="151" t="s">
        <v>29</v>
      </c>
      <c r="BC56" s="151" t="s">
        <v>29</v>
      </c>
      <c r="BD56" s="151" t="s">
        <v>29</v>
      </c>
      <c r="BE56" s="142" t="s">
        <v>31</v>
      </c>
      <c r="BF56" s="156"/>
      <c r="BG56" s="145">
        <f t="shared" si="6"/>
        <v>4</v>
      </c>
      <c r="BH56" s="146"/>
      <c r="BJ56" s="147"/>
      <c r="BN56" s="140"/>
      <c r="BS56" s="140"/>
    </row>
    <row r="57" spans="1:71" x14ac:dyDescent="0.3">
      <c r="A57" s="120" t="s">
        <v>584</v>
      </c>
      <c r="B57" s="159"/>
      <c r="C57" s="122" t="s">
        <v>585</v>
      </c>
      <c r="D57" s="23"/>
      <c r="E57" s="115" t="s">
        <v>230</v>
      </c>
      <c r="F57" s="115" t="s">
        <v>37</v>
      </c>
      <c r="G57" s="115" t="s">
        <v>252</v>
      </c>
      <c r="H57" s="116" t="s">
        <v>36</v>
      </c>
      <c r="I57" s="116"/>
      <c r="J57" s="12"/>
      <c r="K57" s="13">
        <v>46042</v>
      </c>
      <c r="L57" s="14" t="s">
        <v>28</v>
      </c>
      <c r="M57" s="15">
        <f t="shared" si="7"/>
        <v>1</v>
      </c>
      <c r="N57" s="15">
        <f t="shared" si="8"/>
        <v>1</v>
      </c>
      <c r="O57" s="15">
        <f t="shared" si="9"/>
        <v>1</v>
      </c>
      <c r="P57" s="15">
        <f t="shared" si="1"/>
        <v>0</v>
      </c>
      <c r="Q57" s="15">
        <f t="shared" si="2"/>
        <v>0</v>
      </c>
      <c r="R57" s="15">
        <f t="shared" si="3"/>
        <v>0</v>
      </c>
      <c r="S57" s="15">
        <f t="shared" si="10"/>
        <v>0</v>
      </c>
      <c r="T57" s="15">
        <f t="shared" si="11"/>
        <v>0</v>
      </c>
      <c r="U57" s="15">
        <f t="shared" si="12"/>
        <v>0</v>
      </c>
      <c r="V57" s="16">
        <f t="shared" si="13"/>
        <v>0</v>
      </c>
      <c r="W57" s="15">
        <f t="shared" si="4"/>
        <v>0</v>
      </c>
      <c r="X57" s="17">
        <f t="shared" si="14"/>
        <v>0</v>
      </c>
      <c r="Y57" s="17">
        <f t="shared" si="15"/>
        <v>0</v>
      </c>
      <c r="Z57" s="16">
        <f t="shared" si="5"/>
        <v>0</v>
      </c>
      <c r="AA57" s="153"/>
      <c r="AB57" s="153"/>
      <c r="AC57" s="153"/>
      <c r="AD57" s="153"/>
      <c r="AE57" s="153"/>
      <c r="AF57" s="153"/>
      <c r="AG57" s="153"/>
      <c r="AH57" s="153"/>
      <c r="AI57" s="153"/>
      <c r="AJ57" s="153"/>
      <c r="AK57" s="153"/>
      <c r="AL57" s="153"/>
      <c r="AM57" s="153"/>
      <c r="AN57" s="153"/>
      <c r="AO57" s="153"/>
      <c r="AP57" s="153"/>
      <c r="AQ57" s="153"/>
      <c r="AR57" s="153"/>
      <c r="AS57" s="153"/>
      <c r="AT57" s="151" t="s">
        <v>92</v>
      </c>
      <c r="AU57" s="151" t="s">
        <v>165</v>
      </c>
      <c r="AV57" s="151" t="s">
        <v>165</v>
      </c>
      <c r="AW57" s="151" t="s">
        <v>165</v>
      </c>
      <c r="AX57" s="151" t="s">
        <v>165</v>
      </c>
      <c r="AY57" s="151" t="s">
        <v>165</v>
      </c>
      <c r="AZ57" s="151" t="s">
        <v>165</v>
      </c>
      <c r="BA57" s="151" t="s">
        <v>165</v>
      </c>
      <c r="BB57" s="151" t="s">
        <v>165</v>
      </c>
      <c r="BC57" s="151" t="s">
        <v>165</v>
      </c>
      <c r="BD57" s="151" t="s">
        <v>165</v>
      </c>
      <c r="BE57" s="151" t="s">
        <v>165</v>
      </c>
      <c r="BF57" s="156"/>
      <c r="BG57" s="145">
        <f t="shared" si="6"/>
        <v>19</v>
      </c>
      <c r="BH57" s="146"/>
      <c r="BJ57" s="147"/>
      <c r="BN57" s="140"/>
      <c r="BS57" s="140"/>
    </row>
    <row r="58" spans="1:71" x14ac:dyDescent="0.3">
      <c r="A58" s="109" t="s">
        <v>586</v>
      </c>
      <c r="B58" s="109"/>
      <c r="C58" s="111" t="s">
        <v>587</v>
      </c>
      <c r="D58" s="23"/>
      <c r="E58" s="115" t="s">
        <v>230</v>
      </c>
      <c r="F58" s="119" t="s">
        <v>248</v>
      </c>
      <c r="G58" s="115" t="s">
        <v>252</v>
      </c>
      <c r="H58" s="116" t="s">
        <v>36</v>
      </c>
      <c r="I58" s="116" t="s">
        <v>588</v>
      </c>
      <c r="J58" s="12"/>
      <c r="K58" s="13">
        <v>46042</v>
      </c>
      <c r="L58" s="14" t="s">
        <v>28</v>
      </c>
      <c r="M58" s="15">
        <f t="shared" si="7"/>
        <v>12</v>
      </c>
      <c r="N58" s="15">
        <f t="shared" si="8"/>
        <v>9</v>
      </c>
      <c r="O58" s="15">
        <f t="shared" si="9"/>
        <v>9</v>
      </c>
      <c r="P58" s="15">
        <f t="shared" si="1"/>
        <v>0</v>
      </c>
      <c r="Q58" s="15">
        <f t="shared" si="2"/>
        <v>3</v>
      </c>
      <c r="R58" s="15">
        <f t="shared" si="3"/>
        <v>0</v>
      </c>
      <c r="S58" s="15">
        <f t="shared" si="10"/>
        <v>0</v>
      </c>
      <c r="T58" s="15">
        <f t="shared" si="11"/>
        <v>0</v>
      </c>
      <c r="U58" s="15">
        <f t="shared" si="12"/>
        <v>0</v>
      </c>
      <c r="V58" s="16">
        <f t="shared" si="13"/>
        <v>0</v>
      </c>
      <c r="W58" s="15">
        <f t="shared" si="4"/>
        <v>0</v>
      </c>
      <c r="X58" s="17">
        <f t="shared" si="14"/>
        <v>0</v>
      </c>
      <c r="Y58" s="17">
        <f t="shared" si="15"/>
        <v>0</v>
      </c>
      <c r="Z58" s="16">
        <f t="shared" si="5"/>
        <v>0</v>
      </c>
      <c r="AA58" s="153"/>
      <c r="AB58" s="153"/>
      <c r="AC58" s="153"/>
      <c r="AD58" s="153"/>
      <c r="AE58" s="153"/>
      <c r="AF58" s="153"/>
      <c r="AG58" s="153"/>
      <c r="AH58" s="153"/>
      <c r="AI58" s="153"/>
      <c r="AJ58" s="153"/>
      <c r="AK58" s="153"/>
      <c r="AL58" s="153"/>
      <c r="AM58" s="153"/>
      <c r="AN58" s="153"/>
      <c r="AO58" s="153"/>
      <c r="AP58" s="153"/>
      <c r="AQ58" s="153"/>
      <c r="AR58" s="153"/>
      <c r="AS58" s="153"/>
      <c r="AT58" s="151" t="s">
        <v>92</v>
      </c>
      <c r="AU58" s="151" t="s">
        <v>92</v>
      </c>
      <c r="AV58" s="151" t="s">
        <v>92</v>
      </c>
      <c r="AW58" s="151" t="s">
        <v>92</v>
      </c>
      <c r="AX58" s="142" t="s">
        <v>104</v>
      </c>
      <c r="AY58" s="142" t="s">
        <v>104</v>
      </c>
      <c r="AZ58" s="151" t="s">
        <v>92</v>
      </c>
      <c r="BA58" s="151" t="s">
        <v>92</v>
      </c>
      <c r="BB58" s="151" t="s">
        <v>92</v>
      </c>
      <c r="BC58" s="151" t="s">
        <v>92</v>
      </c>
      <c r="BD58" s="151" t="s">
        <v>92</v>
      </c>
      <c r="BE58" s="142" t="s">
        <v>104</v>
      </c>
      <c r="BF58" s="156"/>
      <c r="BG58" s="145">
        <f t="shared" si="6"/>
        <v>19</v>
      </c>
      <c r="BH58" s="146"/>
      <c r="BJ58" s="147"/>
      <c r="BN58" s="140"/>
      <c r="BS58" s="140"/>
    </row>
    <row r="59" spans="1:71" x14ac:dyDescent="0.3">
      <c r="A59" s="120" t="s">
        <v>589</v>
      </c>
      <c r="B59" s="159"/>
      <c r="C59" s="122" t="s">
        <v>590</v>
      </c>
      <c r="D59" s="23"/>
      <c r="E59" s="115" t="s">
        <v>230</v>
      </c>
      <c r="F59" s="115" t="s">
        <v>37</v>
      </c>
      <c r="G59" s="115" t="s">
        <v>252</v>
      </c>
      <c r="H59" s="116" t="s">
        <v>36</v>
      </c>
      <c r="I59" s="116"/>
      <c r="J59" s="12"/>
      <c r="K59" s="13">
        <v>46042</v>
      </c>
      <c r="L59" s="14" t="s">
        <v>28</v>
      </c>
      <c r="M59" s="15">
        <f t="shared" si="7"/>
        <v>7</v>
      </c>
      <c r="N59" s="15">
        <f t="shared" si="8"/>
        <v>5</v>
      </c>
      <c r="O59" s="15">
        <f t="shared" si="9"/>
        <v>5</v>
      </c>
      <c r="P59" s="15">
        <f t="shared" si="1"/>
        <v>0</v>
      </c>
      <c r="Q59" s="15">
        <f t="shared" si="2"/>
        <v>2</v>
      </c>
      <c r="R59" s="15">
        <f t="shared" si="3"/>
        <v>0</v>
      </c>
      <c r="S59" s="15">
        <f t="shared" si="10"/>
        <v>0</v>
      </c>
      <c r="T59" s="15">
        <f t="shared" si="11"/>
        <v>0</v>
      </c>
      <c r="U59" s="15">
        <f t="shared" si="12"/>
        <v>0</v>
      </c>
      <c r="V59" s="16">
        <f t="shared" si="13"/>
        <v>0</v>
      </c>
      <c r="W59" s="15">
        <f t="shared" si="4"/>
        <v>0</v>
      </c>
      <c r="X59" s="17">
        <f t="shared" si="14"/>
        <v>0</v>
      </c>
      <c r="Y59" s="17">
        <f t="shared" si="15"/>
        <v>0</v>
      </c>
      <c r="Z59" s="16">
        <f t="shared" si="5"/>
        <v>0</v>
      </c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  <c r="AK59" s="153"/>
      <c r="AL59" s="153"/>
      <c r="AM59" s="153"/>
      <c r="AN59" s="153"/>
      <c r="AO59" s="153"/>
      <c r="AP59" s="153"/>
      <c r="AQ59" s="153"/>
      <c r="AR59" s="153"/>
      <c r="AS59" s="153"/>
      <c r="AT59" s="151" t="s">
        <v>92</v>
      </c>
      <c r="AU59" s="151" t="s">
        <v>92</v>
      </c>
      <c r="AV59" s="151" t="s">
        <v>92</v>
      </c>
      <c r="AW59" s="151" t="s">
        <v>92</v>
      </c>
      <c r="AX59" s="142" t="s">
        <v>104</v>
      </c>
      <c r="AY59" s="142" t="s">
        <v>104</v>
      </c>
      <c r="AZ59" s="151" t="s">
        <v>92</v>
      </c>
      <c r="BA59" s="151" t="s">
        <v>165</v>
      </c>
      <c r="BB59" s="151" t="s">
        <v>165</v>
      </c>
      <c r="BC59" s="151" t="s">
        <v>165</v>
      </c>
      <c r="BD59" s="151" t="s">
        <v>165</v>
      </c>
      <c r="BE59" s="151" t="s">
        <v>165</v>
      </c>
      <c r="BF59" s="156"/>
      <c r="BG59" s="145">
        <f t="shared" si="6"/>
        <v>19</v>
      </c>
      <c r="BH59" s="146"/>
      <c r="BJ59" s="147"/>
      <c r="BN59" s="140"/>
      <c r="BS59" s="140"/>
    </row>
    <row r="60" spans="1:71" x14ac:dyDescent="0.3">
      <c r="A60" s="110" t="s">
        <v>307</v>
      </c>
      <c r="B60" s="110">
        <v>3365</v>
      </c>
      <c r="C60" s="119" t="s">
        <v>308</v>
      </c>
      <c r="D60" s="23"/>
      <c r="E60" s="115" t="s">
        <v>309</v>
      </c>
      <c r="F60" s="115" t="s">
        <v>310</v>
      </c>
      <c r="G60" s="115" t="s">
        <v>311</v>
      </c>
      <c r="H60" s="116" t="s">
        <v>36</v>
      </c>
      <c r="I60" s="116"/>
      <c r="J60" s="12" t="s">
        <v>312</v>
      </c>
      <c r="K60" s="24">
        <v>45292</v>
      </c>
      <c r="L60" s="14" t="s">
        <v>28</v>
      </c>
      <c r="M60" s="15">
        <f t="shared" si="7"/>
        <v>31</v>
      </c>
      <c r="N60" s="15">
        <f t="shared" si="8"/>
        <v>19</v>
      </c>
      <c r="O60" s="15">
        <f t="shared" si="9"/>
        <v>19</v>
      </c>
      <c r="P60" s="15">
        <f t="shared" si="1"/>
        <v>0</v>
      </c>
      <c r="Q60" s="15">
        <f t="shared" si="2"/>
        <v>10</v>
      </c>
      <c r="R60" s="15">
        <f t="shared" si="3"/>
        <v>0</v>
      </c>
      <c r="S60" s="15">
        <f t="shared" si="10"/>
        <v>2</v>
      </c>
      <c r="T60" s="15">
        <f t="shared" si="11"/>
        <v>0</v>
      </c>
      <c r="U60" s="15">
        <f t="shared" si="12"/>
        <v>2</v>
      </c>
      <c r="V60" s="16">
        <f t="shared" si="13"/>
        <v>0</v>
      </c>
      <c r="W60" s="15">
        <f t="shared" si="4"/>
        <v>0</v>
      </c>
      <c r="X60" s="17">
        <f t="shared" si="14"/>
        <v>0</v>
      </c>
      <c r="Y60" s="17">
        <f t="shared" si="15"/>
        <v>0</v>
      </c>
      <c r="Z60" s="16">
        <f t="shared" si="5"/>
        <v>2</v>
      </c>
      <c r="AA60" s="142" t="s">
        <v>31</v>
      </c>
      <c r="AB60" s="148" t="s">
        <v>30</v>
      </c>
      <c r="AC60" s="142" t="s">
        <v>31</v>
      </c>
      <c r="AD60" s="142" t="s">
        <v>31</v>
      </c>
      <c r="AE60" s="148" t="s">
        <v>30</v>
      </c>
      <c r="AF60" s="148" t="s">
        <v>30</v>
      </c>
      <c r="AG60" s="148" t="s">
        <v>30</v>
      </c>
      <c r="AH60" s="148" t="s">
        <v>30</v>
      </c>
      <c r="AI60" s="148" t="s">
        <v>30</v>
      </c>
      <c r="AJ60" s="142" t="s">
        <v>31</v>
      </c>
      <c r="AK60" s="142" t="s">
        <v>31</v>
      </c>
      <c r="AL60" s="148" t="s">
        <v>30</v>
      </c>
      <c r="AM60" s="148" t="s">
        <v>30</v>
      </c>
      <c r="AN60" s="148" t="s">
        <v>30</v>
      </c>
      <c r="AO60" s="148" t="s">
        <v>30</v>
      </c>
      <c r="AP60" s="148" t="s">
        <v>30</v>
      </c>
      <c r="AQ60" s="142" t="s">
        <v>31</v>
      </c>
      <c r="AR60" s="142" t="s">
        <v>31</v>
      </c>
      <c r="AS60" s="148" t="s">
        <v>30</v>
      </c>
      <c r="AT60" s="148" t="s">
        <v>30</v>
      </c>
      <c r="AU60" s="148" t="s">
        <v>30</v>
      </c>
      <c r="AV60" s="144" t="s">
        <v>113</v>
      </c>
      <c r="AW60" s="144" t="s">
        <v>113</v>
      </c>
      <c r="AX60" s="142" t="s">
        <v>31</v>
      </c>
      <c r="AY60" s="142" t="s">
        <v>31</v>
      </c>
      <c r="AZ60" s="148" t="s">
        <v>30</v>
      </c>
      <c r="BA60" s="148" t="s">
        <v>30</v>
      </c>
      <c r="BB60" s="148" t="s">
        <v>30</v>
      </c>
      <c r="BC60" s="148" t="s">
        <v>30</v>
      </c>
      <c r="BD60" s="148" t="s">
        <v>30</v>
      </c>
      <c r="BE60" s="142" t="s">
        <v>31</v>
      </c>
      <c r="BF60" s="156"/>
      <c r="BG60" s="145">
        <f t="shared" si="6"/>
        <v>0</v>
      </c>
      <c r="BH60" s="146"/>
      <c r="BJ60" s="147"/>
      <c r="BN60" s="140"/>
      <c r="BS60" s="140"/>
    </row>
    <row r="61" spans="1:71" x14ac:dyDescent="0.3">
      <c r="A61" s="25" t="s">
        <v>302</v>
      </c>
      <c r="B61" s="25">
        <v>4067</v>
      </c>
      <c r="C61" s="26" t="s">
        <v>303</v>
      </c>
      <c r="D61" s="27"/>
      <c r="E61" s="28" t="s">
        <v>38</v>
      </c>
      <c r="F61" s="28" t="s">
        <v>37</v>
      </c>
      <c r="G61" s="28" t="s">
        <v>304</v>
      </c>
      <c r="H61" s="29" t="s">
        <v>36</v>
      </c>
      <c r="I61" s="29" t="s">
        <v>305</v>
      </c>
      <c r="J61" s="12" t="s">
        <v>39</v>
      </c>
      <c r="K61" s="24">
        <v>45003</v>
      </c>
      <c r="L61" s="14" t="s">
        <v>28</v>
      </c>
      <c r="M61" s="15">
        <f t="shared" si="7"/>
        <v>31</v>
      </c>
      <c r="N61" s="15">
        <f t="shared" si="8"/>
        <v>22</v>
      </c>
      <c r="O61" s="15">
        <f t="shared" si="9"/>
        <v>22</v>
      </c>
      <c r="P61" s="15">
        <f t="shared" si="1"/>
        <v>0</v>
      </c>
      <c r="Q61" s="15">
        <f t="shared" si="2"/>
        <v>9</v>
      </c>
      <c r="R61" s="15">
        <f t="shared" si="3"/>
        <v>0</v>
      </c>
      <c r="S61" s="15">
        <f t="shared" si="10"/>
        <v>0</v>
      </c>
      <c r="T61" s="15">
        <f t="shared" si="11"/>
        <v>0</v>
      </c>
      <c r="U61" s="15">
        <f t="shared" si="12"/>
        <v>0</v>
      </c>
      <c r="V61" s="16">
        <f t="shared" si="13"/>
        <v>0</v>
      </c>
      <c r="W61" s="15">
        <f t="shared" si="4"/>
        <v>0</v>
      </c>
      <c r="X61" s="17">
        <f t="shared" si="14"/>
        <v>0</v>
      </c>
      <c r="Y61" s="17">
        <f t="shared" si="15"/>
        <v>0</v>
      </c>
      <c r="Z61" s="16">
        <f t="shared" si="5"/>
        <v>0</v>
      </c>
      <c r="AA61" s="148" t="s">
        <v>30</v>
      </c>
      <c r="AB61" s="142" t="s">
        <v>31</v>
      </c>
      <c r="AC61" s="142" t="s">
        <v>31</v>
      </c>
      <c r="AD61" s="142" t="s">
        <v>31</v>
      </c>
      <c r="AE61" s="148" t="s">
        <v>30</v>
      </c>
      <c r="AF61" s="148" t="s">
        <v>30</v>
      </c>
      <c r="AG61" s="148" t="s">
        <v>30</v>
      </c>
      <c r="AH61" s="148" t="s">
        <v>30</v>
      </c>
      <c r="AI61" s="148" t="s">
        <v>30</v>
      </c>
      <c r="AJ61" s="148" t="s">
        <v>30</v>
      </c>
      <c r="AK61" s="142" t="s">
        <v>31</v>
      </c>
      <c r="AL61" s="148" t="s">
        <v>30</v>
      </c>
      <c r="AM61" s="148" t="s">
        <v>30</v>
      </c>
      <c r="AN61" s="148" t="s">
        <v>30</v>
      </c>
      <c r="AO61" s="142" t="s">
        <v>31</v>
      </c>
      <c r="AP61" s="148" t="s">
        <v>30</v>
      </c>
      <c r="AQ61" s="148" t="s">
        <v>30</v>
      </c>
      <c r="AR61" s="142" t="s">
        <v>31</v>
      </c>
      <c r="AS61" s="148" t="s">
        <v>30</v>
      </c>
      <c r="AT61" s="148" t="s">
        <v>30</v>
      </c>
      <c r="AU61" s="148" t="s">
        <v>30</v>
      </c>
      <c r="AV61" s="142" t="s">
        <v>31</v>
      </c>
      <c r="AW61" s="148" t="s">
        <v>30</v>
      </c>
      <c r="AX61" s="148" t="s">
        <v>30</v>
      </c>
      <c r="AY61" s="142" t="s">
        <v>31</v>
      </c>
      <c r="AZ61" s="148" t="s">
        <v>30</v>
      </c>
      <c r="BA61" s="143" t="s">
        <v>30</v>
      </c>
      <c r="BB61" s="143" t="s">
        <v>30</v>
      </c>
      <c r="BC61" s="142" t="s">
        <v>31</v>
      </c>
      <c r="BD61" s="148" t="s">
        <v>30</v>
      </c>
      <c r="BE61" s="148" t="s">
        <v>30</v>
      </c>
      <c r="BF61" s="156"/>
      <c r="BG61" s="145">
        <f t="shared" si="6"/>
        <v>0</v>
      </c>
      <c r="BH61" s="146"/>
      <c r="BJ61" s="147"/>
      <c r="BN61" s="140"/>
      <c r="BS61" s="140"/>
    </row>
    <row r="62" spans="1:71" x14ac:dyDescent="0.3">
      <c r="A62" s="25" t="s">
        <v>40</v>
      </c>
      <c r="B62" s="25"/>
      <c r="C62" s="26" t="s">
        <v>41</v>
      </c>
      <c r="D62" s="27"/>
      <c r="E62" s="28" t="s">
        <v>38</v>
      </c>
      <c r="F62" s="28" t="s">
        <v>37</v>
      </c>
      <c r="G62" s="28" t="s">
        <v>42</v>
      </c>
      <c r="H62" s="29" t="s">
        <v>36</v>
      </c>
      <c r="I62" s="29" t="s">
        <v>43</v>
      </c>
      <c r="J62" s="12" t="s">
        <v>39</v>
      </c>
      <c r="K62" s="24">
        <v>45846</v>
      </c>
      <c r="L62" s="14" t="s">
        <v>28</v>
      </c>
      <c r="M62" s="15">
        <f t="shared" si="7"/>
        <v>31</v>
      </c>
      <c r="N62" s="15">
        <f t="shared" si="8"/>
        <v>21</v>
      </c>
      <c r="O62" s="15">
        <f t="shared" si="9"/>
        <v>20</v>
      </c>
      <c r="P62" s="15">
        <f t="shared" si="1"/>
        <v>0</v>
      </c>
      <c r="Q62" s="15">
        <f t="shared" si="2"/>
        <v>10</v>
      </c>
      <c r="R62" s="15">
        <f t="shared" si="3"/>
        <v>1</v>
      </c>
      <c r="S62" s="15">
        <f t="shared" si="10"/>
        <v>1</v>
      </c>
      <c r="T62" s="15">
        <f t="shared" si="11"/>
        <v>0</v>
      </c>
      <c r="U62" s="15">
        <f t="shared" si="12"/>
        <v>0</v>
      </c>
      <c r="V62" s="16">
        <f t="shared" si="13"/>
        <v>0</v>
      </c>
      <c r="W62" s="15">
        <f t="shared" si="4"/>
        <v>1</v>
      </c>
      <c r="X62" s="17">
        <f t="shared" si="14"/>
        <v>0</v>
      </c>
      <c r="Y62" s="17">
        <f t="shared" si="15"/>
        <v>0</v>
      </c>
      <c r="Z62" s="16">
        <f t="shared" si="5"/>
        <v>1</v>
      </c>
      <c r="AA62" s="148" t="s">
        <v>30</v>
      </c>
      <c r="AB62" s="142" t="s">
        <v>31</v>
      </c>
      <c r="AC62" s="142" t="s">
        <v>31</v>
      </c>
      <c r="AD62" s="148" t="s">
        <v>30</v>
      </c>
      <c r="AE62" s="148" t="s">
        <v>30</v>
      </c>
      <c r="AF62" s="148" t="s">
        <v>30</v>
      </c>
      <c r="AG62" s="148" t="s">
        <v>30</v>
      </c>
      <c r="AH62" s="148" t="s">
        <v>30</v>
      </c>
      <c r="AI62" s="142" t="s">
        <v>31</v>
      </c>
      <c r="AJ62" s="142" t="s">
        <v>31</v>
      </c>
      <c r="AK62" s="149" t="s">
        <v>30</v>
      </c>
      <c r="AL62" s="148" t="s">
        <v>30</v>
      </c>
      <c r="AM62" s="148" t="s">
        <v>30</v>
      </c>
      <c r="AN62" s="148" t="s">
        <v>30</v>
      </c>
      <c r="AO62" s="148" t="s">
        <v>30</v>
      </c>
      <c r="AP62" s="142" t="s">
        <v>31</v>
      </c>
      <c r="AQ62" s="142" t="s">
        <v>31</v>
      </c>
      <c r="AR62" s="143" t="s">
        <v>32</v>
      </c>
      <c r="AS62" s="148" t="s">
        <v>30</v>
      </c>
      <c r="AT62" s="148" t="s">
        <v>30</v>
      </c>
      <c r="AU62" s="144" t="s">
        <v>127</v>
      </c>
      <c r="AV62" s="148" t="s">
        <v>30</v>
      </c>
      <c r="AW62" s="142" t="s">
        <v>31</v>
      </c>
      <c r="AX62" s="142" t="s">
        <v>31</v>
      </c>
      <c r="AY62" s="149" t="s">
        <v>30</v>
      </c>
      <c r="AZ62" s="148" t="s">
        <v>30</v>
      </c>
      <c r="BA62" s="148" t="s">
        <v>30</v>
      </c>
      <c r="BB62" s="149" t="s">
        <v>30</v>
      </c>
      <c r="BC62" s="149" t="s">
        <v>30</v>
      </c>
      <c r="BD62" s="142" t="s">
        <v>31</v>
      </c>
      <c r="BE62" s="142" t="s">
        <v>31</v>
      </c>
      <c r="BF62" s="156"/>
      <c r="BG62" s="145">
        <f t="shared" si="6"/>
        <v>0</v>
      </c>
      <c r="BH62" s="146"/>
      <c r="BJ62" s="147"/>
      <c r="BN62" s="140"/>
      <c r="BS62" s="140"/>
    </row>
    <row r="63" spans="1:71" x14ac:dyDescent="0.3">
      <c r="A63" s="25" t="s">
        <v>44</v>
      </c>
      <c r="B63" s="25">
        <v>4172</v>
      </c>
      <c r="C63" s="26" t="s">
        <v>45</v>
      </c>
      <c r="D63" s="23"/>
      <c r="E63" s="28" t="s">
        <v>38</v>
      </c>
      <c r="F63" s="28" t="s">
        <v>37</v>
      </c>
      <c r="G63" s="28" t="s">
        <v>42</v>
      </c>
      <c r="H63" s="29" t="s">
        <v>36</v>
      </c>
      <c r="I63" s="29" t="s">
        <v>46</v>
      </c>
      <c r="J63" s="12" t="s">
        <v>47</v>
      </c>
      <c r="K63" s="13">
        <v>45840</v>
      </c>
      <c r="L63" s="14" t="s">
        <v>28</v>
      </c>
      <c r="M63" s="15">
        <f t="shared" si="7"/>
        <v>31</v>
      </c>
      <c r="N63" s="15">
        <f t="shared" si="8"/>
        <v>20</v>
      </c>
      <c r="O63" s="15">
        <f t="shared" si="9"/>
        <v>20</v>
      </c>
      <c r="P63" s="15">
        <f t="shared" si="1"/>
        <v>0</v>
      </c>
      <c r="Q63" s="15">
        <f t="shared" si="2"/>
        <v>10</v>
      </c>
      <c r="R63" s="15">
        <f t="shared" si="3"/>
        <v>0</v>
      </c>
      <c r="S63" s="15">
        <f t="shared" si="10"/>
        <v>1</v>
      </c>
      <c r="T63" s="15">
        <f t="shared" si="11"/>
        <v>0</v>
      </c>
      <c r="U63" s="15">
        <f t="shared" si="12"/>
        <v>1</v>
      </c>
      <c r="V63" s="16">
        <f t="shared" si="13"/>
        <v>0</v>
      </c>
      <c r="W63" s="15">
        <f t="shared" si="4"/>
        <v>7</v>
      </c>
      <c r="X63" s="17">
        <f t="shared" si="14"/>
        <v>0</v>
      </c>
      <c r="Y63" s="17">
        <f t="shared" si="15"/>
        <v>0</v>
      </c>
      <c r="Z63" s="16">
        <f t="shared" si="5"/>
        <v>1</v>
      </c>
      <c r="AA63" s="148" t="s">
        <v>30</v>
      </c>
      <c r="AB63" s="142" t="s">
        <v>31</v>
      </c>
      <c r="AC63" s="142" t="s">
        <v>31</v>
      </c>
      <c r="AD63" s="142" t="s">
        <v>31</v>
      </c>
      <c r="AE63" s="143" t="s">
        <v>32</v>
      </c>
      <c r="AF63" s="143" t="s">
        <v>32</v>
      </c>
      <c r="AG63" s="143" t="s">
        <v>32</v>
      </c>
      <c r="AH63" s="143" t="s">
        <v>32</v>
      </c>
      <c r="AI63" s="143" t="s">
        <v>32</v>
      </c>
      <c r="AJ63" s="142" t="s">
        <v>31</v>
      </c>
      <c r="AK63" s="142" t="s">
        <v>31</v>
      </c>
      <c r="AL63" s="143" t="s">
        <v>32</v>
      </c>
      <c r="AM63" s="143" t="s">
        <v>32</v>
      </c>
      <c r="AN63" s="148" t="s">
        <v>30</v>
      </c>
      <c r="AO63" s="148" t="s">
        <v>30</v>
      </c>
      <c r="AP63" s="148" t="s">
        <v>30</v>
      </c>
      <c r="AQ63" s="142" t="s">
        <v>31</v>
      </c>
      <c r="AR63" s="142" t="s">
        <v>31</v>
      </c>
      <c r="AS63" s="148" t="s">
        <v>30</v>
      </c>
      <c r="AT63" s="148" t="s">
        <v>30</v>
      </c>
      <c r="AU63" s="148" t="s">
        <v>30</v>
      </c>
      <c r="AV63" s="148" t="s">
        <v>30</v>
      </c>
      <c r="AW63" s="148" t="s">
        <v>30</v>
      </c>
      <c r="AX63" s="142" t="s">
        <v>31</v>
      </c>
      <c r="AY63" s="142" t="s">
        <v>31</v>
      </c>
      <c r="AZ63" s="148" t="s">
        <v>30</v>
      </c>
      <c r="BA63" s="148" t="s">
        <v>30</v>
      </c>
      <c r="BB63" s="148" t="s">
        <v>30</v>
      </c>
      <c r="BC63" s="148" t="s">
        <v>30</v>
      </c>
      <c r="BD63" s="144" t="s">
        <v>113</v>
      </c>
      <c r="BE63" s="142" t="s">
        <v>31</v>
      </c>
      <c r="BF63" s="156"/>
      <c r="BG63" s="145">
        <f t="shared" si="6"/>
        <v>0</v>
      </c>
      <c r="BH63" s="146"/>
      <c r="BJ63" s="147"/>
      <c r="BN63" s="140"/>
      <c r="BS63" s="140"/>
    </row>
    <row r="64" spans="1:71" x14ac:dyDescent="0.3">
      <c r="A64" s="25" t="s">
        <v>48</v>
      </c>
      <c r="B64" s="25"/>
      <c r="C64" s="26" t="s">
        <v>49</v>
      </c>
      <c r="D64" s="23"/>
      <c r="E64" s="28" t="s">
        <v>38</v>
      </c>
      <c r="F64" s="28" t="s">
        <v>37</v>
      </c>
      <c r="G64" s="28" t="s">
        <v>42</v>
      </c>
      <c r="H64" s="29" t="s">
        <v>36</v>
      </c>
      <c r="I64" s="29" t="s">
        <v>50</v>
      </c>
      <c r="J64" s="12" t="s">
        <v>39</v>
      </c>
      <c r="K64" s="13">
        <v>45964</v>
      </c>
      <c r="L64" s="14" t="s">
        <v>28</v>
      </c>
      <c r="M64" s="15">
        <f t="shared" si="7"/>
        <v>31</v>
      </c>
      <c r="N64" s="15">
        <f t="shared" si="8"/>
        <v>22</v>
      </c>
      <c r="O64" s="15">
        <f t="shared" si="9"/>
        <v>20</v>
      </c>
      <c r="P64" s="15">
        <f t="shared" si="1"/>
        <v>0</v>
      </c>
      <c r="Q64" s="15">
        <f t="shared" si="2"/>
        <v>9</v>
      </c>
      <c r="R64" s="15">
        <f t="shared" si="3"/>
        <v>2</v>
      </c>
      <c r="S64" s="15">
        <f t="shared" si="10"/>
        <v>2</v>
      </c>
      <c r="T64" s="15">
        <f t="shared" si="11"/>
        <v>0</v>
      </c>
      <c r="U64" s="15">
        <f t="shared" si="12"/>
        <v>0</v>
      </c>
      <c r="V64" s="16">
        <f t="shared" si="13"/>
        <v>0</v>
      </c>
      <c r="W64" s="15">
        <f t="shared" si="4"/>
        <v>0</v>
      </c>
      <c r="X64" s="17">
        <f t="shared" si="14"/>
        <v>0</v>
      </c>
      <c r="Y64" s="17">
        <f t="shared" si="15"/>
        <v>0</v>
      </c>
      <c r="Z64" s="16">
        <f t="shared" si="5"/>
        <v>2</v>
      </c>
      <c r="AA64" s="142" t="s">
        <v>31</v>
      </c>
      <c r="AB64" s="148" t="s">
        <v>30</v>
      </c>
      <c r="AC64" s="148" t="s">
        <v>30</v>
      </c>
      <c r="AD64" s="142" t="s">
        <v>31</v>
      </c>
      <c r="AE64" s="148" t="s">
        <v>30</v>
      </c>
      <c r="AF64" s="148" t="s">
        <v>30</v>
      </c>
      <c r="AG64" s="148" t="s">
        <v>30</v>
      </c>
      <c r="AH64" s="142" t="s">
        <v>31</v>
      </c>
      <c r="AI64" s="144" t="s">
        <v>127</v>
      </c>
      <c r="AJ64" s="149" t="s">
        <v>30</v>
      </c>
      <c r="AK64" s="142" t="s">
        <v>31</v>
      </c>
      <c r="AL64" s="148" t="s">
        <v>30</v>
      </c>
      <c r="AM64" s="148" t="s">
        <v>30</v>
      </c>
      <c r="AN64" s="148" t="s">
        <v>30</v>
      </c>
      <c r="AO64" s="142" t="s">
        <v>31</v>
      </c>
      <c r="AP64" s="148" t="s">
        <v>30</v>
      </c>
      <c r="AQ64" s="148" t="s">
        <v>30</v>
      </c>
      <c r="AR64" s="142" t="s">
        <v>31</v>
      </c>
      <c r="AS64" s="148" t="s">
        <v>30</v>
      </c>
      <c r="AT64" s="148" t="s">
        <v>30</v>
      </c>
      <c r="AU64" s="148" t="s">
        <v>30</v>
      </c>
      <c r="AV64" s="142" t="s">
        <v>31</v>
      </c>
      <c r="AW64" s="148" t="s">
        <v>30</v>
      </c>
      <c r="AX64" s="148" t="s">
        <v>30</v>
      </c>
      <c r="AY64" s="142" t="s">
        <v>31</v>
      </c>
      <c r="AZ64" s="144" t="s">
        <v>127</v>
      </c>
      <c r="BA64" s="148" t="s">
        <v>30</v>
      </c>
      <c r="BB64" s="149" t="s">
        <v>30</v>
      </c>
      <c r="BC64" s="142" t="s">
        <v>31</v>
      </c>
      <c r="BD64" s="148" t="s">
        <v>30</v>
      </c>
      <c r="BE64" s="148" t="s">
        <v>30</v>
      </c>
      <c r="BF64" s="156"/>
      <c r="BG64" s="145">
        <f t="shared" si="6"/>
        <v>0</v>
      </c>
      <c r="BH64" s="146"/>
      <c r="BJ64" s="147"/>
      <c r="BN64" s="140"/>
      <c r="BS64" s="140"/>
    </row>
    <row r="65" spans="1:71" x14ac:dyDescent="0.3">
      <c r="A65" s="103" t="s">
        <v>367</v>
      </c>
      <c r="B65" s="103">
        <v>2308</v>
      </c>
      <c r="C65" s="104" t="s">
        <v>368</v>
      </c>
      <c r="D65" s="104"/>
      <c r="E65" s="104" t="s">
        <v>230</v>
      </c>
      <c r="F65" s="104" t="s">
        <v>369</v>
      </c>
      <c r="G65" s="104" t="s">
        <v>370</v>
      </c>
      <c r="H65" s="141" t="s">
        <v>317</v>
      </c>
      <c r="I65" s="106" t="s">
        <v>371</v>
      </c>
      <c r="J65" s="12" t="s">
        <v>35</v>
      </c>
      <c r="K65" s="13">
        <v>44762</v>
      </c>
      <c r="L65" s="14" t="s">
        <v>28</v>
      </c>
      <c r="M65" s="15">
        <f t="shared" si="7"/>
        <v>31</v>
      </c>
      <c r="N65" s="15">
        <f t="shared" si="8"/>
        <v>21</v>
      </c>
      <c r="O65" s="15">
        <f t="shared" si="9"/>
        <v>21</v>
      </c>
      <c r="P65" s="15">
        <f t="shared" si="1"/>
        <v>0</v>
      </c>
      <c r="Q65" s="15">
        <f t="shared" si="2"/>
        <v>10</v>
      </c>
      <c r="R65" s="15">
        <f t="shared" si="3"/>
        <v>0</v>
      </c>
      <c r="S65" s="15">
        <f t="shared" si="10"/>
        <v>0</v>
      </c>
      <c r="T65" s="15">
        <f t="shared" si="11"/>
        <v>2</v>
      </c>
      <c r="U65" s="15">
        <f t="shared" si="12"/>
        <v>0</v>
      </c>
      <c r="V65" s="16">
        <f t="shared" si="13"/>
        <v>0</v>
      </c>
      <c r="W65" s="15">
        <f t="shared" si="4"/>
        <v>4</v>
      </c>
      <c r="X65" s="17">
        <f t="shared" si="14"/>
        <v>0</v>
      </c>
      <c r="Y65" s="17">
        <f t="shared" si="15"/>
        <v>0</v>
      </c>
      <c r="Z65" s="16">
        <f t="shared" si="5"/>
        <v>0</v>
      </c>
      <c r="AA65" s="142" t="s">
        <v>31</v>
      </c>
      <c r="AB65" s="148" t="s">
        <v>30</v>
      </c>
      <c r="AC65" s="142" t="s">
        <v>31</v>
      </c>
      <c r="AD65" s="142" t="s">
        <v>31</v>
      </c>
      <c r="AE65" s="148" t="s">
        <v>30</v>
      </c>
      <c r="AF65" s="148" t="s">
        <v>30</v>
      </c>
      <c r="AG65" s="143" t="s">
        <v>32</v>
      </c>
      <c r="AH65" s="148" t="s">
        <v>30</v>
      </c>
      <c r="AI65" s="148" t="s">
        <v>30</v>
      </c>
      <c r="AJ65" s="142" t="s">
        <v>31</v>
      </c>
      <c r="AK65" s="142" t="s">
        <v>31</v>
      </c>
      <c r="AL65" s="143" t="s">
        <v>215</v>
      </c>
      <c r="AM65" s="143" t="s">
        <v>32</v>
      </c>
      <c r="AN65" s="150" t="s">
        <v>30</v>
      </c>
      <c r="AO65" s="148" t="s">
        <v>30</v>
      </c>
      <c r="AP65" s="148" t="s">
        <v>30</v>
      </c>
      <c r="AQ65" s="142" t="s">
        <v>31</v>
      </c>
      <c r="AR65" s="142" t="s">
        <v>31</v>
      </c>
      <c r="AS65" s="150" t="s">
        <v>30</v>
      </c>
      <c r="AT65" s="148" t="s">
        <v>30</v>
      </c>
      <c r="AU65" s="150" t="s">
        <v>30</v>
      </c>
      <c r="AV65" s="150" t="s">
        <v>30</v>
      </c>
      <c r="AW65" s="148" t="s">
        <v>30</v>
      </c>
      <c r="AX65" s="142" t="s">
        <v>31</v>
      </c>
      <c r="AY65" s="142" t="s">
        <v>31</v>
      </c>
      <c r="AZ65" s="150" t="s">
        <v>30</v>
      </c>
      <c r="BA65" s="143" t="s">
        <v>33</v>
      </c>
      <c r="BB65" s="148" t="s">
        <v>30</v>
      </c>
      <c r="BC65" s="148" t="s">
        <v>30</v>
      </c>
      <c r="BD65" s="143" t="s">
        <v>32</v>
      </c>
      <c r="BE65" s="142" t="s">
        <v>31</v>
      </c>
      <c r="BF65" s="156"/>
      <c r="BG65" s="145">
        <f t="shared" si="6"/>
        <v>0</v>
      </c>
      <c r="BH65" s="146"/>
      <c r="BJ65" s="147"/>
      <c r="BN65" s="140"/>
      <c r="BS65" s="140"/>
    </row>
    <row r="66" spans="1:71" x14ac:dyDescent="0.3">
      <c r="A66" s="103" t="s">
        <v>447</v>
      </c>
      <c r="B66" s="103">
        <v>1217</v>
      </c>
      <c r="C66" s="104" t="s">
        <v>448</v>
      </c>
      <c r="D66" s="104"/>
      <c r="E66" s="152" t="s">
        <v>38</v>
      </c>
      <c r="F66" s="104" t="s">
        <v>449</v>
      </c>
      <c r="G66" s="152" t="s">
        <v>450</v>
      </c>
      <c r="H66" s="141" t="s">
        <v>317</v>
      </c>
      <c r="I66" s="106" t="s">
        <v>451</v>
      </c>
      <c r="J66" s="12" t="s">
        <v>312</v>
      </c>
      <c r="K66" s="13">
        <v>45334</v>
      </c>
      <c r="L66" s="14" t="s">
        <v>28</v>
      </c>
      <c r="M66" s="15">
        <f t="shared" si="7"/>
        <v>31</v>
      </c>
      <c r="N66" s="15">
        <f t="shared" si="8"/>
        <v>17</v>
      </c>
      <c r="O66" s="15">
        <f t="shared" si="9"/>
        <v>17</v>
      </c>
      <c r="P66" s="15">
        <f t="shared" si="1"/>
        <v>2</v>
      </c>
      <c r="Q66" s="15">
        <f t="shared" si="2"/>
        <v>10</v>
      </c>
      <c r="R66" s="15">
        <f t="shared" si="3"/>
        <v>0</v>
      </c>
      <c r="S66" s="15">
        <f t="shared" si="10"/>
        <v>2</v>
      </c>
      <c r="T66" s="15">
        <f t="shared" si="11"/>
        <v>0</v>
      </c>
      <c r="U66" s="15">
        <f t="shared" si="12"/>
        <v>4</v>
      </c>
      <c r="V66" s="16">
        <f t="shared" si="13"/>
        <v>0</v>
      </c>
      <c r="W66" s="15">
        <f t="shared" si="4"/>
        <v>1</v>
      </c>
      <c r="X66" s="17">
        <f t="shared" si="14"/>
        <v>0</v>
      </c>
      <c r="Y66" s="17">
        <f t="shared" si="15"/>
        <v>0</v>
      </c>
      <c r="Z66" s="16">
        <f t="shared" si="5"/>
        <v>4</v>
      </c>
      <c r="AA66" s="142" t="s">
        <v>31</v>
      </c>
      <c r="AB66" s="142" t="s">
        <v>108</v>
      </c>
      <c r="AC66" s="142" t="s">
        <v>31</v>
      </c>
      <c r="AD66" s="142" t="s">
        <v>31</v>
      </c>
      <c r="AE66" s="142" t="s">
        <v>108</v>
      </c>
      <c r="AF66" s="148" t="s">
        <v>30</v>
      </c>
      <c r="AG66" s="148" t="s">
        <v>30</v>
      </c>
      <c r="AH66" s="148" t="s">
        <v>30</v>
      </c>
      <c r="AI66" s="148" t="s">
        <v>30</v>
      </c>
      <c r="AJ66" s="142" t="s">
        <v>31</v>
      </c>
      <c r="AK66" s="142" t="s">
        <v>31</v>
      </c>
      <c r="AL66" s="144" t="s">
        <v>113</v>
      </c>
      <c r="AM66" s="148" t="s">
        <v>30</v>
      </c>
      <c r="AN66" s="148" t="s">
        <v>30</v>
      </c>
      <c r="AO66" s="148" t="s">
        <v>30</v>
      </c>
      <c r="AP66" s="148" t="s">
        <v>30</v>
      </c>
      <c r="AQ66" s="142" t="s">
        <v>31</v>
      </c>
      <c r="AR66" s="142" t="s">
        <v>31</v>
      </c>
      <c r="AS66" s="143" t="s">
        <v>32</v>
      </c>
      <c r="AT66" s="148" t="s">
        <v>30</v>
      </c>
      <c r="AU66" s="148" t="s">
        <v>30</v>
      </c>
      <c r="AV66" s="148" t="s">
        <v>30</v>
      </c>
      <c r="AW66" s="148" t="s">
        <v>30</v>
      </c>
      <c r="AX66" s="142" t="s">
        <v>31</v>
      </c>
      <c r="AY66" s="142" t="s">
        <v>31</v>
      </c>
      <c r="AZ66" s="150" t="s">
        <v>30</v>
      </c>
      <c r="BA66" s="148" t="s">
        <v>30</v>
      </c>
      <c r="BB66" s="148" t="s">
        <v>30</v>
      </c>
      <c r="BC66" s="150" t="s">
        <v>30</v>
      </c>
      <c r="BD66" s="144" t="s">
        <v>113</v>
      </c>
      <c r="BE66" s="142" t="s">
        <v>31</v>
      </c>
      <c r="BF66" s="156"/>
      <c r="BG66" s="145">
        <f t="shared" si="6"/>
        <v>0</v>
      </c>
      <c r="BH66" s="146"/>
      <c r="BJ66" s="147"/>
      <c r="BN66" s="140"/>
      <c r="BS66" s="140"/>
    </row>
    <row r="67" spans="1:71" x14ac:dyDescent="0.3">
      <c r="A67" s="103" t="s">
        <v>591</v>
      </c>
      <c r="B67" s="103">
        <v>1226</v>
      </c>
      <c r="C67" s="104" t="s">
        <v>592</v>
      </c>
      <c r="D67" s="104"/>
      <c r="E67" s="104" t="s">
        <v>230</v>
      </c>
      <c r="F67" s="104" t="s">
        <v>369</v>
      </c>
      <c r="G67" s="104" t="s">
        <v>231</v>
      </c>
      <c r="H67" s="141" t="s">
        <v>317</v>
      </c>
      <c r="I67" s="106" t="s">
        <v>593</v>
      </c>
      <c r="J67" s="12" t="s">
        <v>35</v>
      </c>
      <c r="K67" s="13">
        <v>45586</v>
      </c>
      <c r="L67" s="14" t="s">
        <v>28</v>
      </c>
      <c r="M67" s="15">
        <f t="shared" si="7"/>
        <v>31</v>
      </c>
      <c r="N67" s="15">
        <f t="shared" si="8"/>
        <v>21</v>
      </c>
      <c r="O67" s="15">
        <f t="shared" si="9"/>
        <v>20</v>
      </c>
      <c r="P67" s="15">
        <f t="shared" si="1"/>
        <v>0</v>
      </c>
      <c r="Q67" s="15">
        <f t="shared" si="2"/>
        <v>10</v>
      </c>
      <c r="R67" s="15">
        <f t="shared" si="3"/>
        <v>1</v>
      </c>
      <c r="S67" s="15">
        <f t="shared" si="10"/>
        <v>1</v>
      </c>
      <c r="T67" s="15">
        <f t="shared" si="11"/>
        <v>0</v>
      </c>
      <c r="U67" s="15">
        <f t="shared" si="12"/>
        <v>0</v>
      </c>
      <c r="V67" s="16">
        <f t="shared" si="13"/>
        <v>0</v>
      </c>
      <c r="W67" s="15">
        <f t="shared" si="4"/>
        <v>5</v>
      </c>
      <c r="X67" s="17">
        <f t="shared" si="14"/>
        <v>0</v>
      </c>
      <c r="Y67" s="17">
        <f t="shared" si="15"/>
        <v>0</v>
      </c>
      <c r="Z67" s="16">
        <f t="shared" si="5"/>
        <v>1</v>
      </c>
      <c r="AA67" s="142" t="s">
        <v>31</v>
      </c>
      <c r="AB67" s="142" t="s">
        <v>31</v>
      </c>
      <c r="AC67" s="142" t="s">
        <v>31</v>
      </c>
      <c r="AD67" s="142" t="s">
        <v>31</v>
      </c>
      <c r="AE67" s="148" t="s">
        <v>30</v>
      </c>
      <c r="AF67" s="148" t="s">
        <v>30</v>
      </c>
      <c r="AG67" s="148" t="s">
        <v>30</v>
      </c>
      <c r="AH67" s="148" t="s">
        <v>30</v>
      </c>
      <c r="AI67" s="148" t="s">
        <v>30</v>
      </c>
      <c r="AJ67" s="148" t="s">
        <v>30</v>
      </c>
      <c r="AK67" s="142" t="s">
        <v>31</v>
      </c>
      <c r="AL67" s="148" t="s">
        <v>30</v>
      </c>
      <c r="AM67" s="148" t="s">
        <v>30</v>
      </c>
      <c r="AN67" s="148" t="s">
        <v>30</v>
      </c>
      <c r="AO67" s="143" t="s">
        <v>32</v>
      </c>
      <c r="AP67" s="148" t="s">
        <v>30</v>
      </c>
      <c r="AQ67" s="142" t="s">
        <v>31</v>
      </c>
      <c r="AR67" s="142" t="s">
        <v>31</v>
      </c>
      <c r="AS67" s="148" t="s">
        <v>30</v>
      </c>
      <c r="AT67" s="148" t="s">
        <v>30</v>
      </c>
      <c r="AU67" s="143" t="s">
        <v>32</v>
      </c>
      <c r="AV67" s="148" t="s">
        <v>30</v>
      </c>
      <c r="AW67" s="143" t="s">
        <v>32</v>
      </c>
      <c r="AX67" s="142" t="s">
        <v>31</v>
      </c>
      <c r="AY67" s="142" t="s">
        <v>31</v>
      </c>
      <c r="AZ67" s="150" t="s">
        <v>32</v>
      </c>
      <c r="BA67" s="143" t="s">
        <v>32</v>
      </c>
      <c r="BB67" s="144" t="s">
        <v>127</v>
      </c>
      <c r="BC67" s="148" t="s">
        <v>30</v>
      </c>
      <c r="BD67" s="148" t="s">
        <v>30</v>
      </c>
      <c r="BE67" s="142" t="s">
        <v>31</v>
      </c>
      <c r="BF67" s="156"/>
      <c r="BG67" s="145">
        <f t="shared" si="6"/>
        <v>0</v>
      </c>
      <c r="BH67" s="146"/>
      <c r="BJ67" s="147"/>
      <c r="BN67" s="140"/>
      <c r="BS67" s="140"/>
    </row>
    <row r="68" spans="1:71" x14ac:dyDescent="0.3">
      <c r="A68" s="103" t="s">
        <v>594</v>
      </c>
      <c r="B68" s="103">
        <v>1228</v>
      </c>
      <c r="C68" s="104" t="s">
        <v>595</v>
      </c>
      <c r="D68" s="104"/>
      <c r="E68" s="104" t="s">
        <v>296</v>
      </c>
      <c r="F68" s="104" t="s">
        <v>369</v>
      </c>
      <c r="G68" s="104" t="s">
        <v>596</v>
      </c>
      <c r="H68" s="141" t="s">
        <v>317</v>
      </c>
      <c r="I68" s="106" t="s">
        <v>597</v>
      </c>
      <c r="J68" s="12" t="s">
        <v>35</v>
      </c>
      <c r="K68" s="13">
        <v>45615</v>
      </c>
      <c r="L68" s="14" t="s">
        <v>28</v>
      </c>
      <c r="M68" s="15">
        <f t="shared" si="7"/>
        <v>31</v>
      </c>
      <c r="N68" s="15">
        <f t="shared" si="8"/>
        <v>21</v>
      </c>
      <c r="O68" s="15">
        <f t="shared" si="9"/>
        <v>21</v>
      </c>
      <c r="P68" s="15">
        <f t="shared" si="1"/>
        <v>0</v>
      </c>
      <c r="Q68" s="15">
        <f t="shared" si="2"/>
        <v>10</v>
      </c>
      <c r="R68" s="15">
        <f t="shared" si="3"/>
        <v>0</v>
      </c>
      <c r="S68" s="15">
        <f t="shared" si="10"/>
        <v>0</v>
      </c>
      <c r="T68" s="15">
        <f t="shared" si="11"/>
        <v>0</v>
      </c>
      <c r="U68" s="15">
        <f t="shared" si="12"/>
        <v>0</v>
      </c>
      <c r="V68" s="16">
        <f t="shared" si="13"/>
        <v>0</v>
      </c>
      <c r="W68" s="15">
        <f t="shared" si="4"/>
        <v>9</v>
      </c>
      <c r="X68" s="17">
        <f t="shared" si="14"/>
        <v>0</v>
      </c>
      <c r="Y68" s="17">
        <f t="shared" si="15"/>
        <v>0</v>
      </c>
      <c r="Z68" s="16">
        <f t="shared" si="5"/>
        <v>0</v>
      </c>
      <c r="AA68" s="142" t="s">
        <v>31</v>
      </c>
      <c r="AB68" s="143" t="s">
        <v>30</v>
      </c>
      <c r="AC68" s="142" t="s">
        <v>31</v>
      </c>
      <c r="AD68" s="142" t="s">
        <v>31</v>
      </c>
      <c r="AE68" s="143" t="s">
        <v>32</v>
      </c>
      <c r="AF68" s="148" t="s">
        <v>30</v>
      </c>
      <c r="AG68" s="148" t="s">
        <v>30</v>
      </c>
      <c r="AH68" s="148" t="s">
        <v>30</v>
      </c>
      <c r="AI68" s="148" t="s">
        <v>30</v>
      </c>
      <c r="AJ68" s="142" t="s">
        <v>31</v>
      </c>
      <c r="AK68" s="142" t="s">
        <v>31</v>
      </c>
      <c r="AL68" s="148" t="s">
        <v>30</v>
      </c>
      <c r="AM68" s="148" t="s">
        <v>30</v>
      </c>
      <c r="AN68" s="143" t="s">
        <v>32</v>
      </c>
      <c r="AO68" s="148" t="s">
        <v>30</v>
      </c>
      <c r="AP68" s="143" t="s">
        <v>32</v>
      </c>
      <c r="AQ68" s="142" t="s">
        <v>31</v>
      </c>
      <c r="AR68" s="142" t="s">
        <v>31</v>
      </c>
      <c r="AS68" s="143" t="s">
        <v>32</v>
      </c>
      <c r="AT68" s="148" t="s">
        <v>30</v>
      </c>
      <c r="AU68" s="143" t="s">
        <v>32</v>
      </c>
      <c r="AV68" s="143" t="s">
        <v>32</v>
      </c>
      <c r="AW68" s="143" t="s">
        <v>32</v>
      </c>
      <c r="AX68" s="142" t="s">
        <v>31</v>
      </c>
      <c r="AY68" s="142" t="s">
        <v>31</v>
      </c>
      <c r="AZ68" s="150" t="s">
        <v>30</v>
      </c>
      <c r="BA68" s="148" t="s">
        <v>30</v>
      </c>
      <c r="BB68" s="143" t="s">
        <v>32</v>
      </c>
      <c r="BC68" s="148" t="s">
        <v>30</v>
      </c>
      <c r="BD68" s="143" t="s">
        <v>32</v>
      </c>
      <c r="BE68" s="142" t="s">
        <v>31</v>
      </c>
      <c r="BF68" s="156"/>
      <c r="BG68" s="145">
        <f t="shared" si="6"/>
        <v>0</v>
      </c>
      <c r="BH68" s="146"/>
      <c r="BJ68" s="147"/>
      <c r="BN68" s="140"/>
      <c r="BS68" s="140"/>
    </row>
    <row r="69" spans="1:71" ht="13.8" customHeight="1" x14ac:dyDescent="0.3">
      <c r="A69" s="160" t="s">
        <v>598</v>
      </c>
      <c r="B69" s="161">
        <v>1257</v>
      </c>
      <c r="C69" s="161" t="s">
        <v>599</v>
      </c>
      <c r="D69" s="104"/>
      <c r="E69" s="104" t="s">
        <v>230</v>
      </c>
      <c r="F69" s="104" t="s">
        <v>369</v>
      </c>
      <c r="G69" s="104" t="s">
        <v>370</v>
      </c>
      <c r="H69" s="141" t="s">
        <v>317</v>
      </c>
      <c r="I69" s="106" t="s">
        <v>600</v>
      </c>
      <c r="J69" s="12" t="s">
        <v>35</v>
      </c>
      <c r="K69" s="13">
        <v>45789</v>
      </c>
      <c r="L69" s="14" t="s">
        <v>28</v>
      </c>
      <c r="M69" s="15">
        <f t="shared" si="7"/>
        <v>31</v>
      </c>
      <c r="N69" s="15">
        <f t="shared" si="8"/>
        <v>28</v>
      </c>
      <c r="O69" s="15">
        <f t="shared" si="9"/>
        <v>1</v>
      </c>
      <c r="P69" s="15">
        <f t="shared" ref="P69:P115" si="16">COUNTIF(AA69:BE69,"Leave")</f>
        <v>0</v>
      </c>
      <c r="Q69" s="15">
        <f t="shared" ref="Q69:Q115" si="17">COUNTIF(AA69:BE69,"Off")+COUNTIF(AA69:BE69,"TR-Off")</f>
        <v>3</v>
      </c>
      <c r="R69" s="15">
        <f t="shared" ref="R69:R115" si="18">COUNTIF(AA69:BE69,"NCNS")+COUNTIF(AA69:BE69,"A")+COUNTIF(AA69:BE69,"U")+COUNTIF(AA69:BE69,"SL")+COUNTIF(AA69:BE69,"UC")+COUNTIF(AA69:BE69,"TR-UC")+COUNTIF(AA69:BE69,"TR-U")+COUNTIF(AA69:BE69,"TR-NCNS")</f>
        <v>27</v>
      </c>
      <c r="S69" s="15">
        <f t="shared" si="10"/>
        <v>0</v>
      </c>
      <c r="T69" s="15">
        <f t="shared" si="11"/>
        <v>0</v>
      </c>
      <c r="U69" s="15">
        <f t="shared" si="12"/>
        <v>0</v>
      </c>
      <c r="V69" s="16">
        <f t="shared" si="13"/>
        <v>27</v>
      </c>
      <c r="W69" s="15">
        <f t="shared" ref="W69:W115" si="19">COUNTIF(AA69:BE69,"AT-RP")+COUNTIF(AA69:BE69,"AT")+COUNTIF(AA69:BE69,"AT-MU")+COUNTIF(AA69:BE69,"AT-EL")+COUNTIF(AA69:BE69,"TR-AT")+COUNTIF(AA69:BE69,"UT-RP")+COUNTIF(AA69:BE69,"UT")+COUNTIF(AA69:BE69,"UT-MU")+COUNTIF(AA69:BE69,"UT-EL")+COUNTIF(AA69:BE69,"TR-UT")</f>
        <v>0</v>
      </c>
      <c r="X69" s="17">
        <f t="shared" si="14"/>
        <v>0</v>
      </c>
      <c r="Y69" s="17">
        <f t="shared" si="15"/>
        <v>0</v>
      </c>
      <c r="Z69" s="16">
        <f t="shared" ref="Z69:Z115" si="20">V69+S69+P69+Y69</f>
        <v>27</v>
      </c>
      <c r="AA69" s="142" t="s">
        <v>31</v>
      </c>
      <c r="AB69" s="148" t="s">
        <v>30</v>
      </c>
      <c r="AC69" s="142" t="s">
        <v>31</v>
      </c>
      <c r="AD69" s="142" t="s">
        <v>31</v>
      </c>
      <c r="AE69" s="151" t="s">
        <v>29</v>
      </c>
      <c r="AF69" s="151" t="s">
        <v>29</v>
      </c>
      <c r="AG69" s="151" t="s">
        <v>29</v>
      </c>
      <c r="AH69" s="151" t="s">
        <v>29</v>
      </c>
      <c r="AI69" s="151" t="s">
        <v>29</v>
      </c>
      <c r="AJ69" s="151" t="s">
        <v>29</v>
      </c>
      <c r="AK69" s="151" t="s">
        <v>29</v>
      </c>
      <c r="AL69" s="151" t="s">
        <v>133</v>
      </c>
      <c r="AM69" s="151" t="s">
        <v>133</v>
      </c>
      <c r="AN69" s="151" t="s">
        <v>133</v>
      </c>
      <c r="AO69" s="151" t="s">
        <v>133</v>
      </c>
      <c r="AP69" s="151" t="s">
        <v>133</v>
      </c>
      <c r="AQ69" s="151" t="s">
        <v>133</v>
      </c>
      <c r="AR69" s="151" t="s">
        <v>133</v>
      </c>
      <c r="AS69" s="151" t="s">
        <v>133</v>
      </c>
      <c r="AT69" s="151" t="s">
        <v>133</v>
      </c>
      <c r="AU69" s="151" t="s">
        <v>133</v>
      </c>
      <c r="AV69" s="151" t="s">
        <v>133</v>
      </c>
      <c r="AW69" s="151" t="s">
        <v>133</v>
      </c>
      <c r="AX69" s="151" t="s">
        <v>133</v>
      </c>
      <c r="AY69" s="151" t="s">
        <v>133</v>
      </c>
      <c r="AZ69" s="151" t="s">
        <v>133</v>
      </c>
      <c r="BA69" s="151" t="s">
        <v>133</v>
      </c>
      <c r="BB69" s="151" t="s">
        <v>133</v>
      </c>
      <c r="BC69" s="151" t="s">
        <v>133</v>
      </c>
      <c r="BD69" s="151" t="s">
        <v>133</v>
      </c>
      <c r="BE69" s="151" t="s">
        <v>133</v>
      </c>
      <c r="BF69" s="156"/>
      <c r="BG69" s="145">
        <f t="shared" si="6"/>
        <v>0</v>
      </c>
      <c r="BH69" s="146"/>
      <c r="BJ69" s="147"/>
      <c r="BN69" s="140"/>
      <c r="BS69" s="140"/>
    </row>
    <row r="70" spans="1:71" ht="13.8" customHeight="1" x14ac:dyDescent="0.3">
      <c r="A70" s="103" t="s">
        <v>452</v>
      </c>
      <c r="B70" s="103"/>
      <c r="C70" s="104" t="s">
        <v>453</v>
      </c>
      <c r="D70" s="104"/>
      <c r="E70" s="152" t="s">
        <v>38</v>
      </c>
      <c r="F70" s="104" t="s">
        <v>449</v>
      </c>
      <c r="G70" s="152" t="s">
        <v>450</v>
      </c>
      <c r="H70" s="141" t="s">
        <v>317</v>
      </c>
      <c r="I70" s="106" t="s">
        <v>454</v>
      </c>
      <c r="J70" s="12" t="s">
        <v>35</v>
      </c>
      <c r="K70" s="13">
        <v>45847</v>
      </c>
      <c r="L70" s="14" t="s">
        <v>28</v>
      </c>
      <c r="M70" s="15">
        <f t="shared" ref="M70:M115" si="21">N70+Q70+U70</f>
        <v>31</v>
      </c>
      <c r="N70" s="15">
        <f t="shared" ref="N70:N115" si="22">O70+R70+(COUNTIF(AA70:BE70,"P/2")/2)+(COUNTIF(AA70:BE70,"TR-P/2")/2)</f>
        <v>19</v>
      </c>
      <c r="O70" s="15">
        <f t="shared" ref="O70:O115" si="23">COUNTIF(AA70:BE70,"P")+COUNTIF(AA70:BE70,"RP")+COUNTIF(AA70:BE70,"UT-RP")+COUNTIF(AA70:BE70,"AT-RP")+COUNTIF(AA70:BE70,"AT")+COUNTIF(AA70:BE70,"UT")+COUNTIF(AA70:BE70,"MU")+COUNTIF(AA70:BE70,"AT-MU")+COUNTIF(AA70:BE70,"UT-MU")+COUNTIF(AA70:BE70,"EL")+COUNTIF(AA70:BE70,"UT-EL")+COUNTIF(AA70:BE70,"AT-EL")+COUNTIF(AA70:BE70,"EL-MU")+COUNTIF(AA70:BE70,"TR")+COUNTIF(AA70:BE70,"TR-MU")+COUNTIF(AA70:BE70,"TR-EL")+COUNTIF(AA70:BE70,"TR-AT")+COUNTIF(AA70:BE70,"TR-UT")+COUNTIF(AA70:BE70,"TR-P")+(COUNTIF(AA70:BE70,"P/2")/2)</f>
        <v>19</v>
      </c>
      <c r="P70" s="15">
        <f t="shared" si="16"/>
        <v>0</v>
      </c>
      <c r="Q70" s="15">
        <f t="shared" si="17"/>
        <v>10</v>
      </c>
      <c r="R70" s="15">
        <f t="shared" si="18"/>
        <v>0</v>
      </c>
      <c r="S70" s="15">
        <f t="shared" ref="S70:S115" si="24">(COUNTIF(AA70:BE70,"A")+(COUNTIF(AA70:BE70,"CL")+(COUNTIF(AA70:BE70,"SL"))))</f>
        <v>2</v>
      </c>
      <c r="T70" s="15">
        <f t="shared" ref="T70:T115" si="25">COUNTIF(AA70:BE70,"EL")+COUNTIF(AA70:BE70,"AT-EL")+COUNTIF(AA70:BE70,"UT-EL")+COUNTIF(AA70:BE70,"EL-MU")++COUNTIF(AA70:BE70,"TR-EL")</f>
        <v>0</v>
      </c>
      <c r="U70" s="15">
        <f t="shared" ref="U70:U115" si="26">(COUNTIF(AA70:BE70,"Leave")+(COUNTIF(AA70:BE70,"CL")+(COUNTIF(AA70:BE70,"AU")))+(COUNTIF(AA70:BE70,"TR-AU"))+(COUNTIF(AA70:BE70,"ML")))</f>
        <v>2</v>
      </c>
      <c r="V70" s="16">
        <f t="shared" ref="V70:V115" si="27">COUNTIF(AA70:BE70,"AU")+COUNTIF(AA70:BE70,"U")+COUNTIF(AA70:BE70,"UC")+COUNTIF(AA70:BE70,"NCNS")+COUNTIF(AA70:BE70,"TR-AU")+COUNTIF(AA70:BE70,"TR-U")+COUNTIF(AA70:BE70,"TR-UC")+COUNTIF(AA70:BE70,"TR-NCNS")+(COUNTIF(AA70:BE70,"P/2")/2)+(COUNTIF(AA70:BE70,"TR-P/2")/2)</f>
        <v>0</v>
      </c>
      <c r="W70" s="15">
        <f t="shared" si="19"/>
        <v>8</v>
      </c>
      <c r="X70" s="17">
        <f t="shared" ref="X70:X115" si="28">COUNTIF(AA70:BE70,"MU")+COUNTIF(AA70:BE70,"T-MU")+COUNTIF(AA70:BE70,"EL-MU")+COUNTIF(AA70:BE70,"TR-MU")</f>
        <v>0</v>
      </c>
      <c r="Y70" s="17">
        <f t="shared" ref="Y70:Y115" si="29">COUNTIF(AA70:BE70,"ML")</f>
        <v>0</v>
      </c>
      <c r="Z70" s="16">
        <f t="shared" si="20"/>
        <v>2</v>
      </c>
      <c r="AA70" s="142" t="s">
        <v>31</v>
      </c>
      <c r="AB70" s="144" t="s">
        <v>113</v>
      </c>
      <c r="AC70" s="142" t="s">
        <v>31</v>
      </c>
      <c r="AD70" s="142" t="s">
        <v>31</v>
      </c>
      <c r="AE70" s="143" t="s">
        <v>32</v>
      </c>
      <c r="AF70" s="143" t="s">
        <v>32</v>
      </c>
      <c r="AG70" s="148" t="s">
        <v>30</v>
      </c>
      <c r="AH70" s="143" t="s">
        <v>32</v>
      </c>
      <c r="AI70" s="148" t="s">
        <v>30</v>
      </c>
      <c r="AJ70" s="142" t="s">
        <v>31</v>
      </c>
      <c r="AK70" s="142" t="s">
        <v>31</v>
      </c>
      <c r="AL70" s="143" t="s">
        <v>32</v>
      </c>
      <c r="AM70" s="148" t="s">
        <v>30</v>
      </c>
      <c r="AN70" s="148" t="s">
        <v>30</v>
      </c>
      <c r="AO70" s="143" t="s">
        <v>32</v>
      </c>
      <c r="AP70" s="144" t="s">
        <v>113</v>
      </c>
      <c r="AQ70" s="142" t="s">
        <v>31</v>
      </c>
      <c r="AR70" s="142" t="s">
        <v>31</v>
      </c>
      <c r="AS70" s="143" t="s">
        <v>32</v>
      </c>
      <c r="AT70" s="148" t="s">
        <v>30</v>
      </c>
      <c r="AU70" s="148" t="s">
        <v>30</v>
      </c>
      <c r="AV70" s="148" t="s">
        <v>30</v>
      </c>
      <c r="AW70" s="148" t="s">
        <v>30</v>
      </c>
      <c r="AX70" s="142" t="s">
        <v>31</v>
      </c>
      <c r="AY70" s="142" t="s">
        <v>31</v>
      </c>
      <c r="AZ70" s="150" t="s">
        <v>30</v>
      </c>
      <c r="BA70" s="143" t="s">
        <v>32</v>
      </c>
      <c r="BB70" s="143" t="s">
        <v>32</v>
      </c>
      <c r="BC70" s="148" t="s">
        <v>30</v>
      </c>
      <c r="BD70" s="148" t="s">
        <v>30</v>
      </c>
      <c r="BE70" s="142" t="s">
        <v>31</v>
      </c>
      <c r="BF70" s="156"/>
      <c r="BG70" s="145">
        <f t="shared" si="6"/>
        <v>0</v>
      </c>
      <c r="BH70" s="146"/>
      <c r="BJ70" s="147"/>
      <c r="BN70" s="140"/>
      <c r="BS70" s="140"/>
    </row>
    <row r="71" spans="1:71" ht="13.8" customHeight="1" x14ac:dyDescent="0.3">
      <c r="A71" s="103" t="s">
        <v>372</v>
      </c>
      <c r="B71" s="103"/>
      <c r="C71" s="104" t="s">
        <v>373</v>
      </c>
      <c r="D71" s="104"/>
      <c r="E71" s="104" t="s">
        <v>230</v>
      </c>
      <c r="F71" s="104" t="s">
        <v>369</v>
      </c>
      <c r="G71" s="104" t="s">
        <v>231</v>
      </c>
      <c r="H71" s="141" t="s">
        <v>317</v>
      </c>
      <c r="I71" s="106" t="s">
        <v>374</v>
      </c>
      <c r="J71" s="12" t="s">
        <v>35</v>
      </c>
      <c r="K71" s="13">
        <v>45847</v>
      </c>
      <c r="L71" s="14" t="s">
        <v>28</v>
      </c>
      <c r="M71" s="15">
        <f t="shared" si="21"/>
        <v>31</v>
      </c>
      <c r="N71" s="15">
        <f t="shared" si="22"/>
        <v>17</v>
      </c>
      <c r="O71" s="15">
        <f t="shared" si="23"/>
        <v>17</v>
      </c>
      <c r="P71" s="15">
        <f t="shared" si="16"/>
        <v>0</v>
      </c>
      <c r="Q71" s="15">
        <f t="shared" si="17"/>
        <v>10</v>
      </c>
      <c r="R71" s="15">
        <f t="shared" si="18"/>
        <v>0</v>
      </c>
      <c r="S71" s="15">
        <f t="shared" si="24"/>
        <v>4</v>
      </c>
      <c r="T71" s="15">
        <f t="shared" si="25"/>
        <v>0</v>
      </c>
      <c r="U71" s="15">
        <f t="shared" si="26"/>
        <v>4</v>
      </c>
      <c r="V71" s="16">
        <f t="shared" si="27"/>
        <v>0</v>
      </c>
      <c r="W71" s="15">
        <f t="shared" si="19"/>
        <v>9</v>
      </c>
      <c r="X71" s="17">
        <f t="shared" si="28"/>
        <v>0</v>
      </c>
      <c r="Y71" s="17">
        <f t="shared" si="29"/>
        <v>0</v>
      </c>
      <c r="Z71" s="16">
        <f t="shared" si="20"/>
        <v>4</v>
      </c>
      <c r="AA71" s="142" t="s">
        <v>31</v>
      </c>
      <c r="AB71" s="148" t="s">
        <v>30</v>
      </c>
      <c r="AC71" s="142" t="s">
        <v>31</v>
      </c>
      <c r="AD71" s="142" t="s">
        <v>31</v>
      </c>
      <c r="AE71" s="143" t="s">
        <v>32</v>
      </c>
      <c r="AF71" s="143" t="s">
        <v>32</v>
      </c>
      <c r="AG71" s="143" t="s">
        <v>32</v>
      </c>
      <c r="AH71" s="143" t="s">
        <v>32</v>
      </c>
      <c r="AI71" s="148" t="s">
        <v>30</v>
      </c>
      <c r="AJ71" s="142" t="s">
        <v>31</v>
      </c>
      <c r="AK71" s="142" t="s">
        <v>31</v>
      </c>
      <c r="AL71" s="143" t="s">
        <v>32</v>
      </c>
      <c r="AM71" s="143" t="s">
        <v>32</v>
      </c>
      <c r="AN71" s="148" t="s">
        <v>30</v>
      </c>
      <c r="AO71" s="148" t="s">
        <v>30</v>
      </c>
      <c r="AP71" s="143" t="s">
        <v>32</v>
      </c>
      <c r="AQ71" s="142" t="s">
        <v>31</v>
      </c>
      <c r="AR71" s="142" t="s">
        <v>31</v>
      </c>
      <c r="AS71" s="144" t="s">
        <v>113</v>
      </c>
      <c r="AT71" s="144" t="s">
        <v>113</v>
      </c>
      <c r="AU71" s="144" t="s">
        <v>113</v>
      </c>
      <c r="AV71" s="144" t="s">
        <v>113</v>
      </c>
      <c r="AW71" s="143" t="s">
        <v>32</v>
      </c>
      <c r="AX71" s="142" t="s">
        <v>31</v>
      </c>
      <c r="AY71" s="142" t="s">
        <v>31</v>
      </c>
      <c r="AZ71" s="150" t="s">
        <v>32</v>
      </c>
      <c r="BA71" s="148" t="s">
        <v>30</v>
      </c>
      <c r="BB71" s="148" t="s">
        <v>30</v>
      </c>
      <c r="BC71" s="148" t="s">
        <v>30</v>
      </c>
      <c r="BD71" s="148" t="s">
        <v>30</v>
      </c>
      <c r="BE71" s="142" t="s">
        <v>31</v>
      </c>
      <c r="BF71" s="156"/>
      <c r="BG71" s="145">
        <f t="shared" si="6"/>
        <v>0</v>
      </c>
      <c r="BH71" s="146"/>
      <c r="BJ71" s="147"/>
      <c r="BN71" s="140"/>
      <c r="BS71" s="140"/>
    </row>
    <row r="72" spans="1:71" ht="13.8" customHeight="1" x14ac:dyDescent="0.3">
      <c r="A72" s="103" t="s">
        <v>375</v>
      </c>
      <c r="B72" s="103"/>
      <c r="C72" s="104" t="s">
        <v>376</v>
      </c>
      <c r="D72" s="104"/>
      <c r="E72" s="104" t="s">
        <v>230</v>
      </c>
      <c r="F72" s="104" t="s">
        <v>369</v>
      </c>
      <c r="G72" s="104" t="s">
        <v>231</v>
      </c>
      <c r="H72" s="141" t="s">
        <v>317</v>
      </c>
      <c r="I72" s="106" t="s">
        <v>377</v>
      </c>
      <c r="J72" s="12" t="s">
        <v>35</v>
      </c>
      <c r="K72" s="13">
        <v>45852</v>
      </c>
      <c r="L72" s="14" t="s">
        <v>28</v>
      </c>
      <c r="M72" s="15">
        <f t="shared" si="21"/>
        <v>31</v>
      </c>
      <c r="N72" s="15">
        <f>O72+R72+(COUNTIF(AA72:BE72,"P/2")/2)+(COUNTIF(AA72:BE72,"TR-P/2")/2)</f>
        <v>27</v>
      </c>
      <c r="O72" s="15">
        <f t="shared" si="23"/>
        <v>6</v>
      </c>
      <c r="P72" s="15">
        <f t="shared" si="16"/>
        <v>0</v>
      </c>
      <c r="Q72" s="15">
        <f t="shared" si="17"/>
        <v>4</v>
      </c>
      <c r="R72" s="15">
        <f t="shared" si="18"/>
        <v>21</v>
      </c>
      <c r="S72" s="15">
        <f t="shared" si="24"/>
        <v>0</v>
      </c>
      <c r="T72" s="15">
        <f t="shared" si="25"/>
        <v>0</v>
      </c>
      <c r="U72" s="15">
        <f t="shared" si="26"/>
        <v>0</v>
      </c>
      <c r="V72" s="16">
        <f t="shared" si="27"/>
        <v>21</v>
      </c>
      <c r="W72" s="15">
        <f t="shared" si="19"/>
        <v>1</v>
      </c>
      <c r="X72" s="17">
        <f t="shared" si="28"/>
        <v>0</v>
      </c>
      <c r="Y72" s="17">
        <f t="shared" si="29"/>
        <v>0</v>
      </c>
      <c r="Z72" s="16">
        <f t="shared" si="20"/>
        <v>21</v>
      </c>
      <c r="AA72" s="142" t="s">
        <v>31</v>
      </c>
      <c r="AB72" s="151" t="s">
        <v>133</v>
      </c>
      <c r="AC72" s="151" t="s">
        <v>133</v>
      </c>
      <c r="AD72" s="151" t="s">
        <v>133</v>
      </c>
      <c r="AE72" s="151" t="s">
        <v>133</v>
      </c>
      <c r="AF72" s="151" t="s">
        <v>133</v>
      </c>
      <c r="AG72" s="151" t="s">
        <v>133</v>
      </c>
      <c r="AH72" s="151" t="s">
        <v>133</v>
      </c>
      <c r="AI72" s="151" t="s">
        <v>133</v>
      </c>
      <c r="AJ72" s="151" t="s">
        <v>133</v>
      </c>
      <c r="AK72" s="151" t="s">
        <v>133</v>
      </c>
      <c r="AL72" s="151" t="s">
        <v>133</v>
      </c>
      <c r="AM72" s="151" t="s">
        <v>133</v>
      </c>
      <c r="AN72" s="151" t="s">
        <v>133</v>
      </c>
      <c r="AO72" s="151" t="s">
        <v>133</v>
      </c>
      <c r="AP72" s="151" t="s">
        <v>133</v>
      </c>
      <c r="AQ72" s="151" t="s">
        <v>133</v>
      </c>
      <c r="AR72" s="151" t="s">
        <v>133</v>
      </c>
      <c r="AS72" s="151" t="s">
        <v>133</v>
      </c>
      <c r="AT72" s="151" t="s">
        <v>133</v>
      </c>
      <c r="AU72" s="151" t="s">
        <v>133</v>
      </c>
      <c r="AV72" s="151" t="s">
        <v>133</v>
      </c>
      <c r="AW72" s="143" t="s">
        <v>32</v>
      </c>
      <c r="AX72" s="142" t="s">
        <v>31</v>
      </c>
      <c r="AY72" s="142" t="s">
        <v>31</v>
      </c>
      <c r="AZ72" s="150" t="s">
        <v>30</v>
      </c>
      <c r="BA72" s="148" t="s">
        <v>30</v>
      </c>
      <c r="BB72" s="148" t="s">
        <v>30</v>
      </c>
      <c r="BC72" s="148" t="s">
        <v>30</v>
      </c>
      <c r="BD72" s="148" t="s">
        <v>30</v>
      </c>
      <c r="BE72" s="142" t="s">
        <v>31</v>
      </c>
      <c r="BF72" s="156"/>
      <c r="BG72" s="145">
        <f t="shared" si="6"/>
        <v>0</v>
      </c>
      <c r="BH72" s="146"/>
      <c r="BJ72" s="147"/>
      <c r="BN72" s="140"/>
      <c r="BS72" s="140"/>
    </row>
    <row r="73" spans="1:71" ht="13.8" customHeight="1" x14ac:dyDescent="0.3">
      <c r="A73" s="103" t="s">
        <v>378</v>
      </c>
      <c r="B73" s="103"/>
      <c r="C73" s="104" t="s">
        <v>379</v>
      </c>
      <c r="D73" s="104"/>
      <c r="E73" s="104" t="s">
        <v>230</v>
      </c>
      <c r="F73" s="104" t="s">
        <v>369</v>
      </c>
      <c r="G73" s="104" t="s">
        <v>231</v>
      </c>
      <c r="H73" s="141" t="s">
        <v>317</v>
      </c>
      <c r="I73" s="106" t="s">
        <v>380</v>
      </c>
      <c r="J73" s="12" t="s">
        <v>35</v>
      </c>
      <c r="K73" s="13">
        <v>45859</v>
      </c>
      <c r="L73" s="14" t="s">
        <v>28</v>
      </c>
      <c r="M73" s="15">
        <f t="shared" si="21"/>
        <v>31</v>
      </c>
      <c r="N73" s="15">
        <f t="shared" si="22"/>
        <v>21</v>
      </c>
      <c r="O73" s="15">
        <f t="shared" si="23"/>
        <v>19.5</v>
      </c>
      <c r="P73" s="15">
        <f t="shared" si="16"/>
        <v>0</v>
      </c>
      <c r="Q73" s="15">
        <f t="shared" si="17"/>
        <v>10</v>
      </c>
      <c r="R73" s="15">
        <f t="shared" si="18"/>
        <v>1</v>
      </c>
      <c r="S73" s="15">
        <f t="shared" si="24"/>
        <v>0</v>
      </c>
      <c r="T73" s="15">
        <f t="shared" si="25"/>
        <v>0</v>
      </c>
      <c r="U73" s="15">
        <f t="shared" si="26"/>
        <v>0</v>
      </c>
      <c r="V73" s="16">
        <f t="shared" si="27"/>
        <v>1.5</v>
      </c>
      <c r="W73" s="15">
        <f t="shared" si="19"/>
        <v>0</v>
      </c>
      <c r="X73" s="17">
        <f t="shared" si="28"/>
        <v>0</v>
      </c>
      <c r="Y73" s="17">
        <f t="shared" si="29"/>
        <v>0</v>
      </c>
      <c r="Z73" s="16">
        <f t="shared" si="20"/>
        <v>1.5</v>
      </c>
      <c r="AA73" s="142" t="s">
        <v>31</v>
      </c>
      <c r="AB73" s="142" t="s">
        <v>31</v>
      </c>
      <c r="AC73" s="142" t="s">
        <v>31</v>
      </c>
      <c r="AD73" s="142" t="s">
        <v>31</v>
      </c>
      <c r="AE73" s="148" t="s">
        <v>30</v>
      </c>
      <c r="AF73" s="148" t="s">
        <v>30</v>
      </c>
      <c r="AG73" s="148" t="s">
        <v>30</v>
      </c>
      <c r="AH73" s="148" t="s">
        <v>30</v>
      </c>
      <c r="AI73" s="148" t="s">
        <v>30</v>
      </c>
      <c r="AJ73" s="148" t="s">
        <v>30</v>
      </c>
      <c r="AK73" s="142" t="s">
        <v>31</v>
      </c>
      <c r="AL73" s="148" t="s">
        <v>30</v>
      </c>
      <c r="AM73" s="148" t="s">
        <v>30</v>
      </c>
      <c r="AN73" s="148" t="s">
        <v>30</v>
      </c>
      <c r="AO73" s="148" t="s">
        <v>30</v>
      </c>
      <c r="AP73" s="148" t="s">
        <v>30</v>
      </c>
      <c r="AQ73" s="142" t="s">
        <v>31</v>
      </c>
      <c r="AR73" s="142" t="s">
        <v>31</v>
      </c>
      <c r="AS73" s="148" t="s">
        <v>30</v>
      </c>
      <c r="AT73" s="148" t="s">
        <v>30</v>
      </c>
      <c r="AU73" s="143" t="s">
        <v>30</v>
      </c>
      <c r="AV73" s="148" t="s">
        <v>30</v>
      </c>
      <c r="AW73" s="148" t="s">
        <v>30</v>
      </c>
      <c r="AX73" s="142" t="s">
        <v>31</v>
      </c>
      <c r="AY73" s="142" t="s">
        <v>31</v>
      </c>
      <c r="AZ73" s="150" t="s">
        <v>34</v>
      </c>
      <c r="BA73" s="148" t="s">
        <v>30</v>
      </c>
      <c r="BB73" s="143" t="s">
        <v>30</v>
      </c>
      <c r="BC73" s="148" t="s">
        <v>30</v>
      </c>
      <c r="BD73" s="151" t="s">
        <v>133</v>
      </c>
      <c r="BE73" s="142" t="s">
        <v>31</v>
      </c>
      <c r="BF73" s="156"/>
      <c r="BG73" s="145">
        <f t="shared" si="6"/>
        <v>0</v>
      </c>
      <c r="BH73" s="146"/>
      <c r="BJ73" s="147"/>
      <c r="BN73" s="140"/>
      <c r="BS73" s="140"/>
    </row>
    <row r="74" spans="1:71" ht="13.8" customHeight="1" x14ac:dyDescent="0.3">
      <c r="A74" s="120" t="s">
        <v>601</v>
      </c>
      <c r="B74" s="120">
        <v>1278</v>
      </c>
      <c r="C74" s="122" t="s">
        <v>602</v>
      </c>
      <c r="D74" s="104"/>
      <c r="E74" s="104" t="s">
        <v>230</v>
      </c>
      <c r="F74" s="104" t="s">
        <v>369</v>
      </c>
      <c r="G74" s="104" t="s">
        <v>231</v>
      </c>
      <c r="H74" s="141" t="s">
        <v>317</v>
      </c>
      <c r="I74" s="106" t="s">
        <v>603</v>
      </c>
      <c r="J74" s="12" t="s">
        <v>35</v>
      </c>
      <c r="K74" s="13">
        <v>45902</v>
      </c>
      <c r="L74" s="14" t="s">
        <v>28</v>
      </c>
      <c r="M74" s="15">
        <f t="shared" si="21"/>
        <v>9</v>
      </c>
      <c r="N74" s="15">
        <f t="shared" si="22"/>
        <v>5</v>
      </c>
      <c r="O74" s="15">
        <f t="shared" si="23"/>
        <v>4</v>
      </c>
      <c r="P74" s="15">
        <f t="shared" si="16"/>
        <v>0</v>
      </c>
      <c r="Q74" s="15">
        <f t="shared" si="17"/>
        <v>4</v>
      </c>
      <c r="R74" s="15">
        <f t="shared" si="18"/>
        <v>1</v>
      </c>
      <c r="S74" s="15">
        <f t="shared" si="24"/>
        <v>0</v>
      </c>
      <c r="T74" s="15">
        <f t="shared" si="25"/>
        <v>0</v>
      </c>
      <c r="U74" s="15">
        <f t="shared" si="26"/>
        <v>0</v>
      </c>
      <c r="V74" s="16">
        <f t="shared" si="27"/>
        <v>1</v>
      </c>
      <c r="W74" s="15">
        <f t="shared" si="19"/>
        <v>0</v>
      </c>
      <c r="X74" s="17">
        <f t="shared" si="28"/>
        <v>0</v>
      </c>
      <c r="Y74" s="17">
        <f t="shared" si="29"/>
        <v>0</v>
      </c>
      <c r="Z74" s="16">
        <f t="shared" si="20"/>
        <v>1</v>
      </c>
      <c r="AA74" s="142" t="s">
        <v>31</v>
      </c>
      <c r="AB74" s="142" t="s">
        <v>31</v>
      </c>
      <c r="AC74" s="142" t="s">
        <v>31</v>
      </c>
      <c r="AD74" s="142" t="s">
        <v>31</v>
      </c>
      <c r="AE74" s="148" t="s">
        <v>30</v>
      </c>
      <c r="AF74" s="148" t="s">
        <v>30</v>
      </c>
      <c r="AG74" s="148" t="s">
        <v>30</v>
      </c>
      <c r="AH74" s="151" t="s">
        <v>133</v>
      </c>
      <c r="AI74" s="143" t="s">
        <v>30</v>
      </c>
      <c r="AJ74" s="151" t="s">
        <v>162</v>
      </c>
      <c r="AK74" s="151" t="s">
        <v>162</v>
      </c>
      <c r="AL74" s="151" t="s">
        <v>162</v>
      </c>
      <c r="AM74" s="151" t="s">
        <v>162</v>
      </c>
      <c r="AN74" s="151" t="s">
        <v>162</v>
      </c>
      <c r="AO74" s="151" t="s">
        <v>162</v>
      </c>
      <c r="AP74" s="151" t="s">
        <v>162</v>
      </c>
      <c r="AQ74" s="151" t="s">
        <v>162</v>
      </c>
      <c r="AR74" s="151" t="s">
        <v>162</v>
      </c>
      <c r="AS74" s="151" t="s">
        <v>162</v>
      </c>
      <c r="AT74" s="151" t="s">
        <v>162</v>
      </c>
      <c r="AU74" s="151" t="s">
        <v>162</v>
      </c>
      <c r="AV74" s="151" t="s">
        <v>162</v>
      </c>
      <c r="AW74" s="151" t="s">
        <v>162</v>
      </c>
      <c r="AX74" s="151" t="s">
        <v>162</v>
      </c>
      <c r="AY74" s="151" t="s">
        <v>162</v>
      </c>
      <c r="AZ74" s="151" t="s">
        <v>162</v>
      </c>
      <c r="BA74" s="151" t="s">
        <v>162</v>
      </c>
      <c r="BB74" s="151" t="s">
        <v>162</v>
      </c>
      <c r="BC74" s="151" t="s">
        <v>162</v>
      </c>
      <c r="BD74" s="151" t="s">
        <v>162</v>
      </c>
      <c r="BE74" s="151" t="s">
        <v>162</v>
      </c>
      <c r="BF74" s="156"/>
      <c r="BG74" s="145">
        <f t="shared" si="6"/>
        <v>0</v>
      </c>
      <c r="BH74" s="146"/>
      <c r="BJ74" s="147"/>
      <c r="BN74" s="140"/>
      <c r="BS74" s="140"/>
    </row>
    <row r="75" spans="1:71" ht="13.8" customHeight="1" x14ac:dyDescent="0.3">
      <c r="A75" s="103" t="s">
        <v>381</v>
      </c>
      <c r="B75" s="103"/>
      <c r="C75" s="104" t="s">
        <v>382</v>
      </c>
      <c r="D75" s="104"/>
      <c r="E75" s="104" t="s">
        <v>230</v>
      </c>
      <c r="F75" s="104" t="s">
        <v>369</v>
      </c>
      <c r="G75" s="104" t="s">
        <v>194</v>
      </c>
      <c r="H75" s="141" t="s">
        <v>317</v>
      </c>
      <c r="I75" s="106" t="s">
        <v>383</v>
      </c>
      <c r="J75" s="12" t="s">
        <v>35</v>
      </c>
      <c r="K75" s="13">
        <v>45923</v>
      </c>
      <c r="L75" s="14" t="s">
        <v>28</v>
      </c>
      <c r="M75" s="15">
        <f t="shared" si="21"/>
        <v>31</v>
      </c>
      <c r="N75" s="15">
        <f t="shared" si="22"/>
        <v>22</v>
      </c>
      <c r="O75" s="15">
        <f t="shared" si="23"/>
        <v>22</v>
      </c>
      <c r="P75" s="15">
        <f t="shared" si="16"/>
        <v>0</v>
      </c>
      <c r="Q75" s="15">
        <f t="shared" si="17"/>
        <v>9</v>
      </c>
      <c r="R75" s="15">
        <f t="shared" si="18"/>
        <v>0</v>
      </c>
      <c r="S75" s="15">
        <f t="shared" si="24"/>
        <v>0</v>
      </c>
      <c r="T75" s="15">
        <f t="shared" si="25"/>
        <v>0</v>
      </c>
      <c r="U75" s="15">
        <f t="shared" si="26"/>
        <v>0</v>
      </c>
      <c r="V75" s="16">
        <f t="shared" si="27"/>
        <v>0</v>
      </c>
      <c r="W75" s="15">
        <f t="shared" si="19"/>
        <v>9</v>
      </c>
      <c r="X75" s="17">
        <f t="shared" si="28"/>
        <v>0</v>
      </c>
      <c r="Y75" s="17">
        <f t="shared" si="29"/>
        <v>0</v>
      </c>
      <c r="Z75" s="16">
        <f t="shared" si="20"/>
        <v>0</v>
      </c>
      <c r="AA75" s="142" t="s">
        <v>31</v>
      </c>
      <c r="AB75" s="148" t="s">
        <v>30</v>
      </c>
      <c r="AC75" s="142" t="s">
        <v>31</v>
      </c>
      <c r="AD75" s="142" t="s">
        <v>31</v>
      </c>
      <c r="AE75" s="148" t="s">
        <v>30</v>
      </c>
      <c r="AF75" s="148" t="s">
        <v>30</v>
      </c>
      <c r="AG75" s="148" t="s">
        <v>30</v>
      </c>
      <c r="AH75" s="148" t="s">
        <v>30</v>
      </c>
      <c r="AI75" s="143" t="s">
        <v>30</v>
      </c>
      <c r="AJ75" s="150" t="s">
        <v>32</v>
      </c>
      <c r="AK75" s="142" t="s">
        <v>31</v>
      </c>
      <c r="AL75" s="143" t="s">
        <v>32</v>
      </c>
      <c r="AM75" s="148" t="s">
        <v>30</v>
      </c>
      <c r="AN75" s="148" t="s">
        <v>30</v>
      </c>
      <c r="AO75" s="143" t="s">
        <v>32</v>
      </c>
      <c r="AP75" s="143" t="s">
        <v>32</v>
      </c>
      <c r="AQ75" s="142" t="s">
        <v>31</v>
      </c>
      <c r="AR75" s="142" t="s">
        <v>31</v>
      </c>
      <c r="AS75" s="148" t="s">
        <v>30</v>
      </c>
      <c r="AT75" s="143" t="s">
        <v>32</v>
      </c>
      <c r="AU75" s="148" t="s">
        <v>30</v>
      </c>
      <c r="AV75" s="143" t="s">
        <v>32</v>
      </c>
      <c r="AW75" s="148" t="s">
        <v>30</v>
      </c>
      <c r="AX75" s="142" t="s">
        <v>31</v>
      </c>
      <c r="AY75" s="142" t="s">
        <v>31</v>
      </c>
      <c r="AZ75" s="150" t="s">
        <v>30</v>
      </c>
      <c r="BA75" s="143" t="s">
        <v>32</v>
      </c>
      <c r="BB75" s="143" t="s">
        <v>32</v>
      </c>
      <c r="BC75" s="148" t="s">
        <v>30</v>
      </c>
      <c r="BD75" s="143" t="s">
        <v>32</v>
      </c>
      <c r="BE75" s="142" t="s">
        <v>31</v>
      </c>
      <c r="BF75" s="156"/>
      <c r="BG75" s="145">
        <f t="shared" ref="BG75:BG115" si="30">COUNTBLANK(AA75:BE75)</f>
        <v>0</v>
      </c>
      <c r="BH75" s="146"/>
      <c r="BJ75" s="147"/>
      <c r="BN75" s="140"/>
      <c r="BS75" s="140"/>
    </row>
    <row r="76" spans="1:71" ht="13.8" customHeight="1" x14ac:dyDescent="0.3">
      <c r="A76" s="103" t="s">
        <v>384</v>
      </c>
      <c r="B76" s="103"/>
      <c r="C76" s="104" t="s">
        <v>385</v>
      </c>
      <c r="D76" s="104"/>
      <c r="E76" s="104" t="s">
        <v>230</v>
      </c>
      <c r="F76" s="104" t="s">
        <v>369</v>
      </c>
      <c r="G76" s="104" t="s">
        <v>231</v>
      </c>
      <c r="H76" s="141" t="s">
        <v>317</v>
      </c>
      <c r="I76" s="106" t="s">
        <v>386</v>
      </c>
      <c r="J76" s="12" t="s">
        <v>35</v>
      </c>
      <c r="K76" s="13">
        <v>45946</v>
      </c>
      <c r="L76" s="14" t="s">
        <v>28</v>
      </c>
      <c r="M76" s="15">
        <f t="shared" si="21"/>
        <v>31</v>
      </c>
      <c r="N76" s="15">
        <f t="shared" si="22"/>
        <v>21</v>
      </c>
      <c r="O76" s="15">
        <f t="shared" si="23"/>
        <v>18.5</v>
      </c>
      <c r="P76" s="15">
        <f t="shared" si="16"/>
        <v>0</v>
      </c>
      <c r="Q76" s="15">
        <f t="shared" si="17"/>
        <v>9</v>
      </c>
      <c r="R76" s="15">
        <f t="shared" si="18"/>
        <v>2</v>
      </c>
      <c r="S76" s="15">
        <f t="shared" si="24"/>
        <v>1</v>
      </c>
      <c r="T76" s="15">
        <f t="shared" si="25"/>
        <v>0</v>
      </c>
      <c r="U76" s="15">
        <f t="shared" si="26"/>
        <v>1</v>
      </c>
      <c r="V76" s="16">
        <f t="shared" si="27"/>
        <v>2.5</v>
      </c>
      <c r="W76" s="15">
        <f t="shared" si="19"/>
        <v>11</v>
      </c>
      <c r="X76" s="17">
        <f t="shared" si="28"/>
        <v>0</v>
      </c>
      <c r="Y76" s="17">
        <f t="shared" si="29"/>
        <v>0</v>
      </c>
      <c r="Z76" s="16">
        <f t="shared" si="20"/>
        <v>3.5</v>
      </c>
      <c r="AA76" s="142" t="s">
        <v>31</v>
      </c>
      <c r="AB76" s="148" t="s">
        <v>30</v>
      </c>
      <c r="AC76" s="142" t="s">
        <v>31</v>
      </c>
      <c r="AD76" s="142" t="s">
        <v>31</v>
      </c>
      <c r="AE76" s="148" t="s">
        <v>30</v>
      </c>
      <c r="AF76" s="148" t="s">
        <v>30</v>
      </c>
      <c r="AG76" s="148" t="s">
        <v>30</v>
      </c>
      <c r="AH76" s="148" t="s">
        <v>30</v>
      </c>
      <c r="AI76" s="148" t="s">
        <v>30</v>
      </c>
      <c r="AJ76" s="150" t="s">
        <v>32</v>
      </c>
      <c r="AK76" s="142" t="s">
        <v>31</v>
      </c>
      <c r="AL76" s="143" t="s">
        <v>32</v>
      </c>
      <c r="AM76" s="143" t="s">
        <v>32</v>
      </c>
      <c r="AN76" s="143" t="s">
        <v>32</v>
      </c>
      <c r="AO76" s="143" t="s">
        <v>32</v>
      </c>
      <c r="AP76" s="150" t="s">
        <v>34</v>
      </c>
      <c r="AQ76" s="142" t="s">
        <v>31</v>
      </c>
      <c r="AR76" s="142" t="s">
        <v>31</v>
      </c>
      <c r="AS76" s="144" t="s">
        <v>113</v>
      </c>
      <c r="AT76" s="143" t="s">
        <v>32</v>
      </c>
      <c r="AU76" s="143" t="s">
        <v>32</v>
      </c>
      <c r="AV76" s="143" t="s">
        <v>32</v>
      </c>
      <c r="AW76" s="143" t="s">
        <v>32</v>
      </c>
      <c r="AX76" s="142" t="s">
        <v>31</v>
      </c>
      <c r="AY76" s="142" t="s">
        <v>31</v>
      </c>
      <c r="AZ76" s="150" t="s">
        <v>32</v>
      </c>
      <c r="BA76" s="148" t="s">
        <v>30</v>
      </c>
      <c r="BB76" s="143" t="s">
        <v>32</v>
      </c>
      <c r="BC76" s="151" t="s">
        <v>133</v>
      </c>
      <c r="BD76" s="151" t="s">
        <v>133</v>
      </c>
      <c r="BE76" s="142" t="s">
        <v>31</v>
      </c>
      <c r="BF76" s="156"/>
      <c r="BG76" s="145">
        <f t="shared" si="30"/>
        <v>0</v>
      </c>
      <c r="BH76" s="146"/>
      <c r="BJ76" s="147"/>
      <c r="BK76" s="162"/>
      <c r="BN76" s="140"/>
      <c r="BS76" s="140"/>
    </row>
    <row r="77" spans="1:71" ht="13.8" customHeight="1" x14ac:dyDescent="0.3">
      <c r="A77" s="103" t="s">
        <v>387</v>
      </c>
      <c r="B77" s="103"/>
      <c r="C77" s="104" t="s">
        <v>388</v>
      </c>
      <c r="D77" s="104"/>
      <c r="E77" s="104" t="s">
        <v>230</v>
      </c>
      <c r="F77" s="104" t="s">
        <v>369</v>
      </c>
      <c r="G77" s="104" t="s">
        <v>231</v>
      </c>
      <c r="H77" s="141" t="s">
        <v>317</v>
      </c>
      <c r="I77" s="106" t="s">
        <v>389</v>
      </c>
      <c r="J77" s="12" t="s">
        <v>35</v>
      </c>
      <c r="K77" s="13">
        <v>45957</v>
      </c>
      <c r="L77" s="14" t="s">
        <v>28</v>
      </c>
      <c r="M77" s="15">
        <f t="shared" si="21"/>
        <v>31</v>
      </c>
      <c r="N77" s="15">
        <f t="shared" si="22"/>
        <v>22</v>
      </c>
      <c r="O77" s="15">
        <f t="shared" si="23"/>
        <v>22</v>
      </c>
      <c r="P77" s="15">
        <f t="shared" si="16"/>
        <v>0</v>
      </c>
      <c r="Q77" s="15">
        <f t="shared" si="17"/>
        <v>9</v>
      </c>
      <c r="R77" s="15">
        <f t="shared" si="18"/>
        <v>0</v>
      </c>
      <c r="S77" s="15">
        <f t="shared" si="24"/>
        <v>0</v>
      </c>
      <c r="T77" s="15">
        <f t="shared" si="25"/>
        <v>0</v>
      </c>
      <c r="U77" s="15">
        <f t="shared" si="26"/>
        <v>0</v>
      </c>
      <c r="V77" s="16">
        <f t="shared" si="27"/>
        <v>0</v>
      </c>
      <c r="W77" s="15">
        <f t="shared" si="19"/>
        <v>1</v>
      </c>
      <c r="X77" s="17">
        <f t="shared" si="28"/>
        <v>0</v>
      </c>
      <c r="Y77" s="17">
        <f t="shared" si="29"/>
        <v>0</v>
      </c>
      <c r="Z77" s="16">
        <f t="shared" si="20"/>
        <v>0</v>
      </c>
      <c r="AA77" s="142" t="s">
        <v>31</v>
      </c>
      <c r="AB77" s="148" t="s">
        <v>30</v>
      </c>
      <c r="AC77" s="142" t="s">
        <v>31</v>
      </c>
      <c r="AD77" s="142" t="s">
        <v>31</v>
      </c>
      <c r="AE77" s="148" t="s">
        <v>30</v>
      </c>
      <c r="AF77" s="148" t="s">
        <v>30</v>
      </c>
      <c r="AG77" s="148" t="s">
        <v>30</v>
      </c>
      <c r="AH77" s="148" t="s">
        <v>30</v>
      </c>
      <c r="AI77" s="148" t="s">
        <v>30</v>
      </c>
      <c r="AJ77" s="150" t="s">
        <v>32</v>
      </c>
      <c r="AK77" s="142" t="s">
        <v>31</v>
      </c>
      <c r="AL77" s="148" t="s">
        <v>30</v>
      </c>
      <c r="AM77" s="148" t="s">
        <v>30</v>
      </c>
      <c r="AN77" s="148" t="s">
        <v>30</v>
      </c>
      <c r="AO77" s="148" t="s">
        <v>30</v>
      </c>
      <c r="AP77" s="148" t="s">
        <v>30</v>
      </c>
      <c r="AQ77" s="142" t="s">
        <v>31</v>
      </c>
      <c r="AR77" s="142" t="s">
        <v>31</v>
      </c>
      <c r="AS77" s="148" t="s">
        <v>30</v>
      </c>
      <c r="AT77" s="148" t="s">
        <v>30</v>
      </c>
      <c r="AU77" s="148" t="s">
        <v>30</v>
      </c>
      <c r="AV77" s="148" t="s">
        <v>30</v>
      </c>
      <c r="AW77" s="148" t="s">
        <v>30</v>
      </c>
      <c r="AX77" s="142" t="s">
        <v>31</v>
      </c>
      <c r="AY77" s="142" t="s">
        <v>31</v>
      </c>
      <c r="AZ77" s="150" t="s">
        <v>30</v>
      </c>
      <c r="BA77" s="148" t="s">
        <v>30</v>
      </c>
      <c r="BB77" s="148" t="s">
        <v>30</v>
      </c>
      <c r="BC77" s="148" t="s">
        <v>30</v>
      </c>
      <c r="BD77" s="148" t="s">
        <v>30</v>
      </c>
      <c r="BE77" s="142" t="s">
        <v>31</v>
      </c>
      <c r="BF77" s="156"/>
      <c r="BG77" s="145">
        <f t="shared" si="30"/>
        <v>0</v>
      </c>
      <c r="BH77" s="146"/>
      <c r="BJ77" s="147"/>
      <c r="BN77" s="140"/>
      <c r="BS77" s="140"/>
    </row>
    <row r="78" spans="1:71" ht="13.8" customHeight="1" x14ac:dyDescent="0.3">
      <c r="A78" s="103" t="s">
        <v>390</v>
      </c>
      <c r="B78" s="103"/>
      <c r="C78" s="104" t="s">
        <v>391</v>
      </c>
      <c r="D78" s="104"/>
      <c r="E78" s="104" t="s">
        <v>230</v>
      </c>
      <c r="F78" s="104" t="s">
        <v>369</v>
      </c>
      <c r="G78" s="104" t="s">
        <v>231</v>
      </c>
      <c r="H78" s="141" t="s">
        <v>317</v>
      </c>
      <c r="I78" s="106" t="s">
        <v>392</v>
      </c>
      <c r="J78" s="12" t="s">
        <v>312</v>
      </c>
      <c r="K78" s="13">
        <v>45958</v>
      </c>
      <c r="L78" s="14" t="s">
        <v>28</v>
      </c>
      <c r="M78" s="15">
        <f t="shared" si="21"/>
        <v>31</v>
      </c>
      <c r="N78" s="15">
        <f t="shared" si="22"/>
        <v>21</v>
      </c>
      <c r="O78" s="15">
        <f t="shared" si="23"/>
        <v>20</v>
      </c>
      <c r="P78" s="15">
        <f t="shared" si="16"/>
        <v>0</v>
      </c>
      <c r="Q78" s="15">
        <f t="shared" si="17"/>
        <v>10</v>
      </c>
      <c r="R78" s="15">
        <f t="shared" si="18"/>
        <v>1</v>
      </c>
      <c r="S78" s="15">
        <f t="shared" si="24"/>
        <v>0</v>
      </c>
      <c r="T78" s="15">
        <f t="shared" si="25"/>
        <v>0</v>
      </c>
      <c r="U78" s="15">
        <f t="shared" si="26"/>
        <v>0</v>
      </c>
      <c r="V78" s="16">
        <f t="shared" si="27"/>
        <v>1</v>
      </c>
      <c r="W78" s="15">
        <f t="shared" si="19"/>
        <v>3</v>
      </c>
      <c r="X78" s="17">
        <f t="shared" si="28"/>
        <v>0</v>
      </c>
      <c r="Y78" s="17">
        <f t="shared" si="29"/>
        <v>0</v>
      </c>
      <c r="Z78" s="16">
        <f t="shared" si="20"/>
        <v>1</v>
      </c>
      <c r="AA78" s="142" t="s">
        <v>31</v>
      </c>
      <c r="AB78" s="148" t="s">
        <v>30</v>
      </c>
      <c r="AC78" s="142" t="s">
        <v>31</v>
      </c>
      <c r="AD78" s="142" t="s">
        <v>31</v>
      </c>
      <c r="AE78" s="151" t="s">
        <v>133</v>
      </c>
      <c r="AF78" s="148" t="s">
        <v>30</v>
      </c>
      <c r="AG78" s="148" t="s">
        <v>30</v>
      </c>
      <c r="AH78" s="148" t="s">
        <v>30</v>
      </c>
      <c r="AI78" s="148" t="s">
        <v>30</v>
      </c>
      <c r="AJ78" s="142" t="s">
        <v>31</v>
      </c>
      <c r="AK78" s="142" t="s">
        <v>31</v>
      </c>
      <c r="AL78" s="148" t="s">
        <v>30</v>
      </c>
      <c r="AM78" s="148" t="s">
        <v>30</v>
      </c>
      <c r="AN78" s="148" t="s">
        <v>30</v>
      </c>
      <c r="AO78" s="148" t="s">
        <v>30</v>
      </c>
      <c r="AP78" s="148" t="s">
        <v>30</v>
      </c>
      <c r="AQ78" s="142" t="s">
        <v>31</v>
      </c>
      <c r="AR78" s="142" t="s">
        <v>31</v>
      </c>
      <c r="AS78" s="148" t="s">
        <v>30</v>
      </c>
      <c r="AT78" s="143" t="s">
        <v>32</v>
      </c>
      <c r="AU78" s="148" t="s">
        <v>30</v>
      </c>
      <c r="AV78" s="143" t="s">
        <v>32</v>
      </c>
      <c r="AW78" s="143" t="s">
        <v>32</v>
      </c>
      <c r="AX78" s="142" t="s">
        <v>31</v>
      </c>
      <c r="AY78" s="142" t="s">
        <v>31</v>
      </c>
      <c r="AZ78" s="150" t="s">
        <v>30</v>
      </c>
      <c r="BA78" s="148" t="s">
        <v>30</v>
      </c>
      <c r="BB78" s="148" t="s">
        <v>30</v>
      </c>
      <c r="BC78" s="148" t="s">
        <v>30</v>
      </c>
      <c r="BD78" s="148" t="s">
        <v>30</v>
      </c>
      <c r="BE78" s="142" t="s">
        <v>31</v>
      </c>
      <c r="BF78" s="156"/>
      <c r="BG78" s="145">
        <f t="shared" si="30"/>
        <v>0</v>
      </c>
      <c r="BH78" s="146"/>
      <c r="BJ78" s="147"/>
      <c r="BN78" s="140"/>
      <c r="BS78" s="140"/>
    </row>
    <row r="79" spans="1:71" ht="13.8" customHeight="1" x14ac:dyDescent="0.3">
      <c r="A79" s="103" t="s">
        <v>393</v>
      </c>
      <c r="B79" s="103"/>
      <c r="C79" s="104" t="s">
        <v>394</v>
      </c>
      <c r="D79" s="104"/>
      <c r="E79" s="104" t="s">
        <v>230</v>
      </c>
      <c r="F79" s="104" t="s">
        <v>369</v>
      </c>
      <c r="G79" s="104" t="s">
        <v>231</v>
      </c>
      <c r="H79" s="141" t="s">
        <v>317</v>
      </c>
      <c r="I79" s="106" t="s">
        <v>395</v>
      </c>
      <c r="J79" s="12" t="s">
        <v>396</v>
      </c>
      <c r="K79" s="13">
        <v>45978</v>
      </c>
      <c r="L79" s="14" t="s">
        <v>28</v>
      </c>
      <c r="M79" s="15">
        <f t="shared" si="21"/>
        <v>31</v>
      </c>
      <c r="N79" s="15">
        <f t="shared" si="22"/>
        <v>21</v>
      </c>
      <c r="O79" s="15">
        <f t="shared" si="23"/>
        <v>17.5</v>
      </c>
      <c r="P79" s="15">
        <f t="shared" si="16"/>
        <v>0</v>
      </c>
      <c r="Q79" s="15">
        <f t="shared" si="17"/>
        <v>10</v>
      </c>
      <c r="R79" s="15">
        <f t="shared" si="18"/>
        <v>2</v>
      </c>
      <c r="S79" s="15">
        <f t="shared" si="24"/>
        <v>0</v>
      </c>
      <c r="T79" s="15">
        <f t="shared" si="25"/>
        <v>0</v>
      </c>
      <c r="U79" s="15">
        <f t="shared" si="26"/>
        <v>0</v>
      </c>
      <c r="V79" s="16">
        <f t="shared" si="27"/>
        <v>3.5</v>
      </c>
      <c r="W79" s="15">
        <f t="shared" si="19"/>
        <v>7</v>
      </c>
      <c r="X79" s="17">
        <f t="shared" si="28"/>
        <v>0</v>
      </c>
      <c r="Y79" s="17">
        <f t="shared" si="29"/>
        <v>0</v>
      </c>
      <c r="Z79" s="16">
        <f t="shared" si="20"/>
        <v>3.5</v>
      </c>
      <c r="AA79" s="142" t="s">
        <v>31</v>
      </c>
      <c r="AB79" s="142" t="s">
        <v>31</v>
      </c>
      <c r="AC79" s="142" t="s">
        <v>31</v>
      </c>
      <c r="AD79" s="142" t="s">
        <v>31</v>
      </c>
      <c r="AE79" s="150" t="s">
        <v>34</v>
      </c>
      <c r="AF79" s="150" t="s">
        <v>34</v>
      </c>
      <c r="AG79" s="151" t="s">
        <v>133</v>
      </c>
      <c r="AH79" s="148" t="s">
        <v>30</v>
      </c>
      <c r="AI79" s="148" t="s">
        <v>30</v>
      </c>
      <c r="AJ79" s="143" t="s">
        <v>32</v>
      </c>
      <c r="AK79" s="142" t="s">
        <v>31</v>
      </c>
      <c r="AL79" s="143" t="s">
        <v>32</v>
      </c>
      <c r="AM79" s="150" t="s">
        <v>34</v>
      </c>
      <c r="AN79" s="143" t="s">
        <v>32</v>
      </c>
      <c r="AO79" s="148" t="s">
        <v>30</v>
      </c>
      <c r="AP79" s="143" t="s">
        <v>32</v>
      </c>
      <c r="AQ79" s="142" t="s">
        <v>31</v>
      </c>
      <c r="AR79" s="142" t="s">
        <v>31</v>
      </c>
      <c r="AS79" s="143" t="s">
        <v>30</v>
      </c>
      <c r="AT79" s="148" t="s">
        <v>30</v>
      </c>
      <c r="AU79" s="143" t="s">
        <v>32</v>
      </c>
      <c r="AV79" s="143" t="s">
        <v>32</v>
      </c>
      <c r="AW79" s="148" t="s">
        <v>30</v>
      </c>
      <c r="AX79" s="142" t="s">
        <v>31</v>
      </c>
      <c r="AY79" s="142" t="s">
        <v>31</v>
      </c>
      <c r="AZ79" s="150" t="s">
        <v>32</v>
      </c>
      <c r="BA79" s="148" t="s">
        <v>30</v>
      </c>
      <c r="BB79" s="151" t="s">
        <v>133</v>
      </c>
      <c r="BC79" s="148" t="s">
        <v>30</v>
      </c>
      <c r="BD79" s="148" t="s">
        <v>30</v>
      </c>
      <c r="BE79" s="142" t="s">
        <v>31</v>
      </c>
      <c r="BF79" s="156"/>
      <c r="BG79" s="145">
        <f t="shared" si="30"/>
        <v>0</v>
      </c>
      <c r="BH79" s="146"/>
      <c r="BJ79" s="147"/>
      <c r="BN79" s="140"/>
      <c r="BS79" s="140"/>
    </row>
    <row r="80" spans="1:71" ht="13.8" customHeight="1" x14ac:dyDescent="0.3">
      <c r="A80" s="103" t="s">
        <v>397</v>
      </c>
      <c r="B80" s="103"/>
      <c r="C80" s="104" t="s">
        <v>398</v>
      </c>
      <c r="D80" s="104"/>
      <c r="E80" s="104" t="s">
        <v>230</v>
      </c>
      <c r="F80" s="104" t="s">
        <v>369</v>
      </c>
      <c r="G80" s="104" t="s">
        <v>231</v>
      </c>
      <c r="H80" s="141" t="s">
        <v>317</v>
      </c>
      <c r="I80" s="106" t="s">
        <v>399</v>
      </c>
      <c r="J80" s="12" t="s">
        <v>35</v>
      </c>
      <c r="K80" s="13">
        <v>45978</v>
      </c>
      <c r="L80" s="14" t="s">
        <v>28</v>
      </c>
      <c r="M80" s="15">
        <f t="shared" si="21"/>
        <v>31</v>
      </c>
      <c r="N80" s="15">
        <f t="shared" si="22"/>
        <v>22</v>
      </c>
      <c r="O80" s="15">
        <f t="shared" si="23"/>
        <v>20</v>
      </c>
      <c r="P80" s="15">
        <f t="shared" si="16"/>
        <v>0</v>
      </c>
      <c r="Q80" s="15">
        <f t="shared" si="17"/>
        <v>9</v>
      </c>
      <c r="R80" s="15">
        <f t="shared" si="18"/>
        <v>2</v>
      </c>
      <c r="S80" s="15">
        <f t="shared" si="24"/>
        <v>0</v>
      </c>
      <c r="T80" s="15">
        <f t="shared" si="25"/>
        <v>1</v>
      </c>
      <c r="U80" s="15">
        <f t="shared" si="26"/>
        <v>0</v>
      </c>
      <c r="V80" s="16">
        <f t="shared" si="27"/>
        <v>2</v>
      </c>
      <c r="W80" s="15">
        <f t="shared" si="19"/>
        <v>11</v>
      </c>
      <c r="X80" s="17">
        <f t="shared" si="28"/>
        <v>0</v>
      </c>
      <c r="Y80" s="17">
        <f t="shared" si="29"/>
        <v>0</v>
      </c>
      <c r="Z80" s="16">
        <f t="shared" si="20"/>
        <v>2</v>
      </c>
      <c r="AA80" s="142" t="s">
        <v>31</v>
      </c>
      <c r="AB80" s="148" t="s">
        <v>30</v>
      </c>
      <c r="AC80" s="142" t="s">
        <v>31</v>
      </c>
      <c r="AD80" s="142" t="s">
        <v>31</v>
      </c>
      <c r="AE80" s="148" t="s">
        <v>30</v>
      </c>
      <c r="AF80" s="148" t="s">
        <v>30</v>
      </c>
      <c r="AG80" s="143" t="s">
        <v>32</v>
      </c>
      <c r="AH80" s="148" t="s">
        <v>30</v>
      </c>
      <c r="AI80" s="150" t="s">
        <v>30</v>
      </c>
      <c r="AJ80" s="150" t="s">
        <v>32</v>
      </c>
      <c r="AK80" s="142" t="s">
        <v>31</v>
      </c>
      <c r="AL80" s="143" t="s">
        <v>32</v>
      </c>
      <c r="AM80" s="143" t="s">
        <v>32</v>
      </c>
      <c r="AN80" s="143" t="s">
        <v>30</v>
      </c>
      <c r="AO80" s="148" t="s">
        <v>30</v>
      </c>
      <c r="AP80" s="151" t="s">
        <v>133</v>
      </c>
      <c r="AQ80" s="142" t="s">
        <v>31</v>
      </c>
      <c r="AR80" s="142" t="s">
        <v>31</v>
      </c>
      <c r="AS80" s="143" t="s">
        <v>32</v>
      </c>
      <c r="AT80" s="148" t="s">
        <v>30</v>
      </c>
      <c r="AU80" s="143" t="s">
        <v>32</v>
      </c>
      <c r="AV80" s="143" t="s">
        <v>32</v>
      </c>
      <c r="AW80" s="143" t="s">
        <v>215</v>
      </c>
      <c r="AX80" s="142" t="s">
        <v>31</v>
      </c>
      <c r="AY80" s="142" t="s">
        <v>31</v>
      </c>
      <c r="AZ80" s="150" t="s">
        <v>32</v>
      </c>
      <c r="BA80" s="143" t="s">
        <v>32</v>
      </c>
      <c r="BB80" s="151" t="s">
        <v>133</v>
      </c>
      <c r="BC80" s="148" t="s">
        <v>30</v>
      </c>
      <c r="BD80" s="143" t="s">
        <v>32</v>
      </c>
      <c r="BE80" s="142" t="s">
        <v>31</v>
      </c>
      <c r="BF80" s="156"/>
      <c r="BG80" s="145">
        <f t="shared" si="30"/>
        <v>0</v>
      </c>
      <c r="BH80" s="146"/>
      <c r="BJ80" s="147"/>
      <c r="BN80" s="140"/>
      <c r="BS80" s="140"/>
    </row>
    <row r="81" spans="1:71" ht="13.8" customHeight="1" x14ac:dyDescent="0.3">
      <c r="A81" s="103" t="s">
        <v>400</v>
      </c>
      <c r="B81" s="103"/>
      <c r="C81" s="104" t="s">
        <v>401</v>
      </c>
      <c r="D81" s="104"/>
      <c r="E81" s="104" t="s">
        <v>230</v>
      </c>
      <c r="F81" s="104" t="s">
        <v>369</v>
      </c>
      <c r="G81" s="104" t="s">
        <v>231</v>
      </c>
      <c r="H81" s="141" t="s">
        <v>317</v>
      </c>
      <c r="I81" s="106" t="s">
        <v>402</v>
      </c>
      <c r="J81" s="12" t="s">
        <v>35</v>
      </c>
      <c r="K81" s="13">
        <v>45985</v>
      </c>
      <c r="L81" s="14" t="s">
        <v>28</v>
      </c>
      <c r="M81" s="15">
        <f t="shared" si="21"/>
        <v>31</v>
      </c>
      <c r="N81" s="15">
        <f t="shared" si="22"/>
        <v>22</v>
      </c>
      <c r="O81" s="15">
        <f t="shared" si="23"/>
        <v>22</v>
      </c>
      <c r="P81" s="15">
        <f t="shared" si="16"/>
        <v>0</v>
      </c>
      <c r="Q81" s="15">
        <f t="shared" si="17"/>
        <v>9</v>
      </c>
      <c r="R81" s="15">
        <f t="shared" si="18"/>
        <v>0</v>
      </c>
      <c r="S81" s="15">
        <f t="shared" si="24"/>
        <v>0</v>
      </c>
      <c r="T81" s="15">
        <f t="shared" si="25"/>
        <v>0</v>
      </c>
      <c r="U81" s="15">
        <f t="shared" si="26"/>
        <v>0</v>
      </c>
      <c r="V81" s="16">
        <f t="shared" si="27"/>
        <v>0</v>
      </c>
      <c r="W81" s="15">
        <f t="shared" si="19"/>
        <v>4</v>
      </c>
      <c r="X81" s="17">
        <f t="shared" si="28"/>
        <v>0</v>
      </c>
      <c r="Y81" s="17">
        <f t="shared" si="29"/>
        <v>0</v>
      </c>
      <c r="Z81" s="16">
        <f t="shared" si="20"/>
        <v>0</v>
      </c>
      <c r="AA81" s="142" t="s">
        <v>31</v>
      </c>
      <c r="AB81" s="148" t="s">
        <v>30</v>
      </c>
      <c r="AC81" s="142" t="s">
        <v>31</v>
      </c>
      <c r="AD81" s="142" t="s">
        <v>31</v>
      </c>
      <c r="AE81" s="148" t="s">
        <v>30</v>
      </c>
      <c r="AF81" s="148" t="s">
        <v>30</v>
      </c>
      <c r="AG81" s="148" t="s">
        <v>30</v>
      </c>
      <c r="AH81" s="148" t="s">
        <v>30</v>
      </c>
      <c r="AI81" s="148" t="s">
        <v>30</v>
      </c>
      <c r="AJ81" s="150" t="s">
        <v>30</v>
      </c>
      <c r="AK81" s="142" t="s">
        <v>31</v>
      </c>
      <c r="AL81" s="143" t="s">
        <v>32</v>
      </c>
      <c r="AM81" s="148" t="s">
        <v>30</v>
      </c>
      <c r="AN81" s="148" t="s">
        <v>30</v>
      </c>
      <c r="AO81" s="148" t="s">
        <v>30</v>
      </c>
      <c r="AP81" s="148" t="s">
        <v>30</v>
      </c>
      <c r="AQ81" s="142" t="s">
        <v>31</v>
      </c>
      <c r="AR81" s="142" t="s">
        <v>31</v>
      </c>
      <c r="AS81" s="148" t="s">
        <v>30</v>
      </c>
      <c r="AT81" s="148" t="s">
        <v>30</v>
      </c>
      <c r="AU81" s="148" t="s">
        <v>30</v>
      </c>
      <c r="AV81" s="148" t="s">
        <v>30</v>
      </c>
      <c r="AW81" s="143" t="s">
        <v>32</v>
      </c>
      <c r="AX81" s="142" t="s">
        <v>31</v>
      </c>
      <c r="AY81" s="142" t="s">
        <v>31</v>
      </c>
      <c r="AZ81" s="150" t="s">
        <v>30</v>
      </c>
      <c r="BA81" s="143" t="s">
        <v>32</v>
      </c>
      <c r="BB81" s="148" t="s">
        <v>30</v>
      </c>
      <c r="BC81" s="148" t="s">
        <v>30</v>
      </c>
      <c r="BD81" s="143" t="s">
        <v>32</v>
      </c>
      <c r="BE81" s="142" t="s">
        <v>31</v>
      </c>
      <c r="BF81" s="156"/>
      <c r="BG81" s="145">
        <f t="shared" si="30"/>
        <v>0</v>
      </c>
      <c r="BH81" s="146"/>
      <c r="BJ81" s="147"/>
      <c r="BN81" s="140"/>
      <c r="BS81" s="140"/>
    </row>
    <row r="82" spans="1:71" ht="13.8" customHeight="1" x14ac:dyDescent="0.3">
      <c r="A82" s="163" t="s">
        <v>604</v>
      </c>
      <c r="B82" s="163"/>
      <c r="C82" s="164" t="s">
        <v>605</v>
      </c>
      <c r="D82" s="126"/>
      <c r="E82" s="104" t="s">
        <v>230</v>
      </c>
      <c r="F82" s="104" t="s">
        <v>369</v>
      </c>
      <c r="G82" s="104" t="s">
        <v>231</v>
      </c>
      <c r="H82" s="141" t="s">
        <v>317</v>
      </c>
      <c r="I82" s="106" t="s">
        <v>606</v>
      </c>
      <c r="J82" s="12" t="s">
        <v>35</v>
      </c>
      <c r="K82" s="13">
        <v>46000</v>
      </c>
      <c r="L82" s="14" t="s">
        <v>28</v>
      </c>
      <c r="M82" s="15">
        <f t="shared" si="21"/>
        <v>13</v>
      </c>
      <c r="N82" s="15">
        <f t="shared" si="22"/>
        <v>8</v>
      </c>
      <c r="O82" s="15">
        <f t="shared" si="23"/>
        <v>6</v>
      </c>
      <c r="P82" s="15">
        <f t="shared" si="16"/>
        <v>0</v>
      </c>
      <c r="Q82" s="15">
        <f t="shared" si="17"/>
        <v>5</v>
      </c>
      <c r="R82" s="15">
        <f t="shared" si="18"/>
        <v>2</v>
      </c>
      <c r="S82" s="15">
        <f t="shared" si="24"/>
        <v>0</v>
      </c>
      <c r="T82" s="15">
        <f t="shared" si="25"/>
        <v>0</v>
      </c>
      <c r="U82" s="15">
        <f t="shared" si="26"/>
        <v>0</v>
      </c>
      <c r="V82" s="16">
        <f t="shared" si="27"/>
        <v>2</v>
      </c>
      <c r="W82" s="15">
        <f t="shared" si="19"/>
        <v>2</v>
      </c>
      <c r="X82" s="17">
        <f t="shared" si="28"/>
        <v>0</v>
      </c>
      <c r="Y82" s="17">
        <f t="shared" si="29"/>
        <v>0</v>
      </c>
      <c r="Z82" s="16">
        <f t="shared" si="20"/>
        <v>2</v>
      </c>
      <c r="AA82" s="142" t="s">
        <v>31</v>
      </c>
      <c r="AB82" s="148" t="s">
        <v>30</v>
      </c>
      <c r="AC82" s="142" t="s">
        <v>31</v>
      </c>
      <c r="AD82" s="142" t="s">
        <v>31</v>
      </c>
      <c r="AE82" s="143" t="s">
        <v>32</v>
      </c>
      <c r="AF82" s="148" t="s">
        <v>30</v>
      </c>
      <c r="AG82" s="148" t="s">
        <v>30</v>
      </c>
      <c r="AH82" s="148" t="s">
        <v>30</v>
      </c>
      <c r="AI82" s="143" t="s">
        <v>32</v>
      </c>
      <c r="AJ82" s="142" t="s">
        <v>31</v>
      </c>
      <c r="AK82" s="142" t="s">
        <v>31</v>
      </c>
      <c r="AL82" s="151" t="s">
        <v>133</v>
      </c>
      <c r="AM82" s="151" t="s">
        <v>133</v>
      </c>
      <c r="AN82" s="142"/>
      <c r="AO82" s="142"/>
      <c r="AP82" s="142"/>
      <c r="AQ82" s="142"/>
      <c r="AR82" s="142"/>
      <c r="AS82" s="142"/>
      <c r="AT82" s="142"/>
      <c r="AU82" s="142"/>
      <c r="AV82" s="142"/>
      <c r="AW82" s="142"/>
      <c r="AX82" s="142"/>
      <c r="AY82" s="142"/>
      <c r="AZ82" s="142"/>
      <c r="BA82" s="142"/>
      <c r="BB82" s="142"/>
      <c r="BC82" s="142"/>
      <c r="BD82" s="142"/>
      <c r="BE82" s="142"/>
      <c r="BF82" s="156"/>
      <c r="BG82" s="145">
        <f t="shared" si="30"/>
        <v>18</v>
      </c>
      <c r="BH82" s="146"/>
      <c r="BJ82" s="147"/>
      <c r="BN82" s="140"/>
      <c r="BS82" s="140"/>
    </row>
    <row r="83" spans="1:71" ht="13.8" customHeight="1" x14ac:dyDescent="0.3">
      <c r="A83" s="163" t="s">
        <v>604</v>
      </c>
      <c r="B83" s="163"/>
      <c r="C83" s="164" t="s">
        <v>605</v>
      </c>
      <c r="D83" s="126"/>
      <c r="E83" s="104" t="s">
        <v>230</v>
      </c>
      <c r="F83" s="104" t="s">
        <v>369</v>
      </c>
      <c r="G83" s="104" t="s">
        <v>231</v>
      </c>
      <c r="H83" s="141" t="s">
        <v>317</v>
      </c>
      <c r="I83" s="106" t="s">
        <v>606</v>
      </c>
      <c r="J83" s="12" t="s">
        <v>35</v>
      </c>
      <c r="K83" s="13">
        <v>46000</v>
      </c>
      <c r="L83" s="112" t="s">
        <v>206</v>
      </c>
      <c r="M83" s="15">
        <f t="shared" si="21"/>
        <v>18</v>
      </c>
      <c r="N83" s="15">
        <f t="shared" si="22"/>
        <v>13</v>
      </c>
      <c r="O83" s="15">
        <f t="shared" si="23"/>
        <v>12</v>
      </c>
      <c r="P83" s="15">
        <f t="shared" si="16"/>
        <v>0</v>
      </c>
      <c r="Q83" s="15">
        <f t="shared" si="17"/>
        <v>5</v>
      </c>
      <c r="R83" s="15">
        <f t="shared" si="18"/>
        <v>1</v>
      </c>
      <c r="S83" s="15">
        <f t="shared" si="24"/>
        <v>0</v>
      </c>
      <c r="T83" s="15">
        <f t="shared" si="25"/>
        <v>0</v>
      </c>
      <c r="U83" s="15">
        <f t="shared" si="26"/>
        <v>0</v>
      </c>
      <c r="V83" s="16">
        <f t="shared" si="27"/>
        <v>1</v>
      </c>
      <c r="W83" s="15">
        <f t="shared" si="19"/>
        <v>0</v>
      </c>
      <c r="X83" s="17">
        <f t="shared" si="28"/>
        <v>0</v>
      </c>
      <c r="Y83" s="17">
        <f t="shared" si="29"/>
        <v>0</v>
      </c>
      <c r="Z83" s="16">
        <f t="shared" si="20"/>
        <v>1</v>
      </c>
      <c r="AA83" s="142"/>
      <c r="AB83" s="142"/>
      <c r="AC83" s="142"/>
      <c r="AD83" s="142"/>
      <c r="AE83" s="142"/>
      <c r="AF83" s="142"/>
      <c r="AG83" s="142"/>
      <c r="AH83" s="142"/>
      <c r="AI83" s="142"/>
      <c r="AJ83" s="142"/>
      <c r="AK83" s="142"/>
      <c r="AL83" s="142"/>
      <c r="AM83" s="142"/>
      <c r="AN83" s="150" t="s">
        <v>30</v>
      </c>
      <c r="AO83" s="150" t="s">
        <v>30</v>
      </c>
      <c r="AP83" s="150" t="s">
        <v>30</v>
      </c>
      <c r="AQ83" s="142" t="s">
        <v>31</v>
      </c>
      <c r="AR83" s="142" t="s">
        <v>31</v>
      </c>
      <c r="AS83" s="150" t="s">
        <v>30</v>
      </c>
      <c r="AT83" s="150" t="s">
        <v>30</v>
      </c>
      <c r="AU83" s="150" t="s">
        <v>30</v>
      </c>
      <c r="AV83" s="150" t="s">
        <v>30</v>
      </c>
      <c r="AW83" s="150" t="s">
        <v>30</v>
      </c>
      <c r="AX83" s="142" t="s">
        <v>31</v>
      </c>
      <c r="AY83" s="142" t="s">
        <v>31</v>
      </c>
      <c r="AZ83" s="151" t="s">
        <v>133</v>
      </c>
      <c r="BA83" s="150" t="s">
        <v>30</v>
      </c>
      <c r="BB83" s="150" t="s">
        <v>30</v>
      </c>
      <c r="BC83" s="150" t="s">
        <v>30</v>
      </c>
      <c r="BD83" s="150" t="s">
        <v>30</v>
      </c>
      <c r="BE83" s="142" t="s">
        <v>31</v>
      </c>
      <c r="BF83" s="156"/>
      <c r="BG83" s="145">
        <f t="shared" si="30"/>
        <v>13</v>
      </c>
      <c r="BH83" s="146"/>
      <c r="BJ83" s="147"/>
      <c r="BN83" s="140"/>
      <c r="BS83" s="140"/>
    </row>
    <row r="84" spans="1:71" ht="13.8" customHeight="1" x14ac:dyDescent="0.3">
      <c r="A84" s="109" t="s">
        <v>403</v>
      </c>
      <c r="B84" s="109"/>
      <c r="C84" s="111" t="s">
        <v>404</v>
      </c>
      <c r="D84" s="126"/>
      <c r="E84" s="104" t="s">
        <v>230</v>
      </c>
      <c r="F84" s="104" t="s">
        <v>369</v>
      </c>
      <c r="G84" s="104" t="s">
        <v>231</v>
      </c>
      <c r="H84" s="141" t="s">
        <v>317</v>
      </c>
      <c r="I84" s="106" t="s">
        <v>405</v>
      </c>
      <c r="J84" s="12" t="s">
        <v>35</v>
      </c>
      <c r="K84" s="13">
        <v>46028</v>
      </c>
      <c r="L84" s="14" t="s">
        <v>28</v>
      </c>
      <c r="M84" s="15">
        <f t="shared" si="21"/>
        <v>26</v>
      </c>
      <c r="N84" s="15">
        <f t="shared" si="22"/>
        <v>19</v>
      </c>
      <c r="O84" s="15">
        <f t="shared" si="23"/>
        <v>19</v>
      </c>
      <c r="P84" s="15">
        <f t="shared" si="16"/>
        <v>0</v>
      </c>
      <c r="Q84" s="15">
        <f t="shared" si="17"/>
        <v>7</v>
      </c>
      <c r="R84" s="15">
        <f t="shared" si="18"/>
        <v>0</v>
      </c>
      <c r="S84" s="15">
        <f t="shared" si="24"/>
        <v>0</v>
      </c>
      <c r="T84" s="15">
        <f t="shared" si="25"/>
        <v>0</v>
      </c>
      <c r="U84" s="15">
        <f t="shared" si="26"/>
        <v>0</v>
      </c>
      <c r="V84" s="16">
        <f t="shared" si="27"/>
        <v>0</v>
      </c>
      <c r="W84" s="15">
        <f t="shared" si="19"/>
        <v>4</v>
      </c>
      <c r="X84" s="17">
        <f t="shared" si="28"/>
        <v>0</v>
      </c>
      <c r="Y84" s="17">
        <f t="shared" si="29"/>
        <v>0</v>
      </c>
      <c r="Z84" s="16">
        <f t="shared" si="20"/>
        <v>0</v>
      </c>
      <c r="AA84" s="153"/>
      <c r="AB84" s="153"/>
      <c r="AC84" s="153"/>
      <c r="AD84" s="153"/>
      <c r="AE84" s="153"/>
      <c r="AF84" s="151" t="s">
        <v>92</v>
      </c>
      <c r="AG84" s="151" t="s">
        <v>92</v>
      </c>
      <c r="AH84" s="151" t="s">
        <v>92</v>
      </c>
      <c r="AI84" s="151" t="s">
        <v>92</v>
      </c>
      <c r="AJ84" s="142" t="s">
        <v>104</v>
      </c>
      <c r="AK84" s="142" t="s">
        <v>104</v>
      </c>
      <c r="AL84" s="151" t="s">
        <v>92</v>
      </c>
      <c r="AM84" s="148" t="s">
        <v>30</v>
      </c>
      <c r="AN84" s="148" t="s">
        <v>30</v>
      </c>
      <c r="AO84" s="148" t="s">
        <v>30</v>
      </c>
      <c r="AP84" s="148" t="s">
        <v>30</v>
      </c>
      <c r="AQ84" s="142" t="s">
        <v>31</v>
      </c>
      <c r="AR84" s="142" t="s">
        <v>31</v>
      </c>
      <c r="AS84" s="148" t="s">
        <v>30</v>
      </c>
      <c r="AT84" s="148" t="s">
        <v>30</v>
      </c>
      <c r="AU84" s="148" t="s">
        <v>30</v>
      </c>
      <c r="AV84" s="143" t="s">
        <v>32</v>
      </c>
      <c r="AW84" s="143" t="s">
        <v>32</v>
      </c>
      <c r="AX84" s="142" t="s">
        <v>31</v>
      </c>
      <c r="AY84" s="142" t="s">
        <v>31</v>
      </c>
      <c r="AZ84" s="150" t="s">
        <v>32</v>
      </c>
      <c r="BA84" s="143" t="s">
        <v>32</v>
      </c>
      <c r="BB84" s="148" t="s">
        <v>30</v>
      </c>
      <c r="BC84" s="148" t="s">
        <v>30</v>
      </c>
      <c r="BD84" s="148" t="s">
        <v>30</v>
      </c>
      <c r="BE84" s="142" t="s">
        <v>31</v>
      </c>
      <c r="BF84" s="156"/>
      <c r="BG84" s="145">
        <f t="shared" si="30"/>
        <v>5</v>
      </c>
      <c r="BH84" s="146"/>
      <c r="BJ84" s="147"/>
      <c r="BN84" s="140"/>
      <c r="BS84" s="140"/>
    </row>
    <row r="85" spans="1:71" ht="13.8" customHeight="1" x14ac:dyDescent="0.3">
      <c r="A85" s="109" t="s">
        <v>406</v>
      </c>
      <c r="B85" s="109"/>
      <c r="C85" s="111" t="s">
        <v>407</v>
      </c>
      <c r="D85" s="126"/>
      <c r="E85" s="104" t="s">
        <v>230</v>
      </c>
      <c r="F85" s="104" t="s">
        <v>369</v>
      </c>
      <c r="G85" s="104" t="s">
        <v>231</v>
      </c>
      <c r="H85" s="141" t="s">
        <v>317</v>
      </c>
      <c r="I85" s="106" t="s">
        <v>408</v>
      </c>
      <c r="J85" s="12" t="s">
        <v>35</v>
      </c>
      <c r="K85" s="13">
        <v>46029</v>
      </c>
      <c r="L85" s="14" t="s">
        <v>28</v>
      </c>
      <c r="M85" s="15">
        <f t="shared" si="21"/>
        <v>25</v>
      </c>
      <c r="N85" s="15">
        <f t="shared" si="22"/>
        <v>18</v>
      </c>
      <c r="O85" s="15">
        <f t="shared" si="23"/>
        <v>16.5</v>
      </c>
      <c r="P85" s="15">
        <f t="shared" si="16"/>
        <v>0</v>
      </c>
      <c r="Q85" s="15">
        <f t="shared" si="17"/>
        <v>7</v>
      </c>
      <c r="R85" s="15">
        <f t="shared" si="18"/>
        <v>1</v>
      </c>
      <c r="S85" s="15">
        <f t="shared" si="24"/>
        <v>0</v>
      </c>
      <c r="T85" s="15">
        <f t="shared" si="25"/>
        <v>0</v>
      </c>
      <c r="U85" s="15">
        <f t="shared" si="26"/>
        <v>0</v>
      </c>
      <c r="V85" s="16">
        <f t="shared" si="27"/>
        <v>1.5</v>
      </c>
      <c r="W85" s="15">
        <f t="shared" si="19"/>
        <v>2</v>
      </c>
      <c r="X85" s="17">
        <f t="shared" si="28"/>
        <v>0</v>
      </c>
      <c r="Y85" s="17">
        <f t="shared" si="29"/>
        <v>0</v>
      </c>
      <c r="Z85" s="16">
        <f t="shared" si="20"/>
        <v>1.5</v>
      </c>
      <c r="AA85" s="153"/>
      <c r="AB85" s="153"/>
      <c r="AC85" s="153"/>
      <c r="AD85" s="153"/>
      <c r="AE85" s="153"/>
      <c r="AF85" s="153"/>
      <c r="AG85" s="151" t="s">
        <v>92</v>
      </c>
      <c r="AH85" s="151" t="s">
        <v>92</v>
      </c>
      <c r="AI85" s="151" t="s">
        <v>92</v>
      </c>
      <c r="AJ85" s="142" t="s">
        <v>104</v>
      </c>
      <c r="AK85" s="142" t="s">
        <v>104</v>
      </c>
      <c r="AL85" s="151" t="s">
        <v>92</v>
      </c>
      <c r="AM85" s="151" t="s">
        <v>92</v>
      </c>
      <c r="AN85" s="148" t="s">
        <v>30</v>
      </c>
      <c r="AO85" s="148" t="s">
        <v>30</v>
      </c>
      <c r="AP85" s="148" t="s">
        <v>30</v>
      </c>
      <c r="AQ85" s="142" t="s">
        <v>31</v>
      </c>
      <c r="AR85" s="142" t="s">
        <v>31</v>
      </c>
      <c r="AS85" s="148" t="s">
        <v>30</v>
      </c>
      <c r="AT85" s="143" t="s">
        <v>32</v>
      </c>
      <c r="AU85" s="148" t="s">
        <v>30</v>
      </c>
      <c r="AV85" s="148" t="s">
        <v>30</v>
      </c>
      <c r="AW85" s="148" t="s">
        <v>30</v>
      </c>
      <c r="AX85" s="142" t="s">
        <v>31</v>
      </c>
      <c r="AY85" s="142" t="s">
        <v>31</v>
      </c>
      <c r="AZ85" s="151" t="s">
        <v>133</v>
      </c>
      <c r="BA85" s="150" t="s">
        <v>34</v>
      </c>
      <c r="BB85" s="148" t="s">
        <v>30</v>
      </c>
      <c r="BC85" s="148" t="s">
        <v>30</v>
      </c>
      <c r="BD85" s="143" t="s">
        <v>32</v>
      </c>
      <c r="BE85" s="142" t="s">
        <v>31</v>
      </c>
      <c r="BF85" s="156"/>
      <c r="BG85" s="145">
        <f t="shared" si="30"/>
        <v>6</v>
      </c>
      <c r="BH85" s="146"/>
      <c r="BJ85" s="147"/>
      <c r="BN85" s="140"/>
      <c r="BS85" s="140"/>
    </row>
    <row r="86" spans="1:71" ht="13.8" customHeight="1" x14ac:dyDescent="0.3">
      <c r="A86" s="109" t="s">
        <v>409</v>
      </c>
      <c r="B86" s="109"/>
      <c r="C86" s="111" t="s">
        <v>410</v>
      </c>
      <c r="D86" s="126"/>
      <c r="E86" s="104" t="s">
        <v>230</v>
      </c>
      <c r="F86" s="104" t="s">
        <v>369</v>
      </c>
      <c r="G86" s="104" t="s">
        <v>231</v>
      </c>
      <c r="H86" s="141" t="s">
        <v>317</v>
      </c>
      <c r="I86" s="106" t="s">
        <v>411</v>
      </c>
      <c r="J86" s="12" t="s">
        <v>35</v>
      </c>
      <c r="K86" s="13">
        <v>46034</v>
      </c>
      <c r="L86" s="14" t="s">
        <v>28</v>
      </c>
      <c r="M86" s="15">
        <f t="shared" si="21"/>
        <v>20</v>
      </c>
      <c r="N86" s="15">
        <f t="shared" si="22"/>
        <v>15</v>
      </c>
      <c r="O86" s="15">
        <f t="shared" si="23"/>
        <v>12.5</v>
      </c>
      <c r="P86" s="15">
        <f t="shared" si="16"/>
        <v>0</v>
      </c>
      <c r="Q86" s="15">
        <f t="shared" si="17"/>
        <v>5</v>
      </c>
      <c r="R86" s="15">
        <f t="shared" si="18"/>
        <v>2</v>
      </c>
      <c r="S86" s="15">
        <f t="shared" si="24"/>
        <v>0</v>
      </c>
      <c r="T86" s="15">
        <f t="shared" si="25"/>
        <v>0</v>
      </c>
      <c r="U86" s="15">
        <f t="shared" si="26"/>
        <v>0</v>
      </c>
      <c r="V86" s="16">
        <f t="shared" si="27"/>
        <v>2.5</v>
      </c>
      <c r="W86" s="15">
        <f t="shared" si="19"/>
        <v>2</v>
      </c>
      <c r="X86" s="17">
        <f t="shared" si="28"/>
        <v>0</v>
      </c>
      <c r="Y86" s="17">
        <f t="shared" si="29"/>
        <v>0</v>
      </c>
      <c r="Z86" s="16">
        <f t="shared" si="20"/>
        <v>2.5</v>
      </c>
      <c r="AA86" s="153"/>
      <c r="AB86" s="153"/>
      <c r="AC86" s="153"/>
      <c r="AD86" s="153"/>
      <c r="AE86" s="153"/>
      <c r="AF86" s="153"/>
      <c r="AG86" s="153"/>
      <c r="AH86" s="153"/>
      <c r="AI86" s="153"/>
      <c r="AJ86" s="153"/>
      <c r="AK86" s="153"/>
      <c r="AL86" s="151" t="s">
        <v>92</v>
      </c>
      <c r="AM86" s="151" t="s">
        <v>92</v>
      </c>
      <c r="AN86" s="151" t="s">
        <v>92</v>
      </c>
      <c r="AO86" s="151" t="s">
        <v>92</v>
      </c>
      <c r="AP86" s="151" t="s">
        <v>92</v>
      </c>
      <c r="AQ86" s="142" t="s">
        <v>104</v>
      </c>
      <c r="AR86" s="142" t="s">
        <v>104</v>
      </c>
      <c r="AS86" s="143" t="s">
        <v>32</v>
      </c>
      <c r="AT86" s="148" t="s">
        <v>30</v>
      </c>
      <c r="AU86" s="148" t="s">
        <v>30</v>
      </c>
      <c r="AV86" s="151" t="s">
        <v>133</v>
      </c>
      <c r="AW86" s="143" t="s">
        <v>32</v>
      </c>
      <c r="AX86" s="142" t="s">
        <v>31</v>
      </c>
      <c r="AY86" s="142" t="s">
        <v>31</v>
      </c>
      <c r="AZ86" s="150" t="s">
        <v>30</v>
      </c>
      <c r="BA86" s="148" t="s">
        <v>30</v>
      </c>
      <c r="BB86" s="150" t="s">
        <v>30</v>
      </c>
      <c r="BC86" s="150" t="s">
        <v>34</v>
      </c>
      <c r="BD86" s="151" t="s">
        <v>133</v>
      </c>
      <c r="BE86" s="142" t="s">
        <v>31</v>
      </c>
      <c r="BF86" s="156"/>
      <c r="BG86" s="145">
        <f t="shared" si="30"/>
        <v>11</v>
      </c>
      <c r="BH86" s="146"/>
      <c r="BJ86" s="147"/>
      <c r="BN86" s="140"/>
      <c r="BS86" s="140"/>
    </row>
    <row r="87" spans="1:71" ht="13.8" customHeight="1" x14ac:dyDescent="0.3">
      <c r="A87" s="109" t="s">
        <v>607</v>
      </c>
      <c r="B87" s="109"/>
      <c r="C87" s="111" t="s">
        <v>608</v>
      </c>
      <c r="D87" s="126"/>
      <c r="E87" s="104" t="s">
        <v>230</v>
      </c>
      <c r="F87" s="104" t="s">
        <v>369</v>
      </c>
      <c r="G87" s="104" t="s">
        <v>231</v>
      </c>
      <c r="H87" s="141" t="s">
        <v>317</v>
      </c>
      <c r="I87" s="106" t="s">
        <v>609</v>
      </c>
      <c r="J87" s="12" t="s">
        <v>35</v>
      </c>
      <c r="K87" s="13">
        <v>46034</v>
      </c>
      <c r="L87" s="14" t="s">
        <v>28</v>
      </c>
      <c r="M87" s="15">
        <f t="shared" si="21"/>
        <v>20</v>
      </c>
      <c r="N87" s="15">
        <f t="shared" si="22"/>
        <v>15</v>
      </c>
      <c r="O87" s="15">
        <f t="shared" si="23"/>
        <v>13</v>
      </c>
      <c r="P87" s="15">
        <f t="shared" si="16"/>
        <v>0</v>
      </c>
      <c r="Q87" s="15">
        <f t="shared" si="17"/>
        <v>5</v>
      </c>
      <c r="R87" s="15">
        <f t="shared" si="18"/>
        <v>2</v>
      </c>
      <c r="S87" s="15">
        <f t="shared" si="24"/>
        <v>0</v>
      </c>
      <c r="T87" s="15">
        <f t="shared" si="25"/>
        <v>0</v>
      </c>
      <c r="U87" s="15">
        <f t="shared" si="26"/>
        <v>0</v>
      </c>
      <c r="V87" s="16">
        <f t="shared" si="27"/>
        <v>2</v>
      </c>
      <c r="W87" s="15">
        <f t="shared" si="19"/>
        <v>3</v>
      </c>
      <c r="X87" s="17">
        <f t="shared" si="28"/>
        <v>0</v>
      </c>
      <c r="Y87" s="17">
        <f t="shared" si="29"/>
        <v>0</v>
      </c>
      <c r="Z87" s="16">
        <f t="shared" si="20"/>
        <v>2</v>
      </c>
      <c r="AA87" s="153"/>
      <c r="AB87" s="153"/>
      <c r="AC87" s="153"/>
      <c r="AD87" s="153"/>
      <c r="AE87" s="153"/>
      <c r="AF87" s="153"/>
      <c r="AG87" s="153"/>
      <c r="AH87" s="153"/>
      <c r="AI87" s="153"/>
      <c r="AJ87" s="153"/>
      <c r="AK87" s="153"/>
      <c r="AL87" s="151" t="s">
        <v>92</v>
      </c>
      <c r="AM87" s="151" t="s">
        <v>92</v>
      </c>
      <c r="AN87" s="151" t="s">
        <v>92</v>
      </c>
      <c r="AO87" s="151" t="s">
        <v>92</v>
      </c>
      <c r="AP87" s="151" t="s">
        <v>92</v>
      </c>
      <c r="AQ87" s="142" t="s">
        <v>104</v>
      </c>
      <c r="AR87" s="142" t="s">
        <v>104</v>
      </c>
      <c r="AS87" s="148" t="s">
        <v>30</v>
      </c>
      <c r="AT87" s="151" t="s">
        <v>133</v>
      </c>
      <c r="AU87" s="143" t="s">
        <v>30</v>
      </c>
      <c r="AV87" s="143" t="s">
        <v>32</v>
      </c>
      <c r="AW87" s="143" t="s">
        <v>32</v>
      </c>
      <c r="AX87" s="142" t="s">
        <v>31</v>
      </c>
      <c r="AY87" s="142" t="s">
        <v>31</v>
      </c>
      <c r="AZ87" s="151" t="s">
        <v>133</v>
      </c>
      <c r="BA87" s="148" t="s">
        <v>30</v>
      </c>
      <c r="BB87" s="143" t="s">
        <v>32</v>
      </c>
      <c r="BC87" s="148" t="s">
        <v>30</v>
      </c>
      <c r="BD87" s="148" t="s">
        <v>30</v>
      </c>
      <c r="BE87" s="142" t="s">
        <v>31</v>
      </c>
      <c r="BF87" s="156"/>
      <c r="BG87" s="145">
        <f t="shared" si="30"/>
        <v>11</v>
      </c>
      <c r="BH87" s="146"/>
      <c r="BJ87" s="147"/>
      <c r="BN87" s="140"/>
      <c r="BS87" s="140"/>
    </row>
    <row r="88" spans="1:71" ht="13.8" customHeight="1" x14ac:dyDescent="0.3">
      <c r="A88" s="109" t="s">
        <v>610</v>
      </c>
      <c r="B88" s="109">
        <v>1303</v>
      </c>
      <c r="C88" s="111" t="s">
        <v>611</v>
      </c>
      <c r="D88" s="126"/>
      <c r="E88" s="104" t="s">
        <v>230</v>
      </c>
      <c r="F88" s="104" t="s">
        <v>369</v>
      </c>
      <c r="G88" s="104" t="s">
        <v>231</v>
      </c>
      <c r="H88" s="141" t="s">
        <v>317</v>
      </c>
      <c r="I88" s="106" t="s">
        <v>612</v>
      </c>
      <c r="J88" s="12" t="s">
        <v>35</v>
      </c>
      <c r="K88" s="13">
        <v>46034</v>
      </c>
      <c r="L88" s="14" t="s">
        <v>28</v>
      </c>
      <c r="M88" s="15">
        <f t="shared" si="21"/>
        <v>20</v>
      </c>
      <c r="N88" s="15">
        <f t="shared" si="22"/>
        <v>15</v>
      </c>
      <c r="O88" s="15">
        <f t="shared" si="23"/>
        <v>15</v>
      </c>
      <c r="P88" s="15">
        <f t="shared" si="16"/>
        <v>0</v>
      </c>
      <c r="Q88" s="15">
        <f t="shared" si="17"/>
        <v>5</v>
      </c>
      <c r="R88" s="15">
        <f t="shared" si="18"/>
        <v>0</v>
      </c>
      <c r="S88" s="15">
        <f t="shared" si="24"/>
        <v>0</v>
      </c>
      <c r="T88" s="15">
        <f t="shared" si="25"/>
        <v>1</v>
      </c>
      <c r="U88" s="15">
        <f t="shared" si="26"/>
        <v>0</v>
      </c>
      <c r="V88" s="16">
        <f t="shared" si="27"/>
        <v>0</v>
      </c>
      <c r="W88" s="15">
        <f t="shared" si="19"/>
        <v>2</v>
      </c>
      <c r="X88" s="17">
        <f t="shared" si="28"/>
        <v>0</v>
      </c>
      <c r="Y88" s="17">
        <f t="shared" si="29"/>
        <v>0</v>
      </c>
      <c r="Z88" s="16">
        <f t="shared" si="20"/>
        <v>0</v>
      </c>
      <c r="AA88" s="153"/>
      <c r="AB88" s="153"/>
      <c r="AC88" s="153"/>
      <c r="AD88" s="153"/>
      <c r="AE88" s="153"/>
      <c r="AF88" s="153"/>
      <c r="AG88" s="153"/>
      <c r="AH88" s="153"/>
      <c r="AI88" s="153"/>
      <c r="AJ88" s="153"/>
      <c r="AK88" s="153"/>
      <c r="AL88" s="151" t="s">
        <v>92</v>
      </c>
      <c r="AM88" s="151" t="s">
        <v>92</v>
      </c>
      <c r="AN88" s="151" t="s">
        <v>92</v>
      </c>
      <c r="AO88" s="151" t="s">
        <v>92</v>
      </c>
      <c r="AP88" s="151" t="s">
        <v>92</v>
      </c>
      <c r="AQ88" s="142" t="s">
        <v>104</v>
      </c>
      <c r="AR88" s="142" t="s">
        <v>104</v>
      </c>
      <c r="AS88" s="143" t="s">
        <v>32</v>
      </c>
      <c r="AT88" s="148" t="s">
        <v>30</v>
      </c>
      <c r="AU88" s="148" t="s">
        <v>30</v>
      </c>
      <c r="AV88" s="143" t="s">
        <v>215</v>
      </c>
      <c r="AW88" s="148" t="s">
        <v>30</v>
      </c>
      <c r="AX88" s="142" t="s">
        <v>31</v>
      </c>
      <c r="AY88" s="142" t="s">
        <v>31</v>
      </c>
      <c r="AZ88" s="150" t="s">
        <v>30</v>
      </c>
      <c r="BA88" s="148" t="s">
        <v>30</v>
      </c>
      <c r="BB88" s="148" t="s">
        <v>30</v>
      </c>
      <c r="BC88" s="148" t="s">
        <v>30</v>
      </c>
      <c r="BD88" s="148" t="s">
        <v>30</v>
      </c>
      <c r="BE88" s="142" t="s">
        <v>31</v>
      </c>
      <c r="BF88" s="156"/>
      <c r="BG88" s="145">
        <f t="shared" si="30"/>
        <v>11</v>
      </c>
      <c r="BH88" s="146"/>
      <c r="BJ88" s="147"/>
      <c r="BN88" s="140"/>
      <c r="BS88" s="140"/>
    </row>
    <row r="89" spans="1:71" ht="13.8" customHeight="1" x14ac:dyDescent="0.3">
      <c r="A89" s="109" t="s">
        <v>613</v>
      </c>
      <c r="B89" s="109">
        <v>1304</v>
      </c>
      <c r="C89" s="111" t="s">
        <v>611</v>
      </c>
      <c r="D89" s="126"/>
      <c r="E89" s="104" t="s">
        <v>230</v>
      </c>
      <c r="F89" s="104" t="s">
        <v>369</v>
      </c>
      <c r="G89" s="104" t="s">
        <v>231</v>
      </c>
      <c r="H89" s="141" t="s">
        <v>317</v>
      </c>
      <c r="I89" s="106" t="s">
        <v>614</v>
      </c>
      <c r="J89" s="12" t="s">
        <v>35</v>
      </c>
      <c r="K89" s="13">
        <v>46034</v>
      </c>
      <c r="L89" s="14" t="s">
        <v>28</v>
      </c>
      <c r="M89" s="15">
        <f t="shared" si="21"/>
        <v>20</v>
      </c>
      <c r="N89" s="15">
        <f t="shared" si="22"/>
        <v>15</v>
      </c>
      <c r="O89" s="15">
        <f t="shared" si="23"/>
        <v>12</v>
      </c>
      <c r="P89" s="15">
        <f t="shared" si="16"/>
        <v>0</v>
      </c>
      <c r="Q89" s="15">
        <f t="shared" si="17"/>
        <v>5</v>
      </c>
      <c r="R89" s="15">
        <f t="shared" si="18"/>
        <v>3</v>
      </c>
      <c r="S89" s="15">
        <f t="shared" si="24"/>
        <v>0</v>
      </c>
      <c r="T89" s="15">
        <f t="shared" si="25"/>
        <v>0</v>
      </c>
      <c r="U89" s="15">
        <f t="shared" si="26"/>
        <v>0</v>
      </c>
      <c r="V89" s="16">
        <f t="shared" si="27"/>
        <v>3</v>
      </c>
      <c r="W89" s="15">
        <f t="shared" si="19"/>
        <v>2</v>
      </c>
      <c r="X89" s="17">
        <f t="shared" si="28"/>
        <v>0</v>
      </c>
      <c r="Y89" s="17">
        <f t="shared" si="29"/>
        <v>0</v>
      </c>
      <c r="Z89" s="16">
        <f t="shared" si="20"/>
        <v>3</v>
      </c>
      <c r="AA89" s="153"/>
      <c r="AB89" s="153"/>
      <c r="AC89" s="153"/>
      <c r="AD89" s="153"/>
      <c r="AE89" s="153"/>
      <c r="AF89" s="153"/>
      <c r="AG89" s="153"/>
      <c r="AH89" s="153"/>
      <c r="AI89" s="153"/>
      <c r="AJ89" s="153"/>
      <c r="AK89" s="153"/>
      <c r="AL89" s="151" t="s">
        <v>92</v>
      </c>
      <c r="AM89" s="151" t="s">
        <v>92</v>
      </c>
      <c r="AN89" s="151" t="s">
        <v>92</v>
      </c>
      <c r="AO89" s="151" t="s">
        <v>92</v>
      </c>
      <c r="AP89" s="151" t="s">
        <v>92</v>
      </c>
      <c r="AQ89" s="142" t="s">
        <v>104</v>
      </c>
      <c r="AR89" s="142" t="s">
        <v>104</v>
      </c>
      <c r="AS89" s="151" t="s">
        <v>133</v>
      </c>
      <c r="AT89" s="151" t="s">
        <v>133</v>
      </c>
      <c r="AU89" s="149" t="s">
        <v>30</v>
      </c>
      <c r="AV89" s="143" t="s">
        <v>32</v>
      </c>
      <c r="AW89" s="148" t="s">
        <v>30</v>
      </c>
      <c r="AX89" s="142" t="s">
        <v>31</v>
      </c>
      <c r="AY89" s="142" t="s">
        <v>31</v>
      </c>
      <c r="AZ89" s="151" t="s">
        <v>133</v>
      </c>
      <c r="BA89" s="148" t="s">
        <v>30</v>
      </c>
      <c r="BB89" s="143" t="s">
        <v>32</v>
      </c>
      <c r="BC89" s="148" t="s">
        <v>30</v>
      </c>
      <c r="BD89" s="148" t="s">
        <v>30</v>
      </c>
      <c r="BE89" s="142" t="s">
        <v>31</v>
      </c>
      <c r="BF89" s="156"/>
      <c r="BG89" s="145">
        <f t="shared" si="30"/>
        <v>11</v>
      </c>
      <c r="BH89" s="146"/>
      <c r="BJ89" s="147"/>
      <c r="BN89" s="140"/>
      <c r="BS89" s="140"/>
    </row>
    <row r="90" spans="1:71" ht="13.8" customHeight="1" x14ac:dyDescent="0.3">
      <c r="A90" s="109" t="s">
        <v>455</v>
      </c>
      <c r="B90" s="109"/>
      <c r="C90" s="111" t="s">
        <v>456</v>
      </c>
      <c r="D90" s="126"/>
      <c r="E90" s="104" t="s">
        <v>38</v>
      </c>
      <c r="F90" s="104" t="s">
        <v>449</v>
      </c>
      <c r="G90" s="104" t="s">
        <v>450</v>
      </c>
      <c r="H90" s="141" t="s">
        <v>317</v>
      </c>
      <c r="I90" s="106" t="s">
        <v>457</v>
      </c>
      <c r="J90" s="12" t="s">
        <v>312</v>
      </c>
      <c r="K90" s="13">
        <v>46034</v>
      </c>
      <c r="L90" s="14" t="s">
        <v>28</v>
      </c>
      <c r="M90" s="15">
        <f t="shared" si="21"/>
        <v>20</v>
      </c>
      <c r="N90" s="15">
        <f t="shared" si="22"/>
        <v>15</v>
      </c>
      <c r="O90" s="15">
        <f t="shared" si="23"/>
        <v>15</v>
      </c>
      <c r="P90" s="15">
        <f t="shared" si="16"/>
        <v>0</v>
      </c>
      <c r="Q90" s="15">
        <f t="shared" si="17"/>
        <v>5</v>
      </c>
      <c r="R90" s="15">
        <f t="shared" si="18"/>
        <v>0</v>
      </c>
      <c r="S90" s="15">
        <f t="shared" si="24"/>
        <v>0</v>
      </c>
      <c r="T90" s="15">
        <f t="shared" si="25"/>
        <v>0</v>
      </c>
      <c r="U90" s="15">
        <f t="shared" si="26"/>
        <v>0</v>
      </c>
      <c r="V90" s="16">
        <f t="shared" si="27"/>
        <v>0</v>
      </c>
      <c r="W90" s="15">
        <f t="shared" si="19"/>
        <v>0</v>
      </c>
      <c r="X90" s="17">
        <f t="shared" si="28"/>
        <v>0</v>
      </c>
      <c r="Y90" s="17">
        <f t="shared" si="29"/>
        <v>0</v>
      </c>
      <c r="Z90" s="16">
        <f t="shared" si="20"/>
        <v>0</v>
      </c>
      <c r="AA90" s="153"/>
      <c r="AB90" s="153"/>
      <c r="AC90" s="153"/>
      <c r="AD90" s="153"/>
      <c r="AE90" s="153"/>
      <c r="AF90" s="153"/>
      <c r="AG90" s="153"/>
      <c r="AH90" s="153"/>
      <c r="AI90" s="153"/>
      <c r="AJ90" s="153"/>
      <c r="AK90" s="153"/>
      <c r="AL90" s="148" t="s">
        <v>30</v>
      </c>
      <c r="AM90" s="148" t="s">
        <v>30</v>
      </c>
      <c r="AN90" s="148" t="s">
        <v>30</v>
      </c>
      <c r="AO90" s="148" t="s">
        <v>30</v>
      </c>
      <c r="AP90" s="148" t="s">
        <v>30</v>
      </c>
      <c r="AQ90" s="142" t="s">
        <v>31</v>
      </c>
      <c r="AR90" s="142" t="s">
        <v>31</v>
      </c>
      <c r="AS90" s="148" t="s">
        <v>30</v>
      </c>
      <c r="AT90" s="148" t="s">
        <v>30</v>
      </c>
      <c r="AU90" s="148" t="s">
        <v>30</v>
      </c>
      <c r="AV90" s="148" t="s">
        <v>30</v>
      </c>
      <c r="AW90" s="148" t="s">
        <v>30</v>
      </c>
      <c r="AX90" s="142" t="s">
        <v>31</v>
      </c>
      <c r="AY90" s="142" t="s">
        <v>31</v>
      </c>
      <c r="AZ90" s="148" t="s">
        <v>30</v>
      </c>
      <c r="BA90" s="148" t="s">
        <v>30</v>
      </c>
      <c r="BB90" s="148" t="s">
        <v>30</v>
      </c>
      <c r="BC90" s="148" t="s">
        <v>30</v>
      </c>
      <c r="BD90" s="148" t="s">
        <v>30</v>
      </c>
      <c r="BE90" s="142" t="s">
        <v>31</v>
      </c>
      <c r="BF90" s="156"/>
      <c r="BG90" s="145">
        <f t="shared" si="30"/>
        <v>11</v>
      </c>
      <c r="BH90" s="146"/>
      <c r="BJ90" s="147"/>
      <c r="BN90" s="140"/>
      <c r="BS90" s="140"/>
    </row>
    <row r="91" spans="1:71" ht="13.8" customHeight="1" x14ac:dyDescent="0.3">
      <c r="A91" s="120" t="s">
        <v>615</v>
      </c>
      <c r="B91" s="120"/>
      <c r="C91" s="122" t="s">
        <v>616</v>
      </c>
      <c r="D91" s="126"/>
      <c r="E91" s="104" t="s">
        <v>230</v>
      </c>
      <c r="F91" s="104" t="s">
        <v>369</v>
      </c>
      <c r="G91" s="104" t="s">
        <v>231</v>
      </c>
      <c r="H91" s="141" t="s">
        <v>317</v>
      </c>
      <c r="I91" s="106" t="s">
        <v>617</v>
      </c>
      <c r="J91" s="12"/>
      <c r="K91" s="13">
        <v>46043</v>
      </c>
      <c r="L91" s="14" t="s">
        <v>28</v>
      </c>
      <c r="M91" s="15">
        <f t="shared" si="21"/>
        <v>11</v>
      </c>
      <c r="N91" s="15">
        <f t="shared" si="22"/>
        <v>11</v>
      </c>
      <c r="O91" s="15">
        <f t="shared" si="23"/>
        <v>1</v>
      </c>
      <c r="P91" s="15">
        <f t="shared" si="16"/>
        <v>0</v>
      </c>
      <c r="Q91" s="15">
        <f t="shared" si="17"/>
        <v>0</v>
      </c>
      <c r="R91" s="15">
        <f t="shared" si="18"/>
        <v>10</v>
      </c>
      <c r="S91" s="15">
        <f t="shared" si="24"/>
        <v>0</v>
      </c>
      <c r="T91" s="15">
        <f t="shared" si="25"/>
        <v>0</v>
      </c>
      <c r="U91" s="15">
        <f t="shared" si="26"/>
        <v>0</v>
      </c>
      <c r="V91" s="16">
        <f t="shared" si="27"/>
        <v>10</v>
      </c>
      <c r="W91" s="15">
        <f t="shared" si="19"/>
        <v>0</v>
      </c>
      <c r="X91" s="17">
        <f t="shared" si="28"/>
        <v>0</v>
      </c>
      <c r="Y91" s="17">
        <f t="shared" si="29"/>
        <v>0</v>
      </c>
      <c r="Z91" s="16">
        <f t="shared" si="20"/>
        <v>10</v>
      </c>
      <c r="AA91" s="153"/>
      <c r="AB91" s="153"/>
      <c r="AC91" s="153"/>
      <c r="AD91" s="153"/>
      <c r="AE91" s="153"/>
      <c r="AF91" s="153"/>
      <c r="AG91" s="153"/>
      <c r="AH91" s="153"/>
      <c r="AI91" s="153"/>
      <c r="AJ91" s="153"/>
      <c r="AK91" s="153"/>
      <c r="AL91" s="153"/>
      <c r="AM91" s="153"/>
      <c r="AN91" s="153"/>
      <c r="AO91" s="153"/>
      <c r="AP91" s="153"/>
      <c r="AQ91" s="153"/>
      <c r="AR91" s="153"/>
      <c r="AS91" s="153"/>
      <c r="AT91" s="153"/>
      <c r="AU91" s="151" t="s">
        <v>92</v>
      </c>
      <c r="AV91" s="151" t="s">
        <v>133</v>
      </c>
      <c r="AW91" s="151" t="s">
        <v>133</v>
      </c>
      <c r="AX91" s="151" t="s">
        <v>133</v>
      </c>
      <c r="AY91" s="151" t="s">
        <v>133</v>
      </c>
      <c r="AZ91" s="151" t="s">
        <v>133</v>
      </c>
      <c r="BA91" s="151" t="s">
        <v>133</v>
      </c>
      <c r="BB91" s="151" t="s">
        <v>133</v>
      </c>
      <c r="BC91" s="151" t="s">
        <v>133</v>
      </c>
      <c r="BD91" s="151" t="s">
        <v>133</v>
      </c>
      <c r="BE91" s="151" t="s">
        <v>133</v>
      </c>
      <c r="BF91" s="156"/>
      <c r="BG91" s="145">
        <f t="shared" si="30"/>
        <v>20</v>
      </c>
      <c r="BH91" s="146"/>
      <c r="BJ91" s="147"/>
      <c r="BN91" s="140"/>
      <c r="BS91" s="140"/>
    </row>
    <row r="92" spans="1:71" ht="13.8" customHeight="1" x14ac:dyDescent="0.3">
      <c r="A92" s="109" t="s">
        <v>618</v>
      </c>
      <c r="B92" s="109"/>
      <c r="C92" s="111" t="s">
        <v>619</v>
      </c>
      <c r="D92" s="126"/>
      <c r="E92" s="104" t="s">
        <v>230</v>
      </c>
      <c r="F92" s="104" t="s">
        <v>369</v>
      </c>
      <c r="G92" s="104" t="s">
        <v>231</v>
      </c>
      <c r="H92" s="141" t="s">
        <v>317</v>
      </c>
      <c r="I92" s="106" t="s">
        <v>620</v>
      </c>
      <c r="J92" s="12"/>
      <c r="K92" s="13">
        <v>46043</v>
      </c>
      <c r="L92" s="14" t="s">
        <v>28</v>
      </c>
      <c r="M92" s="15">
        <f t="shared" si="21"/>
        <v>11</v>
      </c>
      <c r="N92" s="15">
        <f t="shared" si="22"/>
        <v>8</v>
      </c>
      <c r="O92" s="15">
        <f t="shared" si="23"/>
        <v>7</v>
      </c>
      <c r="P92" s="15">
        <f t="shared" si="16"/>
        <v>0</v>
      </c>
      <c r="Q92" s="15">
        <f t="shared" si="17"/>
        <v>3</v>
      </c>
      <c r="R92" s="15">
        <f t="shared" si="18"/>
        <v>1</v>
      </c>
      <c r="S92" s="15">
        <f t="shared" si="24"/>
        <v>0</v>
      </c>
      <c r="T92" s="15">
        <f t="shared" si="25"/>
        <v>0</v>
      </c>
      <c r="U92" s="15">
        <f t="shared" si="26"/>
        <v>0</v>
      </c>
      <c r="V92" s="16">
        <f t="shared" si="27"/>
        <v>1</v>
      </c>
      <c r="W92" s="15">
        <f t="shared" si="19"/>
        <v>0</v>
      </c>
      <c r="X92" s="17">
        <f t="shared" si="28"/>
        <v>0</v>
      </c>
      <c r="Y92" s="17">
        <f t="shared" si="29"/>
        <v>0</v>
      </c>
      <c r="Z92" s="16">
        <f t="shared" si="20"/>
        <v>1</v>
      </c>
      <c r="AA92" s="153"/>
      <c r="AB92" s="153"/>
      <c r="AC92" s="153"/>
      <c r="AD92" s="153"/>
      <c r="AE92" s="153"/>
      <c r="AF92" s="153"/>
      <c r="AG92" s="153"/>
      <c r="AH92" s="153"/>
      <c r="AI92" s="153"/>
      <c r="AJ92" s="153"/>
      <c r="AK92" s="153"/>
      <c r="AL92" s="153"/>
      <c r="AM92" s="153"/>
      <c r="AN92" s="153"/>
      <c r="AO92" s="153"/>
      <c r="AP92" s="153"/>
      <c r="AQ92" s="153"/>
      <c r="AR92" s="153"/>
      <c r="AS92" s="153"/>
      <c r="AT92" s="153"/>
      <c r="AU92" s="151" t="s">
        <v>92</v>
      </c>
      <c r="AV92" s="151" t="s">
        <v>92</v>
      </c>
      <c r="AW92" s="151" t="s">
        <v>92</v>
      </c>
      <c r="AX92" s="142" t="s">
        <v>104</v>
      </c>
      <c r="AY92" s="142" t="s">
        <v>104</v>
      </c>
      <c r="AZ92" s="151" t="s">
        <v>92</v>
      </c>
      <c r="BA92" s="151" t="s">
        <v>133</v>
      </c>
      <c r="BB92" s="148" t="s">
        <v>30</v>
      </c>
      <c r="BC92" s="148" t="s">
        <v>30</v>
      </c>
      <c r="BD92" s="148" t="s">
        <v>30</v>
      </c>
      <c r="BE92" s="142" t="s">
        <v>31</v>
      </c>
      <c r="BF92" s="156"/>
      <c r="BG92" s="145">
        <f t="shared" si="30"/>
        <v>20</v>
      </c>
      <c r="BH92" s="146"/>
      <c r="BJ92" s="147"/>
      <c r="BN92" s="140"/>
      <c r="BS92" s="140"/>
    </row>
    <row r="93" spans="1:71" ht="13.8" customHeight="1" x14ac:dyDescent="0.3">
      <c r="A93" s="129" t="s">
        <v>462</v>
      </c>
      <c r="B93" s="129"/>
      <c r="C93" s="130" t="s">
        <v>463</v>
      </c>
      <c r="D93" s="131"/>
      <c r="E93" s="132" t="s">
        <v>230</v>
      </c>
      <c r="F93" s="132" t="s">
        <v>464</v>
      </c>
      <c r="G93" s="132" t="s">
        <v>231</v>
      </c>
      <c r="H93" s="141" t="s">
        <v>416</v>
      </c>
      <c r="I93" s="133" t="s">
        <v>465</v>
      </c>
      <c r="J93" s="12" t="s">
        <v>35</v>
      </c>
      <c r="K93" s="13">
        <v>45930</v>
      </c>
      <c r="L93" s="14" t="s">
        <v>28</v>
      </c>
      <c r="M93" s="15">
        <f t="shared" si="21"/>
        <v>31</v>
      </c>
      <c r="N93" s="15">
        <f t="shared" si="22"/>
        <v>21</v>
      </c>
      <c r="O93" s="15">
        <f t="shared" si="23"/>
        <v>20</v>
      </c>
      <c r="P93" s="15">
        <f t="shared" si="16"/>
        <v>0</v>
      </c>
      <c r="Q93" s="15">
        <f t="shared" si="17"/>
        <v>10</v>
      </c>
      <c r="R93" s="15">
        <f t="shared" si="18"/>
        <v>1</v>
      </c>
      <c r="S93" s="15">
        <f t="shared" si="24"/>
        <v>0</v>
      </c>
      <c r="T93" s="15">
        <f t="shared" si="25"/>
        <v>1</v>
      </c>
      <c r="U93" s="15">
        <f t="shared" si="26"/>
        <v>0</v>
      </c>
      <c r="V93" s="16">
        <f t="shared" si="27"/>
        <v>1</v>
      </c>
      <c r="W93" s="15">
        <f t="shared" si="19"/>
        <v>13</v>
      </c>
      <c r="X93" s="17">
        <f t="shared" si="28"/>
        <v>0</v>
      </c>
      <c r="Y93" s="17">
        <f t="shared" si="29"/>
        <v>0</v>
      </c>
      <c r="Z93" s="16">
        <f t="shared" si="20"/>
        <v>1</v>
      </c>
      <c r="AA93" s="142" t="s">
        <v>31</v>
      </c>
      <c r="AB93" s="151" t="s">
        <v>133</v>
      </c>
      <c r="AC93" s="142" t="s">
        <v>31</v>
      </c>
      <c r="AD93" s="142" t="s">
        <v>31</v>
      </c>
      <c r="AE93" s="143" t="s">
        <v>32</v>
      </c>
      <c r="AF93" s="148" t="s">
        <v>30</v>
      </c>
      <c r="AG93" s="143" t="s">
        <v>32</v>
      </c>
      <c r="AH93" s="143" t="s">
        <v>32</v>
      </c>
      <c r="AI93" s="143" t="s">
        <v>32</v>
      </c>
      <c r="AJ93" s="142" t="s">
        <v>31</v>
      </c>
      <c r="AK93" s="142" t="s">
        <v>31</v>
      </c>
      <c r="AL93" s="143" t="s">
        <v>32</v>
      </c>
      <c r="AM93" s="148" t="s">
        <v>30</v>
      </c>
      <c r="AN93" s="148" t="s">
        <v>30</v>
      </c>
      <c r="AO93" s="143" t="s">
        <v>32</v>
      </c>
      <c r="AP93" s="148" t="s">
        <v>30</v>
      </c>
      <c r="AQ93" s="142" t="s">
        <v>31</v>
      </c>
      <c r="AR93" s="142" t="s">
        <v>31</v>
      </c>
      <c r="AS93" s="148" t="s">
        <v>30</v>
      </c>
      <c r="AT93" s="143" t="s">
        <v>33</v>
      </c>
      <c r="AU93" s="148" t="s">
        <v>30</v>
      </c>
      <c r="AV93" s="143" t="s">
        <v>32</v>
      </c>
      <c r="AW93" s="143" t="s">
        <v>32</v>
      </c>
      <c r="AX93" s="142" t="s">
        <v>31</v>
      </c>
      <c r="AY93" s="142" t="s">
        <v>31</v>
      </c>
      <c r="AZ93" s="150" t="s">
        <v>32</v>
      </c>
      <c r="BA93" s="143" t="s">
        <v>32</v>
      </c>
      <c r="BB93" s="143" t="s">
        <v>32</v>
      </c>
      <c r="BC93" s="143" t="s">
        <v>32</v>
      </c>
      <c r="BD93" s="143" t="s">
        <v>32</v>
      </c>
      <c r="BE93" s="142" t="s">
        <v>31</v>
      </c>
      <c r="BF93" s="156"/>
      <c r="BG93" s="145">
        <f t="shared" si="30"/>
        <v>0</v>
      </c>
      <c r="BH93" s="146"/>
      <c r="BJ93" s="147"/>
      <c r="BN93" s="140"/>
      <c r="BS93" s="140"/>
    </row>
    <row r="94" spans="1:71" ht="13.8" customHeight="1" x14ac:dyDescent="0.3">
      <c r="A94" s="129" t="s">
        <v>466</v>
      </c>
      <c r="B94" s="129"/>
      <c r="C94" s="130" t="s">
        <v>467</v>
      </c>
      <c r="D94" s="131"/>
      <c r="E94" s="132" t="s">
        <v>230</v>
      </c>
      <c r="F94" s="132" t="s">
        <v>464</v>
      </c>
      <c r="G94" s="132" t="s">
        <v>231</v>
      </c>
      <c r="H94" s="141" t="s">
        <v>416</v>
      </c>
      <c r="I94" s="133" t="s">
        <v>468</v>
      </c>
      <c r="J94" s="12" t="s">
        <v>35</v>
      </c>
      <c r="K94" s="13">
        <v>45953</v>
      </c>
      <c r="L94" s="14" t="s">
        <v>28</v>
      </c>
      <c r="M94" s="15">
        <f t="shared" si="21"/>
        <v>31</v>
      </c>
      <c r="N94" s="15">
        <f t="shared" si="22"/>
        <v>21</v>
      </c>
      <c r="O94" s="15">
        <f t="shared" si="23"/>
        <v>19</v>
      </c>
      <c r="P94" s="15">
        <f t="shared" si="16"/>
        <v>0</v>
      </c>
      <c r="Q94" s="15">
        <f t="shared" si="17"/>
        <v>10</v>
      </c>
      <c r="R94" s="15">
        <f t="shared" si="18"/>
        <v>2</v>
      </c>
      <c r="S94" s="15">
        <f t="shared" si="24"/>
        <v>0</v>
      </c>
      <c r="T94" s="15">
        <f t="shared" si="25"/>
        <v>2</v>
      </c>
      <c r="U94" s="15">
        <f t="shared" si="26"/>
        <v>0</v>
      </c>
      <c r="V94" s="16">
        <f t="shared" si="27"/>
        <v>2</v>
      </c>
      <c r="W94" s="15">
        <f t="shared" si="19"/>
        <v>11</v>
      </c>
      <c r="X94" s="17">
        <f t="shared" si="28"/>
        <v>0</v>
      </c>
      <c r="Y94" s="17">
        <f t="shared" si="29"/>
        <v>0</v>
      </c>
      <c r="Z94" s="16">
        <f t="shared" si="20"/>
        <v>2</v>
      </c>
      <c r="AA94" s="142" t="s">
        <v>31</v>
      </c>
      <c r="AB94" s="143" t="s">
        <v>32</v>
      </c>
      <c r="AC94" s="142" t="s">
        <v>31</v>
      </c>
      <c r="AD94" s="142" t="s">
        <v>31</v>
      </c>
      <c r="AE94" s="143" t="s">
        <v>32</v>
      </c>
      <c r="AF94" s="148" t="s">
        <v>30</v>
      </c>
      <c r="AG94" s="143" t="s">
        <v>32</v>
      </c>
      <c r="AH94" s="151" t="s">
        <v>133</v>
      </c>
      <c r="AI94" s="148" t="s">
        <v>30</v>
      </c>
      <c r="AJ94" s="142" t="s">
        <v>31</v>
      </c>
      <c r="AK94" s="142" t="s">
        <v>31</v>
      </c>
      <c r="AL94" s="148" t="s">
        <v>30</v>
      </c>
      <c r="AM94" s="143" t="s">
        <v>32</v>
      </c>
      <c r="AN94" s="143" t="s">
        <v>32</v>
      </c>
      <c r="AO94" s="148" t="s">
        <v>30</v>
      </c>
      <c r="AP94" s="143" t="s">
        <v>33</v>
      </c>
      <c r="AQ94" s="142" t="s">
        <v>31</v>
      </c>
      <c r="AR94" s="142" t="s">
        <v>31</v>
      </c>
      <c r="AS94" s="143" t="s">
        <v>32</v>
      </c>
      <c r="AT94" s="143" t="s">
        <v>32</v>
      </c>
      <c r="AU94" s="148" t="s">
        <v>30</v>
      </c>
      <c r="AV94" s="151" t="s">
        <v>133</v>
      </c>
      <c r="AW94" s="143" t="s">
        <v>32</v>
      </c>
      <c r="AX94" s="142" t="s">
        <v>31</v>
      </c>
      <c r="AY94" s="142" t="s">
        <v>31</v>
      </c>
      <c r="AZ94" s="150" t="s">
        <v>32</v>
      </c>
      <c r="BA94" s="148" t="s">
        <v>30</v>
      </c>
      <c r="BB94" s="143" t="s">
        <v>33</v>
      </c>
      <c r="BC94" s="143" t="s">
        <v>32</v>
      </c>
      <c r="BD94" s="143" t="s">
        <v>32</v>
      </c>
      <c r="BE94" s="142" t="s">
        <v>31</v>
      </c>
      <c r="BF94" s="156"/>
      <c r="BG94" s="145">
        <f t="shared" si="30"/>
        <v>0</v>
      </c>
      <c r="BH94" s="146"/>
      <c r="BJ94" s="147"/>
      <c r="BN94" s="140"/>
      <c r="BS94" s="140"/>
    </row>
    <row r="95" spans="1:71" ht="13.8" customHeight="1" x14ac:dyDescent="0.3">
      <c r="A95" s="120" t="s">
        <v>621</v>
      </c>
      <c r="B95" s="120"/>
      <c r="C95" s="122" t="s">
        <v>622</v>
      </c>
      <c r="D95" s="131"/>
      <c r="E95" s="132" t="s">
        <v>230</v>
      </c>
      <c r="F95" s="132" t="s">
        <v>464</v>
      </c>
      <c r="G95" s="132" t="s">
        <v>231</v>
      </c>
      <c r="H95" s="141" t="s">
        <v>416</v>
      </c>
      <c r="I95" s="133" t="s">
        <v>623</v>
      </c>
      <c r="J95" s="12" t="s">
        <v>35</v>
      </c>
      <c r="K95" s="13">
        <v>45992</v>
      </c>
      <c r="L95" s="14" t="s">
        <v>28</v>
      </c>
      <c r="M95" s="15">
        <f t="shared" si="21"/>
        <v>13</v>
      </c>
      <c r="N95" s="15">
        <f t="shared" si="22"/>
        <v>8</v>
      </c>
      <c r="O95" s="15">
        <f t="shared" si="23"/>
        <v>4</v>
      </c>
      <c r="P95" s="15">
        <f t="shared" si="16"/>
        <v>0</v>
      </c>
      <c r="Q95" s="15">
        <f t="shared" si="17"/>
        <v>5</v>
      </c>
      <c r="R95" s="15">
        <f t="shared" si="18"/>
        <v>4</v>
      </c>
      <c r="S95" s="15">
        <f t="shared" si="24"/>
        <v>0</v>
      </c>
      <c r="T95" s="15">
        <f t="shared" si="25"/>
        <v>0</v>
      </c>
      <c r="U95" s="15">
        <f t="shared" si="26"/>
        <v>0</v>
      </c>
      <c r="V95" s="16">
        <f t="shared" si="27"/>
        <v>4</v>
      </c>
      <c r="W95" s="15">
        <f t="shared" si="19"/>
        <v>3</v>
      </c>
      <c r="X95" s="17">
        <f t="shared" si="28"/>
        <v>0</v>
      </c>
      <c r="Y95" s="17">
        <f t="shared" si="29"/>
        <v>0</v>
      </c>
      <c r="Z95" s="16">
        <f t="shared" si="20"/>
        <v>4</v>
      </c>
      <c r="AA95" s="142" t="s">
        <v>31</v>
      </c>
      <c r="AB95" s="151" t="s">
        <v>133</v>
      </c>
      <c r="AC95" s="142" t="s">
        <v>31</v>
      </c>
      <c r="AD95" s="142" t="s">
        <v>31</v>
      </c>
      <c r="AE95" s="148" t="s">
        <v>30</v>
      </c>
      <c r="AF95" s="143" t="s">
        <v>32</v>
      </c>
      <c r="AG95" s="151" t="s">
        <v>133</v>
      </c>
      <c r="AH95" s="151" t="s">
        <v>133</v>
      </c>
      <c r="AI95" s="143" t="s">
        <v>32</v>
      </c>
      <c r="AJ95" s="142" t="s">
        <v>31</v>
      </c>
      <c r="AK95" s="142" t="s">
        <v>31</v>
      </c>
      <c r="AL95" s="151" t="s">
        <v>133</v>
      </c>
      <c r="AM95" s="143" t="s">
        <v>32</v>
      </c>
      <c r="AN95" s="151" t="s">
        <v>165</v>
      </c>
      <c r="AO95" s="151" t="s">
        <v>165</v>
      </c>
      <c r="AP95" s="151" t="s">
        <v>165</v>
      </c>
      <c r="AQ95" s="151" t="s">
        <v>165</v>
      </c>
      <c r="AR95" s="151" t="s">
        <v>165</v>
      </c>
      <c r="AS95" s="151" t="s">
        <v>165</v>
      </c>
      <c r="AT95" s="151" t="s">
        <v>165</v>
      </c>
      <c r="AU95" s="151" t="s">
        <v>165</v>
      </c>
      <c r="AV95" s="151" t="s">
        <v>165</v>
      </c>
      <c r="AW95" s="151" t="s">
        <v>165</v>
      </c>
      <c r="AX95" s="151" t="s">
        <v>165</v>
      </c>
      <c r="AY95" s="151" t="s">
        <v>165</v>
      </c>
      <c r="AZ95" s="151" t="s">
        <v>165</v>
      </c>
      <c r="BA95" s="151" t="s">
        <v>165</v>
      </c>
      <c r="BB95" s="151" t="s">
        <v>165</v>
      </c>
      <c r="BC95" s="151" t="s">
        <v>165</v>
      </c>
      <c r="BD95" s="151" t="s">
        <v>165</v>
      </c>
      <c r="BE95" s="151" t="s">
        <v>165</v>
      </c>
      <c r="BF95" s="156"/>
      <c r="BG95" s="145">
        <f t="shared" si="30"/>
        <v>0</v>
      </c>
      <c r="BH95" s="146"/>
      <c r="BJ95" s="147"/>
      <c r="BN95" s="140"/>
      <c r="BS95" s="140"/>
    </row>
    <row r="96" spans="1:71" ht="13.8" customHeight="1" x14ac:dyDescent="0.3">
      <c r="A96" s="120" t="s">
        <v>624</v>
      </c>
      <c r="B96" s="120"/>
      <c r="C96" s="122" t="s">
        <v>476</v>
      </c>
      <c r="D96" s="131"/>
      <c r="E96" s="132" t="s">
        <v>230</v>
      </c>
      <c r="F96" s="132" t="s">
        <v>464</v>
      </c>
      <c r="G96" s="132" t="s">
        <v>231</v>
      </c>
      <c r="H96" s="141" t="s">
        <v>416</v>
      </c>
      <c r="I96" s="133" t="s">
        <v>477</v>
      </c>
      <c r="J96" s="12" t="s">
        <v>35</v>
      </c>
      <c r="K96" s="13">
        <v>45993</v>
      </c>
      <c r="L96" s="14" t="s">
        <v>28</v>
      </c>
      <c r="M96" s="15">
        <f t="shared" si="21"/>
        <v>15</v>
      </c>
      <c r="N96" s="15">
        <f t="shared" si="22"/>
        <v>10</v>
      </c>
      <c r="O96" s="15">
        <f t="shared" si="23"/>
        <v>8.5</v>
      </c>
      <c r="P96" s="15">
        <f t="shared" si="16"/>
        <v>0</v>
      </c>
      <c r="Q96" s="15">
        <f t="shared" si="17"/>
        <v>5</v>
      </c>
      <c r="R96" s="15">
        <f t="shared" si="18"/>
        <v>1</v>
      </c>
      <c r="S96" s="15">
        <f t="shared" si="24"/>
        <v>0</v>
      </c>
      <c r="T96" s="15">
        <f t="shared" si="25"/>
        <v>0</v>
      </c>
      <c r="U96" s="15">
        <f t="shared" si="26"/>
        <v>0</v>
      </c>
      <c r="V96" s="16">
        <f t="shared" si="27"/>
        <v>1.5</v>
      </c>
      <c r="W96" s="15">
        <f t="shared" si="19"/>
        <v>1</v>
      </c>
      <c r="X96" s="17">
        <f t="shared" si="28"/>
        <v>0</v>
      </c>
      <c r="Y96" s="17">
        <f t="shared" si="29"/>
        <v>0</v>
      </c>
      <c r="Z96" s="16">
        <f t="shared" si="20"/>
        <v>1.5</v>
      </c>
      <c r="AA96" s="142" t="s">
        <v>31</v>
      </c>
      <c r="AB96" s="148" t="s">
        <v>30</v>
      </c>
      <c r="AC96" s="142" t="s">
        <v>31</v>
      </c>
      <c r="AD96" s="142" t="s">
        <v>31</v>
      </c>
      <c r="AE96" s="148" t="s">
        <v>30</v>
      </c>
      <c r="AF96" s="148" t="s">
        <v>30</v>
      </c>
      <c r="AG96" s="148" t="s">
        <v>30</v>
      </c>
      <c r="AH96" s="148" t="s">
        <v>30</v>
      </c>
      <c r="AI96" s="150" t="s">
        <v>34</v>
      </c>
      <c r="AJ96" s="142" t="s">
        <v>31</v>
      </c>
      <c r="AK96" s="142" t="s">
        <v>31</v>
      </c>
      <c r="AL96" s="148" t="s">
        <v>30</v>
      </c>
      <c r="AM96" s="143" t="s">
        <v>32</v>
      </c>
      <c r="AN96" s="148" t="s">
        <v>30</v>
      </c>
      <c r="AO96" s="151" t="s">
        <v>29</v>
      </c>
      <c r="AP96" s="151" t="s">
        <v>165</v>
      </c>
      <c r="AQ96" s="151" t="s">
        <v>165</v>
      </c>
      <c r="AR96" s="151" t="s">
        <v>165</v>
      </c>
      <c r="AS96" s="151" t="s">
        <v>165</v>
      </c>
      <c r="AT96" s="151" t="s">
        <v>165</v>
      </c>
      <c r="AU96" s="151" t="s">
        <v>165</v>
      </c>
      <c r="AV96" s="151" t="s">
        <v>165</v>
      </c>
      <c r="AW96" s="151" t="s">
        <v>165</v>
      </c>
      <c r="AX96" s="151" t="s">
        <v>165</v>
      </c>
      <c r="AY96" s="151" t="s">
        <v>165</v>
      </c>
      <c r="AZ96" s="151" t="s">
        <v>165</v>
      </c>
      <c r="BA96" s="151" t="s">
        <v>165</v>
      </c>
      <c r="BB96" s="151" t="s">
        <v>165</v>
      </c>
      <c r="BC96" s="151" t="s">
        <v>165</v>
      </c>
      <c r="BD96" s="151" t="s">
        <v>165</v>
      </c>
      <c r="BE96" s="151" t="s">
        <v>165</v>
      </c>
      <c r="BF96" s="156"/>
      <c r="BG96" s="145">
        <f t="shared" si="30"/>
        <v>0</v>
      </c>
      <c r="BH96" s="146"/>
      <c r="BJ96" s="147"/>
      <c r="BN96" s="140"/>
      <c r="BS96" s="140"/>
    </row>
    <row r="97" spans="1:71" ht="13.8" customHeight="1" x14ac:dyDescent="0.3">
      <c r="A97" s="109" t="s">
        <v>625</v>
      </c>
      <c r="B97" s="109"/>
      <c r="C97" s="111" t="s">
        <v>626</v>
      </c>
      <c r="D97" s="131"/>
      <c r="E97" s="132" t="s">
        <v>230</v>
      </c>
      <c r="F97" s="132" t="s">
        <v>464</v>
      </c>
      <c r="G97" s="132" t="s">
        <v>231</v>
      </c>
      <c r="H97" s="141" t="s">
        <v>416</v>
      </c>
      <c r="I97" s="133"/>
      <c r="J97" s="12"/>
      <c r="K97" s="13">
        <v>46048</v>
      </c>
      <c r="L97" s="14" t="s">
        <v>28</v>
      </c>
      <c r="M97" s="15">
        <f t="shared" si="21"/>
        <v>6</v>
      </c>
      <c r="N97" s="15">
        <f t="shared" si="22"/>
        <v>5</v>
      </c>
      <c r="O97" s="15">
        <f t="shared" si="23"/>
        <v>5</v>
      </c>
      <c r="P97" s="15">
        <f t="shared" si="16"/>
        <v>0</v>
      </c>
      <c r="Q97" s="15">
        <f t="shared" si="17"/>
        <v>1</v>
      </c>
      <c r="R97" s="15">
        <f t="shared" si="18"/>
        <v>0</v>
      </c>
      <c r="S97" s="15">
        <f t="shared" si="24"/>
        <v>0</v>
      </c>
      <c r="T97" s="15">
        <f t="shared" si="25"/>
        <v>0</v>
      </c>
      <c r="U97" s="15">
        <f t="shared" si="26"/>
        <v>0</v>
      </c>
      <c r="V97" s="16">
        <f t="shared" si="27"/>
        <v>0</v>
      </c>
      <c r="W97" s="15">
        <f t="shared" si="19"/>
        <v>0</v>
      </c>
      <c r="X97" s="17">
        <f t="shared" si="28"/>
        <v>0</v>
      </c>
      <c r="Y97" s="17">
        <f t="shared" si="29"/>
        <v>0</v>
      </c>
      <c r="Z97" s="16">
        <f t="shared" si="20"/>
        <v>0</v>
      </c>
      <c r="AA97" s="142"/>
      <c r="AB97" s="142"/>
      <c r="AC97" s="142"/>
      <c r="AD97" s="142"/>
      <c r="AE97" s="142"/>
      <c r="AF97" s="142"/>
      <c r="AG97" s="142"/>
      <c r="AH97" s="142"/>
      <c r="AI97" s="142"/>
      <c r="AJ97" s="142"/>
      <c r="AK97" s="142"/>
      <c r="AL97" s="142"/>
      <c r="AM97" s="142"/>
      <c r="AN97" s="142"/>
      <c r="AO97" s="142"/>
      <c r="AP97" s="142"/>
      <c r="AQ97" s="142"/>
      <c r="AR97" s="142"/>
      <c r="AS97" s="142"/>
      <c r="AT97" s="142"/>
      <c r="AU97" s="142"/>
      <c r="AV97" s="142"/>
      <c r="AW97" s="142"/>
      <c r="AX97" s="142"/>
      <c r="AY97" s="142"/>
      <c r="AZ97" s="151" t="s">
        <v>92</v>
      </c>
      <c r="BA97" s="151" t="s">
        <v>92</v>
      </c>
      <c r="BB97" s="151" t="s">
        <v>92</v>
      </c>
      <c r="BC97" s="151" t="s">
        <v>92</v>
      </c>
      <c r="BD97" s="151" t="s">
        <v>92</v>
      </c>
      <c r="BE97" s="142" t="s">
        <v>104</v>
      </c>
      <c r="BF97" s="156"/>
      <c r="BG97" s="145">
        <f t="shared" si="30"/>
        <v>25</v>
      </c>
      <c r="BH97" s="146"/>
      <c r="BJ97" s="147"/>
      <c r="BN97" s="140"/>
      <c r="BS97" s="140"/>
    </row>
    <row r="98" spans="1:71" ht="13.8" customHeight="1" x14ac:dyDescent="0.3">
      <c r="A98" s="120" t="s">
        <v>627</v>
      </c>
      <c r="B98" s="120"/>
      <c r="C98" s="122" t="s">
        <v>628</v>
      </c>
      <c r="D98" s="131"/>
      <c r="E98" s="132" t="s">
        <v>230</v>
      </c>
      <c r="F98" s="132" t="s">
        <v>464</v>
      </c>
      <c r="G98" s="132" t="s">
        <v>231</v>
      </c>
      <c r="H98" s="141" t="s">
        <v>416</v>
      </c>
      <c r="I98" s="133"/>
      <c r="J98" s="12"/>
      <c r="K98" s="13">
        <v>46048</v>
      </c>
      <c r="L98" s="14" t="s">
        <v>28</v>
      </c>
      <c r="M98" s="15">
        <f t="shared" si="21"/>
        <v>1</v>
      </c>
      <c r="N98" s="15">
        <f t="shared" si="22"/>
        <v>1</v>
      </c>
      <c r="O98" s="15">
        <f t="shared" si="23"/>
        <v>1</v>
      </c>
      <c r="P98" s="15">
        <f t="shared" si="16"/>
        <v>0</v>
      </c>
      <c r="Q98" s="15">
        <f t="shared" si="17"/>
        <v>0</v>
      </c>
      <c r="R98" s="15">
        <f t="shared" si="18"/>
        <v>0</v>
      </c>
      <c r="S98" s="15">
        <f t="shared" si="24"/>
        <v>0</v>
      </c>
      <c r="T98" s="15">
        <f t="shared" si="25"/>
        <v>0</v>
      </c>
      <c r="U98" s="15">
        <f t="shared" si="26"/>
        <v>0</v>
      </c>
      <c r="V98" s="16">
        <f t="shared" si="27"/>
        <v>0</v>
      </c>
      <c r="W98" s="15">
        <f t="shared" si="19"/>
        <v>0</v>
      </c>
      <c r="X98" s="17">
        <f t="shared" si="28"/>
        <v>0</v>
      </c>
      <c r="Y98" s="17">
        <f t="shared" si="29"/>
        <v>0</v>
      </c>
      <c r="Z98" s="16">
        <f t="shared" si="20"/>
        <v>0</v>
      </c>
      <c r="AA98" s="142"/>
      <c r="AB98" s="142"/>
      <c r="AC98" s="142"/>
      <c r="AD98" s="142"/>
      <c r="AE98" s="142"/>
      <c r="AF98" s="142"/>
      <c r="AG98" s="142"/>
      <c r="AH98" s="142"/>
      <c r="AI98" s="142"/>
      <c r="AJ98" s="142"/>
      <c r="AK98" s="142"/>
      <c r="AL98" s="142"/>
      <c r="AM98" s="142"/>
      <c r="AN98" s="142"/>
      <c r="AO98" s="142"/>
      <c r="AP98" s="142"/>
      <c r="AQ98" s="142"/>
      <c r="AR98" s="142"/>
      <c r="AS98" s="142"/>
      <c r="AT98" s="142"/>
      <c r="AU98" s="142"/>
      <c r="AV98" s="142"/>
      <c r="AW98" s="142"/>
      <c r="AX98" s="142"/>
      <c r="AY98" s="142"/>
      <c r="AZ98" s="151" t="s">
        <v>92</v>
      </c>
      <c r="BA98" s="151" t="s">
        <v>165</v>
      </c>
      <c r="BB98" s="151" t="s">
        <v>165</v>
      </c>
      <c r="BC98" s="151" t="s">
        <v>165</v>
      </c>
      <c r="BD98" s="151" t="s">
        <v>165</v>
      </c>
      <c r="BE98" s="151" t="s">
        <v>165</v>
      </c>
      <c r="BF98" s="156"/>
      <c r="BG98" s="145">
        <f t="shared" si="30"/>
        <v>25</v>
      </c>
      <c r="BH98" s="146"/>
      <c r="BJ98" s="147"/>
      <c r="BN98" s="140"/>
      <c r="BS98" s="140"/>
    </row>
    <row r="99" spans="1:71" ht="13.8" customHeight="1" x14ac:dyDescent="0.3">
      <c r="A99" s="120" t="s">
        <v>629</v>
      </c>
      <c r="B99" s="120"/>
      <c r="C99" s="122" t="s">
        <v>630</v>
      </c>
      <c r="D99" s="131"/>
      <c r="E99" s="132" t="s">
        <v>230</v>
      </c>
      <c r="F99" s="132" t="s">
        <v>464</v>
      </c>
      <c r="G99" s="132" t="s">
        <v>231</v>
      </c>
      <c r="H99" s="141" t="s">
        <v>416</v>
      </c>
      <c r="I99" s="133"/>
      <c r="J99" s="12"/>
      <c r="K99" s="13">
        <v>46051</v>
      </c>
      <c r="L99" s="14" t="s">
        <v>28</v>
      </c>
      <c r="M99" s="15">
        <f t="shared" si="21"/>
        <v>1</v>
      </c>
      <c r="N99" s="15">
        <f t="shared" si="22"/>
        <v>1</v>
      </c>
      <c r="O99" s="15">
        <f t="shared" si="23"/>
        <v>1</v>
      </c>
      <c r="P99" s="15">
        <f t="shared" si="16"/>
        <v>0</v>
      </c>
      <c r="Q99" s="15">
        <f t="shared" si="17"/>
        <v>0</v>
      </c>
      <c r="R99" s="15">
        <f t="shared" si="18"/>
        <v>0</v>
      </c>
      <c r="S99" s="15">
        <f t="shared" si="24"/>
        <v>0</v>
      </c>
      <c r="T99" s="15">
        <f t="shared" si="25"/>
        <v>0</v>
      </c>
      <c r="U99" s="15">
        <f t="shared" si="26"/>
        <v>0</v>
      </c>
      <c r="V99" s="16">
        <f t="shared" si="27"/>
        <v>0</v>
      </c>
      <c r="W99" s="15">
        <f t="shared" si="19"/>
        <v>0</v>
      </c>
      <c r="X99" s="17">
        <f t="shared" si="28"/>
        <v>0</v>
      </c>
      <c r="Y99" s="17">
        <f t="shared" si="29"/>
        <v>0</v>
      </c>
      <c r="Z99" s="16">
        <f t="shared" si="20"/>
        <v>0</v>
      </c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  <c r="AK99" s="142"/>
      <c r="AL99" s="142"/>
      <c r="AM99" s="142"/>
      <c r="AN99" s="142"/>
      <c r="AO99" s="142"/>
      <c r="AP99" s="142"/>
      <c r="AQ99" s="142"/>
      <c r="AR99" s="142"/>
      <c r="AS99" s="142"/>
      <c r="AT99" s="142"/>
      <c r="AU99" s="142"/>
      <c r="AV99" s="142"/>
      <c r="AW99" s="142"/>
      <c r="AX99" s="142"/>
      <c r="AY99" s="142"/>
      <c r="AZ99" s="142"/>
      <c r="BA99" s="142"/>
      <c r="BB99" s="142"/>
      <c r="BC99" s="151" t="s">
        <v>92</v>
      </c>
      <c r="BD99" s="151" t="s">
        <v>165</v>
      </c>
      <c r="BE99" s="151" t="s">
        <v>165</v>
      </c>
      <c r="BF99" s="156"/>
      <c r="BG99" s="145">
        <f t="shared" si="30"/>
        <v>28</v>
      </c>
      <c r="BH99" s="146"/>
      <c r="BJ99" s="147"/>
      <c r="BN99" s="140"/>
      <c r="BS99" s="140"/>
    </row>
    <row r="100" spans="1:71" ht="15" customHeight="1" x14ac:dyDescent="0.3">
      <c r="A100" s="134" t="s">
        <v>493</v>
      </c>
      <c r="B100" s="134">
        <v>3354</v>
      </c>
      <c r="C100" s="33" t="s">
        <v>494</v>
      </c>
      <c r="D100" s="33"/>
      <c r="E100" s="33" t="s">
        <v>495</v>
      </c>
      <c r="F100" s="135" t="s">
        <v>496</v>
      </c>
      <c r="G100" s="33" t="s">
        <v>497</v>
      </c>
      <c r="H100" s="136" t="s">
        <v>498</v>
      </c>
      <c r="I100" s="34"/>
      <c r="J100" s="12" t="s">
        <v>499</v>
      </c>
      <c r="K100" s="13">
        <v>44968</v>
      </c>
      <c r="L100" s="14" t="s">
        <v>28</v>
      </c>
      <c r="M100" s="15">
        <f t="shared" si="21"/>
        <v>31</v>
      </c>
      <c r="N100" s="15">
        <f t="shared" si="22"/>
        <v>22</v>
      </c>
      <c r="O100" s="15">
        <f t="shared" si="23"/>
        <v>22</v>
      </c>
      <c r="P100" s="15">
        <f t="shared" si="16"/>
        <v>0</v>
      </c>
      <c r="Q100" s="15">
        <f t="shared" si="17"/>
        <v>8</v>
      </c>
      <c r="R100" s="15">
        <f t="shared" si="18"/>
        <v>0</v>
      </c>
      <c r="S100" s="15">
        <f t="shared" si="24"/>
        <v>1</v>
      </c>
      <c r="T100" s="15">
        <f t="shared" si="25"/>
        <v>0</v>
      </c>
      <c r="U100" s="15">
        <f t="shared" si="26"/>
        <v>1</v>
      </c>
      <c r="V100" s="16">
        <f t="shared" si="27"/>
        <v>0</v>
      </c>
      <c r="W100" s="15">
        <f t="shared" si="19"/>
        <v>0</v>
      </c>
      <c r="X100" s="17">
        <f t="shared" si="28"/>
        <v>0</v>
      </c>
      <c r="Y100" s="17">
        <f t="shared" si="29"/>
        <v>0</v>
      </c>
      <c r="Z100" s="16">
        <f t="shared" si="20"/>
        <v>1</v>
      </c>
      <c r="AA100" s="148" t="s">
        <v>30</v>
      </c>
      <c r="AB100" s="148" t="s">
        <v>30</v>
      </c>
      <c r="AC100" s="142" t="s">
        <v>31</v>
      </c>
      <c r="AD100" s="142" t="s">
        <v>31</v>
      </c>
      <c r="AE100" s="148" t="s">
        <v>30</v>
      </c>
      <c r="AF100" s="148" t="s">
        <v>30</v>
      </c>
      <c r="AG100" s="148" t="s">
        <v>30</v>
      </c>
      <c r="AH100" s="144" t="s">
        <v>113</v>
      </c>
      <c r="AI100" s="148" t="s">
        <v>30</v>
      </c>
      <c r="AJ100" s="142" t="s">
        <v>31</v>
      </c>
      <c r="AK100" s="142" t="s">
        <v>31</v>
      </c>
      <c r="AL100" s="148" t="s">
        <v>30</v>
      </c>
      <c r="AM100" s="148" t="s">
        <v>30</v>
      </c>
      <c r="AN100" s="148" t="s">
        <v>30</v>
      </c>
      <c r="AO100" s="148" t="s">
        <v>30</v>
      </c>
      <c r="AP100" s="148" t="s">
        <v>30</v>
      </c>
      <c r="AQ100" s="142" t="s">
        <v>31</v>
      </c>
      <c r="AR100" s="142" t="s">
        <v>31</v>
      </c>
      <c r="AS100" s="148" t="s">
        <v>30</v>
      </c>
      <c r="AT100" s="148" t="s">
        <v>30</v>
      </c>
      <c r="AU100" s="148" t="s">
        <v>30</v>
      </c>
      <c r="AV100" s="148" t="s">
        <v>30</v>
      </c>
      <c r="AW100" s="148" t="s">
        <v>30</v>
      </c>
      <c r="AX100" s="142" t="s">
        <v>31</v>
      </c>
      <c r="AY100" s="142" t="s">
        <v>31</v>
      </c>
      <c r="AZ100" s="148" t="s">
        <v>30</v>
      </c>
      <c r="BA100" s="148" t="s">
        <v>30</v>
      </c>
      <c r="BB100" s="148" t="s">
        <v>30</v>
      </c>
      <c r="BC100" s="148" t="s">
        <v>30</v>
      </c>
      <c r="BD100" s="148" t="s">
        <v>30</v>
      </c>
      <c r="BE100" s="148" t="s">
        <v>30</v>
      </c>
      <c r="BF100" s="156"/>
      <c r="BG100" s="145">
        <f t="shared" si="30"/>
        <v>0</v>
      </c>
      <c r="BH100" s="146"/>
      <c r="BJ100" s="147"/>
      <c r="BN100" s="140"/>
      <c r="BS100" s="140"/>
    </row>
    <row r="101" spans="1:71" ht="15" customHeight="1" x14ac:dyDescent="0.3">
      <c r="A101" s="134" t="s">
        <v>500</v>
      </c>
      <c r="B101" s="134">
        <v>3355</v>
      </c>
      <c r="C101" s="33" t="s">
        <v>501</v>
      </c>
      <c r="D101" s="33"/>
      <c r="E101" s="33" t="s">
        <v>495</v>
      </c>
      <c r="F101" s="135" t="s">
        <v>496</v>
      </c>
      <c r="G101" s="33" t="s">
        <v>497</v>
      </c>
      <c r="H101" s="136" t="s">
        <v>498</v>
      </c>
      <c r="I101" s="34"/>
      <c r="J101" s="12" t="s">
        <v>502</v>
      </c>
      <c r="K101" s="13">
        <v>44968</v>
      </c>
      <c r="L101" s="14" t="s">
        <v>28</v>
      </c>
      <c r="M101" s="15">
        <f t="shared" si="21"/>
        <v>31</v>
      </c>
      <c r="N101" s="15">
        <f t="shared" si="22"/>
        <v>22</v>
      </c>
      <c r="O101" s="15">
        <f t="shared" si="23"/>
        <v>22</v>
      </c>
      <c r="P101" s="15">
        <f t="shared" si="16"/>
        <v>0</v>
      </c>
      <c r="Q101" s="15">
        <f t="shared" si="17"/>
        <v>9</v>
      </c>
      <c r="R101" s="15">
        <f t="shared" si="18"/>
        <v>0</v>
      </c>
      <c r="S101" s="15">
        <f t="shared" si="24"/>
        <v>0</v>
      </c>
      <c r="T101" s="15">
        <f t="shared" si="25"/>
        <v>0</v>
      </c>
      <c r="U101" s="15">
        <f t="shared" si="26"/>
        <v>0</v>
      </c>
      <c r="V101" s="16">
        <f t="shared" si="27"/>
        <v>0</v>
      </c>
      <c r="W101" s="15">
        <f t="shared" si="19"/>
        <v>0</v>
      </c>
      <c r="X101" s="17">
        <f t="shared" si="28"/>
        <v>0</v>
      </c>
      <c r="Y101" s="17">
        <f t="shared" si="29"/>
        <v>0</v>
      </c>
      <c r="Z101" s="16">
        <f t="shared" si="20"/>
        <v>0</v>
      </c>
      <c r="AA101" s="142" t="s">
        <v>31</v>
      </c>
      <c r="AB101" s="148" t="s">
        <v>30</v>
      </c>
      <c r="AC101" s="148" t="s">
        <v>30</v>
      </c>
      <c r="AD101" s="142" t="s">
        <v>31</v>
      </c>
      <c r="AE101" s="148" t="s">
        <v>30</v>
      </c>
      <c r="AF101" s="148" t="s">
        <v>30</v>
      </c>
      <c r="AG101" s="148" t="s">
        <v>30</v>
      </c>
      <c r="AH101" s="148" t="s">
        <v>30</v>
      </c>
      <c r="AI101" s="148" t="s">
        <v>30</v>
      </c>
      <c r="AJ101" s="142" t="s">
        <v>31</v>
      </c>
      <c r="AK101" s="142" t="s">
        <v>31</v>
      </c>
      <c r="AL101" s="148" t="s">
        <v>30</v>
      </c>
      <c r="AM101" s="148" t="s">
        <v>30</v>
      </c>
      <c r="AN101" s="148" t="s">
        <v>30</v>
      </c>
      <c r="AO101" s="148" t="s">
        <v>30</v>
      </c>
      <c r="AP101" s="148" t="s">
        <v>30</v>
      </c>
      <c r="AQ101" s="142" t="s">
        <v>31</v>
      </c>
      <c r="AR101" s="142" t="s">
        <v>31</v>
      </c>
      <c r="AS101" s="148" t="s">
        <v>30</v>
      </c>
      <c r="AT101" s="148" t="s">
        <v>30</v>
      </c>
      <c r="AU101" s="148" t="s">
        <v>30</v>
      </c>
      <c r="AV101" s="148" t="s">
        <v>30</v>
      </c>
      <c r="AW101" s="148" t="s">
        <v>30</v>
      </c>
      <c r="AX101" s="142" t="s">
        <v>31</v>
      </c>
      <c r="AY101" s="142" t="s">
        <v>31</v>
      </c>
      <c r="AZ101" s="148" t="s">
        <v>30</v>
      </c>
      <c r="BA101" s="148" t="s">
        <v>30</v>
      </c>
      <c r="BB101" s="148" t="s">
        <v>30</v>
      </c>
      <c r="BC101" s="148" t="s">
        <v>30</v>
      </c>
      <c r="BD101" s="148" t="s">
        <v>30</v>
      </c>
      <c r="BE101" s="142" t="s">
        <v>31</v>
      </c>
      <c r="BF101" s="156"/>
      <c r="BG101" s="145">
        <f t="shared" si="30"/>
        <v>0</v>
      </c>
      <c r="BH101" s="146"/>
      <c r="BJ101" s="147"/>
      <c r="BN101" s="140"/>
      <c r="BS101" s="140"/>
    </row>
    <row r="102" spans="1:71" ht="15" customHeight="1" x14ac:dyDescent="0.3">
      <c r="A102" s="134" t="s">
        <v>503</v>
      </c>
      <c r="B102" s="134">
        <v>3357</v>
      </c>
      <c r="C102" s="33" t="s">
        <v>504</v>
      </c>
      <c r="D102" s="33"/>
      <c r="E102" s="33" t="s">
        <v>495</v>
      </c>
      <c r="F102" s="135" t="s">
        <v>496</v>
      </c>
      <c r="G102" s="33" t="s">
        <v>497</v>
      </c>
      <c r="H102" s="136" t="s">
        <v>498</v>
      </c>
      <c r="I102" s="34"/>
      <c r="J102" s="12" t="s">
        <v>505</v>
      </c>
      <c r="K102" s="13">
        <v>44970</v>
      </c>
      <c r="L102" s="14" t="s">
        <v>28</v>
      </c>
      <c r="M102" s="15">
        <f t="shared" si="21"/>
        <v>31</v>
      </c>
      <c r="N102" s="15">
        <f t="shared" si="22"/>
        <v>25</v>
      </c>
      <c r="O102" s="15">
        <f t="shared" si="23"/>
        <v>25</v>
      </c>
      <c r="P102" s="15">
        <f t="shared" si="16"/>
        <v>0</v>
      </c>
      <c r="Q102" s="15">
        <f t="shared" si="17"/>
        <v>6</v>
      </c>
      <c r="R102" s="15">
        <f t="shared" si="18"/>
        <v>0</v>
      </c>
      <c r="S102" s="15">
        <f t="shared" si="24"/>
        <v>0</v>
      </c>
      <c r="T102" s="15">
        <f t="shared" si="25"/>
        <v>0</v>
      </c>
      <c r="U102" s="15">
        <f t="shared" si="26"/>
        <v>0</v>
      </c>
      <c r="V102" s="16">
        <f t="shared" si="27"/>
        <v>0</v>
      </c>
      <c r="W102" s="15">
        <f t="shared" si="19"/>
        <v>0</v>
      </c>
      <c r="X102" s="17">
        <f t="shared" si="28"/>
        <v>0</v>
      </c>
      <c r="Y102" s="17">
        <f t="shared" si="29"/>
        <v>0</v>
      </c>
      <c r="Z102" s="16">
        <f t="shared" si="20"/>
        <v>0</v>
      </c>
      <c r="AA102" s="148" t="s">
        <v>30</v>
      </c>
      <c r="AB102" s="148" t="s">
        <v>30</v>
      </c>
      <c r="AC102" s="148" t="s">
        <v>30</v>
      </c>
      <c r="AD102" s="142" t="s">
        <v>31</v>
      </c>
      <c r="AE102" s="148" t="s">
        <v>30</v>
      </c>
      <c r="AF102" s="148" t="s">
        <v>30</v>
      </c>
      <c r="AG102" s="148" t="s">
        <v>30</v>
      </c>
      <c r="AH102" s="148" t="s">
        <v>30</v>
      </c>
      <c r="AI102" s="148" t="s">
        <v>30</v>
      </c>
      <c r="AJ102" s="148" t="s">
        <v>30</v>
      </c>
      <c r="AK102" s="142" t="s">
        <v>31</v>
      </c>
      <c r="AL102" s="148" t="s">
        <v>30</v>
      </c>
      <c r="AM102" s="148" t="s">
        <v>30</v>
      </c>
      <c r="AN102" s="148" t="s">
        <v>30</v>
      </c>
      <c r="AO102" s="148" t="s">
        <v>30</v>
      </c>
      <c r="AP102" s="148" t="s">
        <v>30</v>
      </c>
      <c r="AQ102" s="142" t="s">
        <v>31</v>
      </c>
      <c r="AR102" s="142" t="s">
        <v>31</v>
      </c>
      <c r="AS102" s="142" t="s">
        <v>31</v>
      </c>
      <c r="AT102" s="148" t="s">
        <v>30</v>
      </c>
      <c r="AU102" s="148" t="s">
        <v>30</v>
      </c>
      <c r="AV102" s="148" t="s">
        <v>30</v>
      </c>
      <c r="AW102" s="148" t="s">
        <v>30</v>
      </c>
      <c r="AX102" s="148" t="s">
        <v>30</v>
      </c>
      <c r="AY102" s="142" t="s">
        <v>31</v>
      </c>
      <c r="AZ102" s="148" t="s">
        <v>30</v>
      </c>
      <c r="BA102" s="148" t="s">
        <v>30</v>
      </c>
      <c r="BB102" s="148" t="s">
        <v>30</v>
      </c>
      <c r="BC102" s="148" t="s">
        <v>30</v>
      </c>
      <c r="BD102" s="148" t="s">
        <v>30</v>
      </c>
      <c r="BE102" s="148" t="s">
        <v>30</v>
      </c>
      <c r="BF102" s="156"/>
      <c r="BG102" s="145">
        <f t="shared" si="30"/>
        <v>0</v>
      </c>
      <c r="BH102" s="146"/>
      <c r="BJ102" s="147"/>
      <c r="BN102" s="140"/>
      <c r="BS102" s="140"/>
    </row>
    <row r="103" spans="1:71" x14ac:dyDescent="0.3">
      <c r="A103" s="134" t="s">
        <v>506</v>
      </c>
      <c r="B103" s="134">
        <v>3358</v>
      </c>
      <c r="C103" s="33" t="s">
        <v>507</v>
      </c>
      <c r="D103" s="33"/>
      <c r="E103" s="33" t="s">
        <v>495</v>
      </c>
      <c r="F103" s="135" t="s">
        <v>496</v>
      </c>
      <c r="G103" s="33" t="s">
        <v>508</v>
      </c>
      <c r="H103" s="136" t="s">
        <v>498</v>
      </c>
      <c r="I103" s="34"/>
      <c r="J103" s="12" t="s">
        <v>509</v>
      </c>
      <c r="K103" s="13">
        <v>44972</v>
      </c>
      <c r="L103" s="14" t="s">
        <v>28</v>
      </c>
      <c r="M103" s="15">
        <f t="shared" si="21"/>
        <v>31</v>
      </c>
      <c r="N103" s="15">
        <f t="shared" si="22"/>
        <v>20</v>
      </c>
      <c r="O103" s="15">
        <f t="shared" si="23"/>
        <v>20</v>
      </c>
      <c r="P103" s="15">
        <f t="shared" si="16"/>
        <v>0</v>
      </c>
      <c r="Q103" s="15">
        <f t="shared" si="17"/>
        <v>10</v>
      </c>
      <c r="R103" s="15">
        <f t="shared" si="18"/>
        <v>0</v>
      </c>
      <c r="S103" s="15">
        <f t="shared" si="24"/>
        <v>1</v>
      </c>
      <c r="T103" s="15">
        <f t="shared" si="25"/>
        <v>0</v>
      </c>
      <c r="U103" s="15">
        <f t="shared" si="26"/>
        <v>1</v>
      </c>
      <c r="V103" s="16">
        <f t="shared" si="27"/>
        <v>0</v>
      </c>
      <c r="W103" s="15">
        <f t="shared" si="19"/>
        <v>0</v>
      </c>
      <c r="X103" s="17">
        <f t="shared" si="28"/>
        <v>0</v>
      </c>
      <c r="Y103" s="17">
        <f t="shared" si="29"/>
        <v>0</v>
      </c>
      <c r="Z103" s="16">
        <f t="shared" si="20"/>
        <v>1</v>
      </c>
      <c r="AA103" s="142" t="s">
        <v>31</v>
      </c>
      <c r="AB103" s="148" t="s">
        <v>30</v>
      </c>
      <c r="AC103" s="142" t="s">
        <v>31</v>
      </c>
      <c r="AD103" s="142" t="s">
        <v>31</v>
      </c>
      <c r="AE103" s="148" t="s">
        <v>30</v>
      </c>
      <c r="AF103" s="148" t="s">
        <v>30</v>
      </c>
      <c r="AG103" s="148" t="s">
        <v>30</v>
      </c>
      <c r="AH103" s="148" t="s">
        <v>30</v>
      </c>
      <c r="AI103" s="148" t="s">
        <v>30</v>
      </c>
      <c r="AJ103" s="142" t="s">
        <v>31</v>
      </c>
      <c r="AK103" s="142" t="s">
        <v>31</v>
      </c>
      <c r="AL103" s="148" t="s">
        <v>30</v>
      </c>
      <c r="AM103" s="148" t="s">
        <v>30</v>
      </c>
      <c r="AN103" s="148" t="s">
        <v>30</v>
      </c>
      <c r="AO103" s="148" t="s">
        <v>30</v>
      </c>
      <c r="AP103" s="148" t="s">
        <v>30</v>
      </c>
      <c r="AQ103" s="142" t="s">
        <v>31</v>
      </c>
      <c r="AR103" s="142" t="s">
        <v>31</v>
      </c>
      <c r="AS103" s="148" t="s">
        <v>30</v>
      </c>
      <c r="AT103" s="148" t="s">
        <v>30</v>
      </c>
      <c r="AU103" s="148" t="s">
        <v>30</v>
      </c>
      <c r="AV103" s="144" t="s">
        <v>113</v>
      </c>
      <c r="AW103" s="148" t="s">
        <v>30</v>
      </c>
      <c r="AX103" s="142" t="s">
        <v>31</v>
      </c>
      <c r="AY103" s="142" t="s">
        <v>31</v>
      </c>
      <c r="AZ103" s="148" t="s">
        <v>30</v>
      </c>
      <c r="BA103" s="148" t="s">
        <v>30</v>
      </c>
      <c r="BB103" s="148" t="s">
        <v>30</v>
      </c>
      <c r="BC103" s="148" t="s">
        <v>30</v>
      </c>
      <c r="BD103" s="148" t="s">
        <v>30</v>
      </c>
      <c r="BE103" s="142" t="s">
        <v>31</v>
      </c>
      <c r="BF103" s="156"/>
      <c r="BG103" s="145">
        <f t="shared" si="30"/>
        <v>0</v>
      </c>
      <c r="BH103" s="146"/>
      <c r="BJ103" s="147"/>
      <c r="BN103" s="140"/>
      <c r="BS103" s="140"/>
    </row>
    <row r="104" spans="1:71" ht="15" customHeight="1" x14ac:dyDescent="0.3">
      <c r="A104" s="134" t="s">
        <v>510</v>
      </c>
      <c r="B104" s="134">
        <v>3387</v>
      </c>
      <c r="C104" s="33" t="s">
        <v>511</v>
      </c>
      <c r="D104" s="33"/>
      <c r="E104" s="33" t="s">
        <v>495</v>
      </c>
      <c r="F104" s="135" t="s">
        <v>496</v>
      </c>
      <c r="G104" s="33" t="s">
        <v>512</v>
      </c>
      <c r="H104" s="136" t="s">
        <v>498</v>
      </c>
      <c r="I104" s="34"/>
      <c r="J104" s="12" t="s">
        <v>513</v>
      </c>
      <c r="K104" s="13">
        <v>45572</v>
      </c>
      <c r="L104" s="14" t="s">
        <v>28</v>
      </c>
      <c r="M104" s="15">
        <f t="shared" si="21"/>
        <v>31</v>
      </c>
      <c r="N104" s="15">
        <f t="shared" si="22"/>
        <v>25</v>
      </c>
      <c r="O104" s="15">
        <f t="shared" si="23"/>
        <v>25</v>
      </c>
      <c r="P104" s="15">
        <f t="shared" si="16"/>
        <v>0</v>
      </c>
      <c r="Q104" s="15">
        <f t="shared" si="17"/>
        <v>6</v>
      </c>
      <c r="R104" s="15">
        <f t="shared" si="18"/>
        <v>0</v>
      </c>
      <c r="S104" s="15">
        <f t="shared" si="24"/>
        <v>0</v>
      </c>
      <c r="T104" s="15">
        <f t="shared" si="25"/>
        <v>0</v>
      </c>
      <c r="U104" s="15">
        <f t="shared" si="26"/>
        <v>0</v>
      </c>
      <c r="V104" s="16">
        <f t="shared" si="27"/>
        <v>0</v>
      </c>
      <c r="W104" s="15">
        <f t="shared" si="19"/>
        <v>0</v>
      </c>
      <c r="X104" s="17">
        <f t="shared" si="28"/>
        <v>0</v>
      </c>
      <c r="Y104" s="17">
        <f t="shared" si="29"/>
        <v>0</v>
      </c>
      <c r="Z104" s="16">
        <f t="shared" si="20"/>
        <v>0</v>
      </c>
      <c r="AA104" s="142" t="s">
        <v>31</v>
      </c>
      <c r="AB104" s="142" t="s">
        <v>31</v>
      </c>
      <c r="AC104" s="142" t="s">
        <v>31</v>
      </c>
      <c r="AD104" s="142" t="s">
        <v>31</v>
      </c>
      <c r="AE104" s="148" t="s">
        <v>30</v>
      </c>
      <c r="AF104" s="148" t="s">
        <v>30</v>
      </c>
      <c r="AG104" s="148" t="s">
        <v>30</v>
      </c>
      <c r="AH104" s="148" t="s">
        <v>30</v>
      </c>
      <c r="AI104" s="148" t="s">
        <v>30</v>
      </c>
      <c r="AJ104" s="148" t="s">
        <v>30</v>
      </c>
      <c r="AK104" s="148" t="s">
        <v>30</v>
      </c>
      <c r="AL104" s="148" t="s">
        <v>30</v>
      </c>
      <c r="AM104" s="148" t="s">
        <v>30</v>
      </c>
      <c r="AN104" s="148" t="s">
        <v>30</v>
      </c>
      <c r="AO104" s="148" t="s">
        <v>30</v>
      </c>
      <c r="AP104" s="148" t="s">
        <v>30</v>
      </c>
      <c r="AQ104" s="142" t="s">
        <v>31</v>
      </c>
      <c r="AR104" s="142" t="s">
        <v>31</v>
      </c>
      <c r="AS104" s="148" t="s">
        <v>30</v>
      </c>
      <c r="AT104" s="148" t="s">
        <v>30</v>
      </c>
      <c r="AU104" s="148" t="s">
        <v>30</v>
      </c>
      <c r="AV104" s="148" t="s">
        <v>30</v>
      </c>
      <c r="AW104" s="148" t="s">
        <v>30</v>
      </c>
      <c r="AX104" s="148" t="s">
        <v>30</v>
      </c>
      <c r="AY104" s="148" t="s">
        <v>30</v>
      </c>
      <c r="AZ104" s="148" t="s">
        <v>30</v>
      </c>
      <c r="BA104" s="148" t="s">
        <v>30</v>
      </c>
      <c r="BB104" s="148" t="s">
        <v>30</v>
      </c>
      <c r="BC104" s="148" t="s">
        <v>30</v>
      </c>
      <c r="BD104" s="148" t="s">
        <v>30</v>
      </c>
      <c r="BE104" s="148" t="s">
        <v>30</v>
      </c>
      <c r="BF104" s="156"/>
      <c r="BG104" s="145">
        <f t="shared" si="30"/>
        <v>0</v>
      </c>
      <c r="BH104" s="146"/>
      <c r="BJ104" s="147"/>
      <c r="BN104" s="140"/>
      <c r="BS104" s="140"/>
    </row>
    <row r="105" spans="1:71" x14ac:dyDescent="0.3">
      <c r="A105" s="134" t="s">
        <v>514</v>
      </c>
      <c r="B105" s="134">
        <v>3389</v>
      </c>
      <c r="C105" s="33" t="s">
        <v>515</v>
      </c>
      <c r="D105" s="33"/>
      <c r="E105" s="33" t="s">
        <v>495</v>
      </c>
      <c r="F105" s="135" t="s">
        <v>496</v>
      </c>
      <c r="G105" s="33" t="s">
        <v>508</v>
      </c>
      <c r="H105" s="136" t="s">
        <v>498</v>
      </c>
      <c r="I105" s="34"/>
      <c r="J105" s="12" t="s">
        <v>516</v>
      </c>
      <c r="K105" s="13">
        <v>45602</v>
      </c>
      <c r="L105" s="14" t="s">
        <v>28</v>
      </c>
      <c r="M105" s="15">
        <f t="shared" si="21"/>
        <v>31</v>
      </c>
      <c r="N105" s="15">
        <f t="shared" si="22"/>
        <v>21</v>
      </c>
      <c r="O105" s="15">
        <f t="shared" si="23"/>
        <v>21</v>
      </c>
      <c r="P105" s="15">
        <f t="shared" si="16"/>
        <v>0</v>
      </c>
      <c r="Q105" s="15">
        <f t="shared" si="17"/>
        <v>9</v>
      </c>
      <c r="R105" s="15">
        <f t="shared" si="18"/>
        <v>0</v>
      </c>
      <c r="S105" s="15">
        <f t="shared" si="24"/>
        <v>1</v>
      </c>
      <c r="T105" s="15">
        <f t="shared" si="25"/>
        <v>0</v>
      </c>
      <c r="U105" s="15">
        <f t="shared" si="26"/>
        <v>1</v>
      </c>
      <c r="V105" s="16">
        <f t="shared" si="27"/>
        <v>0</v>
      </c>
      <c r="W105" s="15">
        <f t="shared" si="19"/>
        <v>0</v>
      </c>
      <c r="X105" s="17">
        <f t="shared" si="28"/>
        <v>0</v>
      </c>
      <c r="Y105" s="17">
        <f t="shared" si="29"/>
        <v>0</v>
      </c>
      <c r="Z105" s="16">
        <f t="shared" si="20"/>
        <v>1</v>
      </c>
      <c r="AA105" s="142" t="s">
        <v>31</v>
      </c>
      <c r="AB105" s="148" t="s">
        <v>30</v>
      </c>
      <c r="AC105" s="142" t="s">
        <v>31</v>
      </c>
      <c r="AD105" s="142" t="s">
        <v>31</v>
      </c>
      <c r="AE105" s="148" t="s">
        <v>30</v>
      </c>
      <c r="AF105" s="148" t="s">
        <v>30</v>
      </c>
      <c r="AG105" s="148" t="s">
        <v>30</v>
      </c>
      <c r="AH105" s="148" t="s">
        <v>30</v>
      </c>
      <c r="AI105" s="148" t="s">
        <v>30</v>
      </c>
      <c r="AJ105" s="148" t="s">
        <v>30</v>
      </c>
      <c r="AK105" s="142" t="s">
        <v>31</v>
      </c>
      <c r="AL105" s="148" t="s">
        <v>30</v>
      </c>
      <c r="AM105" s="148" t="s">
        <v>30</v>
      </c>
      <c r="AN105" s="148" t="s">
        <v>30</v>
      </c>
      <c r="AO105" s="148" t="s">
        <v>30</v>
      </c>
      <c r="AP105" s="148" t="s">
        <v>30</v>
      </c>
      <c r="AQ105" s="142" t="s">
        <v>31</v>
      </c>
      <c r="AR105" s="142" t="s">
        <v>31</v>
      </c>
      <c r="AS105" s="148" t="s">
        <v>30</v>
      </c>
      <c r="AT105" s="148" t="s">
        <v>30</v>
      </c>
      <c r="AU105" s="148" t="s">
        <v>30</v>
      </c>
      <c r="AV105" s="148" t="s">
        <v>30</v>
      </c>
      <c r="AW105" s="148" t="s">
        <v>30</v>
      </c>
      <c r="AX105" s="142" t="s">
        <v>31</v>
      </c>
      <c r="AY105" s="142" t="s">
        <v>31</v>
      </c>
      <c r="AZ105" s="148" t="s">
        <v>30</v>
      </c>
      <c r="BA105" s="144" t="s">
        <v>113</v>
      </c>
      <c r="BB105" s="148" t="s">
        <v>30</v>
      </c>
      <c r="BC105" s="148" t="s">
        <v>30</v>
      </c>
      <c r="BD105" s="148" t="s">
        <v>30</v>
      </c>
      <c r="BE105" s="142" t="s">
        <v>31</v>
      </c>
      <c r="BF105" s="156"/>
      <c r="BG105" s="145">
        <f t="shared" si="30"/>
        <v>0</v>
      </c>
      <c r="BH105" s="146"/>
      <c r="BJ105" s="147"/>
      <c r="BN105" s="140"/>
      <c r="BS105" s="140"/>
    </row>
    <row r="106" spans="1:71" x14ac:dyDescent="0.3">
      <c r="A106" s="134" t="s">
        <v>517</v>
      </c>
      <c r="B106" s="134">
        <v>3363</v>
      </c>
      <c r="C106" s="33" t="s">
        <v>518</v>
      </c>
      <c r="D106" s="33"/>
      <c r="E106" s="33" t="s">
        <v>495</v>
      </c>
      <c r="F106" s="135" t="s">
        <v>496</v>
      </c>
      <c r="G106" s="33" t="s">
        <v>519</v>
      </c>
      <c r="H106" s="136" t="s">
        <v>498</v>
      </c>
      <c r="I106" s="34"/>
      <c r="J106" s="12"/>
      <c r="K106" s="13">
        <v>45042</v>
      </c>
      <c r="L106" s="14" t="s">
        <v>28</v>
      </c>
      <c r="M106" s="15">
        <f t="shared" si="21"/>
        <v>31</v>
      </c>
      <c r="N106" s="15">
        <f t="shared" si="22"/>
        <v>17</v>
      </c>
      <c r="O106" s="15">
        <f t="shared" si="23"/>
        <v>17</v>
      </c>
      <c r="P106" s="15">
        <f t="shared" si="16"/>
        <v>0</v>
      </c>
      <c r="Q106" s="15">
        <f t="shared" si="17"/>
        <v>14</v>
      </c>
      <c r="R106" s="15">
        <f t="shared" si="18"/>
        <v>0</v>
      </c>
      <c r="S106" s="15">
        <f t="shared" si="24"/>
        <v>0</v>
      </c>
      <c r="T106" s="15">
        <f t="shared" si="25"/>
        <v>0</v>
      </c>
      <c r="U106" s="15">
        <f t="shared" si="26"/>
        <v>0</v>
      </c>
      <c r="V106" s="16">
        <f t="shared" si="27"/>
        <v>0</v>
      </c>
      <c r="W106" s="15">
        <f t="shared" si="19"/>
        <v>0</v>
      </c>
      <c r="X106" s="17">
        <f t="shared" si="28"/>
        <v>0</v>
      </c>
      <c r="Y106" s="17">
        <f t="shared" si="29"/>
        <v>0</v>
      </c>
      <c r="Z106" s="16">
        <f t="shared" si="20"/>
        <v>0</v>
      </c>
      <c r="AA106" s="148" t="s">
        <v>30</v>
      </c>
      <c r="AB106" s="148" t="s">
        <v>30</v>
      </c>
      <c r="AC106" s="148" t="s">
        <v>30</v>
      </c>
      <c r="AD106" s="148" t="s">
        <v>30</v>
      </c>
      <c r="AE106" s="148" t="s">
        <v>30</v>
      </c>
      <c r="AF106" s="148" t="s">
        <v>30</v>
      </c>
      <c r="AG106" s="148" t="s">
        <v>30</v>
      </c>
      <c r="AH106" s="148" t="s">
        <v>30</v>
      </c>
      <c r="AI106" s="148" t="s">
        <v>30</v>
      </c>
      <c r="AJ106" s="148" t="s">
        <v>30</v>
      </c>
      <c r="AK106" s="148" t="s">
        <v>30</v>
      </c>
      <c r="AL106" s="148" t="s">
        <v>30</v>
      </c>
      <c r="AM106" s="142" t="s">
        <v>31</v>
      </c>
      <c r="AN106" s="142" t="s">
        <v>31</v>
      </c>
      <c r="AO106" s="142" t="s">
        <v>31</v>
      </c>
      <c r="AP106" s="142" t="s">
        <v>31</v>
      </c>
      <c r="AQ106" s="142" t="s">
        <v>31</v>
      </c>
      <c r="AR106" s="142" t="s">
        <v>31</v>
      </c>
      <c r="AS106" s="142" t="s">
        <v>31</v>
      </c>
      <c r="AT106" s="142" t="s">
        <v>31</v>
      </c>
      <c r="AU106" s="142" t="s">
        <v>31</v>
      </c>
      <c r="AV106" s="142" t="s">
        <v>31</v>
      </c>
      <c r="AW106" s="142" t="s">
        <v>31</v>
      </c>
      <c r="AX106" s="142" t="s">
        <v>31</v>
      </c>
      <c r="AY106" s="142" t="s">
        <v>31</v>
      </c>
      <c r="AZ106" s="142" t="s">
        <v>31</v>
      </c>
      <c r="BA106" s="148" t="s">
        <v>30</v>
      </c>
      <c r="BB106" s="148" t="s">
        <v>30</v>
      </c>
      <c r="BC106" s="148" t="s">
        <v>30</v>
      </c>
      <c r="BD106" s="148" t="s">
        <v>30</v>
      </c>
      <c r="BE106" s="148" t="s">
        <v>30</v>
      </c>
      <c r="BF106" s="156"/>
      <c r="BG106" s="145">
        <f t="shared" si="30"/>
        <v>0</v>
      </c>
      <c r="BH106" s="146"/>
      <c r="BJ106" s="147"/>
      <c r="BN106" s="140"/>
      <c r="BS106" s="140"/>
    </row>
    <row r="107" spans="1:71" x14ac:dyDescent="0.3">
      <c r="A107" s="134" t="s">
        <v>520</v>
      </c>
      <c r="B107" s="134">
        <v>3364</v>
      </c>
      <c r="C107" s="33" t="s">
        <v>521</v>
      </c>
      <c r="D107" s="33"/>
      <c r="E107" s="33" t="s">
        <v>495</v>
      </c>
      <c r="F107" s="135" t="s">
        <v>496</v>
      </c>
      <c r="G107" s="33" t="s">
        <v>519</v>
      </c>
      <c r="H107" s="136" t="s">
        <v>498</v>
      </c>
      <c r="I107" s="34"/>
      <c r="J107" s="12"/>
      <c r="K107" s="13">
        <v>45042</v>
      </c>
      <c r="L107" s="14" t="s">
        <v>28</v>
      </c>
      <c r="M107" s="15">
        <f t="shared" si="21"/>
        <v>31</v>
      </c>
      <c r="N107" s="15">
        <f t="shared" si="22"/>
        <v>20</v>
      </c>
      <c r="O107" s="15">
        <f t="shared" si="23"/>
        <v>20</v>
      </c>
      <c r="P107" s="15">
        <f t="shared" si="16"/>
        <v>0</v>
      </c>
      <c r="Q107" s="15">
        <f t="shared" si="17"/>
        <v>11</v>
      </c>
      <c r="R107" s="15">
        <f t="shared" si="18"/>
        <v>0</v>
      </c>
      <c r="S107" s="15">
        <f t="shared" si="24"/>
        <v>0</v>
      </c>
      <c r="T107" s="15">
        <f t="shared" si="25"/>
        <v>0</v>
      </c>
      <c r="U107" s="15">
        <f t="shared" si="26"/>
        <v>0</v>
      </c>
      <c r="V107" s="16">
        <f t="shared" si="27"/>
        <v>0</v>
      </c>
      <c r="W107" s="15">
        <f t="shared" si="19"/>
        <v>0</v>
      </c>
      <c r="X107" s="17">
        <f t="shared" si="28"/>
        <v>0</v>
      </c>
      <c r="Y107" s="17">
        <f t="shared" si="29"/>
        <v>0</v>
      </c>
      <c r="Z107" s="16">
        <f t="shared" si="20"/>
        <v>0</v>
      </c>
      <c r="AA107" s="142" t="s">
        <v>31</v>
      </c>
      <c r="AB107" s="142" t="s">
        <v>31</v>
      </c>
      <c r="AC107" s="142" t="s">
        <v>31</v>
      </c>
      <c r="AD107" s="142" t="s">
        <v>31</v>
      </c>
      <c r="AE107" s="142" t="s">
        <v>31</v>
      </c>
      <c r="AF107" s="142" t="s">
        <v>31</v>
      </c>
      <c r="AG107" s="142" t="s">
        <v>31</v>
      </c>
      <c r="AH107" s="142" t="s">
        <v>31</v>
      </c>
      <c r="AI107" s="142" t="s">
        <v>31</v>
      </c>
      <c r="AJ107" s="142" t="s">
        <v>31</v>
      </c>
      <c r="AK107" s="142" t="s">
        <v>31</v>
      </c>
      <c r="AL107" s="148" t="s">
        <v>30</v>
      </c>
      <c r="AM107" s="148" t="s">
        <v>30</v>
      </c>
      <c r="AN107" s="148" t="s">
        <v>30</v>
      </c>
      <c r="AO107" s="148" t="s">
        <v>30</v>
      </c>
      <c r="AP107" s="148" t="s">
        <v>30</v>
      </c>
      <c r="AQ107" s="148" t="s">
        <v>30</v>
      </c>
      <c r="AR107" s="148" t="s">
        <v>30</v>
      </c>
      <c r="AS107" s="148" t="s">
        <v>30</v>
      </c>
      <c r="AT107" s="148" t="s">
        <v>30</v>
      </c>
      <c r="AU107" s="148" t="s">
        <v>30</v>
      </c>
      <c r="AV107" s="148" t="s">
        <v>30</v>
      </c>
      <c r="AW107" s="148" t="s">
        <v>30</v>
      </c>
      <c r="AX107" s="148" t="s">
        <v>30</v>
      </c>
      <c r="AY107" s="148" t="s">
        <v>30</v>
      </c>
      <c r="AZ107" s="148" t="s">
        <v>30</v>
      </c>
      <c r="BA107" s="148" t="s">
        <v>30</v>
      </c>
      <c r="BB107" s="148" t="s">
        <v>30</v>
      </c>
      <c r="BC107" s="148" t="s">
        <v>30</v>
      </c>
      <c r="BD107" s="148" t="s">
        <v>30</v>
      </c>
      <c r="BE107" s="148" t="s">
        <v>30</v>
      </c>
      <c r="BF107" s="156"/>
      <c r="BG107" s="145">
        <f t="shared" si="30"/>
        <v>0</v>
      </c>
      <c r="BH107" s="146"/>
      <c r="BJ107" s="147"/>
      <c r="BN107" s="140"/>
      <c r="BS107" s="140"/>
    </row>
    <row r="108" spans="1:71" x14ac:dyDescent="0.3">
      <c r="A108" s="134" t="s">
        <v>522</v>
      </c>
      <c r="B108" s="134">
        <v>3384</v>
      </c>
      <c r="C108" s="33" t="s">
        <v>523</v>
      </c>
      <c r="D108" s="33"/>
      <c r="E108" s="33" t="s">
        <v>495</v>
      </c>
      <c r="F108" s="135" t="s">
        <v>496</v>
      </c>
      <c r="G108" s="33" t="s">
        <v>519</v>
      </c>
      <c r="H108" s="136" t="s">
        <v>498</v>
      </c>
      <c r="I108" s="34"/>
      <c r="J108" s="12"/>
      <c r="K108" s="13">
        <v>45434</v>
      </c>
      <c r="L108" s="14" t="s">
        <v>28</v>
      </c>
      <c r="M108" s="15">
        <f t="shared" si="21"/>
        <v>31</v>
      </c>
      <c r="N108" s="15">
        <f t="shared" si="22"/>
        <v>31</v>
      </c>
      <c r="O108" s="15">
        <f t="shared" si="23"/>
        <v>31</v>
      </c>
      <c r="P108" s="15">
        <f t="shared" si="16"/>
        <v>0</v>
      </c>
      <c r="Q108" s="15">
        <f t="shared" si="17"/>
        <v>0</v>
      </c>
      <c r="R108" s="15">
        <f t="shared" si="18"/>
        <v>0</v>
      </c>
      <c r="S108" s="15">
        <f t="shared" si="24"/>
        <v>0</v>
      </c>
      <c r="T108" s="15">
        <f t="shared" si="25"/>
        <v>0</v>
      </c>
      <c r="U108" s="15">
        <f t="shared" si="26"/>
        <v>0</v>
      </c>
      <c r="V108" s="16">
        <f t="shared" si="27"/>
        <v>0</v>
      </c>
      <c r="W108" s="15">
        <f t="shared" si="19"/>
        <v>0</v>
      </c>
      <c r="X108" s="17">
        <f t="shared" si="28"/>
        <v>0</v>
      </c>
      <c r="Y108" s="17">
        <f t="shared" si="29"/>
        <v>0</v>
      </c>
      <c r="Z108" s="16">
        <f t="shared" si="20"/>
        <v>0</v>
      </c>
      <c r="AA108" s="148" t="s">
        <v>30</v>
      </c>
      <c r="AB108" s="148" t="s">
        <v>30</v>
      </c>
      <c r="AC108" s="148" t="s">
        <v>30</v>
      </c>
      <c r="AD108" s="148" t="s">
        <v>30</v>
      </c>
      <c r="AE108" s="148" t="s">
        <v>30</v>
      </c>
      <c r="AF108" s="148" t="s">
        <v>30</v>
      </c>
      <c r="AG108" s="148" t="s">
        <v>30</v>
      </c>
      <c r="AH108" s="148" t="s">
        <v>30</v>
      </c>
      <c r="AI108" s="148" t="s">
        <v>30</v>
      </c>
      <c r="AJ108" s="148" t="s">
        <v>30</v>
      </c>
      <c r="AK108" s="148" t="s">
        <v>30</v>
      </c>
      <c r="AL108" s="148" t="s">
        <v>30</v>
      </c>
      <c r="AM108" s="148" t="s">
        <v>30</v>
      </c>
      <c r="AN108" s="148" t="s">
        <v>30</v>
      </c>
      <c r="AO108" s="148" t="s">
        <v>30</v>
      </c>
      <c r="AP108" s="148" t="s">
        <v>30</v>
      </c>
      <c r="AQ108" s="148" t="s">
        <v>30</v>
      </c>
      <c r="AR108" s="148" t="s">
        <v>30</v>
      </c>
      <c r="AS108" s="148" t="s">
        <v>30</v>
      </c>
      <c r="AT108" s="148" t="s">
        <v>30</v>
      </c>
      <c r="AU108" s="148" t="s">
        <v>30</v>
      </c>
      <c r="AV108" s="148" t="s">
        <v>30</v>
      </c>
      <c r="AW108" s="148" t="s">
        <v>30</v>
      </c>
      <c r="AX108" s="148" t="s">
        <v>30</v>
      </c>
      <c r="AY108" s="148" t="s">
        <v>30</v>
      </c>
      <c r="AZ108" s="148" t="s">
        <v>30</v>
      </c>
      <c r="BA108" s="148" t="s">
        <v>30</v>
      </c>
      <c r="BB108" s="148" t="s">
        <v>30</v>
      </c>
      <c r="BC108" s="148" t="s">
        <v>30</v>
      </c>
      <c r="BD108" s="148" t="s">
        <v>30</v>
      </c>
      <c r="BE108" s="148" t="s">
        <v>30</v>
      </c>
      <c r="BF108" s="156"/>
      <c r="BG108" s="145">
        <f t="shared" si="30"/>
        <v>0</v>
      </c>
      <c r="BH108" s="146"/>
      <c r="BJ108" s="147"/>
      <c r="BN108" s="140"/>
      <c r="BS108" s="140"/>
    </row>
    <row r="109" spans="1:71" x14ac:dyDescent="0.3">
      <c r="A109" s="134" t="s">
        <v>524</v>
      </c>
      <c r="B109" s="134"/>
      <c r="C109" s="33" t="s">
        <v>525</v>
      </c>
      <c r="D109" s="33"/>
      <c r="E109" s="33" t="s">
        <v>495</v>
      </c>
      <c r="F109" s="135" t="s">
        <v>496</v>
      </c>
      <c r="G109" s="33" t="s">
        <v>526</v>
      </c>
      <c r="H109" s="136" t="s">
        <v>498</v>
      </c>
      <c r="I109" s="34"/>
      <c r="J109" s="12"/>
      <c r="K109" s="13">
        <v>45859</v>
      </c>
      <c r="L109" s="14" t="s">
        <v>28</v>
      </c>
      <c r="M109" s="15">
        <f t="shared" si="21"/>
        <v>31</v>
      </c>
      <c r="N109" s="15">
        <f t="shared" si="22"/>
        <v>20</v>
      </c>
      <c r="O109" s="15">
        <f t="shared" si="23"/>
        <v>20</v>
      </c>
      <c r="P109" s="15">
        <f t="shared" si="16"/>
        <v>0</v>
      </c>
      <c r="Q109" s="15">
        <f t="shared" si="17"/>
        <v>11</v>
      </c>
      <c r="R109" s="15">
        <f t="shared" si="18"/>
        <v>0</v>
      </c>
      <c r="S109" s="15">
        <f t="shared" si="24"/>
        <v>0</v>
      </c>
      <c r="T109" s="15">
        <f t="shared" si="25"/>
        <v>0</v>
      </c>
      <c r="U109" s="15">
        <f t="shared" si="26"/>
        <v>0</v>
      </c>
      <c r="V109" s="16">
        <f t="shared" si="27"/>
        <v>0</v>
      </c>
      <c r="W109" s="15">
        <f t="shared" si="19"/>
        <v>0</v>
      </c>
      <c r="X109" s="17">
        <f t="shared" si="28"/>
        <v>0</v>
      </c>
      <c r="Y109" s="17">
        <f t="shared" si="29"/>
        <v>0</v>
      </c>
      <c r="Z109" s="16">
        <f t="shared" si="20"/>
        <v>0</v>
      </c>
      <c r="AA109" s="148" t="s">
        <v>30</v>
      </c>
      <c r="AB109" s="142" t="s">
        <v>31</v>
      </c>
      <c r="AC109" s="142" t="s">
        <v>31</v>
      </c>
      <c r="AD109" s="142" t="s">
        <v>31</v>
      </c>
      <c r="AE109" s="148" t="s">
        <v>30</v>
      </c>
      <c r="AF109" s="148" t="s">
        <v>30</v>
      </c>
      <c r="AG109" s="148" t="s">
        <v>30</v>
      </c>
      <c r="AH109" s="148" t="s">
        <v>30</v>
      </c>
      <c r="AI109" s="148" t="s">
        <v>30</v>
      </c>
      <c r="AJ109" s="142" t="s">
        <v>31</v>
      </c>
      <c r="AK109" s="142" t="s">
        <v>31</v>
      </c>
      <c r="AL109" s="148" t="s">
        <v>30</v>
      </c>
      <c r="AM109" s="148" t="s">
        <v>30</v>
      </c>
      <c r="AN109" s="148" t="s">
        <v>30</v>
      </c>
      <c r="AO109" s="148" t="s">
        <v>30</v>
      </c>
      <c r="AP109" s="148" t="s">
        <v>30</v>
      </c>
      <c r="AQ109" s="142" t="s">
        <v>31</v>
      </c>
      <c r="AR109" s="142" t="s">
        <v>31</v>
      </c>
      <c r="AS109" s="148" t="s">
        <v>30</v>
      </c>
      <c r="AT109" s="148" t="s">
        <v>30</v>
      </c>
      <c r="AU109" s="142" t="s">
        <v>31</v>
      </c>
      <c r="AV109" s="148" t="s">
        <v>30</v>
      </c>
      <c r="AW109" s="148" t="s">
        <v>30</v>
      </c>
      <c r="AX109" s="142" t="s">
        <v>31</v>
      </c>
      <c r="AY109" s="142" t="s">
        <v>31</v>
      </c>
      <c r="AZ109" s="148" t="s">
        <v>30</v>
      </c>
      <c r="BA109" s="148" t="s">
        <v>30</v>
      </c>
      <c r="BB109" s="148" t="s">
        <v>30</v>
      </c>
      <c r="BC109" s="148" t="s">
        <v>30</v>
      </c>
      <c r="BD109" s="148" t="s">
        <v>30</v>
      </c>
      <c r="BE109" s="142" t="s">
        <v>31</v>
      </c>
      <c r="BF109" s="156"/>
      <c r="BG109" s="145">
        <f t="shared" si="30"/>
        <v>0</v>
      </c>
      <c r="BH109" s="146"/>
      <c r="BJ109" s="147"/>
      <c r="BN109" s="140"/>
      <c r="BS109" s="140"/>
    </row>
    <row r="110" spans="1:71" ht="15" customHeight="1" x14ac:dyDescent="0.3">
      <c r="A110" s="134" t="s">
        <v>527</v>
      </c>
      <c r="B110" s="134">
        <v>3382</v>
      </c>
      <c r="C110" s="135" t="s">
        <v>496</v>
      </c>
      <c r="D110" s="33"/>
      <c r="E110" s="33" t="s">
        <v>495</v>
      </c>
      <c r="F110" s="135" t="s">
        <v>310</v>
      </c>
      <c r="G110" s="33" t="s">
        <v>528</v>
      </c>
      <c r="H110" s="136" t="s">
        <v>498</v>
      </c>
      <c r="I110" s="34"/>
      <c r="J110" s="12" t="s">
        <v>35</v>
      </c>
      <c r="K110" s="13">
        <v>45400</v>
      </c>
      <c r="L110" s="14" t="s">
        <v>28</v>
      </c>
      <c r="M110" s="15">
        <f t="shared" si="21"/>
        <v>31</v>
      </c>
      <c r="N110" s="15">
        <f t="shared" si="22"/>
        <v>21</v>
      </c>
      <c r="O110" s="15">
        <f t="shared" si="23"/>
        <v>21</v>
      </c>
      <c r="P110" s="15">
        <f t="shared" si="16"/>
        <v>0</v>
      </c>
      <c r="Q110" s="15">
        <f t="shared" si="17"/>
        <v>10</v>
      </c>
      <c r="R110" s="15">
        <f t="shared" si="18"/>
        <v>0</v>
      </c>
      <c r="S110" s="15">
        <f t="shared" si="24"/>
        <v>0</v>
      </c>
      <c r="T110" s="15">
        <f t="shared" si="25"/>
        <v>0</v>
      </c>
      <c r="U110" s="15">
        <f t="shared" si="26"/>
        <v>0</v>
      </c>
      <c r="V110" s="16">
        <f t="shared" si="27"/>
        <v>0</v>
      </c>
      <c r="W110" s="15">
        <f t="shared" si="19"/>
        <v>0</v>
      </c>
      <c r="X110" s="17">
        <f t="shared" si="28"/>
        <v>0</v>
      </c>
      <c r="Y110" s="17">
        <f t="shared" si="29"/>
        <v>0</v>
      </c>
      <c r="Z110" s="16">
        <f t="shared" si="20"/>
        <v>0</v>
      </c>
      <c r="AA110" s="142" t="s">
        <v>31</v>
      </c>
      <c r="AB110" s="148" t="s">
        <v>30</v>
      </c>
      <c r="AC110" s="142" t="s">
        <v>31</v>
      </c>
      <c r="AD110" s="142" t="s">
        <v>31</v>
      </c>
      <c r="AE110" s="148" t="s">
        <v>30</v>
      </c>
      <c r="AF110" s="148" t="s">
        <v>30</v>
      </c>
      <c r="AG110" s="148" t="s">
        <v>30</v>
      </c>
      <c r="AH110" s="148" t="s">
        <v>30</v>
      </c>
      <c r="AI110" s="148" t="s">
        <v>30</v>
      </c>
      <c r="AJ110" s="142" t="s">
        <v>31</v>
      </c>
      <c r="AK110" s="142" t="s">
        <v>31</v>
      </c>
      <c r="AL110" s="148" t="s">
        <v>30</v>
      </c>
      <c r="AM110" s="148" t="s">
        <v>30</v>
      </c>
      <c r="AN110" s="148" t="s">
        <v>30</v>
      </c>
      <c r="AO110" s="148" t="s">
        <v>30</v>
      </c>
      <c r="AP110" s="148" t="s">
        <v>30</v>
      </c>
      <c r="AQ110" s="142" t="s">
        <v>31</v>
      </c>
      <c r="AR110" s="142" t="s">
        <v>31</v>
      </c>
      <c r="AS110" s="148" t="s">
        <v>30</v>
      </c>
      <c r="AT110" s="148" t="s">
        <v>30</v>
      </c>
      <c r="AU110" s="148" t="s">
        <v>30</v>
      </c>
      <c r="AV110" s="148" t="s">
        <v>30</v>
      </c>
      <c r="AW110" s="148" t="s">
        <v>30</v>
      </c>
      <c r="AX110" s="142" t="s">
        <v>31</v>
      </c>
      <c r="AY110" s="142" t="s">
        <v>31</v>
      </c>
      <c r="AZ110" s="148" t="s">
        <v>30</v>
      </c>
      <c r="BA110" s="148" t="s">
        <v>30</v>
      </c>
      <c r="BB110" s="148" t="s">
        <v>30</v>
      </c>
      <c r="BC110" s="148" t="s">
        <v>30</v>
      </c>
      <c r="BD110" s="148" t="s">
        <v>30</v>
      </c>
      <c r="BE110" s="142" t="s">
        <v>31</v>
      </c>
      <c r="BF110" s="156"/>
      <c r="BG110" s="145">
        <f t="shared" si="30"/>
        <v>0</v>
      </c>
      <c r="BH110" s="146"/>
      <c r="BJ110" s="147"/>
      <c r="BN110" s="140"/>
      <c r="BS110" s="140"/>
    </row>
    <row r="111" spans="1:71" x14ac:dyDescent="0.3">
      <c r="A111" s="134" t="s">
        <v>529</v>
      </c>
      <c r="B111" s="134">
        <v>3390</v>
      </c>
      <c r="C111" s="135" t="s">
        <v>530</v>
      </c>
      <c r="D111" s="33"/>
      <c r="E111" s="33" t="s">
        <v>531</v>
      </c>
      <c r="F111" s="135" t="s">
        <v>310</v>
      </c>
      <c r="G111" s="33" t="s">
        <v>532</v>
      </c>
      <c r="H111" s="136" t="s">
        <v>489</v>
      </c>
      <c r="I111" s="34"/>
      <c r="J111" s="12" t="s">
        <v>533</v>
      </c>
      <c r="K111" s="13">
        <v>45677</v>
      </c>
      <c r="L111" s="14" t="s">
        <v>28</v>
      </c>
      <c r="M111" s="15">
        <f t="shared" si="21"/>
        <v>31</v>
      </c>
      <c r="N111" s="15">
        <f t="shared" si="22"/>
        <v>21</v>
      </c>
      <c r="O111" s="15">
        <f t="shared" si="23"/>
        <v>21</v>
      </c>
      <c r="P111" s="15">
        <f t="shared" si="16"/>
        <v>0</v>
      </c>
      <c r="Q111" s="15">
        <f t="shared" si="17"/>
        <v>10</v>
      </c>
      <c r="R111" s="15">
        <f t="shared" si="18"/>
        <v>0</v>
      </c>
      <c r="S111" s="15">
        <f t="shared" si="24"/>
        <v>0</v>
      </c>
      <c r="T111" s="15">
        <f t="shared" si="25"/>
        <v>0</v>
      </c>
      <c r="U111" s="15">
        <f t="shared" si="26"/>
        <v>0</v>
      </c>
      <c r="V111" s="16">
        <f t="shared" si="27"/>
        <v>0</v>
      </c>
      <c r="W111" s="15">
        <f t="shared" si="19"/>
        <v>0</v>
      </c>
      <c r="X111" s="17">
        <f t="shared" si="28"/>
        <v>0</v>
      </c>
      <c r="Y111" s="17">
        <f t="shared" si="29"/>
        <v>0</v>
      </c>
      <c r="Z111" s="16">
        <f t="shared" si="20"/>
        <v>0</v>
      </c>
      <c r="AA111" s="142" t="s">
        <v>31</v>
      </c>
      <c r="AB111" s="148" t="s">
        <v>30</v>
      </c>
      <c r="AC111" s="142" t="s">
        <v>31</v>
      </c>
      <c r="AD111" s="142" t="s">
        <v>31</v>
      </c>
      <c r="AE111" s="148" t="s">
        <v>30</v>
      </c>
      <c r="AF111" s="148" t="s">
        <v>30</v>
      </c>
      <c r="AG111" s="148" t="s">
        <v>30</v>
      </c>
      <c r="AH111" s="148" t="s">
        <v>30</v>
      </c>
      <c r="AI111" s="148" t="s">
        <v>30</v>
      </c>
      <c r="AJ111" s="142" t="s">
        <v>31</v>
      </c>
      <c r="AK111" s="142" t="s">
        <v>31</v>
      </c>
      <c r="AL111" s="148" t="s">
        <v>30</v>
      </c>
      <c r="AM111" s="148" t="s">
        <v>30</v>
      </c>
      <c r="AN111" s="148" t="s">
        <v>30</v>
      </c>
      <c r="AO111" s="148" t="s">
        <v>30</v>
      </c>
      <c r="AP111" s="148" t="s">
        <v>30</v>
      </c>
      <c r="AQ111" s="142" t="s">
        <v>31</v>
      </c>
      <c r="AR111" s="142" t="s">
        <v>31</v>
      </c>
      <c r="AS111" s="148" t="s">
        <v>30</v>
      </c>
      <c r="AT111" s="148" t="s">
        <v>30</v>
      </c>
      <c r="AU111" s="148" t="s">
        <v>30</v>
      </c>
      <c r="AV111" s="148" t="s">
        <v>30</v>
      </c>
      <c r="AW111" s="148" t="s">
        <v>30</v>
      </c>
      <c r="AX111" s="142" t="s">
        <v>31</v>
      </c>
      <c r="AY111" s="142" t="s">
        <v>31</v>
      </c>
      <c r="AZ111" s="148" t="s">
        <v>30</v>
      </c>
      <c r="BA111" s="148" t="s">
        <v>30</v>
      </c>
      <c r="BB111" s="148" t="s">
        <v>30</v>
      </c>
      <c r="BC111" s="148" t="s">
        <v>30</v>
      </c>
      <c r="BD111" s="148" t="s">
        <v>30</v>
      </c>
      <c r="BE111" s="142" t="s">
        <v>31</v>
      </c>
      <c r="BF111" s="156"/>
      <c r="BG111" s="145">
        <f t="shared" si="30"/>
        <v>0</v>
      </c>
      <c r="BH111" s="146"/>
      <c r="BJ111" s="147"/>
      <c r="BN111" s="140"/>
      <c r="BS111" s="140"/>
    </row>
    <row r="112" spans="1:71" x14ac:dyDescent="0.3">
      <c r="A112" s="134" t="s">
        <v>534</v>
      </c>
      <c r="B112" s="134">
        <v>3383</v>
      </c>
      <c r="C112" s="135" t="s">
        <v>535</v>
      </c>
      <c r="D112" s="33"/>
      <c r="E112" s="33" t="s">
        <v>536</v>
      </c>
      <c r="F112" s="135" t="s">
        <v>310</v>
      </c>
      <c r="G112" s="33" t="s">
        <v>537</v>
      </c>
      <c r="H112" s="136" t="s">
        <v>498</v>
      </c>
      <c r="I112" s="34"/>
      <c r="J112" s="12" t="s">
        <v>538</v>
      </c>
      <c r="K112" s="13">
        <v>45422</v>
      </c>
      <c r="L112" s="14" t="s">
        <v>28</v>
      </c>
      <c r="M112" s="15">
        <f t="shared" si="21"/>
        <v>31</v>
      </c>
      <c r="N112" s="15">
        <f t="shared" si="22"/>
        <v>20</v>
      </c>
      <c r="O112" s="15">
        <f t="shared" si="23"/>
        <v>20</v>
      </c>
      <c r="P112" s="15">
        <f t="shared" si="16"/>
        <v>0</v>
      </c>
      <c r="Q112" s="15">
        <f t="shared" si="17"/>
        <v>10</v>
      </c>
      <c r="R112" s="15">
        <f t="shared" si="18"/>
        <v>0</v>
      </c>
      <c r="S112" s="15">
        <f t="shared" si="24"/>
        <v>1</v>
      </c>
      <c r="T112" s="15">
        <f t="shared" si="25"/>
        <v>0</v>
      </c>
      <c r="U112" s="15">
        <f t="shared" si="26"/>
        <v>1</v>
      </c>
      <c r="V112" s="16">
        <f t="shared" si="27"/>
        <v>0</v>
      </c>
      <c r="W112" s="15">
        <f t="shared" si="19"/>
        <v>0</v>
      </c>
      <c r="X112" s="17">
        <f t="shared" si="28"/>
        <v>0</v>
      </c>
      <c r="Y112" s="17">
        <f t="shared" si="29"/>
        <v>0</v>
      </c>
      <c r="Z112" s="16">
        <f t="shared" si="20"/>
        <v>1</v>
      </c>
      <c r="AA112" s="142" t="s">
        <v>31</v>
      </c>
      <c r="AB112" s="148" t="s">
        <v>30</v>
      </c>
      <c r="AC112" s="142" t="s">
        <v>31</v>
      </c>
      <c r="AD112" s="142" t="s">
        <v>31</v>
      </c>
      <c r="AE112" s="148" t="s">
        <v>30</v>
      </c>
      <c r="AF112" s="148" t="s">
        <v>30</v>
      </c>
      <c r="AG112" s="148" t="s">
        <v>30</v>
      </c>
      <c r="AH112" s="148" t="s">
        <v>30</v>
      </c>
      <c r="AI112" s="148" t="s">
        <v>30</v>
      </c>
      <c r="AJ112" s="142" t="s">
        <v>31</v>
      </c>
      <c r="AK112" s="142" t="s">
        <v>31</v>
      </c>
      <c r="AL112" s="148" t="s">
        <v>30</v>
      </c>
      <c r="AM112" s="148" t="s">
        <v>30</v>
      </c>
      <c r="AN112" s="148" t="s">
        <v>30</v>
      </c>
      <c r="AO112" s="148" t="s">
        <v>30</v>
      </c>
      <c r="AP112" s="144" t="s">
        <v>113</v>
      </c>
      <c r="AQ112" s="142" t="s">
        <v>31</v>
      </c>
      <c r="AR112" s="142" t="s">
        <v>31</v>
      </c>
      <c r="AS112" s="148" t="s">
        <v>30</v>
      </c>
      <c r="AT112" s="148" t="s">
        <v>30</v>
      </c>
      <c r="AU112" s="148" t="s">
        <v>30</v>
      </c>
      <c r="AV112" s="148" t="s">
        <v>30</v>
      </c>
      <c r="AW112" s="148" t="s">
        <v>30</v>
      </c>
      <c r="AX112" s="142" t="s">
        <v>31</v>
      </c>
      <c r="AY112" s="142" t="s">
        <v>31</v>
      </c>
      <c r="AZ112" s="148" t="s">
        <v>30</v>
      </c>
      <c r="BA112" s="148" t="s">
        <v>30</v>
      </c>
      <c r="BB112" s="148" t="s">
        <v>30</v>
      </c>
      <c r="BC112" s="148" t="s">
        <v>30</v>
      </c>
      <c r="BD112" s="148" t="s">
        <v>30</v>
      </c>
      <c r="BE112" s="142" t="s">
        <v>31</v>
      </c>
      <c r="BF112" s="156"/>
      <c r="BG112" s="145">
        <f t="shared" si="30"/>
        <v>0</v>
      </c>
      <c r="BH112" s="146"/>
      <c r="BJ112" s="147"/>
      <c r="BN112" s="140"/>
      <c r="BS112" s="140"/>
    </row>
    <row r="113" spans="1:71" x14ac:dyDescent="0.3">
      <c r="A113" s="134" t="s">
        <v>539</v>
      </c>
      <c r="B113" s="134">
        <v>3368</v>
      </c>
      <c r="C113" s="135" t="s">
        <v>540</v>
      </c>
      <c r="D113" s="33"/>
      <c r="E113" s="33" t="s">
        <v>541</v>
      </c>
      <c r="F113" s="135" t="s">
        <v>310</v>
      </c>
      <c r="G113" s="33" t="s">
        <v>542</v>
      </c>
      <c r="H113" s="136" t="s">
        <v>498</v>
      </c>
      <c r="I113" s="34"/>
      <c r="J113" s="12" t="s">
        <v>363</v>
      </c>
      <c r="K113" s="13">
        <v>45079</v>
      </c>
      <c r="L113" s="14" t="s">
        <v>28</v>
      </c>
      <c r="M113" s="15">
        <f t="shared" si="21"/>
        <v>31</v>
      </c>
      <c r="N113" s="15">
        <f t="shared" si="22"/>
        <v>19</v>
      </c>
      <c r="O113" s="15">
        <f t="shared" si="23"/>
        <v>19</v>
      </c>
      <c r="P113" s="15">
        <f t="shared" si="16"/>
        <v>0</v>
      </c>
      <c r="Q113" s="15">
        <f t="shared" si="17"/>
        <v>10</v>
      </c>
      <c r="R113" s="15">
        <f t="shared" si="18"/>
        <v>0</v>
      </c>
      <c r="S113" s="15">
        <f t="shared" si="24"/>
        <v>2</v>
      </c>
      <c r="T113" s="15">
        <f t="shared" si="25"/>
        <v>0</v>
      </c>
      <c r="U113" s="15">
        <f t="shared" si="26"/>
        <v>2</v>
      </c>
      <c r="V113" s="16">
        <f t="shared" si="27"/>
        <v>0</v>
      </c>
      <c r="W113" s="15">
        <f t="shared" si="19"/>
        <v>0</v>
      </c>
      <c r="X113" s="17">
        <f t="shared" si="28"/>
        <v>0</v>
      </c>
      <c r="Y113" s="17">
        <f t="shared" si="29"/>
        <v>0</v>
      </c>
      <c r="Z113" s="16">
        <f t="shared" si="20"/>
        <v>2</v>
      </c>
      <c r="AA113" s="142" t="s">
        <v>31</v>
      </c>
      <c r="AB113" s="148" t="s">
        <v>30</v>
      </c>
      <c r="AC113" s="142" t="s">
        <v>31</v>
      </c>
      <c r="AD113" s="142" t="s">
        <v>31</v>
      </c>
      <c r="AE113" s="148" t="s">
        <v>30</v>
      </c>
      <c r="AF113" s="144" t="s">
        <v>113</v>
      </c>
      <c r="AG113" s="148" t="s">
        <v>30</v>
      </c>
      <c r="AH113" s="148" t="s">
        <v>30</v>
      </c>
      <c r="AI113" s="148" t="s">
        <v>30</v>
      </c>
      <c r="AJ113" s="142" t="s">
        <v>31</v>
      </c>
      <c r="AK113" s="142" t="s">
        <v>31</v>
      </c>
      <c r="AL113" s="144" t="s">
        <v>113</v>
      </c>
      <c r="AM113" s="148" t="s">
        <v>30</v>
      </c>
      <c r="AN113" s="148" t="s">
        <v>30</v>
      </c>
      <c r="AO113" s="148" t="s">
        <v>30</v>
      </c>
      <c r="AP113" s="148" t="s">
        <v>30</v>
      </c>
      <c r="AQ113" s="142" t="s">
        <v>31</v>
      </c>
      <c r="AR113" s="142" t="s">
        <v>31</v>
      </c>
      <c r="AS113" s="148" t="s">
        <v>30</v>
      </c>
      <c r="AT113" s="148" t="s">
        <v>30</v>
      </c>
      <c r="AU113" s="148" t="s">
        <v>30</v>
      </c>
      <c r="AV113" s="148" t="s">
        <v>30</v>
      </c>
      <c r="AW113" s="148" t="s">
        <v>30</v>
      </c>
      <c r="AX113" s="142" t="s">
        <v>31</v>
      </c>
      <c r="AY113" s="142" t="s">
        <v>31</v>
      </c>
      <c r="AZ113" s="148" t="s">
        <v>30</v>
      </c>
      <c r="BA113" s="148" t="s">
        <v>30</v>
      </c>
      <c r="BB113" s="148" t="s">
        <v>30</v>
      </c>
      <c r="BC113" s="148" t="s">
        <v>30</v>
      </c>
      <c r="BD113" s="148" t="s">
        <v>30</v>
      </c>
      <c r="BE113" s="142" t="s">
        <v>31</v>
      </c>
      <c r="BF113" s="156"/>
      <c r="BG113" s="145">
        <f t="shared" si="30"/>
        <v>0</v>
      </c>
      <c r="BH113" s="146"/>
      <c r="BJ113" s="147"/>
      <c r="BN113" s="140"/>
      <c r="BS113" s="140"/>
    </row>
    <row r="114" spans="1:71" x14ac:dyDescent="0.3">
      <c r="A114" s="134" t="s">
        <v>543</v>
      </c>
      <c r="B114" s="134">
        <v>3379</v>
      </c>
      <c r="C114" s="135" t="s">
        <v>544</v>
      </c>
      <c r="D114" s="33"/>
      <c r="E114" s="33" t="s">
        <v>541</v>
      </c>
      <c r="F114" s="135" t="s">
        <v>540</v>
      </c>
      <c r="G114" s="33" t="s">
        <v>545</v>
      </c>
      <c r="H114" s="136" t="s">
        <v>498</v>
      </c>
      <c r="I114" s="34"/>
      <c r="J114" s="12" t="s">
        <v>546</v>
      </c>
      <c r="K114" s="13">
        <v>45293</v>
      </c>
      <c r="L114" s="14" t="s">
        <v>28</v>
      </c>
      <c r="M114" s="15">
        <f t="shared" si="21"/>
        <v>31</v>
      </c>
      <c r="N114" s="15">
        <f t="shared" si="22"/>
        <v>21</v>
      </c>
      <c r="O114" s="15">
        <f t="shared" si="23"/>
        <v>21</v>
      </c>
      <c r="P114" s="15">
        <f t="shared" si="16"/>
        <v>0</v>
      </c>
      <c r="Q114" s="15">
        <f t="shared" si="17"/>
        <v>10</v>
      </c>
      <c r="R114" s="15">
        <f t="shared" si="18"/>
        <v>0</v>
      </c>
      <c r="S114" s="15">
        <f t="shared" si="24"/>
        <v>0</v>
      </c>
      <c r="T114" s="15">
        <f t="shared" si="25"/>
        <v>0</v>
      </c>
      <c r="U114" s="15">
        <f t="shared" si="26"/>
        <v>0</v>
      </c>
      <c r="V114" s="16">
        <f t="shared" si="27"/>
        <v>0</v>
      </c>
      <c r="W114" s="15">
        <f t="shared" si="19"/>
        <v>0</v>
      </c>
      <c r="X114" s="17">
        <f t="shared" si="28"/>
        <v>0</v>
      </c>
      <c r="Y114" s="17">
        <f t="shared" si="29"/>
        <v>0</v>
      </c>
      <c r="Z114" s="16">
        <f t="shared" si="20"/>
        <v>0</v>
      </c>
      <c r="AA114" s="142" t="s">
        <v>31</v>
      </c>
      <c r="AB114" s="148" t="s">
        <v>30</v>
      </c>
      <c r="AC114" s="142" t="s">
        <v>31</v>
      </c>
      <c r="AD114" s="142" t="s">
        <v>31</v>
      </c>
      <c r="AE114" s="148" t="s">
        <v>30</v>
      </c>
      <c r="AF114" s="148" t="s">
        <v>30</v>
      </c>
      <c r="AG114" s="148" t="s">
        <v>30</v>
      </c>
      <c r="AH114" s="148" t="s">
        <v>30</v>
      </c>
      <c r="AI114" s="148" t="s">
        <v>30</v>
      </c>
      <c r="AJ114" s="142" t="s">
        <v>31</v>
      </c>
      <c r="AK114" s="142" t="s">
        <v>31</v>
      </c>
      <c r="AL114" s="148" t="s">
        <v>30</v>
      </c>
      <c r="AM114" s="148" t="s">
        <v>30</v>
      </c>
      <c r="AN114" s="148" t="s">
        <v>30</v>
      </c>
      <c r="AO114" s="148" t="s">
        <v>30</v>
      </c>
      <c r="AP114" s="148" t="s">
        <v>30</v>
      </c>
      <c r="AQ114" s="142" t="s">
        <v>31</v>
      </c>
      <c r="AR114" s="142" t="s">
        <v>31</v>
      </c>
      <c r="AS114" s="148" t="s">
        <v>30</v>
      </c>
      <c r="AT114" s="148" t="s">
        <v>30</v>
      </c>
      <c r="AU114" s="148" t="s">
        <v>30</v>
      </c>
      <c r="AV114" s="148" t="s">
        <v>30</v>
      </c>
      <c r="AW114" s="148" t="s">
        <v>30</v>
      </c>
      <c r="AX114" s="142" t="s">
        <v>31</v>
      </c>
      <c r="AY114" s="142" t="s">
        <v>31</v>
      </c>
      <c r="AZ114" s="148" t="s">
        <v>30</v>
      </c>
      <c r="BA114" s="148" t="s">
        <v>30</v>
      </c>
      <c r="BB114" s="148" t="s">
        <v>30</v>
      </c>
      <c r="BC114" s="148" t="s">
        <v>30</v>
      </c>
      <c r="BD114" s="148" t="s">
        <v>30</v>
      </c>
      <c r="BE114" s="142" t="s">
        <v>31</v>
      </c>
      <c r="BF114" s="156"/>
      <c r="BG114" s="145">
        <f t="shared" si="30"/>
        <v>0</v>
      </c>
      <c r="BH114" s="146"/>
      <c r="BJ114" s="147"/>
      <c r="BN114" s="140"/>
      <c r="BS114" s="140"/>
    </row>
    <row r="115" spans="1:71" x14ac:dyDescent="0.3">
      <c r="A115" s="134" t="s">
        <v>458</v>
      </c>
      <c r="B115" s="134">
        <v>3375</v>
      </c>
      <c r="C115" s="33" t="s">
        <v>459</v>
      </c>
      <c r="D115" s="33"/>
      <c r="E115" s="33" t="s">
        <v>309</v>
      </c>
      <c r="F115" s="135" t="s">
        <v>460</v>
      </c>
      <c r="G115" s="33" t="s">
        <v>461</v>
      </c>
      <c r="H115" s="141" t="s">
        <v>317</v>
      </c>
      <c r="I115" s="34"/>
      <c r="J115" s="12" t="s">
        <v>363</v>
      </c>
      <c r="K115" s="13">
        <v>45244</v>
      </c>
      <c r="L115" s="14" t="s">
        <v>28</v>
      </c>
      <c r="M115" s="15">
        <f t="shared" si="21"/>
        <v>31</v>
      </c>
      <c r="N115" s="15">
        <f t="shared" si="22"/>
        <v>21</v>
      </c>
      <c r="O115" s="15">
        <f t="shared" si="23"/>
        <v>20</v>
      </c>
      <c r="P115" s="15">
        <f t="shared" si="16"/>
        <v>0</v>
      </c>
      <c r="Q115" s="15">
        <f t="shared" si="17"/>
        <v>10</v>
      </c>
      <c r="R115" s="15">
        <f t="shared" si="18"/>
        <v>1</v>
      </c>
      <c r="S115" s="15">
        <f t="shared" si="24"/>
        <v>1</v>
      </c>
      <c r="T115" s="15">
        <f t="shared" si="25"/>
        <v>0</v>
      </c>
      <c r="U115" s="15">
        <f t="shared" si="26"/>
        <v>0</v>
      </c>
      <c r="V115" s="16">
        <f t="shared" si="27"/>
        <v>0</v>
      </c>
      <c r="W115" s="15">
        <f t="shared" si="19"/>
        <v>0</v>
      </c>
      <c r="X115" s="17">
        <f t="shared" si="28"/>
        <v>0</v>
      </c>
      <c r="Y115" s="17">
        <f t="shared" si="29"/>
        <v>0</v>
      </c>
      <c r="Z115" s="16">
        <f t="shared" si="20"/>
        <v>1</v>
      </c>
      <c r="AA115" s="142" t="s">
        <v>31</v>
      </c>
      <c r="AB115" s="148" t="s">
        <v>30</v>
      </c>
      <c r="AC115" s="142" t="s">
        <v>31</v>
      </c>
      <c r="AD115" s="142" t="s">
        <v>31</v>
      </c>
      <c r="AE115" s="148" t="s">
        <v>30</v>
      </c>
      <c r="AF115" s="148" t="s">
        <v>30</v>
      </c>
      <c r="AG115" s="148" t="s">
        <v>30</v>
      </c>
      <c r="AH115" s="148" t="s">
        <v>30</v>
      </c>
      <c r="AI115" s="148" t="s">
        <v>30</v>
      </c>
      <c r="AJ115" s="142" t="s">
        <v>31</v>
      </c>
      <c r="AK115" s="142" t="s">
        <v>31</v>
      </c>
      <c r="AL115" s="148" t="s">
        <v>30</v>
      </c>
      <c r="AM115" s="148" t="s">
        <v>30</v>
      </c>
      <c r="AN115" s="148" t="s">
        <v>30</v>
      </c>
      <c r="AO115" s="148" t="s">
        <v>30</v>
      </c>
      <c r="AP115" s="148" t="s">
        <v>30</v>
      </c>
      <c r="AQ115" s="142" t="s">
        <v>31</v>
      </c>
      <c r="AR115" s="142" t="s">
        <v>31</v>
      </c>
      <c r="AS115" s="148" t="s">
        <v>30</v>
      </c>
      <c r="AT115" s="148" t="s">
        <v>30</v>
      </c>
      <c r="AU115" s="148" t="s">
        <v>30</v>
      </c>
      <c r="AV115" s="148" t="s">
        <v>30</v>
      </c>
      <c r="AW115" s="148" t="s">
        <v>30</v>
      </c>
      <c r="AX115" s="142" t="s">
        <v>31</v>
      </c>
      <c r="AY115" s="142" t="s">
        <v>31</v>
      </c>
      <c r="AZ115" s="144" t="s">
        <v>127</v>
      </c>
      <c r="BA115" s="148" t="s">
        <v>30</v>
      </c>
      <c r="BB115" s="148" t="s">
        <v>30</v>
      </c>
      <c r="BC115" s="148" t="s">
        <v>30</v>
      </c>
      <c r="BD115" s="148" t="s">
        <v>30</v>
      </c>
      <c r="BE115" s="142" t="s">
        <v>31</v>
      </c>
      <c r="BF115" s="156"/>
      <c r="BG115" s="145">
        <f t="shared" si="30"/>
        <v>0</v>
      </c>
      <c r="BJ115" s="147"/>
      <c r="BN115" s="140"/>
      <c r="BS115" s="140"/>
    </row>
    <row r="116" spans="1:71" x14ac:dyDescent="0.3">
      <c r="A116" s="35"/>
      <c r="B116" s="36"/>
      <c r="C116" s="37"/>
      <c r="D116" s="33"/>
      <c r="E116" s="37"/>
      <c r="F116" s="35"/>
      <c r="G116" s="35"/>
      <c r="H116" s="35"/>
      <c r="I116" s="34"/>
      <c r="J116" s="34"/>
      <c r="K116" s="13"/>
      <c r="L116" s="14"/>
      <c r="M116" s="15"/>
      <c r="N116" s="15"/>
      <c r="O116" s="15"/>
      <c r="P116" s="15"/>
      <c r="Q116" s="15"/>
      <c r="R116" s="15"/>
      <c r="S116" s="15"/>
      <c r="T116" s="15"/>
      <c r="U116" s="15"/>
      <c r="V116" s="16"/>
      <c r="W116" s="16"/>
      <c r="X116" s="16"/>
      <c r="Y116" s="16"/>
      <c r="Z116" s="16"/>
      <c r="AA116" s="154"/>
      <c r="AB116" s="154"/>
      <c r="AC116" s="154"/>
      <c r="AD116" s="154"/>
      <c r="AE116" s="154"/>
      <c r="AF116" s="154"/>
      <c r="AG116" s="154"/>
      <c r="AH116" s="154"/>
      <c r="AI116" s="154"/>
      <c r="AJ116" s="154"/>
      <c r="AK116" s="154"/>
      <c r="AL116" s="154"/>
      <c r="AM116" s="154"/>
      <c r="AN116" s="154"/>
      <c r="AO116" s="154"/>
      <c r="AP116" s="154"/>
      <c r="AQ116" s="154"/>
      <c r="AR116" s="154"/>
      <c r="AS116" s="154"/>
      <c r="AT116" s="154"/>
      <c r="AU116" s="154"/>
      <c r="AV116" s="154"/>
      <c r="AW116" s="154"/>
      <c r="AX116" s="154"/>
      <c r="AY116" s="154"/>
      <c r="AZ116" s="154"/>
      <c r="BA116" s="154"/>
      <c r="BB116" s="154"/>
      <c r="BC116" s="154"/>
      <c r="BD116" s="154"/>
      <c r="BE116" s="154"/>
      <c r="BN116" s="140"/>
      <c r="BS116" s="140"/>
    </row>
    <row r="117" spans="1:71" x14ac:dyDescent="0.3">
      <c r="A117" s="281" t="str">
        <f>"Total Employees No. "&amp;COUNTA(C3:C115)</f>
        <v>Total Employees No. 113</v>
      </c>
      <c r="B117" s="282"/>
      <c r="C117" s="282"/>
      <c r="D117" s="282"/>
      <c r="E117" s="282"/>
      <c r="F117" s="282"/>
      <c r="G117" s="283"/>
      <c r="H117" s="39"/>
      <c r="I117" s="40"/>
      <c r="J117" s="40"/>
      <c r="K117" s="41"/>
      <c r="L117" s="42"/>
      <c r="M117" s="43">
        <f t="shared" ref="M117:W117" si="31">SUBTOTAL(9,M2:M115)</f>
        <v>2948</v>
      </c>
      <c r="N117" s="43">
        <f t="shared" si="31"/>
        <v>1990</v>
      </c>
      <c r="O117" s="44">
        <f t="shared" si="31"/>
        <v>1823.5</v>
      </c>
      <c r="P117" s="43">
        <f t="shared" si="31"/>
        <v>24</v>
      </c>
      <c r="Q117" s="43">
        <f t="shared" si="31"/>
        <v>903</v>
      </c>
      <c r="R117" s="43">
        <f t="shared" si="31"/>
        <v>142</v>
      </c>
      <c r="S117" s="43">
        <f t="shared" si="31"/>
        <v>51</v>
      </c>
      <c r="T117" s="43">
        <f t="shared" si="31"/>
        <v>15</v>
      </c>
      <c r="U117" s="43">
        <f t="shared" si="31"/>
        <v>55</v>
      </c>
      <c r="V117" s="43">
        <f t="shared" si="31"/>
        <v>146.5</v>
      </c>
      <c r="W117" s="43">
        <f t="shared" si="31"/>
        <v>185</v>
      </c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165" t="s">
        <v>54</v>
      </c>
      <c r="BG117" s="165" t="s">
        <v>55</v>
      </c>
      <c r="BH117" s="165" t="s">
        <v>56</v>
      </c>
      <c r="BS117" s="140"/>
    </row>
    <row r="118" spans="1:71" x14ac:dyDescent="0.3">
      <c r="A118" s="46"/>
      <c r="B118" s="46"/>
      <c r="C118" s="46"/>
      <c r="D118" s="46"/>
      <c r="E118" s="46"/>
      <c r="F118" s="46"/>
      <c r="G118" s="46"/>
      <c r="H118" s="47"/>
      <c r="I118" s="47"/>
      <c r="J118" s="47"/>
      <c r="K118" s="48"/>
      <c r="L118" s="49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  <c r="BB118" s="50"/>
      <c r="BC118" s="50"/>
      <c r="BD118" s="50"/>
      <c r="BE118" s="50"/>
      <c r="BF118" s="165"/>
      <c r="BG118" s="166"/>
      <c r="BH118" s="166"/>
      <c r="BS118" s="140"/>
    </row>
    <row r="119" spans="1:71" x14ac:dyDescent="0.3">
      <c r="A119" s="46"/>
      <c r="B119" s="46"/>
      <c r="C119" s="46"/>
      <c r="D119" s="46"/>
      <c r="E119" s="46"/>
      <c r="F119" s="46"/>
      <c r="G119" s="46"/>
      <c r="H119" s="47"/>
      <c r="I119" s="47"/>
      <c r="J119" s="52"/>
      <c r="K119" s="48"/>
      <c r="L119" s="49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4">
        <f t="shared" ref="AA119:BD119" si="32">COUNTBLANK(AA3:AA113)</f>
        <v>26</v>
      </c>
      <c r="AB119" s="54">
        <f t="shared" si="32"/>
        <v>26</v>
      </c>
      <c r="AC119" s="54">
        <f t="shared" si="32"/>
        <v>26</v>
      </c>
      <c r="AD119" s="54">
        <f t="shared" si="32"/>
        <v>26</v>
      </c>
      <c r="AE119" s="54">
        <f t="shared" si="32"/>
        <v>21</v>
      </c>
      <c r="AF119" s="54">
        <f t="shared" si="32"/>
        <v>20</v>
      </c>
      <c r="AG119" s="54">
        <f t="shared" si="32"/>
        <v>18</v>
      </c>
      <c r="AH119" s="54">
        <f t="shared" si="32"/>
        <v>18</v>
      </c>
      <c r="AI119" s="54">
        <f t="shared" si="32"/>
        <v>18</v>
      </c>
      <c r="AJ119" s="54">
        <f t="shared" si="32"/>
        <v>18</v>
      </c>
      <c r="AK119" s="54">
        <f t="shared" si="32"/>
        <v>18</v>
      </c>
      <c r="AL119" s="54">
        <f t="shared" si="32"/>
        <v>13</v>
      </c>
      <c r="AM119" s="54">
        <f t="shared" si="32"/>
        <v>13</v>
      </c>
      <c r="AN119" s="54">
        <f t="shared" si="32"/>
        <v>13</v>
      </c>
      <c r="AO119" s="54">
        <f t="shared" si="32"/>
        <v>13</v>
      </c>
      <c r="AP119" s="54">
        <f t="shared" si="32"/>
        <v>13</v>
      </c>
      <c r="AQ119" s="54">
        <f t="shared" si="32"/>
        <v>13</v>
      </c>
      <c r="AR119" s="54">
        <f t="shared" si="32"/>
        <v>13</v>
      </c>
      <c r="AS119" s="54">
        <f t="shared" si="32"/>
        <v>9</v>
      </c>
      <c r="AT119" s="54">
        <f t="shared" si="32"/>
        <v>6</v>
      </c>
      <c r="AU119" s="54">
        <f t="shared" si="32"/>
        <v>4</v>
      </c>
      <c r="AV119" s="54">
        <f t="shared" si="32"/>
        <v>4</v>
      </c>
      <c r="AW119" s="54">
        <f t="shared" si="32"/>
        <v>4</v>
      </c>
      <c r="AX119" s="54">
        <f t="shared" si="32"/>
        <v>4</v>
      </c>
      <c r="AY119" s="54">
        <f t="shared" si="32"/>
        <v>4</v>
      </c>
      <c r="AZ119" s="54">
        <f t="shared" si="32"/>
        <v>2</v>
      </c>
      <c r="BA119" s="54">
        <f t="shared" si="32"/>
        <v>2</v>
      </c>
      <c r="BB119" s="54">
        <f t="shared" si="32"/>
        <v>2</v>
      </c>
      <c r="BC119" s="54">
        <f t="shared" si="32"/>
        <v>1</v>
      </c>
      <c r="BD119" s="54">
        <f t="shared" si="32"/>
        <v>1</v>
      </c>
      <c r="BE119" s="54">
        <f>COUNTBLANK(BE3:BE41)</f>
        <v>0</v>
      </c>
      <c r="BF119" s="165">
        <f>IFERROR(AVERAGE(AA119:BE119),"")</f>
        <v>11.903225806451612</v>
      </c>
      <c r="BH119" s="167"/>
      <c r="BS119" s="140"/>
    </row>
    <row r="120" spans="1:71" ht="15" thickBot="1" x14ac:dyDescent="0.35">
      <c r="A120" s="56"/>
      <c r="B120" s="57"/>
      <c r="C120" s="58"/>
      <c r="D120" s="58"/>
      <c r="E120" s="58"/>
      <c r="F120" s="59"/>
      <c r="G120" s="59"/>
      <c r="H120" s="59"/>
      <c r="I120" s="59"/>
      <c r="J120" s="59"/>
      <c r="K120" s="60"/>
      <c r="L120" s="59"/>
      <c r="M120" s="61"/>
      <c r="N120" s="62"/>
      <c r="O120" s="62"/>
      <c r="P120" s="62"/>
      <c r="Q120" s="62"/>
      <c r="R120" s="62"/>
      <c r="S120" s="62"/>
      <c r="T120" s="62"/>
      <c r="U120" s="62"/>
      <c r="V120" s="62"/>
      <c r="W120" s="63"/>
      <c r="X120" s="63"/>
      <c r="Y120" s="63"/>
      <c r="Z120" s="63"/>
      <c r="AA120" s="64">
        <f>AA128+AA137+AA141+AA145+AA149+AA132+AA153</f>
        <v>84.5</v>
      </c>
      <c r="AB120" s="64">
        <f t="shared" ref="AB120:BE120" si="33">AB128+AB137+AB141+AB145+AB149+AB132+AB153</f>
        <v>83</v>
      </c>
      <c r="AC120" s="64">
        <f t="shared" si="33"/>
        <v>84.5</v>
      </c>
      <c r="AD120" s="64">
        <f t="shared" si="33"/>
        <v>84.5</v>
      </c>
      <c r="AE120" s="64">
        <f t="shared" si="33"/>
        <v>80</v>
      </c>
      <c r="AF120" s="64">
        <f t="shared" si="33"/>
        <v>81.5</v>
      </c>
      <c r="AG120" s="64">
        <f t="shared" si="33"/>
        <v>83.5</v>
      </c>
      <c r="AH120" s="64">
        <f t="shared" si="33"/>
        <v>83.5</v>
      </c>
      <c r="AI120" s="64">
        <f t="shared" si="33"/>
        <v>83.5</v>
      </c>
      <c r="AJ120" s="64">
        <f t="shared" si="33"/>
        <v>82.5</v>
      </c>
      <c r="AK120" s="64">
        <f t="shared" si="33"/>
        <v>87.5</v>
      </c>
      <c r="AL120" s="64">
        <f t="shared" si="33"/>
        <v>78.5</v>
      </c>
      <c r="AM120" s="64">
        <f t="shared" si="33"/>
        <v>81</v>
      </c>
      <c r="AN120" s="64">
        <f t="shared" si="33"/>
        <v>86.5</v>
      </c>
      <c r="AO120" s="64">
        <f t="shared" si="33"/>
        <v>84.5</v>
      </c>
      <c r="AP120" s="64">
        <f t="shared" si="33"/>
        <v>82.5</v>
      </c>
      <c r="AQ120" s="64">
        <f t="shared" si="33"/>
        <v>90.5</v>
      </c>
      <c r="AR120" s="64">
        <f t="shared" si="33"/>
        <v>89.5</v>
      </c>
      <c r="AS120" s="64">
        <f>AS128+AS137+AS141+AS145+AS149+AS132+AS153</f>
        <v>86.5</v>
      </c>
      <c r="AT120" s="64">
        <f t="shared" si="33"/>
        <v>88</v>
      </c>
      <c r="AU120" s="64">
        <f t="shared" si="33"/>
        <v>91.5</v>
      </c>
      <c r="AV120" s="64">
        <f t="shared" si="33"/>
        <v>82.5</v>
      </c>
      <c r="AW120" s="64">
        <f t="shared" si="33"/>
        <v>80</v>
      </c>
      <c r="AX120" s="64">
        <f t="shared" si="33"/>
        <v>97.5</v>
      </c>
      <c r="AY120" s="64">
        <f t="shared" si="33"/>
        <v>97.5</v>
      </c>
      <c r="AZ120" s="64">
        <f t="shared" si="33"/>
        <v>90.5</v>
      </c>
      <c r="BA120" s="64">
        <f t="shared" si="33"/>
        <v>86</v>
      </c>
      <c r="BB120" s="64">
        <f t="shared" si="33"/>
        <v>89.5</v>
      </c>
      <c r="BC120" s="64">
        <f t="shared" si="33"/>
        <v>93</v>
      </c>
      <c r="BD120" s="64">
        <f t="shared" si="33"/>
        <v>85</v>
      </c>
      <c r="BE120" s="64">
        <f t="shared" si="33"/>
        <v>35.5</v>
      </c>
      <c r="BF120" s="165">
        <f>MAX(AA120:BE120)</f>
        <v>97.5</v>
      </c>
      <c r="BH120" s="167"/>
      <c r="BS120" s="140"/>
    </row>
    <row r="121" spans="1:71" x14ac:dyDescent="0.3">
      <c r="A121" s="65" t="s">
        <v>57</v>
      </c>
      <c r="C121" s="66" t="s">
        <v>58</v>
      </c>
      <c r="D121" s="66"/>
      <c r="E121" s="67" t="s">
        <v>59</v>
      </c>
      <c r="F121" s="68" t="s">
        <v>60</v>
      </c>
      <c r="G121" s="68" t="s">
        <v>61</v>
      </c>
      <c r="H121" s="168"/>
      <c r="I121" s="52"/>
      <c r="J121" s="52"/>
      <c r="K121" s="70"/>
      <c r="L121" s="71"/>
      <c r="M121" s="61"/>
      <c r="N121" s="72"/>
      <c r="O121" s="284" t="s">
        <v>62</v>
      </c>
      <c r="P121" s="285"/>
      <c r="Q121" s="286"/>
      <c r="R121" s="277" t="s">
        <v>27</v>
      </c>
      <c r="S121" s="278"/>
      <c r="T121" s="278"/>
      <c r="U121" s="278"/>
      <c r="V121" s="278"/>
      <c r="W121" s="279"/>
      <c r="X121" s="73"/>
      <c r="Y121" s="73"/>
      <c r="Z121" s="73"/>
      <c r="AA121" s="74" t="e">
        <f>AA129+AA138+AA142+AA150+AA133+AA146+AA154</f>
        <v>#VALUE!</v>
      </c>
      <c r="AB121" s="74" t="e">
        <f t="shared" ref="AB121:BE123" si="34">AB129+AB138+AB142+AB150+AB133+AB146+AB154</f>
        <v>#VALUE!</v>
      </c>
      <c r="AC121" s="74" t="e">
        <f t="shared" si="34"/>
        <v>#VALUE!</v>
      </c>
      <c r="AD121" s="74" t="e">
        <f t="shared" si="34"/>
        <v>#VALUE!</v>
      </c>
      <c r="AE121" s="74" t="e">
        <f t="shared" si="34"/>
        <v>#VALUE!</v>
      </c>
      <c r="AF121" s="74" t="e">
        <f t="shared" si="34"/>
        <v>#VALUE!</v>
      </c>
      <c r="AG121" s="74" t="e">
        <f t="shared" si="34"/>
        <v>#VALUE!</v>
      </c>
      <c r="AH121" s="74" t="e">
        <f t="shared" si="34"/>
        <v>#VALUE!</v>
      </c>
      <c r="AI121" s="74" t="e">
        <f t="shared" si="34"/>
        <v>#VALUE!</v>
      </c>
      <c r="AJ121" s="74" t="e">
        <f t="shared" si="34"/>
        <v>#VALUE!</v>
      </c>
      <c r="AK121" s="74" t="e">
        <f t="shared" si="34"/>
        <v>#VALUE!</v>
      </c>
      <c r="AL121" s="74" t="e">
        <f t="shared" si="34"/>
        <v>#VALUE!</v>
      </c>
      <c r="AM121" s="74" t="e">
        <f t="shared" si="34"/>
        <v>#VALUE!</v>
      </c>
      <c r="AN121" s="74" t="e">
        <f t="shared" si="34"/>
        <v>#VALUE!</v>
      </c>
      <c r="AO121" s="74" t="e">
        <f t="shared" si="34"/>
        <v>#VALUE!</v>
      </c>
      <c r="AP121" s="74" t="e">
        <f t="shared" si="34"/>
        <v>#VALUE!</v>
      </c>
      <c r="AQ121" s="74" t="e">
        <f t="shared" si="34"/>
        <v>#VALUE!</v>
      </c>
      <c r="AR121" s="74" t="e">
        <f t="shared" si="34"/>
        <v>#VALUE!</v>
      </c>
      <c r="AS121" s="74" t="e">
        <f t="shared" si="34"/>
        <v>#VALUE!</v>
      </c>
      <c r="AT121" s="74" t="e">
        <f t="shared" si="34"/>
        <v>#VALUE!</v>
      </c>
      <c r="AU121" s="74" t="e">
        <f t="shared" si="34"/>
        <v>#VALUE!</v>
      </c>
      <c r="AV121" s="74" t="e">
        <f t="shared" si="34"/>
        <v>#VALUE!</v>
      </c>
      <c r="AW121" s="74" t="e">
        <f t="shared" si="34"/>
        <v>#VALUE!</v>
      </c>
      <c r="AX121" s="74" t="e">
        <f t="shared" si="34"/>
        <v>#VALUE!</v>
      </c>
      <c r="AY121" s="74" t="e">
        <f t="shared" si="34"/>
        <v>#VALUE!</v>
      </c>
      <c r="AZ121" s="74" t="e">
        <f t="shared" si="34"/>
        <v>#VALUE!</v>
      </c>
      <c r="BA121" s="74" t="e">
        <f t="shared" si="34"/>
        <v>#VALUE!</v>
      </c>
      <c r="BB121" s="74" t="e">
        <f t="shared" si="34"/>
        <v>#VALUE!</v>
      </c>
      <c r="BC121" s="74" t="e">
        <f t="shared" si="34"/>
        <v>#VALUE!</v>
      </c>
      <c r="BD121" s="74" t="e">
        <f t="shared" si="34"/>
        <v>#VALUE!</v>
      </c>
      <c r="BE121" s="74" t="e">
        <f t="shared" si="34"/>
        <v>#VALUE!</v>
      </c>
      <c r="BF121" s="169" t="e">
        <f>MAX(AA121:BE121)</f>
        <v>#VALUE!</v>
      </c>
      <c r="BH121" s="167"/>
      <c r="BS121" s="140"/>
    </row>
    <row r="122" spans="1:71" x14ac:dyDescent="0.3">
      <c r="A122" s="76" t="s">
        <v>63</v>
      </c>
      <c r="C122" s="76" t="s">
        <v>15</v>
      </c>
      <c r="D122" s="76"/>
      <c r="E122" s="77" t="s">
        <v>30</v>
      </c>
      <c r="F122" s="77"/>
      <c r="G122" s="77"/>
      <c r="H122" s="168">
        <v>1</v>
      </c>
      <c r="I122" s="52"/>
      <c r="J122" s="52"/>
      <c r="K122" s="70"/>
      <c r="L122" s="71"/>
      <c r="M122" s="61"/>
      <c r="N122" s="72"/>
      <c r="O122" s="287"/>
      <c r="P122" s="288"/>
      <c r="Q122" s="289"/>
      <c r="R122" s="277" t="s">
        <v>64</v>
      </c>
      <c r="S122" s="278"/>
      <c r="T122" s="278"/>
      <c r="U122" s="278"/>
      <c r="V122" s="278"/>
      <c r="W122" s="279"/>
      <c r="X122" s="73"/>
      <c r="Y122" s="73"/>
      <c r="Z122" s="73"/>
      <c r="AA122" s="64" t="e">
        <f>AA130+AA139+AA143+AA151+AA134+AA147+AA155</f>
        <v>#VALUE!</v>
      </c>
      <c r="AB122" s="64" t="e">
        <f t="shared" si="34"/>
        <v>#VALUE!</v>
      </c>
      <c r="AC122" s="64" t="e">
        <f t="shared" si="34"/>
        <v>#VALUE!</v>
      </c>
      <c r="AD122" s="64" t="e">
        <f t="shared" si="34"/>
        <v>#VALUE!</v>
      </c>
      <c r="AE122" s="64" t="e">
        <f t="shared" si="34"/>
        <v>#VALUE!</v>
      </c>
      <c r="AF122" s="64" t="e">
        <f t="shared" si="34"/>
        <v>#VALUE!</v>
      </c>
      <c r="AG122" s="64" t="e">
        <f t="shared" si="34"/>
        <v>#VALUE!</v>
      </c>
      <c r="AH122" s="64" t="e">
        <f t="shared" si="34"/>
        <v>#VALUE!</v>
      </c>
      <c r="AI122" s="64" t="e">
        <f t="shared" si="34"/>
        <v>#VALUE!</v>
      </c>
      <c r="AJ122" s="64" t="e">
        <f t="shared" si="34"/>
        <v>#VALUE!</v>
      </c>
      <c r="AK122" s="64" t="e">
        <f t="shared" si="34"/>
        <v>#VALUE!</v>
      </c>
      <c r="AL122" s="64" t="e">
        <f t="shared" si="34"/>
        <v>#VALUE!</v>
      </c>
      <c r="AM122" s="64" t="e">
        <f t="shared" si="34"/>
        <v>#VALUE!</v>
      </c>
      <c r="AN122" s="64" t="e">
        <f t="shared" si="34"/>
        <v>#VALUE!</v>
      </c>
      <c r="AO122" s="64" t="e">
        <f t="shared" si="34"/>
        <v>#VALUE!</v>
      </c>
      <c r="AP122" s="64" t="e">
        <f t="shared" si="34"/>
        <v>#VALUE!</v>
      </c>
      <c r="AQ122" s="64" t="e">
        <f t="shared" si="34"/>
        <v>#VALUE!</v>
      </c>
      <c r="AR122" s="64" t="e">
        <f t="shared" si="34"/>
        <v>#VALUE!</v>
      </c>
      <c r="AS122" s="64" t="e">
        <f t="shared" si="34"/>
        <v>#VALUE!</v>
      </c>
      <c r="AT122" s="64" t="e">
        <f t="shared" si="34"/>
        <v>#VALUE!</v>
      </c>
      <c r="AU122" s="64" t="e">
        <f t="shared" si="34"/>
        <v>#VALUE!</v>
      </c>
      <c r="AV122" s="64" t="e">
        <f t="shared" si="34"/>
        <v>#VALUE!</v>
      </c>
      <c r="AW122" s="64" t="e">
        <f t="shared" si="34"/>
        <v>#VALUE!</v>
      </c>
      <c r="AX122" s="64" t="e">
        <f t="shared" si="34"/>
        <v>#VALUE!</v>
      </c>
      <c r="AY122" s="64" t="e">
        <f t="shared" si="34"/>
        <v>#VALUE!</v>
      </c>
      <c r="AZ122" s="64" t="e">
        <f t="shared" si="34"/>
        <v>#VALUE!</v>
      </c>
      <c r="BA122" s="64" t="e">
        <f t="shared" si="34"/>
        <v>#VALUE!</v>
      </c>
      <c r="BB122" s="64" t="e">
        <f t="shared" si="34"/>
        <v>#VALUE!</v>
      </c>
      <c r="BC122" s="64" t="e">
        <f t="shared" si="34"/>
        <v>#VALUE!</v>
      </c>
      <c r="BD122" s="64" t="e">
        <f t="shared" si="34"/>
        <v>#VALUE!</v>
      </c>
      <c r="BE122" s="64" t="e">
        <f t="shared" si="34"/>
        <v>#VALUE!</v>
      </c>
      <c r="BF122" s="165" t="e">
        <f>MAX(AA122:BE122)</f>
        <v>#VALUE!</v>
      </c>
      <c r="BH122" s="167"/>
      <c r="BS122" s="140"/>
    </row>
    <row r="123" spans="1:71" x14ac:dyDescent="0.3">
      <c r="A123" s="76" t="s">
        <v>63</v>
      </c>
      <c r="C123" s="76" t="s">
        <v>65</v>
      </c>
      <c r="D123" s="76"/>
      <c r="E123" s="77" t="s">
        <v>34</v>
      </c>
      <c r="F123" s="77"/>
      <c r="G123" s="77"/>
      <c r="H123" s="168">
        <v>0.5</v>
      </c>
      <c r="I123" s="52"/>
      <c r="J123" s="52"/>
      <c r="K123" s="70"/>
      <c r="L123" s="71"/>
      <c r="M123" s="61"/>
      <c r="N123" s="72"/>
      <c r="O123" s="287"/>
      <c r="P123" s="288"/>
      <c r="Q123" s="289"/>
      <c r="R123" s="277" t="s">
        <v>66</v>
      </c>
      <c r="S123" s="278"/>
      <c r="T123" s="278"/>
      <c r="U123" s="278"/>
      <c r="V123" s="278"/>
      <c r="W123" s="279"/>
      <c r="X123" s="73"/>
      <c r="Y123" s="73"/>
      <c r="Z123" s="73"/>
      <c r="AA123" s="64" t="e">
        <f>AA131+AA140+AA144+AA152+AA135+AA148+AA156</f>
        <v>#VALUE!</v>
      </c>
      <c r="AB123" s="64" t="e">
        <f t="shared" si="34"/>
        <v>#VALUE!</v>
      </c>
      <c r="AC123" s="64" t="e">
        <f t="shared" si="34"/>
        <v>#VALUE!</v>
      </c>
      <c r="AD123" s="64" t="e">
        <f t="shared" si="34"/>
        <v>#VALUE!</v>
      </c>
      <c r="AE123" s="64" t="e">
        <f t="shared" si="34"/>
        <v>#VALUE!</v>
      </c>
      <c r="AF123" s="64" t="e">
        <f t="shared" si="34"/>
        <v>#VALUE!</v>
      </c>
      <c r="AG123" s="64" t="e">
        <f t="shared" si="34"/>
        <v>#VALUE!</v>
      </c>
      <c r="AH123" s="64" t="e">
        <f t="shared" si="34"/>
        <v>#VALUE!</v>
      </c>
      <c r="AI123" s="64" t="e">
        <f t="shared" si="34"/>
        <v>#VALUE!</v>
      </c>
      <c r="AJ123" s="64" t="e">
        <f t="shared" si="34"/>
        <v>#VALUE!</v>
      </c>
      <c r="AK123" s="64" t="e">
        <f t="shared" si="34"/>
        <v>#VALUE!</v>
      </c>
      <c r="AL123" s="64" t="e">
        <f t="shared" si="34"/>
        <v>#VALUE!</v>
      </c>
      <c r="AM123" s="64" t="e">
        <f t="shared" si="34"/>
        <v>#VALUE!</v>
      </c>
      <c r="AN123" s="64" t="e">
        <f t="shared" si="34"/>
        <v>#VALUE!</v>
      </c>
      <c r="AO123" s="64" t="e">
        <f t="shared" si="34"/>
        <v>#VALUE!</v>
      </c>
      <c r="AP123" s="64" t="e">
        <f t="shared" si="34"/>
        <v>#VALUE!</v>
      </c>
      <c r="AQ123" s="64" t="e">
        <f t="shared" si="34"/>
        <v>#VALUE!</v>
      </c>
      <c r="AR123" s="64" t="e">
        <f t="shared" si="34"/>
        <v>#VALUE!</v>
      </c>
      <c r="AS123" s="64" t="e">
        <f t="shared" si="34"/>
        <v>#VALUE!</v>
      </c>
      <c r="AT123" s="64" t="e">
        <f t="shared" si="34"/>
        <v>#VALUE!</v>
      </c>
      <c r="AU123" s="64" t="e">
        <f t="shared" si="34"/>
        <v>#VALUE!</v>
      </c>
      <c r="AV123" s="64" t="e">
        <f t="shared" si="34"/>
        <v>#VALUE!</v>
      </c>
      <c r="AW123" s="64" t="e">
        <f t="shared" si="34"/>
        <v>#VALUE!</v>
      </c>
      <c r="AX123" s="64" t="e">
        <f t="shared" si="34"/>
        <v>#VALUE!</v>
      </c>
      <c r="AY123" s="64" t="e">
        <f t="shared" si="34"/>
        <v>#VALUE!</v>
      </c>
      <c r="AZ123" s="64" t="e">
        <f t="shared" si="34"/>
        <v>#VALUE!</v>
      </c>
      <c r="BA123" s="64" t="e">
        <f t="shared" si="34"/>
        <v>#VALUE!</v>
      </c>
      <c r="BB123" s="64" t="e">
        <f t="shared" si="34"/>
        <v>#VALUE!</v>
      </c>
      <c r="BC123" s="64" t="e">
        <f t="shared" si="34"/>
        <v>#VALUE!</v>
      </c>
      <c r="BD123" s="64" t="e">
        <f t="shared" si="34"/>
        <v>#VALUE!</v>
      </c>
      <c r="BE123" s="64" t="e">
        <f t="shared" si="34"/>
        <v>#VALUE!</v>
      </c>
      <c r="BF123" s="165" t="e">
        <f>MAX(AA123:BE123)</f>
        <v>#VALUE!</v>
      </c>
      <c r="BH123" s="167"/>
      <c r="BS123" s="140"/>
    </row>
    <row r="124" spans="1:71" x14ac:dyDescent="0.3">
      <c r="A124" s="76" t="s">
        <v>67</v>
      </c>
      <c r="C124" s="76" t="s">
        <v>15</v>
      </c>
      <c r="D124" s="76"/>
      <c r="E124" s="77" t="s">
        <v>68</v>
      </c>
      <c r="F124" s="77"/>
      <c r="G124" s="77"/>
      <c r="H124" s="168">
        <v>1</v>
      </c>
      <c r="I124" s="52"/>
      <c r="J124" s="52"/>
      <c r="K124" s="70"/>
      <c r="L124" s="71"/>
      <c r="M124" s="61"/>
      <c r="N124" s="72"/>
      <c r="O124" s="287"/>
      <c r="P124" s="288"/>
      <c r="Q124" s="289"/>
      <c r="R124" s="277" t="s">
        <v>69</v>
      </c>
      <c r="S124" s="278"/>
      <c r="T124" s="278"/>
      <c r="U124" s="278"/>
      <c r="V124" s="278"/>
      <c r="W124" s="279"/>
      <c r="X124" s="73"/>
      <c r="Y124" s="73"/>
      <c r="Z124" s="73"/>
      <c r="AA124" s="64">
        <f>AA128+AA145+AA149</f>
        <v>8.5</v>
      </c>
      <c r="AB124" s="64">
        <f t="shared" ref="AB124:BE124" si="35">AB128+AB145+AB149</f>
        <v>46</v>
      </c>
      <c r="AC124" s="64">
        <f t="shared" si="35"/>
        <v>6.5</v>
      </c>
      <c r="AD124" s="64">
        <f t="shared" si="35"/>
        <v>4.5</v>
      </c>
      <c r="AE124" s="64">
        <f t="shared" si="35"/>
        <v>77</v>
      </c>
      <c r="AF124" s="64">
        <f t="shared" si="35"/>
        <v>76.5</v>
      </c>
      <c r="AG124" s="64">
        <f t="shared" si="35"/>
        <v>81.5</v>
      </c>
      <c r="AH124" s="64">
        <f t="shared" si="35"/>
        <v>78.5</v>
      </c>
      <c r="AI124" s="64">
        <f t="shared" si="35"/>
        <v>78.5</v>
      </c>
      <c r="AJ124" s="64">
        <f t="shared" si="35"/>
        <v>12.5</v>
      </c>
      <c r="AK124" s="64">
        <f t="shared" si="35"/>
        <v>6.5</v>
      </c>
      <c r="AL124" s="64">
        <f t="shared" si="35"/>
        <v>75.5</v>
      </c>
      <c r="AM124" s="64">
        <f t="shared" si="35"/>
        <v>78</v>
      </c>
      <c r="AN124" s="64">
        <f t="shared" si="35"/>
        <v>84.5</v>
      </c>
      <c r="AO124" s="64">
        <f t="shared" si="35"/>
        <v>80.5</v>
      </c>
      <c r="AP124" s="64">
        <f t="shared" si="35"/>
        <v>75.5</v>
      </c>
      <c r="AQ124" s="64">
        <f t="shared" si="35"/>
        <v>6.5</v>
      </c>
      <c r="AR124" s="64">
        <f t="shared" si="35"/>
        <v>4.5</v>
      </c>
      <c r="AS124" s="64">
        <f t="shared" si="35"/>
        <v>79.5</v>
      </c>
      <c r="AT124" s="64">
        <f t="shared" si="35"/>
        <v>84</v>
      </c>
      <c r="AU124" s="64">
        <f t="shared" si="35"/>
        <v>85.5</v>
      </c>
      <c r="AV124" s="64">
        <f t="shared" si="35"/>
        <v>75.5</v>
      </c>
      <c r="AW124" s="64">
        <f t="shared" si="35"/>
        <v>74</v>
      </c>
      <c r="AX124" s="64">
        <f t="shared" si="35"/>
        <v>8.5</v>
      </c>
      <c r="AY124" s="64">
        <f t="shared" si="35"/>
        <v>6.5</v>
      </c>
      <c r="AZ124" s="64">
        <f t="shared" si="35"/>
        <v>87.5</v>
      </c>
      <c r="BA124" s="64">
        <f t="shared" si="35"/>
        <v>85</v>
      </c>
      <c r="BB124" s="64">
        <f t="shared" si="35"/>
        <v>88.5</v>
      </c>
      <c r="BC124" s="64">
        <f t="shared" si="35"/>
        <v>91</v>
      </c>
      <c r="BD124" s="64">
        <f t="shared" si="35"/>
        <v>80</v>
      </c>
      <c r="BE124" s="64">
        <f t="shared" si="35"/>
        <v>1.5</v>
      </c>
      <c r="BF124" s="165">
        <f t="shared" ref="BF124:BF135" si="36">SUM(AA124:BE124)</f>
        <v>1728.5</v>
      </c>
      <c r="BG124" s="170">
        <f>BF124-N117</f>
        <v>-261.5</v>
      </c>
      <c r="BH124" s="167"/>
      <c r="BS124" s="140"/>
    </row>
    <row r="125" spans="1:71" x14ac:dyDescent="0.3">
      <c r="A125" s="76" t="s">
        <v>70</v>
      </c>
      <c r="C125" s="76" t="s">
        <v>15</v>
      </c>
      <c r="D125" s="76"/>
      <c r="E125" s="77" t="s">
        <v>71</v>
      </c>
      <c r="F125" s="77"/>
      <c r="G125" s="77"/>
      <c r="H125" s="168">
        <v>1</v>
      </c>
      <c r="I125" s="52"/>
      <c r="J125" s="52"/>
      <c r="K125" s="70"/>
      <c r="L125" s="71"/>
      <c r="M125" s="61"/>
      <c r="N125" s="72"/>
      <c r="O125" s="287"/>
      <c r="P125" s="288"/>
      <c r="Q125" s="289"/>
      <c r="R125" s="277" t="s">
        <v>72</v>
      </c>
      <c r="S125" s="278"/>
      <c r="T125" s="278"/>
      <c r="U125" s="278"/>
      <c r="V125" s="278"/>
      <c r="W125" s="279"/>
      <c r="X125" s="73"/>
      <c r="Y125" s="73"/>
      <c r="Z125" s="73"/>
      <c r="AA125" s="74" t="e">
        <f>AA126+(AA127/2)</f>
        <v>#VALUE!</v>
      </c>
      <c r="AB125" s="74" t="e">
        <f t="shared" ref="AB125:BC125" si="37">AB126+(AB127/2)</f>
        <v>#VALUE!</v>
      </c>
      <c r="AC125" s="74" t="e">
        <f t="shared" si="37"/>
        <v>#VALUE!</v>
      </c>
      <c r="AD125" s="74" t="e">
        <f t="shared" si="37"/>
        <v>#VALUE!</v>
      </c>
      <c r="AE125" s="74" t="e">
        <f t="shared" si="37"/>
        <v>#VALUE!</v>
      </c>
      <c r="AF125" s="74" t="e">
        <f t="shared" si="37"/>
        <v>#VALUE!</v>
      </c>
      <c r="AG125" s="74" t="e">
        <f t="shared" si="37"/>
        <v>#VALUE!</v>
      </c>
      <c r="AH125" s="74" t="e">
        <f t="shared" si="37"/>
        <v>#VALUE!</v>
      </c>
      <c r="AI125" s="74" t="e">
        <f t="shared" si="37"/>
        <v>#VALUE!</v>
      </c>
      <c r="AJ125" s="74" t="e">
        <f t="shared" si="37"/>
        <v>#VALUE!</v>
      </c>
      <c r="AK125" s="74" t="e">
        <f t="shared" si="37"/>
        <v>#VALUE!</v>
      </c>
      <c r="AL125" s="74" t="e">
        <f t="shared" si="37"/>
        <v>#VALUE!</v>
      </c>
      <c r="AM125" s="74" t="e">
        <f t="shared" si="37"/>
        <v>#VALUE!</v>
      </c>
      <c r="AN125" s="74" t="e">
        <f t="shared" si="37"/>
        <v>#VALUE!</v>
      </c>
      <c r="AO125" s="74" t="e">
        <f t="shared" si="37"/>
        <v>#VALUE!</v>
      </c>
      <c r="AP125" s="74" t="e">
        <f t="shared" si="37"/>
        <v>#VALUE!</v>
      </c>
      <c r="AQ125" s="74" t="e">
        <f t="shared" si="37"/>
        <v>#VALUE!</v>
      </c>
      <c r="AR125" s="74" t="e">
        <f t="shared" si="37"/>
        <v>#VALUE!</v>
      </c>
      <c r="AS125" s="74" t="e">
        <f t="shared" si="37"/>
        <v>#VALUE!</v>
      </c>
      <c r="AT125" s="74" t="e">
        <f t="shared" si="37"/>
        <v>#VALUE!</v>
      </c>
      <c r="AU125" s="74" t="e">
        <f t="shared" si="37"/>
        <v>#VALUE!</v>
      </c>
      <c r="AV125" s="74" t="e">
        <f t="shared" si="37"/>
        <v>#VALUE!</v>
      </c>
      <c r="AW125" s="74" t="e">
        <f t="shared" si="37"/>
        <v>#VALUE!</v>
      </c>
      <c r="AX125" s="74" t="e">
        <f t="shared" si="37"/>
        <v>#VALUE!</v>
      </c>
      <c r="AY125" s="74" t="e">
        <f t="shared" si="37"/>
        <v>#VALUE!</v>
      </c>
      <c r="AZ125" s="74" t="e">
        <f t="shared" si="37"/>
        <v>#VALUE!</v>
      </c>
      <c r="BA125" s="74" t="e">
        <f t="shared" si="37"/>
        <v>#VALUE!</v>
      </c>
      <c r="BB125" s="74" t="e">
        <f t="shared" si="37"/>
        <v>#VALUE!</v>
      </c>
      <c r="BC125" s="74" t="e">
        <f t="shared" si="37"/>
        <v>#VALUE!</v>
      </c>
      <c r="BD125" s="74" t="e">
        <f>BD126+(BD127/2)</f>
        <v>#VALUE!</v>
      </c>
      <c r="BE125" s="74" t="e">
        <f>BE126+(BE127/2)</f>
        <v>#VALUE!</v>
      </c>
      <c r="BF125" s="169" t="e">
        <f t="shared" si="36"/>
        <v>#VALUE!</v>
      </c>
      <c r="BH125" s="167"/>
      <c r="BS125" s="140"/>
    </row>
    <row r="126" spans="1:71" x14ac:dyDescent="0.3">
      <c r="A126" s="76" t="s">
        <v>73</v>
      </c>
      <c r="C126" s="76" t="s">
        <v>15</v>
      </c>
      <c r="D126" s="76"/>
      <c r="E126" s="77" t="s">
        <v>23</v>
      </c>
      <c r="F126" s="77"/>
      <c r="G126" s="77"/>
      <c r="H126" s="168">
        <v>1</v>
      </c>
      <c r="I126" s="52"/>
      <c r="J126" s="52"/>
      <c r="K126" s="70"/>
      <c r="L126" s="71"/>
      <c r="M126" s="61"/>
      <c r="N126" s="72"/>
      <c r="O126" s="287"/>
      <c r="P126" s="288"/>
      <c r="Q126" s="289"/>
      <c r="R126" s="277" t="s">
        <v>74</v>
      </c>
      <c r="S126" s="278"/>
      <c r="T126" s="278"/>
      <c r="U126" s="278"/>
      <c r="V126" s="278"/>
      <c r="W126" s="279"/>
      <c r="X126" s="73"/>
      <c r="Y126" s="73"/>
      <c r="Z126" s="73"/>
      <c r="AA126" s="64" t="e">
        <f>AA130+AA147+AA151</f>
        <v>#VALUE!</v>
      </c>
      <c r="AB126" s="64" t="e">
        <f t="shared" ref="AB126:BE127" si="38">AB130+AB147+AB151</f>
        <v>#VALUE!</v>
      </c>
      <c r="AC126" s="64" t="e">
        <f t="shared" si="38"/>
        <v>#VALUE!</v>
      </c>
      <c r="AD126" s="64" t="e">
        <f t="shared" si="38"/>
        <v>#VALUE!</v>
      </c>
      <c r="AE126" s="64" t="e">
        <f t="shared" si="38"/>
        <v>#VALUE!</v>
      </c>
      <c r="AF126" s="64" t="e">
        <f t="shared" si="38"/>
        <v>#VALUE!</v>
      </c>
      <c r="AG126" s="64" t="e">
        <f t="shared" si="38"/>
        <v>#VALUE!</v>
      </c>
      <c r="AH126" s="64" t="e">
        <f t="shared" si="38"/>
        <v>#VALUE!</v>
      </c>
      <c r="AI126" s="64" t="e">
        <f t="shared" si="38"/>
        <v>#VALUE!</v>
      </c>
      <c r="AJ126" s="64" t="e">
        <f t="shared" si="38"/>
        <v>#VALUE!</v>
      </c>
      <c r="AK126" s="64" t="e">
        <f t="shared" si="38"/>
        <v>#VALUE!</v>
      </c>
      <c r="AL126" s="64" t="e">
        <f t="shared" si="38"/>
        <v>#VALUE!</v>
      </c>
      <c r="AM126" s="64" t="e">
        <f t="shared" si="38"/>
        <v>#VALUE!</v>
      </c>
      <c r="AN126" s="64" t="e">
        <f t="shared" si="38"/>
        <v>#VALUE!</v>
      </c>
      <c r="AO126" s="64" t="e">
        <f t="shared" si="38"/>
        <v>#VALUE!</v>
      </c>
      <c r="AP126" s="64" t="e">
        <f t="shared" si="38"/>
        <v>#VALUE!</v>
      </c>
      <c r="AQ126" s="64" t="e">
        <f t="shared" si="38"/>
        <v>#VALUE!</v>
      </c>
      <c r="AR126" s="64" t="e">
        <f t="shared" si="38"/>
        <v>#VALUE!</v>
      </c>
      <c r="AS126" s="64" t="e">
        <f t="shared" si="38"/>
        <v>#VALUE!</v>
      </c>
      <c r="AT126" s="64" t="e">
        <f t="shared" si="38"/>
        <v>#VALUE!</v>
      </c>
      <c r="AU126" s="64" t="e">
        <f t="shared" si="38"/>
        <v>#VALUE!</v>
      </c>
      <c r="AV126" s="64" t="e">
        <f t="shared" si="38"/>
        <v>#VALUE!</v>
      </c>
      <c r="AW126" s="64" t="e">
        <f t="shared" si="38"/>
        <v>#VALUE!</v>
      </c>
      <c r="AX126" s="64" t="e">
        <f t="shared" si="38"/>
        <v>#VALUE!</v>
      </c>
      <c r="AY126" s="64" t="e">
        <f t="shared" si="38"/>
        <v>#VALUE!</v>
      </c>
      <c r="AZ126" s="64" t="e">
        <f t="shared" si="38"/>
        <v>#VALUE!</v>
      </c>
      <c r="BA126" s="64" t="e">
        <f t="shared" si="38"/>
        <v>#VALUE!</v>
      </c>
      <c r="BB126" s="64" t="e">
        <f t="shared" si="38"/>
        <v>#VALUE!</v>
      </c>
      <c r="BC126" s="64" t="e">
        <f t="shared" si="38"/>
        <v>#VALUE!</v>
      </c>
      <c r="BD126" s="64" t="e">
        <f t="shared" si="38"/>
        <v>#VALUE!</v>
      </c>
      <c r="BE126" s="64" t="e">
        <f t="shared" si="38"/>
        <v>#VALUE!</v>
      </c>
      <c r="BF126" s="165" t="e">
        <f t="shared" si="36"/>
        <v>#VALUE!</v>
      </c>
      <c r="BH126" s="167"/>
      <c r="BS126" s="140"/>
    </row>
    <row r="127" spans="1:71" x14ac:dyDescent="0.3">
      <c r="A127" s="76" t="s">
        <v>75</v>
      </c>
      <c r="C127" s="76" t="s">
        <v>15</v>
      </c>
      <c r="D127" s="76"/>
      <c r="E127" s="77" t="s">
        <v>32</v>
      </c>
      <c r="F127" s="77"/>
      <c r="G127" s="77"/>
      <c r="H127" s="168">
        <v>1</v>
      </c>
      <c r="I127" s="52"/>
      <c r="J127" s="52"/>
      <c r="K127" s="70"/>
      <c r="L127" s="71"/>
      <c r="M127" s="61"/>
      <c r="N127" s="72"/>
      <c r="O127" s="287"/>
      <c r="P127" s="288"/>
      <c r="Q127" s="289"/>
      <c r="R127" s="277" t="s">
        <v>76</v>
      </c>
      <c r="S127" s="278"/>
      <c r="T127" s="278"/>
      <c r="U127" s="278"/>
      <c r="V127" s="278"/>
      <c r="W127" s="279"/>
      <c r="X127" s="73"/>
      <c r="Y127" s="73"/>
      <c r="Z127" s="73"/>
      <c r="AA127" s="64" t="e">
        <f>AA131+AA148+AA152</f>
        <v>#VALUE!</v>
      </c>
      <c r="AB127" s="64" t="e">
        <f t="shared" si="38"/>
        <v>#VALUE!</v>
      </c>
      <c r="AC127" s="64" t="e">
        <f t="shared" si="38"/>
        <v>#VALUE!</v>
      </c>
      <c r="AD127" s="64" t="e">
        <f t="shared" si="38"/>
        <v>#VALUE!</v>
      </c>
      <c r="AE127" s="64" t="e">
        <f t="shared" si="38"/>
        <v>#VALUE!</v>
      </c>
      <c r="AF127" s="64" t="e">
        <f t="shared" si="38"/>
        <v>#VALUE!</v>
      </c>
      <c r="AG127" s="64" t="e">
        <f t="shared" si="38"/>
        <v>#VALUE!</v>
      </c>
      <c r="AH127" s="64" t="e">
        <f t="shared" si="38"/>
        <v>#VALUE!</v>
      </c>
      <c r="AI127" s="64" t="e">
        <f t="shared" si="38"/>
        <v>#VALUE!</v>
      </c>
      <c r="AJ127" s="64" t="e">
        <f t="shared" si="38"/>
        <v>#VALUE!</v>
      </c>
      <c r="AK127" s="64" t="e">
        <f t="shared" si="38"/>
        <v>#VALUE!</v>
      </c>
      <c r="AL127" s="64" t="e">
        <f t="shared" si="38"/>
        <v>#VALUE!</v>
      </c>
      <c r="AM127" s="64" t="e">
        <f t="shared" si="38"/>
        <v>#VALUE!</v>
      </c>
      <c r="AN127" s="64" t="e">
        <f t="shared" si="38"/>
        <v>#VALUE!</v>
      </c>
      <c r="AO127" s="64" t="e">
        <f t="shared" si="38"/>
        <v>#VALUE!</v>
      </c>
      <c r="AP127" s="64" t="e">
        <f t="shared" si="38"/>
        <v>#VALUE!</v>
      </c>
      <c r="AQ127" s="64" t="e">
        <f t="shared" si="38"/>
        <v>#VALUE!</v>
      </c>
      <c r="AR127" s="64" t="e">
        <f t="shared" si="38"/>
        <v>#VALUE!</v>
      </c>
      <c r="AS127" s="64" t="e">
        <f t="shared" si="38"/>
        <v>#VALUE!</v>
      </c>
      <c r="AT127" s="64" t="e">
        <f t="shared" si="38"/>
        <v>#VALUE!</v>
      </c>
      <c r="AU127" s="64" t="e">
        <f t="shared" si="38"/>
        <v>#VALUE!</v>
      </c>
      <c r="AV127" s="64" t="e">
        <f t="shared" si="38"/>
        <v>#VALUE!</v>
      </c>
      <c r="AW127" s="64" t="e">
        <f t="shared" si="38"/>
        <v>#VALUE!</v>
      </c>
      <c r="AX127" s="64" t="e">
        <f t="shared" si="38"/>
        <v>#VALUE!</v>
      </c>
      <c r="AY127" s="64" t="e">
        <f t="shared" si="38"/>
        <v>#VALUE!</v>
      </c>
      <c r="AZ127" s="64" t="e">
        <f t="shared" si="38"/>
        <v>#VALUE!</v>
      </c>
      <c r="BA127" s="64" t="e">
        <f t="shared" si="38"/>
        <v>#VALUE!</v>
      </c>
      <c r="BB127" s="64" t="e">
        <f t="shared" si="38"/>
        <v>#VALUE!</v>
      </c>
      <c r="BC127" s="64" t="e">
        <f t="shared" si="38"/>
        <v>#VALUE!</v>
      </c>
      <c r="BD127" s="64" t="e">
        <f t="shared" si="38"/>
        <v>#VALUE!</v>
      </c>
      <c r="BE127" s="64" t="e">
        <f t="shared" si="38"/>
        <v>#VALUE!</v>
      </c>
      <c r="BF127" s="165" t="e">
        <f t="shared" si="36"/>
        <v>#VALUE!</v>
      </c>
      <c r="BH127" s="167"/>
    </row>
    <row r="128" spans="1:71" x14ac:dyDescent="0.3">
      <c r="A128" s="76" t="s">
        <v>77</v>
      </c>
      <c r="C128" s="76" t="s">
        <v>15</v>
      </c>
      <c r="D128" s="76"/>
      <c r="E128" s="77" t="s">
        <v>78</v>
      </c>
      <c r="F128" s="77"/>
      <c r="G128" s="77"/>
      <c r="H128" s="168">
        <v>1</v>
      </c>
      <c r="I128" s="52"/>
      <c r="J128" s="52"/>
      <c r="K128" s="70"/>
      <c r="L128" s="71"/>
      <c r="M128" s="61"/>
      <c r="N128" s="72"/>
      <c r="O128" s="287"/>
      <c r="P128" s="288"/>
      <c r="Q128" s="289"/>
      <c r="R128" s="277" t="s">
        <v>79</v>
      </c>
      <c r="S128" s="278"/>
      <c r="T128" s="278"/>
      <c r="U128" s="278"/>
      <c r="V128" s="278"/>
      <c r="W128" s="279"/>
      <c r="X128" s="73"/>
      <c r="Y128" s="73"/>
      <c r="Z128" s="73"/>
      <c r="AA128" s="64">
        <f t="shared" ref="AA128:BD128" si="39">COUNTIF(AA3:AA113,"P")+COUNTIF(AA3:AA113,"RP")+COUNTIF(AA3:AA113,"T-RP")+COUNTIF(AA3:AA113,"T")+COUNTIF(AA3:AA113,"MU")+COUNTIF(AA3:AA113,"T-MU")+COUNTIF(AA3:AA113,"EL")+COUNTIF(AA3:AA113,"T-EL")+COUNTIF(AA3:AA113,"EL-MU")+COUNTIF(AA3:AA113,"TR")+COUNTIF(AA3:AA113,"TR-MU")+COUNTIF(AA3:AA113,"TR-EL")+COUNTIF(AA3:AA113,"TR-T")+(COUNTIF(AA3:AA113,"P/2")/2)</f>
        <v>8.5</v>
      </c>
      <c r="AB128" s="64">
        <f t="shared" si="39"/>
        <v>42</v>
      </c>
      <c r="AC128" s="64">
        <f t="shared" si="39"/>
        <v>5.5</v>
      </c>
      <c r="AD128" s="64">
        <f t="shared" si="39"/>
        <v>3.5</v>
      </c>
      <c r="AE128" s="64">
        <f t="shared" si="39"/>
        <v>72</v>
      </c>
      <c r="AF128" s="64">
        <f t="shared" si="39"/>
        <v>72.5</v>
      </c>
      <c r="AG128" s="64">
        <f t="shared" si="39"/>
        <v>76.5</v>
      </c>
      <c r="AH128" s="64">
        <f t="shared" si="39"/>
        <v>72.5</v>
      </c>
      <c r="AI128" s="64">
        <f t="shared" si="39"/>
        <v>72.5</v>
      </c>
      <c r="AJ128" s="64">
        <f t="shared" si="39"/>
        <v>10.5</v>
      </c>
      <c r="AK128" s="64">
        <f t="shared" si="39"/>
        <v>4.5</v>
      </c>
      <c r="AL128" s="64">
        <f t="shared" si="39"/>
        <v>68.5</v>
      </c>
      <c r="AM128" s="64">
        <f t="shared" si="39"/>
        <v>72</v>
      </c>
      <c r="AN128" s="64">
        <f t="shared" si="39"/>
        <v>81.5</v>
      </c>
      <c r="AO128" s="64">
        <f t="shared" si="39"/>
        <v>76.5</v>
      </c>
      <c r="AP128" s="64">
        <f t="shared" si="39"/>
        <v>68.5</v>
      </c>
      <c r="AQ128" s="64">
        <f t="shared" si="39"/>
        <v>4.5</v>
      </c>
      <c r="AR128" s="64">
        <f t="shared" si="39"/>
        <v>2.5</v>
      </c>
      <c r="AS128" s="64">
        <f t="shared" si="39"/>
        <v>75.5</v>
      </c>
      <c r="AT128" s="64">
        <f t="shared" si="39"/>
        <v>77</v>
      </c>
      <c r="AU128" s="64">
        <f t="shared" si="39"/>
        <v>81.5</v>
      </c>
      <c r="AV128" s="64">
        <f t="shared" si="39"/>
        <v>67.5</v>
      </c>
      <c r="AW128" s="64">
        <f t="shared" si="39"/>
        <v>70</v>
      </c>
      <c r="AX128" s="64">
        <f t="shared" si="39"/>
        <v>6.5</v>
      </c>
      <c r="AY128" s="64">
        <f t="shared" si="39"/>
        <v>4.5</v>
      </c>
      <c r="AZ128" s="64">
        <f t="shared" si="39"/>
        <v>77.5</v>
      </c>
      <c r="BA128" s="64">
        <f t="shared" si="39"/>
        <v>77</v>
      </c>
      <c r="BB128" s="64">
        <f t="shared" si="39"/>
        <v>80.5</v>
      </c>
      <c r="BC128" s="64">
        <f t="shared" si="39"/>
        <v>85</v>
      </c>
      <c r="BD128" s="64">
        <f t="shared" si="39"/>
        <v>72</v>
      </c>
      <c r="BE128" s="64">
        <f>COUNTIF(BE3:BE41,"P")+COUNTIF(BE3:BE41,"RP")+COUNTIF(BE3:BE41,"T-RP")+COUNTIF(BE3:BE41,"T")+COUNTIF(BE3:BE41,"MU")+COUNTIF(BE3:BE41,"T-MU")+COUNTIF(BE3:BE41,"EL")+COUNTIF(BE3:BE41,"T-EL")+COUNTIF(BE3:BE41,"EL-MU")+COUNTIF(BE3:BE41,"TR")+COUNTIF(BE3:BE41,"TR-MU")+COUNTIF(BE3:BE41,"TR-EL")+COUNTIF(BE3:BE41,"TR-T")+(COUNTIF(BE3:BE41,"P/2")/2)</f>
        <v>0.5</v>
      </c>
      <c r="BF128" s="165">
        <f t="shared" si="36"/>
        <v>1589.5</v>
      </c>
      <c r="BG128" s="170">
        <f>BF128-O117</f>
        <v>-234</v>
      </c>
      <c r="BH128" s="167"/>
    </row>
    <row r="129" spans="1:60" x14ac:dyDescent="0.3">
      <c r="A129" s="76" t="s">
        <v>80</v>
      </c>
      <c r="C129" s="76" t="s">
        <v>15</v>
      </c>
      <c r="D129" s="76"/>
      <c r="E129" s="77" t="s">
        <v>24</v>
      </c>
      <c r="F129" s="77"/>
      <c r="G129" s="77"/>
      <c r="H129" s="168">
        <v>1</v>
      </c>
      <c r="I129" s="52"/>
      <c r="J129" s="52"/>
      <c r="K129" s="70"/>
      <c r="L129" s="71"/>
      <c r="M129" s="61"/>
      <c r="N129" s="72"/>
      <c r="O129" s="287"/>
      <c r="P129" s="288"/>
      <c r="Q129" s="289"/>
      <c r="R129" s="277" t="s">
        <v>81</v>
      </c>
      <c r="S129" s="278"/>
      <c r="T129" s="278"/>
      <c r="U129" s="278"/>
      <c r="V129" s="278"/>
      <c r="W129" s="279"/>
      <c r="X129" s="73"/>
      <c r="Y129" s="73"/>
      <c r="Z129" s="73"/>
      <c r="AA129" s="74" t="e">
        <f>AA130+(AA131/2)</f>
        <v>#VALUE!</v>
      </c>
      <c r="AB129" s="74" t="e">
        <f t="shared" ref="AB129:BC129" si="40">AB130+(AB131/2)</f>
        <v>#VALUE!</v>
      </c>
      <c r="AC129" s="74" t="e">
        <f t="shared" si="40"/>
        <v>#VALUE!</v>
      </c>
      <c r="AD129" s="74" t="e">
        <f t="shared" si="40"/>
        <v>#VALUE!</v>
      </c>
      <c r="AE129" s="74" t="e">
        <f t="shared" si="40"/>
        <v>#VALUE!</v>
      </c>
      <c r="AF129" s="74" t="e">
        <f t="shared" si="40"/>
        <v>#VALUE!</v>
      </c>
      <c r="AG129" s="74" t="e">
        <f t="shared" si="40"/>
        <v>#VALUE!</v>
      </c>
      <c r="AH129" s="74" t="e">
        <f t="shared" si="40"/>
        <v>#VALUE!</v>
      </c>
      <c r="AI129" s="74" t="e">
        <f t="shared" si="40"/>
        <v>#VALUE!</v>
      </c>
      <c r="AJ129" s="74" t="e">
        <f t="shared" si="40"/>
        <v>#VALUE!</v>
      </c>
      <c r="AK129" s="74" t="e">
        <f t="shared" si="40"/>
        <v>#VALUE!</v>
      </c>
      <c r="AL129" s="74" t="e">
        <f t="shared" si="40"/>
        <v>#VALUE!</v>
      </c>
      <c r="AM129" s="74" t="e">
        <f t="shared" si="40"/>
        <v>#VALUE!</v>
      </c>
      <c r="AN129" s="74" t="e">
        <f t="shared" si="40"/>
        <v>#VALUE!</v>
      </c>
      <c r="AO129" s="74" t="e">
        <f t="shared" si="40"/>
        <v>#VALUE!</v>
      </c>
      <c r="AP129" s="74" t="e">
        <f t="shared" si="40"/>
        <v>#VALUE!</v>
      </c>
      <c r="AQ129" s="74" t="e">
        <f t="shared" si="40"/>
        <v>#VALUE!</v>
      </c>
      <c r="AR129" s="74" t="e">
        <f t="shared" si="40"/>
        <v>#VALUE!</v>
      </c>
      <c r="AS129" s="74" t="e">
        <f t="shared" si="40"/>
        <v>#VALUE!</v>
      </c>
      <c r="AT129" s="74" t="e">
        <f t="shared" si="40"/>
        <v>#VALUE!</v>
      </c>
      <c r="AU129" s="74" t="e">
        <f t="shared" si="40"/>
        <v>#VALUE!</v>
      </c>
      <c r="AV129" s="74" t="e">
        <f t="shared" si="40"/>
        <v>#VALUE!</v>
      </c>
      <c r="AW129" s="74" t="e">
        <f t="shared" si="40"/>
        <v>#VALUE!</v>
      </c>
      <c r="AX129" s="74" t="e">
        <f t="shared" si="40"/>
        <v>#VALUE!</v>
      </c>
      <c r="AY129" s="74" t="e">
        <f t="shared" si="40"/>
        <v>#VALUE!</v>
      </c>
      <c r="AZ129" s="74" t="e">
        <f t="shared" si="40"/>
        <v>#VALUE!</v>
      </c>
      <c r="BA129" s="74" t="e">
        <f t="shared" si="40"/>
        <v>#VALUE!</v>
      </c>
      <c r="BB129" s="74" t="e">
        <f t="shared" si="40"/>
        <v>#VALUE!</v>
      </c>
      <c r="BC129" s="74" t="e">
        <f t="shared" si="40"/>
        <v>#VALUE!</v>
      </c>
      <c r="BD129" s="74" t="e">
        <f>BD130+(BD131/2)</f>
        <v>#VALUE!</v>
      </c>
      <c r="BE129" s="74" t="e">
        <f>BE130+(BE131/2)</f>
        <v>#VALUE!</v>
      </c>
      <c r="BF129" s="169" t="e">
        <f t="shared" si="36"/>
        <v>#VALUE!</v>
      </c>
      <c r="BH129" s="167"/>
    </row>
    <row r="130" spans="1:60" x14ac:dyDescent="0.3">
      <c r="A130" s="76" t="s">
        <v>82</v>
      </c>
      <c r="C130" s="76" t="s">
        <v>15</v>
      </c>
      <c r="D130" s="76"/>
      <c r="E130" s="77" t="s">
        <v>83</v>
      </c>
      <c r="F130" s="77"/>
      <c r="G130" s="77"/>
      <c r="H130" s="168">
        <v>1</v>
      </c>
      <c r="I130" s="52"/>
      <c r="J130" s="52"/>
      <c r="K130" s="70"/>
      <c r="L130" s="71"/>
      <c r="M130" s="61"/>
      <c r="N130" s="72"/>
      <c r="O130" s="287"/>
      <c r="P130" s="288"/>
      <c r="Q130" s="289"/>
      <c r="R130" s="277" t="s">
        <v>15</v>
      </c>
      <c r="S130" s="278"/>
      <c r="T130" s="278"/>
      <c r="U130" s="278"/>
      <c r="V130" s="278"/>
      <c r="W130" s="279"/>
      <c r="X130" s="73"/>
      <c r="Y130" s="73"/>
      <c r="Z130" s="73"/>
      <c r="AA130" s="64" t="e">
        <f t="shared" ref="AA130:BD130" si="41">COUNTIFS($L$3:$L$115,"FT",AA$3:AA$113,"P")+COUNTIFS($L$3:$L$115,"FT",AA$3:AA$113,"RP")+COUNTIFS($L$3:$L$115,"FT",AA$3:AA$113,"T-RP")+COUNTIFS($L$3:$L$115,"FT",AA$3:AA$113,"T")+COUNTIFS($L$3:$L$115,"FT",AA$3:AA$113,"MU")+COUNTIFS($L$3:$L$115,"FT",AA$3:AA$113,"T-MU")+COUNTIFS($L$3:$L$115,"FT",AA$3:AA$113,"EL")+COUNTIFS($L$3:$L$115,"FT",AA$3:AA$113,"T-EL")+COUNTIFS($L$3:$L$115,"FT",AA$3:AA$113,"EL-MU")+COUNTIFS($L$3:$L$115,"FT",AA$3:AA$113,"TR")+COUNTIFS($L$3:$L$115,"FT",AA$3:AA$113,"TR-MU")+COUNTIFS($L$3:$L$115,"FT",AA$3:AA$113,"TR-EL")+COUNTIFS($L$3:$L$115,"FT",AA$3:AA$113,"TR-T")</f>
        <v>#VALUE!</v>
      </c>
      <c r="AB130" s="64" t="e">
        <f t="shared" si="41"/>
        <v>#VALUE!</v>
      </c>
      <c r="AC130" s="64" t="e">
        <f t="shared" si="41"/>
        <v>#VALUE!</v>
      </c>
      <c r="AD130" s="64" t="e">
        <f t="shared" si="41"/>
        <v>#VALUE!</v>
      </c>
      <c r="AE130" s="64" t="e">
        <f t="shared" si="41"/>
        <v>#VALUE!</v>
      </c>
      <c r="AF130" s="64" t="e">
        <f t="shared" si="41"/>
        <v>#VALUE!</v>
      </c>
      <c r="AG130" s="64" t="e">
        <f t="shared" si="41"/>
        <v>#VALUE!</v>
      </c>
      <c r="AH130" s="64" t="e">
        <f t="shared" si="41"/>
        <v>#VALUE!</v>
      </c>
      <c r="AI130" s="64" t="e">
        <f t="shared" si="41"/>
        <v>#VALUE!</v>
      </c>
      <c r="AJ130" s="64" t="e">
        <f t="shared" si="41"/>
        <v>#VALUE!</v>
      </c>
      <c r="AK130" s="64" t="e">
        <f t="shared" si="41"/>
        <v>#VALUE!</v>
      </c>
      <c r="AL130" s="64" t="e">
        <f t="shared" si="41"/>
        <v>#VALUE!</v>
      </c>
      <c r="AM130" s="64" t="e">
        <f t="shared" si="41"/>
        <v>#VALUE!</v>
      </c>
      <c r="AN130" s="64" t="e">
        <f t="shared" si="41"/>
        <v>#VALUE!</v>
      </c>
      <c r="AO130" s="64" t="e">
        <f t="shared" si="41"/>
        <v>#VALUE!</v>
      </c>
      <c r="AP130" s="64" t="e">
        <f t="shared" si="41"/>
        <v>#VALUE!</v>
      </c>
      <c r="AQ130" s="64" t="e">
        <f t="shared" si="41"/>
        <v>#VALUE!</v>
      </c>
      <c r="AR130" s="64" t="e">
        <f t="shared" si="41"/>
        <v>#VALUE!</v>
      </c>
      <c r="AS130" s="64" t="e">
        <f t="shared" si="41"/>
        <v>#VALUE!</v>
      </c>
      <c r="AT130" s="64" t="e">
        <f t="shared" si="41"/>
        <v>#VALUE!</v>
      </c>
      <c r="AU130" s="64" t="e">
        <f t="shared" si="41"/>
        <v>#VALUE!</v>
      </c>
      <c r="AV130" s="64" t="e">
        <f t="shared" si="41"/>
        <v>#VALUE!</v>
      </c>
      <c r="AW130" s="64" t="e">
        <f t="shared" si="41"/>
        <v>#VALUE!</v>
      </c>
      <c r="AX130" s="64" t="e">
        <f t="shared" si="41"/>
        <v>#VALUE!</v>
      </c>
      <c r="AY130" s="64" t="e">
        <f t="shared" si="41"/>
        <v>#VALUE!</v>
      </c>
      <c r="AZ130" s="64" t="e">
        <f t="shared" si="41"/>
        <v>#VALUE!</v>
      </c>
      <c r="BA130" s="64" t="e">
        <f t="shared" si="41"/>
        <v>#VALUE!</v>
      </c>
      <c r="BB130" s="64" t="e">
        <f t="shared" si="41"/>
        <v>#VALUE!</v>
      </c>
      <c r="BC130" s="64" t="e">
        <f t="shared" si="41"/>
        <v>#VALUE!</v>
      </c>
      <c r="BD130" s="64" t="e">
        <f t="shared" si="41"/>
        <v>#VALUE!</v>
      </c>
      <c r="BE130" s="64" t="e">
        <f>COUNTIFS($L$3:$L$37,"FT",BE$3:BE$41,"P")+COUNTIFS($L$3:$L$37,"FT",BE$3:BE$41,"RP")+COUNTIFS($L$3:$L$37,"FT",BE$3:BE$41,"T-RP")+COUNTIFS($L$3:$L$37,"FT",BE$3:BE$41,"T")+COUNTIFS($L$3:$L$37,"FT",BE$3:BE$41,"MU")+COUNTIFS($L$3:$L$37,"FT",BE$3:BE$41,"T-MU")+COUNTIFS($L$3:$L$37,"FT",BE$3:BE$41,"EL")+COUNTIFS($L$3:$L$37,"FT",BE$3:BE$41,"T-EL")+COUNTIFS($L$3:$L$37,"FT",BE$3:BE$41,"EL-MU")+COUNTIFS($L$3:$L$37,"FT",BE$3:BE$41,"TR")+COUNTIFS($L$3:$L$37,"FT",BE$3:BE$41,"TR-MU")+COUNTIFS($L$3:$L$37,"FT",BE$3:BE$41,"TR-EL")+COUNTIFS($L$3:$L$37,"FT",BE$3:BE$41,"TR-T")</f>
        <v>#VALUE!</v>
      </c>
      <c r="BF130" s="165" t="e">
        <f t="shared" si="36"/>
        <v>#VALUE!</v>
      </c>
      <c r="BH130" s="167"/>
    </row>
    <row r="131" spans="1:60" x14ac:dyDescent="0.3">
      <c r="A131" s="76" t="s">
        <v>20</v>
      </c>
      <c r="C131" s="76" t="s">
        <v>15</v>
      </c>
      <c r="D131" s="76"/>
      <c r="E131" s="77" t="s">
        <v>33</v>
      </c>
      <c r="F131" s="77"/>
      <c r="G131" s="77"/>
      <c r="H131" s="168">
        <v>1</v>
      </c>
      <c r="I131" s="52"/>
      <c r="J131" s="52"/>
      <c r="K131" s="70"/>
      <c r="L131" s="71"/>
      <c r="M131" s="61"/>
      <c r="N131" s="72"/>
      <c r="O131" s="287"/>
      <c r="P131" s="288"/>
      <c r="Q131" s="289"/>
      <c r="R131" s="279" t="s">
        <v>84</v>
      </c>
      <c r="S131" s="280"/>
      <c r="T131" s="280"/>
      <c r="U131" s="280"/>
      <c r="V131" s="280"/>
      <c r="W131" s="280"/>
      <c r="X131" s="79"/>
      <c r="Y131" s="79"/>
      <c r="Z131" s="79"/>
      <c r="AA131" s="64" t="e">
        <f t="shared" ref="AA131:BD131" si="42">COUNTIFS($L$3:$L$115,"HT",AA$3:AA$113,"P")+COUNTIFS($L$3:$L$115,"HT",AA$3:AA$113,"RP")+COUNTIFS($L$3:$L$115,"HT",AA$3:AA$113,"T-RP")+COUNTIFS($L$3:$L$115,"HT",AA$3:AA$113,"T")+COUNTIFS($L$3:$L$115,"HT",AA$3:AA$113,"MU")+COUNTIFS($L$3:$L$115,"HT",AA$3:AA$113,"T-MU")+COUNTIFS($L$3:$L$115,"HT",AA$3:AA$113,"EL")+COUNTIFS($L$3:$L$115,"HT",AA$3:AA$113,"T-EL")+COUNTIFS($L$3:$L$115,"HT",AA$3:AA$113,"EL-MU")+COUNTIFS($L$3:$L$115,"HT",AA$3:AA$113,"TR")+COUNTIFS($L$3:$L$115,"HT",AA$3:AA$113,"TR-MU")+COUNTIFS($L$3:$L$115,"HT",AA$3:AA$113,"TR-EL")+COUNTIFS($L$3:$L$115,"HT",AA$3:AA$113,"TR-T")</f>
        <v>#VALUE!</v>
      </c>
      <c r="AB131" s="64" t="e">
        <f t="shared" si="42"/>
        <v>#VALUE!</v>
      </c>
      <c r="AC131" s="64" t="e">
        <f t="shared" si="42"/>
        <v>#VALUE!</v>
      </c>
      <c r="AD131" s="64" t="e">
        <f t="shared" si="42"/>
        <v>#VALUE!</v>
      </c>
      <c r="AE131" s="64" t="e">
        <f t="shared" si="42"/>
        <v>#VALUE!</v>
      </c>
      <c r="AF131" s="64" t="e">
        <f t="shared" si="42"/>
        <v>#VALUE!</v>
      </c>
      <c r="AG131" s="64" t="e">
        <f t="shared" si="42"/>
        <v>#VALUE!</v>
      </c>
      <c r="AH131" s="64" t="e">
        <f t="shared" si="42"/>
        <v>#VALUE!</v>
      </c>
      <c r="AI131" s="64" t="e">
        <f t="shared" si="42"/>
        <v>#VALUE!</v>
      </c>
      <c r="AJ131" s="64" t="e">
        <f t="shared" si="42"/>
        <v>#VALUE!</v>
      </c>
      <c r="AK131" s="64" t="e">
        <f t="shared" si="42"/>
        <v>#VALUE!</v>
      </c>
      <c r="AL131" s="64" t="e">
        <f t="shared" si="42"/>
        <v>#VALUE!</v>
      </c>
      <c r="AM131" s="64" t="e">
        <f t="shared" si="42"/>
        <v>#VALUE!</v>
      </c>
      <c r="AN131" s="64" t="e">
        <f t="shared" si="42"/>
        <v>#VALUE!</v>
      </c>
      <c r="AO131" s="64" t="e">
        <f t="shared" si="42"/>
        <v>#VALUE!</v>
      </c>
      <c r="AP131" s="64" t="e">
        <f t="shared" si="42"/>
        <v>#VALUE!</v>
      </c>
      <c r="AQ131" s="64" t="e">
        <f t="shared" si="42"/>
        <v>#VALUE!</v>
      </c>
      <c r="AR131" s="64" t="e">
        <f t="shared" si="42"/>
        <v>#VALUE!</v>
      </c>
      <c r="AS131" s="64" t="e">
        <f t="shared" si="42"/>
        <v>#VALUE!</v>
      </c>
      <c r="AT131" s="64" t="e">
        <f t="shared" si="42"/>
        <v>#VALUE!</v>
      </c>
      <c r="AU131" s="64" t="e">
        <f t="shared" si="42"/>
        <v>#VALUE!</v>
      </c>
      <c r="AV131" s="64" t="e">
        <f t="shared" si="42"/>
        <v>#VALUE!</v>
      </c>
      <c r="AW131" s="64" t="e">
        <f t="shared" si="42"/>
        <v>#VALUE!</v>
      </c>
      <c r="AX131" s="64" t="e">
        <f t="shared" si="42"/>
        <v>#VALUE!</v>
      </c>
      <c r="AY131" s="64" t="e">
        <f t="shared" si="42"/>
        <v>#VALUE!</v>
      </c>
      <c r="AZ131" s="64" t="e">
        <f t="shared" si="42"/>
        <v>#VALUE!</v>
      </c>
      <c r="BA131" s="64" t="e">
        <f t="shared" si="42"/>
        <v>#VALUE!</v>
      </c>
      <c r="BB131" s="64" t="e">
        <f t="shared" si="42"/>
        <v>#VALUE!</v>
      </c>
      <c r="BC131" s="64" t="e">
        <f t="shared" si="42"/>
        <v>#VALUE!</v>
      </c>
      <c r="BD131" s="64" t="e">
        <f t="shared" si="42"/>
        <v>#VALUE!</v>
      </c>
      <c r="BE131" s="64" t="e">
        <f>COUNTIFS($L$3:$L$37,"HT",BE$3:BE$41,"P")+COUNTIFS($L$3:$L$37,"HT",BE$3:BE$41,"RP")+COUNTIFS($L$3:$L$37,"HT",BE$3:BE$41,"T-RP")+COUNTIFS($L$3:$L$37,"HT",BE$3:BE$41,"T")+COUNTIFS($L$3:$L$37,"HT",BE$3:BE$41,"MU")+COUNTIFS($L$3:$L$37,"HT",BE$3:BE$41,"T-MU")+COUNTIFS($L$3:$L$37,"HT",BE$3:BE$41,"EL")+COUNTIFS($L$3:$L$37,"HT",BE$3:BE$41,"T-EL")+COUNTIFS($L$3:$L$37,"HT",BE$3:BE$41,"EL-MU")+COUNTIFS($L$3:$L$37,"HT",BE$3:BE$41,"TR")+COUNTIFS($L$3:$L$37,"HT",BE$3:BE$41,"TR-MU")+COUNTIFS($L$3:$L$37,"HT",BE$3:BE$41,"TR-EL")+COUNTIFS($L$3:$L$37,"HT",BE$3:BE$41,"TR-T")</f>
        <v>#VALUE!</v>
      </c>
      <c r="BF131" s="165" t="e">
        <f t="shared" si="36"/>
        <v>#VALUE!</v>
      </c>
      <c r="BH131" s="167"/>
    </row>
    <row r="132" spans="1:60" x14ac:dyDescent="0.3">
      <c r="A132" s="76" t="s">
        <v>85</v>
      </c>
      <c r="C132" s="76" t="s">
        <v>15</v>
      </c>
      <c r="D132" s="76"/>
      <c r="E132" s="77" t="s">
        <v>86</v>
      </c>
      <c r="F132" s="77"/>
      <c r="G132" s="77"/>
      <c r="H132" s="168">
        <v>1</v>
      </c>
      <c r="I132" s="52"/>
      <c r="J132" s="52"/>
      <c r="K132" s="70"/>
      <c r="L132" s="71"/>
      <c r="M132" s="61"/>
      <c r="N132" s="72"/>
      <c r="O132" s="287"/>
      <c r="P132" s="288"/>
      <c r="Q132" s="289"/>
      <c r="R132" s="279" t="s">
        <v>87</v>
      </c>
      <c r="S132" s="280"/>
      <c r="T132" s="280"/>
      <c r="U132" s="280"/>
      <c r="V132" s="280"/>
      <c r="W132" s="280"/>
      <c r="X132" s="79"/>
      <c r="Y132" s="79"/>
      <c r="Z132" s="79"/>
      <c r="AA132" s="64">
        <f t="shared" ref="AA132:BD132" si="43">COUNTIF(AA3:AA113,"OFF")+COUNTIF(AA3:AA113,"TR-OFF")</f>
        <v>76</v>
      </c>
      <c r="AB132" s="64">
        <f t="shared" si="43"/>
        <v>33</v>
      </c>
      <c r="AC132" s="64">
        <f t="shared" si="43"/>
        <v>78</v>
      </c>
      <c r="AD132" s="64">
        <f t="shared" si="43"/>
        <v>80</v>
      </c>
      <c r="AE132" s="64">
        <f t="shared" si="43"/>
        <v>1</v>
      </c>
      <c r="AF132" s="64">
        <f t="shared" si="43"/>
        <v>1</v>
      </c>
      <c r="AG132" s="64">
        <f t="shared" si="43"/>
        <v>1</v>
      </c>
      <c r="AH132" s="64">
        <f t="shared" si="43"/>
        <v>2</v>
      </c>
      <c r="AI132" s="64">
        <f t="shared" si="43"/>
        <v>2</v>
      </c>
      <c r="AJ132" s="64">
        <f t="shared" si="43"/>
        <v>70</v>
      </c>
      <c r="AK132" s="64">
        <f t="shared" si="43"/>
        <v>81</v>
      </c>
      <c r="AL132" s="64">
        <f t="shared" si="43"/>
        <v>0</v>
      </c>
      <c r="AM132" s="64">
        <f t="shared" si="43"/>
        <v>2</v>
      </c>
      <c r="AN132" s="64">
        <f t="shared" si="43"/>
        <v>1</v>
      </c>
      <c r="AO132" s="64">
        <f t="shared" si="43"/>
        <v>3</v>
      </c>
      <c r="AP132" s="64">
        <f t="shared" si="43"/>
        <v>2</v>
      </c>
      <c r="AQ132" s="64">
        <f t="shared" si="43"/>
        <v>84</v>
      </c>
      <c r="AR132" s="64">
        <f t="shared" si="43"/>
        <v>85</v>
      </c>
      <c r="AS132" s="64">
        <f t="shared" si="43"/>
        <v>2</v>
      </c>
      <c r="AT132" s="64">
        <f t="shared" si="43"/>
        <v>1</v>
      </c>
      <c r="AU132" s="64">
        <f t="shared" si="43"/>
        <v>3</v>
      </c>
      <c r="AV132" s="64">
        <f t="shared" si="43"/>
        <v>3</v>
      </c>
      <c r="AW132" s="64">
        <f t="shared" si="43"/>
        <v>2</v>
      </c>
      <c r="AX132" s="64">
        <f t="shared" si="43"/>
        <v>89</v>
      </c>
      <c r="AY132" s="64">
        <f t="shared" si="43"/>
        <v>91</v>
      </c>
      <c r="AZ132" s="64">
        <f t="shared" si="43"/>
        <v>1</v>
      </c>
      <c r="BA132" s="64">
        <f t="shared" si="43"/>
        <v>0</v>
      </c>
      <c r="BB132" s="64">
        <f t="shared" si="43"/>
        <v>0</v>
      </c>
      <c r="BC132" s="64">
        <f t="shared" si="43"/>
        <v>2</v>
      </c>
      <c r="BD132" s="64">
        <f t="shared" si="43"/>
        <v>1</v>
      </c>
      <c r="BE132" s="64">
        <f>COUNTIF(BE3:BE41,"OFF")+COUNTIF(BE3:BE41,"TR-OFF")</f>
        <v>34</v>
      </c>
      <c r="BF132" s="165">
        <f t="shared" si="36"/>
        <v>831</v>
      </c>
      <c r="BG132" s="170">
        <f>BF132-Q117</f>
        <v>-72</v>
      </c>
      <c r="BH132" s="167"/>
    </row>
    <row r="133" spans="1:60" x14ac:dyDescent="0.3">
      <c r="A133" s="76" t="s">
        <v>88</v>
      </c>
      <c r="C133" s="76" t="s">
        <v>15</v>
      </c>
      <c r="D133" s="76"/>
      <c r="E133" s="77" t="s">
        <v>89</v>
      </c>
      <c r="F133" s="77"/>
      <c r="G133" s="77"/>
      <c r="H133" s="168">
        <v>1</v>
      </c>
      <c r="I133" s="52"/>
      <c r="J133" s="52"/>
      <c r="K133" s="70"/>
      <c r="L133" s="71"/>
      <c r="M133" s="61"/>
      <c r="N133" s="72"/>
      <c r="O133" s="287"/>
      <c r="P133" s="288"/>
      <c r="Q133" s="289"/>
      <c r="R133" s="279" t="s">
        <v>90</v>
      </c>
      <c r="S133" s="280"/>
      <c r="T133" s="280"/>
      <c r="U133" s="280"/>
      <c r="V133" s="280"/>
      <c r="W133" s="280"/>
      <c r="X133" s="79"/>
      <c r="Y133" s="79"/>
      <c r="Z133" s="79"/>
      <c r="AA133" s="74" t="e">
        <f>AA134+(AA135/2)</f>
        <v>#VALUE!</v>
      </c>
      <c r="AB133" s="74" t="e">
        <f t="shared" ref="AB133:BC133" si="44">AB134+(AB135/2)</f>
        <v>#VALUE!</v>
      </c>
      <c r="AC133" s="74" t="e">
        <f t="shared" si="44"/>
        <v>#VALUE!</v>
      </c>
      <c r="AD133" s="74" t="e">
        <f t="shared" si="44"/>
        <v>#VALUE!</v>
      </c>
      <c r="AE133" s="74" t="e">
        <f t="shared" si="44"/>
        <v>#VALUE!</v>
      </c>
      <c r="AF133" s="74" t="e">
        <f t="shared" si="44"/>
        <v>#VALUE!</v>
      </c>
      <c r="AG133" s="74" t="e">
        <f t="shared" si="44"/>
        <v>#VALUE!</v>
      </c>
      <c r="AH133" s="74" t="e">
        <f t="shared" si="44"/>
        <v>#VALUE!</v>
      </c>
      <c r="AI133" s="74" t="e">
        <f t="shared" si="44"/>
        <v>#VALUE!</v>
      </c>
      <c r="AJ133" s="74" t="e">
        <f t="shared" si="44"/>
        <v>#VALUE!</v>
      </c>
      <c r="AK133" s="74" t="e">
        <f t="shared" si="44"/>
        <v>#VALUE!</v>
      </c>
      <c r="AL133" s="74" t="e">
        <f t="shared" si="44"/>
        <v>#VALUE!</v>
      </c>
      <c r="AM133" s="74" t="e">
        <f t="shared" si="44"/>
        <v>#VALUE!</v>
      </c>
      <c r="AN133" s="74" t="e">
        <f t="shared" si="44"/>
        <v>#VALUE!</v>
      </c>
      <c r="AO133" s="74" t="e">
        <f t="shared" si="44"/>
        <v>#VALUE!</v>
      </c>
      <c r="AP133" s="74" t="e">
        <f t="shared" si="44"/>
        <v>#VALUE!</v>
      </c>
      <c r="AQ133" s="74" t="e">
        <f t="shared" si="44"/>
        <v>#VALUE!</v>
      </c>
      <c r="AR133" s="74" t="e">
        <f t="shared" si="44"/>
        <v>#VALUE!</v>
      </c>
      <c r="AS133" s="74" t="e">
        <f t="shared" si="44"/>
        <v>#VALUE!</v>
      </c>
      <c r="AT133" s="74" t="e">
        <f t="shared" si="44"/>
        <v>#VALUE!</v>
      </c>
      <c r="AU133" s="74" t="e">
        <f t="shared" si="44"/>
        <v>#VALUE!</v>
      </c>
      <c r="AV133" s="74" t="e">
        <f t="shared" si="44"/>
        <v>#VALUE!</v>
      </c>
      <c r="AW133" s="74" t="e">
        <f t="shared" si="44"/>
        <v>#VALUE!</v>
      </c>
      <c r="AX133" s="74" t="e">
        <f t="shared" si="44"/>
        <v>#VALUE!</v>
      </c>
      <c r="AY133" s="74" t="e">
        <f t="shared" si="44"/>
        <v>#VALUE!</v>
      </c>
      <c r="AZ133" s="74" t="e">
        <f t="shared" si="44"/>
        <v>#VALUE!</v>
      </c>
      <c r="BA133" s="74" t="e">
        <f t="shared" si="44"/>
        <v>#VALUE!</v>
      </c>
      <c r="BB133" s="74" t="e">
        <f t="shared" si="44"/>
        <v>#VALUE!</v>
      </c>
      <c r="BC133" s="74" t="e">
        <f t="shared" si="44"/>
        <v>#VALUE!</v>
      </c>
      <c r="BD133" s="74" t="e">
        <f>BD134+(BD135/2)</f>
        <v>#VALUE!</v>
      </c>
      <c r="BE133" s="74" t="e">
        <f>BE134+(BE135/2)</f>
        <v>#VALUE!</v>
      </c>
      <c r="BF133" s="169" t="e">
        <f t="shared" si="36"/>
        <v>#VALUE!</v>
      </c>
      <c r="BH133" s="167"/>
    </row>
    <row r="134" spans="1:60" x14ac:dyDescent="0.3">
      <c r="A134" s="76" t="s">
        <v>91</v>
      </c>
      <c r="C134" s="76" t="s">
        <v>15</v>
      </c>
      <c r="D134" s="76"/>
      <c r="E134" s="77" t="s">
        <v>92</v>
      </c>
      <c r="F134" s="77"/>
      <c r="G134" s="77"/>
      <c r="H134" s="168">
        <v>1</v>
      </c>
      <c r="I134" s="52"/>
      <c r="J134" s="52"/>
      <c r="K134" s="70"/>
      <c r="L134" s="71"/>
      <c r="M134" s="61"/>
      <c r="N134" s="72"/>
      <c r="O134" s="287"/>
      <c r="P134" s="288"/>
      <c r="Q134" s="289"/>
      <c r="R134" s="279" t="s">
        <v>31</v>
      </c>
      <c r="S134" s="280"/>
      <c r="T134" s="280"/>
      <c r="U134" s="280"/>
      <c r="V134" s="280"/>
      <c r="W134" s="280"/>
      <c r="X134" s="79"/>
      <c r="Y134" s="79"/>
      <c r="Z134" s="79"/>
      <c r="AA134" s="64" t="e">
        <f t="shared" ref="AA134:BD134" si="45">COUNTIFS($L$3:$L$115,"FT",AA$3:AA$113,"OFF")+COUNTIFS($L$3:$L$115,"FT",AA$3:AA$113,"TR-OFF")</f>
        <v>#VALUE!</v>
      </c>
      <c r="AB134" s="64" t="e">
        <f t="shared" si="45"/>
        <v>#VALUE!</v>
      </c>
      <c r="AC134" s="64" t="e">
        <f t="shared" si="45"/>
        <v>#VALUE!</v>
      </c>
      <c r="AD134" s="64" t="e">
        <f t="shared" si="45"/>
        <v>#VALUE!</v>
      </c>
      <c r="AE134" s="64" t="e">
        <f t="shared" si="45"/>
        <v>#VALUE!</v>
      </c>
      <c r="AF134" s="64" t="e">
        <f t="shared" si="45"/>
        <v>#VALUE!</v>
      </c>
      <c r="AG134" s="64" t="e">
        <f t="shared" si="45"/>
        <v>#VALUE!</v>
      </c>
      <c r="AH134" s="64" t="e">
        <f t="shared" si="45"/>
        <v>#VALUE!</v>
      </c>
      <c r="AI134" s="64" t="e">
        <f t="shared" si="45"/>
        <v>#VALUE!</v>
      </c>
      <c r="AJ134" s="64" t="e">
        <f t="shared" si="45"/>
        <v>#VALUE!</v>
      </c>
      <c r="AK134" s="64" t="e">
        <f t="shared" si="45"/>
        <v>#VALUE!</v>
      </c>
      <c r="AL134" s="64" t="e">
        <f t="shared" si="45"/>
        <v>#VALUE!</v>
      </c>
      <c r="AM134" s="64" t="e">
        <f t="shared" si="45"/>
        <v>#VALUE!</v>
      </c>
      <c r="AN134" s="64" t="e">
        <f t="shared" si="45"/>
        <v>#VALUE!</v>
      </c>
      <c r="AO134" s="64" t="e">
        <f t="shared" si="45"/>
        <v>#VALUE!</v>
      </c>
      <c r="AP134" s="64" t="e">
        <f t="shared" si="45"/>
        <v>#VALUE!</v>
      </c>
      <c r="AQ134" s="64" t="e">
        <f t="shared" si="45"/>
        <v>#VALUE!</v>
      </c>
      <c r="AR134" s="64" t="e">
        <f t="shared" si="45"/>
        <v>#VALUE!</v>
      </c>
      <c r="AS134" s="64" t="e">
        <f t="shared" si="45"/>
        <v>#VALUE!</v>
      </c>
      <c r="AT134" s="64" t="e">
        <f t="shared" si="45"/>
        <v>#VALUE!</v>
      </c>
      <c r="AU134" s="64" t="e">
        <f t="shared" si="45"/>
        <v>#VALUE!</v>
      </c>
      <c r="AV134" s="64" t="e">
        <f t="shared" si="45"/>
        <v>#VALUE!</v>
      </c>
      <c r="AW134" s="64" t="e">
        <f t="shared" si="45"/>
        <v>#VALUE!</v>
      </c>
      <c r="AX134" s="64" t="e">
        <f t="shared" si="45"/>
        <v>#VALUE!</v>
      </c>
      <c r="AY134" s="64" t="e">
        <f t="shared" si="45"/>
        <v>#VALUE!</v>
      </c>
      <c r="AZ134" s="64" t="e">
        <f t="shared" si="45"/>
        <v>#VALUE!</v>
      </c>
      <c r="BA134" s="64" t="e">
        <f t="shared" si="45"/>
        <v>#VALUE!</v>
      </c>
      <c r="BB134" s="64" t="e">
        <f t="shared" si="45"/>
        <v>#VALUE!</v>
      </c>
      <c r="BC134" s="64" t="e">
        <f t="shared" si="45"/>
        <v>#VALUE!</v>
      </c>
      <c r="BD134" s="64" t="e">
        <f t="shared" si="45"/>
        <v>#VALUE!</v>
      </c>
      <c r="BE134" s="64" t="e">
        <f>COUNTIFS($L$3:$L$37,"FT",BE$3:BE$41,"OFF")+COUNTIFS($L$3:$L$37,"FT",BE$3:BE$41,"TR-OFF")</f>
        <v>#VALUE!</v>
      </c>
      <c r="BF134" s="165" t="e">
        <f t="shared" si="36"/>
        <v>#VALUE!</v>
      </c>
      <c r="BH134" s="167"/>
    </row>
    <row r="135" spans="1:60" x14ac:dyDescent="0.3">
      <c r="A135" s="76" t="s">
        <v>93</v>
      </c>
      <c r="C135" s="76" t="s">
        <v>15</v>
      </c>
      <c r="D135" s="76"/>
      <c r="E135" s="77" t="s">
        <v>94</v>
      </c>
      <c r="F135" s="77"/>
      <c r="G135" s="77"/>
      <c r="H135" s="168">
        <v>1</v>
      </c>
      <c r="I135" s="52"/>
      <c r="J135" s="52"/>
      <c r="K135" s="70"/>
      <c r="L135" s="71"/>
      <c r="M135" s="61"/>
      <c r="N135" s="72"/>
      <c r="O135" s="287"/>
      <c r="P135" s="288"/>
      <c r="Q135" s="289"/>
      <c r="R135" s="279" t="s">
        <v>95</v>
      </c>
      <c r="S135" s="280"/>
      <c r="T135" s="280"/>
      <c r="U135" s="280"/>
      <c r="V135" s="280"/>
      <c r="W135" s="280"/>
      <c r="X135" s="79"/>
      <c r="Y135" s="79"/>
      <c r="Z135" s="79"/>
      <c r="AA135" s="64" t="e">
        <f t="shared" ref="AA135:BD135" si="46">COUNTIFS($L$3:$L$115,"HT",AA$3:AA$113,"OFF")+COUNTIFS($L$3:$L$115,"HT",AA$3:AA$113,"TR-OFF")</f>
        <v>#VALUE!</v>
      </c>
      <c r="AB135" s="64" t="e">
        <f t="shared" si="46"/>
        <v>#VALUE!</v>
      </c>
      <c r="AC135" s="64" t="e">
        <f t="shared" si="46"/>
        <v>#VALUE!</v>
      </c>
      <c r="AD135" s="64" t="e">
        <f t="shared" si="46"/>
        <v>#VALUE!</v>
      </c>
      <c r="AE135" s="64" t="e">
        <f t="shared" si="46"/>
        <v>#VALUE!</v>
      </c>
      <c r="AF135" s="64" t="e">
        <f t="shared" si="46"/>
        <v>#VALUE!</v>
      </c>
      <c r="AG135" s="64" t="e">
        <f t="shared" si="46"/>
        <v>#VALUE!</v>
      </c>
      <c r="AH135" s="64" t="e">
        <f t="shared" si="46"/>
        <v>#VALUE!</v>
      </c>
      <c r="AI135" s="64" t="e">
        <f t="shared" si="46"/>
        <v>#VALUE!</v>
      </c>
      <c r="AJ135" s="64" t="e">
        <f t="shared" si="46"/>
        <v>#VALUE!</v>
      </c>
      <c r="AK135" s="64" t="e">
        <f t="shared" si="46"/>
        <v>#VALUE!</v>
      </c>
      <c r="AL135" s="64" t="e">
        <f t="shared" si="46"/>
        <v>#VALUE!</v>
      </c>
      <c r="AM135" s="64" t="e">
        <f t="shared" si="46"/>
        <v>#VALUE!</v>
      </c>
      <c r="AN135" s="64" t="e">
        <f t="shared" si="46"/>
        <v>#VALUE!</v>
      </c>
      <c r="AO135" s="64" t="e">
        <f t="shared" si="46"/>
        <v>#VALUE!</v>
      </c>
      <c r="AP135" s="64" t="e">
        <f t="shared" si="46"/>
        <v>#VALUE!</v>
      </c>
      <c r="AQ135" s="64" t="e">
        <f t="shared" si="46"/>
        <v>#VALUE!</v>
      </c>
      <c r="AR135" s="64" t="e">
        <f t="shared" si="46"/>
        <v>#VALUE!</v>
      </c>
      <c r="AS135" s="64" t="e">
        <f t="shared" si="46"/>
        <v>#VALUE!</v>
      </c>
      <c r="AT135" s="64" t="e">
        <f t="shared" si="46"/>
        <v>#VALUE!</v>
      </c>
      <c r="AU135" s="64" t="e">
        <f t="shared" si="46"/>
        <v>#VALUE!</v>
      </c>
      <c r="AV135" s="64" t="e">
        <f t="shared" si="46"/>
        <v>#VALUE!</v>
      </c>
      <c r="AW135" s="64" t="e">
        <f t="shared" si="46"/>
        <v>#VALUE!</v>
      </c>
      <c r="AX135" s="64" t="e">
        <f t="shared" si="46"/>
        <v>#VALUE!</v>
      </c>
      <c r="AY135" s="64" t="e">
        <f t="shared" si="46"/>
        <v>#VALUE!</v>
      </c>
      <c r="AZ135" s="64" t="e">
        <f t="shared" si="46"/>
        <v>#VALUE!</v>
      </c>
      <c r="BA135" s="64" t="e">
        <f t="shared" si="46"/>
        <v>#VALUE!</v>
      </c>
      <c r="BB135" s="64" t="e">
        <f t="shared" si="46"/>
        <v>#VALUE!</v>
      </c>
      <c r="BC135" s="64" t="e">
        <f t="shared" si="46"/>
        <v>#VALUE!</v>
      </c>
      <c r="BD135" s="64" t="e">
        <f t="shared" si="46"/>
        <v>#VALUE!</v>
      </c>
      <c r="BE135" s="64" t="e">
        <f>COUNTIFS($L$3:$L$37,"HT",BE$3:BE$41,"OFF")+COUNTIFS($L$3:$L$37,"HT",BE$3:BE$41,"TR-OFF")</f>
        <v>#VALUE!</v>
      </c>
      <c r="BF135" s="165" t="e">
        <f t="shared" si="36"/>
        <v>#VALUE!</v>
      </c>
      <c r="BH135" s="167"/>
    </row>
    <row r="136" spans="1:60" x14ac:dyDescent="0.3">
      <c r="A136" s="76" t="s">
        <v>96</v>
      </c>
      <c r="C136" s="76" t="s">
        <v>15</v>
      </c>
      <c r="D136" s="76"/>
      <c r="E136" s="77" t="s">
        <v>97</v>
      </c>
      <c r="F136" s="77"/>
      <c r="G136" s="77"/>
      <c r="H136" s="168"/>
      <c r="I136" s="52"/>
      <c r="J136" s="52"/>
      <c r="K136" s="70"/>
      <c r="L136" s="71"/>
      <c r="M136" s="61"/>
      <c r="N136" s="72"/>
      <c r="O136" s="287"/>
      <c r="P136" s="288"/>
      <c r="Q136" s="289"/>
      <c r="R136" s="279" t="s">
        <v>98</v>
      </c>
      <c r="S136" s="280"/>
      <c r="T136" s="280"/>
      <c r="U136" s="280"/>
      <c r="V136" s="280"/>
      <c r="W136" s="280"/>
      <c r="X136" s="79"/>
      <c r="Y136" s="79"/>
      <c r="Z136" s="79"/>
      <c r="AA136" s="64">
        <f t="shared" ref="AA136:BD136" si="47">COUNTIF(AA3:AA113,"TR")+COUNTIF(AA3:AA113,"TR-T")+COUNTIF(AA3:AA113,"TR-OFF")+COUNTIF(AA3:AA113,"TR-AU")+COUNTIF(AA3:AA113,"TR-UC")+COUNTIF(AA3:AA113,"TR-U")+COUNTIF(AA3:AA113,"TR-NCNS")+COUNTIF(AA3:AA113,"TR-MU")+COUNTIF(AA3:AA113,"TR-EL")</f>
        <v>0</v>
      </c>
      <c r="AB136" s="64">
        <f t="shared" si="47"/>
        <v>0</v>
      </c>
      <c r="AC136" s="64">
        <f t="shared" si="47"/>
        <v>0</v>
      </c>
      <c r="AD136" s="64">
        <f t="shared" si="47"/>
        <v>0</v>
      </c>
      <c r="AE136" s="64">
        <f t="shared" si="47"/>
        <v>3</v>
      </c>
      <c r="AF136" s="64">
        <f t="shared" si="47"/>
        <v>3</v>
      </c>
      <c r="AG136" s="64">
        <f t="shared" si="47"/>
        <v>4</v>
      </c>
      <c r="AH136" s="64">
        <f t="shared" si="47"/>
        <v>4</v>
      </c>
      <c r="AI136" s="64">
        <f t="shared" si="47"/>
        <v>4</v>
      </c>
      <c r="AJ136" s="64">
        <f t="shared" si="47"/>
        <v>3</v>
      </c>
      <c r="AK136" s="64">
        <f t="shared" si="47"/>
        <v>3</v>
      </c>
      <c r="AL136" s="64">
        <f t="shared" si="47"/>
        <v>7</v>
      </c>
      <c r="AM136" s="64">
        <f t="shared" si="47"/>
        <v>6</v>
      </c>
      <c r="AN136" s="64">
        <f t="shared" si="47"/>
        <v>5</v>
      </c>
      <c r="AO136" s="64">
        <f t="shared" si="47"/>
        <v>4</v>
      </c>
      <c r="AP136" s="64">
        <f t="shared" si="47"/>
        <v>4</v>
      </c>
      <c r="AQ136" s="64">
        <f t="shared" si="47"/>
        <v>4</v>
      </c>
      <c r="AR136" s="64">
        <f t="shared" si="47"/>
        <v>4</v>
      </c>
      <c r="AS136" s="64">
        <f t="shared" si="47"/>
        <v>0</v>
      </c>
      <c r="AT136" s="64">
        <f t="shared" si="47"/>
        <v>3</v>
      </c>
      <c r="AU136" s="64">
        <f t="shared" si="47"/>
        <v>4</v>
      </c>
      <c r="AV136" s="64">
        <f t="shared" si="47"/>
        <v>3</v>
      </c>
      <c r="AW136" s="64">
        <f t="shared" si="47"/>
        <v>3</v>
      </c>
      <c r="AX136" s="64">
        <f t="shared" si="47"/>
        <v>3</v>
      </c>
      <c r="AY136" s="64">
        <f t="shared" si="47"/>
        <v>3</v>
      </c>
      <c r="AZ136" s="64">
        <f t="shared" si="47"/>
        <v>5</v>
      </c>
      <c r="BA136" s="64">
        <f t="shared" si="47"/>
        <v>2</v>
      </c>
      <c r="BB136" s="64">
        <f t="shared" si="47"/>
        <v>2</v>
      </c>
      <c r="BC136" s="64">
        <f t="shared" si="47"/>
        <v>3</v>
      </c>
      <c r="BD136" s="64">
        <f t="shared" si="47"/>
        <v>2</v>
      </c>
      <c r="BE136" s="64">
        <f>COUNTIF(BE3:BE41,"TR")+COUNTIF(BE3:BE41,"TR-T")+COUNTIF(BE3:BE41,"TR-OFF")+COUNTIF(BE3:BE41,"TR-AU")+COUNTIF(BE3:BE41,"TR-UC")+COUNTIF(BE3:BE41,"TR-U")+COUNTIF(BE3:BE41,"TR-NCNS")+COUNTIF(BE3:BE41,"TR-MU")+COUNTIF(BE3:BE41,"TR-EL")</f>
        <v>0</v>
      </c>
      <c r="BF136" s="165">
        <f>MAX(AA136:BE136)</f>
        <v>7</v>
      </c>
      <c r="BH136" s="167"/>
    </row>
    <row r="137" spans="1:60" x14ac:dyDescent="0.3">
      <c r="A137" s="76" t="s">
        <v>99</v>
      </c>
      <c r="C137" s="76" t="s">
        <v>15</v>
      </c>
      <c r="D137" s="76"/>
      <c r="E137" s="77" t="s">
        <v>100</v>
      </c>
      <c r="F137" s="77"/>
      <c r="G137" s="77"/>
      <c r="H137" s="168"/>
      <c r="I137" s="52"/>
      <c r="J137" s="52"/>
      <c r="K137" s="70"/>
      <c r="L137" s="71"/>
      <c r="M137" s="61"/>
      <c r="N137" s="72"/>
      <c r="O137" s="287"/>
      <c r="P137" s="288"/>
      <c r="Q137" s="289"/>
      <c r="R137" s="279" t="s">
        <v>101</v>
      </c>
      <c r="S137" s="280"/>
      <c r="T137" s="280"/>
      <c r="U137" s="280"/>
      <c r="V137" s="280"/>
      <c r="W137" s="280"/>
      <c r="X137" s="79"/>
      <c r="Y137" s="79"/>
      <c r="Z137" s="79"/>
      <c r="AA137" s="64">
        <f t="shared" ref="AA137:BD137" si="48">COUNTIF(AA3:AA113,"Leave")+COUNTIF(AA3:AA113,"CL")</f>
        <v>0</v>
      </c>
      <c r="AB137" s="64">
        <f t="shared" si="48"/>
        <v>4</v>
      </c>
      <c r="AC137" s="64">
        <f t="shared" si="48"/>
        <v>0</v>
      </c>
      <c r="AD137" s="64">
        <f t="shared" si="48"/>
        <v>0</v>
      </c>
      <c r="AE137" s="64">
        <f t="shared" si="48"/>
        <v>2</v>
      </c>
      <c r="AF137" s="64">
        <f t="shared" si="48"/>
        <v>4</v>
      </c>
      <c r="AG137" s="64">
        <f t="shared" si="48"/>
        <v>1</v>
      </c>
      <c r="AH137" s="64">
        <f t="shared" si="48"/>
        <v>3</v>
      </c>
      <c r="AI137" s="64">
        <f t="shared" si="48"/>
        <v>3</v>
      </c>
      <c r="AJ137" s="64">
        <f t="shared" si="48"/>
        <v>0</v>
      </c>
      <c r="AK137" s="64">
        <f t="shared" si="48"/>
        <v>0</v>
      </c>
      <c r="AL137" s="64">
        <f t="shared" si="48"/>
        <v>3</v>
      </c>
      <c r="AM137" s="64">
        <f t="shared" si="48"/>
        <v>1</v>
      </c>
      <c r="AN137" s="64">
        <f t="shared" si="48"/>
        <v>1</v>
      </c>
      <c r="AO137" s="64">
        <f t="shared" si="48"/>
        <v>1</v>
      </c>
      <c r="AP137" s="64">
        <f t="shared" si="48"/>
        <v>5</v>
      </c>
      <c r="AQ137" s="64">
        <f t="shared" si="48"/>
        <v>0</v>
      </c>
      <c r="AR137" s="64">
        <f t="shared" si="48"/>
        <v>0</v>
      </c>
      <c r="AS137" s="64">
        <f t="shared" si="48"/>
        <v>5</v>
      </c>
      <c r="AT137" s="64">
        <f t="shared" si="48"/>
        <v>3</v>
      </c>
      <c r="AU137" s="64">
        <f t="shared" si="48"/>
        <v>3</v>
      </c>
      <c r="AV137" s="64">
        <f t="shared" si="48"/>
        <v>4</v>
      </c>
      <c r="AW137" s="64">
        <f t="shared" si="48"/>
        <v>4</v>
      </c>
      <c r="AX137" s="64">
        <f t="shared" si="48"/>
        <v>0</v>
      </c>
      <c r="AY137" s="64">
        <f t="shared" si="48"/>
        <v>0</v>
      </c>
      <c r="AZ137" s="64">
        <f t="shared" si="48"/>
        <v>2</v>
      </c>
      <c r="BA137" s="64">
        <f t="shared" si="48"/>
        <v>1</v>
      </c>
      <c r="BB137" s="64">
        <f t="shared" si="48"/>
        <v>1</v>
      </c>
      <c r="BC137" s="64">
        <f t="shared" si="48"/>
        <v>0</v>
      </c>
      <c r="BD137" s="64">
        <f t="shared" si="48"/>
        <v>4</v>
      </c>
      <c r="BE137" s="64">
        <f>COUNTIF(BE3:BE41,"Leave")+COUNTIF(BE3:BE41,"CL")</f>
        <v>0</v>
      </c>
      <c r="BF137" s="165">
        <f t="shared" ref="BF137:BF152" si="49">SUM(AA137:BE137)</f>
        <v>55</v>
      </c>
      <c r="BG137" s="170">
        <f>(BF137+BF141)-U117</f>
        <v>0</v>
      </c>
      <c r="BH137" s="167"/>
    </row>
    <row r="138" spans="1:60" x14ac:dyDescent="0.3">
      <c r="A138" s="76" t="s">
        <v>102</v>
      </c>
      <c r="C138" s="76" t="s">
        <v>31</v>
      </c>
      <c r="D138" s="76"/>
      <c r="E138" s="77" t="s">
        <v>31</v>
      </c>
      <c r="F138" s="77"/>
      <c r="G138" s="77"/>
      <c r="H138" s="168"/>
      <c r="I138" s="52"/>
      <c r="J138" s="52"/>
      <c r="K138" s="70"/>
      <c r="L138" s="71"/>
      <c r="M138" s="61"/>
      <c r="N138" s="72"/>
      <c r="O138" s="287"/>
      <c r="P138" s="288"/>
      <c r="Q138" s="289"/>
      <c r="R138" s="279" t="s">
        <v>91</v>
      </c>
      <c r="S138" s="280"/>
      <c r="T138" s="280"/>
      <c r="U138" s="280"/>
      <c r="V138" s="280"/>
      <c r="W138" s="280"/>
      <c r="X138" s="79"/>
      <c r="Y138" s="79"/>
      <c r="Z138" s="79"/>
      <c r="AA138" s="74" t="e">
        <f>AA139+(AA140/2)</f>
        <v>#VALUE!</v>
      </c>
      <c r="AB138" s="74" t="e">
        <f t="shared" ref="AB138:BC138" si="50">AB139+(AB140/2)</f>
        <v>#VALUE!</v>
      </c>
      <c r="AC138" s="74" t="e">
        <f t="shared" si="50"/>
        <v>#VALUE!</v>
      </c>
      <c r="AD138" s="74" t="e">
        <f t="shared" si="50"/>
        <v>#VALUE!</v>
      </c>
      <c r="AE138" s="74" t="e">
        <f t="shared" si="50"/>
        <v>#VALUE!</v>
      </c>
      <c r="AF138" s="74" t="e">
        <f t="shared" si="50"/>
        <v>#VALUE!</v>
      </c>
      <c r="AG138" s="74" t="e">
        <f t="shared" si="50"/>
        <v>#VALUE!</v>
      </c>
      <c r="AH138" s="74" t="e">
        <f t="shared" si="50"/>
        <v>#VALUE!</v>
      </c>
      <c r="AI138" s="74" t="e">
        <f t="shared" si="50"/>
        <v>#VALUE!</v>
      </c>
      <c r="AJ138" s="74" t="e">
        <f t="shared" si="50"/>
        <v>#VALUE!</v>
      </c>
      <c r="AK138" s="74" t="e">
        <f t="shared" si="50"/>
        <v>#VALUE!</v>
      </c>
      <c r="AL138" s="74" t="e">
        <f t="shared" si="50"/>
        <v>#VALUE!</v>
      </c>
      <c r="AM138" s="74" t="e">
        <f t="shared" si="50"/>
        <v>#VALUE!</v>
      </c>
      <c r="AN138" s="74" t="e">
        <f t="shared" si="50"/>
        <v>#VALUE!</v>
      </c>
      <c r="AO138" s="74" t="e">
        <f t="shared" si="50"/>
        <v>#VALUE!</v>
      </c>
      <c r="AP138" s="74" t="e">
        <f t="shared" si="50"/>
        <v>#VALUE!</v>
      </c>
      <c r="AQ138" s="74" t="e">
        <f t="shared" si="50"/>
        <v>#VALUE!</v>
      </c>
      <c r="AR138" s="74" t="e">
        <f t="shared" si="50"/>
        <v>#VALUE!</v>
      </c>
      <c r="AS138" s="74" t="e">
        <f t="shared" si="50"/>
        <v>#VALUE!</v>
      </c>
      <c r="AT138" s="74" t="e">
        <f t="shared" si="50"/>
        <v>#VALUE!</v>
      </c>
      <c r="AU138" s="74" t="e">
        <f t="shared" si="50"/>
        <v>#VALUE!</v>
      </c>
      <c r="AV138" s="74" t="e">
        <f t="shared" si="50"/>
        <v>#VALUE!</v>
      </c>
      <c r="AW138" s="74" t="e">
        <f t="shared" si="50"/>
        <v>#VALUE!</v>
      </c>
      <c r="AX138" s="74" t="e">
        <f t="shared" si="50"/>
        <v>#VALUE!</v>
      </c>
      <c r="AY138" s="74" t="e">
        <f t="shared" si="50"/>
        <v>#VALUE!</v>
      </c>
      <c r="AZ138" s="74" t="e">
        <f t="shared" si="50"/>
        <v>#VALUE!</v>
      </c>
      <c r="BA138" s="74" t="e">
        <f t="shared" si="50"/>
        <v>#VALUE!</v>
      </c>
      <c r="BB138" s="74" t="e">
        <f t="shared" si="50"/>
        <v>#VALUE!</v>
      </c>
      <c r="BC138" s="74" t="e">
        <f t="shared" si="50"/>
        <v>#VALUE!</v>
      </c>
      <c r="BD138" s="74" t="e">
        <f>BD139+(BD140/2)</f>
        <v>#VALUE!</v>
      </c>
      <c r="BE138" s="74" t="e">
        <f>BE139+(BE140/2)</f>
        <v>#VALUE!</v>
      </c>
      <c r="BF138" s="169" t="e">
        <f t="shared" si="49"/>
        <v>#VALUE!</v>
      </c>
      <c r="BH138" s="167"/>
    </row>
    <row r="139" spans="1:60" x14ac:dyDescent="0.3">
      <c r="A139" s="76" t="s">
        <v>103</v>
      </c>
      <c r="C139" s="76" t="s">
        <v>31</v>
      </c>
      <c r="D139" s="76"/>
      <c r="E139" s="77" t="s">
        <v>104</v>
      </c>
      <c r="F139" s="77"/>
      <c r="G139" s="77"/>
      <c r="H139" s="168"/>
      <c r="I139" s="52"/>
      <c r="J139" s="52"/>
      <c r="K139" s="70"/>
      <c r="L139" s="71"/>
      <c r="M139" s="61"/>
      <c r="N139" s="72"/>
      <c r="O139" s="287"/>
      <c r="P139" s="288"/>
      <c r="Q139" s="289"/>
      <c r="R139" s="279" t="s">
        <v>105</v>
      </c>
      <c r="S139" s="280"/>
      <c r="T139" s="280"/>
      <c r="U139" s="280"/>
      <c r="V139" s="280"/>
      <c r="W139" s="280"/>
      <c r="X139" s="79"/>
      <c r="Y139" s="79"/>
      <c r="Z139" s="79"/>
      <c r="AA139" s="64" t="e">
        <f t="shared" ref="AA139:BD139" si="51">COUNTIFS($L$3:$L$115,"FT",AA$3:AA$113,"Leave")+COUNTIFS($L$3:$L$115,"FT",AA$3:AA$113,"CL")</f>
        <v>#VALUE!</v>
      </c>
      <c r="AB139" s="64" t="e">
        <f t="shared" si="51"/>
        <v>#VALUE!</v>
      </c>
      <c r="AC139" s="64" t="e">
        <f t="shared" si="51"/>
        <v>#VALUE!</v>
      </c>
      <c r="AD139" s="64" t="e">
        <f t="shared" si="51"/>
        <v>#VALUE!</v>
      </c>
      <c r="AE139" s="64" t="e">
        <f t="shared" si="51"/>
        <v>#VALUE!</v>
      </c>
      <c r="AF139" s="64" t="e">
        <f t="shared" si="51"/>
        <v>#VALUE!</v>
      </c>
      <c r="AG139" s="64" t="e">
        <f t="shared" si="51"/>
        <v>#VALUE!</v>
      </c>
      <c r="AH139" s="64" t="e">
        <f t="shared" si="51"/>
        <v>#VALUE!</v>
      </c>
      <c r="AI139" s="64" t="e">
        <f t="shared" si="51"/>
        <v>#VALUE!</v>
      </c>
      <c r="AJ139" s="64" t="e">
        <f t="shared" si="51"/>
        <v>#VALUE!</v>
      </c>
      <c r="AK139" s="64" t="e">
        <f t="shared" si="51"/>
        <v>#VALUE!</v>
      </c>
      <c r="AL139" s="64" t="e">
        <f t="shared" si="51"/>
        <v>#VALUE!</v>
      </c>
      <c r="AM139" s="64" t="e">
        <f t="shared" si="51"/>
        <v>#VALUE!</v>
      </c>
      <c r="AN139" s="64" t="e">
        <f t="shared" si="51"/>
        <v>#VALUE!</v>
      </c>
      <c r="AO139" s="64" t="e">
        <f t="shared" si="51"/>
        <v>#VALUE!</v>
      </c>
      <c r="AP139" s="64" t="e">
        <f t="shared" si="51"/>
        <v>#VALUE!</v>
      </c>
      <c r="AQ139" s="64" t="e">
        <f t="shared" si="51"/>
        <v>#VALUE!</v>
      </c>
      <c r="AR139" s="64" t="e">
        <f t="shared" si="51"/>
        <v>#VALUE!</v>
      </c>
      <c r="AS139" s="64" t="e">
        <f t="shared" si="51"/>
        <v>#VALUE!</v>
      </c>
      <c r="AT139" s="64" t="e">
        <f t="shared" si="51"/>
        <v>#VALUE!</v>
      </c>
      <c r="AU139" s="64" t="e">
        <f t="shared" si="51"/>
        <v>#VALUE!</v>
      </c>
      <c r="AV139" s="64" t="e">
        <f t="shared" si="51"/>
        <v>#VALUE!</v>
      </c>
      <c r="AW139" s="64" t="e">
        <f t="shared" si="51"/>
        <v>#VALUE!</v>
      </c>
      <c r="AX139" s="64" t="e">
        <f t="shared" si="51"/>
        <v>#VALUE!</v>
      </c>
      <c r="AY139" s="64" t="e">
        <f t="shared" si="51"/>
        <v>#VALUE!</v>
      </c>
      <c r="AZ139" s="64" t="e">
        <f t="shared" si="51"/>
        <v>#VALUE!</v>
      </c>
      <c r="BA139" s="64" t="e">
        <f t="shared" si="51"/>
        <v>#VALUE!</v>
      </c>
      <c r="BB139" s="64" t="e">
        <f t="shared" si="51"/>
        <v>#VALUE!</v>
      </c>
      <c r="BC139" s="64" t="e">
        <f t="shared" si="51"/>
        <v>#VALUE!</v>
      </c>
      <c r="BD139" s="64" t="e">
        <f t="shared" si="51"/>
        <v>#VALUE!</v>
      </c>
      <c r="BE139" s="64" t="e">
        <f>COUNTIFS($L$3:$L$37,"FT",BE$3:BE$41,"Leave")+COUNTIFS($L$3:$L$37,"FT",BE$3:BE$41,"CL")</f>
        <v>#VALUE!</v>
      </c>
      <c r="BF139" s="165" t="e">
        <f t="shared" si="49"/>
        <v>#VALUE!</v>
      </c>
      <c r="BH139" s="167"/>
    </row>
    <row r="140" spans="1:60" x14ac:dyDescent="0.3">
      <c r="A140" s="76" t="s">
        <v>106</v>
      </c>
      <c r="C140" s="76" t="s">
        <v>107</v>
      </c>
      <c r="D140" s="76"/>
      <c r="E140" s="77" t="s">
        <v>108</v>
      </c>
      <c r="F140" s="77" t="s">
        <v>109</v>
      </c>
      <c r="G140" s="77" t="s">
        <v>110</v>
      </c>
      <c r="H140" s="168"/>
      <c r="I140" s="80"/>
      <c r="J140" s="80"/>
      <c r="K140" s="81"/>
      <c r="L140" s="72"/>
      <c r="M140" s="61"/>
      <c r="N140" s="72"/>
      <c r="O140" s="287"/>
      <c r="P140" s="288"/>
      <c r="Q140" s="289"/>
      <c r="R140" s="279" t="s">
        <v>111</v>
      </c>
      <c r="S140" s="280"/>
      <c r="T140" s="280"/>
      <c r="U140" s="280"/>
      <c r="V140" s="280"/>
      <c r="W140" s="280"/>
      <c r="X140" s="79"/>
      <c r="Y140" s="79"/>
      <c r="Z140" s="79"/>
      <c r="AA140" s="64" t="e">
        <f t="shared" ref="AA140:BD140" si="52">COUNTIFS($L$3:$L$115,"HT",AA$3:AA$113,"Leave")+COUNTIFS($L$3:$L$115,"HT",AA$3:AA$113,"CL")</f>
        <v>#VALUE!</v>
      </c>
      <c r="AB140" s="64" t="e">
        <f t="shared" si="52"/>
        <v>#VALUE!</v>
      </c>
      <c r="AC140" s="64" t="e">
        <f t="shared" si="52"/>
        <v>#VALUE!</v>
      </c>
      <c r="AD140" s="64" t="e">
        <f t="shared" si="52"/>
        <v>#VALUE!</v>
      </c>
      <c r="AE140" s="64" t="e">
        <f t="shared" si="52"/>
        <v>#VALUE!</v>
      </c>
      <c r="AF140" s="64" t="e">
        <f t="shared" si="52"/>
        <v>#VALUE!</v>
      </c>
      <c r="AG140" s="64" t="e">
        <f t="shared" si="52"/>
        <v>#VALUE!</v>
      </c>
      <c r="AH140" s="64" t="e">
        <f t="shared" si="52"/>
        <v>#VALUE!</v>
      </c>
      <c r="AI140" s="64" t="e">
        <f t="shared" si="52"/>
        <v>#VALUE!</v>
      </c>
      <c r="AJ140" s="64" t="e">
        <f t="shared" si="52"/>
        <v>#VALUE!</v>
      </c>
      <c r="AK140" s="64" t="e">
        <f t="shared" si="52"/>
        <v>#VALUE!</v>
      </c>
      <c r="AL140" s="64" t="e">
        <f t="shared" si="52"/>
        <v>#VALUE!</v>
      </c>
      <c r="AM140" s="64" t="e">
        <f t="shared" si="52"/>
        <v>#VALUE!</v>
      </c>
      <c r="AN140" s="64" t="e">
        <f t="shared" si="52"/>
        <v>#VALUE!</v>
      </c>
      <c r="AO140" s="64" t="e">
        <f t="shared" si="52"/>
        <v>#VALUE!</v>
      </c>
      <c r="AP140" s="64" t="e">
        <f t="shared" si="52"/>
        <v>#VALUE!</v>
      </c>
      <c r="AQ140" s="64" t="e">
        <f t="shared" si="52"/>
        <v>#VALUE!</v>
      </c>
      <c r="AR140" s="64" t="e">
        <f t="shared" si="52"/>
        <v>#VALUE!</v>
      </c>
      <c r="AS140" s="64" t="e">
        <f t="shared" si="52"/>
        <v>#VALUE!</v>
      </c>
      <c r="AT140" s="64" t="e">
        <f t="shared" si="52"/>
        <v>#VALUE!</v>
      </c>
      <c r="AU140" s="64" t="e">
        <f t="shared" si="52"/>
        <v>#VALUE!</v>
      </c>
      <c r="AV140" s="64" t="e">
        <f t="shared" si="52"/>
        <v>#VALUE!</v>
      </c>
      <c r="AW140" s="64" t="e">
        <f t="shared" si="52"/>
        <v>#VALUE!</v>
      </c>
      <c r="AX140" s="64" t="e">
        <f t="shared" si="52"/>
        <v>#VALUE!</v>
      </c>
      <c r="AY140" s="64" t="e">
        <f t="shared" si="52"/>
        <v>#VALUE!</v>
      </c>
      <c r="AZ140" s="64" t="e">
        <f t="shared" si="52"/>
        <v>#VALUE!</v>
      </c>
      <c r="BA140" s="64" t="e">
        <f t="shared" si="52"/>
        <v>#VALUE!</v>
      </c>
      <c r="BB140" s="64" t="e">
        <f t="shared" si="52"/>
        <v>#VALUE!</v>
      </c>
      <c r="BC140" s="64" t="e">
        <f t="shared" si="52"/>
        <v>#VALUE!</v>
      </c>
      <c r="BD140" s="64" t="e">
        <f t="shared" si="52"/>
        <v>#VALUE!</v>
      </c>
      <c r="BE140" s="64" t="e">
        <f>COUNTIFS($L$3:$L$37,"HT",BE$3:BE$41,"Leave")+COUNTIFS($L$3:$L$37,"HT",BE$3:BE$41,"CL")</f>
        <v>#VALUE!</v>
      </c>
      <c r="BF140" s="165" t="e">
        <f t="shared" si="49"/>
        <v>#VALUE!</v>
      </c>
      <c r="BH140" s="167"/>
    </row>
    <row r="141" spans="1:60" x14ac:dyDescent="0.3">
      <c r="A141" s="76" t="s">
        <v>112</v>
      </c>
      <c r="C141" s="76" t="s">
        <v>107</v>
      </c>
      <c r="D141" s="76"/>
      <c r="E141" s="77" t="s">
        <v>113</v>
      </c>
      <c r="F141" s="77" t="s">
        <v>109</v>
      </c>
      <c r="G141" s="77" t="s">
        <v>110</v>
      </c>
      <c r="H141" s="168"/>
      <c r="I141" s="80"/>
      <c r="J141" s="80"/>
      <c r="K141" s="81"/>
      <c r="L141" s="72"/>
      <c r="M141" s="61"/>
      <c r="N141" s="72"/>
      <c r="O141" s="287"/>
      <c r="P141" s="288"/>
      <c r="Q141" s="289"/>
      <c r="R141" s="279" t="s">
        <v>114</v>
      </c>
      <c r="S141" s="280"/>
      <c r="T141" s="280"/>
      <c r="U141" s="280"/>
      <c r="V141" s="280"/>
      <c r="W141" s="280"/>
      <c r="X141" s="79"/>
      <c r="Y141" s="79"/>
      <c r="Z141" s="79"/>
      <c r="AA141" s="64">
        <f t="shared" ref="AA141:BD141" si="53">COUNTIF(AA3:AA113,"AU")+COUNTIF(AA3:AA113,"TR-AU")</f>
        <v>0</v>
      </c>
      <c r="AB141" s="64">
        <f t="shared" si="53"/>
        <v>0</v>
      </c>
      <c r="AC141" s="64">
        <f t="shared" si="53"/>
        <v>0</v>
      </c>
      <c r="AD141" s="64">
        <f t="shared" si="53"/>
        <v>0</v>
      </c>
      <c r="AE141" s="64">
        <f t="shared" si="53"/>
        <v>0</v>
      </c>
      <c r="AF141" s="64">
        <f t="shared" si="53"/>
        <v>0</v>
      </c>
      <c r="AG141" s="64">
        <f t="shared" si="53"/>
        <v>0</v>
      </c>
      <c r="AH141" s="64">
        <f t="shared" si="53"/>
        <v>0</v>
      </c>
      <c r="AI141" s="64">
        <f t="shared" si="53"/>
        <v>0</v>
      </c>
      <c r="AJ141" s="64">
        <f t="shared" si="53"/>
        <v>0</v>
      </c>
      <c r="AK141" s="64">
        <f t="shared" si="53"/>
        <v>0</v>
      </c>
      <c r="AL141" s="64">
        <f t="shared" si="53"/>
        <v>0</v>
      </c>
      <c r="AM141" s="64">
        <f t="shared" si="53"/>
        <v>0</v>
      </c>
      <c r="AN141" s="64">
        <f t="shared" si="53"/>
        <v>0</v>
      </c>
      <c r="AO141" s="64">
        <f t="shared" si="53"/>
        <v>0</v>
      </c>
      <c r="AP141" s="64">
        <f t="shared" si="53"/>
        <v>0</v>
      </c>
      <c r="AQ141" s="64">
        <f t="shared" si="53"/>
        <v>0</v>
      </c>
      <c r="AR141" s="64">
        <f t="shared" si="53"/>
        <v>0</v>
      </c>
      <c r="AS141" s="64">
        <f t="shared" si="53"/>
        <v>0</v>
      </c>
      <c r="AT141" s="64">
        <f t="shared" si="53"/>
        <v>0</v>
      </c>
      <c r="AU141" s="64">
        <f t="shared" si="53"/>
        <v>0</v>
      </c>
      <c r="AV141" s="64">
        <f t="shared" si="53"/>
        <v>0</v>
      </c>
      <c r="AW141" s="64">
        <f t="shared" si="53"/>
        <v>0</v>
      </c>
      <c r="AX141" s="64">
        <f t="shared" si="53"/>
        <v>0</v>
      </c>
      <c r="AY141" s="64">
        <f t="shared" si="53"/>
        <v>0</v>
      </c>
      <c r="AZ141" s="64">
        <f t="shared" si="53"/>
        <v>0</v>
      </c>
      <c r="BA141" s="64">
        <f t="shared" si="53"/>
        <v>0</v>
      </c>
      <c r="BB141" s="64">
        <f t="shared" si="53"/>
        <v>0</v>
      </c>
      <c r="BC141" s="64">
        <f t="shared" si="53"/>
        <v>0</v>
      </c>
      <c r="BD141" s="64">
        <f t="shared" si="53"/>
        <v>0</v>
      </c>
      <c r="BE141" s="64">
        <f>COUNTIF(BE3:BE41,"AU")+COUNTIF(BE3:BE41,"TR-AU")</f>
        <v>0</v>
      </c>
      <c r="BF141" s="165">
        <f t="shared" si="49"/>
        <v>0</v>
      </c>
      <c r="BH141" s="167"/>
    </row>
    <row r="142" spans="1:60" x14ac:dyDescent="0.3">
      <c r="A142" s="76" t="s">
        <v>115</v>
      </c>
      <c r="C142" s="76" t="s">
        <v>107</v>
      </c>
      <c r="D142" s="76"/>
      <c r="E142" s="77" t="s">
        <v>116</v>
      </c>
      <c r="F142" s="77" t="s">
        <v>117</v>
      </c>
      <c r="G142" s="77" t="s">
        <v>110</v>
      </c>
      <c r="H142" s="168"/>
      <c r="I142" s="80"/>
      <c r="J142" s="80"/>
      <c r="K142" s="81"/>
      <c r="L142" s="72"/>
      <c r="M142" s="61"/>
      <c r="N142" s="72"/>
      <c r="O142" s="287"/>
      <c r="P142" s="288"/>
      <c r="Q142" s="289"/>
      <c r="R142" s="279" t="s">
        <v>118</v>
      </c>
      <c r="S142" s="280"/>
      <c r="T142" s="280"/>
      <c r="U142" s="280"/>
      <c r="V142" s="280"/>
      <c r="W142" s="280"/>
      <c r="X142" s="79"/>
      <c r="Y142" s="79"/>
      <c r="Z142" s="79"/>
      <c r="AA142" s="64" t="e">
        <f>AA143+(AA144/2)</f>
        <v>#VALUE!</v>
      </c>
      <c r="AB142" s="64" t="e">
        <f t="shared" ref="AB142:BE142" si="54">AB143+(AB144/2)</f>
        <v>#VALUE!</v>
      </c>
      <c r="AC142" s="64" t="e">
        <f t="shared" si="54"/>
        <v>#VALUE!</v>
      </c>
      <c r="AD142" s="64" t="e">
        <f t="shared" si="54"/>
        <v>#VALUE!</v>
      </c>
      <c r="AE142" s="64" t="e">
        <f t="shared" si="54"/>
        <v>#VALUE!</v>
      </c>
      <c r="AF142" s="64" t="e">
        <f t="shared" si="54"/>
        <v>#VALUE!</v>
      </c>
      <c r="AG142" s="64" t="e">
        <f t="shared" si="54"/>
        <v>#VALUE!</v>
      </c>
      <c r="AH142" s="64" t="e">
        <f t="shared" si="54"/>
        <v>#VALUE!</v>
      </c>
      <c r="AI142" s="64" t="e">
        <f t="shared" si="54"/>
        <v>#VALUE!</v>
      </c>
      <c r="AJ142" s="64" t="e">
        <f t="shared" si="54"/>
        <v>#VALUE!</v>
      </c>
      <c r="AK142" s="64" t="e">
        <f t="shared" si="54"/>
        <v>#VALUE!</v>
      </c>
      <c r="AL142" s="64" t="e">
        <f t="shared" si="54"/>
        <v>#VALUE!</v>
      </c>
      <c r="AM142" s="64" t="e">
        <f t="shared" si="54"/>
        <v>#VALUE!</v>
      </c>
      <c r="AN142" s="64" t="e">
        <f t="shared" si="54"/>
        <v>#VALUE!</v>
      </c>
      <c r="AO142" s="64" t="e">
        <f t="shared" si="54"/>
        <v>#VALUE!</v>
      </c>
      <c r="AP142" s="64" t="e">
        <f t="shared" si="54"/>
        <v>#VALUE!</v>
      </c>
      <c r="AQ142" s="64" t="e">
        <f t="shared" si="54"/>
        <v>#VALUE!</v>
      </c>
      <c r="AR142" s="64" t="e">
        <f t="shared" si="54"/>
        <v>#VALUE!</v>
      </c>
      <c r="AS142" s="64" t="e">
        <f t="shared" si="54"/>
        <v>#VALUE!</v>
      </c>
      <c r="AT142" s="64" t="e">
        <f t="shared" si="54"/>
        <v>#VALUE!</v>
      </c>
      <c r="AU142" s="64" t="e">
        <f t="shared" si="54"/>
        <v>#VALUE!</v>
      </c>
      <c r="AV142" s="64" t="e">
        <f t="shared" si="54"/>
        <v>#VALUE!</v>
      </c>
      <c r="AW142" s="64" t="e">
        <f t="shared" si="54"/>
        <v>#VALUE!</v>
      </c>
      <c r="AX142" s="64" t="e">
        <f t="shared" si="54"/>
        <v>#VALUE!</v>
      </c>
      <c r="AY142" s="64" t="e">
        <f t="shared" si="54"/>
        <v>#VALUE!</v>
      </c>
      <c r="AZ142" s="64" t="e">
        <f t="shared" si="54"/>
        <v>#VALUE!</v>
      </c>
      <c r="BA142" s="64" t="e">
        <f t="shared" si="54"/>
        <v>#VALUE!</v>
      </c>
      <c r="BB142" s="64" t="e">
        <f t="shared" si="54"/>
        <v>#VALUE!</v>
      </c>
      <c r="BC142" s="64" t="e">
        <f t="shared" si="54"/>
        <v>#VALUE!</v>
      </c>
      <c r="BD142" s="64" t="e">
        <f t="shared" si="54"/>
        <v>#VALUE!</v>
      </c>
      <c r="BE142" s="64" t="e">
        <f t="shared" si="54"/>
        <v>#VALUE!</v>
      </c>
      <c r="BF142" s="169" t="e">
        <f t="shared" si="49"/>
        <v>#VALUE!</v>
      </c>
      <c r="BH142" s="167"/>
    </row>
    <row r="143" spans="1:60" x14ac:dyDescent="0.3">
      <c r="A143" s="76" t="s">
        <v>119</v>
      </c>
      <c r="C143" s="76" t="s">
        <v>107</v>
      </c>
      <c r="D143" s="76"/>
      <c r="E143" s="77" t="s">
        <v>120</v>
      </c>
      <c r="F143" s="77" t="s">
        <v>117</v>
      </c>
      <c r="G143" s="77" t="s">
        <v>110</v>
      </c>
      <c r="H143" s="168"/>
      <c r="I143" s="80"/>
      <c r="J143" s="80"/>
      <c r="K143" s="81"/>
      <c r="L143" s="72"/>
      <c r="M143" s="61"/>
      <c r="N143" s="72"/>
      <c r="O143" s="287"/>
      <c r="P143" s="288"/>
      <c r="Q143" s="289"/>
      <c r="R143" s="279" t="s">
        <v>121</v>
      </c>
      <c r="S143" s="280"/>
      <c r="T143" s="280"/>
      <c r="U143" s="280"/>
      <c r="V143" s="280"/>
      <c r="W143" s="280"/>
      <c r="X143" s="79"/>
      <c r="Y143" s="79"/>
      <c r="Z143" s="79"/>
      <c r="AA143" s="64" t="e">
        <f t="shared" ref="AA143:BD143" si="55">COUNTIFS($L$3:$L$115,"FT",AA$3:AA$113,"AU")+COUNTIFS($L$3:$L$115,"FT",AA$3:AA$113,"TR-AU")</f>
        <v>#VALUE!</v>
      </c>
      <c r="AB143" s="64" t="e">
        <f t="shared" si="55"/>
        <v>#VALUE!</v>
      </c>
      <c r="AC143" s="64" t="e">
        <f t="shared" si="55"/>
        <v>#VALUE!</v>
      </c>
      <c r="AD143" s="64" t="e">
        <f t="shared" si="55"/>
        <v>#VALUE!</v>
      </c>
      <c r="AE143" s="64" t="e">
        <f t="shared" si="55"/>
        <v>#VALUE!</v>
      </c>
      <c r="AF143" s="64" t="e">
        <f t="shared" si="55"/>
        <v>#VALUE!</v>
      </c>
      <c r="AG143" s="64" t="e">
        <f t="shared" si="55"/>
        <v>#VALUE!</v>
      </c>
      <c r="AH143" s="64" t="e">
        <f t="shared" si="55"/>
        <v>#VALUE!</v>
      </c>
      <c r="AI143" s="64" t="e">
        <f t="shared" si="55"/>
        <v>#VALUE!</v>
      </c>
      <c r="AJ143" s="64" t="e">
        <f t="shared" si="55"/>
        <v>#VALUE!</v>
      </c>
      <c r="AK143" s="64" t="e">
        <f t="shared" si="55"/>
        <v>#VALUE!</v>
      </c>
      <c r="AL143" s="64" t="e">
        <f t="shared" si="55"/>
        <v>#VALUE!</v>
      </c>
      <c r="AM143" s="64" t="e">
        <f t="shared" si="55"/>
        <v>#VALUE!</v>
      </c>
      <c r="AN143" s="64" t="e">
        <f t="shared" si="55"/>
        <v>#VALUE!</v>
      </c>
      <c r="AO143" s="64" t="e">
        <f t="shared" si="55"/>
        <v>#VALUE!</v>
      </c>
      <c r="AP143" s="64" t="e">
        <f t="shared" si="55"/>
        <v>#VALUE!</v>
      </c>
      <c r="AQ143" s="64" t="e">
        <f t="shared" si="55"/>
        <v>#VALUE!</v>
      </c>
      <c r="AR143" s="64" t="e">
        <f t="shared" si="55"/>
        <v>#VALUE!</v>
      </c>
      <c r="AS143" s="64" t="e">
        <f t="shared" si="55"/>
        <v>#VALUE!</v>
      </c>
      <c r="AT143" s="64" t="e">
        <f t="shared" si="55"/>
        <v>#VALUE!</v>
      </c>
      <c r="AU143" s="64" t="e">
        <f t="shared" si="55"/>
        <v>#VALUE!</v>
      </c>
      <c r="AV143" s="64" t="e">
        <f t="shared" si="55"/>
        <v>#VALUE!</v>
      </c>
      <c r="AW143" s="64" t="e">
        <f t="shared" si="55"/>
        <v>#VALUE!</v>
      </c>
      <c r="AX143" s="64" t="e">
        <f t="shared" si="55"/>
        <v>#VALUE!</v>
      </c>
      <c r="AY143" s="64" t="e">
        <f t="shared" si="55"/>
        <v>#VALUE!</v>
      </c>
      <c r="AZ143" s="64" t="e">
        <f t="shared" si="55"/>
        <v>#VALUE!</v>
      </c>
      <c r="BA143" s="64" t="e">
        <f t="shared" si="55"/>
        <v>#VALUE!</v>
      </c>
      <c r="BB143" s="64" t="e">
        <f t="shared" si="55"/>
        <v>#VALUE!</v>
      </c>
      <c r="BC143" s="64" t="e">
        <f t="shared" si="55"/>
        <v>#VALUE!</v>
      </c>
      <c r="BD143" s="64" t="e">
        <f t="shared" si="55"/>
        <v>#VALUE!</v>
      </c>
      <c r="BE143" s="64" t="e">
        <f>COUNTIFS($L$3:$L$37,"FT",BE$3:BE$41,"AU")+COUNTIFS($L$3:$L$37,"FT",BE$3:BE$41,"TR-AU")</f>
        <v>#VALUE!</v>
      </c>
      <c r="BF143" s="165" t="e">
        <f t="shared" si="49"/>
        <v>#VALUE!</v>
      </c>
      <c r="BH143" s="167"/>
    </row>
    <row r="144" spans="1:60" x14ac:dyDescent="0.3">
      <c r="A144" s="76" t="s">
        <v>122</v>
      </c>
      <c r="C144" s="76" t="s">
        <v>107</v>
      </c>
      <c r="D144" s="76"/>
      <c r="E144" s="77" t="s">
        <v>123</v>
      </c>
      <c r="F144" s="77" t="s">
        <v>124</v>
      </c>
      <c r="G144" s="77" t="s">
        <v>110</v>
      </c>
      <c r="H144" s="168"/>
      <c r="I144" s="80"/>
      <c r="J144" s="80"/>
      <c r="K144" s="81"/>
      <c r="L144" s="72"/>
      <c r="M144" s="61"/>
      <c r="N144" s="72"/>
      <c r="O144" s="287"/>
      <c r="P144" s="288"/>
      <c r="Q144" s="289"/>
      <c r="R144" s="279" t="s">
        <v>125</v>
      </c>
      <c r="S144" s="280"/>
      <c r="T144" s="280"/>
      <c r="U144" s="280"/>
      <c r="V144" s="280"/>
      <c r="W144" s="280"/>
      <c r="X144" s="79"/>
      <c r="Y144" s="79"/>
      <c r="Z144" s="79"/>
      <c r="AA144" s="64" t="e">
        <f t="shared" ref="AA144:BD144" si="56">COUNTIFS($L$3:$L$115,"HT",AA$3:AA$113,"AU")+COUNTIFS($L$3:$L$115,"HT",AA$3:AA$113,"TR-AU")</f>
        <v>#VALUE!</v>
      </c>
      <c r="AB144" s="64" t="e">
        <f t="shared" si="56"/>
        <v>#VALUE!</v>
      </c>
      <c r="AC144" s="64" t="e">
        <f t="shared" si="56"/>
        <v>#VALUE!</v>
      </c>
      <c r="AD144" s="64" t="e">
        <f t="shared" si="56"/>
        <v>#VALUE!</v>
      </c>
      <c r="AE144" s="64" t="e">
        <f t="shared" si="56"/>
        <v>#VALUE!</v>
      </c>
      <c r="AF144" s="64" t="e">
        <f t="shared" si="56"/>
        <v>#VALUE!</v>
      </c>
      <c r="AG144" s="64" t="e">
        <f t="shared" si="56"/>
        <v>#VALUE!</v>
      </c>
      <c r="AH144" s="64" t="e">
        <f t="shared" si="56"/>
        <v>#VALUE!</v>
      </c>
      <c r="AI144" s="64" t="e">
        <f t="shared" si="56"/>
        <v>#VALUE!</v>
      </c>
      <c r="AJ144" s="64" t="e">
        <f t="shared" si="56"/>
        <v>#VALUE!</v>
      </c>
      <c r="AK144" s="64" t="e">
        <f t="shared" si="56"/>
        <v>#VALUE!</v>
      </c>
      <c r="AL144" s="64" t="e">
        <f t="shared" si="56"/>
        <v>#VALUE!</v>
      </c>
      <c r="AM144" s="64" t="e">
        <f t="shared" si="56"/>
        <v>#VALUE!</v>
      </c>
      <c r="AN144" s="64" t="e">
        <f t="shared" si="56"/>
        <v>#VALUE!</v>
      </c>
      <c r="AO144" s="64" t="e">
        <f t="shared" si="56"/>
        <v>#VALUE!</v>
      </c>
      <c r="AP144" s="64" t="e">
        <f t="shared" si="56"/>
        <v>#VALUE!</v>
      </c>
      <c r="AQ144" s="64" t="e">
        <f t="shared" si="56"/>
        <v>#VALUE!</v>
      </c>
      <c r="AR144" s="64" t="e">
        <f t="shared" si="56"/>
        <v>#VALUE!</v>
      </c>
      <c r="AS144" s="64" t="e">
        <f t="shared" si="56"/>
        <v>#VALUE!</v>
      </c>
      <c r="AT144" s="64" t="e">
        <f t="shared" si="56"/>
        <v>#VALUE!</v>
      </c>
      <c r="AU144" s="64" t="e">
        <f t="shared" si="56"/>
        <v>#VALUE!</v>
      </c>
      <c r="AV144" s="64" t="e">
        <f t="shared" si="56"/>
        <v>#VALUE!</v>
      </c>
      <c r="AW144" s="64" t="e">
        <f t="shared" si="56"/>
        <v>#VALUE!</v>
      </c>
      <c r="AX144" s="64" t="e">
        <f t="shared" si="56"/>
        <v>#VALUE!</v>
      </c>
      <c r="AY144" s="64" t="e">
        <f t="shared" si="56"/>
        <v>#VALUE!</v>
      </c>
      <c r="AZ144" s="64" t="e">
        <f t="shared" si="56"/>
        <v>#VALUE!</v>
      </c>
      <c r="BA144" s="64" t="e">
        <f t="shared" si="56"/>
        <v>#VALUE!</v>
      </c>
      <c r="BB144" s="64" t="e">
        <f t="shared" si="56"/>
        <v>#VALUE!</v>
      </c>
      <c r="BC144" s="64" t="e">
        <f t="shared" si="56"/>
        <v>#VALUE!</v>
      </c>
      <c r="BD144" s="64" t="e">
        <f t="shared" si="56"/>
        <v>#VALUE!</v>
      </c>
      <c r="BE144" s="64" t="e">
        <f>COUNTIFS($L$3:$L$37,"HT",BE$3:BE$41,"AU")+COUNTIFS($L$3:$L$37,"HT",BE$3:BE$41,"TR-AU")</f>
        <v>#VALUE!</v>
      </c>
      <c r="BF144" s="165" t="e">
        <f t="shared" si="49"/>
        <v>#VALUE!</v>
      </c>
      <c r="BH144" s="167"/>
    </row>
    <row r="145" spans="1:60" x14ac:dyDescent="0.3">
      <c r="A145" s="76" t="s">
        <v>126</v>
      </c>
      <c r="C145" s="76" t="s">
        <v>107</v>
      </c>
      <c r="D145" s="76"/>
      <c r="E145" s="77" t="s">
        <v>127</v>
      </c>
      <c r="F145" s="77" t="s">
        <v>124</v>
      </c>
      <c r="G145" s="77" t="s">
        <v>110</v>
      </c>
      <c r="H145" s="168"/>
      <c r="I145" s="80"/>
      <c r="J145" s="80"/>
      <c r="K145" s="81"/>
      <c r="L145" s="72"/>
      <c r="M145" s="61"/>
      <c r="N145" s="72"/>
      <c r="O145" s="287"/>
      <c r="P145" s="288"/>
      <c r="Q145" s="289"/>
      <c r="R145" s="279" t="s">
        <v>128</v>
      </c>
      <c r="S145" s="280"/>
      <c r="T145" s="280"/>
      <c r="U145" s="280"/>
      <c r="V145" s="280"/>
      <c r="W145" s="280"/>
      <c r="X145" s="79"/>
      <c r="Y145" s="79"/>
      <c r="Z145" s="79"/>
      <c r="AA145" s="64">
        <f t="shared" ref="AA145:BD145" si="57">COUNTIF(AA3:AA113,"A")+COUNTIF(AA3:AA113,"SL")</f>
        <v>0</v>
      </c>
      <c r="AB145" s="64">
        <f t="shared" si="57"/>
        <v>1</v>
      </c>
      <c r="AC145" s="64">
        <f t="shared" si="57"/>
        <v>0</v>
      </c>
      <c r="AD145" s="64">
        <f t="shared" si="57"/>
        <v>0</v>
      </c>
      <c r="AE145" s="64">
        <f t="shared" si="57"/>
        <v>1</v>
      </c>
      <c r="AF145" s="64">
        <f t="shared" si="57"/>
        <v>1</v>
      </c>
      <c r="AG145" s="64">
        <f t="shared" si="57"/>
        <v>1</v>
      </c>
      <c r="AH145" s="64">
        <f t="shared" si="57"/>
        <v>1</v>
      </c>
      <c r="AI145" s="64">
        <f t="shared" si="57"/>
        <v>2</v>
      </c>
      <c r="AJ145" s="64">
        <f t="shared" si="57"/>
        <v>0</v>
      </c>
      <c r="AK145" s="64">
        <f t="shared" si="57"/>
        <v>0</v>
      </c>
      <c r="AL145" s="64">
        <f t="shared" si="57"/>
        <v>0</v>
      </c>
      <c r="AM145" s="64">
        <f t="shared" si="57"/>
        <v>1</v>
      </c>
      <c r="AN145" s="64">
        <f t="shared" si="57"/>
        <v>0</v>
      </c>
      <c r="AO145" s="64">
        <f t="shared" si="57"/>
        <v>0</v>
      </c>
      <c r="AP145" s="64">
        <f t="shared" si="57"/>
        <v>2</v>
      </c>
      <c r="AQ145" s="64">
        <f t="shared" si="57"/>
        <v>0</v>
      </c>
      <c r="AR145" s="64">
        <f t="shared" si="57"/>
        <v>0</v>
      </c>
      <c r="AS145" s="64">
        <f t="shared" si="57"/>
        <v>0</v>
      </c>
      <c r="AT145" s="64">
        <f t="shared" si="57"/>
        <v>2</v>
      </c>
      <c r="AU145" s="64">
        <f t="shared" si="57"/>
        <v>1</v>
      </c>
      <c r="AV145" s="64">
        <f t="shared" si="57"/>
        <v>0</v>
      </c>
      <c r="AW145" s="64">
        <f t="shared" si="57"/>
        <v>0</v>
      </c>
      <c r="AX145" s="64">
        <f t="shared" si="57"/>
        <v>0</v>
      </c>
      <c r="AY145" s="64">
        <f t="shared" si="57"/>
        <v>0</v>
      </c>
      <c r="AZ145" s="64">
        <f t="shared" si="57"/>
        <v>1</v>
      </c>
      <c r="BA145" s="64">
        <f t="shared" si="57"/>
        <v>2</v>
      </c>
      <c r="BB145" s="64">
        <f t="shared" si="57"/>
        <v>2</v>
      </c>
      <c r="BC145" s="64">
        <f t="shared" si="57"/>
        <v>0</v>
      </c>
      <c r="BD145" s="64">
        <f t="shared" si="57"/>
        <v>1</v>
      </c>
      <c r="BE145" s="64">
        <f>COUNTIF(BE3:BE41,"A")+COUNTIF(BE3:BE41,"SL")</f>
        <v>0</v>
      </c>
      <c r="BF145" s="165">
        <f t="shared" si="49"/>
        <v>19</v>
      </c>
      <c r="BG145" s="170">
        <f>(BF145+BF149)-R117</f>
        <v>-3</v>
      </c>
      <c r="BH145" s="167"/>
    </row>
    <row r="146" spans="1:60" x14ac:dyDescent="0.3">
      <c r="A146" s="76" t="s">
        <v>129</v>
      </c>
      <c r="C146" s="76" t="s">
        <v>107</v>
      </c>
      <c r="D146" s="76"/>
      <c r="E146" s="77" t="s">
        <v>29</v>
      </c>
      <c r="F146" s="77" t="s">
        <v>130</v>
      </c>
      <c r="G146" s="77" t="s">
        <v>110</v>
      </c>
      <c r="H146" s="168"/>
      <c r="I146" s="80"/>
      <c r="J146" s="80"/>
      <c r="K146" s="81"/>
      <c r="L146" s="72"/>
      <c r="M146" s="61"/>
      <c r="N146" s="72"/>
      <c r="O146" s="287"/>
      <c r="P146" s="288"/>
      <c r="Q146" s="289"/>
      <c r="R146" s="279" t="s">
        <v>131</v>
      </c>
      <c r="S146" s="280"/>
      <c r="T146" s="280"/>
      <c r="U146" s="280"/>
      <c r="V146" s="280"/>
      <c r="W146" s="280"/>
      <c r="X146" s="79"/>
      <c r="Y146" s="79"/>
      <c r="Z146" s="79"/>
      <c r="AA146" s="74" t="e">
        <f>AA147+(AA148/2)</f>
        <v>#VALUE!</v>
      </c>
      <c r="AB146" s="74" t="e">
        <f t="shared" ref="AB146:BC146" si="58">AB147+(AB148/2)</f>
        <v>#VALUE!</v>
      </c>
      <c r="AC146" s="74" t="e">
        <f t="shared" si="58"/>
        <v>#VALUE!</v>
      </c>
      <c r="AD146" s="74" t="e">
        <f t="shared" si="58"/>
        <v>#VALUE!</v>
      </c>
      <c r="AE146" s="74" t="e">
        <f t="shared" si="58"/>
        <v>#VALUE!</v>
      </c>
      <c r="AF146" s="74" t="e">
        <f t="shared" si="58"/>
        <v>#VALUE!</v>
      </c>
      <c r="AG146" s="74" t="e">
        <f t="shared" si="58"/>
        <v>#VALUE!</v>
      </c>
      <c r="AH146" s="74" t="e">
        <f t="shared" si="58"/>
        <v>#VALUE!</v>
      </c>
      <c r="AI146" s="74" t="e">
        <f t="shared" si="58"/>
        <v>#VALUE!</v>
      </c>
      <c r="AJ146" s="74" t="e">
        <f t="shared" si="58"/>
        <v>#VALUE!</v>
      </c>
      <c r="AK146" s="74" t="e">
        <f t="shared" si="58"/>
        <v>#VALUE!</v>
      </c>
      <c r="AL146" s="74" t="e">
        <f t="shared" si="58"/>
        <v>#VALUE!</v>
      </c>
      <c r="AM146" s="74" t="e">
        <f t="shared" si="58"/>
        <v>#VALUE!</v>
      </c>
      <c r="AN146" s="74" t="e">
        <f t="shared" si="58"/>
        <v>#VALUE!</v>
      </c>
      <c r="AO146" s="74" t="e">
        <f t="shared" si="58"/>
        <v>#VALUE!</v>
      </c>
      <c r="AP146" s="74" t="e">
        <f t="shared" si="58"/>
        <v>#VALUE!</v>
      </c>
      <c r="AQ146" s="74" t="e">
        <f t="shared" si="58"/>
        <v>#VALUE!</v>
      </c>
      <c r="AR146" s="74" t="e">
        <f t="shared" si="58"/>
        <v>#VALUE!</v>
      </c>
      <c r="AS146" s="74" t="e">
        <f t="shared" si="58"/>
        <v>#VALUE!</v>
      </c>
      <c r="AT146" s="74" t="e">
        <f t="shared" si="58"/>
        <v>#VALUE!</v>
      </c>
      <c r="AU146" s="74" t="e">
        <f t="shared" si="58"/>
        <v>#VALUE!</v>
      </c>
      <c r="AV146" s="74" t="e">
        <f t="shared" si="58"/>
        <v>#VALUE!</v>
      </c>
      <c r="AW146" s="74" t="e">
        <f t="shared" si="58"/>
        <v>#VALUE!</v>
      </c>
      <c r="AX146" s="74" t="e">
        <f t="shared" si="58"/>
        <v>#VALUE!</v>
      </c>
      <c r="AY146" s="74" t="e">
        <f t="shared" si="58"/>
        <v>#VALUE!</v>
      </c>
      <c r="AZ146" s="74" t="e">
        <f t="shared" si="58"/>
        <v>#VALUE!</v>
      </c>
      <c r="BA146" s="74" t="e">
        <f t="shared" si="58"/>
        <v>#VALUE!</v>
      </c>
      <c r="BB146" s="74" t="e">
        <f t="shared" si="58"/>
        <v>#VALUE!</v>
      </c>
      <c r="BC146" s="74" t="e">
        <f t="shared" si="58"/>
        <v>#VALUE!</v>
      </c>
      <c r="BD146" s="74" t="e">
        <f>BD147+(BD148/2)</f>
        <v>#VALUE!</v>
      </c>
      <c r="BE146" s="74" t="e">
        <f>BE147+(BE148/2)</f>
        <v>#VALUE!</v>
      </c>
      <c r="BF146" s="169" t="e">
        <f t="shared" si="49"/>
        <v>#VALUE!</v>
      </c>
      <c r="BH146" s="167"/>
    </row>
    <row r="147" spans="1:60" x14ac:dyDescent="0.3">
      <c r="A147" s="76" t="s">
        <v>132</v>
      </c>
      <c r="C147" s="76" t="s">
        <v>107</v>
      </c>
      <c r="D147" s="76"/>
      <c r="E147" s="77" t="s">
        <v>133</v>
      </c>
      <c r="F147" s="77" t="s">
        <v>130</v>
      </c>
      <c r="G147" s="77" t="s">
        <v>134</v>
      </c>
      <c r="H147" s="168"/>
      <c r="I147" s="80"/>
      <c r="J147" s="80"/>
      <c r="K147" s="81"/>
      <c r="L147" s="72"/>
      <c r="M147" s="61"/>
      <c r="N147" s="72"/>
      <c r="O147" s="287"/>
      <c r="P147" s="288"/>
      <c r="Q147" s="289"/>
      <c r="R147" s="279" t="s">
        <v>122</v>
      </c>
      <c r="S147" s="280"/>
      <c r="T147" s="280"/>
      <c r="U147" s="280"/>
      <c r="V147" s="280"/>
      <c r="W147" s="280"/>
      <c r="X147" s="79"/>
      <c r="Y147" s="79"/>
      <c r="Z147" s="79"/>
      <c r="AA147" s="64" t="e">
        <f t="shared" ref="AA147:BD147" si="59">COUNTIFS($L$3:$L$115,"FT",AA$3:AA$113,"A")+COUNTIFS($L$3:$L$115,"FT",AA$3:AA$113,"SL")</f>
        <v>#VALUE!</v>
      </c>
      <c r="AB147" s="64" t="e">
        <f t="shared" si="59"/>
        <v>#VALUE!</v>
      </c>
      <c r="AC147" s="64" t="e">
        <f t="shared" si="59"/>
        <v>#VALUE!</v>
      </c>
      <c r="AD147" s="64" t="e">
        <f t="shared" si="59"/>
        <v>#VALUE!</v>
      </c>
      <c r="AE147" s="64" t="e">
        <f t="shared" si="59"/>
        <v>#VALUE!</v>
      </c>
      <c r="AF147" s="64" t="e">
        <f t="shared" si="59"/>
        <v>#VALUE!</v>
      </c>
      <c r="AG147" s="64" t="e">
        <f t="shared" si="59"/>
        <v>#VALUE!</v>
      </c>
      <c r="AH147" s="64" t="e">
        <f t="shared" si="59"/>
        <v>#VALUE!</v>
      </c>
      <c r="AI147" s="64" t="e">
        <f t="shared" si="59"/>
        <v>#VALUE!</v>
      </c>
      <c r="AJ147" s="64" t="e">
        <f t="shared" si="59"/>
        <v>#VALUE!</v>
      </c>
      <c r="AK147" s="64" t="e">
        <f t="shared" si="59"/>
        <v>#VALUE!</v>
      </c>
      <c r="AL147" s="64" t="e">
        <f t="shared" si="59"/>
        <v>#VALUE!</v>
      </c>
      <c r="AM147" s="64" t="e">
        <f t="shared" si="59"/>
        <v>#VALUE!</v>
      </c>
      <c r="AN147" s="64" t="e">
        <f t="shared" si="59"/>
        <v>#VALUE!</v>
      </c>
      <c r="AO147" s="64" t="e">
        <f t="shared" si="59"/>
        <v>#VALUE!</v>
      </c>
      <c r="AP147" s="64" t="e">
        <f t="shared" si="59"/>
        <v>#VALUE!</v>
      </c>
      <c r="AQ147" s="64" t="e">
        <f t="shared" si="59"/>
        <v>#VALUE!</v>
      </c>
      <c r="AR147" s="64" t="e">
        <f t="shared" si="59"/>
        <v>#VALUE!</v>
      </c>
      <c r="AS147" s="64" t="e">
        <f t="shared" si="59"/>
        <v>#VALUE!</v>
      </c>
      <c r="AT147" s="64" t="e">
        <f t="shared" si="59"/>
        <v>#VALUE!</v>
      </c>
      <c r="AU147" s="64" t="e">
        <f t="shared" si="59"/>
        <v>#VALUE!</v>
      </c>
      <c r="AV147" s="64" t="e">
        <f t="shared" si="59"/>
        <v>#VALUE!</v>
      </c>
      <c r="AW147" s="64" t="e">
        <f t="shared" si="59"/>
        <v>#VALUE!</v>
      </c>
      <c r="AX147" s="64" t="e">
        <f t="shared" si="59"/>
        <v>#VALUE!</v>
      </c>
      <c r="AY147" s="64" t="e">
        <f t="shared" si="59"/>
        <v>#VALUE!</v>
      </c>
      <c r="AZ147" s="64" t="e">
        <f t="shared" si="59"/>
        <v>#VALUE!</v>
      </c>
      <c r="BA147" s="64" t="e">
        <f t="shared" si="59"/>
        <v>#VALUE!</v>
      </c>
      <c r="BB147" s="64" t="e">
        <f t="shared" si="59"/>
        <v>#VALUE!</v>
      </c>
      <c r="BC147" s="64" t="e">
        <f t="shared" si="59"/>
        <v>#VALUE!</v>
      </c>
      <c r="BD147" s="64" t="e">
        <f t="shared" si="59"/>
        <v>#VALUE!</v>
      </c>
      <c r="BE147" s="64" t="e">
        <f>COUNTIFS($L$3:$L$37,"FT",BE$3:BE$41,"A")+COUNTIFS($L$3:$L$37,"FT",BE$3:BE$41,"SL")</f>
        <v>#VALUE!</v>
      </c>
      <c r="BF147" s="165" t="e">
        <f t="shared" si="49"/>
        <v>#VALUE!</v>
      </c>
      <c r="BH147" s="167"/>
    </row>
    <row r="148" spans="1:60" x14ac:dyDescent="0.3">
      <c r="A148" s="76" t="s">
        <v>135</v>
      </c>
      <c r="C148" s="76" t="s">
        <v>107</v>
      </c>
      <c r="D148" s="76"/>
      <c r="E148" s="77" t="s">
        <v>136</v>
      </c>
      <c r="F148" s="77" t="s">
        <v>130</v>
      </c>
      <c r="G148" s="77" t="s">
        <v>134</v>
      </c>
      <c r="H148" s="168"/>
      <c r="I148" s="80"/>
      <c r="J148" s="80"/>
      <c r="K148" s="81"/>
      <c r="L148" s="72"/>
      <c r="M148" s="61"/>
      <c r="N148" s="72"/>
      <c r="O148" s="287"/>
      <c r="P148" s="288"/>
      <c r="Q148" s="289"/>
      <c r="R148" s="279" t="s">
        <v>137</v>
      </c>
      <c r="S148" s="280"/>
      <c r="T148" s="280"/>
      <c r="U148" s="280"/>
      <c r="V148" s="280"/>
      <c r="W148" s="280"/>
      <c r="X148" s="79"/>
      <c r="Y148" s="79"/>
      <c r="Z148" s="79"/>
      <c r="AA148" s="64" t="e">
        <f t="shared" ref="AA148:BD148" si="60">COUNTIFS($L$3:$L$115,"HT",AA$3:AA$113,"A")+COUNTIFS($L$3:$L$115,"HT",AA$3:AA$113,"SL")</f>
        <v>#VALUE!</v>
      </c>
      <c r="AB148" s="64" t="e">
        <f t="shared" si="60"/>
        <v>#VALUE!</v>
      </c>
      <c r="AC148" s="64" t="e">
        <f t="shared" si="60"/>
        <v>#VALUE!</v>
      </c>
      <c r="AD148" s="64" t="e">
        <f t="shared" si="60"/>
        <v>#VALUE!</v>
      </c>
      <c r="AE148" s="64" t="e">
        <f t="shared" si="60"/>
        <v>#VALUE!</v>
      </c>
      <c r="AF148" s="64" t="e">
        <f t="shared" si="60"/>
        <v>#VALUE!</v>
      </c>
      <c r="AG148" s="64" t="e">
        <f t="shared" si="60"/>
        <v>#VALUE!</v>
      </c>
      <c r="AH148" s="64" t="e">
        <f t="shared" si="60"/>
        <v>#VALUE!</v>
      </c>
      <c r="AI148" s="64" t="e">
        <f t="shared" si="60"/>
        <v>#VALUE!</v>
      </c>
      <c r="AJ148" s="64" t="e">
        <f t="shared" si="60"/>
        <v>#VALUE!</v>
      </c>
      <c r="AK148" s="64" t="e">
        <f t="shared" si="60"/>
        <v>#VALUE!</v>
      </c>
      <c r="AL148" s="64" t="e">
        <f t="shared" si="60"/>
        <v>#VALUE!</v>
      </c>
      <c r="AM148" s="64" t="e">
        <f t="shared" si="60"/>
        <v>#VALUE!</v>
      </c>
      <c r="AN148" s="64" t="e">
        <f t="shared" si="60"/>
        <v>#VALUE!</v>
      </c>
      <c r="AO148" s="64" t="e">
        <f t="shared" si="60"/>
        <v>#VALUE!</v>
      </c>
      <c r="AP148" s="64" t="e">
        <f t="shared" si="60"/>
        <v>#VALUE!</v>
      </c>
      <c r="AQ148" s="64" t="e">
        <f t="shared" si="60"/>
        <v>#VALUE!</v>
      </c>
      <c r="AR148" s="64" t="e">
        <f t="shared" si="60"/>
        <v>#VALUE!</v>
      </c>
      <c r="AS148" s="64" t="e">
        <f t="shared" si="60"/>
        <v>#VALUE!</v>
      </c>
      <c r="AT148" s="64" t="e">
        <f t="shared" si="60"/>
        <v>#VALUE!</v>
      </c>
      <c r="AU148" s="64" t="e">
        <f t="shared" si="60"/>
        <v>#VALUE!</v>
      </c>
      <c r="AV148" s="64" t="e">
        <f t="shared" si="60"/>
        <v>#VALUE!</v>
      </c>
      <c r="AW148" s="64" t="e">
        <f t="shared" si="60"/>
        <v>#VALUE!</v>
      </c>
      <c r="AX148" s="64" t="e">
        <f t="shared" si="60"/>
        <v>#VALUE!</v>
      </c>
      <c r="AY148" s="64" t="e">
        <f t="shared" si="60"/>
        <v>#VALUE!</v>
      </c>
      <c r="AZ148" s="64" t="e">
        <f t="shared" si="60"/>
        <v>#VALUE!</v>
      </c>
      <c r="BA148" s="64" t="e">
        <f t="shared" si="60"/>
        <v>#VALUE!</v>
      </c>
      <c r="BB148" s="64" t="e">
        <f t="shared" si="60"/>
        <v>#VALUE!</v>
      </c>
      <c r="BC148" s="64" t="e">
        <f t="shared" si="60"/>
        <v>#VALUE!</v>
      </c>
      <c r="BD148" s="64" t="e">
        <f t="shared" si="60"/>
        <v>#VALUE!</v>
      </c>
      <c r="BE148" s="64" t="e">
        <f>COUNTIFS($L$3:$L$37,"HT",BE$3:BE$41,"A")+COUNTIFS($L$3:$L$37,"HT",BE$3:BE$41,"SL")</f>
        <v>#VALUE!</v>
      </c>
      <c r="BF148" s="165" t="e">
        <f t="shared" si="49"/>
        <v>#VALUE!</v>
      </c>
      <c r="BH148" s="167"/>
    </row>
    <row r="149" spans="1:60" x14ac:dyDescent="0.3">
      <c r="A149" s="76" t="s">
        <v>138</v>
      </c>
      <c r="C149" s="76" t="s">
        <v>107</v>
      </c>
      <c r="D149" s="76"/>
      <c r="E149" s="77" t="s">
        <v>139</v>
      </c>
      <c r="F149" s="77" t="s">
        <v>130</v>
      </c>
      <c r="G149" s="77" t="s">
        <v>110</v>
      </c>
      <c r="H149" s="168"/>
      <c r="I149" s="82"/>
      <c r="J149" s="80"/>
      <c r="K149" s="81"/>
      <c r="L149" s="72"/>
      <c r="M149" s="61"/>
      <c r="N149" s="72"/>
      <c r="O149" s="287"/>
      <c r="P149" s="288"/>
      <c r="Q149" s="289"/>
      <c r="R149" s="279" t="s">
        <v>140</v>
      </c>
      <c r="S149" s="280"/>
      <c r="T149" s="280"/>
      <c r="U149" s="280"/>
      <c r="V149" s="280"/>
      <c r="W149" s="280"/>
      <c r="X149" s="79"/>
      <c r="Y149" s="79"/>
      <c r="Z149" s="79"/>
      <c r="AA149" s="64">
        <f t="shared" ref="AA149:BD149" si="61">COUNTIF(AA3:AA113,"U")+COUNTIF(AA3:AA113,"UC")+COUNTIF(AA3:AA113,"NCNS")+COUNTIF(AA3:AA113,"TR-U")+COUNTIF(AA3:AA113,"TR-UC")+COUNTIF(AA3:AA113,"TR-NCNS")</f>
        <v>0</v>
      </c>
      <c r="AB149" s="64">
        <f t="shared" si="61"/>
        <v>3</v>
      </c>
      <c r="AC149" s="64">
        <f t="shared" si="61"/>
        <v>1</v>
      </c>
      <c r="AD149" s="64">
        <f t="shared" si="61"/>
        <v>1</v>
      </c>
      <c r="AE149" s="64">
        <f t="shared" si="61"/>
        <v>4</v>
      </c>
      <c r="AF149" s="64">
        <f t="shared" si="61"/>
        <v>3</v>
      </c>
      <c r="AG149" s="64">
        <f t="shared" si="61"/>
        <v>4</v>
      </c>
      <c r="AH149" s="64">
        <f t="shared" si="61"/>
        <v>5</v>
      </c>
      <c r="AI149" s="64">
        <f t="shared" si="61"/>
        <v>4</v>
      </c>
      <c r="AJ149" s="64">
        <f t="shared" si="61"/>
        <v>2</v>
      </c>
      <c r="AK149" s="64">
        <f t="shared" si="61"/>
        <v>2</v>
      </c>
      <c r="AL149" s="64">
        <f t="shared" si="61"/>
        <v>7</v>
      </c>
      <c r="AM149" s="64">
        <f t="shared" si="61"/>
        <v>5</v>
      </c>
      <c r="AN149" s="64">
        <f t="shared" si="61"/>
        <v>3</v>
      </c>
      <c r="AO149" s="64">
        <f t="shared" si="61"/>
        <v>4</v>
      </c>
      <c r="AP149" s="64">
        <f t="shared" si="61"/>
        <v>5</v>
      </c>
      <c r="AQ149" s="64">
        <f t="shared" si="61"/>
        <v>2</v>
      </c>
      <c r="AR149" s="64">
        <f t="shared" si="61"/>
        <v>2</v>
      </c>
      <c r="AS149" s="64">
        <f t="shared" si="61"/>
        <v>4</v>
      </c>
      <c r="AT149" s="64">
        <f t="shared" si="61"/>
        <v>5</v>
      </c>
      <c r="AU149" s="64">
        <f t="shared" si="61"/>
        <v>3</v>
      </c>
      <c r="AV149" s="64">
        <f t="shared" si="61"/>
        <v>8</v>
      </c>
      <c r="AW149" s="64">
        <f t="shared" si="61"/>
        <v>4</v>
      </c>
      <c r="AX149" s="64">
        <f t="shared" si="61"/>
        <v>2</v>
      </c>
      <c r="AY149" s="64">
        <f t="shared" si="61"/>
        <v>2</v>
      </c>
      <c r="AZ149" s="64">
        <f t="shared" si="61"/>
        <v>9</v>
      </c>
      <c r="BA149" s="64">
        <f t="shared" si="61"/>
        <v>6</v>
      </c>
      <c r="BB149" s="64">
        <f t="shared" si="61"/>
        <v>6</v>
      </c>
      <c r="BC149" s="64">
        <f t="shared" si="61"/>
        <v>6</v>
      </c>
      <c r="BD149" s="64">
        <f t="shared" si="61"/>
        <v>7</v>
      </c>
      <c r="BE149" s="64">
        <f>COUNTIF(BE3:BE41,"U")+COUNTIF(BE3:BE41,"UC")+COUNTIF(BE3:BE41,"NCNS")+COUNTIF(BE3:BE41,"TR-U")+COUNTIF(BE3:BE41,"TR-UC")+COUNTIF(BE3:BE41,"TR-NCNS")</f>
        <v>1</v>
      </c>
      <c r="BF149" s="165">
        <f t="shared" si="49"/>
        <v>120</v>
      </c>
      <c r="BH149" s="167"/>
    </row>
    <row r="150" spans="1:60" x14ac:dyDescent="0.3">
      <c r="A150" s="76" t="s">
        <v>141</v>
      </c>
      <c r="C150" s="76" t="s">
        <v>107</v>
      </c>
      <c r="D150" s="76"/>
      <c r="E150" s="77" t="s">
        <v>142</v>
      </c>
      <c r="F150" s="77" t="s">
        <v>130</v>
      </c>
      <c r="G150" s="77" t="s">
        <v>134</v>
      </c>
      <c r="H150" s="168"/>
      <c r="I150" s="80"/>
      <c r="J150" s="80"/>
      <c r="K150" s="81"/>
      <c r="L150" s="72"/>
      <c r="M150" s="61"/>
      <c r="N150" s="72"/>
      <c r="O150" s="287"/>
      <c r="P150" s="288"/>
      <c r="Q150" s="289"/>
      <c r="R150" s="279" t="s">
        <v>143</v>
      </c>
      <c r="S150" s="280"/>
      <c r="T150" s="280"/>
      <c r="U150" s="280"/>
      <c r="V150" s="280"/>
      <c r="W150" s="280"/>
      <c r="X150" s="79"/>
      <c r="Y150" s="79"/>
      <c r="Z150" s="79"/>
      <c r="AA150" s="74" t="e">
        <f>AA151+(AA152/2)</f>
        <v>#VALUE!</v>
      </c>
      <c r="AB150" s="74" t="e">
        <f t="shared" ref="AB150:BC150" si="62">AB151+(AB152/2)</f>
        <v>#VALUE!</v>
      </c>
      <c r="AC150" s="74" t="e">
        <f t="shared" si="62"/>
        <v>#VALUE!</v>
      </c>
      <c r="AD150" s="74" t="e">
        <f t="shared" si="62"/>
        <v>#VALUE!</v>
      </c>
      <c r="AE150" s="74" t="e">
        <f t="shared" si="62"/>
        <v>#VALUE!</v>
      </c>
      <c r="AF150" s="74" t="e">
        <f t="shared" si="62"/>
        <v>#VALUE!</v>
      </c>
      <c r="AG150" s="74" t="e">
        <f t="shared" si="62"/>
        <v>#VALUE!</v>
      </c>
      <c r="AH150" s="74" t="e">
        <f t="shared" si="62"/>
        <v>#VALUE!</v>
      </c>
      <c r="AI150" s="74" t="e">
        <f t="shared" si="62"/>
        <v>#VALUE!</v>
      </c>
      <c r="AJ150" s="74" t="e">
        <f t="shared" si="62"/>
        <v>#VALUE!</v>
      </c>
      <c r="AK150" s="74" t="e">
        <f t="shared" si="62"/>
        <v>#VALUE!</v>
      </c>
      <c r="AL150" s="74" t="e">
        <f t="shared" si="62"/>
        <v>#VALUE!</v>
      </c>
      <c r="AM150" s="74" t="e">
        <f t="shared" si="62"/>
        <v>#VALUE!</v>
      </c>
      <c r="AN150" s="74" t="e">
        <f t="shared" si="62"/>
        <v>#VALUE!</v>
      </c>
      <c r="AO150" s="74" t="e">
        <f t="shared" si="62"/>
        <v>#VALUE!</v>
      </c>
      <c r="AP150" s="74" t="e">
        <f t="shared" si="62"/>
        <v>#VALUE!</v>
      </c>
      <c r="AQ150" s="74" t="e">
        <f t="shared" si="62"/>
        <v>#VALUE!</v>
      </c>
      <c r="AR150" s="74" t="e">
        <f t="shared" si="62"/>
        <v>#VALUE!</v>
      </c>
      <c r="AS150" s="74" t="e">
        <f t="shared" si="62"/>
        <v>#VALUE!</v>
      </c>
      <c r="AT150" s="74" t="e">
        <f t="shared" si="62"/>
        <v>#VALUE!</v>
      </c>
      <c r="AU150" s="74" t="e">
        <f t="shared" si="62"/>
        <v>#VALUE!</v>
      </c>
      <c r="AV150" s="74" t="e">
        <f t="shared" si="62"/>
        <v>#VALUE!</v>
      </c>
      <c r="AW150" s="74" t="e">
        <f t="shared" si="62"/>
        <v>#VALUE!</v>
      </c>
      <c r="AX150" s="74" t="e">
        <f t="shared" si="62"/>
        <v>#VALUE!</v>
      </c>
      <c r="AY150" s="74" t="e">
        <f t="shared" si="62"/>
        <v>#VALUE!</v>
      </c>
      <c r="AZ150" s="74" t="e">
        <f t="shared" si="62"/>
        <v>#VALUE!</v>
      </c>
      <c r="BA150" s="74" t="e">
        <f t="shared" si="62"/>
        <v>#VALUE!</v>
      </c>
      <c r="BB150" s="74" t="e">
        <f t="shared" si="62"/>
        <v>#VALUE!</v>
      </c>
      <c r="BC150" s="74" t="e">
        <f t="shared" si="62"/>
        <v>#VALUE!</v>
      </c>
      <c r="BD150" s="74" t="e">
        <f>BD151+(BD152/2)</f>
        <v>#VALUE!</v>
      </c>
      <c r="BE150" s="74" t="e">
        <f>BE151+(BE152/2)</f>
        <v>#VALUE!</v>
      </c>
      <c r="BF150" s="169" t="e">
        <f t="shared" si="49"/>
        <v>#VALUE!</v>
      </c>
      <c r="BH150" s="167"/>
    </row>
    <row r="151" spans="1:60" x14ac:dyDescent="0.3">
      <c r="A151" s="76" t="s">
        <v>144</v>
      </c>
      <c r="C151" s="76" t="s">
        <v>107</v>
      </c>
      <c r="D151" s="76"/>
      <c r="E151" s="77" t="s">
        <v>145</v>
      </c>
      <c r="F151" s="77" t="s">
        <v>130</v>
      </c>
      <c r="G151" s="77" t="s">
        <v>134</v>
      </c>
      <c r="H151" s="168"/>
      <c r="I151" s="80"/>
      <c r="J151" s="80"/>
      <c r="K151" s="81"/>
      <c r="L151" s="72"/>
      <c r="M151" s="61"/>
      <c r="N151" s="72"/>
      <c r="O151" s="287"/>
      <c r="P151" s="288"/>
      <c r="Q151" s="289"/>
      <c r="R151" s="279" t="s">
        <v>146</v>
      </c>
      <c r="S151" s="280"/>
      <c r="T151" s="280"/>
      <c r="U151" s="280"/>
      <c r="V151" s="280"/>
      <c r="W151" s="280"/>
      <c r="X151" s="79"/>
      <c r="Y151" s="79"/>
      <c r="Z151" s="79"/>
      <c r="AA151" s="64" t="e">
        <f t="shared" ref="AA151:BD151" si="63">COUNTIFS($L$3:$L$115,"FT",AA$3:AA$113,"U")+COUNTIFS($L$3:$L$115,"FT",AA$3:AA$113,"UC")+COUNTIFS($L$3:$L$115,"FT",AA$3:AA$113,"NCNS")+COUNTIFS($L$3:$L$115,"FT",AA$3:AA$113,"TR-U")+COUNTIFS($L$3:$L$115,"FT",AA$3:AA$113,"TR-UC")+COUNTIFS($L$3:$L$115,"FT",AA$3:AA$113,"TR-NCNS")</f>
        <v>#VALUE!</v>
      </c>
      <c r="AB151" s="64" t="e">
        <f t="shared" si="63"/>
        <v>#VALUE!</v>
      </c>
      <c r="AC151" s="64" t="e">
        <f t="shared" si="63"/>
        <v>#VALUE!</v>
      </c>
      <c r="AD151" s="64" t="e">
        <f t="shared" si="63"/>
        <v>#VALUE!</v>
      </c>
      <c r="AE151" s="64" t="e">
        <f t="shared" si="63"/>
        <v>#VALUE!</v>
      </c>
      <c r="AF151" s="64" t="e">
        <f t="shared" si="63"/>
        <v>#VALUE!</v>
      </c>
      <c r="AG151" s="64" t="e">
        <f t="shared" si="63"/>
        <v>#VALUE!</v>
      </c>
      <c r="AH151" s="64" t="e">
        <f t="shared" si="63"/>
        <v>#VALUE!</v>
      </c>
      <c r="AI151" s="64" t="e">
        <f t="shared" si="63"/>
        <v>#VALUE!</v>
      </c>
      <c r="AJ151" s="64" t="e">
        <f t="shared" si="63"/>
        <v>#VALUE!</v>
      </c>
      <c r="AK151" s="64" t="e">
        <f t="shared" si="63"/>
        <v>#VALUE!</v>
      </c>
      <c r="AL151" s="64" t="e">
        <f t="shared" si="63"/>
        <v>#VALUE!</v>
      </c>
      <c r="AM151" s="64" t="e">
        <f t="shared" si="63"/>
        <v>#VALUE!</v>
      </c>
      <c r="AN151" s="64" t="e">
        <f t="shared" si="63"/>
        <v>#VALUE!</v>
      </c>
      <c r="AO151" s="64" t="e">
        <f t="shared" si="63"/>
        <v>#VALUE!</v>
      </c>
      <c r="AP151" s="64" t="e">
        <f t="shared" si="63"/>
        <v>#VALUE!</v>
      </c>
      <c r="AQ151" s="64" t="e">
        <f t="shared" si="63"/>
        <v>#VALUE!</v>
      </c>
      <c r="AR151" s="64" t="e">
        <f t="shared" si="63"/>
        <v>#VALUE!</v>
      </c>
      <c r="AS151" s="64" t="e">
        <f t="shared" si="63"/>
        <v>#VALUE!</v>
      </c>
      <c r="AT151" s="64" t="e">
        <f t="shared" si="63"/>
        <v>#VALUE!</v>
      </c>
      <c r="AU151" s="64" t="e">
        <f t="shared" si="63"/>
        <v>#VALUE!</v>
      </c>
      <c r="AV151" s="64" t="e">
        <f t="shared" si="63"/>
        <v>#VALUE!</v>
      </c>
      <c r="AW151" s="64" t="e">
        <f t="shared" si="63"/>
        <v>#VALUE!</v>
      </c>
      <c r="AX151" s="64" t="e">
        <f t="shared" si="63"/>
        <v>#VALUE!</v>
      </c>
      <c r="AY151" s="64" t="e">
        <f t="shared" si="63"/>
        <v>#VALUE!</v>
      </c>
      <c r="AZ151" s="64" t="e">
        <f t="shared" si="63"/>
        <v>#VALUE!</v>
      </c>
      <c r="BA151" s="64" t="e">
        <f t="shared" si="63"/>
        <v>#VALUE!</v>
      </c>
      <c r="BB151" s="64" t="e">
        <f t="shared" si="63"/>
        <v>#VALUE!</v>
      </c>
      <c r="BC151" s="64" t="e">
        <f t="shared" si="63"/>
        <v>#VALUE!</v>
      </c>
      <c r="BD151" s="64" t="e">
        <f t="shared" si="63"/>
        <v>#VALUE!</v>
      </c>
      <c r="BE151" s="64" t="e">
        <f>COUNTIFS($L$3:$L$37,"FT",BE$3:BE$41,"U")+COUNTIFS($L$3:$L$37,"FT",BE$3:BE$41,"UC")+COUNTIFS($L$3:$L$37,"FT",BE$3:BE$41,"NCNS")+COUNTIFS($L$3:$L$37,"FT",BE$3:BE$41,"TR-U")+COUNTIFS($L$3:$L$37,"FT",BE$3:BE$41,"TR-UC")+COUNTIFS($L$3:$L$37,"FT",BE$3:BE$41,"TR-NCNS")</f>
        <v>#VALUE!</v>
      </c>
      <c r="BF151" s="165" t="e">
        <f t="shared" si="49"/>
        <v>#VALUE!</v>
      </c>
      <c r="BH151" s="167"/>
    </row>
    <row r="152" spans="1:60" x14ac:dyDescent="0.3">
      <c r="A152" s="76" t="s">
        <v>147</v>
      </c>
      <c r="C152" s="76" t="s">
        <v>148</v>
      </c>
      <c r="D152" s="76"/>
      <c r="E152" s="77" t="s">
        <v>149</v>
      </c>
      <c r="F152" s="77"/>
      <c r="G152" s="77"/>
      <c r="H152" s="168"/>
      <c r="I152" s="80"/>
      <c r="J152" s="80"/>
      <c r="K152" s="81"/>
      <c r="L152" s="72"/>
      <c r="M152" s="61"/>
      <c r="N152" s="72"/>
      <c r="O152" s="287"/>
      <c r="P152" s="288"/>
      <c r="Q152" s="289"/>
      <c r="R152" s="279" t="s">
        <v>150</v>
      </c>
      <c r="S152" s="280"/>
      <c r="T152" s="280"/>
      <c r="U152" s="280"/>
      <c r="V152" s="280"/>
      <c r="W152" s="280"/>
      <c r="X152" s="79"/>
      <c r="Y152" s="79"/>
      <c r="Z152" s="79"/>
      <c r="AA152" s="64" t="e">
        <f t="shared" ref="AA152:BD152" si="64">COUNTIFS($L$3:$L$115,"HT",AA$3:AA$113,"U")+COUNTIFS($L$3:$L$115,"HT",AA$3:AA$113,"UC")+COUNTIFS($L$3:$L$115,"HT",AA$3:AA$113,"NCNS")+COUNTIFS($L$3:$L$115,"HT",AA$3:AA$113,"TR-U")+COUNTIFS($L$3:$L$115,"HT",AA$3:AA$113,"TR-UC")+COUNTIFS($L$3:$L$115,"HT",AA$3:AA$113,"TR-NCNS")</f>
        <v>#VALUE!</v>
      </c>
      <c r="AB152" s="64" t="e">
        <f t="shared" si="64"/>
        <v>#VALUE!</v>
      </c>
      <c r="AC152" s="64" t="e">
        <f t="shared" si="64"/>
        <v>#VALUE!</v>
      </c>
      <c r="AD152" s="64" t="e">
        <f t="shared" si="64"/>
        <v>#VALUE!</v>
      </c>
      <c r="AE152" s="64" t="e">
        <f t="shared" si="64"/>
        <v>#VALUE!</v>
      </c>
      <c r="AF152" s="64" t="e">
        <f t="shared" si="64"/>
        <v>#VALUE!</v>
      </c>
      <c r="AG152" s="64" t="e">
        <f t="shared" si="64"/>
        <v>#VALUE!</v>
      </c>
      <c r="AH152" s="64" t="e">
        <f t="shared" si="64"/>
        <v>#VALUE!</v>
      </c>
      <c r="AI152" s="64" t="e">
        <f t="shared" si="64"/>
        <v>#VALUE!</v>
      </c>
      <c r="AJ152" s="64" t="e">
        <f t="shared" si="64"/>
        <v>#VALUE!</v>
      </c>
      <c r="AK152" s="64" t="e">
        <f t="shared" si="64"/>
        <v>#VALUE!</v>
      </c>
      <c r="AL152" s="64" t="e">
        <f t="shared" si="64"/>
        <v>#VALUE!</v>
      </c>
      <c r="AM152" s="64" t="e">
        <f t="shared" si="64"/>
        <v>#VALUE!</v>
      </c>
      <c r="AN152" s="64" t="e">
        <f t="shared" si="64"/>
        <v>#VALUE!</v>
      </c>
      <c r="AO152" s="64" t="e">
        <f t="shared" si="64"/>
        <v>#VALUE!</v>
      </c>
      <c r="AP152" s="64" t="e">
        <f t="shared" si="64"/>
        <v>#VALUE!</v>
      </c>
      <c r="AQ152" s="64" t="e">
        <f t="shared" si="64"/>
        <v>#VALUE!</v>
      </c>
      <c r="AR152" s="64" t="e">
        <f t="shared" si="64"/>
        <v>#VALUE!</v>
      </c>
      <c r="AS152" s="64" t="e">
        <f t="shared" si="64"/>
        <v>#VALUE!</v>
      </c>
      <c r="AT152" s="64" t="e">
        <f t="shared" si="64"/>
        <v>#VALUE!</v>
      </c>
      <c r="AU152" s="64" t="e">
        <f t="shared" si="64"/>
        <v>#VALUE!</v>
      </c>
      <c r="AV152" s="64" t="e">
        <f t="shared" si="64"/>
        <v>#VALUE!</v>
      </c>
      <c r="AW152" s="64" t="e">
        <f t="shared" si="64"/>
        <v>#VALUE!</v>
      </c>
      <c r="AX152" s="64" t="e">
        <f t="shared" si="64"/>
        <v>#VALUE!</v>
      </c>
      <c r="AY152" s="64" t="e">
        <f t="shared" si="64"/>
        <v>#VALUE!</v>
      </c>
      <c r="AZ152" s="64" t="e">
        <f t="shared" si="64"/>
        <v>#VALUE!</v>
      </c>
      <c r="BA152" s="64" t="e">
        <f t="shared" si="64"/>
        <v>#VALUE!</v>
      </c>
      <c r="BB152" s="64" t="e">
        <f t="shared" si="64"/>
        <v>#VALUE!</v>
      </c>
      <c r="BC152" s="64" t="e">
        <f t="shared" si="64"/>
        <v>#VALUE!</v>
      </c>
      <c r="BD152" s="64" t="e">
        <f t="shared" si="64"/>
        <v>#VALUE!</v>
      </c>
      <c r="BE152" s="64" t="e">
        <f>COUNTIFS($L$3:$L$37,"HT",BE$3:BE$41,"U")+COUNTIFS($L$3:$L$5,"HT",BE$3:BE$5,"UC")+COUNTIFS($L$3:$L$5,"HT",BE$3:BE$5,"NCNS")+COUNTIFS($L$3:$L$37,"HT",BE$3:BE$41,"TR-U")+COUNTIFS($L$3:$L$5,"HT",BE$3:BE$5,"TR-UC")+COUNTIFS($L$3:$L$5,"HT",BE$3:BE$5,"TR-NCNS")</f>
        <v>#VALUE!</v>
      </c>
      <c r="BF152" s="165" t="e">
        <f t="shared" si="49"/>
        <v>#VALUE!</v>
      </c>
      <c r="BH152" s="167"/>
    </row>
    <row r="153" spans="1:60" x14ac:dyDescent="0.3">
      <c r="A153" s="76" t="s">
        <v>151</v>
      </c>
      <c r="C153" s="76" t="s">
        <v>148</v>
      </c>
      <c r="D153" s="76"/>
      <c r="E153" s="77" t="s">
        <v>152</v>
      </c>
      <c r="F153" s="77"/>
      <c r="G153" s="77"/>
      <c r="H153" s="168"/>
      <c r="I153" s="80"/>
      <c r="J153" s="80"/>
      <c r="K153" s="81"/>
      <c r="L153" s="72"/>
      <c r="M153" s="61"/>
      <c r="N153" s="72"/>
      <c r="O153" s="287"/>
      <c r="P153" s="288"/>
      <c r="Q153" s="289"/>
      <c r="R153" s="279" t="s">
        <v>153</v>
      </c>
      <c r="S153" s="280"/>
      <c r="T153" s="280"/>
      <c r="U153" s="280"/>
      <c r="V153" s="280"/>
      <c r="W153" s="280"/>
      <c r="X153" s="79"/>
      <c r="Y153" s="79"/>
      <c r="Z153" s="79"/>
      <c r="AA153" s="64">
        <f t="shared" ref="AA153:BD153" si="65">COUNTIF(AA3:AA113,"S")+COUNTIF(AA3:AA113,"TR-S")</f>
        <v>0</v>
      </c>
      <c r="AB153" s="64">
        <f t="shared" si="65"/>
        <v>0</v>
      </c>
      <c r="AC153" s="64">
        <f t="shared" si="65"/>
        <v>0</v>
      </c>
      <c r="AD153" s="64">
        <f t="shared" si="65"/>
        <v>0</v>
      </c>
      <c r="AE153" s="64">
        <f t="shared" si="65"/>
        <v>0</v>
      </c>
      <c r="AF153" s="64">
        <f t="shared" si="65"/>
        <v>0</v>
      </c>
      <c r="AG153" s="64">
        <f t="shared" si="65"/>
        <v>0</v>
      </c>
      <c r="AH153" s="64">
        <f t="shared" si="65"/>
        <v>0</v>
      </c>
      <c r="AI153" s="64">
        <f t="shared" si="65"/>
        <v>0</v>
      </c>
      <c r="AJ153" s="64">
        <f t="shared" si="65"/>
        <v>0</v>
      </c>
      <c r="AK153" s="64">
        <f t="shared" si="65"/>
        <v>0</v>
      </c>
      <c r="AL153" s="64">
        <f t="shared" si="65"/>
        <v>0</v>
      </c>
      <c r="AM153" s="64">
        <f t="shared" si="65"/>
        <v>0</v>
      </c>
      <c r="AN153" s="64">
        <f t="shared" si="65"/>
        <v>0</v>
      </c>
      <c r="AO153" s="64">
        <f t="shared" si="65"/>
        <v>0</v>
      </c>
      <c r="AP153" s="64">
        <f t="shared" si="65"/>
        <v>0</v>
      </c>
      <c r="AQ153" s="64">
        <f t="shared" si="65"/>
        <v>0</v>
      </c>
      <c r="AR153" s="64">
        <f t="shared" si="65"/>
        <v>0</v>
      </c>
      <c r="AS153" s="64">
        <f t="shared" si="65"/>
        <v>0</v>
      </c>
      <c r="AT153" s="64">
        <f t="shared" si="65"/>
        <v>0</v>
      </c>
      <c r="AU153" s="64">
        <f t="shared" si="65"/>
        <v>0</v>
      </c>
      <c r="AV153" s="64">
        <f t="shared" si="65"/>
        <v>0</v>
      </c>
      <c r="AW153" s="64">
        <f t="shared" si="65"/>
        <v>0</v>
      </c>
      <c r="AX153" s="64">
        <f t="shared" si="65"/>
        <v>0</v>
      </c>
      <c r="AY153" s="64">
        <f t="shared" si="65"/>
        <v>0</v>
      </c>
      <c r="AZ153" s="64">
        <f t="shared" si="65"/>
        <v>0</v>
      </c>
      <c r="BA153" s="64">
        <f t="shared" si="65"/>
        <v>0</v>
      </c>
      <c r="BB153" s="64">
        <f t="shared" si="65"/>
        <v>0</v>
      </c>
      <c r="BC153" s="64">
        <f t="shared" si="65"/>
        <v>0</v>
      </c>
      <c r="BD153" s="64">
        <f t="shared" si="65"/>
        <v>0</v>
      </c>
      <c r="BE153" s="64">
        <f>COUNTIF(BE3:BE41,"S")+COUNTIF(BE3:BE41,"TR-S")</f>
        <v>0</v>
      </c>
      <c r="BF153" s="165">
        <f t="shared" ref="BF153:BF159" si="66">MAX(AA153:BE153)</f>
        <v>0</v>
      </c>
      <c r="BH153" s="167"/>
    </row>
    <row r="154" spans="1:60" x14ac:dyDescent="0.3">
      <c r="A154" s="76" t="s">
        <v>154</v>
      </c>
      <c r="C154" s="76" t="s">
        <v>155</v>
      </c>
      <c r="D154" s="76"/>
      <c r="E154" s="77" t="s">
        <v>156</v>
      </c>
      <c r="F154" s="77"/>
      <c r="G154" s="77"/>
      <c r="H154" s="168"/>
      <c r="I154" s="59"/>
      <c r="J154" s="59"/>
      <c r="K154" s="83"/>
      <c r="L154" s="84"/>
      <c r="M154" s="61"/>
      <c r="N154" s="72"/>
      <c r="O154" s="287"/>
      <c r="P154" s="288"/>
      <c r="Q154" s="289"/>
      <c r="R154" s="279" t="s">
        <v>157</v>
      </c>
      <c r="S154" s="280"/>
      <c r="T154" s="280"/>
      <c r="U154" s="280"/>
      <c r="V154" s="280"/>
      <c r="W154" s="280"/>
      <c r="X154" s="79"/>
      <c r="Y154" s="79"/>
      <c r="Z154" s="79"/>
      <c r="AA154" s="74" t="e">
        <f>AA155+(AA156/2)</f>
        <v>#VALUE!</v>
      </c>
      <c r="AB154" s="74" t="e">
        <f t="shared" ref="AB154:BC154" si="67">AB155+(AB156/2)</f>
        <v>#VALUE!</v>
      </c>
      <c r="AC154" s="74" t="e">
        <f t="shared" si="67"/>
        <v>#VALUE!</v>
      </c>
      <c r="AD154" s="74" t="e">
        <f t="shared" si="67"/>
        <v>#VALUE!</v>
      </c>
      <c r="AE154" s="74" t="e">
        <f t="shared" si="67"/>
        <v>#VALUE!</v>
      </c>
      <c r="AF154" s="74" t="e">
        <f t="shared" si="67"/>
        <v>#VALUE!</v>
      </c>
      <c r="AG154" s="74" t="e">
        <f t="shared" si="67"/>
        <v>#VALUE!</v>
      </c>
      <c r="AH154" s="74" t="e">
        <f t="shared" si="67"/>
        <v>#VALUE!</v>
      </c>
      <c r="AI154" s="74" t="e">
        <f t="shared" si="67"/>
        <v>#VALUE!</v>
      </c>
      <c r="AJ154" s="74" t="e">
        <f t="shared" si="67"/>
        <v>#VALUE!</v>
      </c>
      <c r="AK154" s="74" t="e">
        <f t="shared" si="67"/>
        <v>#VALUE!</v>
      </c>
      <c r="AL154" s="74" t="e">
        <f t="shared" si="67"/>
        <v>#VALUE!</v>
      </c>
      <c r="AM154" s="74" t="e">
        <f t="shared" si="67"/>
        <v>#VALUE!</v>
      </c>
      <c r="AN154" s="74" t="e">
        <f t="shared" si="67"/>
        <v>#VALUE!</v>
      </c>
      <c r="AO154" s="74" t="e">
        <f t="shared" si="67"/>
        <v>#VALUE!</v>
      </c>
      <c r="AP154" s="74" t="e">
        <f t="shared" si="67"/>
        <v>#VALUE!</v>
      </c>
      <c r="AQ154" s="74" t="e">
        <f t="shared" si="67"/>
        <v>#VALUE!</v>
      </c>
      <c r="AR154" s="74" t="e">
        <f t="shared" si="67"/>
        <v>#VALUE!</v>
      </c>
      <c r="AS154" s="74" t="e">
        <f t="shared" si="67"/>
        <v>#VALUE!</v>
      </c>
      <c r="AT154" s="74" t="e">
        <f t="shared" si="67"/>
        <v>#VALUE!</v>
      </c>
      <c r="AU154" s="74" t="e">
        <f t="shared" si="67"/>
        <v>#VALUE!</v>
      </c>
      <c r="AV154" s="74" t="e">
        <f t="shared" si="67"/>
        <v>#VALUE!</v>
      </c>
      <c r="AW154" s="74" t="e">
        <f t="shared" si="67"/>
        <v>#VALUE!</v>
      </c>
      <c r="AX154" s="74" t="e">
        <f t="shared" si="67"/>
        <v>#VALUE!</v>
      </c>
      <c r="AY154" s="74" t="e">
        <f t="shared" si="67"/>
        <v>#VALUE!</v>
      </c>
      <c r="AZ154" s="74" t="e">
        <f t="shared" si="67"/>
        <v>#VALUE!</v>
      </c>
      <c r="BA154" s="74" t="e">
        <f t="shared" si="67"/>
        <v>#VALUE!</v>
      </c>
      <c r="BB154" s="74" t="e">
        <f t="shared" si="67"/>
        <v>#VALUE!</v>
      </c>
      <c r="BC154" s="74" t="e">
        <f t="shared" si="67"/>
        <v>#VALUE!</v>
      </c>
      <c r="BD154" s="74" t="e">
        <f>BD155+(BD156/2)</f>
        <v>#VALUE!</v>
      </c>
      <c r="BE154" s="74" t="e">
        <f>BE155+(BE156/2)</f>
        <v>#VALUE!</v>
      </c>
      <c r="BF154" s="169" t="e">
        <f t="shared" si="66"/>
        <v>#VALUE!</v>
      </c>
      <c r="BH154" s="167"/>
    </row>
    <row r="155" spans="1:60" x14ac:dyDescent="0.3">
      <c r="A155" s="76" t="s">
        <v>158</v>
      </c>
      <c r="C155" s="76" t="s">
        <v>155</v>
      </c>
      <c r="D155" s="76"/>
      <c r="E155" s="77" t="s">
        <v>159</v>
      </c>
      <c r="F155" s="77"/>
      <c r="G155" s="77"/>
      <c r="H155" s="168"/>
      <c r="I155" s="59"/>
      <c r="J155" s="59"/>
      <c r="K155" s="83"/>
      <c r="L155" s="84"/>
      <c r="M155" s="61"/>
      <c r="N155" s="72"/>
      <c r="O155" s="287"/>
      <c r="P155" s="288"/>
      <c r="Q155" s="289"/>
      <c r="R155" s="279" t="s">
        <v>160</v>
      </c>
      <c r="S155" s="280"/>
      <c r="T155" s="280"/>
      <c r="U155" s="280"/>
      <c r="V155" s="280"/>
      <c r="W155" s="280"/>
      <c r="X155" s="79"/>
      <c r="Y155" s="79"/>
      <c r="Z155" s="79"/>
      <c r="AA155" s="64" t="e">
        <f t="shared" ref="AA155:BD155" si="68">COUNTIFS($L$3:$L$115,"FT",AA$3:AA$113,"S")+COUNTIFS($L$3:$L$115,"FT",AA$3:AA$113,"TR-S")</f>
        <v>#VALUE!</v>
      </c>
      <c r="AB155" s="64" t="e">
        <f t="shared" si="68"/>
        <v>#VALUE!</v>
      </c>
      <c r="AC155" s="64" t="e">
        <f t="shared" si="68"/>
        <v>#VALUE!</v>
      </c>
      <c r="AD155" s="64" t="e">
        <f t="shared" si="68"/>
        <v>#VALUE!</v>
      </c>
      <c r="AE155" s="64" t="e">
        <f t="shared" si="68"/>
        <v>#VALUE!</v>
      </c>
      <c r="AF155" s="64" t="e">
        <f t="shared" si="68"/>
        <v>#VALUE!</v>
      </c>
      <c r="AG155" s="64" t="e">
        <f t="shared" si="68"/>
        <v>#VALUE!</v>
      </c>
      <c r="AH155" s="64" t="e">
        <f t="shared" si="68"/>
        <v>#VALUE!</v>
      </c>
      <c r="AI155" s="64" t="e">
        <f t="shared" si="68"/>
        <v>#VALUE!</v>
      </c>
      <c r="AJ155" s="64" t="e">
        <f t="shared" si="68"/>
        <v>#VALUE!</v>
      </c>
      <c r="AK155" s="64" t="e">
        <f t="shared" si="68"/>
        <v>#VALUE!</v>
      </c>
      <c r="AL155" s="64" t="e">
        <f t="shared" si="68"/>
        <v>#VALUE!</v>
      </c>
      <c r="AM155" s="64" t="e">
        <f t="shared" si="68"/>
        <v>#VALUE!</v>
      </c>
      <c r="AN155" s="64" t="e">
        <f t="shared" si="68"/>
        <v>#VALUE!</v>
      </c>
      <c r="AO155" s="64" t="e">
        <f t="shared" si="68"/>
        <v>#VALUE!</v>
      </c>
      <c r="AP155" s="64" t="e">
        <f t="shared" si="68"/>
        <v>#VALUE!</v>
      </c>
      <c r="AQ155" s="64" t="e">
        <f t="shared" si="68"/>
        <v>#VALUE!</v>
      </c>
      <c r="AR155" s="64" t="e">
        <f t="shared" si="68"/>
        <v>#VALUE!</v>
      </c>
      <c r="AS155" s="64" t="e">
        <f t="shared" si="68"/>
        <v>#VALUE!</v>
      </c>
      <c r="AT155" s="64" t="e">
        <f t="shared" si="68"/>
        <v>#VALUE!</v>
      </c>
      <c r="AU155" s="64" t="e">
        <f t="shared" si="68"/>
        <v>#VALUE!</v>
      </c>
      <c r="AV155" s="64" t="e">
        <f t="shared" si="68"/>
        <v>#VALUE!</v>
      </c>
      <c r="AW155" s="64" t="e">
        <f t="shared" si="68"/>
        <v>#VALUE!</v>
      </c>
      <c r="AX155" s="64" t="e">
        <f t="shared" si="68"/>
        <v>#VALUE!</v>
      </c>
      <c r="AY155" s="64" t="e">
        <f t="shared" si="68"/>
        <v>#VALUE!</v>
      </c>
      <c r="AZ155" s="64" t="e">
        <f t="shared" si="68"/>
        <v>#VALUE!</v>
      </c>
      <c r="BA155" s="64" t="e">
        <f t="shared" si="68"/>
        <v>#VALUE!</v>
      </c>
      <c r="BB155" s="64" t="e">
        <f t="shared" si="68"/>
        <v>#VALUE!</v>
      </c>
      <c r="BC155" s="64" t="e">
        <f t="shared" si="68"/>
        <v>#VALUE!</v>
      </c>
      <c r="BD155" s="64" t="e">
        <f t="shared" si="68"/>
        <v>#VALUE!</v>
      </c>
      <c r="BE155" s="64" t="e">
        <f>COUNTIFS($L$3:$L$37,"FT",BE$3:BE$41,"S")+COUNTIFS($L$3:$L$37,"FT",BE$3:BE$41,"TR-S")</f>
        <v>#VALUE!</v>
      </c>
      <c r="BF155" s="165" t="e">
        <f t="shared" si="66"/>
        <v>#VALUE!</v>
      </c>
      <c r="BH155" s="167"/>
    </row>
    <row r="156" spans="1:60" x14ac:dyDescent="0.3">
      <c r="A156" s="76" t="s">
        <v>161</v>
      </c>
      <c r="C156" s="76" t="s">
        <v>155</v>
      </c>
      <c r="D156" s="76"/>
      <c r="E156" s="77" t="s">
        <v>162</v>
      </c>
      <c r="F156" s="77"/>
      <c r="G156" s="77"/>
      <c r="I156" s="59"/>
      <c r="J156" s="59"/>
      <c r="K156" s="83"/>
      <c r="L156" s="84"/>
      <c r="M156" s="61"/>
      <c r="N156" s="72"/>
      <c r="O156" s="287"/>
      <c r="P156" s="288"/>
      <c r="Q156" s="289"/>
      <c r="R156" s="279" t="s">
        <v>163</v>
      </c>
      <c r="S156" s="280"/>
      <c r="T156" s="280"/>
      <c r="U156" s="280"/>
      <c r="V156" s="280"/>
      <c r="W156" s="280"/>
      <c r="X156" s="79"/>
      <c r="Y156" s="79"/>
      <c r="Z156" s="79"/>
      <c r="AA156" s="64" t="e">
        <f t="shared" ref="AA156:BD156" si="69">COUNTIFS($L$3:$L$115,"HT",AA$3:AA$113,"S")+COUNTIFS($L$3:$L$115,"HT",AA$3:AA$113,"TR-S")</f>
        <v>#VALUE!</v>
      </c>
      <c r="AB156" s="64" t="e">
        <f t="shared" si="69"/>
        <v>#VALUE!</v>
      </c>
      <c r="AC156" s="64" t="e">
        <f t="shared" si="69"/>
        <v>#VALUE!</v>
      </c>
      <c r="AD156" s="64" t="e">
        <f t="shared" si="69"/>
        <v>#VALUE!</v>
      </c>
      <c r="AE156" s="64" t="e">
        <f t="shared" si="69"/>
        <v>#VALUE!</v>
      </c>
      <c r="AF156" s="64" t="e">
        <f t="shared" si="69"/>
        <v>#VALUE!</v>
      </c>
      <c r="AG156" s="64" t="e">
        <f t="shared" si="69"/>
        <v>#VALUE!</v>
      </c>
      <c r="AH156" s="64" t="e">
        <f t="shared" si="69"/>
        <v>#VALUE!</v>
      </c>
      <c r="AI156" s="64" t="e">
        <f t="shared" si="69"/>
        <v>#VALUE!</v>
      </c>
      <c r="AJ156" s="64" t="e">
        <f t="shared" si="69"/>
        <v>#VALUE!</v>
      </c>
      <c r="AK156" s="64" t="e">
        <f t="shared" si="69"/>
        <v>#VALUE!</v>
      </c>
      <c r="AL156" s="64" t="e">
        <f t="shared" si="69"/>
        <v>#VALUE!</v>
      </c>
      <c r="AM156" s="64" t="e">
        <f t="shared" si="69"/>
        <v>#VALUE!</v>
      </c>
      <c r="AN156" s="64" t="e">
        <f t="shared" si="69"/>
        <v>#VALUE!</v>
      </c>
      <c r="AO156" s="64" t="e">
        <f t="shared" si="69"/>
        <v>#VALUE!</v>
      </c>
      <c r="AP156" s="64" t="e">
        <f t="shared" si="69"/>
        <v>#VALUE!</v>
      </c>
      <c r="AQ156" s="64" t="e">
        <f t="shared" si="69"/>
        <v>#VALUE!</v>
      </c>
      <c r="AR156" s="64" t="e">
        <f t="shared" si="69"/>
        <v>#VALUE!</v>
      </c>
      <c r="AS156" s="64" t="e">
        <f t="shared" si="69"/>
        <v>#VALUE!</v>
      </c>
      <c r="AT156" s="64" t="e">
        <f t="shared" si="69"/>
        <v>#VALUE!</v>
      </c>
      <c r="AU156" s="64" t="e">
        <f t="shared" si="69"/>
        <v>#VALUE!</v>
      </c>
      <c r="AV156" s="64" t="e">
        <f t="shared" si="69"/>
        <v>#VALUE!</v>
      </c>
      <c r="AW156" s="64" t="e">
        <f t="shared" si="69"/>
        <v>#VALUE!</v>
      </c>
      <c r="AX156" s="64" t="e">
        <f t="shared" si="69"/>
        <v>#VALUE!</v>
      </c>
      <c r="AY156" s="64" t="e">
        <f t="shared" si="69"/>
        <v>#VALUE!</v>
      </c>
      <c r="AZ156" s="64" t="e">
        <f t="shared" si="69"/>
        <v>#VALUE!</v>
      </c>
      <c r="BA156" s="64" t="e">
        <f t="shared" si="69"/>
        <v>#VALUE!</v>
      </c>
      <c r="BB156" s="64" t="e">
        <f t="shared" si="69"/>
        <v>#VALUE!</v>
      </c>
      <c r="BC156" s="64" t="e">
        <f t="shared" si="69"/>
        <v>#VALUE!</v>
      </c>
      <c r="BD156" s="64" t="e">
        <f t="shared" si="69"/>
        <v>#VALUE!</v>
      </c>
      <c r="BE156" s="64" t="e">
        <f>COUNTIFS($L$3:$L$37,"HT",BE$3:BE$41,"S")+COUNTIFS($L$3:$L$37,"HT",BE$3:BE$41,"TR-S")</f>
        <v>#VALUE!</v>
      </c>
      <c r="BF156" s="165" t="e">
        <f t="shared" si="66"/>
        <v>#VALUE!</v>
      </c>
      <c r="BH156" s="167"/>
    </row>
    <row r="157" spans="1:60" x14ac:dyDescent="0.3">
      <c r="A157" s="76" t="s">
        <v>164</v>
      </c>
      <c r="C157" s="76" t="s">
        <v>155</v>
      </c>
      <c r="D157" s="76"/>
      <c r="E157" s="77" t="s">
        <v>165</v>
      </c>
      <c r="F157" s="77"/>
      <c r="G157" s="77"/>
      <c r="I157" s="59"/>
      <c r="J157" s="59"/>
      <c r="K157" s="83"/>
      <c r="L157" s="84"/>
      <c r="M157" s="61"/>
      <c r="N157" s="72"/>
      <c r="O157" s="287"/>
      <c r="P157" s="288"/>
      <c r="Q157" s="289"/>
      <c r="R157" s="279" t="s">
        <v>166</v>
      </c>
      <c r="S157" s="280"/>
      <c r="T157" s="280"/>
      <c r="U157" s="280"/>
      <c r="V157" s="280"/>
      <c r="W157" s="280"/>
      <c r="X157" s="79"/>
      <c r="Y157" s="79"/>
      <c r="Z157" s="79"/>
      <c r="AA157" s="64">
        <f t="shared" ref="AA157:BD157" si="70">COUNTIF(AA3:AA113,"TD")+COUNTIF(AA3:AA113,"PR")</f>
        <v>0</v>
      </c>
      <c r="AB157" s="64">
        <f t="shared" si="70"/>
        <v>0</v>
      </c>
      <c r="AC157" s="64">
        <f t="shared" si="70"/>
        <v>0</v>
      </c>
      <c r="AD157" s="64">
        <f t="shared" si="70"/>
        <v>0</v>
      </c>
      <c r="AE157" s="64">
        <f t="shared" si="70"/>
        <v>0</v>
      </c>
      <c r="AF157" s="64">
        <f t="shared" si="70"/>
        <v>0</v>
      </c>
      <c r="AG157" s="64">
        <f t="shared" si="70"/>
        <v>0</v>
      </c>
      <c r="AH157" s="64">
        <f t="shared" si="70"/>
        <v>0</v>
      </c>
      <c r="AI157" s="64">
        <f t="shared" si="70"/>
        <v>0</v>
      </c>
      <c r="AJ157" s="64">
        <f t="shared" si="70"/>
        <v>0</v>
      </c>
      <c r="AK157" s="64">
        <f t="shared" si="70"/>
        <v>0</v>
      </c>
      <c r="AL157" s="64">
        <f t="shared" si="70"/>
        <v>0</v>
      </c>
      <c r="AM157" s="64">
        <f t="shared" si="70"/>
        <v>0</v>
      </c>
      <c r="AN157" s="64">
        <f t="shared" si="70"/>
        <v>0</v>
      </c>
      <c r="AO157" s="64">
        <f t="shared" si="70"/>
        <v>0</v>
      </c>
      <c r="AP157" s="64">
        <f t="shared" si="70"/>
        <v>0</v>
      </c>
      <c r="AQ157" s="64">
        <f t="shared" si="70"/>
        <v>0</v>
      </c>
      <c r="AR157" s="64">
        <f t="shared" si="70"/>
        <v>0</v>
      </c>
      <c r="AS157" s="64">
        <f t="shared" si="70"/>
        <v>0</v>
      </c>
      <c r="AT157" s="64">
        <f t="shared" si="70"/>
        <v>0</v>
      </c>
      <c r="AU157" s="64">
        <f t="shared" si="70"/>
        <v>0</v>
      </c>
      <c r="AV157" s="64">
        <f t="shared" si="70"/>
        <v>0</v>
      </c>
      <c r="AW157" s="64">
        <f t="shared" si="70"/>
        <v>0</v>
      </c>
      <c r="AX157" s="64">
        <f t="shared" si="70"/>
        <v>0</v>
      </c>
      <c r="AY157" s="64">
        <f t="shared" si="70"/>
        <v>0</v>
      </c>
      <c r="AZ157" s="64">
        <f t="shared" si="70"/>
        <v>0</v>
      </c>
      <c r="BA157" s="64">
        <f t="shared" si="70"/>
        <v>0</v>
      </c>
      <c r="BB157" s="64">
        <f t="shared" si="70"/>
        <v>0</v>
      </c>
      <c r="BC157" s="64">
        <f t="shared" si="70"/>
        <v>0</v>
      </c>
      <c r="BD157" s="64">
        <f t="shared" si="70"/>
        <v>0</v>
      </c>
      <c r="BE157" s="64">
        <f>COUNTIF(BE3:BE41,"TD")+COUNTIF(BE3:BE41,"PR")</f>
        <v>0</v>
      </c>
      <c r="BF157" s="165">
        <f t="shared" si="66"/>
        <v>0</v>
      </c>
      <c r="BH157" s="167"/>
    </row>
    <row r="158" spans="1:60" x14ac:dyDescent="0.3">
      <c r="A158" s="76" t="s">
        <v>167</v>
      </c>
      <c r="C158" s="76"/>
      <c r="D158" s="76"/>
      <c r="E158" s="77" t="s">
        <v>168</v>
      </c>
      <c r="F158" s="77"/>
      <c r="G158" s="77"/>
      <c r="I158" s="59"/>
      <c r="J158" s="59"/>
      <c r="K158" s="83"/>
      <c r="L158" s="84"/>
      <c r="M158" s="61"/>
      <c r="N158" s="72"/>
      <c r="O158" s="287"/>
      <c r="P158" s="288"/>
      <c r="Q158" s="289"/>
      <c r="R158" s="279" t="s">
        <v>169</v>
      </c>
      <c r="S158" s="280"/>
      <c r="T158" s="280"/>
      <c r="U158" s="280"/>
      <c r="V158" s="280"/>
      <c r="W158" s="280"/>
      <c r="X158" s="79"/>
      <c r="Y158" s="79"/>
      <c r="Z158" s="79"/>
      <c r="AA158" s="64">
        <f t="shared" ref="AA158:BD158" si="71">COUNTIF(AA3:AA113,"RS")</f>
        <v>0</v>
      </c>
      <c r="AB158" s="64">
        <f t="shared" si="71"/>
        <v>0</v>
      </c>
      <c r="AC158" s="64">
        <f t="shared" si="71"/>
        <v>0</v>
      </c>
      <c r="AD158" s="64">
        <f t="shared" si="71"/>
        <v>0</v>
      </c>
      <c r="AE158" s="64">
        <f t="shared" si="71"/>
        <v>0</v>
      </c>
      <c r="AF158" s="64">
        <f t="shared" si="71"/>
        <v>0</v>
      </c>
      <c r="AG158" s="64">
        <f t="shared" si="71"/>
        <v>0</v>
      </c>
      <c r="AH158" s="64">
        <f t="shared" si="71"/>
        <v>0</v>
      </c>
      <c r="AI158" s="64">
        <f t="shared" si="71"/>
        <v>0</v>
      </c>
      <c r="AJ158" s="64">
        <f t="shared" si="71"/>
        <v>1</v>
      </c>
      <c r="AK158" s="64">
        <f t="shared" si="71"/>
        <v>1</v>
      </c>
      <c r="AL158" s="64">
        <f t="shared" si="71"/>
        <v>1</v>
      </c>
      <c r="AM158" s="64">
        <f t="shared" si="71"/>
        <v>1</v>
      </c>
      <c r="AN158" s="64">
        <f t="shared" si="71"/>
        <v>1</v>
      </c>
      <c r="AO158" s="64">
        <f t="shared" si="71"/>
        <v>1</v>
      </c>
      <c r="AP158" s="64">
        <f t="shared" si="71"/>
        <v>1</v>
      </c>
      <c r="AQ158" s="64">
        <f t="shared" si="71"/>
        <v>1</v>
      </c>
      <c r="AR158" s="64">
        <f t="shared" si="71"/>
        <v>1</v>
      </c>
      <c r="AS158" s="64">
        <f t="shared" si="71"/>
        <v>1</v>
      </c>
      <c r="AT158" s="64">
        <f t="shared" si="71"/>
        <v>1</v>
      </c>
      <c r="AU158" s="64">
        <f t="shared" si="71"/>
        <v>1</v>
      </c>
      <c r="AV158" s="64">
        <f t="shared" si="71"/>
        <v>1</v>
      </c>
      <c r="AW158" s="64">
        <f t="shared" si="71"/>
        <v>1</v>
      </c>
      <c r="AX158" s="64">
        <f t="shared" si="71"/>
        <v>2</v>
      </c>
      <c r="AY158" s="64">
        <f t="shared" si="71"/>
        <v>2</v>
      </c>
      <c r="AZ158" s="64">
        <f t="shared" si="71"/>
        <v>2</v>
      </c>
      <c r="BA158" s="64">
        <f t="shared" si="71"/>
        <v>2</v>
      </c>
      <c r="BB158" s="64">
        <f t="shared" si="71"/>
        <v>2</v>
      </c>
      <c r="BC158" s="64">
        <f t="shared" si="71"/>
        <v>2</v>
      </c>
      <c r="BD158" s="64">
        <f t="shared" si="71"/>
        <v>2</v>
      </c>
      <c r="BE158" s="64">
        <f>COUNTIF(BE3:BE41,"RS")</f>
        <v>1</v>
      </c>
      <c r="BF158" s="165">
        <f t="shared" si="66"/>
        <v>2</v>
      </c>
      <c r="BH158" s="167"/>
    </row>
    <row r="159" spans="1:60" x14ac:dyDescent="0.3">
      <c r="A159" s="76"/>
      <c r="C159" s="76"/>
      <c r="D159" s="76"/>
      <c r="E159" s="77"/>
      <c r="F159" s="77"/>
      <c r="G159" s="77"/>
      <c r="I159" s="59"/>
      <c r="J159" s="59"/>
      <c r="K159" s="83"/>
      <c r="L159" s="84"/>
      <c r="M159" s="61"/>
      <c r="N159" s="72"/>
      <c r="O159" s="287"/>
      <c r="P159" s="288"/>
      <c r="Q159" s="289"/>
      <c r="R159" s="279" t="s">
        <v>170</v>
      </c>
      <c r="S159" s="280"/>
      <c r="T159" s="280"/>
      <c r="U159" s="280"/>
      <c r="V159" s="280"/>
      <c r="W159" s="280"/>
      <c r="X159" s="79"/>
      <c r="Y159" s="79"/>
      <c r="Z159" s="79"/>
      <c r="AA159" s="64">
        <f t="shared" ref="AA159:BD159" si="72">COUNTIF(AA3:AA113,"TM")</f>
        <v>0</v>
      </c>
      <c r="AB159" s="64">
        <f t="shared" si="72"/>
        <v>0</v>
      </c>
      <c r="AC159" s="64">
        <f t="shared" si="72"/>
        <v>0</v>
      </c>
      <c r="AD159" s="64">
        <f t="shared" si="72"/>
        <v>0</v>
      </c>
      <c r="AE159" s="64">
        <f t="shared" si="72"/>
        <v>0</v>
      </c>
      <c r="AF159" s="64">
        <f t="shared" si="72"/>
        <v>2</v>
      </c>
      <c r="AG159" s="64">
        <f t="shared" si="72"/>
        <v>2</v>
      </c>
      <c r="AH159" s="64">
        <f t="shared" si="72"/>
        <v>3</v>
      </c>
      <c r="AI159" s="64">
        <f t="shared" si="72"/>
        <v>3</v>
      </c>
      <c r="AJ159" s="64">
        <f t="shared" si="72"/>
        <v>4</v>
      </c>
      <c r="AK159" s="64">
        <f t="shared" si="72"/>
        <v>4</v>
      </c>
      <c r="AL159" s="64">
        <f t="shared" si="72"/>
        <v>4</v>
      </c>
      <c r="AM159" s="64">
        <f t="shared" si="72"/>
        <v>4</v>
      </c>
      <c r="AN159" s="64">
        <f t="shared" si="72"/>
        <v>5</v>
      </c>
      <c r="AO159" s="64">
        <f t="shared" si="72"/>
        <v>5</v>
      </c>
      <c r="AP159" s="64">
        <f t="shared" si="72"/>
        <v>6</v>
      </c>
      <c r="AQ159" s="64">
        <f t="shared" si="72"/>
        <v>6</v>
      </c>
      <c r="AR159" s="64">
        <f t="shared" si="72"/>
        <v>6</v>
      </c>
      <c r="AS159" s="64">
        <f t="shared" si="72"/>
        <v>6</v>
      </c>
      <c r="AT159" s="64">
        <f t="shared" si="72"/>
        <v>6</v>
      </c>
      <c r="AU159" s="64">
        <f t="shared" si="72"/>
        <v>7</v>
      </c>
      <c r="AV159" s="64">
        <f t="shared" si="72"/>
        <v>7</v>
      </c>
      <c r="AW159" s="64">
        <f t="shared" si="72"/>
        <v>7</v>
      </c>
      <c r="AX159" s="64">
        <f t="shared" si="72"/>
        <v>7</v>
      </c>
      <c r="AY159" s="64">
        <f t="shared" si="72"/>
        <v>7</v>
      </c>
      <c r="AZ159" s="64">
        <f t="shared" si="72"/>
        <v>7</v>
      </c>
      <c r="BA159" s="64">
        <f t="shared" si="72"/>
        <v>9</v>
      </c>
      <c r="BB159" s="64">
        <f t="shared" si="72"/>
        <v>9</v>
      </c>
      <c r="BC159" s="64">
        <f t="shared" si="72"/>
        <v>9</v>
      </c>
      <c r="BD159" s="64">
        <f t="shared" si="72"/>
        <v>10</v>
      </c>
      <c r="BE159" s="64">
        <f>COUNTIF(BE3:BE41,"TM")</f>
        <v>2</v>
      </c>
      <c r="BF159" s="165">
        <f t="shared" si="66"/>
        <v>10</v>
      </c>
      <c r="BH159" s="167"/>
    </row>
    <row r="160" spans="1:60" x14ac:dyDescent="0.3">
      <c r="A160" s="76"/>
      <c r="C160" s="76"/>
      <c r="D160" s="76"/>
      <c r="E160" s="77"/>
      <c r="F160" s="77"/>
      <c r="G160" s="77"/>
      <c r="I160" s="59"/>
      <c r="J160" s="59"/>
      <c r="K160" s="83"/>
      <c r="L160" s="84"/>
      <c r="M160" s="61"/>
      <c r="N160" s="72"/>
      <c r="O160" s="287"/>
      <c r="P160" s="288"/>
      <c r="Q160" s="289"/>
      <c r="R160" s="279" t="s">
        <v>161</v>
      </c>
      <c r="S160" s="280"/>
      <c r="T160" s="280"/>
      <c r="U160" s="280"/>
      <c r="V160" s="280"/>
      <c r="W160" s="280"/>
      <c r="X160" s="79"/>
      <c r="Y160" s="79"/>
      <c r="Z160" s="79"/>
      <c r="AA160" s="85">
        <f>IFERROR(IF(AA121&lt;10,0,((AA158+AA159)/(AA121+AA158+AA159))),0)</f>
        <v>0</v>
      </c>
      <c r="AB160" s="85">
        <f t="shared" ref="AB160:BF160" si="73">IFERROR(IF(AB121&lt;10,0,((AB158+AB159)/(AB121+AB158+AB159))),0)</f>
        <v>0</v>
      </c>
      <c r="AC160" s="85">
        <f t="shared" si="73"/>
        <v>0</v>
      </c>
      <c r="AD160" s="85">
        <f t="shared" si="73"/>
        <v>0</v>
      </c>
      <c r="AE160" s="85">
        <f t="shared" si="73"/>
        <v>0</v>
      </c>
      <c r="AF160" s="85">
        <f t="shared" si="73"/>
        <v>0</v>
      </c>
      <c r="AG160" s="85">
        <f t="shared" si="73"/>
        <v>0</v>
      </c>
      <c r="AH160" s="85">
        <f t="shared" si="73"/>
        <v>0</v>
      </c>
      <c r="AI160" s="85">
        <f t="shared" si="73"/>
        <v>0</v>
      </c>
      <c r="AJ160" s="85">
        <f t="shared" si="73"/>
        <v>0</v>
      </c>
      <c r="AK160" s="85">
        <f t="shared" si="73"/>
        <v>0</v>
      </c>
      <c r="AL160" s="85">
        <f t="shared" si="73"/>
        <v>0</v>
      </c>
      <c r="AM160" s="85">
        <f t="shared" si="73"/>
        <v>0</v>
      </c>
      <c r="AN160" s="85">
        <f t="shared" si="73"/>
        <v>0</v>
      </c>
      <c r="AO160" s="85">
        <f t="shared" si="73"/>
        <v>0</v>
      </c>
      <c r="AP160" s="85">
        <f t="shared" si="73"/>
        <v>0</v>
      </c>
      <c r="AQ160" s="85">
        <f t="shared" si="73"/>
        <v>0</v>
      </c>
      <c r="AR160" s="85">
        <f t="shared" si="73"/>
        <v>0</v>
      </c>
      <c r="AS160" s="85">
        <f t="shared" si="73"/>
        <v>0</v>
      </c>
      <c r="AT160" s="85">
        <f t="shared" si="73"/>
        <v>0</v>
      </c>
      <c r="AU160" s="85">
        <f t="shared" si="73"/>
        <v>0</v>
      </c>
      <c r="AV160" s="85">
        <f t="shared" si="73"/>
        <v>0</v>
      </c>
      <c r="AW160" s="85">
        <f t="shared" si="73"/>
        <v>0</v>
      </c>
      <c r="AX160" s="85">
        <f t="shared" si="73"/>
        <v>0</v>
      </c>
      <c r="AY160" s="85">
        <f t="shared" si="73"/>
        <v>0</v>
      </c>
      <c r="AZ160" s="85">
        <f t="shared" si="73"/>
        <v>0</v>
      </c>
      <c r="BA160" s="85">
        <f t="shared" si="73"/>
        <v>0</v>
      </c>
      <c r="BB160" s="85">
        <f t="shared" si="73"/>
        <v>0</v>
      </c>
      <c r="BC160" s="85">
        <f t="shared" si="73"/>
        <v>0</v>
      </c>
      <c r="BD160" s="85">
        <f t="shared" si="73"/>
        <v>0</v>
      </c>
      <c r="BE160" s="85">
        <f t="shared" si="73"/>
        <v>0</v>
      </c>
      <c r="BF160" s="86">
        <f t="shared" si="73"/>
        <v>0</v>
      </c>
      <c r="BH160" s="167"/>
    </row>
    <row r="161" spans="1:60" x14ac:dyDescent="0.3">
      <c r="A161" s="76"/>
      <c r="C161" s="76"/>
      <c r="D161" s="76"/>
      <c r="E161" s="77"/>
      <c r="F161" s="77"/>
      <c r="G161" s="77"/>
      <c r="I161" s="59"/>
      <c r="J161" s="59"/>
      <c r="K161" s="83"/>
      <c r="L161" s="84"/>
      <c r="M161" s="61"/>
      <c r="N161" s="72"/>
      <c r="O161" s="287"/>
      <c r="P161" s="288"/>
      <c r="Q161" s="289"/>
      <c r="R161" s="279" t="s">
        <v>164</v>
      </c>
      <c r="S161" s="280"/>
      <c r="T161" s="280"/>
      <c r="U161" s="280"/>
      <c r="V161" s="280"/>
      <c r="W161" s="280"/>
      <c r="X161" s="79"/>
      <c r="Y161" s="79"/>
      <c r="Z161" s="79"/>
      <c r="AA161" s="85">
        <f>IFERROR(IF(AA121&lt;10,0,(AA158/(AA121+AA158+AA159))),0)</f>
        <v>0</v>
      </c>
      <c r="AB161" s="85">
        <f t="shared" ref="AB161:BF161" si="74">IFERROR(IF(AB121&lt;10,0,(AB158/(AB121+AB158+AB159))),0)</f>
        <v>0</v>
      </c>
      <c r="AC161" s="85">
        <f t="shared" si="74"/>
        <v>0</v>
      </c>
      <c r="AD161" s="85">
        <f t="shared" si="74"/>
        <v>0</v>
      </c>
      <c r="AE161" s="85">
        <f t="shared" si="74"/>
        <v>0</v>
      </c>
      <c r="AF161" s="85">
        <f t="shared" si="74"/>
        <v>0</v>
      </c>
      <c r="AG161" s="85">
        <f t="shared" si="74"/>
        <v>0</v>
      </c>
      <c r="AH161" s="85">
        <f t="shared" si="74"/>
        <v>0</v>
      </c>
      <c r="AI161" s="85">
        <f t="shared" si="74"/>
        <v>0</v>
      </c>
      <c r="AJ161" s="85">
        <f t="shared" si="74"/>
        <v>0</v>
      </c>
      <c r="AK161" s="85">
        <f t="shared" si="74"/>
        <v>0</v>
      </c>
      <c r="AL161" s="85">
        <f t="shared" si="74"/>
        <v>0</v>
      </c>
      <c r="AM161" s="85">
        <f t="shared" si="74"/>
        <v>0</v>
      </c>
      <c r="AN161" s="85">
        <f t="shared" si="74"/>
        <v>0</v>
      </c>
      <c r="AO161" s="85">
        <f t="shared" si="74"/>
        <v>0</v>
      </c>
      <c r="AP161" s="85">
        <f t="shared" si="74"/>
        <v>0</v>
      </c>
      <c r="AQ161" s="85">
        <f t="shared" si="74"/>
        <v>0</v>
      </c>
      <c r="AR161" s="85">
        <f t="shared" si="74"/>
        <v>0</v>
      </c>
      <c r="AS161" s="85">
        <f t="shared" si="74"/>
        <v>0</v>
      </c>
      <c r="AT161" s="85">
        <f t="shared" si="74"/>
        <v>0</v>
      </c>
      <c r="AU161" s="85">
        <f t="shared" si="74"/>
        <v>0</v>
      </c>
      <c r="AV161" s="85">
        <f t="shared" si="74"/>
        <v>0</v>
      </c>
      <c r="AW161" s="85">
        <f t="shared" si="74"/>
        <v>0</v>
      </c>
      <c r="AX161" s="85">
        <f t="shared" si="74"/>
        <v>0</v>
      </c>
      <c r="AY161" s="85">
        <f t="shared" si="74"/>
        <v>0</v>
      </c>
      <c r="AZ161" s="85">
        <f t="shared" si="74"/>
        <v>0</v>
      </c>
      <c r="BA161" s="85">
        <f t="shared" si="74"/>
        <v>0</v>
      </c>
      <c r="BB161" s="85">
        <f t="shared" si="74"/>
        <v>0</v>
      </c>
      <c r="BC161" s="85">
        <f t="shared" si="74"/>
        <v>0</v>
      </c>
      <c r="BD161" s="85">
        <f t="shared" si="74"/>
        <v>0</v>
      </c>
      <c r="BE161" s="85">
        <f t="shared" si="74"/>
        <v>0</v>
      </c>
      <c r="BF161" s="86">
        <f t="shared" si="74"/>
        <v>0</v>
      </c>
      <c r="BH161" s="167"/>
    </row>
    <row r="162" spans="1:60" x14ac:dyDescent="0.3">
      <c r="A162" s="76"/>
      <c r="C162" s="76"/>
      <c r="D162" s="76"/>
      <c r="E162" s="77"/>
      <c r="F162" s="77"/>
      <c r="G162" s="77"/>
      <c r="I162" s="59"/>
      <c r="J162" s="59"/>
      <c r="K162" s="83"/>
      <c r="L162" s="84"/>
      <c r="M162" s="61"/>
      <c r="N162" s="72"/>
      <c r="O162" s="287"/>
      <c r="P162" s="288"/>
      <c r="Q162" s="289"/>
      <c r="R162" s="279" t="s">
        <v>171</v>
      </c>
      <c r="S162" s="280"/>
      <c r="T162" s="280"/>
      <c r="U162" s="280"/>
      <c r="V162" s="280"/>
      <c r="W162" s="280"/>
      <c r="X162" s="79"/>
      <c r="Y162" s="79"/>
      <c r="Z162" s="79"/>
      <c r="AA162" s="85">
        <f>IFERROR(IF(AA121&lt;10,0,(AA159/(AA121+AA158+AA159))),0)</f>
        <v>0</v>
      </c>
      <c r="AB162" s="85">
        <f t="shared" ref="AB162:BF162" si="75">IFERROR(IF(AB121&lt;10,0,(AB159/(AB121+AB158+AB159))),0)</f>
        <v>0</v>
      </c>
      <c r="AC162" s="85">
        <f t="shared" si="75"/>
        <v>0</v>
      </c>
      <c r="AD162" s="85">
        <f t="shared" si="75"/>
        <v>0</v>
      </c>
      <c r="AE162" s="85">
        <f t="shared" si="75"/>
        <v>0</v>
      </c>
      <c r="AF162" s="85">
        <f t="shared" si="75"/>
        <v>0</v>
      </c>
      <c r="AG162" s="85">
        <f t="shared" si="75"/>
        <v>0</v>
      </c>
      <c r="AH162" s="85">
        <f t="shared" si="75"/>
        <v>0</v>
      </c>
      <c r="AI162" s="85">
        <f t="shared" si="75"/>
        <v>0</v>
      </c>
      <c r="AJ162" s="85">
        <f t="shared" si="75"/>
        <v>0</v>
      </c>
      <c r="AK162" s="85">
        <f t="shared" si="75"/>
        <v>0</v>
      </c>
      <c r="AL162" s="85">
        <f t="shared" si="75"/>
        <v>0</v>
      </c>
      <c r="AM162" s="85">
        <f t="shared" si="75"/>
        <v>0</v>
      </c>
      <c r="AN162" s="85">
        <f t="shared" si="75"/>
        <v>0</v>
      </c>
      <c r="AO162" s="85">
        <f t="shared" si="75"/>
        <v>0</v>
      </c>
      <c r="AP162" s="85">
        <f t="shared" si="75"/>
        <v>0</v>
      </c>
      <c r="AQ162" s="85">
        <f t="shared" si="75"/>
        <v>0</v>
      </c>
      <c r="AR162" s="85">
        <f t="shared" si="75"/>
        <v>0</v>
      </c>
      <c r="AS162" s="85">
        <f t="shared" si="75"/>
        <v>0</v>
      </c>
      <c r="AT162" s="85">
        <f t="shared" si="75"/>
        <v>0</v>
      </c>
      <c r="AU162" s="85">
        <f t="shared" si="75"/>
        <v>0</v>
      </c>
      <c r="AV162" s="85">
        <f t="shared" si="75"/>
        <v>0</v>
      </c>
      <c r="AW162" s="85">
        <f t="shared" si="75"/>
        <v>0</v>
      </c>
      <c r="AX162" s="85">
        <f t="shared" si="75"/>
        <v>0</v>
      </c>
      <c r="AY162" s="85">
        <f t="shared" si="75"/>
        <v>0</v>
      </c>
      <c r="AZ162" s="85">
        <f t="shared" si="75"/>
        <v>0</v>
      </c>
      <c r="BA162" s="85">
        <f t="shared" si="75"/>
        <v>0</v>
      </c>
      <c r="BB162" s="85">
        <f t="shared" si="75"/>
        <v>0</v>
      </c>
      <c r="BC162" s="85">
        <f t="shared" si="75"/>
        <v>0</v>
      </c>
      <c r="BD162" s="85">
        <f t="shared" si="75"/>
        <v>0</v>
      </c>
      <c r="BE162" s="85">
        <f t="shared" si="75"/>
        <v>0</v>
      </c>
      <c r="BF162" s="86">
        <f t="shared" si="75"/>
        <v>0</v>
      </c>
      <c r="BH162" s="167"/>
    </row>
    <row r="163" spans="1:60" x14ac:dyDescent="0.3">
      <c r="A163" s="76"/>
      <c r="C163" s="76"/>
      <c r="D163" s="76"/>
      <c r="E163" s="77"/>
      <c r="F163" s="77"/>
      <c r="G163" s="77"/>
      <c r="I163" s="59"/>
      <c r="J163" s="59"/>
      <c r="K163" s="83"/>
      <c r="L163" s="84"/>
      <c r="M163" s="61"/>
      <c r="N163" s="72"/>
      <c r="O163" s="287"/>
      <c r="P163" s="288"/>
      <c r="Q163" s="289"/>
      <c r="R163" s="279" t="s">
        <v>172</v>
      </c>
      <c r="S163" s="280"/>
      <c r="T163" s="280"/>
      <c r="U163" s="280"/>
      <c r="V163" s="280"/>
      <c r="W163" s="280"/>
      <c r="X163" s="79"/>
      <c r="Y163" s="79"/>
      <c r="Z163" s="79"/>
      <c r="AA163" s="87" t="str">
        <f>IFERROR(((AA146+AA150)/AA125),"")</f>
        <v/>
      </c>
      <c r="AB163" s="87" t="str">
        <f t="shared" ref="AB163:BF163" si="76">IFERROR(((AB146+AB150)/AB125),"")</f>
        <v/>
      </c>
      <c r="AC163" s="87" t="str">
        <f t="shared" si="76"/>
        <v/>
      </c>
      <c r="AD163" s="87" t="str">
        <f t="shared" si="76"/>
        <v/>
      </c>
      <c r="AE163" s="87" t="str">
        <f t="shared" si="76"/>
        <v/>
      </c>
      <c r="AF163" s="87" t="str">
        <f t="shared" si="76"/>
        <v/>
      </c>
      <c r="AG163" s="87" t="str">
        <f t="shared" si="76"/>
        <v/>
      </c>
      <c r="AH163" s="87" t="str">
        <f t="shared" si="76"/>
        <v/>
      </c>
      <c r="AI163" s="87" t="str">
        <f t="shared" si="76"/>
        <v/>
      </c>
      <c r="AJ163" s="87" t="str">
        <f t="shared" si="76"/>
        <v/>
      </c>
      <c r="AK163" s="87" t="str">
        <f t="shared" si="76"/>
        <v/>
      </c>
      <c r="AL163" s="87" t="str">
        <f t="shared" si="76"/>
        <v/>
      </c>
      <c r="AM163" s="87" t="str">
        <f t="shared" si="76"/>
        <v/>
      </c>
      <c r="AN163" s="87" t="str">
        <f t="shared" si="76"/>
        <v/>
      </c>
      <c r="AO163" s="87" t="str">
        <f t="shared" si="76"/>
        <v/>
      </c>
      <c r="AP163" s="87" t="str">
        <f t="shared" si="76"/>
        <v/>
      </c>
      <c r="AQ163" s="87" t="str">
        <f t="shared" si="76"/>
        <v/>
      </c>
      <c r="AR163" s="87" t="str">
        <f t="shared" si="76"/>
        <v/>
      </c>
      <c r="AS163" s="87" t="str">
        <f t="shared" si="76"/>
        <v/>
      </c>
      <c r="AT163" s="87" t="str">
        <f t="shared" si="76"/>
        <v/>
      </c>
      <c r="AU163" s="87" t="str">
        <f t="shared" si="76"/>
        <v/>
      </c>
      <c r="AV163" s="87" t="str">
        <f t="shared" si="76"/>
        <v/>
      </c>
      <c r="AW163" s="87" t="str">
        <f t="shared" si="76"/>
        <v/>
      </c>
      <c r="AX163" s="87" t="str">
        <f t="shared" si="76"/>
        <v/>
      </c>
      <c r="AY163" s="87" t="str">
        <f t="shared" si="76"/>
        <v/>
      </c>
      <c r="AZ163" s="87" t="str">
        <f t="shared" si="76"/>
        <v/>
      </c>
      <c r="BA163" s="87" t="str">
        <f t="shared" si="76"/>
        <v/>
      </c>
      <c r="BB163" s="87" t="str">
        <f t="shared" si="76"/>
        <v/>
      </c>
      <c r="BC163" s="87" t="str">
        <f t="shared" si="76"/>
        <v/>
      </c>
      <c r="BD163" s="87" t="str">
        <f t="shared" si="76"/>
        <v/>
      </c>
      <c r="BE163" s="87" t="str">
        <f t="shared" si="76"/>
        <v/>
      </c>
      <c r="BF163" s="86" t="str">
        <f t="shared" si="76"/>
        <v/>
      </c>
      <c r="BH163" s="167"/>
    </row>
    <row r="164" spans="1:60" x14ac:dyDescent="0.3">
      <c r="A164" s="76"/>
      <c r="C164" s="76"/>
      <c r="D164" s="76"/>
      <c r="E164" s="77"/>
      <c r="F164" s="77"/>
      <c r="G164" s="77"/>
      <c r="I164" s="80"/>
      <c r="J164" s="80"/>
      <c r="K164" s="81"/>
      <c r="L164" s="72"/>
      <c r="M164" s="61"/>
      <c r="N164" s="72"/>
      <c r="O164" s="287"/>
      <c r="P164" s="288"/>
      <c r="Q164" s="289"/>
      <c r="R164" s="279" t="s">
        <v>173</v>
      </c>
      <c r="S164" s="280"/>
      <c r="T164" s="280"/>
      <c r="U164" s="280"/>
      <c r="V164" s="280"/>
      <c r="W164" s="280"/>
      <c r="X164" s="79"/>
      <c r="Y164" s="79"/>
      <c r="Z164" s="79"/>
      <c r="AA164" s="87" t="str">
        <f>IFERROR((AA138+AA142)/(AA125+AA138+AA142),"")</f>
        <v/>
      </c>
      <c r="AB164" s="87" t="str">
        <f t="shared" ref="AB164:BF164" si="77">IFERROR((AB138+AB142)/(AB125+AB138+AB142),"")</f>
        <v/>
      </c>
      <c r="AC164" s="87" t="str">
        <f t="shared" si="77"/>
        <v/>
      </c>
      <c r="AD164" s="87" t="str">
        <f t="shared" si="77"/>
        <v/>
      </c>
      <c r="AE164" s="87" t="str">
        <f>IFERROR((AE138+AE142)/(AE125+AE138+AE142),"")</f>
        <v/>
      </c>
      <c r="AF164" s="87" t="str">
        <f t="shared" si="77"/>
        <v/>
      </c>
      <c r="AG164" s="87" t="str">
        <f t="shared" si="77"/>
        <v/>
      </c>
      <c r="AH164" s="87" t="str">
        <f t="shared" si="77"/>
        <v/>
      </c>
      <c r="AI164" s="87" t="str">
        <f t="shared" si="77"/>
        <v/>
      </c>
      <c r="AJ164" s="87" t="str">
        <f t="shared" si="77"/>
        <v/>
      </c>
      <c r="AK164" s="87" t="str">
        <f t="shared" si="77"/>
        <v/>
      </c>
      <c r="AL164" s="87" t="str">
        <f t="shared" si="77"/>
        <v/>
      </c>
      <c r="AM164" s="87" t="str">
        <f t="shared" si="77"/>
        <v/>
      </c>
      <c r="AN164" s="87" t="str">
        <f t="shared" si="77"/>
        <v/>
      </c>
      <c r="AO164" s="87" t="str">
        <f t="shared" si="77"/>
        <v/>
      </c>
      <c r="AP164" s="87" t="str">
        <f t="shared" si="77"/>
        <v/>
      </c>
      <c r="AQ164" s="87" t="str">
        <f t="shared" si="77"/>
        <v/>
      </c>
      <c r="AR164" s="87" t="str">
        <f t="shared" si="77"/>
        <v/>
      </c>
      <c r="AS164" s="87" t="str">
        <f t="shared" si="77"/>
        <v/>
      </c>
      <c r="AT164" s="87" t="str">
        <f t="shared" si="77"/>
        <v/>
      </c>
      <c r="AU164" s="87" t="str">
        <f t="shared" si="77"/>
        <v/>
      </c>
      <c r="AV164" s="87" t="str">
        <f t="shared" si="77"/>
        <v/>
      </c>
      <c r="AW164" s="87" t="str">
        <f t="shared" si="77"/>
        <v/>
      </c>
      <c r="AX164" s="87" t="str">
        <f t="shared" si="77"/>
        <v/>
      </c>
      <c r="AY164" s="87" t="str">
        <f t="shared" si="77"/>
        <v/>
      </c>
      <c r="AZ164" s="87" t="str">
        <f t="shared" si="77"/>
        <v/>
      </c>
      <c r="BA164" s="87" t="str">
        <f t="shared" si="77"/>
        <v/>
      </c>
      <c r="BB164" s="87" t="str">
        <f t="shared" si="77"/>
        <v/>
      </c>
      <c r="BC164" s="87" t="str">
        <f t="shared" si="77"/>
        <v/>
      </c>
      <c r="BD164" s="87" t="str">
        <f t="shared" si="77"/>
        <v/>
      </c>
      <c r="BE164" s="87" t="str">
        <f t="shared" si="77"/>
        <v/>
      </c>
      <c r="BF164" s="86" t="str">
        <f t="shared" si="77"/>
        <v/>
      </c>
      <c r="BH164" s="167"/>
    </row>
    <row r="165" spans="1:60" x14ac:dyDescent="0.3">
      <c r="A165" s="76"/>
      <c r="C165" s="76"/>
      <c r="D165" s="76"/>
      <c r="E165" s="77"/>
      <c r="F165" s="77"/>
      <c r="G165" s="77"/>
      <c r="I165" s="80"/>
      <c r="J165" s="80"/>
      <c r="K165" s="81"/>
      <c r="L165" s="72"/>
      <c r="M165" s="61"/>
      <c r="N165" s="72"/>
      <c r="O165" s="287"/>
      <c r="P165" s="288"/>
      <c r="Q165" s="289"/>
      <c r="R165" s="279" t="s">
        <v>174</v>
      </c>
      <c r="S165" s="280"/>
      <c r="T165" s="280"/>
      <c r="U165" s="280"/>
      <c r="V165" s="280"/>
      <c r="W165" s="280"/>
      <c r="X165" s="79"/>
      <c r="Y165" s="79"/>
      <c r="Z165" s="79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  <c r="AV165" s="64"/>
      <c r="AW165" s="64"/>
      <c r="AX165" s="64"/>
      <c r="AY165" s="64"/>
      <c r="AZ165" s="64"/>
      <c r="BA165" s="64"/>
      <c r="BB165" s="64"/>
      <c r="BC165" s="64"/>
      <c r="BD165" s="64"/>
      <c r="BE165" s="64"/>
      <c r="BF165" s="165"/>
      <c r="BH165" s="167"/>
    </row>
    <row r="166" spans="1:60" x14ac:dyDescent="0.3">
      <c r="A166" s="76"/>
      <c r="C166" s="76"/>
      <c r="D166" s="76"/>
      <c r="E166" s="77"/>
      <c r="F166" s="77"/>
      <c r="G166" s="77"/>
      <c r="I166" s="80"/>
      <c r="J166" s="80"/>
      <c r="K166" s="81"/>
      <c r="L166" s="72"/>
      <c r="M166" s="61"/>
      <c r="N166" s="72"/>
      <c r="O166" s="287"/>
      <c r="P166" s="288"/>
      <c r="Q166" s="289"/>
      <c r="R166" s="279" t="s">
        <v>175</v>
      </c>
      <c r="S166" s="280"/>
      <c r="T166" s="280"/>
      <c r="U166" s="280"/>
      <c r="V166" s="280"/>
      <c r="W166" s="280"/>
      <c r="X166" s="79"/>
      <c r="Y166" s="79"/>
      <c r="Z166" s="79"/>
      <c r="AA166" s="64" t="e">
        <f>IF(AA125&lt;&gt;0,ROUNDUP(AA121*0.08,0),0)</f>
        <v>#VALUE!</v>
      </c>
      <c r="AB166" s="64" t="e">
        <f t="shared" ref="AB166:BE166" si="78">IF(AB125&lt;&gt;0,ROUNDUP(AB121*0.08,0),0)</f>
        <v>#VALUE!</v>
      </c>
      <c r="AC166" s="64" t="e">
        <f t="shared" si="78"/>
        <v>#VALUE!</v>
      </c>
      <c r="AD166" s="64" t="e">
        <f t="shared" si="78"/>
        <v>#VALUE!</v>
      </c>
      <c r="AE166" s="64" t="e">
        <f t="shared" si="78"/>
        <v>#VALUE!</v>
      </c>
      <c r="AF166" s="64" t="e">
        <f t="shared" si="78"/>
        <v>#VALUE!</v>
      </c>
      <c r="AG166" s="64" t="e">
        <f t="shared" si="78"/>
        <v>#VALUE!</v>
      </c>
      <c r="AH166" s="64" t="e">
        <f t="shared" si="78"/>
        <v>#VALUE!</v>
      </c>
      <c r="AI166" s="64" t="e">
        <f t="shared" si="78"/>
        <v>#VALUE!</v>
      </c>
      <c r="AJ166" s="64" t="e">
        <f t="shared" si="78"/>
        <v>#VALUE!</v>
      </c>
      <c r="AK166" s="64" t="e">
        <f t="shared" si="78"/>
        <v>#VALUE!</v>
      </c>
      <c r="AL166" s="64" t="e">
        <f t="shared" si="78"/>
        <v>#VALUE!</v>
      </c>
      <c r="AM166" s="64" t="e">
        <f t="shared" si="78"/>
        <v>#VALUE!</v>
      </c>
      <c r="AN166" s="64" t="e">
        <f t="shared" si="78"/>
        <v>#VALUE!</v>
      </c>
      <c r="AO166" s="64" t="e">
        <f t="shared" si="78"/>
        <v>#VALUE!</v>
      </c>
      <c r="AP166" s="64" t="e">
        <f t="shared" si="78"/>
        <v>#VALUE!</v>
      </c>
      <c r="AQ166" s="64" t="e">
        <f t="shared" si="78"/>
        <v>#VALUE!</v>
      </c>
      <c r="AR166" s="64" t="e">
        <f t="shared" si="78"/>
        <v>#VALUE!</v>
      </c>
      <c r="AS166" s="64" t="e">
        <f t="shared" si="78"/>
        <v>#VALUE!</v>
      </c>
      <c r="AT166" s="64" t="e">
        <f t="shared" si="78"/>
        <v>#VALUE!</v>
      </c>
      <c r="AU166" s="64" t="e">
        <f t="shared" si="78"/>
        <v>#VALUE!</v>
      </c>
      <c r="AV166" s="64" t="e">
        <f t="shared" si="78"/>
        <v>#VALUE!</v>
      </c>
      <c r="AW166" s="64" t="e">
        <f t="shared" si="78"/>
        <v>#VALUE!</v>
      </c>
      <c r="AX166" s="64" t="e">
        <f t="shared" si="78"/>
        <v>#VALUE!</v>
      </c>
      <c r="AY166" s="64" t="e">
        <f t="shared" si="78"/>
        <v>#VALUE!</v>
      </c>
      <c r="AZ166" s="64" t="e">
        <f t="shared" si="78"/>
        <v>#VALUE!</v>
      </c>
      <c r="BA166" s="64" t="e">
        <f t="shared" si="78"/>
        <v>#VALUE!</v>
      </c>
      <c r="BB166" s="64" t="e">
        <f t="shared" si="78"/>
        <v>#VALUE!</v>
      </c>
      <c r="BC166" s="64" t="e">
        <f t="shared" si="78"/>
        <v>#VALUE!</v>
      </c>
      <c r="BD166" s="64" t="e">
        <f t="shared" si="78"/>
        <v>#VALUE!</v>
      </c>
      <c r="BE166" s="64" t="e">
        <f t="shared" si="78"/>
        <v>#VALUE!</v>
      </c>
      <c r="BF166" s="165" t="e">
        <f>SUM(AA166:BE166)</f>
        <v>#VALUE!</v>
      </c>
      <c r="BH166" s="167"/>
    </row>
    <row r="167" spans="1:60" x14ac:dyDescent="0.3">
      <c r="A167" s="76"/>
      <c r="C167" s="76"/>
      <c r="D167" s="76"/>
      <c r="E167" s="77"/>
      <c r="F167" s="77"/>
      <c r="G167" s="77"/>
      <c r="I167" s="59"/>
      <c r="J167" s="59"/>
      <c r="K167" s="83"/>
      <c r="L167" s="84"/>
      <c r="M167" s="61"/>
      <c r="N167" s="72"/>
      <c r="O167" s="287"/>
      <c r="P167" s="288"/>
      <c r="Q167" s="289"/>
      <c r="R167" s="279"/>
      <c r="S167" s="280"/>
      <c r="T167" s="280"/>
      <c r="U167" s="280"/>
      <c r="V167" s="280"/>
      <c r="W167" s="280"/>
      <c r="X167" s="79"/>
      <c r="Y167" s="79"/>
      <c r="Z167" s="79"/>
      <c r="AA167" s="64" t="e">
        <f>AA150+AA146+AA142+AA138</f>
        <v>#VALUE!</v>
      </c>
      <c r="AB167" s="64" t="e">
        <f t="shared" ref="AB167:BE167" si="79">AB150+AB146+AB142+AB138</f>
        <v>#VALUE!</v>
      </c>
      <c r="AC167" s="64" t="e">
        <f t="shared" si="79"/>
        <v>#VALUE!</v>
      </c>
      <c r="AD167" s="64" t="e">
        <f t="shared" si="79"/>
        <v>#VALUE!</v>
      </c>
      <c r="AE167" s="64" t="e">
        <f t="shared" si="79"/>
        <v>#VALUE!</v>
      </c>
      <c r="AF167" s="64" t="e">
        <f t="shared" si="79"/>
        <v>#VALUE!</v>
      </c>
      <c r="AG167" s="64" t="e">
        <f t="shared" si="79"/>
        <v>#VALUE!</v>
      </c>
      <c r="AH167" s="64" t="e">
        <f t="shared" si="79"/>
        <v>#VALUE!</v>
      </c>
      <c r="AI167" s="64" t="e">
        <f t="shared" si="79"/>
        <v>#VALUE!</v>
      </c>
      <c r="AJ167" s="64" t="e">
        <f t="shared" si="79"/>
        <v>#VALUE!</v>
      </c>
      <c r="AK167" s="64" t="e">
        <f t="shared" si="79"/>
        <v>#VALUE!</v>
      </c>
      <c r="AL167" s="64" t="e">
        <f t="shared" si="79"/>
        <v>#VALUE!</v>
      </c>
      <c r="AM167" s="64" t="e">
        <f t="shared" si="79"/>
        <v>#VALUE!</v>
      </c>
      <c r="AN167" s="64" t="e">
        <f t="shared" si="79"/>
        <v>#VALUE!</v>
      </c>
      <c r="AO167" s="64" t="e">
        <f t="shared" si="79"/>
        <v>#VALUE!</v>
      </c>
      <c r="AP167" s="64" t="e">
        <f t="shared" si="79"/>
        <v>#VALUE!</v>
      </c>
      <c r="AQ167" s="64" t="e">
        <f t="shared" si="79"/>
        <v>#VALUE!</v>
      </c>
      <c r="AR167" s="64" t="e">
        <f t="shared" si="79"/>
        <v>#VALUE!</v>
      </c>
      <c r="AS167" s="64" t="e">
        <f t="shared" si="79"/>
        <v>#VALUE!</v>
      </c>
      <c r="AT167" s="64" t="e">
        <f t="shared" si="79"/>
        <v>#VALUE!</v>
      </c>
      <c r="AU167" s="64" t="e">
        <f t="shared" si="79"/>
        <v>#VALUE!</v>
      </c>
      <c r="AV167" s="64" t="e">
        <f t="shared" si="79"/>
        <v>#VALUE!</v>
      </c>
      <c r="AW167" s="64" t="e">
        <f t="shared" si="79"/>
        <v>#VALUE!</v>
      </c>
      <c r="AX167" s="64" t="e">
        <f t="shared" si="79"/>
        <v>#VALUE!</v>
      </c>
      <c r="AY167" s="64" t="e">
        <f t="shared" si="79"/>
        <v>#VALUE!</v>
      </c>
      <c r="AZ167" s="64" t="e">
        <f t="shared" si="79"/>
        <v>#VALUE!</v>
      </c>
      <c r="BA167" s="64" t="e">
        <f t="shared" si="79"/>
        <v>#VALUE!</v>
      </c>
      <c r="BB167" s="64" t="e">
        <f t="shared" si="79"/>
        <v>#VALUE!</v>
      </c>
      <c r="BC167" s="64" t="e">
        <f t="shared" si="79"/>
        <v>#VALUE!</v>
      </c>
      <c r="BD167" s="64" t="e">
        <f t="shared" si="79"/>
        <v>#VALUE!</v>
      </c>
      <c r="BE167" s="64" t="e">
        <f t="shared" si="79"/>
        <v>#VALUE!</v>
      </c>
      <c r="BF167" s="165" t="e">
        <f>SUM(AA167:BE167)</f>
        <v>#VALUE!</v>
      </c>
      <c r="BH167" s="167"/>
    </row>
    <row r="168" spans="1:60" x14ac:dyDescent="0.3">
      <c r="A168" s="76"/>
      <c r="C168" s="76"/>
      <c r="D168" s="76"/>
      <c r="E168" s="77"/>
      <c r="F168" s="77"/>
      <c r="G168" s="77"/>
      <c r="I168" s="59"/>
      <c r="J168" s="59"/>
      <c r="K168" s="83"/>
      <c r="L168" s="84"/>
      <c r="M168" s="61"/>
      <c r="N168" s="72"/>
      <c r="O168" s="287"/>
      <c r="P168" s="288"/>
      <c r="Q168" s="289"/>
      <c r="R168" s="279" t="s">
        <v>176</v>
      </c>
      <c r="S168" s="280"/>
      <c r="T168" s="280"/>
      <c r="U168" s="280"/>
      <c r="V168" s="280"/>
      <c r="W168" s="280"/>
      <c r="X168" s="79"/>
      <c r="Y168" s="79"/>
      <c r="Z168" s="79"/>
      <c r="AA168" s="88" t="e">
        <f>AA166-AA167</f>
        <v>#VALUE!</v>
      </c>
      <c r="AB168" s="88" t="e">
        <f t="shared" ref="AB168:BE168" si="80">AB166-AB167</f>
        <v>#VALUE!</v>
      </c>
      <c r="AC168" s="88" t="e">
        <f t="shared" si="80"/>
        <v>#VALUE!</v>
      </c>
      <c r="AD168" s="88" t="e">
        <f t="shared" si="80"/>
        <v>#VALUE!</v>
      </c>
      <c r="AE168" s="88" t="e">
        <f t="shared" si="80"/>
        <v>#VALUE!</v>
      </c>
      <c r="AF168" s="88" t="e">
        <f t="shared" si="80"/>
        <v>#VALUE!</v>
      </c>
      <c r="AG168" s="88" t="e">
        <f t="shared" si="80"/>
        <v>#VALUE!</v>
      </c>
      <c r="AH168" s="88" t="e">
        <f t="shared" si="80"/>
        <v>#VALUE!</v>
      </c>
      <c r="AI168" s="88" t="e">
        <f t="shared" si="80"/>
        <v>#VALUE!</v>
      </c>
      <c r="AJ168" s="88" t="e">
        <f t="shared" si="80"/>
        <v>#VALUE!</v>
      </c>
      <c r="AK168" s="88" t="e">
        <f t="shared" si="80"/>
        <v>#VALUE!</v>
      </c>
      <c r="AL168" s="88" t="e">
        <f t="shared" si="80"/>
        <v>#VALUE!</v>
      </c>
      <c r="AM168" s="88" t="e">
        <f t="shared" si="80"/>
        <v>#VALUE!</v>
      </c>
      <c r="AN168" s="88" t="e">
        <f t="shared" si="80"/>
        <v>#VALUE!</v>
      </c>
      <c r="AO168" s="88" t="e">
        <f t="shared" si="80"/>
        <v>#VALUE!</v>
      </c>
      <c r="AP168" s="88" t="e">
        <f t="shared" si="80"/>
        <v>#VALUE!</v>
      </c>
      <c r="AQ168" s="88" t="e">
        <f t="shared" si="80"/>
        <v>#VALUE!</v>
      </c>
      <c r="AR168" s="88" t="e">
        <f t="shared" si="80"/>
        <v>#VALUE!</v>
      </c>
      <c r="AS168" s="88" t="e">
        <f t="shared" si="80"/>
        <v>#VALUE!</v>
      </c>
      <c r="AT168" s="88" t="e">
        <f t="shared" si="80"/>
        <v>#VALUE!</v>
      </c>
      <c r="AU168" s="88" t="e">
        <f t="shared" si="80"/>
        <v>#VALUE!</v>
      </c>
      <c r="AV168" s="88" t="e">
        <f t="shared" si="80"/>
        <v>#VALUE!</v>
      </c>
      <c r="AW168" s="88" t="e">
        <f t="shared" si="80"/>
        <v>#VALUE!</v>
      </c>
      <c r="AX168" s="88" t="e">
        <f t="shared" si="80"/>
        <v>#VALUE!</v>
      </c>
      <c r="AY168" s="88" t="e">
        <f t="shared" si="80"/>
        <v>#VALUE!</v>
      </c>
      <c r="AZ168" s="88" t="e">
        <f t="shared" si="80"/>
        <v>#VALUE!</v>
      </c>
      <c r="BA168" s="88" t="e">
        <f t="shared" si="80"/>
        <v>#VALUE!</v>
      </c>
      <c r="BB168" s="88" t="e">
        <f t="shared" si="80"/>
        <v>#VALUE!</v>
      </c>
      <c r="BC168" s="88" t="e">
        <f t="shared" si="80"/>
        <v>#VALUE!</v>
      </c>
      <c r="BD168" s="88" t="e">
        <f t="shared" si="80"/>
        <v>#VALUE!</v>
      </c>
      <c r="BE168" s="88" t="e">
        <f t="shared" si="80"/>
        <v>#VALUE!</v>
      </c>
      <c r="BF168" s="171" t="e">
        <f>BF166-BF167</f>
        <v>#VALUE!</v>
      </c>
      <c r="BH168" s="167"/>
    </row>
    <row r="169" spans="1:60" x14ac:dyDescent="0.3">
      <c r="A169" s="76"/>
      <c r="C169" s="76"/>
      <c r="D169" s="76"/>
      <c r="E169" s="77"/>
      <c r="F169" s="77"/>
      <c r="G169" s="77"/>
      <c r="I169" s="59"/>
      <c r="J169" s="59"/>
      <c r="K169" s="83"/>
      <c r="L169" s="84"/>
      <c r="M169" s="61"/>
      <c r="N169" s="72"/>
      <c r="O169" s="287"/>
      <c r="P169" s="288"/>
      <c r="Q169" s="289"/>
      <c r="R169" s="279" t="s">
        <v>177</v>
      </c>
      <c r="S169" s="280"/>
      <c r="T169" s="280"/>
      <c r="U169" s="280"/>
      <c r="V169" s="280"/>
      <c r="W169" s="280"/>
      <c r="X169" s="90"/>
      <c r="Y169" s="90"/>
      <c r="Z169" s="90"/>
      <c r="BF169" s="172"/>
    </row>
    <row r="170" spans="1:60" ht="15" hidden="1" customHeight="1" thickBot="1" x14ac:dyDescent="0.35">
      <c r="A170" s="80"/>
      <c r="C170" s="80"/>
      <c r="D170" s="80"/>
      <c r="E170" s="80"/>
      <c r="F170" s="59"/>
      <c r="G170" s="59"/>
      <c r="I170" s="59"/>
      <c r="J170" s="59"/>
      <c r="K170" s="83"/>
      <c r="L170" s="84"/>
      <c r="M170" s="61"/>
      <c r="N170" s="72"/>
      <c r="O170" s="290"/>
      <c r="P170" s="291"/>
      <c r="Q170" s="292"/>
      <c r="R170" s="279" t="s">
        <v>178</v>
      </c>
      <c r="S170" s="280"/>
      <c r="T170" s="280"/>
      <c r="U170" s="280"/>
      <c r="V170" s="280"/>
      <c r="W170" s="280"/>
      <c r="X170" s="90"/>
      <c r="Y170" s="90"/>
      <c r="Z170" s="90"/>
      <c r="BF170" s="172"/>
    </row>
    <row r="171" spans="1:60" ht="14.4" hidden="1" customHeight="1" x14ac:dyDescent="0.3">
      <c r="A171" s="80"/>
      <c r="C171" s="80"/>
      <c r="D171" s="80"/>
      <c r="E171" s="80"/>
      <c r="F171" s="59"/>
      <c r="G171" s="59"/>
      <c r="O171" s="137"/>
      <c r="AA171" s="54" t="e">
        <f t="shared" ref="AA171:BE171" si="81">COUNTIFS(AA3:AA41,"",$F$3:$F$37,$O$172)</f>
        <v>#VALUE!</v>
      </c>
      <c r="AB171" s="54" t="e">
        <f t="shared" si="81"/>
        <v>#VALUE!</v>
      </c>
      <c r="AC171" s="54" t="e">
        <f t="shared" si="81"/>
        <v>#VALUE!</v>
      </c>
      <c r="AD171" s="54" t="e">
        <f t="shared" si="81"/>
        <v>#VALUE!</v>
      </c>
      <c r="AE171" s="54" t="e">
        <f t="shared" si="81"/>
        <v>#VALUE!</v>
      </c>
      <c r="AF171" s="54" t="e">
        <f t="shared" si="81"/>
        <v>#VALUE!</v>
      </c>
      <c r="AG171" s="54" t="e">
        <f t="shared" si="81"/>
        <v>#VALUE!</v>
      </c>
      <c r="AH171" s="54" t="e">
        <f t="shared" si="81"/>
        <v>#VALUE!</v>
      </c>
      <c r="AI171" s="54" t="e">
        <f t="shared" si="81"/>
        <v>#VALUE!</v>
      </c>
      <c r="AJ171" s="54" t="e">
        <f t="shared" si="81"/>
        <v>#VALUE!</v>
      </c>
      <c r="AK171" s="54" t="e">
        <f t="shared" si="81"/>
        <v>#VALUE!</v>
      </c>
      <c r="AL171" s="54" t="e">
        <f t="shared" si="81"/>
        <v>#VALUE!</v>
      </c>
      <c r="AM171" s="54" t="e">
        <f t="shared" si="81"/>
        <v>#VALUE!</v>
      </c>
      <c r="AN171" s="54" t="e">
        <f t="shared" si="81"/>
        <v>#VALUE!</v>
      </c>
      <c r="AO171" s="54" t="e">
        <f t="shared" si="81"/>
        <v>#VALUE!</v>
      </c>
      <c r="AP171" s="54" t="e">
        <f t="shared" si="81"/>
        <v>#VALUE!</v>
      </c>
      <c r="AQ171" s="54" t="e">
        <f t="shared" si="81"/>
        <v>#VALUE!</v>
      </c>
      <c r="AR171" s="54" t="e">
        <f t="shared" si="81"/>
        <v>#VALUE!</v>
      </c>
      <c r="AS171" s="54" t="e">
        <f t="shared" si="81"/>
        <v>#VALUE!</v>
      </c>
      <c r="AT171" s="54" t="e">
        <f t="shared" si="81"/>
        <v>#VALUE!</v>
      </c>
      <c r="AU171" s="54" t="e">
        <f t="shared" si="81"/>
        <v>#VALUE!</v>
      </c>
      <c r="AV171" s="54" t="e">
        <f t="shared" si="81"/>
        <v>#VALUE!</v>
      </c>
      <c r="AW171" s="54" t="e">
        <f t="shared" si="81"/>
        <v>#VALUE!</v>
      </c>
      <c r="AX171" s="54" t="e">
        <f t="shared" si="81"/>
        <v>#VALUE!</v>
      </c>
      <c r="AY171" s="54" t="e">
        <f t="shared" si="81"/>
        <v>#VALUE!</v>
      </c>
      <c r="AZ171" s="54" t="e">
        <f t="shared" si="81"/>
        <v>#VALUE!</v>
      </c>
      <c r="BA171" s="54" t="e">
        <f t="shared" si="81"/>
        <v>#VALUE!</v>
      </c>
      <c r="BB171" s="54" t="e">
        <f t="shared" si="81"/>
        <v>#VALUE!</v>
      </c>
      <c r="BC171" s="54" t="e">
        <f t="shared" si="81"/>
        <v>#VALUE!</v>
      </c>
      <c r="BD171" s="54" t="e">
        <f t="shared" si="81"/>
        <v>#VALUE!</v>
      </c>
      <c r="BE171" s="54" t="e">
        <f t="shared" si="81"/>
        <v>#VALUE!</v>
      </c>
      <c r="BF171" s="165" t="str">
        <f>IFERROR(AVERAGE(AA171:BE171),"")</f>
        <v/>
      </c>
      <c r="BG171" s="167"/>
    </row>
    <row r="172" spans="1:60" ht="14.4" hidden="1" customHeight="1" x14ac:dyDescent="0.3">
      <c r="A172" s="80"/>
      <c r="C172" s="80"/>
      <c r="D172" s="80"/>
      <c r="E172" s="80"/>
      <c r="F172" s="59"/>
      <c r="G172" s="59"/>
      <c r="O172" s="293" t="s">
        <v>179</v>
      </c>
      <c r="P172" s="293"/>
      <c r="Q172" s="293"/>
      <c r="AA172" s="64" t="e">
        <f>AA180+AA189+AA193+AA197+AA201+AA184+AA205</f>
        <v>#VALUE!</v>
      </c>
      <c r="AB172" s="64" t="e">
        <f t="shared" ref="AB172:BE172" si="82">AB180+AB189+AB193+AB197+AB201+AB184+AB205</f>
        <v>#VALUE!</v>
      </c>
      <c r="AC172" s="64" t="e">
        <f t="shared" si="82"/>
        <v>#VALUE!</v>
      </c>
      <c r="AD172" s="64" t="e">
        <f t="shared" si="82"/>
        <v>#VALUE!</v>
      </c>
      <c r="AE172" s="64" t="e">
        <f t="shared" si="82"/>
        <v>#VALUE!</v>
      </c>
      <c r="AF172" s="64" t="e">
        <f t="shared" si="82"/>
        <v>#VALUE!</v>
      </c>
      <c r="AG172" s="64" t="e">
        <f t="shared" si="82"/>
        <v>#VALUE!</v>
      </c>
      <c r="AH172" s="64" t="e">
        <f t="shared" si="82"/>
        <v>#VALUE!</v>
      </c>
      <c r="AI172" s="64" t="e">
        <f t="shared" si="82"/>
        <v>#VALUE!</v>
      </c>
      <c r="AJ172" s="64" t="e">
        <f t="shared" si="82"/>
        <v>#VALUE!</v>
      </c>
      <c r="AK172" s="64" t="e">
        <f t="shared" si="82"/>
        <v>#VALUE!</v>
      </c>
      <c r="AL172" s="64" t="e">
        <f t="shared" si="82"/>
        <v>#VALUE!</v>
      </c>
      <c r="AM172" s="64" t="e">
        <f t="shared" si="82"/>
        <v>#VALUE!</v>
      </c>
      <c r="AN172" s="64" t="e">
        <f t="shared" si="82"/>
        <v>#VALUE!</v>
      </c>
      <c r="AO172" s="64" t="e">
        <f t="shared" si="82"/>
        <v>#VALUE!</v>
      </c>
      <c r="AP172" s="64" t="e">
        <f t="shared" si="82"/>
        <v>#VALUE!</v>
      </c>
      <c r="AQ172" s="64" t="e">
        <f t="shared" si="82"/>
        <v>#VALUE!</v>
      </c>
      <c r="AR172" s="64" t="e">
        <f t="shared" si="82"/>
        <v>#VALUE!</v>
      </c>
      <c r="AS172" s="64" t="e">
        <f t="shared" si="82"/>
        <v>#VALUE!</v>
      </c>
      <c r="AT172" s="64" t="e">
        <f t="shared" si="82"/>
        <v>#VALUE!</v>
      </c>
      <c r="AU172" s="64" t="e">
        <f t="shared" si="82"/>
        <v>#VALUE!</v>
      </c>
      <c r="AV172" s="64" t="e">
        <f t="shared" si="82"/>
        <v>#VALUE!</v>
      </c>
      <c r="AW172" s="64" t="e">
        <f t="shared" si="82"/>
        <v>#VALUE!</v>
      </c>
      <c r="AX172" s="64" t="e">
        <f t="shared" si="82"/>
        <v>#VALUE!</v>
      </c>
      <c r="AY172" s="64" t="e">
        <f t="shared" si="82"/>
        <v>#VALUE!</v>
      </c>
      <c r="AZ172" s="64" t="e">
        <f t="shared" si="82"/>
        <v>#VALUE!</v>
      </c>
      <c r="BA172" s="64" t="e">
        <f t="shared" si="82"/>
        <v>#VALUE!</v>
      </c>
      <c r="BB172" s="64" t="e">
        <f t="shared" si="82"/>
        <v>#VALUE!</v>
      </c>
      <c r="BC172" s="64" t="e">
        <f t="shared" si="82"/>
        <v>#VALUE!</v>
      </c>
      <c r="BD172" s="64" t="e">
        <f t="shared" si="82"/>
        <v>#VALUE!</v>
      </c>
      <c r="BE172" s="64" t="e">
        <f t="shared" si="82"/>
        <v>#VALUE!</v>
      </c>
      <c r="BF172" s="165" t="e">
        <f>MAX(AA172:BE172)</f>
        <v>#VALUE!</v>
      </c>
      <c r="BG172" s="167"/>
    </row>
    <row r="173" spans="1:60" ht="14.4" hidden="1" customHeight="1" x14ac:dyDescent="0.3">
      <c r="A173" s="80"/>
      <c r="C173" s="80"/>
      <c r="D173" s="80"/>
      <c r="E173" s="80"/>
      <c r="F173" s="59"/>
      <c r="G173" s="59"/>
      <c r="O173" s="284" t="str">
        <f>O172&amp;"'s  Team"</f>
        <v>Ali's  Team</v>
      </c>
      <c r="P173" s="285"/>
      <c r="Q173" s="286"/>
      <c r="R173" s="279" t="s">
        <v>27</v>
      </c>
      <c r="S173" s="280"/>
      <c r="T173" s="280"/>
      <c r="U173" s="280"/>
      <c r="V173" s="280"/>
      <c r="W173" s="280"/>
      <c r="X173" s="79"/>
      <c r="Y173" s="79"/>
      <c r="Z173" s="79"/>
      <c r="AA173" s="64" t="e">
        <f>AA181+AA190+AA194+AA202+AA185+AA198+AA206</f>
        <v>#VALUE!</v>
      </c>
      <c r="AB173" s="64" t="e">
        <f t="shared" ref="AB173:BE175" si="83">AB181+AB190+AB194+AB202+AB185+AB198+AB206</f>
        <v>#VALUE!</v>
      </c>
      <c r="AC173" s="64" t="e">
        <f t="shared" si="83"/>
        <v>#VALUE!</v>
      </c>
      <c r="AD173" s="64" t="e">
        <f t="shared" si="83"/>
        <v>#VALUE!</v>
      </c>
      <c r="AE173" s="64" t="e">
        <f t="shared" si="83"/>
        <v>#VALUE!</v>
      </c>
      <c r="AF173" s="64" t="e">
        <f t="shared" si="83"/>
        <v>#VALUE!</v>
      </c>
      <c r="AG173" s="64" t="e">
        <f t="shared" si="83"/>
        <v>#VALUE!</v>
      </c>
      <c r="AH173" s="64" t="e">
        <f t="shared" si="83"/>
        <v>#VALUE!</v>
      </c>
      <c r="AI173" s="64" t="e">
        <f t="shared" si="83"/>
        <v>#VALUE!</v>
      </c>
      <c r="AJ173" s="64" t="e">
        <f t="shared" si="83"/>
        <v>#VALUE!</v>
      </c>
      <c r="AK173" s="64" t="e">
        <f t="shared" si="83"/>
        <v>#VALUE!</v>
      </c>
      <c r="AL173" s="64" t="e">
        <f t="shared" si="83"/>
        <v>#VALUE!</v>
      </c>
      <c r="AM173" s="64" t="e">
        <f t="shared" si="83"/>
        <v>#VALUE!</v>
      </c>
      <c r="AN173" s="64" t="e">
        <f t="shared" si="83"/>
        <v>#VALUE!</v>
      </c>
      <c r="AO173" s="64" t="e">
        <f t="shared" si="83"/>
        <v>#VALUE!</v>
      </c>
      <c r="AP173" s="64" t="e">
        <f t="shared" si="83"/>
        <v>#VALUE!</v>
      </c>
      <c r="AQ173" s="64" t="e">
        <f t="shared" si="83"/>
        <v>#VALUE!</v>
      </c>
      <c r="AR173" s="64" t="e">
        <f t="shared" si="83"/>
        <v>#VALUE!</v>
      </c>
      <c r="AS173" s="64" t="e">
        <f t="shared" si="83"/>
        <v>#VALUE!</v>
      </c>
      <c r="AT173" s="64" t="e">
        <f t="shared" si="83"/>
        <v>#VALUE!</v>
      </c>
      <c r="AU173" s="64" t="e">
        <f t="shared" si="83"/>
        <v>#VALUE!</v>
      </c>
      <c r="AV173" s="64" t="e">
        <f t="shared" si="83"/>
        <v>#VALUE!</v>
      </c>
      <c r="AW173" s="64" t="e">
        <f t="shared" si="83"/>
        <v>#VALUE!</v>
      </c>
      <c r="AX173" s="64" t="e">
        <f t="shared" si="83"/>
        <v>#VALUE!</v>
      </c>
      <c r="AY173" s="64" t="e">
        <f t="shared" si="83"/>
        <v>#VALUE!</v>
      </c>
      <c r="AZ173" s="64" t="e">
        <f t="shared" si="83"/>
        <v>#VALUE!</v>
      </c>
      <c r="BA173" s="64" t="e">
        <f t="shared" si="83"/>
        <v>#VALUE!</v>
      </c>
      <c r="BB173" s="64" t="e">
        <f t="shared" si="83"/>
        <v>#VALUE!</v>
      </c>
      <c r="BC173" s="64" t="e">
        <f t="shared" si="83"/>
        <v>#VALUE!</v>
      </c>
      <c r="BD173" s="64" t="e">
        <f t="shared" si="83"/>
        <v>#VALUE!</v>
      </c>
      <c r="BE173" s="64" t="e">
        <f t="shared" si="83"/>
        <v>#VALUE!</v>
      </c>
      <c r="BF173" s="165" t="e">
        <f>MAX(AA173:BE173)</f>
        <v>#VALUE!</v>
      </c>
      <c r="BG173" s="167"/>
    </row>
    <row r="174" spans="1:60" ht="14.4" hidden="1" customHeight="1" x14ac:dyDescent="0.3">
      <c r="A174" s="80"/>
      <c r="C174" s="80"/>
      <c r="D174" s="80"/>
      <c r="E174" s="80"/>
      <c r="F174" s="59"/>
      <c r="G174" s="59"/>
      <c r="O174" s="287"/>
      <c r="P174" s="288"/>
      <c r="Q174" s="289"/>
      <c r="R174" s="279" t="s">
        <v>64</v>
      </c>
      <c r="S174" s="280"/>
      <c r="T174" s="280"/>
      <c r="U174" s="280"/>
      <c r="V174" s="280"/>
      <c r="W174" s="280"/>
      <c r="X174" s="79"/>
      <c r="Y174" s="79"/>
      <c r="Z174" s="79"/>
      <c r="AA174" s="64" t="e">
        <f>AA182+AA191+AA195+AA203+AA186+AA199+AA207</f>
        <v>#VALUE!</v>
      </c>
      <c r="AB174" s="64" t="e">
        <f t="shared" si="83"/>
        <v>#VALUE!</v>
      </c>
      <c r="AC174" s="64" t="e">
        <f t="shared" si="83"/>
        <v>#VALUE!</v>
      </c>
      <c r="AD174" s="64" t="e">
        <f t="shared" si="83"/>
        <v>#VALUE!</v>
      </c>
      <c r="AE174" s="64" t="e">
        <f t="shared" si="83"/>
        <v>#VALUE!</v>
      </c>
      <c r="AF174" s="64" t="e">
        <f t="shared" si="83"/>
        <v>#VALUE!</v>
      </c>
      <c r="AG174" s="64" t="e">
        <f t="shared" si="83"/>
        <v>#VALUE!</v>
      </c>
      <c r="AH174" s="64" t="e">
        <f t="shared" si="83"/>
        <v>#VALUE!</v>
      </c>
      <c r="AI174" s="64" t="e">
        <f t="shared" si="83"/>
        <v>#VALUE!</v>
      </c>
      <c r="AJ174" s="64" t="e">
        <f t="shared" si="83"/>
        <v>#VALUE!</v>
      </c>
      <c r="AK174" s="64" t="e">
        <f t="shared" si="83"/>
        <v>#VALUE!</v>
      </c>
      <c r="AL174" s="64" t="e">
        <f t="shared" si="83"/>
        <v>#VALUE!</v>
      </c>
      <c r="AM174" s="64" t="e">
        <f t="shared" si="83"/>
        <v>#VALUE!</v>
      </c>
      <c r="AN174" s="64" t="e">
        <f t="shared" si="83"/>
        <v>#VALUE!</v>
      </c>
      <c r="AO174" s="64" t="e">
        <f t="shared" si="83"/>
        <v>#VALUE!</v>
      </c>
      <c r="AP174" s="64" t="e">
        <f t="shared" si="83"/>
        <v>#VALUE!</v>
      </c>
      <c r="AQ174" s="64" t="e">
        <f t="shared" si="83"/>
        <v>#VALUE!</v>
      </c>
      <c r="AR174" s="64" t="e">
        <f t="shared" si="83"/>
        <v>#VALUE!</v>
      </c>
      <c r="AS174" s="64" t="e">
        <f t="shared" si="83"/>
        <v>#VALUE!</v>
      </c>
      <c r="AT174" s="64" t="e">
        <f t="shared" si="83"/>
        <v>#VALUE!</v>
      </c>
      <c r="AU174" s="64" t="e">
        <f t="shared" si="83"/>
        <v>#VALUE!</v>
      </c>
      <c r="AV174" s="64" t="e">
        <f t="shared" si="83"/>
        <v>#VALUE!</v>
      </c>
      <c r="AW174" s="64" t="e">
        <f t="shared" si="83"/>
        <v>#VALUE!</v>
      </c>
      <c r="AX174" s="64" t="e">
        <f t="shared" si="83"/>
        <v>#VALUE!</v>
      </c>
      <c r="AY174" s="64" t="e">
        <f t="shared" si="83"/>
        <v>#VALUE!</v>
      </c>
      <c r="AZ174" s="64" t="e">
        <f t="shared" si="83"/>
        <v>#VALUE!</v>
      </c>
      <c r="BA174" s="64" t="e">
        <f t="shared" si="83"/>
        <v>#VALUE!</v>
      </c>
      <c r="BB174" s="64" t="e">
        <f t="shared" si="83"/>
        <v>#VALUE!</v>
      </c>
      <c r="BC174" s="64" t="e">
        <f t="shared" si="83"/>
        <v>#VALUE!</v>
      </c>
      <c r="BD174" s="64" t="e">
        <f t="shared" si="83"/>
        <v>#VALUE!</v>
      </c>
      <c r="BE174" s="64" t="e">
        <f t="shared" si="83"/>
        <v>#VALUE!</v>
      </c>
      <c r="BF174" s="165" t="e">
        <f>MAX(AA174:BE174)</f>
        <v>#VALUE!</v>
      </c>
      <c r="BG174" s="167"/>
    </row>
    <row r="175" spans="1:60" ht="14.4" hidden="1" customHeight="1" x14ac:dyDescent="0.3">
      <c r="A175" s="80"/>
      <c r="C175" s="80"/>
      <c r="D175" s="80"/>
      <c r="E175" s="80"/>
      <c r="F175" s="59"/>
      <c r="G175" s="59"/>
      <c r="O175" s="287"/>
      <c r="P175" s="288"/>
      <c r="Q175" s="289"/>
      <c r="R175" s="279" t="s">
        <v>66</v>
      </c>
      <c r="S175" s="280"/>
      <c r="T175" s="280"/>
      <c r="U175" s="280"/>
      <c r="V175" s="280"/>
      <c r="W175" s="280"/>
      <c r="X175" s="79"/>
      <c r="Y175" s="79"/>
      <c r="Z175" s="79"/>
      <c r="AA175" s="64" t="e">
        <f>AA183+AA192+AA196+AA204+AA187+AA200+AA208</f>
        <v>#VALUE!</v>
      </c>
      <c r="AB175" s="64" t="e">
        <f t="shared" si="83"/>
        <v>#VALUE!</v>
      </c>
      <c r="AC175" s="64" t="e">
        <f t="shared" si="83"/>
        <v>#VALUE!</v>
      </c>
      <c r="AD175" s="64" t="e">
        <f t="shared" si="83"/>
        <v>#VALUE!</v>
      </c>
      <c r="AE175" s="64" t="e">
        <f t="shared" si="83"/>
        <v>#VALUE!</v>
      </c>
      <c r="AF175" s="64" t="e">
        <f t="shared" si="83"/>
        <v>#VALUE!</v>
      </c>
      <c r="AG175" s="64" t="e">
        <f t="shared" si="83"/>
        <v>#VALUE!</v>
      </c>
      <c r="AH175" s="64" t="e">
        <f t="shared" si="83"/>
        <v>#VALUE!</v>
      </c>
      <c r="AI175" s="64" t="e">
        <f t="shared" si="83"/>
        <v>#VALUE!</v>
      </c>
      <c r="AJ175" s="64" t="e">
        <f t="shared" si="83"/>
        <v>#VALUE!</v>
      </c>
      <c r="AK175" s="64" t="e">
        <f t="shared" si="83"/>
        <v>#VALUE!</v>
      </c>
      <c r="AL175" s="64" t="e">
        <f t="shared" si="83"/>
        <v>#VALUE!</v>
      </c>
      <c r="AM175" s="64" t="e">
        <f t="shared" si="83"/>
        <v>#VALUE!</v>
      </c>
      <c r="AN175" s="64" t="e">
        <f t="shared" si="83"/>
        <v>#VALUE!</v>
      </c>
      <c r="AO175" s="64" t="e">
        <f t="shared" si="83"/>
        <v>#VALUE!</v>
      </c>
      <c r="AP175" s="64" t="e">
        <f t="shared" si="83"/>
        <v>#VALUE!</v>
      </c>
      <c r="AQ175" s="64" t="e">
        <f t="shared" si="83"/>
        <v>#VALUE!</v>
      </c>
      <c r="AR175" s="64" t="e">
        <f t="shared" si="83"/>
        <v>#VALUE!</v>
      </c>
      <c r="AS175" s="64" t="e">
        <f t="shared" si="83"/>
        <v>#VALUE!</v>
      </c>
      <c r="AT175" s="64" t="e">
        <f t="shared" si="83"/>
        <v>#VALUE!</v>
      </c>
      <c r="AU175" s="64" t="e">
        <f t="shared" si="83"/>
        <v>#VALUE!</v>
      </c>
      <c r="AV175" s="64" t="e">
        <f t="shared" si="83"/>
        <v>#VALUE!</v>
      </c>
      <c r="AW175" s="64" t="e">
        <f t="shared" si="83"/>
        <v>#VALUE!</v>
      </c>
      <c r="AX175" s="64" t="e">
        <f t="shared" si="83"/>
        <v>#VALUE!</v>
      </c>
      <c r="AY175" s="64" t="e">
        <f t="shared" si="83"/>
        <v>#VALUE!</v>
      </c>
      <c r="AZ175" s="64" t="e">
        <f t="shared" si="83"/>
        <v>#VALUE!</v>
      </c>
      <c r="BA175" s="64" t="e">
        <f t="shared" si="83"/>
        <v>#VALUE!</v>
      </c>
      <c r="BB175" s="64" t="e">
        <f t="shared" si="83"/>
        <v>#VALUE!</v>
      </c>
      <c r="BC175" s="64" t="e">
        <f t="shared" si="83"/>
        <v>#VALUE!</v>
      </c>
      <c r="BD175" s="64" t="e">
        <f t="shared" si="83"/>
        <v>#VALUE!</v>
      </c>
      <c r="BE175" s="64" t="e">
        <f t="shared" si="83"/>
        <v>#VALUE!</v>
      </c>
      <c r="BF175" s="165" t="e">
        <f>MAX(AA175:BE175)</f>
        <v>#VALUE!</v>
      </c>
      <c r="BG175" s="167"/>
    </row>
    <row r="176" spans="1:60" ht="14.4" hidden="1" customHeight="1" x14ac:dyDescent="0.3">
      <c r="A176" s="80"/>
      <c r="C176" s="80"/>
      <c r="D176" s="80"/>
      <c r="E176" s="80"/>
      <c r="F176" s="59"/>
      <c r="G176" s="59"/>
      <c r="O176" s="287"/>
      <c r="P176" s="288"/>
      <c r="Q176" s="289"/>
      <c r="R176" s="279" t="s">
        <v>69</v>
      </c>
      <c r="S176" s="280"/>
      <c r="T176" s="280"/>
      <c r="U176" s="280"/>
      <c r="V176" s="280"/>
      <c r="W176" s="280"/>
      <c r="X176" s="79"/>
      <c r="Y176" s="79"/>
      <c r="Z176" s="79"/>
      <c r="AA176" s="64" t="e">
        <f>AA180+AA197+AA201</f>
        <v>#VALUE!</v>
      </c>
      <c r="AB176" s="64" t="e">
        <f t="shared" ref="AB176:BE176" si="84">AB180+AB197+AB201</f>
        <v>#VALUE!</v>
      </c>
      <c r="AC176" s="64" t="e">
        <f t="shared" si="84"/>
        <v>#VALUE!</v>
      </c>
      <c r="AD176" s="64" t="e">
        <f t="shared" si="84"/>
        <v>#VALUE!</v>
      </c>
      <c r="AE176" s="64" t="e">
        <f t="shared" si="84"/>
        <v>#VALUE!</v>
      </c>
      <c r="AF176" s="64" t="e">
        <f t="shared" si="84"/>
        <v>#VALUE!</v>
      </c>
      <c r="AG176" s="64" t="e">
        <f t="shared" si="84"/>
        <v>#VALUE!</v>
      </c>
      <c r="AH176" s="64" t="e">
        <f t="shared" si="84"/>
        <v>#VALUE!</v>
      </c>
      <c r="AI176" s="64" t="e">
        <f t="shared" si="84"/>
        <v>#VALUE!</v>
      </c>
      <c r="AJ176" s="64" t="e">
        <f t="shared" si="84"/>
        <v>#VALUE!</v>
      </c>
      <c r="AK176" s="64" t="e">
        <f t="shared" si="84"/>
        <v>#VALUE!</v>
      </c>
      <c r="AL176" s="64" t="e">
        <f t="shared" si="84"/>
        <v>#VALUE!</v>
      </c>
      <c r="AM176" s="64" t="e">
        <f t="shared" si="84"/>
        <v>#VALUE!</v>
      </c>
      <c r="AN176" s="64" t="e">
        <f t="shared" si="84"/>
        <v>#VALUE!</v>
      </c>
      <c r="AO176" s="64" t="e">
        <f t="shared" si="84"/>
        <v>#VALUE!</v>
      </c>
      <c r="AP176" s="64" t="e">
        <f t="shared" si="84"/>
        <v>#VALUE!</v>
      </c>
      <c r="AQ176" s="64" t="e">
        <f t="shared" si="84"/>
        <v>#VALUE!</v>
      </c>
      <c r="AR176" s="64" t="e">
        <f t="shared" si="84"/>
        <v>#VALUE!</v>
      </c>
      <c r="AS176" s="64" t="e">
        <f t="shared" si="84"/>
        <v>#VALUE!</v>
      </c>
      <c r="AT176" s="64" t="e">
        <f t="shared" si="84"/>
        <v>#VALUE!</v>
      </c>
      <c r="AU176" s="64" t="e">
        <f t="shared" si="84"/>
        <v>#VALUE!</v>
      </c>
      <c r="AV176" s="64" t="e">
        <f t="shared" si="84"/>
        <v>#VALUE!</v>
      </c>
      <c r="AW176" s="64" t="e">
        <f t="shared" si="84"/>
        <v>#VALUE!</v>
      </c>
      <c r="AX176" s="64" t="e">
        <f t="shared" si="84"/>
        <v>#VALUE!</v>
      </c>
      <c r="AY176" s="64" t="e">
        <f t="shared" si="84"/>
        <v>#VALUE!</v>
      </c>
      <c r="AZ176" s="64" t="e">
        <f t="shared" si="84"/>
        <v>#VALUE!</v>
      </c>
      <c r="BA176" s="64" t="e">
        <f t="shared" si="84"/>
        <v>#VALUE!</v>
      </c>
      <c r="BB176" s="64" t="e">
        <f t="shared" si="84"/>
        <v>#VALUE!</v>
      </c>
      <c r="BC176" s="64" t="e">
        <f t="shared" si="84"/>
        <v>#VALUE!</v>
      </c>
      <c r="BD176" s="64" t="e">
        <f t="shared" si="84"/>
        <v>#VALUE!</v>
      </c>
      <c r="BE176" s="64" t="e">
        <f t="shared" si="84"/>
        <v>#VALUE!</v>
      </c>
      <c r="BF176" s="165" t="e">
        <f t="shared" ref="BF176:BF187" si="85">SUM(AA176:BE176)</f>
        <v>#VALUE!</v>
      </c>
      <c r="BG176" s="170" t="e">
        <f>BF176-SUMIFS($N$3:$N$117,$F$3:$F$117,$O$172)</f>
        <v>#VALUE!</v>
      </c>
    </row>
    <row r="177" spans="1:59" ht="14.4" hidden="1" customHeight="1" x14ac:dyDescent="0.3">
      <c r="A177" s="80"/>
      <c r="C177" s="80"/>
      <c r="D177" s="80"/>
      <c r="E177" s="80"/>
      <c r="F177" s="59"/>
      <c r="G177" s="80"/>
      <c r="O177" s="287"/>
      <c r="P177" s="288"/>
      <c r="Q177" s="289"/>
      <c r="R177" s="279" t="s">
        <v>72</v>
      </c>
      <c r="S177" s="280"/>
      <c r="T177" s="280"/>
      <c r="U177" s="280"/>
      <c r="V177" s="280"/>
      <c r="W177" s="280"/>
      <c r="X177" s="79"/>
      <c r="Y177" s="79"/>
      <c r="Z177" s="79"/>
      <c r="AA177" s="74" t="e">
        <f>AA178+(AA179/2)</f>
        <v>#VALUE!</v>
      </c>
      <c r="AB177" s="74" t="e">
        <f t="shared" ref="AB177:BE177" si="86">AB178+(AB179/2)</f>
        <v>#VALUE!</v>
      </c>
      <c r="AC177" s="74" t="e">
        <f t="shared" si="86"/>
        <v>#VALUE!</v>
      </c>
      <c r="AD177" s="74" t="e">
        <f t="shared" si="86"/>
        <v>#VALUE!</v>
      </c>
      <c r="AE177" s="74" t="e">
        <f t="shared" si="86"/>
        <v>#VALUE!</v>
      </c>
      <c r="AF177" s="74" t="e">
        <f t="shared" si="86"/>
        <v>#VALUE!</v>
      </c>
      <c r="AG177" s="74" t="e">
        <f t="shared" si="86"/>
        <v>#VALUE!</v>
      </c>
      <c r="AH177" s="74" t="e">
        <f t="shared" si="86"/>
        <v>#VALUE!</v>
      </c>
      <c r="AI177" s="74" t="e">
        <f t="shared" si="86"/>
        <v>#VALUE!</v>
      </c>
      <c r="AJ177" s="74" t="e">
        <f t="shared" si="86"/>
        <v>#VALUE!</v>
      </c>
      <c r="AK177" s="74" t="e">
        <f t="shared" si="86"/>
        <v>#VALUE!</v>
      </c>
      <c r="AL177" s="74" t="e">
        <f t="shared" si="86"/>
        <v>#VALUE!</v>
      </c>
      <c r="AM177" s="74" t="e">
        <f t="shared" si="86"/>
        <v>#VALUE!</v>
      </c>
      <c r="AN177" s="74" t="e">
        <f t="shared" si="86"/>
        <v>#VALUE!</v>
      </c>
      <c r="AO177" s="74" t="e">
        <f t="shared" si="86"/>
        <v>#VALUE!</v>
      </c>
      <c r="AP177" s="74" t="e">
        <f t="shared" si="86"/>
        <v>#VALUE!</v>
      </c>
      <c r="AQ177" s="74" t="e">
        <f t="shared" si="86"/>
        <v>#VALUE!</v>
      </c>
      <c r="AR177" s="74" t="e">
        <f t="shared" si="86"/>
        <v>#VALUE!</v>
      </c>
      <c r="AS177" s="74" t="e">
        <f t="shared" si="86"/>
        <v>#VALUE!</v>
      </c>
      <c r="AT177" s="74" t="e">
        <f t="shared" si="86"/>
        <v>#VALUE!</v>
      </c>
      <c r="AU177" s="74" t="e">
        <f t="shared" si="86"/>
        <v>#VALUE!</v>
      </c>
      <c r="AV177" s="74" t="e">
        <f t="shared" si="86"/>
        <v>#VALUE!</v>
      </c>
      <c r="AW177" s="74" t="e">
        <f t="shared" si="86"/>
        <v>#VALUE!</v>
      </c>
      <c r="AX177" s="74" t="e">
        <f t="shared" si="86"/>
        <v>#VALUE!</v>
      </c>
      <c r="AY177" s="74" t="e">
        <f t="shared" si="86"/>
        <v>#VALUE!</v>
      </c>
      <c r="AZ177" s="74" t="e">
        <f t="shared" si="86"/>
        <v>#VALUE!</v>
      </c>
      <c r="BA177" s="74" t="e">
        <f t="shared" si="86"/>
        <v>#VALUE!</v>
      </c>
      <c r="BB177" s="74" t="e">
        <f t="shared" si="86"/>
        <v>#VALUE!</v>
      </c>
      <c r="BC177" s="74" t="e">
        <f t="shared" si="86"/>
        <v>#VALUE!</v>
      </c>
      <c r="BD177" s="74" t="e">
        <f t="shared" si="86"/>
        <v>#VALUE!</v>
      </c>
      <c r="BE177" s="74" t="e">
        <f t="shared" si="86"/>
        <v>#VALUE!</v>
      </c>
      <c r="BF177" s="169" t="e">
        <f t="shared" si="85"/>
        <v>#VALUE!</v>
      </c>
      <c r="BG177" s="167"/>
    </row>
    <row r="178" spans="1:59" ht="14.4" hidden="1" customHeight="1" x14ac:dyDescent="0.3">
      <c r="A178" s="80"/>
      <c r="C178" s="80"/>
      <c r="D178" s="80"/>
      <c r="E178" s="80"/>
      <c r="F178" s="80"/>
      <c r="G178" s="80"/>
      <c r="O178" s="287"/>
      <c r="P178" s="288"/>
      <c r="Q178" s="289"/>
      <c r="R178" s="279" t="s">
        <v>74</v>
      </c>
      <c r="S178" s="280"/>
      <c r="T178" s="280"/>
      <c r="U178" s="280"/>
      <c r="V178" s="280"/>
      <c r="W178" s="280"/>
      <c r="X178" s="79"/>
      <c r="Y178" s="79"/>
      <c r="Z178" s="79"/>
      <c r="AA178" s="64" t="e">
        <f>AA182+AA199+AA203</f>
        <v>#VALUE!</v>
      </c>
      <c r="AB178" s="64" t="e">
        <f t="shared" ref="AB178:BE179" si="87">AB182+AB199+AB203</f>
        <v>#VALUE!</v>
      </c>
      <c r="AC178" s="64" t="e">
        <f t="shared" si="87"/>
        <v>#VALUE!</v>
      </c>
      <c r="AD178" s="64" t="e">
        <f t="shared" si="87"/>
        <v>#VALUE!</v>
      </c>
      <c r="AE178" s="64" t="e">
        <f t="shared" si="87"/>
        <v>#VALUE!</v>
      </c>
      <c r="AF178" s="64" t="e">
        <f t="shared" si="87"/>
        <v>#VALUE!</v>
      </c>
      <c r="AG178" s="64" t="e">
        <f t="shared" si="87"/>
        <v>#VALUE!</v>
      </c>
      <c r="AH178" s="64" t="e">
        <f t="shared" si="87"/>
        <v>#VALUE!</v>
      </c>
      <c r="AI178" s="64" t="e">
        <f t="shared" si="87"/>
        <v>#VALUE!</v>
      </c>
      <c r="AJ178" s="64" t="e">
        <f t="shared" si="87"/>
        <v>#VALUE!</v>
      </c>
      <c r="AK178" s="64" t="e">
        <f t="shared" si="87"/>
        <v>#VALUE!</v>
      </c>
      <c r="AL178" s="64" t="e">
        <f t="shared" si="87"/>
        <v>#VALUE!</v>
      </c>
      <c r="AM178" s="64" t="e">
        <f t="shared" si="87"/>
        <v>#VALUE!</v>
      </c>
      <c r="AN178" s="64" t="e">
        <f t="shared" si="87"/>
        <v>#VALUE!</v>
      </c>
      <c r="AO178" s="64" t="e">
        <f t="shared" si="87"/>
        <v>#VALUE!</v>
      </c>
      <c r="AP178" s="64" t="e">
        <f t="shared" si="87"/>
        <v>#VALUE!</v>
      </c>
      <c r="AQ178" s="64" t="e">
        <f t="shared" si="87"/>
        <v>#VALUE!</v>
      </c>
      <c r="AR178" s="64" t="e">
        <f t="shared" si="87"/>
        <v>#VALUE!</v>
      </c>
      <c r="AS178" s="64" t="e">
        <f t="shared" si="87"/>
        <v>#VALUE!</v>
      </c>
      <c r="AT178" s="64" t="e">
        <f t="shared" si="87"/>
        <v>#VALUE!</v>
      </c>
      <c r="AU178" s="64" t="e">
        <f t="shared" si="87"/>
        <v>#VALUE!</v>
      </c>
      <c r="AV178" s="64" t="e">
        <f t="shared" si="87"/>
        <v>#VALUE!</v>
      </c>
      <c r="AW178" s="64" t="e">
        <f t="shared" si="87"/>
        <v>#VALUE!</v>
      </c>
      <c r="AX178" s="64" t="e">
        <f t="shared" si="87"/>
        <v>#VALUE!</v>
      </c>
      <c r="AY178" s="64" t="e">
        <f t="shared" si="87"/>
        <v>#VALUE!</v>
      </c>
      <c r="AZ178" s="64" t="e">
        <f t="shared" si="87"/>
        <v>#VALUE!</v>
      </c>
      <c r="BA178" s="64" t="e">
        <f t="shared" si="87"/>
        <v>#VALUE!</v>
      </c>
      <c r="BB178" s="64" t="e">
        <f t="shared" si="87"/>
        <v>#VALUE!</v>
      </c>
      <c r="BC178" s="64" t="e">
        <f t="shared" si="87"/>
        <v>#VALUE!</v>
      </c>
      <c r="BD178" s="64" t="e">
        <f t="shared" si="87"/>
        <v>#VALUE!</v>
      </c>
      <c r="BE178" s="64" t="e">
        <f t="shared" si="87"/>
        <v>#VALUE!</v>
      </c>
      <c r="BF178" s="165" t="e">
        <f t="shared" si="85"/>
        <v>#VALUE!</v>
      </c>
      <c r="BG178" s="167"/>
    </row>
    <row r="179" spans="1:59" ht="14.4" hidden="1" customHeight="1" x14ac:dyDescent="0.3">
      <c r="A179" s="80"/>
      <c r="C179" s="80"/>
      <c r="D179" s="80"/>
      <c r="E179" s="80"/>
      <c r="F179" s="80"/>
      <c r="G179" s="80"/>
      <c r="O179" s="287"/>
      <c r="P179" s="288"/>
      <c r="Q179" s="289"/>
      <c r="R179" s="279" t="s">
        <v>76</v>
      </c>
      <c r="S179" s="280"/>
      <c r="T179" s="280"/>
      <c r="U179" s="280"/>
      <c r="V179" s="280"/>
      <c r="W179" s="280"/>
      <c r="X179" s="79"/>
      <c r="Y179" s="79"/>
      <c r="Z179" s="79"/>
      <c r="AA179" s="64" t="e">
        <f>AA183+AA200+AA204</f>
        <v>#VALUE!</v>
      </c>
      <c r="AB179" s="64" t="e">
        <f t="shared" si="87"/>
        <v>#VALUE!</v>
      </c>
      <c r="AC179" s="64" t="e">
        <f t="shared" si="87"/>
        <v>#VALUE!</v>
      </c>
      <c r="AD179" s="64" t="e">
        <f t="shared" si="87"/>
        <v>#VALUE!</v>
      </c>
      <c r="AE179" s="64" t="e">
        <f t="shared" si="87"/>
        <v>#VALUE!</v>
      </c>
      <c r="AF179" s="64" t="e">
        <f t="shared" si="87"/>
        <v>#VALUE!</v>
      </c>
      <c r="AG179" s="64" t="e">
        <f t="shared" si="87"/>
        <v>#VALUE!</v>
      </c>
      <c r="AH179" s="64" t="e">
        <f t="shared" si="87"/>
        <v>#VALUE!</v>
      </c>
      <c r="AI179" s="64" t="e">
        <f t="shared" si="87"/>
        <v>#VALUE!</v>
      </c>
      <c r="AJ179" s="64" t="e">
        <f t="shared" si="87"/>
        <v>#VALUE!</v>
      </c>
      <c r="AK179" s="64" t="e">
        <f t="shared" si="87"/>
        <v>#VALUE!</v>
      </c>
      <c r="AL179" s="64" t="e">
        <f t="shared" si="87"/>
        <v>#VALUE!</v>
      </c>
      <c r="AM179" s="64" t="e">
        <f t="shared" si="87"/>
        <v>#VALUE!</v>
      </c>
      <c r="AN179" s="64" t="e">
        <f t="shared" si="87"/>
        <v>#VALUE!</v>
      </c>
      <c r="AO179" s="64" t="e">
        <f t="shared" si="87"/>
        <v>#VALUE!</v>
      </c>
      <c r="AP179" s="64" t="e">
        <f t="shared" si="87"/>
        <v>#VALUE!</v>
      </c>
      <c r="AQ179" s="64" t="e">
        <f t="shared" si="87"/>
        <v>#VALUE!</v>
      </c>
      <c r="AR179" s="64" t="e">
        <f t="shared" si="87"/>
        <v>#VALUE!</v>
      </c>
      <c r="AS179" s="64" t="e">
        <f t="shared" si="87"/>
        <v>#VALUE!</v>
      </c>
      <c r="AT179" s="64" t="e">
        <f t="shared" si="87"/>
        <v>#VALUE!</v>
      </c>
      <c r="AU179" s="64" t="e">
        <f t="shared" si="87"/>
        <v>#VALUE!</v>
      </c>
      <c r="AV179" s="64" t="e">
        <f t="shared" si="87"/>
        <v>#VALUE!</v>
      </c>
      <c r="AW179" s="64" t="e">
        <f t="shared" si="87"/>
        <v>#VALUE!</v>
      </c>
      <c r="AX179" s="64" t="e">
        <f t="shared" si="87"/>
        <v>#VALUE!</v>
      </c>
      <c r="AY179" s="64" t="e">
        <f t="shared" si="87"/>
        <v>#VALUE!</v>
      </c>
      <c r="AZ179" s="64" t="e">
        <f t="shared" si="87"/>
        <v>#VALUE!</v>
      </c>
      <c r="BA179" s="64" t="e">
        <f t="shared" si="87"/>
        <v>#VALUE!</v>
      </c>
      <c r="BB179" s="64" t="e">
        <f t="shared" si="87"/>
        <v>#VALUE!</v>
      </c>
      <c r="BC179" s="64" t="e">
        <f t="shared" si="87"/>
        <v>#VALUE!</v>
      </c>
      <c r="BD179" s="64" t="e">
        <f t="shared" si="87"/>
        <v>#VALUE!</v>
      </c>
      <c r="BE179" s="64" t="e">
        <f t="shared" si="87"/>
        <v>#VALUE!</v>
      </c>
      <c r="BF179" s="165" t="e">
        <f t="shared" si="85"/>
        <v>#VALUE!</v>
      </c>
      <c r="BG179" s="167"/>
    </row>
    <row r="180" spans="1:59" ht="14.4" hidden="1" customHeight="1" x14ac:dyDescent="0.3">
      <c r="A180" s="80"/>
      <c r="C180" s="80"/>
      <c r="D180" s="80"/>
      <c r="E180" s="80"/>
      <c r="F180" s="59"/>
      <c r="G180" s="59"/>
      <c r="O180" s="287"/>
      <c r="P180" s="288"/>
      <c r="Q180" s="289"/>
      <c r="R180" s="279" t="s">
        <v>79</v>
      </c>
      <c r="S180" s="280"/>
      <c r="T180" s="280"/>
      <c r="U180" s="280"/>
      <c r="V180" s="280"/>
      <c r="W180" s="280"/>
      <c r="X180" s="79"/>
      <c r="Y180" s="79"/>
      <c r="Z180" s="79"/>
      <c r="AA180" s="64" t="e">
        <f t="shared" ref="AA180:BE180" si="88">COUNTIFS($F$3:$F$37,$O$172,AA3:AA41,"P")+COUNTIFS($F$3:$F$37,$O$172,AA3:AA41,"RP")+COUNTIFS($F$3:$F$37,$O$172,AA3:AA41,"T-RP")+COUNTIFS($F$3:$F$37,$O$172,AA3:AA41,"T")+COUNTIFS($F$3:$F$37,$O$172,AA3:AA41,"MU")+COUNTIFS($F$3:$F$37,$O$172,AA3:AA41,"T-MU")+COUNTIFS($F$3:$F$37,$O$172,AA3:AA41,"EL")+COUNTIFS($F$3:$F$37,$O$172,AA3:AA41,"T-EL")+COUNTIFS($F$3:$F$37,$O$172,AA3:AA41,"EL-MU")+COUNTIFS($F$3:$F$37,$O$172,AA3:AA41,"TR")+COUNTIFS($F$3:$F$37,$O$172,AA3:AA41,"TR-MU")+COUNTIFS($F$3:$F$37,$O$172,AA3:AA41,"TR-EL")+COUNTIFS($F$3:$F$37,$O$172,AA3:AA41,"TR-T")</f>
        <v>#VALUE!</v>
      </c>
      <c r="AB180" s="64" t="e">
        <f t="shared" si="88"/>
        <v>#VALUE!</v>
      </c>
      <c r="AC180" s="64" t="e">
        <f t="shared" si="88"/>
        <v>#VALUE!</v>
      </c>
      <c r="AD180" s="64" t="e">
        <f t="shared" si="88"/>
        <v>#VALUE!</v>
      </c>
      <c r="AE180" s="64" t="e">
        <f t="shared" si="88"/>
        <v>#VALUE!</v>
      </c>
      <c r="AF180" s="64" t="e">
        <f t="shared" si="88"/>
        <v>#VALUE!</v>
      </c>
      <c r="AG180" s="64" t="e">
        <f t="shared" si="88"/>
        <v>#VALUE!</v>
      </c>
      <c r="AH180" s="64" t="e">
        <f t="shared" si="88"/>
        <v>#VALUE!</v>
      </c>
      <c r="AI180" s="64" t="e">
        <f t="shared" si="88"/>
        <v>#VALUE!</v>
      </c>
      <c r="AJ180" s="64" t="e">
        <f t="shared" si="88"/>
        <v>#VALUE!</v>
      </c>
      <c r="AK180" s="64" t="e">
        <f t="shared" si="88"/>
        <v>#VALUE!</v>
      </c>
      <c r="AL180" s="64" t="e">
        <f t="shared" si="88"/>
        <v>#VALUE!</v>
      </c>
      <c r="AM180" s="64" t="e">
        <f t="shared" si="88"/>
        <v>#VALUE!</v>
      </c>
      <c r="AN180" s="64" t="e">
        <f t="shared" si="88"/>
        <v>#VALUE!</v>
      </c>
      <c r="AO180" s="64" t="e">
        <f t="shared" si="88"/>
        <v>#VALUE!</v>
      </c>
      <c r="AP180" s="64" t="e">
        <f t="shared" si="88"/>
        <v>#VALUE!</v>
      </c>
      <c r="AQ180" s="64" t="e">
        <f t="shared" si="88"/>
        <v>#VALUE!</v>
      </c>
      <c r="AR180" s="64" t="e">
        <f t="shared" si="88"/>
        <v>#VALUE!</v>
      </c>
      <c r="AS180" s="64" t="e">
        <f t="shared" si="88"/>
        <v>#VALUE!</v>
      </c>
      <c r="AT180" s="64" t="e">
        <f t="shared" si="88"/>
        <v>#VALUE!</v>
      </c>
      <c r="AU180" s="64" t="e">
        <f t="shared" si="88"/>
        <v>#VALUE!</v>
      </c>
      <c r="AV180" s="64" t="e">
        <f t="shared" si="88"/>
        <v>#VALUE!</v>
      </c>
      <c r="AW180" s="64" t="e">
        <f t="shared" si="88"/>
        <v>#VALUE!</v>
      </c>
      <c r="AX180" s="64" t="e">
        <f t="shared" si="88"/>
        <v>#VALUE!</v>
      </c>
      <c r="AY180" s="64" t="e">
        <f t="shared" si="88"/>
        <v>#VALUE!</v>
      </c>
      <c r="AZ180" s="64" t="e">
        <f t="shared" si="88"/>
        <v>#VALUE!</v>
      </c>
      <c r="BA180" s="64" t="e">
        <f t="shared" si="88"/>
        <v>#VALUE!</v>
      </c>
      <c r="BB180" s="64" t="e">
        <f t="shared" si="88"/>
        <v>#VALUE!</v>
      </c>
      <c r="BC180" s="64" t="e">
        <f t="shared" si="88"/>
        <v>#VALUE!</v>
      </c>
      <c r="BD180" s="64" t="e">
        <f t="shared" si="88"/>
        <v>#VALUE!</v>
      </c>
      <c r="BE180" s="64" t="e">
        <f t="shared" si="88"/>
        <v>#VALUE!</v>
      </c>
      <c r="BF180" s="165" t="e">
        <f t="shared" si="85"/>
        <v>#VALUE!</v>
      </c>
      <c r="BG180" s="170" t="e">
        <f>BF180-SUMIFS($O$3:$O$117,$F$3:$F$117,$O$172)</f>
        <v>#VALUE!</v>
      </c>
    </row>
    <row r="181" spans="1:59" ht="14.4" hidden="1" customHeight="1" x14ac:dyDescent="0.3">
      <c r="A181" s="80"/>
      <c r="C181" s="80"/>
      <c r="D181" s="80"/>
      <c r="E181" s="80"/>
      <c r="F181" s="59"/>
      <c r="G181" s="59"/>
      <c r="O181" s="287"/>
      <c r="P181" s="288"/>
      <c r="Q181" s="289"/>
      <c r="R181" s="279" t="s">
        <v>81</v>
      </c>
      <c r="S181" s="280"/>
      <c r="T181" s="280"/>
      <c r="U181" s="280"/>
      <c r="V181" s="280"/>
      <c r="W181" s="280"/>
      <c r="X181" s="79"/>
      <c r="Y181" s="79"/>
      <c r="Z181" s="79"/>
      <c r="AA181" s="74" t="e">
        <f>AA182+(AA183/2)</f>
        <v>#VALUE!</v>
      </c>
      <c r="AB181" s="74" t="e">
        <f t="shared" ref="AB181:BE181" si="89">AB182+(AB183/2)</f>
        <v>#VALUE!</v>
      </c>
      <c r="AC181" s="74" t="e">
        <f t="shared" si="89"/>
        <v>#VALUE!</v>
      </c>
      <c r="AD181" s="74" t="e">
        <f t="shared" si="89"/>
        <v>#VALUE!</v>
      </c>
      <c r="AE181" s="74" t="e">
        <f t="shared" si="89"/>
        <v>#VALUE!</v>
      </c>
      <c r="AF181" s="74" t="e">
        <f t="shared" si="89"/>
        <v>#VALUE!</v>
      </c>
      <c r="AG181" s="74" t="e">
        <f t="shared" si="89"/>
        <v>#VALUE!</v>
      </c>
      <c r="AH181" s="74" t="e">
        <f t="shared" si="89"/>
        <v>#VALUE!</v>
      </c>
      <c r="AI181" s="74" t="e">
        <f t="shared" si="89"/>
        <v>#VALUE!</v>
      </c>
      <c r="AJ181" s="74" t="e">
        <f t="shared" si="89"/>
        <v>#VALUE!</v>
      </c>
      <c r="AK181" s="74" t="e">
        <f t="shared" si="89"/>
        <v>#VALUE!</v>
      </c>
      <c r="AL181" s="74" t="e">
        <f t="shared" si="89"/>
        <v>#VALUE!</v>
      </c>
      <c r="AM181" s="74" t="e">
        <f t="shared" si="89"/>
        <v>#VALUE!</v>
      </c>
      <c r="AN181" s="74" t="e">
        <f t="shared" si="89"/>
        <v>#VALUE!</v>
      </c>
      <c r="AO181" s="74" t="e">
        <f t="shared" si="89"/>
        <v>#VALUE!</v>
      </c>
      <c r="AP181" s="74" t="e">
        <f t="shared" si="89"/>
        <v>#VALUE!</v>
      </c>
      <c r="AQ181" s="74" t="e">
        <f t="shared" si="89"/>
        <v>#VALUE!</v>
      </c>
      <c r="AR181" s="74" t="e">
        <f t="shared" si="89"/>
        <v>#VALUE!</v>
      </c>
      <c r="AS181" s="74" t="e">
        <f t="shared" si="89"/>
        <v>#VALUE!</v>
      </c>
      <c r="AT181" s="74" t="e">
        <f t="shared" si="89"/>
        <v>#VALUE!</v>
      </c>
      <c r="AU181" s="74" t="e">
        <f t="shared" si="89"/>
        <v>#VALUE!</v>
      </c>
      <c r="AV181" s="74" t="e">
        <f t="shared" si="89"/>
        <v>#VALUE!</v>
      </c>
      <c r="AW181" s="74" t="e">
        <f t="shared" si="89"/>
        <v>#VALUE!</v>
      </c>
      <c r="AX181" s="74" t="e">
        <f t="shared" si="89"/>
        <v>#VALUE!</v>
      </c>
      <c r="AY181" s="74" t="e">
        <f t="shared" si="89"/>
        <v>#VALUE!</v>
      </c>
      <c r="AZ181" s="74" t="e">
        <f t="shared" si="89"/>
        <v>#VALUE!</v>
      </c>
      <c r="BA181" s="74" t="e">
        <f t="shared" si="89"/>
        <v>#VALUE!</v>
      </c>
      <c r="BB181" s="74" t="e">
        <f t="shared" si="89"/>
        <v>#VALUE!</v>
      </c>
      <c r="BC181" s="74" t="e">
        <f t="shared" si="89"/>
        <v>#VALUE!</v>
      </c>
      <c r="BD181" s="74" t="e">
        <f t="shared" si="89"/>
        <v>#VALUE!</v>
      </c>
      <c r="BE181" s="74" t="e">
        <f t="shared" si="89"/>
        <v>#VALUE!</v>
      </c>
      <c r="BF181" s="169" t="e">
        <f t="shared" si="85"/>
        <v>#VALUE!</v>
      </c>
      <c r="BG181" s="167"/>
    </row>
    <row r="182" spans="1:59" ht="14.4" hidden="1" customHeight="1" x14ac:dyDescent="0.3">
      <c r="A182" s="80"/>
      <c r="C182" s="80"/>
      <c r="D182" s="80"/>
      <c r="E182" s="80"/>
      <c r="F182" s="59"/>
      <c r="G182" s="59"/>
      <c r="O182" s="287"/>
      <c r="P182" s="288"/>
      <c r="Q182" s="289"/>
      <c r="R182" s="279" t="s">
        <v>15</v>
      </c>
      <c r="S182" s="280"/>
      <c r="T182" s="280"/>
      <c r="U182" s="280"/>
      <c r="V182" s="280"/>
      <c r="W182" s="280"/>
      <c r="X182" s="79"/>
      <c r="Y182" s="79"/>
      <c r="Z182" s="79"/>
      <c r="AA182" s="64" t="e">
        <f t="shared" ref="AA182:BE182" si="90">COUNTIFS($F$3:$F$37,$O$172,$L$3:$L$37,"FT",AA$3:AA$41,"P")+COUNTIFS($F$3:$F$37,$O$172,$L$3:$L$37,"FT",AA$3:AA$41,"RP")+COUNTIFS($F$3:$F$37,$O$172,$L$3:$L$37,"FT",AA$3:AA$41,"T-RP")+COUNTIFS($F$3:$F$37,$O$172,$L$3:$L$37,"FT",AA$3:AA$41,"T")+COUNTIFS($F$3:$F$37,$O$172,$L$3:$L$37,"FT",AA$3:AA$41,"MU")+COUNTIFS($F$3:$F$37,$O$172,$L$3:$L$37,"FT",AA$3:AA$41,"T-MU")+COUNTIFS($F$3:$F$37,$O$172,$L$3:$L$37,"FT",AA$3:AA$41,"EL")+COUNTIFS($F$3:$F$37,$O$172,$L$3:$L$37,"FT",AA$3:AA$41,"T-EL")+COUNTIFS($F$3:$F$37,$O$172,$L$3:$L$37,"FT",AA$3:AA$41,"EL-MU")+COUNTIFS($F$3:$F$37,$O$172,$L$3:$L$37,"FT",AA$3:AA$41,"TR")+COUNTIFS($F$3:$F$37,$O$172,$L$3:$L$37,"FT",AA$3:AA$41,"TR-MU")+COUNTIFS($F$3:$F$37,$O$172,$L$3:$L$37,"FT",AA$3:AA$41,"TR-EL")+COUNTIFS($F$3:$F$37,$O$172,$L$3:$L$37,"FT",AA$3:AA$41,"TR-T")</f>
        <v>#VALUE!</v>
      </c>
      <c r="AB182" s="64" t="e">
        <f t="shared" si="90"/>
        <v>#VALUE!</v>
      </c>
      <c r="AC182" s="64" t="e">
        <f t="shared" si="90"/>
        <v>#VALUE!</v>
      </c>
      <c r="AD182" s="64" t="e">
        <f t="shared" si="90"/>
        <v>#VALUE!</v>
      </c>
      <c r="AE182" s="64" t="e">
        <f t="shared" si="90"/>
        <v>#VALUE!</v>
      </c>
      <c r="AF182" s="64" t="e">
        <f t="shared" si="90"/>
        <v>#VALUE!</v>
      </c>
      <c r="AG182" s="64" t="e">
        <f t="shared" si="90"/>
        <v>#VALUE!</v>
      </c>
      <c r="AH182" s="64" t="e">
        <f t="shared" si="90"/>
        <v>#VALUE!</v>
      </c>
      <c r="AI182" s="64" t="e">
        <f t="shared" si="90"/>
        <v>#VALUE!</v>
      </c>
      <c r="AJ182" s="64" t="e">
        <f t="shared" si="90"/>
        <v>#VALUE!</v>
      </c>
      <c r="AK182" s="64" t="e">
        <f t="shared" si="90"/>
        <v>#VALUE!</v>
      </c>
      <c r="AL182" s="64" t="e">
        <f t="shared" si="90"/>
        <v>#VALUE!</v>
      </c>
      <c r="AM182" s="64" t="e">
        <f t="shared" si="90"/>
        <v>#VALUE!</v>
      </c>
      <c r="AN182" s="64" t="e">
        <f t="shared" si="90"/>
        <v>#VALUE!</v>
      </c>
      <c r="AO182" s="64" t="e">
        <f t="shared" si="90"/>
        <v>#VALUE!</v>
      </c>
      <c r="AP182" s="64" t="e">
        <f t="shared" si="90"/>
        <v>#VALUE!</v>
      </c>
      <c r="AQ182" s="64" t="e">
        <f t="shared" si="90"/>
        <v>#VALUE!</v>
      </c>
      <c r="AR182" s="64" t="e">
        <f t="shared" si="90"/>
        <v>#VALUE!</v>
      </c>
      <c r="AS182" s="64" t="e">
        <f t="shared" si="90"/>
        <v>#VALUE!</v>
      </c>
      <c r="AT182" s="64" t="e">
        <f t="shared" si="90"/>
        <v>#VALUE!</v>
      </c>
      <c r="AU182" s="64" t="e">
        <f t="shared" si="90"/>
        <v>#VALUE!</v>
      </c>
      <c r="AV182" s="64" t="e">
        <f t="shared" si="90"/>
        <v>#VALUE!</v>
      </c>
      <c r="AW182" s="64" t="e">
        <f t="shared" si="90"/>
        <v>#VALUE!</v>
      </c>
      <c r="AX182" s="64" t="e">
        <f t="shared" si="90"/>
        <v>#VALUE!</v>
      </c>
      <c r="AY182" s="64" t="e">
        <f t="shared" si="90"/>
        <v>#VALUE!</v>
      </c>
      <c r="AZ182" s="64" t="e">
        <f t="shared" si="90"/>
        <v>#VALUE!</v>
      </c>
      <c r="BA182" s="64" t="e">
        <f t="shared" si="90"/>
        <v>#VALUE!</v>
      </c>
      <c r="BB182" s="64" t="e">
        <f t="shared" si="90"/>
        <v>#VALUE!</v>
      </c>
      <c r="BC182" s="64" t="e">
        <f t="shared" si="90"/>
        <v>#VALUE!</v>
      </c>
      <c r="BD182" s="64" t="e">
        <f t="shared" si="90"/>
        <v>#VALUE!</v>
      </c>
      <c r="BE182" s="64" t="e">
        <f t="shared" si="90"/>
        <v>#VALUE!</v>
      </c>
      <c r="BF182" s="165" t="e">
        <f t="shared" si="85"/>
        <v>#VALUE!</v>
      </c>
      <c r="BG182" s="167"/>
    </row>
    <row r="183" spans="1:59" ht="14.4" hidden="1" customHeight="1" x14ac:dyDescent="0.3">
      <c r="A183" s="80"/>
      <c r="C183" s="80"/>
      <c r="D183" s="80"/>
      <c r="E183" s="80"/>
      <c r="F183" s="59"/>
      <c r="G183" s="59"/>
      <c r="O183" s="287"/>
      <c r="P183" s="288"/>
      <c r="Q183" s="289"/>
      <c r="R183" s="279" t="s">
        <v>84</v>
      </c>
      <c r="S183" s="280"/>
      <c r="T183" s="280"/>
      <c r="U183" s="280"/>
      <c r="V183" s="280"/>
      <c r="W183" s="280"/>
      <c r="X183" s="79"/>
      <c r="Y183" s="79"/>
      <c r="Z183" s="79"/>
      <c r="AA183" s="64" t="e">
        <f t="shared" ref="AA183:BE183" si="91">COUNTIFS($F$3:$F$37,$O$172,$L$3:$L$37,"HT",AA$3:AA$41,"P")+COUNTIFS($F$3:$F$37,$O$172,$L$3:$L$37,"HT",AA$3:AA$41,"RP")+COUNTIFS($F$3:$F$37,$O$172,$L$3:$L$37,"HT",AA$3:AA$41,"T-RP")+COUNTIFS($F$3:$F$37,$O$172,$L$3:$L$37,"HT",AA$3:AA$41,"T")+COUNTIFS($F$3:$F$37,$O$172,$L$3:$L$37,"HT",AA$3:AA$41,"MU")+COUNTIFS($F$3:$F$37,$O$172,$L$3:$L$37,"HT",AA$3:AA$41,"T-MU")+COUNTIFS($F$3:$F$37,$O$172,$L$3:$L$37,"HT",AA$3:AA$41,"EL")+COUNTIFS($F$3:$F$37,$O$172,$L$3:$L$37,"HT",AA$3:AA$41,"T-EL")+COUNTIFS($F$3:$F$37,$O$172,$L$3:$L$37,"HT",AA$3:AA$41,"EL-MU")+COUNTIFS($F$3:$F$37,$O$172,$L$3:$L$37,"HT",AA$3:AA$41,"TR")+COUNTIFS($F$3:$F$37,$O$172,$L$3:$L$37,"HT",AA$3:AA$41,"TR-MU")+COUNTIFS($F$3:$F$37,$O$172,$L$3:$L$37,"HT",AA$3:AA$41,"TR-EL")+COUNTIFS($F$3:$F$37,$O$172,$L$3:$L$37,"HT",AA$3:AA$41,"TR-T")</f>
        <v>#VALUE!</v>
      </c>
      <c r="AB183" s="64" t="e">
        <f t="shared" si="91"/>
        <v>#VALUE!</v>
      </c>
      <c r="AC183" s="64" t="e">
        <f t="shared" si="91"/>
        <v>#VALUE!</v>
      </c>
      <c r="AD183" s="64" t="e">
        <f t="shared" si="91"/>
        <v>#VALUE!</v>
      </c>
      <c r="AE183" s="64" t="e">
        <f t="shared" si="91"/>
        <v>#VALUE!</v>
      </c>
      <c r="AF183" s="64" t="e">
        <f t="shared" si="91"/>
        <v>#VALUE!</v>
      </c>
      <c r="AG183" s="64" t="e">
        <f t="shared" si="91"/>
        <v>#VALUE!</v>
      </c>
      <c r="AH183" s="64" t="e">
        <f t="shared" si="91"/>
        <v>#VALUE!</v>
      </c>
      <c r="AI183" s="64" t="e">
        <f t="shared" si="91"/>
        <v>#VALUE!</v>
      </c>
      <c r="AJ183" s="64" t="e">
        <f t="shared" si="91"/>
        <v>#VALUE!</v>
      </c>
      <c r="AK183" s="64" t="e">
        <f t="shared" si="91"/>
        <v>#VALUE!</v>
      </c>
      <c r="AL183" s="64" t="e">
        <f t="shared" si="91"/>
        <v>#VALUE!</v>
      </c>
      <c r="AM183" s="64" t="e">
        <f t="shared" si="91"/>
        <v>#VALUE!</v>
      </c>
      <c r="AN183" s="64" t="e">
        <f t="shared" si="91"/>
        <v>#VALUE!</v>
      </c>
      <c r="AO183" s="64" t="e">
        <f t="shared" si="91"/>
        <v>#VALUE!</v>
      </c>
      <c r="AP183" s="64" t="e">
        <f t="shared" si="91"/>
        <v>#VALUE!</v>
      </c>
      <c r="AQ183" s="64" t="e">
        <f t="shared" si="91"/>
        <v>#VALUE!</v>
      </c>
      <c r="AR183" s="64" t="e">
        <f t="shared" si="91"/>
        <v>#VALUE!</v>
      </c>
      <c r="AS183" s="64" t="e">
        <f t="shared" si="91"/>
        <v>#VALUE!</v>
      </c>
      <c r="AT183" s="64" t="e">
        <f t="shared" si="91"/>
        <v>#VALUE!</v>
      </c>
      <c r="AU183" s="64" t="e">
        <f t="shared" si="91"/>
        <v>#VALUE!</v>
      </c>
      <c r="AV183" s="64" t="e">
        <f t="shared" si="91"/>
        <v>#VALUE!</v>
      </c>
      <c r="AW183" s="64" t="e">
        <f t="shared" si="91"/>
        <v>#VALUE!</v>
      </c>
      <c r="AX183" s="64" t="e">
        <f t="shared" si="91"/>
        <v>#VALUE!</v>
      </c>
      <c r="AY183" s="64" t="e">
        <f t="shared" si="91"/>
        <v>#VALUE!</v>
      </c>
      <c r="AZ183" s="64" t="e">
        <f t="shared" si="91"/>
        <v>#VALUE!</v>
      </c>
      <c r="BA183" s="64" t="e">
        <f t="shared" si="91"/>
        <v>#VALUE!</v>
      </c>
      <c r="BB183" s="64" t="e">
        <f t="shared" si="91"/>
        <v>#VALUE!</v>
      </c>
      <c r="BC183" s="64" t="e">
        <f t="shared" si="91"/>
        <v>#VALUE!</v>
      </c>
      <c r="BD183" s="64" t="e">
        <f t="shared" si="91"/>
        <v>#VALUE!</v>
      </c>
      <c r="BE183" s="64" t="e">
        <f t="shared" si="91"/>
        <v>#VALUE!</v>
      </c>
      <c r="BF183" s="165" t="e">
        <f t="shared" si="85"/>
        <v>#VALUE!</v>
      </c>
      <c r="BG183" s="167"/>
    </row>
    <row r="184" spans="1:59" ht="14.4" hidden="1" customHeight="1" x14ac:dyDescent="0.3">
      <c r="O184" s="287"/>
      <c r="P184" s="288"/>
      <c r="Q184" s="289"/>
      <c r="R184" s="279" t="s">
        <v>87</v>
      </c>
      <c r="S184" s="280"/>
      <c r="T184" s="280"/>
      <c r="U184" s="280"/>
      <c r="V184" s="280"/>
      <c r="W184" s="280"/>
      <c r="X184" s="79"/>
      <c r="Y184" s="79"/>
      <c r="Z184" s="79"/>
      <c r="AA184" s="64" t="e">
        <f t="shared" ref="AA184:BE184" si="92">COUNTIFS($F$3:$F$37,$O$172,AA$3:AA$41,"OFF")+COUNTIFS($F$3:$F$37,$O$172,AA$3:AA$41,"TR-OFF")</f>
        <v>#VALUE!</v>
      </c>
      <c r="AB184" s="64" t="e">
        <f t="shared" si="92"/>
        <v>#VALUE!</v>
      </c>
      <c r="AC184" s="64" t="e">
        <f t="shared" si="92"/>
        <v>#VALUE!</v>
      </c>
      <c r="AD184" s="64" t="e">
        <f t="shared" si="92"/>
        <v>#VALUE!</v>
      </c>
      <c r="AE184" s="64" t="e">
        <f t="shared" si="92"/>
        <v>#VALUE!</v>
      </c>
      <c r="AF184" s="64" t="e">
        <f t="shared" si="92"/>
        <v>#VALUE!</v>
      </c>
      <c r="AG184" s="64" t="e">
        <f t="shared" si="92"/>
        <v>#VALUE!</v>
      </c>
      <c r="AH184" s="64" t="e">
        <f t="shared" si="92"/>
        <v>#VALUE!</v>
      </c>
      <c r="AI184" s="64" t="e">
        <f t="shared" si="92"/>
        <v>#VALUE!</v>
      </c>
      <c r="AJ184" s="64" t="e">
        <f t="shared" si="92"/>
        <v>#VALUE!</v>
      </c>
      <c r="AK184" s="64" t="e">
        <f t="shared" si="92"/>
        <v>#VALUE!</v>
      </c>
      <c r="AL184" s="64" t="e">
        <f t="shared" si="92"/>
        <v>#VALUE!</v>
      </c>
      <c r="AM184" s="64" t="e">
        <f t="shared" si="92"/>
        <v>#VALUE!</v>
      </c>
      <c r="AN184" s="64" t="e">
        <f t="shared" si="92"/>
        <v>#VALUE!</v>
      </c>
      <c r="AO184" s="64" t="e">
        <f t="shared" si="92"/>
        <v>#VALUE!</v>
      </c>
      <c r="AP184" s="64" t="e">
        <f t="shared" si="92"/>
        <v>#VALUE!</v>
      </c>
      <c r="AQ184" s="64" t="e">
        <f t="shared" si="92"/>
        <v>#VALUE!</v>
      </c>
      <c r="AR184" s="64" t="e">
        <f t="shared" si="92"/>
        <v>#VALUE!</v>
      </c>
      <c r="AS184" s="64" t="e">
        <f t="shared" si="92"/>
        <v>#VALUE!</v>
      </c>
      <c r="AT184" s="64" t="e">
        <f t="shared" si="92"/>
        <v>#VALUE!</v>
      </c>
      <c r="AU184" s="64" t="e">
        <f t="shared" si="92"/>
        <v>#VALUE!</v>
      </c>
      <c r="AV184" s="64" t="e">
        <f t="shared" si="92"/>
        <v>#VALUE!</v>
      </c>
      <c r="AW184" s="64" t="e">
        <f t="shared" si="92"/>
        <v>#VALUE!</v>
      </c>
      <c r="AX184" s="64" t="e">
        <f t="shared" si="92"/>
        <v>#VALUE!</v>
      </c>
      <c r="AY184" s="64" t="e">
        <f t="shared" si="92"/>
        <v>#VALUE!</v>
      </c>
      <c r="AZ184" s="64" t="e">
        <f t="shared" si="92"/>
        <v>#VALUE!</v>
      </c>
      <c r="BA184" s="64" t="e">
        <f t="shared" si="92"/>
        <v>#VALUE!</v>
      </c>
      <c r="BB184" s="64" t="e">
        <f t="shared" si="92"/>
        <v>#VALUE!</v>
      </c>
      <c r="BC184" s="64" t="e">
        <f t="shared" si="92"/>
        <v>#VALUE!</v>
      </c>
      <c r="BD184" s="64" t="e">
        <f t="shared" si="92"/>
        <v>#VALUE!</v>
      </c>
      <c r="BE184" s="64" t="e">
        <f t="shared" si="92"/>
        <v>#VALUE!</v>
      </c>
      <c r="BF184" s="165" t="e">
        <f t="shared" si="85"/>
        <v>#VALUE!</v>
      </c>
      <c r="BG184" s="170" t="e">
        <f>BF184-SUMIFS($Q$3:$Q$117,$F$3:$F$117,$O$172)</f>
        <v>#VALUE!</v>
      </c>
    </row>
    <row r="185" spans="1:59" ht="14.4" hidden="1" customHeight="1" x14ac:dyDescent="0.3">
      <c r="F185" s="173"/>
      <c r="O185" s="287"/>
      <c r="P185" s="288"/>
      <c r="Q185" s="289"/>
      <c r="R185" s="279" t="s">
        <v>90</v>
      </c>
      <c r="S185" s="280"/>
      <c r="T185" s="280"/>
      <c r="U185" s="280"/>
      <c r="V185" s="280"/>
      <c r="W185" s="280"/>
      <c r="X185" s="79"/>
      <c r="Y185" s="79"/>
      <c r="Z185" s="79"/>
      <c r="AA185" s="74" t="e">
        <f>AA186+(AA187/2)</f>
        <v>#VALUE!</v>
      </c>
      <c r="AB185" s="74" t="e">
        <f t="shared" ref="AB185:BE185" si="93">AB186+(AB187/2)</f>
        <v>#VALUE!</v>
      </c>
      <c r="AC185" s="74" t="e">
        <f t="shared" si="93"/>
        <v>#VALUE!</v>
      </c>
      <c r="AD185" s="74" t="e">
        <f t="shared" si="93"/>
        <v>#VALUE!</v>
      </c>
      <c r="AE185" s="74" t="e">
        <f t="shared" si="93"/>
        <v>#VALUE!</v>
      </c>
      <c r="AF185" s="74" t="e">
        <f t="shared" si="93"/>
        <v>#VALUE!</v>
      </c>
      <c r="AG185" s="74" t="e">
        <f t="shared" si="93"/>
        <v>#VALUE!</v>
      </c>
      <c r="AH185" s="74" t="e">
        <f t="shared" si="93"/>
        <v>#VALUE!</v>
      </c>
      <c r="AI185" s="74" t="e">
        <f t="shared" si="93"/>
        <v>#VALUE!</v>
      </c>
      <c r="AJ185" s="74" t="e">
        <f t="shared" si="93"/>
        <v>#VALUE!</v>
      </c>
      <c r="AK185" s="74" t="e">
        <f t="shared" si="93"/>
        <v>#VALUE!</v>
      </c>
      <c r="AL185" s="74" t="e">
        <f t="shared" si="93"/>
        <v>#VALUE!</v>
      </c>
      <c r="AM185" s="74" t="e">
        <f t="shared" si="93"/>
        <v>#VALUE!</v>
      </c>
      <c r="AN185" s="74" t="e">
        <f t="shared" si="93"/>
        <v>#VALUE!</v>
      </c>
      <c r="AO185" s="74" t="e">
        <f t="shared" si="93"/>
        <v>#VALUE!</v>
      </c>
      <c r="AP185" s="74" t="e">
        <f t="shared" si="93"/>
        <v>#VALUE!</v>
      </c>
      <c r="AQ185" s="74" t="e">
        <f t="shared" si="93"/>
        <v>#VALUE!</v>
      </c>
      <c r="AR185" s="74" t="e">
        <f t="shared" si="93"/>
        <v>#VALUE!</v>
      </c>
      <c r="AS185" s="74" t="e">
        <f t="shared" si="93"/>
        <v>#VALUE!</v>
      </c>
      <c r="AT185" s="74" t="e">
        <f t="shared" si="93"/>
        <v>#VALUE!</v>
      </c>
      <c r="AU185" s="74" t="e">
        <f t="shared" si="93"/>
        <v>#VALUE!</v>
      </c>
      <c r="AV185" s="74" t="e">
        <f t="shared" si="93"/>
        <v>#VALUE!</v>
      </c>
      <c r="AW185" s="74" t="e">
        <f t="shared" si="93"/>
        <v>#VALUE!</v>
      </c>
      <c r="AX185" s="74" t="e">
        <f t="shared" si="93"/>
        <v>#VALUE!</v>
      </c>
      <c r="AY185" s="74" t="e">
        <f t="shared" si="93"/>
        <v>#VALUE!</v>
      </c>
      <c r="AZ185" s="74" t="e">
        <f t="shared" si="93"/>
        <v>#VALUE!</v>
      </c>
      <c r="BA185" s="74" t="e">
        <f t="shared" si="93"/>
        <v>#VALUE!</v>
      </c>
      <c r="BB185" s="74" t="e">
        <f t="shared" si="93"/>
        <v>#VALUE!</v>
      </c>
      <c r="BC185" s="74" t="e">
        <f t="shared" si="93"/>
        <v>#VALUE!</v>
      </c>
      <c r="BD185" s="74" t="e">
        <f t="shared" si="93"/>
        <v>#VALUE!</v>
      </c>
      <c r="BE185" s="74" t="e">
        <f t="shared" si="93"/>
        <v>#VALUE!</v>
      </c>
      <c r="BF185" s="169" t="e">
        <f t="shared" si="85"/>
        <v>#VALUE!</v>
      </c>
      <c r="BG185" s="167"/>
    </row>
    <row r="186" spans="1:59" ht="14.4" hidden="1" customHeight="1" x14ac:dyDescent="0.3">
      <c r="F186" s="173"/>
      <c r="O186" s="287"/>
      <c r="P186" s="288"/>
      <c r="Q186" s="289"/>
      <c r="R186" s="279" t="s">
        <v>31</v>
      </c>
      <c r="S186" s="280"/>
      <c r="T186" s="280"/>
      <c r="U186" s="280"/>
      <c r="V186" s="280"/>
      <c r="W186" s="280"/>
      <c r="X186" s="79"/>
      <c r="Y186" s="79"/>
      <c r="Z186" s="79"/>
      <c r="AA186" s="64" t="e">
        <f t="shared" ref="AA186:BE186" si="94">COUNTIFS($F$3:$F$37,$O$172,$L$3:$L$37,"FT",AA$3:AA$41,"OFF")+COUNTIFS($F$3:$F$37,$O$172,$L$3:$L$37,"FT",AA$3:AA$41,"TR-OFF")</f>
        <v>#VALUE!</v>
      </c>
      <c r="AB186" s="64" t="e">
        <f t="shared" si="94"/>
        <v>#VALUE!</v>
      </c>
      <c r="AC186" s="64" t="e">
        <f t="shared" si="94"/>
        <v>#VALUE!</v>
      </c>
      <c r="AD186" s="64" t="e">
        <f t="shared" si="94"/>
        <v>#VALUE!</v>
      </c>
      <c r="AE186" s="64" t="e">
        <f t="shared" si="94"/>
        <v>#VALUE!</v>
      </c>
      <c r="AF186" s="64" t="e">
        <f t="shared" si="94"/>
        <v>#VALUE!</v>
      </c>
      <c r="AG186" s="64" t="e">
        <f t="shared" si="94"/>
        <v>#VALUE!</v>
      </c>
      <c r="AH186" s="64" t="e">
        <f t="shared" si="94"/>
        <v>#VALUE!</v>
      </c>
      <c r="AI186" s="64" t="e">
        <f t="shared" si="94"/>
        <v>#VALUE!</v>
      </c>
      <c r="AJ186" s="64" t="e">
        <f t="shared" si="94"/>
        <v>#VALUE!</v>
      </c>
      <c r="AK186" s="64" t="e">
        <f t="shared" si="94"/>
        <v>#VALUE!</v>
      </c>
      <c r="AL186" s="64" t="e">
        <f t="shared" si="94"/>
        <v>#VALUE!</v>
      </c>
      <c r="AM186" s="64" t="e">
        <f t="shared" si="94"/>
        <v>#VALUE!</v>
      </c>
      <c r="AN186" s="64" t="e">
        <f t="shared" si="94"/>
        <v>#VALUE!</v>
      </c>
      <c r="AO186" s="64" t="e">
        <f t="shared" si="94"/>
        <v>#VALUE!</v>
      </c>
      <c r="AP186" s="64" t="e">
        <f t="shared" si="94"/>
        <v>#VALUE!</v>
      </c>
      <c r="AQ186" s="64" t="e">
        <f t="shared" si="94"/>
        <v>#VALUE!</v>
      </c>
      <c r="AR186" s="64" t="e">
        <f t="shared" si="94"/>
        <v>#VALUE!</v>
      </c>
      <c r="AS186" s="64" t="e">
        <f t="shared" si="94"/>
        <v>#VALUE!</v>
      </c>
      <c r="AT186" s="64" t="e">
        <f t="shared" si="94"/>
        <v>#VALUE!</v>
      </c>
      <c r="AU186" s="64" t="e">
        <f t="shared" si="94"/>
        <v>#VALUE!</v>
      </c>
      <c r="AV186" s="64" t="e">
        <f t="shared" si="94"/>
        <v>#VALUE!</v>
      </c>
      <c r="AW186" s="64" t="e">
        <f t="shared" si="94"/>
        <v>#VALUE!</v>
      </c>
      <c r="AX186" s="64" t="e">
        <f t="shared" si="94"/>
        <v>#VALUE!</v>
      </c>
      <c r="AY186" s="64" t="e">
        <f t="shared" si="94"/>
        <v>#VALUE!</v>
      </c>
      <c r="AZ186" s="64" t="e">
        <f t="shared" si="94"/>
        <v>#VALUE!</v>
      </c>
      <c r="BA186" s="64" t="e">
        <f t="shared" si="94"/>
        <v>#VALUE!</v>
      </c>
      <c r="BB186" s="64" t="e">
        <f t="shared" si="94"/>
        <v>#VALUE!</v>
      </c>
      <c r="BC186" s="64" t="e">
        <f t="shared" si="94"/>
        <v>#VALUE!</v>
      </c>
      <c r="BD186" s="64" t="e">
        <f t="shared" si="94"/>
        <v>#VALUE!</v>
      </c>
      <c r="BE186" s="64" t="e">
        <f t="shared" si="94"/>
        <v>#VALUE!</v>
      </c>
      <c r="BF186" s="165" t="e">
        <f t="shared" si="85"/>
        <v>#VALUE!</v>
      </c>
      <c r="BG186" s="167"/>
    </row>
    <row r="187" spans="1:59" ht="14.4" hidden="1" customHeight="1" x14ac:dyDescent="0.3">
      <c r="F187" s="173"/>
      <c r="O187" s="287"/>
      <c r="P187" s="288"/>
      <c r="Q187" s="289"/>
      <c r="R187" s="279" t="s">
        <v>95</v>
      </c>
      <c r="S187" s="280"/>
      <c r="T187" s="280"/>
      <c r="U187" s="280"/>
      <c r="V187" s="280"/>
      <c r="W187" s="280"/>
      <c r="X187" s="79"/>
      <c r="Y187" s="79"/>
      <c r="Z187" s="79"/>
      <c r="AA187" s="64" t="e">
        <f t="shared" ref="AA187:BE187" si="95">COUNTIFS($F$3:$F$37,$O$172,$L$3:$L$37,"HT",AA$3:AA$41,"OFF")+COUNTIFS($F$3:$F$37,$O$172,$L$3:$L$37,"HT",AA$3:AA$41,"TR-OFF")</f>
        <v>#VALUE!</v>
      </c>
      <c r="AB187" s="64" t="e">
        <f t="shared" si="95"/>
        <v>#VALUE!</v>
      </c>
      <c r="AC187" s="64" t="e">
        <f t="shared" si="95"/>
        <v>#VALUE!</v>
      </c>
      <c r="AD187" s="64" t="e">
        <f t="shared" si="95"/>
        <v>#VALUE!</v>
      </c>
      <c r="AE187" s="64" t="e">
        <f t="shared" si="95"/>
        <v>#VALUE!</v>
      </c>
      <c r="AF187" s="64" t="e">
        <f t="shared" si="95"/>
        <v>#VALUE!</v>
      </c>
      <c r="AG187" s="64" t="e">
        <f t="shared" si="95"/>
        <v>#VALUE!</v>
      </c>
      <c r="AH187" s="64" t="e">
        <f t="shared" si="95"/>
        <v>#VALUE!</v>
      </c>
      <c r="AI187" s="64" t="e">
        <f t="shared" si="95"/>
        <v>#VALUE!</v>
      </c>
      <c r="AJ187" s="64" t="e">
        <f t="shared" si="95"/>
        <v>#VALUE!</v>
      </c>
      <c r="AK187" s="64" t="e">
        <f t="shared" si="95"/>
        <v>#VALUE!</v>
      </c>
      <c r="AL187" s="64" t="e">
        <f t="shared" si="95"/>
        <v>#VALUE!</v>
      </c>
      <c r="AM187" s="64" t="e">
        <f t="shared" si="95"/>
        <v>#VALUE!</v>
      </c>
      <c r="AN187" s="64" t="e">
        <f t="shared" si="95"/>
        <v>#VALUE!</v>
      </c>
      <c r="AO187" s="64" t="e">
        <f t="shared" si="95"/>
        <v>#VALUE!</v>
      </c>
      <c r="AP187" s="64" t="e">
        <f t="shared" si="95"/>
        <v>#VALUE!</v>
      </c>
      <c r="AQ187" s="64" t="e">
        <f t="shared" si="95"/>
        <v>#VALUE!</v>
      </c>
      <c r="AR187" s="64" t="e">
        <f t="shared" si="95"/>
        <v>#VALUE!</v>
      </c>
      <c r="AS187" s="64" t="e">
        <f t="shared" si="95"/>
        <v>#VALUE!</v>
      </c>
      <c r="AT187" s="64" t="e">
        <f t="shared" si="95"/>
        <v>#VALUE!</v>
      </c>
      <c r="AU187" s="64" t="e">
        <f t="shared" si="95"/>
        <v>#VALUE!</v>
      </c>
      <c r="AV187" s="64" t="e">
        <f t="shared" si="95"/>
        <v>#VALUE!</v>
      </c>
      <c r="AW187" s="64" t="e">
        <f t="shared" si="95"/>
        <v>#VALUE!</v>
      </c>
      <c r="AX187" s="64" t="e">
        <f t="shared" si="95"/>
        <v>#VALUE!</v>
      </c>
      <c r="AY187" s="64" t="e">
        <f t="shared" si="95"/>
        <v>#VALUE!</v>
      </c>
      <c r="AZ187" s="64" t="e">
        <f t="shared" si="95"/>
        <v>#VALUE!</v>
      </c>
      <c r="BA187" s="64" t="e">
        <f t="shared" si="95"/>
        <v>#VALUE!</v>
      </c>
      <c r="BB187" s="64" t="e">
        <f t="shared" si="95"/>
        <v>#VALUE!</v>
      </c>
      <c r="BC187" s="64" t="e">
        <f t="shared" si="95"/>
        <v>#VALUE!</v>
      </c>
      <c r="BD187" s="64" t="e">
        <f t="shared" si="95"/>
        <v>#VALUE!</v>
      </c>
      <c r="BE187" s="64" t="e">
        <f t="shared" si="95"/>
        <v>#VALUE!</v>
      </c>
      <c r="BF187" s="165" t="e">
        <f t="shared" si="85"/>
        <v>#VALUE!</v>
      </c>
      <c r="BG187" s="167"/>
    </row>
    <row r="188" spans="1:59" ht="14.4" hidden="1" customHeight="1" x14ac:dyDescent="0.3">
      <c r="F188" s="173"/>
      <c r="O188" s="287"/>
      <c r="P188" s="288"/>
      <c r="Q188" s="289"/>
      <c r="R188" s="279" t="s">
        <v>98</v>
      </c>
      <c r="S188" s="280"/>
      <c r="T188" s="280"/>
      <c r="U188" s="280"/>
      <c r="V188" s="280"/>
      <c r="W188" s="280"/>
      <c r="X188" s="79"/>
      <c r="Y188" s="79"/>
      <c r="Z188" s="79"/>
      <c r="AA188" s="64" t="e">
        <f t="shared" ref="AA188:BE188" si="96">COUNTIFS($F$3:$F$37,$O$172,AA$3:AA$41,"TR")+COUNTIFS($F$3:$F$37,$O$172,AA$3:AA$41,"TR-T")+COUNTIFS($F$3:$F$37,$O$172,AA$3:AA$41,"TR-OFF")+COUNTIFS($F$3:$F$37,$O$172,AA$3:AA$41,"TR-AU")+COUNTIFS($F$3:$F$37,$O$172,AA$3:AA$41,"TR-UC")+COUNTIFS($F$3:$F$37,$O$172,AA$3:AA$41,"TR-U")+COUNTIFS($F$3:$F$37,$O$172,AA$3:AA$41,"TR-NCNS")+COUNTIFS($F$3:$F$37,$O$172,AA$3:AA$41,"TR-MU")+COUNTIFS($F$3:$F$37,$O$172,AA$3:AA$41,"TR-EL")</f>
        <v>#VALUE!</v>
      </c>
      <c r="AB188" s="64" t="e">
        <f t="shared" si="96"/>
        <v>#VALUE!</v>
      </c>
      <c r="AC188" s="64" t="e">
        <f t="shared" si="96"/>
        <v>#VALUE!</v>
      </c>
      <c r="AD188" s="64" t="e">
        <f t="shared" si="96"/>
        <v>#VALUE!</v>
      </c>
      <c r="AE188" s="64" t="e">
        <f t="shared" si="96"/>
        <v>#VALUE!</v>
      </c>
      <c r="AF188" s="64" t="e">
        <f t="shared" si="96"/>
        <v>#VALUE!</v>
      </c>
      <c r="AG188" s="64" t="e">
        <f t="shared" si="96"/>
        <v>#VALUE!</v>
      </c>
      <c r="AH188" s="64" t="e">
        <f t="shared" si="96"/>
        <v>#VALUE!</v>
      </c>
      <c r="AI188" s="64" t="e">
        <f t="shared" si="96"/>
        <v>#VALUE!</v>
      </c>
      <c r="AJ188" s="64" t="e">
        <f t="shared" si="96"/>
        <v>#VALUE!</v>
      </c>
      <c r="AK188" s="64" t="e">
        <f t="shared" si="96"/>
        <v>#VALUE!</v>
      </c>
      <c r="AL188" s="64" t="e">
        <f t="shared" si="96"/>
        <v>#VALUE!</v>
      </c>
      <c r="AM188" s="64" t="e">
        <f t="shared" si="96"/>
        <v>#VALUE!</v>
      </c>
      <c r="AN188" s="64" t="e">
        <f t="shared" si="96"/>
        <v>#VALUE!</v>
      </c>
      <c r="AO188" s="64" t="e">
        <f t="shared" si="96"/>
        <v>#VALUE!</v>
      </c>
      <c r="AP188" s="64" t="e">
        <f t="shared" si="96"/>
        <v>#VALUE!</v>
      </c>
      <c r="AQ188" s="64" t="e">
        <f t="shared" si="96"/>
        <v>#VALUE!</v>
      </c>
      <c r="AR188" s="64" t="e">
        <f t="shared" si="96"/>
        <v>#VALUE!</v>
      </c>
      <c r="AS188" s="64" t="e">
        <f t="shared" si="96"/>
        <v>#VALUE!</v>
      </c>
      <c r="AT188" s="64" t="e">
        <f t="shared" si="96"/>
        <v>#VALUE!</v>
      </c>
      <c r="AU188" s="64" t="e">
        <f t="shared" si="96"/>
        <v>#VALUE!</v>
      </c>
      <c r="AV188" s="64" t="e">
        <f t="shared" si="96"/>
        <v>#VALUE!</v>
      </c>
      <c r="AW188" s="64" t="e">
        <f t="shared" si="96"/>
        <v>#VALUE!</v>
      </c>
      <c r="AX188" s="64" t="e">
        <f t="shared" si="96"/>
        <v>#VALUE!</v>
      </c>
      <c r="AY188" s="64" t="e">
        <f t="shared" si="96"/>
        <v>#VALUE!</v>
      </c>
      <c r="AZ188" s="64" t="e">
        <f t="shared" si="96"/>
        <v>#VALUE!</v>
      </c>
      <c r="BA188" s="64" t="e">
        <f t="shared" si="96"/>
        <v>#VALUE!</v>
      </c>
      <c r="BB188" s="64" t="e">
        <f t="shared" si="96"/>
        <v>#VALUE!</v>
      </c>
      <c r="BC188" s="64" t="e">
        <f t="shared" si="96"/>
        <v>#VALUE!</v>
      </c>
      <c r="BD188" s="64" t="e">
        <f t="shared" si="96"/>
        <v>#VALUE!</v>
      </c>
      <c r="BE188" s="64" t="e">
        <f t="shared" si="96"/>
        <v>#VALUE!</v>
      </c>
      <c r="BF188" s="165" t="e">
        <f>MAX(AA188:BE188)</f>
        <v>#VALUE!</v>
      </c>
      <c r="BG188" s="167"/>
    </row>
    <row r="189" spans="1:59" ht="14.4" hidden="1" customHeight="1" x14ac:dyDescent="0.3">
      <c r="F189" s="173"/>
      <c r="O189" s="287"/>
      <c r="P189" s="288"/>
      <c r="Q189" s="289"/>
      <c r="R189" s="279" t="s">
        <v>101</v>
      </c>
      <c r="S189" s="280"/>
      <c r="T189" s="280"/>
      <c r="U189" s="280"/>
      <c r="V189" s="280"/>
      <c r="W189" s="280"/>
      <c r="X189" s="79"/>
      <c r="Y189" s="79"/>
      <c r="Z189" s="79"/>
      <c r="AA189" s="64" t="e">
        <f t="shared" ref="AA189:BE189" si="97">COUNTIFS($F$3:$F$37,$O$172,AA3:AA41,"Leave")+COUNTIFS($F$3:$F$37,$O$172,AA3:AA41,"CL")</f>
        <v>#VALUE!</v>
      </c>
      <c r="AB189" s="64" t="e">
        <f t="shared" si="97"/>
        <v>#VALUE!</v>
      </c>
      <c r="AC189" s="64" t="e">
        <f t="shared" si="97"/>
        <v>#VALUE!</v>
      </c>
      <c r="AD189" s="64" t="e">
        <f t="shared" si="97"/>
        <v>#VALUE!</v>
      </c>
      <c r="AE189" s="64" t="e">
        <f t="shared" si="97"/>
        <v>#VALUE!</v>
      </c>
      <c r="AF189" s="64" t="e">
        <f t="shared" si="97"/>
        <v>#VALUE!</v>
      </c>
      <c r="AG189" s="64" t="e">
        <f t="shared" si="97"/>
        <v>#VALUE!</v>
      </c>
      <c r="AH189" s="64" t="e">
        <f t="shared" si="97"/>
        <v>#VALUE!</v>
      </c>
      <c r="AI189" s="64" t="e">
        <f t="shared" si="97"/>
        <v>#VALUE!</v>
      </c>
      <c r="AJ189" s="64" t="e">
        <f t="shared" si="97"/>
        <v>#VALUE!</v>
      </c>
      <c r="AK189" s="64" t="e">
        <f t="shared" si="97"/>
        <v>#VALUE!</v>
      </c>
      <c r="AL189" s="64" t="e">
        <f t="shared" si="97"/>
        <v>#VALUE!</v>
      </c>
      <c r="AM189" s="64" t="e">
        <f t="shared" si="97"/>
        <v>#VALUE!</v>
      </c>
      <c r="AN189" s="64" t="e">
        <f t="shared" si="97"/>
        <v>#VALUE!</v>
      </c>
      <c r="AO189" s="64" t="e">
        <f t="shared" si="97"/>
        <v>#VALUE!</v>
      </c>
      <c r="AP189" s="64" t="e">
        <f t="shared" si="97"/>
        <v>#VALUE!</v>
      </c>
      <c r="AQ189" s="64" t="e">
        <f t="shared" si="97"/>
        <v>#VALUE!</v>
      </c>
      <c r="AR189" s="64" t="e">
        <f t="shared" si="97"/>
        <v>#VALUE!</v>
      </c>
      <c r="AS189" s="64" t="e">
        <f t="shared" si="97"/>
        <v>#VALUE!</v>
      </c>
      <c r="AT189" s="64" t="e">
        <f t="shared" si="97"/>
        <v>#VALUE!</v>
      </c>
      <c r="AU189" s="64" t="e">
        <f t="shared" si="97"/>
        <v>#VALUE!</v>
      </c>
      <c r="AV189" s="64" t="e">
        <f t="shared" si="97"/>
        <v>#VALUE!</v>
      </c>
      <c r="AW189" s="64" t="e">
        <f t="shared" si="97"/>
        <v>#VALUE!</v>
      </c>
      <c r="AX189" s="64" t="e">
        <f t="shared" si="97"/>
        <v>#VALUE!</v>
      </c>
      <c r="AY189" s="64" t="e">
        <f t="shared" si="97"/>
        <v>#VALUE!</v>
      </c>
      <c r="AZ189" s="64" t="e">
        <f t="shared" si="97"/>
        <v>#VALUE!</v>
      </c>
      <c r="BA189" s="64" t="e">
        <f t="shared" si="97"/>
        <v>#VALUE!</v>
      </c>
      <c r="BB189" s="64" t="e">
        <f t="shared" si="97"/>
        <v>#VALUE!</v>
      </c>
      <c r="BC189" s="64" t="e">
        <f t="shared" si="97"/>
        <v>#VALUE!</v>
      </c>
      <c r="BD189" s="64" t="e">
        <f t="shared" si="97"/>
        <v>#VALUE!</v>
      </c>
      <c r="BE189" s="64" t="e">
        <f t="shared" si="97"/>
        <v>#VALUE!</v>
      </c>
      <c r="BF189" s="165" t="e">
        <f t="shared" ref="BF189:BF204" si="98">SUM(AA189:BE189)</f>
        <v>#VALUE!</v>
      </c>
      <c r="BG189" s="170" t="e">
        <f>(BF189+BF193)-SUMIFS($U$3:$U$117,$F$3:$F$117,$O$172)</f>
        <v>#VALUE!</v>
      </c>
    </row>
    <row r="190" spans="1:59" ht="14.4" hidden="1" customHeight="1" x14ac:dyDescent="0.3">
      <c r="F190" s="173"/>
      <c r="O190" s="287"/>
      <c r="P190" s="288"/>
      <c r="Q190" s="289"/>
      <c r="R190" s="279" t="s">
        <v>91</v>
      </c>
      <c r="S190" s="280"/>
      <c r="T190" s="280"/>
      <c r="U190" s="280"/>
      <c r="V190" s="280"/>
      <c r="W190" s="280"/>
      <c r="X190" s="79"/>
      <c r="Y190" s="79"/>
      <c r="Z190" s="79"/>
      <c r="AA190" s="74" t="e">
        <f>AA191+(AA192/2)</f>
        <v>#VALUE!</v>
      </c>
      <c r="AB190" s="74" t="e">
        <f t="shared" ref="AB190:BE190" si="99">AB191+(AB192/2)</f>
        <v>#VALUE!</v>
      </c>
      <c r="AC190" s="74" t="e">
        <f t="shared" si="99"/>
        <v>#VALUE!</v>
      </c>
      <c r="AD190" s="74" t="e">
        <f t="shared" si="99"/>
        <v>#VALUE!</v>
      </c>
      <c r="AE190" s="74" t="e">
        <f t="shared" si="99"/>
        <v>#VALUE!</v>
      </c>
      <c r="AF190" s="74" t="e">
        <f t="shared" si="99"/>
        <v>#VALUE!</v>
      </c>
      <c r="AG190" s="74" t="e">
        <f t="shared" si="99"/>
        <v>#VALUE!</v>
      </c>
      <c r="AH190" s="74" t="e">
        <f t="shared" si="99"/>
        <v>#VALUE!</v>
      </c>
      <c r="AI190" s="74" t="e">
        <f t="shared" si="99"/>
        <v>#VALUE!</v>
      </c>
      <c r="AJ190" s="74" t="e">
        <f t="shared" si="99"/>
        <v>#VALUE!</v>
      </c>
      <c r="AK190" s="74" t="e">
        <f t="shared" si="99"/>
        <v>#VALUE!</v>
      </c>
      <c r="AL190" s="74" t="e">
        <f t="shared" si="99"/>
        <v>#VALUE!</v>
      </c>
      <c r="AM190" s="74" t="e">
        <f t="shared" si="99"/>
        <v>#VALUE!</v>
      </c>
      <c r="AN190" s="74" t="e">
        <f t="shared" si="99"/>
        <v>#VALUE!</v>
      </c>
      <c r="AO190" s="74" t="e">
        <f t="shared" si="99"/>
        <v>#VALUE!</v>
      </c>
      <c r="AP190" s="74" t="e">
        <f t="shared" si="99"/>
        <v>#VALUE!</v>
      </c>
      <c r="AQ190" s="74" t="e">
        <f t="shared" si="99"/>
        <v>#VALUE!</v>
      </c>
      <c r="AR190" s="74" t="e">
        <f t="shared" si="99"/>
        <v>#VALUE!</v>
      </c>
      <c r="AS190" s="74" t="e">
        <f t="shared" si="99"/>
        <v>#VALUE!</v>
      </c>
      <c r="AT190" s="74" t="e">
        <f t="shared" si="99"/>
        <v>#VALUE!</v>
      </c>
      <c r="AU190" s="74" t="e">
        <f t="shared" si="99"/>
        <v>#VALUE!</v>
      </c>
      <c r="AV190" s="74" t="e">
        <f t="shared" si="99"/>
        <v>#VALUE!</v>
      </c>
      <c r="AW190" s="74" t="e">
        <f t="shared" si="99"/>
        <v>#VALUE!</v>
      </c>
      <c r="AX190" s="74" t="e">
        <f t="shared" si="99"/>
        <v>#VALUE!</v>
      </c>
      <c r="AY190" s="74" t="e">
        <f t="shared" si="99"/>
        <v>#VALUE!</v>
      </c>
      <c r="AZ190" s="74" t="e">
        <f t="shared" si="99"/>
        <v>#VALUE!</v>
      </c>
      <c r="BA190" s="74" t="e">
        <f t="shared" si="99"/>
        <v>#VALUE!</v>
      </c>
      <c r="BB190" s="74" t="e">
        <f t="shared" si="99"/>
        <v>#VALUE!</v>
      </c>
      <c r="BC190" s="74" t="e">
        <f t="shared" si="99"/>
        <v>#VALUE!</v>
      </c>
      <c r="BD190" s="74" t="e">
        <f t="shared" si="99"/>
        <v>#VALUE!</v>
      </c>
      <c r="BE190" s="74" t="e">
        <f t="shared" si="99"/>
        <v>#VALUE!</v>
      </c>
      <c r="BF190" s="169" t="e">
        <f t="shared" si="98"/>
        <v>#VALUE!</v>
      </c>
      <c r="BG190" s="167"/>
    </row>
    <row r="191" spans="1:59" ht="14.4" hidden="1" customHeight="1" x14ac:dyDescent="0.3">
      <c r="F191" s="173"/>
      <c r="O191" s="287"/>
      <c r="P191" s="288"/>
      <c r="Q191" s="289"/>
      <c r="R191" s="279" t="s">
        <v>105</v>
      </c>
      <c r="S191" s="280"/>
      <c r="T191" s="280"/>
      <c r="U191" s="280"/>
      <c r="V191" s="280"/>
      <c r="W191" s="280"/>
      <c r="X191" s="79"/>
      <c r="Y191" s="79"/>
      <c r="Z191" s="79"/>
      <c r="AA191" s="64" t="e">
        <f t="shared" ref="AA191:BE191" si="100">COUNTIFS($F$3:$F$37,$O$172,$L$3:$L$37,"FT",AA$3:AA$41,"Leave")+COUNTIFS($F$3:$F$37,$O$172,$L$3:$L$37,"FT",AA$3:AA$41,"CL")</f>
        <v>#VALUE!</v>
      </c>
      <c r="AB191" s="64" t="e">
        <f t="shared" si="100"/>
        <v>#VALUE!</v>
      </c>
      <c r="AC191" s="64" t="e">
        <f t="shared" si="100"/>
        <v>#VALUE!</v>
      </c>
      <c r="AD191" s="64" t="e">
        <f t="shared" si="100"/>
        <v>#VALUE!</v>
      </c>
      <c r="AE191" s="64" t="e">
        <f t="shared" si="100"/>
        <v>#VALUE!</v>
      </c>
      <c r="AF191" s="64" t="e">
        <f t="shared" si="100"/>
        <v>#VALUE!</v>
      </c>
      <c r="AG191" s="64" t="e">
        <f t="shared" si="100"/>
        <v>#VALUE!</v>
      </c>
      <c r="AH191" s="64" t="e">
        <f t="shared" si="100"/>
        <v>#VALUE!</v>
      </c>
      <c r="AI191" s="64" t="e">
        <f t="shared" si="100"/>
        <v>#VALUE!</v>
      </c>
      <c r="AJ191" s="64" t="e">
        <f t="shared" si="100"/>
        <v>#VALUE!</v>
      </c>
      <c r="AK191" s="64" t="e">
        <f t="shared" si="100"/>
        <v>#VALUE!</v>
      </c>
      <c r="AL191" s="64" t="e">
        <f t="shared" si="100"/>
        <v>#VALUE!</v>
      </c>
      <c r="AM191" s="64" t="e">
        <f t="shared" si="100"/>
        <v>#VALUE!</v>
      </c>
      <c r="AN191" s="64" t="e">
        <f t="shared" si="100"/>
        <v>#VALUE!</v>
      </c>
      <c r="AO191" s="64" t="e">
        <f t="shared" si="100"/>
        <v>#VALUE!</v>
      </c>
      <c r="AP191" s="64" t="e">
        <f t="shared" si="100"/>
        <v>#VALUE!</v>
      </c>
      <c r="AQ191" s="64" t="e">
        <f t="shared" si="100"/>
        <v>#VALUE!</v>
      </c>
      <c r="AR191" s="64" t="e">
        <f t="shared" si="100"/>
        <v>#VALUE!</v>
      </c>
      <c r="AS191" s="64" t="e">
        <f t="shared" si="100"/>
        <v>#VALUE!</v>
      </c>
      <c r="AT191" s="64" t="e">
        <f t="shared" si="100"/>
        <v>#VALUE!</v>
      </c>
      <c r="AU191" s="64" t="e">
        <f t="shared" si="100"/>
        <v>#VALUE!</v>
      </c>
      <c r="AV191" s="64" t="e">
        <f t="shared" si="100"/>
        <v>#VALUE!</v>
      </c>
      <c r="AW191" s="64" t="e">
        <f t="shared" si="100"/>
        <v>#VALUE!</v>
      </c>
      <c r="AX191" s="64" t="e">
        <f t="shared" si="100"/>
        <v>#VALUE!</v>
      </c>
      <c r="AY191" s="64" t="e">
        <f t="shared" si="100"/>
        <v>#VALUE!</v>
      </c>
      <c r="AZ191" s="64" t="e">
        <f t="shared" si="100"/>
        <v>#VALUE!</v>
      </c>
      <c r="BA191" s="64" t="e">
        <f t="shared" si="100"/>
        <v>#VALUE!</v>
      </c>
      <c r="BB191" s="64" t="e">
        <f t="shared" si="100"/>
        <v>#VALUE!</v>
      </c>
      <c r="BC191" s="64" t="e">
        <f t="shared" si="100"/>
        <v>#VALUE!</v>
      </c>
      <c r="BD191" s="64" t="e">
        <f t="shared" si="100"/>
        <v>#VALUE!</v>
      </c>
      <c r="BE191" s="64" t="e">
        <f t="shared" si="100"/>
        <v>#VALUE!</v>
      </c>
      <c r="BF191" s="165" t="e">
        <f t="shared" si="98"/>
        <v>#VALUE!</v>
      </c>
      <c r="BG191" s="167"/>
    </row>
    <row r="192" spans="1:59" ht="14.4" hidden="1" customHeight="1" x14ac:dyDescent="0.3">
      <c r="F192" s="173"/>
      <c r="O192" s="287"/>
      <c r="P192" s="288"/>
      <c r="Q192" s="289"/>
      <c r="R192" s="279" t="s">
        <v>111</v>
      </c>
      <c r="S192" s="280"/>
      <c r="T192" s="280"/>
      <c r="U192" s="280"/>
      <c r="V192" s="280"/>
      <c r="W192" s="280"/>
      <c r="X192" s="79"/>
      <c r="Y192" s="79"/>
      <c r="Z192" s="79"/>
      <c r="AA192" s="64" t="e">
        <f t="shared" ref="AA192:BE192" si="101">COUNTIFS($F$3:$F$37,$O$172,$L$3:$L$37,"HT",AA$3:AA$41,"Leave")+COUNTIFS($F$3:$F$37,$O$172,$L$3:$L$37,"HT",AA$3:AA$41,"CL")</f>
        <v>#VALUE!</v>
      </c>
      <c r="AB192" s="64" t="e">
        <f t="shared" si="101"/>
        <v>#VALUE!</v>
      </c>
      <c r="AC192" s="64" t="e">
        <f t="shared" si="101"/>
        <v>#VALUE!</v>
      </c>
      <c r="AD192" s="64" t="e">
        <f t="shared" si="101"/>
        <v>#VALUE!</v>
      </c>
      <c r="AE192" s="64" t="e">
        <f t="shared" si="101"/>
        <v>#VALUE!</v>
      </c>
      <c r="AF192" s="64" t="e">
        <f t="shared" si="101"/>
        <v>#VALUE!</v>
      </c>
      <c r="AG192" s="64" t="e">
        <f t="shared" si="101"/>
        <v>#VALUE!</v>
      </c>
      <c r="AH192" s="64" t="e">
        <f t="shared" si="101"/>
        <v>#VALUE!</v>
      </c>
      <c r="AI192" s="64" t="e">
        <f t="shared" si="101"/>
        <v>#VALUE!</v>
      </c>
      <c r="AJ192" s="64" t="e">
        <f t="shared" si="101"/>
        <v>#VALUE!</v>
      </c>
      <c r="AK192" s="64" t="e">
        <f t="shared" si="101"/>
        <v>#VALUE!</v>
      </c>
      <c r="AL192" s="64" t="e">
        <f t="shared" si="101"/>
        <v>#VALUE!</v>
      </c>
      <c r="AM192" s="64" t="e">
        <f t="shared" si="101"/>
        <v>#VALUE!</v>
      </c>
      <c r="AN192" s="64" t="e">
        <f t="shared" si="101"/>
        <v>#VALUE!</v>
      </c>
      <c r="AO192" s="64" t="e">
        <f t="shared" si="101"/>
        <v>#VALUE!</v>
      </c>
      <c r="AP192" s="64" t="e">
        <f t="shared" si="101"/>
        <v>#VALUE!</v>
      </c>
      <c r="AQ192" s="64" t="e">
        <f t="shared" si="101"/>
        <v>#VALUE!</v>
      </c>
      <c r="AR192" s="64" t="e">
        <f t="shared" si="101"/>
        <v>#VALUE!</v>
      </c>
      <c r="AS192" s="64" t="e">
        <f t="shared" si="101"/>
        <v>#VALUE!</v>
      </c>
      <c r="AT192" s="64" t="e">
        <f t="shared" si="101"/>
        <v>#VALUE!</v>
      </c>
      <c r="AU192" s="64" t="e">
        <f t="shared" si="101"/>
        <v>#VALUE!</v>
      </c>
      <c r="AV192" s="64" t="e">
        <f t="shared" si="101"/>
        <v>#VALUE!</v>
      </c>
      <c r="AW192" s="64" t="e">
        <f t="shared" si="101"/>
        <v>#VALUE!</v>
      </c>
      <c r="AX192" s="64" t="e">
        <f t="shared" si="101"/>
        <v>#VALUE!</v>
      </c>
      <c r="AY192" s="64" t="e">
        <f t="shared" si="101"/>
        <v>#VALUE!</v>
      </c>
      <c r="AZ192" s="64" t="e">
        <f t="shared" si="101"/>
        <v>#VALUE!</v>
      </c>
      <c r="BA192" s="64" t="e">
        <f t="shared" si="101"/>
        <v>#VALUE!</v>
      </c>
      <c r="BB192" s="64" t="e">
        <f t="shared" si="101"/>
        <v>#VALUE!</v>
      </c>
      <c r="BC192" s="64" t="e">
        <f t="shared" si="101"/>
        <v>#VALUE!</v>
      </c>
      <c r="BD192" s="64" t="e">
        <f t="shared" si="101"/>
        <v>#VALUE!</v>
      </c>
      <c r="BE192" s="64" t="e">
        <f t="shared" si="101"/>
        <v>#VALUE!</v>
      </c>
      <c r="BF192" s="165" t="e">
        <f t="shared" si="98"/>
        <v>#VALUE!</v>
      </c>
      <c r="BG192" s="167"/>
    </row>
    <row r="193" spans="6:59" ht="14.4" hidden="1" customHeight="1" x14ac:dyDescent="0.3">
      <c r="F193" s="173"/>
      <c r="O193" s="287"/>
      <c r="P193" s="288"/>
      <c r="Q193" s="289"/>
      <c r="R193" s="279" t="s">
        <v>114</v>
      </c>
      <c r="S193" s="280"/>
      <c r="T193" s="280"/>
      <c r="U193" s="280"/>
      <c r="V193" s="280"/>
      <c r="W193" s="280"/>
      <c r="X193" s="79"/>
      <c r="Y193" s="79"/>
      <c r="Z193" s="79"/>
      <c r="AA193" s="64" t="e">
        <f t="shared" ref="AA193:BE193" si="102">COUNTIFS($F$3:$F$37,$O$172,AA3:AA41,"AU")+COUNTIFS($F$3:$F$37,$O$172,AA3:AA41,"TR-AU")</f>
        <v>#VALUE!</v>
      </c>
      <c r="AB193" s="64" t="e">
        <f t="shared" si="102"/>
        <v>#VALUE!</v>
      </c>
      <c r="AC193" s="64" t="e">
        <f t="shared" si="102"/>
        <v>#VALUE!</v>
      </c>
      <c r="AD193" s="64" t="e">
        <f t="shared" si="102"/>
        <v>#VALUE!</v>
      </c>
      <c r="AE193" s="64" t="e">
        <f t="shared" si="102"/>
        <v>#VALUE!</v>
      </c>
      <c r="AF193" s="64" t="e">
        <f t="shared" si="102"/>
        <v>#VALUE!</v>
      </c>
      <c r="AG193" s="64" t="e">
        <f t="shared" si="102"/>
        <v>#VALUE!</v>
      </c>
      <c r="AH193" s="64" t="e">
        <f t="shared" si="102"/>
        <v>#VALUE!</v>
      </c>
      <c r="AI193" s="64" t="e">
        <f t="shared" si="102"/>
        <v>#VALUE!</v>
      </c>
      <c r="AJ193" s="64" t="e">
        <f t="shared" si="102"/>
        <v>#VALUE!</v>
      </c>
      <c r="AK193" s="64" t="e">
        <f t="shared" si="102"/>
        <v>#VALUE!</v>
      </c>
      <c r="AL193" s="64" t="e">
        <f t="shared" si="102"/>
        <v>#VALUE!</v>
      </c>
      <c r="AM193" s="64" t="e">
        <f t="shared" si="102"/>
        <v>#VALUE!</v>
      </c>
      <c r="AN193" s="64" t="e">
        <f t="shared" si="102"/>
        <v>#VALUE!</v>
      </c>
      <c r="AO193" s="64" t="e">
        <f t="shared" si="102"/>
        <v>#VALUE!</v>
      </c>
      <c r="AP193" s="64" t="e">
        <f t="shared" si="102"/>
        <v>#VALUE!</v>
      </c>
      <c r="AQ193" s="64" t="e">
        <f t="shared" si="102"/>
        <v>#VALUE!</v>
      </c>
      <c r="AR193" s="64" t="e">
        <f t="shared" si="102"/>
        <v>#VALUE!</v>
      </c>
      <c r="AS193" s="64" t="e">
        <f t="shared" si="102"/>
        <v>#VALUE!</v>
      </c>
      <c r="AT193" s="64" t="e">
        <f t="shared" si="102"/>
        <v>#VALUE!</v>
      </c>
      <c r="AU193" s="64" t="e">
        <f t="shared" si="102"/>
        <v>#VALUE!</v>
      </c>
      <c r="AV193" s="64" t="e">
        <f t="shared" si="102"/>
        <v>#VALUE!</v>
      </c>
      <c r="AW193" s="64" t="e">
        <f t="shared" si="102"/>
        <v>#VALUE!</v>
      </c>
      <c r="AX193" s="64" t="e">
        <f t="shared" si="102"/>
        <v>#VALUE!</v>
      </c>
      <c r="AY193" s="64" t="e">
        <f t="shared" si="102"/>
        <v>#VALUE!</v>
      </c>
      <c r="AZ193" s="64" t="e">
        <f t="shared" si="102"/>
        <v>#VALUE!</v>
      </c>
      <c r="BA193" s="64" t="e">
        <f t="shared" si="102"/>
        <v>#VALUE!</v>
      </c>
      <c r="BB193" s="64" t="e">
        <f t="shared" si="102"/>
        <v>#VALUE!</v>
      </c>
      <c r="BC193" s="64" t="e">
        <f t="shared" si="102"/>
        <v>#VALUE!</v>
      </c>
      <c r="BD193" s="64" t="e">
        <f t="shared" si="102"/>
        <v>#VALUE!</v>
      </c>
      <c r="BE193" s="64" t="e">
        <f t="shared" si="102"/>
        <v>#VALUE!</v>
      </c>
      <c r="BF193" s="165" t="e">
        <f t="shared" si="98"/>
        <v>#VALUE!</v>
      </c>
      <c r="BG193" s="167"/>
    </row>
    <row r="194" spans="6:59" ht="14.4" hidden="1" customHeight="1" x14ac:dyDescent="0.3">
      <c r="F194" s="173"/>
      <c r="O194" s="287"/>
      <c r="P194" s="288"/>
      <c r="Q194" s="289"/>
      <c r="R194" s="279" t="s">
        <v>118</v>
      </c>
      <c r="S194" s="280"/>
      <c r="T194" s="280"/>
      <c r="U194" s="280"/>
      <c r="V194" s="280"/>
      <c r="W194" s="280"/>
      <c r="X194" s="79"/>
      <c r="Y194" s="79"/>
      <c r="Z194" s="79"/>
      <c r="AA194" s="74" t="e">
        <f>AA195+(AA196/2)</f>
        <v>#VALUE!</v>
      </c>
      <c r="AB194" s="74" t="e">
        <f t="shared" ref="AB194:BE194" si="103">AB195+(AB196/2)</f>
        <v>#VALUE!</v>
      </c>
      <c r="AC194" s="74" t="e">
        <f t="shared" si="103"/>
        <v>#VALUE!</v>
      </c>
      <c r="AD194" s="74" t="e">
        <f t="shared" si="103"/>
        <v>#VALUE!</v>
      </c>
      <c r="AE194" s="74" t="e">
        <f t="shared" si="103"/>
        <v>#VALUE!</v>
      </c>
      <c r="AF194" s="74" t="e">
        <f t="shared" si="103"/>
        <v>#VALUE!</v>
      </c>
      <c r="AG194" s="74" t="e">
        <f t="shared" si="103"/>
        <v>#VALUE!</v>
      </c>
      <c r="AH194" s="74" t="e">
        <f t="shared" si="103"/>
        <v>#VALUE!</v>
      </c>
      <c r="AI194" s="74" t="e">
        <f t="shared" si="103"/>
        <v>#VALUE!</v>
      </c>
      <c r="AJ194" s="74" t="e">
        <f t="shared" si="103"/>
        <v>#VALUE!</v>
      </c>
      <c r="AK194" s="74" t="e">
        <f t="shared" si="103"/>
        <v>#VALUE!</v>
      </c>
      <c r="AL194" s="74" t="e">
        <f t="shared" si="103"/>
        <v>#VALUE!</v>
      </c>
      <c r="AM194" s="74" t="e">
        <f t="shared" si="103"/>
        <v>#VALUE!</v>
      </c>
      <c r="AN194" s="74" t="e">
        <f t="shared" si="103"/>
        <v>#VALUE!</v>
      </c>
      <c r="AO194" s="74" t="e">
        <f t="shared" si="103"/>
        <v>#VALUE!</v>
      </c>
      <c r="AP194" s="74" t="e">
        <f t="shared" si="103"/>
        <v>#VALUE!</v>
      </c>
      <c r="AQ194" s="74" t="e">
        <f t="shared" si="103"/>
        <v>#VALUE!</v>
      </c>
      <c r="AR194" s="74" t="e">
        <f t="shared" si="103"/>
        <v>#VALUE!</v>
      </c>
      <c r="AS194" s="74" t="e">
        <f t="shared" si="103"/>
        <v>#VALUE!</v>
      </c>
      <c r="AT194" s="74" t="e">
        <f t="shared" si="103"/>
        <v>#VALUE!</v>
      </c>
      <c r="AU194" s="74" t="e">
        <f t="shared" si="103"/>
        <v>#VALUE!</v>
      </c>
      <c r="AV194" s="74" t="e">
        <f t="shared" si="103"/>
        <v>#VALUE!</v>
      </c>
      <c r="AW194" s="74" t="e">
        <f t="shared" si="103"/>
        <v>#VALUE!</v>
      </c>
      <c r="AX194" s="74" t="e">
        <f t="shared" si="103"/>
        <v>#VALUE!</v>
      </c>
      <c r="AY194" s="74" t="e">
        <f t="shared" si="103"/>
        <v>#VALUE!</v>
      </c>
      <c r="AZ194" s="74" t="e">
        <f t="shared" si="103"/>
        <v>#VALUE!</v>
      </c>
      <c r="BA194" s="74" t="e">
        <f t="shared" si="103"/>
        <v>#VALUE!</v>
      </c>
      <c r="BB194" s="74" t="e">
        <f t="shared" si="103"/>
        <v>#VALUE!</v>
      </c>
      <c r="BC194" s="74" t="e">
        <f t="shared" si="103"/>
        <v>#VALUE!</v>
      </c>
      <c r="BD194" s="74" t="e">
        <f t="shared" si="103"/>
        <v>#VALUE!</v>
      </c>
      <c r="BE194" s="74" t="e">
        <f t="shared" si="103"/>
        <v>#VALUE!</v>
      </c>
      <c r="BF194" s="169" t="e">
        <f t="shared" si="98"/>
        <v>#VALUE!</v>
      </c>
      <c r="BG194" s="167"/>
    </row>
    <row r="195" spans="6:59" ht="14.4" hidden="1" customHeight="1" x14ac:dyDescent="0.3">
      <c r="F195" s="173"/>
      <c r="O195" s="287"/>
      <c r="P195" s="288"/>
      <c r="Q195" s="289"/>
      <c r="R195" s="279" t="s">
        <v>121</v>
      </c>
      <c r="S195" s="280"/>
      <c r="T195" s="280"/>
      <c r="U195" s="280"/>
      <c r="V195" s="280"/>
      <c r="W195" s="280"/>
      <c r="X195" s="79"/>
      <c r="Y195" s="79"/>
      <c r="Z195" s="79"/>
      <c r="AA195" s="64" t="e">
        <f t="shared" ref="AA195:BE195" si="104">COUNTIFS($F$3:$F$37,$O$172,$L$3:$L$37,"FT",AA$3:AA$41,"AU")+COUNTIFS($F$3:$F$37,$O$172,$L$3:$L$37,"FT",AA$3:AA$41,"TR-AU")</f>
        <v>#VALUE!</v>
      </c>
      <c r="AB195" s="64" t="e">
        <f t="shared" si="104"/>
        <v>#VALUE!</v>
      </c>
      <c r="AC195" s="64" t="e">
        <f t="shared" si="104"/>
        <v>#VALUE!</v>
      </c>
      <c r="AD195" s="64" t="e">
        <f t="shared" si="104"/>
        <v>#VALUE!</v>
      </c>
      <c r="AE195" s="64" t="e">
        <f t="shared" si="104"/>
        <v>#VALUE!</v>
      </c>
      <c r="AF195" s="64" t="e">
        <f t="shared" si="104"/>
        <v>#VALUE!</v>
      </c>
      <c r="AG195" s="64" t="e">
        <f t="shared" si="104"/>
        <v>#VALUE!</v>
      </c>
      <c r="AH195" s="64" t="e">
        <f t="shared" si="104"/>
        <v>#VALUE!</v>
      </c>
      <c r="AI195" s="64" t="e">
        <f t="shared" si="104"/>
        <v>#VALUE!</v>
      </c>
      <c r="AJ195" s="64" t="e">
        <f t="shared" si="104"/>
        <v>#VALUE!</v>
      </c>
      <c r="AK195" s="64" t="e">
        <f t="shared" si="104"/>
        <v>#VALUE!</v>
      </c>
      <c r="AL195" s="64" t="e">
        <f t="shared" si="104"/>
        <v>#VALUE!</v>
      </c>
      <c r="AM195" s="64" t="e">
        <f t="shared" si="104"/>
        <v>#VALUE!</v>
      </c>
      <c r="AN195" s="64" t="e">
        <f t="shared" si="104"/>
        <v>#VALUE!</v>
      </c>
      <c r="AO195" s="64" t="e">
        <f t="shared" si="104"/>
        <v>#VALUE!</v>
      </c>
      <c r="AP195" s="64" t="e">
        <f t="shared" si="104"/>
        <v>#VALUE!</v>
      </c>
      <c r="AQ195" s="64" t="e">
        <f t="shared" si="104"/>
        <v>#VALUE!</v>
      </c>
      <c r="AR195" s="64" t="e">
        <f t="shared" si="104"/>
        <v>#VALUE!</v>
      </c>
      <c r="AS195" s="64" t="e">
        <f t="shared" si="104"/>
        <v>#VALUE!</v>
      </c>
      <c r="AT195" s="64" t="e">
        <f t="shared" si="104"/>
        <v>#VALUE!</v>
      </c>
      <c r="AU195" s="64" t="e">
        <f t="shared" si="104"/>
        <v>#VALUE!</v>
      </c>
      <c r="AV195" s="64" t="e">
        <f t="shared" si="104"/>
        <v>#VALUE!</v>
      </c>
      <c r="AW195" s="64" t="e">
        <f t="shared" si="104"/>
        <v>#VALUE!</v>
      </c>
      <c r="AX195" s="64" t="e">
        <f t="shared" si="104"/>
        <v>#VALUE!</v>
      </c>
      <c r="AY195" s="64" t="e">
        <f t="shared" si="104"/>
        <v>#VALUE!</v>
      </c>
      <c r="AZ195" s="64" t="e">
        <f t="shared" si="104"/>
        <v>#VALUE!</v>
      </c>
      <c r="BA195" s="64" t="e">
        <f t="shared" si="104"/>
        <v>#VALUE!</v>
      </c>
      <c r="BB195" s="64" t="e">
        <f t="shared" si="104"/>
        <v>#VALUE!</v>
      </c>
      <c r="BC195" s="64" t="e">
        <f t="shared" si="104"/>
        <v>#VALUE!</v>
      </c>
      <c r="BD195" s="64" t="e">
        <f t="shared" si="104"/>
        <v>#VALUE!</v>
      </c>
      <c r="BE195" s="64" t="e">
        <f t="shared" si="104"/>
        <v>#VALUE!</v>
      </c>
      <c r="BF195" s="165" t="e">
        <f t="shared" si="98"/>
        <v>#VALUE!</v>
      </c>
      <c r="BG195" s="167"/>
    </row>
    <row r="196" spans="6:59" ht="14.4" hidden="1" customHeight="1" x14ac:dyDescent="0.3">
      <c r="F196" s="173"/>
      <c r="O196" s="287"/>
      <c r="P196" s="288"/>
      <c r="Q196" s="289"/>
      <c r="R196" s="279" t="s">
        <v>125</v>
      </c>
      <c r="S196" s="280"/>
      <c r="T196" s="280"/>
      <c r="U196" s="280"/>
      <c r="V196" s="280"/>
      <c r="W196" s="280"/>
      <c r="X196" s="79"/>
      <c r="Y196" s="79"/>
      <c r="Z196" s="79"/>
      <c r="AA196" s="64" t="e">
        <f t="shared" ref="AA196:BE196" si="105">COUNTIFS($F$3:$F$37,$O$172,$L$3:$L$37,"HT",AA$3:AA$41,"AU")+COUNTIFS($F$3:$F$37,$O$172,$L$3:$L$37,"HT",AA$3:AA$41,"AU")</f>
        <v>#VALUE!</v>
      </c>
      <c r="AB196" s="64" t="e">
        <f t="shared" si="105"/>
        <v>#VALUE!</v>
      </c>
      <c r="AC196" s="64" t="e">
        <f t="shared" si="105"/>
        <v>#VALUE!</v>
      </c>
      <c r="AD196" s="64" t="e">
        <f t="shared" si="105"/>
        <v>#VALUE!</v>
      </c>
      <c r="AE196" s="64" t="e">
        <f t="shared" si="105"/>
        <v>#VALUE!</v>
      </c>
      <c r="AF196" s="64" t="e">
        <f t="shared" si="105"/>
        <v>#VALUE!</v>
      </c>
      <c r="AG196" s="64" t="e">
        <f t="shared" si="105"/>
        <v>#VALUE!</v>
      </c>
      <c r="AH196" s="64" t="e">
        <f t="shared" si="105"/>
        <v>#VALUE!</v>
      </c>
      <c r="AI196" s="64" t="e">
        <f t="shared" si="105"/>
        <v>#VALUE!</v>
      </c>
      <c r="AJ196" s="64" t="e">
        <f t="shared" si="105"/>
        <v>#VALUE!</v>
      </c>
      <c r="AK196" s="64" t="e">
        <f t="shared" si="105"/>
        <v>#VALUE!</v>
      </c>
      <c r="AL196" s="64" t="e">
        <f t="shared" si="105"/>
        <v>#VALUE!</v>
      </c>
      <c r="AM196" s="64" t="e">
        <f t="shared" si="105"/>
        <v>#VALUE!</v>
      </c>
      <c r="AN196" s="64" t="e">
        <f t="shared" si="105"/>
        <v>#VALUE!</v>
      </c>
      <c r="AO196" s="64" t="e">
        <f t="shared" si="105"/>
        <v>#VALUE!</v>
      </c>
      <c r="AP196" s="64" t="e">
        <f t="shared" si="105"/>
        <v>#VALUE!</v>
      </c>
      <c r="AQ196" s="64" t="e">
        <f t="shared" si="105"/>
        <v>#VALUE!</v>
      </c>
      <c r="AR196" s="64" t="e">
        <f t="shared" si="105"/>
        <v>#VALUE!</v>
      </c>
      <c r="AS196" s="64" t="e">
        <f t="shared" si="105"/>
        <v>#VALUE!</v>
      </c>
      <c r="AT196" s="64" t="e">
        <f t="shared" si="105"/>
        <v>#VALUE!</v>
      </c>
      <c r="AU196" s="64" t="e">
        <f t="shared" si="105"/>
        <v>#VALUE!</v>
      </c>
      <c r="AV196" s="64" t="e">
        <f t="shared" si="105"/>
        <v>#VALUE!</v>
      </c>
      <c r="AW196" s="64" t="e">
        <f t="shared" si="105"/>
        <v>#VALUE!</v>
      </c>
      <c r="AX196" s="64" t="e">
        <f t="shared" si="105"/>
        <v>#VALUE!</v>
      </c>
      <c r="AY196" s="64" t="e">
        <f t="shared" si="105"/>
        <v>#VALUE!</v>
      </c>
      <c r="AZ196" s="64" t="e">
        <f t="shared" si="105"/>
        <v>#VALUE!</v>
      </c>
      <c r="BA196" s="64" t="e">
        <f t="shared" si="105"/>
        <v>#VALUE!</v>
      </c>
      <c r="BB196" s="64" t="e">
        <f t="shared" si="105"/>
        <v>#VALUE!</v>
      </c>
      <c r="BC196" s="64" t="e">
        <f t="shared" si="105"/>
        <v>#VALUE!</v>
      </c>
      <c r="BD196" s="64" t="e">
        <f t="shared" si="105"/>
        <v>#VALUE!</v>
      </c>
      <c r="BE196" s="64" t="e">
        <f t="shared" si="105"/>
        <v>#VALUE!</v>
      </c>
      <c r="BF196" s="165" t="e">
        <f t="shared" si="98"/>
        <v>#VALUE!</v>
      </c>
      <c r="BG196" s="167"/>
    </row>
    <row r="197" spans="6:59" ht="14.4" hidden="1" customHeight="1" x14ac:dyDescent="0.3">
      <c r="F197" s="173"/>
      <c r="O197" s="287"/>
      <c r="P197" s="288"/>
      <c r="Q197" s="289"/>
      <c r="R197" s="279" t="s">
        <v>128</v>
      </c>
      <c r="S197" s="280"/>
      <c r="T197" s="280"/>
      <c r="U197" s="280"/>
      <c r="V197" s="280"/>
      <c r="W197" s="280"/>
      <c r="X197" s="79"/>
      <c r="Y197" s="79"/>
      <c r="Z197" s="79"/>
      <c r="AA197" s="64" t="e">
        <f t="shared" ref="AA197:BE197" si="106">COUNTIFS($F$3:$F$37,$O$172,AA3:AA41,"A")+COUNTIFS($F$3:$F$37,$O$172,AA3:AA41,"SL")</f>
        <v>#VALUE!</v>
      </c>
      <c r="AB197" s="64" t="e">
        <f t="shared" si="106"/>
        <v>#VALUE!</v>
      </c>
      <c r="AC197" s="64" t="e">
        <f t="shared" si="106"/>
        <v>#VALUE!</v>
      </c>
      <c r="AD197" s="64" t="e">
        <f t="shared" si="106"/>
        <v>#VALUE!</v>
      </c>
      <c r="AE197" s="64" t="e">
        <f t="shared" si="106"/>
        <v>#VALUE!</v>
      </c>
      <c r="AF197" s="64" t="e">
        <f t="shared" si="106"/>
        <v>#VALUE!</v>
      </c>
      <c r="AG197" s="64" t="e">
        <f t="shared" si="106"/>
        <v>#VALUE!</v>
      </c>
      <c r="AH197" s="64" t="e">
        <f t="shared" si="106"/>
        <v>#VALUE!</v>
      </c>
      <c r="AI197" s="64" t="e">
        <f t="shared" si="106"/>
        <v>#VALUE!</v>
      </c>
      <c r="AJ197" s="64" t="e">
        <f t="shared" si="106"/>
        <v>#VALUE!</v>
      </c>
      <c r="AK197" s="64" t="e">
        <f t="shared" si="106"/>
        <v>#VALUE!</v>
      </c>
      <c r="AL197" s="64" t="e">
        <f t="shared" si="106"/>
        <v>#VALUE!</v>
      </c>
      <c r="AM197" s="64" t="e">
        <f t="shared" si="106"/>
        <v>#VALUE!</v>
      </c>
      <c r="AN197" s="64" t="e">
        <f t="shared" si="106"/>
        <v>#VALUE!</v>
      </c>
      <c r="AO197" s="64" t="e">
        <f t="shared" si="106"/>
        <v>#VALUE!</v>
      </c>
      <c r="AP197" s="64" t="e">
        <f t="shared" si="106"/>
        <v>#VALUE!</v>
      </c>
      <c r="AQ197" s="64" t="e">
        <f t="shared" si="106"/>
        <v>#VALUE!</v>
      </c>
      <c r="AR197" s="64" t="e">
        <f t="shared" si="106"/>
        <v>#VALUE!</v>
      </c>
      <c r="AS197" s="64" t="e">
        <f t="shared" si="106"/>
        <v>#VALUE!</v>
      </c>
      <c r="AT197" s="64" t="e">
        <f t="shared" si="106"/>
        <v>#VALUE!</v>
      </c>
      <c r="AU197" s="64" t="e">
        <f t="shared" si="106"/>
        <v>#VALUE!</v>
      </c>
      <c r="AV197" s="64" t="e">
        <f t="shared" si="106"/>
        <v>#VALUE!</v>
      </c>
      <c r="AW197" s="64" t="e">
        <f t="shared" si="106"/>
        <v>#VALUE!</v>
      </c>
      <c r="AX197" s="64" t="e">
        <f t="shared" si="106"/>
        <v>#VALUE!</v>
      </c>
      <c r="AY197" s="64" t="e">
        <f t="shared" si="106"/>
        <v>#VALUE!</v>
      </c>
      <c r="AZ197" s="64" t="e">
        <f t="shared" si="106"/>
        <v>#VALUE!</v>
      </c>
      <c r="BA197" s="64" t="e">
        <f t="shared" si="106"/>
        <v>#VALUE!</v>
      </c>
      <c r="BB197" s="64" t="e">
        <f t="shared" si="106"/>
        <v>#VALUE!</v>
      </c>
      <c r="BC197" s="64" t="e">
        <f t="shared" si="106"/>
        <v>#VALUE!</v>
      </c>
      <c r="BD197" s="64" t="e">
        <f t="shared" si="106"/>
        <v>#VALUE!</v>
      </c>
      <c r="BE197" s="64" t="e">
        <f t="shared" si="106"/>
        <v>#VALUE!</v>
      </c>
      <c r="BF197" s="165" t="e">
        <f t="shared" si="98"/>
        <v>#VALUE!</v>
      </c>
      <c r="BG197" s="170" t="e">
        <f>(BF197+BF201)-SUMIFS($R$3:$R$117,$F$3:$F$117,$O$172)</f>
        <v>#VALUE!</v>
      </c>
    </row>
    <row r="198" spans="6:59" ht="14.4" hidden="1" customHeight="1" x14ac:dyDescent="0.3">
      <c r="F198" s="173"/>
      <c r="O198" s="287"/>
      <c r="P198" s="288"/>
      <c r="Q198" s="289"/>
      <c r="R198" s="279" t="s">
        <v>131</v>
      </c>
      <c r="S198" s="280"/>
      <c r="T198" s="280"/>
      <c r="U198" s="280"/>
      <c r="V198" s="280"/>
      <c r="W198" s="280"/>
      <c r="X198" s="79"/>
      <c r="Y198" s="79"/>
      <c r="Z198" s="79"/>
      <c r="AA198" s="74" t="e">
        <f>AA199+(AA200/2)</f>
        <v>#VALUE!</v>
      </c>
      <c r="AB198" s="74" t="e">
        <f t="shared" ref="AB198:BE198" si="107">AB199+(AB200/2)</f>
        <v>#VALUE!</v>
      </c>
      <c r="AC198" s="74" t="e">
        <f t="shared" si="107"/>
        <v>#VALUE!</v>
      </c>
      <c r="AD198" s="74" t="e">
        <f t="shared" si="107"/>
        <v>#VALUE!</v>
      </c>
      <c r="AE198" s="74" t="e">
        <f t="shared" si="107"/>
        <v>#VALUE!</v>
      </c>
      <c r="AF198" s="74" t="e">
        <f t="shared" si="107"/>
        <v>#VALUE!</v>
      </c>
      <c r="AG198" s="74" t="e">
        <f t="shared" si="107"/>
        <v>#VALUE!</v>
      </c>
      <c r="AH198" s="74" t="e">
        <f t="shared" si="107"/>
        <v>#VALUE!</v>
      </c>
      <c r="AI198" s="74" t="e">
        <f t="shared" si="107"/>
        <v>#VALUE!</v>
      </c>
      <c r="AJ198" s="74" t="e">
        <f t="shared" si="107"/>
        <v>#VALUE!</v>
      </c>
      <c r="AK198" s="74" t="e">
        <f t="shared" si="107"/>
        <v>#VALUE!</v>
      </c>
      <c r="AL198" s="74" t="e">
        <f t="shared" si="107"/>
        <v>#VALUE!</v>
      </c>
      <c r="AM198" s="74" t="e">
        <f t="shared" si="107"/>
        <v>#VALUE!</v>
      </c>
      <c r="AN198" s="74" t="e">
        <f t="shared" si="107"/>
        <v>#VALUE!</v>
      </c>
      <c r="AO198" s="74" t="e">
        <f t="shared" si="107"/>
        <v>#VALUE!</v>
      </c>
      <c r="AP198" s="74" t="e">
        <f t="shared" si="107"/>
        <v>#VALUE!</v>
      </c>
      <c r="AQ198" s="74" t="e">
        <f t="shared" si="107"/>
        <v>#VALUE!</v>
      </c>
      <c r="AR198" s="74" t="e">
        <f t="shared" si="107"/>
        <v>#VALUE!</v>
      </c>
      <c r="AS198" s="74" t="e">
        <f t="shared" si="107"/>
        <v>#VALUE!</v>
      </c>
      <c r="AT198" s="74" t="e">
        <f t="shared" si="107"/>
        <v>#VALUE!</v>
      </c>
      <c r="AU198" s="74" t="e">
        <f t="shared" si="107"/>
        <v>#VALUE!</v>
      </c>
      <c r="AV198" s="74" t="e">
        <f t="shared" si="107"/>
        <v>#VALUE!</v>
      </c>
      <c r="AW198" s="74" t="e">
        <f t="shared" si="107"/>
        <v>#VALUE!</v>
      </c>
      <c r="AX198" s="74" t="e">
        <f t="shared" si="107"/>
        <v>#VALUE!</v>
      </c>
      <c r="AY198" s="74" t="e">
        <f t="shared" si="107"/>
        <v>#VALUE!</v>
      </c>
      <c r="AZ198" s="74" t="e">
        <f t="shared" si="107"/>
        <v>#VALUE!</v>
      </c>
      <c r="BA198" s="74" t="e">
        <f t="shared" si="107"/>
        <v>#VALUE!</v>
      </c>
      <c r="BB198" s="74" t="e">
        <f t="shared" si="107"/>
        <v>#VALUE!</v>
      </c>
      <c r="BC198" s="74" t="e">
        <f t="shared" si="107"/>
        <v>#VALUE!</v>
      </c>
      <c r="BD198" s="74" t="e">
        <f t="shared" si="107"/>
        <v>#VALUE!</v>
      </c>
      <c r="BE198" s="74" t="e">
        <f t="shared" si="107"/>
        <v>#VALUE!</v>
      </c>
      <c r="BF198" s="169" t="e">
        <f t="shared" si="98"/>
        <v>#VALUE!</v>
      </c>
      <c r="BG198" s="167"/>
    </row>
    <row r="199" spans="6:59" ht="14.4" hidden="1" customHeight="1" x14ac:dyDescent="0.3">
      <c r="F199" s="173"/>
      <c r="O199" s="287"/>
      <c r="P199" s="288"/>
      <c r="Q199" s="289"/>
      <c r="R199" s="279" t="s">
        <v>122</v>
      </c>
      <c r="S199" s="280"/>
      <c r="T199" s="280"/>
      <c r="U199" s="280"/>
      <c r="V199" s="280"/>
      <c r="W199" s="280"/>
      <c r="X199" s="79"/>
      <c r="Y199" s="79"/>
      <c r="Z199" s="79"/>
      <c r="AA199" s="64" t="e">
        <f t="shared" ref="AA199:BE199" si="108">COUNTIFS($F$3:$F$37,$O$172,$L$3:$L$37,"FT",AA$3:AA$41,"A")+COUNTIFS($F$3:$F$37,$O$172,$L$3:$L$37,"FT",AA$3:AA$41,"SL")</f>
        <v>#VALUE!</v>
      </c>
      <c r="AB199" s="64" t="e">
        <f t="shared" si="108"/>
        <v>#VALUE!</v>
      </c>
      <c r="AC199" s="64" t="e">
        <f t="shared" si="108"/>
        <v>#VALUE!</v>
      </c>
      <c r="AD199" s="64" t="e">
        <f t="shared" si="108"/>
        <v>#VALUE!</v>
      </c>
      <c r="AE199" s="64" t="e">
        <f t="shared" si="108"/>
        <v>#VALUE!</v>
      </c>
      <c r="AF199" s="64" t="e">
        <f t="shared" si="108"/>
        <v>#VALUE!</v>
      </c>
      <c r="AG199" s="64" t="e">
        <f t="shared" si="108"/>
        <v>#VALUE!</v>
      </c>
      <c r="AH199" s="64" t="e">
        <f t="shared" si="108"/>
        <v>#VALUE!</v>
      </c>
      <c r="AI199" s="64" t="e">
        <f t="shared" si="108"/>
        <v>#VALUE!</v>
      </c>
      <c r="AJ199" s="64" t="e">
        <f t="shared" si="108"/>
        <v>#VALUE!</v>
      </c>
      <c r="AK199" s="64" t="e">
        <f t="shared" si="108"/>
        <v>#VALUE!</v>
      </c>
      <c r="AL199" s="64" t="e">
        <f t="shared" si="108"/>
        <v>#VALUE!</v>
      </c>
      <c r="AM199" s="64" t="e">
        <f t="shared" si="108"/>
        <v>#VALUE!</v>
      </c>
      <c r="AN199" s="64" t="e">
        <f t="shared" si="108"/>
        <v>#VALUE!</v>
      </c>
      <c r="AO199" s="64" t="e">
        <f t="shared" si="108"/>
        <v>#VALUE!</v>
      </c>
      <c r="AP199" s="64" t="e">
        <f t="shared" si="108"/>
        <v>#VALUE!</v>
      </c>
      <c r="AQ199" s="64" t="e">
        <f t="shared" si="108"/>
        <v>#VALUE!</v>
      </c>
      <c r="AR199" s="64" t="e">
        <f t="shared" si="108"/>
        <v>#VALUE!</v>
      </c>
      <c r="AS199" s="64" t="e">
        <f t="shared" si="108"/>
        <v>#VALUE!</v>
      </c>
      <c r="AT199" s="64" t="e">
        <f t="shared" si="108"/>
        <v>#VALUE!</v>
      </c>
      <c r="AU199" s="64" t="e">
        <f t="shared" si="108"/>
        <v>#VALUE!</v>
      </c>
      <c r="AV199" s="64" t="e">
        <f t="shared" si="108"/>
        <v>#VALUE!</v>
      </c>
      <c r="AW199" s="64" t="e">
        <f t="shared" si="108"/>
        <v>#VALUE!</v>
      </c>
      <c r="AX199" s="64" t="e">
        <f t="shared" si="108"/>
        <v>#VALUE!</v>
      </c>
      <c r="AY199" s="64" t="e">
        <f t="shared" si="108"/>
        <v>#VALUE!</v>
      </c>
      <c r="AZ199" s="64" t="e">
        <f t="shared" si="108"/>
        <v>#VALUE!</v>
      </c>
      <c r="BA199" s="64" t="e">
        <f t="shared" si="108"/>
        <v>#VALUE!</v>
      </c>
      <c r="BB199" s="64" t="e">
        <f t="shared" si="108"/>
        <v>#VALUE!</v>
      </c>
      <c r="BC199" s="64" t="e">
        <f t="shared" si="108"/>
        <v>#VALUE!</v>
      </c>
      <c r="BD199" s="64" t="e">
        <f t="shared" si="108"/>
        <v>#VALUE!</v>
      </c>
      <c r="BE199" s="64" t="e">
        <f t="shared" si="108"/>
        <v>#VALUE!</v>
      </c>
      <c r="BF199" s="165" t="e">
        <f t="shared" si="98"/>
        <v>#VALUE!</v>
      </c>
      <c r="BG199" s="167"/>
    </row>
    <row r="200" spans="6:59" ht="14.4" hidden="1" customHeight="1" x14ac:dyDescent="0.3">
      <c r="F200" s="173"/>
      <c r="O200" s="287"/>
      <c r="P200" s="288"/>
      <c r="Q200" s="289"/>
      <c r="R200" s="279" t="s">
        <v>137</v>
      </c>
      <c r="S200" s="280"/>
      <c r="T200" s="280"/>
      <c r="U200" s="280"/>
      <c r="V200" s="280"/>
      <c r="W200" s="280"/>
      <c r="X200" s="79"/>
      <c r="Y200" s="79"/>
      <c r="Z200" s="79"/>
      <c r="AA200" s="64" t="e">
        <f t="shared" ref="AA200:BE200" si="109">COUNTIFS($F$3:$F$37,$O$172,$L$3:$L$37,"HT",AA$3:AA$41,"A")+COUNTIFS($F$3:$F$37,$O$172,$L$3:$L$37,"HT",AA$3:AA$41,"SL")</f>
        <v>#VALUE!</v>
      </c>
      <c r="AB200" s="64" t="e">
        <f t="shared" si="109"/>
        <v>#VALUE!</v>
      </c>
      <c r="AC200" s="64" t="e">
        <f t="shared" si="109"/>
        <v>#VALUE!</v>
      </c>
      <c r="AD200" s="64" t="e">
        <f t="shared" si="109"/>
        <v>#VALUE!</v>
      </c>
      <c r="AE200" s="64" t="e">
        <f t="shared" si="109"/>
        <v>#VALUE!</v>
      </c>
      <c r="AF200" s="64" t="e">
        <f t="shared" si="109"/>
        <v>#VALUE!</v>
      </c>
      <c r="AG200" s="64" t="e">
        <f t="shared" si="109"/>
        <v>#VALUE!</v>
      </c>
      <c r="AH200" s="64" t="e">
        <f t="shared" si="109"/>
        <v>#VALUE!</v>
      </c>
      <c r="AI200" s="64" t="e">
        <f t="shared" si="109"/>
        <v>#VALUE!</v>
      </c>
      <c r="AJ200" s="64" t="e">
        <f t="shared" si="109"/>
        <v>#VALUE!</v>
      </c>
      <c r="AK200" s="64" t="e">
        <f t="shared" si="109"/>
        <v>#VALUE!</v>
      </c>
      <c r="AL200" s="64" t="e">
        <f t="shared" si="109"/>
        <v>#VALUE!</v>
      </c>
      <c r="AM200" s="64" t="e">
        <f t="shared" si="109"/>
        <v>#VALUE!</v>
      </c>
      <c r="AN200" s="64" t="e">
        <f t="shared" si="109"/>
        <v>#VALUE!</v>
      </c>
      <c r="AO200" s="64" t="e">
        <f t="shared" si="109"/>
        <v>#VALUE!</v>
      </c>
      <c r="AP200" s="64" t="e">
        <f t="shared" si="109"/>
        <v>#VALUE!</v>
      </c>
      <c r="AQ200" s="64" t="e">
        <f t="shared" si="109"/>
        <v>#VALUE!</v>
      </c>
      <c r="AR200" s="64" t="e">
        <f t="shared" si="109"/>
        <v>#VALUE!</v>
      </c>
      <c r="AS200" s="64" t="e">
        <f t="shared" si="109"/>
        <v>#VALUE!</v>
      </c>
      <c r="AT200" s="64" t="e">
        <f t="shared" si="109"/>
        <v>#VALUE!</v>
      </c>
      <c r="AU200" s="64" t="e">
        <f t="shared" si="109"/>
        <v>#VALUE!</v>
      </c>
      <c r="AV200" s="64" t="e">
        <f t="shared" si="109"/>
        <v>#VALUE!</v>
      </c>
      <c r="AW200" s="64" t="e">
        <f t="shared" si="109"/>
        <v>#VALUE!</v>
      </c>
      <c r="AX200" s="64" t="e">
        <f t="shared" si="109"/>
        <v>#VALUE!</v>
      </c>
      <c r="AY200" s="64" t="e">
        <f t="shared" si="109"/>
        <v>#VALUE!</v>
      </c>
      <c r="AZ200" s="64" t="e">
        <f t="shared" si="109"/>
        <v>#VALUE!</v>
      </c>
      <c r="BA200" s="64" t="e">
        <f t="shared" si="109"/>
        <v>#VALUE!</v>
      </c>
      <c r="BB200" s="64" t="e">
        <f t="shared" si="109"/>
        <v>#VALUE!</v>
      </c>
      <c r="BC200" s="64" t="e">
        <f t="shared" si="109"/>
        <v>#VALUE!</v>
      </c>
      <c r="BD200" s="64" t="e">
        <f t="shared" si="109"/>
        <v>#VALUE!</v>
      </c>
      <c r="BE200" s="64" t="e">
        <f t="shared" si="109"/>
        <v>#VALUE!</v>
      </c>
      <c r="BF200" s="165" t="e">
        <f t="shared" si="98"/>
        <v>#VALUE!</v>
      </c>
      <c r="BG200" s="167"/>
    </row>
    <row r="201" spans="6:59" ht="14.4" hidden="1" customHeight="1" x14ac:dyDescent="0.3">
      <c r="F201" s="173"/>
      <c r="O201" s="287"/>
      <c r="P201" s="288"/>
      <c r="Q201" s="289"/>
      <c r="R201" s="279" t="s">
        <v>140</v>
      </c>
      <c r="S201" s="280"/>
      <c r="T201" s="280"/>
      <c r="U201" s="280"/>
      <c r="V201" s="280"/>
      <c r="W201" s="280"/>
      <c r="X201" s="79"/>
      <c r="Y201" s="79"/>
      <c r="Z201" s="79"/>
      <c r="AA201" s="64" t="e">
        <f t="shared" ref="AA201:BE201" si="110">COUNTIFS($F$3:$F$37,$O$172,AA3:AA41,"U")+COUNTIFS($F$3:$F$37,$O$172,AA3:AA41,"UC")+COUNTIFS($F$3:$F$37,$O$172,AA3:AA41,"NCNS")+COUNTIFS($F$3:$F$37,$O$172,AA3:AA41,"TR-U")+COUNTIFS($F$3:$F$37,$O$172,AA3:AA41,"TR-UC")+COUNTIFS($F$3:$F$37,$O$172,AA3:AA41,"TR-NCNS")</f>
        <v>#VALUE!</v>
      </c>
      <c r="AB201" s="64" t="e">
        <f t="shared" si="110"/>
        <v>#VALUE!</v>
      </c>
      <c r="AC201" s="64" t="e">
        <f t="shared" si="110"/>
        <v>#VALUE!</v>
      </c>
      <c r="AD201" s="64" t="e">
        <f t="shared" si="110"/>
        <v>#VALUE!</v>
      </c>
      <c r="AE201" s="64" t="e">
        <f t="shared" si="110"/>
        <v>#VALUE!</v>
      </c>
      <c r="AF201" s="64" t="e">
        <f t="shared" si="110"/>
        <v>#VALUE!</v>
      </c>
      <c r="AG201" s="64" t="e">
        <f t="shared" si="110"/>
        <v>#VALUE!</v>
      </c>
      <c r="AH201" s="64" t="e">
        <f t="shared" si="110"/>
        <v>#VALUE!</v>
      </c>
      <c r="AI201" s="64" t="e">
        <f t="shared" si="110"/>
        <v>#VALUE!</v>
      </c>
      <c r="AJ201" s="64" t="e">
        <f t="shared" si="110"/>
        <v>#VALUE!</v>
      </c>
      <c r="AK201" s="64" t="e">
        <f t="shared" si="110"/>
        <v>#VALUE!</v>
      </c>
      <c r="AL201" s="64" t="e">
        <f t="shared" si="110"/>
        <v>#VALUE!</v>
      </c>
      <c r="AM201" s="64" t="e">
        <f t="shared" si="110"/>
        <v>#VALUE!</v>
      </c>
      <c r="AN201" s="64" t="e">
        <f t="shared" si="110"/>
        <v>#VALUE!</v>
      </c>
      <c r="AO201" s="64" t="e">
        <f t="shared" si="110"/>
        <v>#VALUE!</v>
      </c>
      <c r="AP201" s="64" t="e">
        <f t="shared" si="110"/>
        <v>#VALUE!</v>
      </c>
      <c r="AQ201" s="64" t="e">
        <f t="shared" si="110"/>
        <v>#VALUE!</v>
      </c>
      <c r="AR201" s="64" t="e">
        <f t="shared" si="110"/>
        <v>#VALUE!</v>
      </c>
      <c r="AS201" s="64" t="e">
        <f t="shared" si="110"/>
        <v>#VALUE!</v>
      </c>
      <c r="AT201" s="64" t="e">
        <f t="shared" si="110"/>
        <v>#VALUE!</v>
      </c>
      <c r="AU201" s="64" t="e">
        <f t="shared" si="110"/>
        <v>#VALUE!</v>
      </c>
      <c r="AV201" s="64" t="e">
        <f t="shared" si="110"/>
        <v>#VALUE!</v>
      </c>
      <c r="AW201" s="64" t="e">
        <f t="shared" si="110"/>
        <v>#VALUE!</v>
      </c>
      <c r="AX201" s="64" t="e">
        <f t="shared" si="110"/>
        <v>#VALUE!</v>
      </c>
      <c r="AY201" s="64" t="e">
        <f t="shared" si="110"/>
        <v>#VALUE!</v>
      </c>
      <c r="AZ201" s="64" t="e">
        <f t="shared" si="110"/>
        <v>#VALUE!</v>
      </c>
      <c r="BA201" s="64" t="e">
        <f t="shared" si="110"/>
        <v>#VALUE!</v>
      </c>
      <c r="BB201" s="64" t="e">
        <f t="shared" si="110"/>
        <v>#VALUE!</v>
      </c>
      <c r="BC201" s="64" t="e">
        <f t="shared" si="110"/>
        <v>#VALUE!</v>
      </c>
      <c r="BD201" s="64" t="e">
        <f t="shared" si="110"/>
        <v>#VALUE!</v>
      </c>
      <c r="BE201" s="64" t="e">
        <f t="shared" si="110"/>
        <v>#VALUE!</v>
      </c>
      <c r="BF201" s="165" t="e">
        <f t="shared" si="98"/>
        <v>#VALUE!</v>
      </c>
      <c r="BG201" s="167"/>
    </row>
    <row r="202" spans="6:59" ht="14.4" hidden="1" customHeight="1" x14ac:dyDescent="0.3">
      <c r="F202" s="173"/>
      <c r="O202" s="287"/>
      <c r="P202" s="288"/>
      <c r="Q202" s="289"/>
      <c r="R202" s="279" t="s">
        <v>143</v>
      </c>
      <c r="S202" s="280"/>
      <c r="T202" s="280"/>
      <c r="U202" s="280"/>
      <c r="V202" s="280"/>
      <c r="W202" s="280"/>
      <c r="X202" s="79"/>
      <c r="Y202" s="79"/>
      <c r="Z202" s="79"/>
      <c r="AA202" s="74" t="e">
        <f>AA203+(AA204/2)</f>
        <v>#VALUE!</v>
      </c>
      <c r="AB202" s="74" t="e">
        <f t="shared" ref="AB202:BE202" si="111">AB203+(AB204/2)</f>
        <v>#VALUE!</v>
      </c>
      <c r="AC202" s="74" t="e">
        <f t="shared" si="111"/>
        <v>#VALUE!</v>
      </c>
      <c r="AD202" s="74" t="e">
        <f t="shared" si="111"/>
        <v>#VALUE!</v>
      </c>
      <c r="AE202" s="74" t="e">
        <f t="shared" si="111"/>
        <v>#VALUE!</v>
      </c>
      <c r="AF202" s="74" t="e">
        <f t="shared" si="111"/>
        <v>#VALUE!</v>
      </c>
      <c r="AG202" s="74" t="e">
        <f t="shared" si="111"/>
        <v>#VALUE!</v>
      </c>
      <c r="AH202" s="74" t="e">
        <f t="shared" si="111"/>
        <v>#VALUE!</v>
      </c>
      <c r="AI202" s="74" t="e">
        <f t="shared" si="111"/>
        <v>#VALUE!</v>
      </c>
      <c r="AJ202" s="74" t="e">
        <f t="shared" si="111"/>
        <v>#VALUE!</v>
      </c>
      <c r="AK202" s="74" t="e">
        <f t="shared" si="111"/>
        <v>#VALUE!</v>
      </c>
      <c r="AL202" s="74" t="e">
        <f t="shared" si="111"/>
        <v>#VALUE!</v>
      </c>
      <c r="AM202" s="74" t="e">
        <f t="shared" si="111"/>
        <v>#VALUE!</v>
      </c>
      <c r="AN202" s="74" t="e">
        <f t="shared" si="111"/>
        <v>#VALUE!</v>
      </c>
      <c r="AO202" s="74" t="e">
        <f t="shared" si="111"/>
        <v>#VALUE!</v>
      </c>
      <c r="AP202" s="74" t="e">
        <f t="shared" si="111"/>
        <v>#VALUE!</v>
      </c>
      <c r="AQ202" s="74" t="e">
        <f t="shared" si="111"/>
        <v>#VALUE!</v>
      </c>
      <c r="AR202" s="74" t="e">
        <f t="shared" si="111"/>
        <v>#VALUE!</v>
      </c>
      <c r="AS202" s="74" t="e">
        <f t="shared" si="111"/>
        <v>#VALUE!</v>
      </c>
      <c r="AT202" s="74" t="e">
        <f t="shared" si="111"/>
        <v>#VALUE!</v>
      </c>
      <c r="AU202" s="74" t="e">
        <f t="shared" si="111"/>
        <v>#VALUE!</v>
      </c>
      <c r="AV202" s="74" t="e">
        <f t="shared" si="111"/>
        <v>#VALUE!</v>
      </c>
      <c r="AW202" s="74" t="e">
        <f t="shared" si="111"/>
        <v>#VALUE!</v>
      </c>
      <c r="AX202" s="74" t="e">
        <f t="shared" si="111"/>
        <v>#VALUE!</v>
      </c>
      <c r="AY202" s="74" t="e">
        <f t="shared" si="111"/>
        <v>#VALUE!</v>
      </c>
      <c r="AZ202" s="74" t="e">
        <f t="shared" si="111"/>
        <v>#VALUE!</v>
      </c>
      <c r="BA202" s="74" t="e">
        <f t="shared" si="111"/>
        <v>#VALUE!</v>
      </c>
      <c r="BB202" s="74" t="e">
        <f t="shared" si="111"/>
        <v>#VALUE!</v>
      </c>
      <c r="BC202" s="74" t="e">
        <f t="shared" si="111"/>
        <v>#VALUE!</v>
      </c>
      <c r="BD202" s="74" t="e">
        <f t="shared" si="111"/>
        <v>#VALUE!</v>
      </c>
      <c r="BE202" s="74" t="e">
        <f t="shared" si="111"/>
        <v>#VALUE!</v>
      </c>
      <c r="BF202" s="169" t="e">
        <f t="shared" si="98"/>
        <v>#VALUE!</v>
      </c>
      <c r="BG202" s="167"/>
    </row>
    <row r="203" spans="6:59" ht="14.4" hidden="1" customHeight="1" x14ac:dyDescent="0.3">
      <c r="F203" s="173"/>
      <c r="O203" s="287"/>
      <c r="P203" s="288"/>
      <c r="Q203" s="289"/>
      <c r="R203" s="279" t="s">
        <v>146</v>
      </c>
      <c r="S203" s="280"/>
      <c r="T203" s="280"/>
      <c r="U203" s="280"/>
      <c r="V203" s="280"/>
      <c r="W203" s="280"/>
      <c r="X203" s="79"/>
      <c r="Y203" s="79"/>
      <c r="Z203" s="79"/>
      <c r="AA203" s="64" t="e">
        <f t="shared" ref="AA203:BE203" si="112">COUNTIFS($F$3:$F$37,$O$172,$L$3:$L$37,"FT",AA$3:AA$41,"U")+COUNTIFS($F$3:$F$37,$O$172,$L$3:$L$37,"FT",AA$3:AA$41,"UC")+COUNTIFS($F$3:$F$37,$O$172,$L$3:$L$37,"FT",AA$3:AA$41,"NCNS")+COUNTIFS($F$3:$F$37,$O$172,$L$3:$L$37,"FT",AA$3:AA$41,"TR-U")+COUNTIFS($F$3:$F$37,$O$172,$L$3:$L$37,"FT",AA$3:AA$41,"TR-UC")+COUNTIFS($F$3:$F$37,$O$172,$L$3:$L$37,"FT",AA$3:AA$41,"TR-NCNS")</f>
        <v>#VALUE!</v>
      </c>
      <c r="AB203" s="64" t="e">
        <f t="shared" si="112"/>
        <v>#VALUE!</v>
      </c>
      <c r="AC203" s="64" t="e">
        <f t="shared" si="112"/>
        <v>#VALUE!</v>
      </c>
      <c r="AD203" s="64" t="e">
        <f t="shared" si="112"/>
        <v>#VALUE!</v>
      </c>
      <c r="AE203" s="64" t="e">
        <f t="shared" si="112"/>
        <v>#VALUE!</v>
      </c>
      <c r="AF203" s="64" t="e">
        <f t="shared" si="112"/>
        <v>#VALUE!</v>
      </c>
      <c r="AG203" s="64" t="e">
        <f t="shared" si="112"/>
        <v>#VALUE!</v>
      </c>
      <c r="AH203" s="64" t="e">
        <f t="shared" si="112"/>
        <v>#VALUE!</v>
      </c>
      <c r="AI203" s="64" t="e">
        <f t="shared" si="112"/>
        <v>#VALUE!</v>
      </c>
      <c r="AJ203" s="64" t="e">
        <f t="shared" si="112"/>
        <v>#VALUE!</v>
      </c>
      <c r="AK203" s="64" t="e">
        <f t="shared" si="112"/>
        <v>#VALUE!</v>
      </c>
      <c r="AL203" s="64" t="e">
        <f t="shared" si="112"/>
        <v>#VALUE!</v>
      </c>
      <c r="AM203" s="64" t="e">
        <f t="shared" si="112"/>
        <v>#VALUE!</v>
      </c>
      <c r="AN203" s="64" t="e">
        <f t="shared" si="112"/>
        <v>#VALUE!</v>
      </c>
      <c r="AO203" s="64" t="e">
        <f t="shared" si="112"/>
        <v>#VALUE!</v>
      </c>
      <c r="AP203" s="64" t="e">
        <f t="shared" si="112"/>
        <v>#VALUE!</v>
      </c>
      <c r="AQ203" s="64" t="e">
        <f t="shared" si="112"/>
        <v>#VALUE!</v>
      </c>
      <c r="AR203" s="64" t="e">
        <f t="shared" si="112"/>
        <v>#VALUE!</v>
      </c>
      <c r="AS203" s="64" t="e">
        <f t="shared" si="112"/>
        <v>#VALUE!</v>
      </c>
      <c r="AT203" s="64" t="e">
        <f t="shared" si="112"/>
        <v>#VALUE!</v>
      </c>
      <c r="AU203" s="64" t="e">
        <f t="shared" si="112"/>
        <v>#VALUE!</v>
      </c>
      <c r="AV203" s="64" t="e">
        <f t="shared" si="112"/>
        <v>#VALUE!</v>
      </c>
      <c r="AW203" s="64" t="e">
        <f t="shared" si="112"/>
        <v>#VALUE!</v>
      </c>
      <c r="AX203" s="64" t="e">
        <f t="shared" si="112"/>
        <v>#VALUE!</v>
      </c>
      <c r="AY203" s="64" t="e">
        <f t="shared" si="112"/>
        <v>#VALUE!</v>
      </c>
      <c r="AZ203" s="64" t="e">
        <f t="shared" si="112"/>
        <v>#VALUE!</v>
      </c>
      <c r="BA203" s="64" t="e">
        <f t="shared" si="112"/>
        <v>#VALUE!</v>
      </c>
      <c r="BB203" s="64" t="e">
        <f t="shared" si="112"/>
        <v>#VALUE!</v>
      </c>
      <c r="BC203" s="64" t="e">
        <f t="shared" si="112"/>
        <v>#VALUE!</v>
      </c>
      <c r="BD203" s="64" t="e">
        <f t="shared" si="112"/>
        <v>#VALUE!</v>
      </c>
      <c r="BE203" s="64" t="e">
        <f t="shared" si="112"/>
        <v>#VALUE!</v>
      </c>
      <c r="BF203" s="165" t="e">
        <f t="shared" si="98"/>
        <v>#VALUE!</v>
      </c>
      <c r="BG203" s="167"/>
    </row>
    <row r="204" spans="6:59" ht="14.4" hidden="1" customHeight="1" x14ac:dyDescent="0.3">
      <c r="F204" s="173"/>
      <c r="O204" s="287"/>
      <c r="P204" s="288"/>
      <c r="Q204" s="289"/>
      <c r="R204" s="279" t="s">
        <v>150</v>
      </c>
      <c r="S204" s="280"/>
      <c r="T204" s="280"/>
      <c r="U204" s="280"/>
      <c r="V204" s="280"/>
      <c r="W204" s="280"/>
      <c r="X204" s="79"/>
      <c r="Y204" s="79"/>
      <c r="Z204" s="79"/>
      <c r="AA204" s="64" t="e">
        <f t="shared" ref="AA204:BE204" si="113">COUNTIFS($F$3:$F$37,$O$172,$L$3:$L$37,"HT",AA$3:AA$41,"U")+COUNTIFS($F$3:$F$37,$O$172,$L$3:$L$37,"HT",AA$3:AA$41,"UC")+COUNTIFS($F$3:$F$37,$O$172,$L$3:$L$37,"HT",AA$3:AA$41,"NCNS")+COUNTIFS($F$3:$F$37,$O$172,$L$3:$L$37,"HT",AA$3:AA$41,"TR-U")+COUNTIFS($F$3:$F$37,$O$172,$L$3:$L$37,"HT",AA$3:AA$41,"TR-UC")+COUNTIFS($F$3:$F$37,$O$172,$L$3:$L$37,"HT",AA$3:AA$41,"TR-NCNS")</f>
        <v>#VALUE!</v>
      </c>
      <c r="AB204" s="64" t="e">
        <f t="shared" si="113"/>
        <v>#VALUE!</v>
      </c>
      <c r="AC204" s="64" t="e">
        <f t="shared" si="113"/>
        <v>#VALUE!</v>
      </c>
      <c r="AD204" s="64" t="e">
        <f t="shared" si="113"/>
        <v>#VALUE!</v>
      </c>
      <c r="AE204" s="64" t="e">
        <f t="shared" si="113"/>
        <v>#VALUE!</v>
      </c>
      <c r="AF204" s="64" t="e">
        <f t="shared" si="113"/>
        <v>#VALUE!</v>
      </c>
      <c r="AG204" s="64" t="e">
        <f t="shared" si="113"/>
        <v>#VALUE!</v>
      </c>
      <c r="AH204" s="64" t="e">
        <f t="shared" si="113"/>
        <v>#VALUE!</v>
      </c>
      <c r="AI204" s="64" t="e">
        <f t="shared" si="113"/>
        <v>#VALUE!</v>
      </c>
      <c r="AJ204" s="64" t="e">
        <f t="shared" si="113"/>
        <v>#VALUE!</v>
      </c>
      <c r="AK204" s="64" t="e">
        <f t="shared" si="113"/>
        <v>#VALUE!</v>
      </c>
      <c r="AL204" s="64" t="e">
        <f t="shared" si="113"/>
        <v>#VALUE!</v>
      </c>
      <c r="AM204" s="64" t="e">
        <f t="shared" si="113"/>
        <v>#VALUE!</v>
      </c>
      <c r="AN204" s="64" t="e">
        <f t="shared" si="113"/>
        <v>#VALUE!</v>
      </c>
      <c r="AO204" s="64" t="e">
        <f t="shared" si="113"/>
        <v>#VALUE!</v>
      </c>
      <c r="AP204" s="64" t="e">
        <f t="shared" si="113"/>
        <v>#VALUE!</v>
      </c>
      <c r="AQ204" s="64" t="e">
        <f t="shared" si="113"/>
        <v>#VALUE!</v>
      </c>
      <c r="AR204" s="64" t="e">
        <f t="shared" si="113"/>
        <v>#VALUE!</v>
      </c>
      <c r="AS204" s="64" t="e">
        <f t="shared" si="113"/>
        <v>#VALUE!</v>
      </c>
      <c r="AT204" s="64" t="e">
        <f t="shared" si="113"/>
        <v>#VALUE!</v>
      </c>
      <c r="AU204" s="64" t="e">
        <f t="shared" si="113"/>
        <v>#VALUE!</v>
      </c>
      <c r="AV204" s="64" t="e">
        <f t="shared" si="113"/>
        <v>#VALUE!</v>
      </c>
      <c r="AW204" s="64" t="e">
        <f t="shared" si="113"/>
        <v>#VALUE!</v>
      </c>
      <c r="AX204" s="64" t="e">
        <f t="shared" si="113"/>
        <v>#VALUE!</v>
      </c>
      <c r="AY204" s="64" t="e">
        <f t="shared" si="113"/>
        <v>#VALUE!</v>
      </c>
      <c r="AZ204" s="64" t="e">
        <f t="shared" si="113"/>
        <v>#VALUE!</v>
      </c>
      <c r="BA204" s="64" t="e">
        <f t="shared" si="113"/>
        <v>#VALUE!</v>
      </c>
      <c r="BB204" s="64" t="e">
        <f t="shared" si="113"/>
        <v>#VALUE!</v>
      </c>
      <c r="BC204" s="64" t="e">
        <f t="shared" si="113"/>
        <v>#VALUE!</v>
      </c>
      <c r="BD204" s="64" t="e">
        <f t="shared" si="113"/>
        <v>#VALUE!</v>
      </c>
      <c r="BE204" s="64" t="e">
        <f t="shared" si="113"/>
        <v>#VALUE!</v>
      </c>
      <c r="BF204" s="165" t="e">
        <f t="shared" si="98"/>
        <v>#VALUE!</v>
      </c>
      <c r="BG204" s="167"/>
    </row>
    <row r="205" spans="6:59" ht="14.4" hidden="1" customHeight="1" x14ac:dyDescent="0.3">
      <c r="F205" s="173"/>
      <c r="O205" s="287"/>
      <c r="P205" s="288"/>
      <c r="Q205" s="289"/>
      <c r="R205" s="279" t="s">
        <v>153</v>
      </c>
      <c r="S205" s="280"/>
      <c r="T205" s="280"/>
      <c r="U205" s="280"/>
      <c r="V205" s="280"/>
      <c r="W205" s="280"/>
      <c r="X205" s="79"/>
      <c r="Y205" s="79"/>
      <c r="Z205" s="79"/>
      <c r="AA205" s="64" t="e">
        <f t="shared" ref="AA205:BE205" si="114">COUNTIFS($F$3:$F$37,$O$172,AA3:AA41,"S")+COUNTIFS($F$3:$F$37,$O$172,AA3:AA41,"TR-S")</f>
        <v>#VALUE!</v>
      </c>
      <c r="AB205" s="64" t="e">
        <f t="shared" si="114"/>
        <v>#VALUE!</v>
      </c>
      <c r="AC205" s="64" t="e">
        <f t="shared" si="114"/>
        <v>#VALUE!</v>
      </c>
      <c r="AD205" s="64" t="e">
        <f t="shared" si="114"/>
        <v>#VALUE!</v>
      </c>
      <c r="AE205" s="64" t="e">
        <f t="shared" si="114"/>
        <v>#VALUE!</v>
      </c>
      <c r="AF205" s="64" t="e">
        <f t="shared" si="114"/>
        <v>#VALUE!</v>
      </c>
      <c r="AG205" s="64" t="e">
        <f t="shared" si="114"/>
        <v>#VALUE!</v>
      </c>
      <c r="AH205" s="64" t="e">
        <f t="shared" si="114"/>
        <v>#VALUE!</v>
      </c>
      <c r="AI205" s="64" t="e">
        <f t="shared" si="114"/>
        <v>#VALUE!</v>
      </c>
      <c r="AJ205" s="64" t="e">
        <f t="shared" si="114"/>
        <v>#VALUE!</v>
      </c>
      <c r="AK205" s="64" t="e">
        <f t="shared" si="114"/>
        <v>#VALUE!</v>
      </c>
      <c r="AL205" s="64" t="e">
        <f t="shared" si="114"/>
        <v>#VALUE!</v>
      </c>
      <c r="AM205" s="64" t="e">
        <f t="shared" si="114"/>
        <v>#VALUE!</v>
      </c>
      <c r="AN205" s="64" t="e">
        <f t="shared" si="114"/>
        <v>#VALUE!</v>
      </c>
      <c r="AO205" s="64" t="e">
        <f t="shared" si="114"/>
        <v>#VALUE!</v>
      </c>
      <c r="AP205" s="64" t="e">
        <f t="shared" si="114"/>
        <v>#VALUE!</v>
      </c>
      <c r="AQ205" s="64" t="e">
        <f t="shared" si="114"/>
        <v>#VALUE!</v>
      </c>
      <c r="AR205" s="64" t="e">
        <f t="shared" si="114"/>
        <v>#VALUE!</v>
      </c>
      <c r="AS205" s="64" t="e">
        <f t="shared" si="114"/>
        <v>#VALUE!</v>
      </c>
      <c r="AT205" s="64" t="e">
        <f t="shared" si="114"/>
        <v>#VALUE!</v>
      </c>
      <c r="AU205" s="64" t="e">
        <f t="shared" si="114"/>
        <v>#VALUE!</v>
      </c>
      <c r="AV205" s="64" t="e">
        <f t="shared" si="114"/>
        <v>#VALUE!</v>
      </c>
      <c r="AW205" s="64" t="e">
        <f t="shared" si="114"/>
        <v>#VALUE!</v>
      </c>
      <c r="AX205" s="64" t="e">
        <f t="shared" si="114"/>
        <v>#VALUE!</v>
      </c>
      <c r="AY205" s="64" t="e">
        <f t="shared" si="114"/>
        <v>#VALUE!</v>
      </c>
      <c r="AZ205" s="64" t="e">
        <f t="shared" si="114"/>
        <v>#VALUE!</v>
      </c>
      <c r="BA205" s="64" t="e">
        <f t="shared" si="114"/>
        <v>#VALUE!</v>
      </c>
      <c r="BB205" s="64" t="e">
        <f t="shared" si="114"/>
        <v>#VALUE!</v>
      </c>
      <c r="BC205" s="64" t="e">
        <f t="shared" si="114"/>
        <v>#VALUE!</v>
      </c>
      <c r="BD205" s="64" t="e">
        <f t="shared" si="114"/>
        <v>#VALUE!</v>
      </c>
      <c r="BE205" s="64" t="e">
        <f t="shared" si="114"/>
        <v>#VALUE!</v>
      </c>
      <c r="BF205" s="165" t="e">
        <f t="shared" ref="BF205:BF211" si="115">MAX(AA205:BE205)</f>
        <v>#VALUE!</v>
      </c>
      <c r="BG205" s="167"/>
    </row>
    <row r="206" spans="6:59" ht="14.4" hidden="1" customHeight="1" x14ac:dyDescent="0.3">
      <c r="F206" s="173"/>
      <c r="O206" s="287"/>
      <c r="P206" s="288"/>
      <c r="Q206" s="289"/>
      <c r="R206" s="279" t="s">
        <v>157</v>
      </c>
      <c r="S206" s="280"/>
      <c r="T206" s="280"/>
      <c r="U206" s="280"/>
      <c r="V206" s="280"/>
      <c r="W206" s="280"/>
      <c r="X206" s="79"/>
      <c r="Y206" s="79"/>
      <c r="Z206" s="79"/>
      <c r="AA206" s="74" t="e">
        <f>AA207+(AA208/2)</f>
        <v>#VALUE!</v>
      </c>
      <c r="AB206" s="74" t="e">
        <f t="shared" ref="AB206:BE206" si="116">AB207+(AB208/2)</f>
        <v>#VALUE!</v>
      </c>
      <c r="AC206" s="74" t="e">
        <f t="shared" si="116"/>
        <v>#VALUE!</v>
      </c>
      <c r="AD206" s="74" t="e">
        <f t="shared" si="116"/>
        <v>#VALUE!</v>
      </c>
      <c r="AE206" s="74" t="e">
        <f t="shared" si="116"/>
        <v>#VALUE!</v>
      </c>
      <c r="AF206" s="74" t="e">
        <f t="shared" si="116"/>
        <v>#VALUE!</v>
      </c>
      <c r="AG206" s="74" t="e">
        <f t="shared" si="116"/>
        <v>#VALUE!</v>
      </c>
      <c r="AH206" s="74" t="e">
        <f t="shared" si="116"/>
        <v>#VALUE!</v>
      </c>
      <c r="AI206" s="74" t="e">
        <f t="shared" si="116"/>
        <v>#VALUE!</v>
      </c>
      <c r="AJ206" s="74" t="e">
        <f t="shared" si="116"/>
        <v>#VALUE!</v>
      </c>
      <c r="AK206" s="74" t="e">
        <f t="shared" si="116"/>
        <v>#VALUE!</v>
      </c>
      <c r="AL206" s="74" t="e">
        <f t="shared" si="116"/>
        <v>#VALUE!</v>
      </c>
      <c r="AM206" s="74" t="e">
        <f t="shared" si="116"/>
        <v>#VALUE!</v>
      </c>
      <c r="AN206" s="74" t="e">
        <f t="shared" si="116"/>
        <v>#VALUE!</v>
      </c>
      <c r="AO206" s="74" t="e">
        <f t="shared" si="116"/>
        <v>#VALUE!</v>
      </c>
      <c r="AP206" s="74" t="e">
        <f t="shared" si="116"/>
        <v>#VALUE!</v>
      </c>
      <c r="AQ206" s="74" t="e">
        <f t="shared" si="116"/>
        <v>#VALUE!</v>
      </c>
      <c r="AR206" s="74" t="e">
        <f t="shared" si="116"/>
        <v>#VALUE!</v>
      </c>
      <c r="AS206" s="74" t="e">
        <f t="shared" si="116"/>
        <v>#VALUE!</v>
      </c>
      <c r="AT206" s="74" t="e">
        <f t="shared" si="116"/>
        <v>#VALUE!</v>
      </c>
      <c r="AU206" s="74" t="e">
        <f t="shared" si="116"/>
        <v>#VALUE!</v>
      </c>
      <c r="AV206" s="74" t="e">
        <f t="shared" si="116"/>
        <v>#VALUE!</v>
      </c>
      <c r="AW206" s="74" t="e">
        <f t="shared" si="116"/>
        <v>#VALUE!</v>
      </c>
      <c r="AX206" s="74" t="e">
        <f t="shared" si="116"/>
        <v>#VALUE!</v>
      </c>
      <c r="AY206" s="74" t="e">
        <f t="shared" si="116"/>
        <v>#VALUE!</v>
      </c>
      <c r="AZ206" s="74" t="e">
        <f t="shared" si="116"/>
        <v>#VALUE!</v>
      </c>
      <c r="BA206" s="74" t="e">
        <f t="shared" si="116"/>
        <v>#VALUE!</v>
      </c>
      <c r="BB206" s="74" t="e">
        <f t="shared" si="116"/>
        <v>#VALUE!</v>
      </c>
      <c r="BC206" s="74" t="e">
        <f t="shared" si="116"/>
        <v>#VALUE!</v>
      </c>
      <c r="BD206" s="74" t="e">
        <f t="shared" si="116"/>
        <v>#VALUE!</v>
      </c>
      <c r="BE206" s="74" t="e">
        <f t="shared" si="116"/>
        <v>#VALUE!</v>
      </c>
      <c r="BF206" s="169" t="e">
        <f t="shared" si="115"/>
        <v>#VALUE!</v>
      </c>
      <c r="BG206" s="167"/>
    </row>
    <row r="207" spans="6:59" ht="14.4" hidden="1" customHeight="1" x14ac:dyDescent="0.3">
      <c r="F207" s="173"/>
      <c r="O207" s="287"/>
      <c r="P207" s="288"/>
      <c r="Q207" s="289"/>
      <c r="R207" s="279" t="s">
        <v>160</v>
      </c>
      <c r="S207" s="280"/>
      <c r="T207" s="280"/>
      <c r="U207" s="280"/>
      <c r="V207" s="280"/>
      <c r="W207" s="280"/>
      <c r="X207" s="79"/>
      <c r="Y207" s="79"/>
      <c r="Z207" s="79"/>
      <c r="AA207" s="64" t="e">
        <f t="shared" ref="AA207:BE207" si="117">COUNTIFS($F$3:$F$37,$O$172,$L$3:$L$37,"FT",AA$3:AA$41,"S")+COUNTIFS($F$3:$F$37,$O$172,$L$3:$L$37,"FT",AA$3:AA$41,"TR-S")</f>
        <v>#VALUE!</v>
      </c>
      <c r="AB207" s="64" t="e">
        <f t="shared" si="117"/>
        <v>#VALUE!</v>
      </c>
      <c r="AC207" s="64" t="e">
        <f t="shared" si="117"/>
        <v>#VALUE!</v>
      </c>
      <c r="AD207" s="64" t="e">
        <f t="shared" si="117"/>
        <v>#VALUE!</v>
      </c>
      <c r="AE207" s="64" t="e">
        <f t="shared" si="117"/>
        <v>#VALUE!</v>
      </c>
      <c r="AF207" s="64" t="e">
        <f t="shared" si="117"/>
        <v>#VALUE!</v>
      </c>
      <c r="AG207" s="64" t="e">
        <f t="shared" si="117"/>
        <v>#VALUE!</v>
      </c>
      <c r="AH207" s="64" t="e">
        <f t="shared" si="117"/>
        <v>#VALUE!</v>
      </c>
      <c r="AI207" s="64" t="e">
        <f t="shared" si="117"/>
        <v>#VALUE!</v>
      </c>
      <c r="AJ207" s="64" t="e">
        <f t="shared" si="117"/>
        <v>#VALUE!</v>
      </c>
      <c r="AK207" s="64" t="e">
        <f t="shared" si="117"/>
        <v>#VALUE!</v>
      </c>
      <c r="AL207" s="64" t="e">
        <f t="shared" si="117"/>
        <v>#VALUE!</v>
      </c>
      <c r="AM207" s="64" t="e">
        <f t="shared" si="117"/>
        <v>#VALUE!</v>
      </c>
      <c r="AN207" s="64" t="e">
        <f t="shared" si="117"/>
        <v>#VALUE!</v>
      </c>
      <c r="AO207" s="64" t="e">
        <f t="shared" si="117"/>
        <v>#VALUE!</v>
      </c>
      <c r="AP207" s="64" t="e">
        <f t="shared" si="117"/>
        <v>#VALUE!</v>
      </c>
      <c r="AQ207" s="64" t="e">
        <f t="shared" si="117"/>
        <v>#VALUE!</v>
      </c>
      <c r="AR207" s="64" t="e">
        <f t="shared" si="117"/>
        <v>#VALUE!</v>
      </c>
      <c r="AS207" s="64" t="e">
        <f t="shared" si="117"/>
        <v>#VALUE!</v>
      </c>
      <c r="AT207" s="64" t="e">
        <f t="shared" si="117"/>
        <v>#VALUE!</v>
      </c>
      <c r="AU207" s="64" t="e">
        <f t="shared" si="117"/>
        <v>#VALUE!</v>
      </c>
      <c r="AV207" s="64" t="e">
        <f t="shared" si="117"/>
        <v>#VALUE!</v>
      </c>
      <c r="AW207" s="64" t="e">
        <f t="shared" si="117"/>
        <v>#VALUE!</v>
      </c>
      <c r="AX207" s="64" t="e">
        <f t="shared" si="117"/>
        <v>#VALUE!</v>
      </c>
      <c r="AY207" s="64" t="e">
        <f t="shared" si="117"/>
        <v>#VALUE!</v>
      </c>
      <c r="AZ207" s="64" t="e">
        <f t="shared" si="117"/>
        <v>#VALUE!</v>
      </c>
      <c r="BA207" s="64" t="e">
        <f t="shared" si="117"/>
        <v>#VALUE!</v>
      </c>
      <c r="BB207" s="64" t="e">
        <f t="shared" si="117"/>
        <v>#VALUE!</v>
      </c>
      <c r="BC207" s="64" t="e">
        <f t="shared" si="117"/>
        <v>#VALUE!</v>
      </c>
      <c r="BD207" s="64" t="e">
        <f t="shared" si="117"/>
        <v>#VALUE!</v>
      </c>
      <c r="BE207" s="64" t="e">
        <f t="shared" si="117"/>
        <v>#VALUE!</v>
      </c>
      <c r="BF207" s="165" t="e">
        <f t="shared" si="115"/>
        <v>#VALUE!</v>
      </c>
      <c r="BG207" s="167"/>
    </row>
    <row r="208" spans="6:59" ht="14.4" hidden="1" customHeight="1" x14ac:dyDescent="0.3">
      <c r="O208" s="287"/>
      <c r="P208" s="288"/>
      <c r="Q208" s="289"/>
      <c r="R208" s="279" t="s">
        <v>163</v>
      </c>
      <c r="S208" s="280"/>
      <c r="T208" s="280"/>
      <c r="U208" s="280"/>
      <c r="V208" s="280"/>
      <c r="W208" s="280"/>
      <c r="X208" s="79"/>
      <c r="Y208" s="79"/>
      <c r="Z208" s="79"/>
      <c r="AA208" s="64" t="e">
        <f t="shared" ref="AA208:BE208" si="118">COUNTIFS($F$3:$F$37,$O$172,$L$3:$L$37,"HT",AA$3:AA$41,"S")+COUNTIFS($F$3:$F$37,$O$172,$L$3:$L$37,"HT",AA$3:AA$41,"TR-S")</f>
        <v>#VALUE!</v>
      </c>
      <c r="AB208" s="64" t="e">
        <f t="shared" si="118"/>
        <v>#VALUE!</v>
      </c>
      <c r="AC208" s="64" t="e">
        <f t="shared" si="118"/>
        <v>#VALUE!</v>
      </c>
      <c r="AD208" s="64" t="e">
        <f t="shared" si="118"/>
        <v>#VALUE!</v>
      </c>
      <c r="AE208" s="64" t="e">
        <f t="shared" si="118"/>
        <v>#VALUE!</v>
      </c>
      <c r="AF208" s="64" t="e">
        <f t="shared" si="118"/>
        <v>#VALUE!</v>
      </c>
      <c r="AG208" s="64" t="e">
        <f t="shared" si="118"/>
        <v>#VALUE!</v>
      </c>
      <c r="AH208" s="64" t="e">
        <f t="shared" si="118"/>
        <v>#VALUE!</v>
      </c>
      <c r="AI208" s="64" t="e">
        <f t="shared" si="118"/>
        <v>#VALUE!</v>
      </c>
      <c r="AJ208" s="64" t="e">
        <f t="shared" si="118"/>
        <v>#VALUE!</v>
      </c>
      <c r="AK208" s="64" t="e">
        <f t="shared" si="118"/>
        <v>#VALUE!</v>
      </c>
      <c r="AL208" s="64" t="e">
        <f t="shared" si="118"/>
        <v>#VALUE!</v>
      </c>
      <c r="AM208" s="64" t="e">
        <f t="shared" si="118"/>
        <v>#VALUE!</v>
      </c>
      <c r="AN208" s="64" t="e">
        <f t="shared" si="118"/>
        <v>#VALUE!</v>
      </c>
      <c r="AO208" s="64" t="e">
        <f t="shared" si="118"/>
        <v>#VALUE!</v>
      </c>
      <c r="AP208" s="64" t="e">
        <f t="shared" si="118"/>
        <v>#VALUE!</v>
      </c>
      <c r="AQ208" s="64" t="e">
        <f t="shared" si="118"/>
        <v>#VALUE!</v>
      </c>
      <c r="AR208" s="64" t="e">
        <f t="shared" si="118"/>
        <v>#VALUE!</v>
      </c>
      <c r="AS208" s="64" t="e">
        <f t="shared" si="118"/>
        <v>#VALUE!</v>
      </c>
      <c r="AT208" s="64" t="e">
        <f t="shared" si="118"/>
        <v>#VALUE!</v>
      </c>
      <c r="AU208" s="64" t="e">
        <f t="shared" si="118"/>
        <v>#VALUE!</v>
      </c>
      <c r="AV208" s="64" t="e">
        <f t="shared" si="118"/>
        <v>#VALUE!</v>
      </c>
      <c r="AW208" s="64" t="e">
        <f t="shared" si="118"/>
        <v>#VALUE!</v>
      </c>
      <c r="AX208" s="64" t="e">
        <f t="shared" si="118"/>
        <v>#VALUE!</v>
      </c>
      <c r="AY208" s="64" t="e">
        <f t="shared" si="118"/>
        <v>#VALUE!</v>
      </c>
      <c r="AZ208" s="64" t="e">
        <f t="shared" si="118"/>
        <v>#VALUE!</v>
      </c>
      <c r="BA208" s="64" t="e">
        <f t="shared" si="118"/>
        <v>#VALUE!</v>
      </c>
      <c r="BB208" s="64" t="e">
        <f t="shared" si="118"/>
        <v>#VALUE!</v>
      </c>
      <c r="BC208" s="64" t="e">
        <f t="shared" si="118"/>
        <v>#VALUE!</v>
      </c>
      <c r="BD208" s="64" t="e">
        <f t="shared" si="118"/>
        <v>#VALUE!</v>
      </c>
      <c r="BE208" s="64" t="e">
        <f t="shared" si="118"/>
        <v>#VALUE!</v>
      </c>
      <c r="BF208" s="165" t="e">
        <f t="shared" si="115"/>
        <v>#VALUE!</v>
      </c>
      <c r="BG208" s="167"/>
    </row>
    <row r="209" spans="15:59" ht="14.4" hidden="1" customHeight="1" x14ac:dyDescent="0.3">
      <c r="O209" s="287"/>
      <c r="P209" s="288"/>
      <c r="Q209" s="289"/>
      <c r="R209" s="279" t="s">
        <v>166</v>
      </c>
      <c r="S209" s="280"/>
      <c r="T209" s="280"/>
      <c r="U209" s="280"/>
      <c r="V209" s="280"/>
      <c r="W209" s="280"/>
      <c r="X209" s="79"/>
      <c r="Y209" s="79"/>
      <c r="Z209" s="79"/>
      <c r="AA209" s="64" t="e">
        <f t="shared" ref="AA209:BE209" si="119">COUNTIFS($F$3:$F$37,$O$172,AA$3:AA$41,"TD")+COUNTIFS($F$3:$F$37,$O$172,AA$3:AA$41,"PR")</f>
        <v>#VALUE!</v>
      </c>
      <c r="AB209" s="64" t="e">
        <f t="shared" si="119"/>
        <v>#VALUE!</v>
      </c>
      <c r="AC209" s="64" t="e">
        <f t="shared" si="119"/>
        <v>#VALUE!</v>
      </c>
      <c r="AD209" s="64" t="e">
        <f t="shared" si="119"/>
        <v>#VALUE!</v>
      </c>
      <c r="AE209" s="64" t="e">
        <f t="shared" si="119"/>
        <v>#VALUE!</v>
      </c>
      <c r="AF209" s="64" t="e">
        <f t="shared" si="119"/>
        <v>#VALUE!</v>
      </c>
      <c r="AG209" s="64" t="e">
        <f t="shared" si="119"/>
        <v>#VALUE!</v>
      </c>
      <c r="AH209" s="64" t="e">
        <f t="shared" si="119"/>
        <v>#VALUE!</v>
      </c>
      <c r="AI209" s="64" t="e">
        <f t="shared" si="119"/>
        <v>#VALUE!</v>
      </c>
      <c r="AJ209" s="64" t="e">
        <f t="shared" si="119"/>
        <v>#VALUE!</v>
      </c>
      <c r="AK209" s="64" t="e">
        <f t="shared" si="119"/>
        <v>#VALUE!</v>
      </c>
      <c r="AL209" s="64" t="e">
        <f t="shared" si="119"/>
        <v>#VALUE!</v>
      </c>
      <c r="AM209" s="64" t="e">
        <f t="shared" si="119"/>
        <v>#VALUE!</v>
      </c>
      <c r="AN209" s="64" t="e">
        <f t="shared" si="119"/>
        <v>#VALUE!</v>
      </c>
      <c r="AO209" s="64" t="e">
        <f t="shared" si="119"/>
        <v>#VALUE!</v>
      </c>
      <c r="AP209" s="64" t="e">
        <f t="shared" si="119"/>
        <v>#VALUE!</v>
      </c>
      <c r="AQ209" s="64" t="e">
        <f t="shared" si="119"/>
        <v>#VALUE!</v>
      </c>
      <c r="AR209" s="64" t="e">
        <f t="shared" si="119"/>
        <v>#VALUE!</v>
      </c>
      <c r="AS209" s="64" t="e">
        <f t="shared" si="119"/>
        <v>#VALUE!</v>
      </c>
      <c r="AT209" s="64" t="e">
        <f t="shared" si="119"/>
        <v>#VALUE!</v>
      </c>
      <c r="AU209" s="64" t="e">
        <f t="shared" si="119"/>
        <v>#VALUE!</v>
      </c>
      <c r="AV209" s="64" t="e">
        <f t="shared" si="119"/>
        <v>#VALUE!</v>
      </c>
      <c r="AW209" s="64" t="e">
        <f t="shared" si="119"/>
        <v>#VALUE!</v>
      </c>
      <c r="AX209" s="64" t="e">
        <f t="shared" si="119"/>
        <v>#VALUE!</v>
      </c>
      <c r="AY209" s="64" t="e">
        <f t="shared" si="119"/>
        <v>#VALUE!</v>
      </c>
      <c r="AZ209" s="64" t="e">
        <f t="shared" si="119"/>
        <v>#VALUE!</v>
      </c>
      <c r="BA209" s="64" t="e">
        <f t="shared" si="119"/>
        <v>#VALUE!</v>
      </c>
      <c r="BB209" s="64" t="e">
        <f t="shared" si="119"/>
        <v>#VALUE!</v>
      </c>
      <c r="BC209" s="64" t="e">
        <f t="shared" si="119"/>
        <v>#VALUE!</v>
      </c>
      <c r="BD209" s="64" t="e">
        <f t="shared" si="119"/>
        <v>#VALUE!</v>
      </c>
      <c r="BE209" s="64" t="e">
        <f t="shared" si="119"/>
        <v>#VALUE!</v>
      </c>
      <c r="BF209" s="165" t="e">
        <f t="shared" si="115"/>
        <v>#VALUE!</v>
      </c>
      <c r="BG209" s="167"/>
    </row>
    <row r="210" spans="15:59" ht="14.4" hidden="1" customHeight="1" x14ac:dyDescent="0.3">
      <c r="O210" s="287"/>
      <c r="P210" s="288"/>
      <c r="Q210" s="289"/>
      <c r="R210" s="279" t="s">
        <v>169</v>
      </c>
      <c r="S210" s="280"/>
      <c r="T210" s="280"/>
      <c r="U210" s="280"/>
      <c r="V210" s="280"/>
      <c r="W210" s="280"/>
      <c r="X210" s="79"/>
      <c r="Y210" s="79"/>
      <c r="Z210" s="79"/>
      <c r="AA210" s="64" t="e">
        <f t="shared" ref="AA210:BE210" si="120">COUNTIFS($F$3:$F$37,$O$172,AA$3:AA$41,"RS")</f>
        <v>#VALUE!</v>
      </c>
      <c r="AB210" s="64" t="e">
        <f t="shared" si="120"/>
        <v>#VALUE!</v>
      </c>
      <c r="AC210" s="64" t="e">
        <f t="shared" si="120"/>
        <v>#VALUE!</v>
      </c>
      <c r="AD210" s="64" t="e">
        <f t="shared" si="120"/>
        <v>#VALUE!</v>
      </c>
      <c r="AE210" s="64" t="e">
        <f t="shared" si="120"/>
        <v>#VALUE!</v>
      </c>
      <c r="AF210" s="64" t="e">
        <f t="shared" si="120"/>
        <v>#VALUE!</v>
      </c>
      <c r="AG210" s="64" t="e">
        <f t="shared" si="120"/>
        <v>#VALUE!</v>
      </c>
      <c r="AH210" s="64" t="e">
        <f t="shared" si="120"/>
        <v>#VALUE!</v>
      </c>
      <c r="AI210" s="64" t="e">
        <f t="shared" si="120"/>
        <v>#VALUE!</v>
      </c>
      <c r="AJ210" s="64" t="e">
        <f t="shared" si="120"/>
        <v>#VALUE!</v>
      </c>
      <c r="AK210" s="64" t="e">
        <f t="shared" si="120"/>
        <v>#VALUE!</v>
      </c>
      <c r="AL210" s="64" t="e">
        <f t="shared" si="120"/>
        <v>#VALUE!</v>
      </c>
      <c r="AM210" s="64" t="e">
        <f t="shared" si="120"/>
        <v>#VALUE!</v>
      </c>
      <c r="AN210" s="64" t="e">
        <f t="shared" si="120"/>
        <v>#VALUE!</v>
      </c>
      <c r="AO210" s="64" t="e">
        <f t="shared" si="120"/>
        <v>#VALUE!</v>
      </c>
      <c r="AP210" s="64" t="e">
        <f t="shared" si="120"/>
        <v>#VALUE!</v>
      </c>
      <c r="AQ210" s="64" t="e">
        <f t="shared" si="120"/>
        <v>#VALUE!</v>
      </c>
      <c r="AR210" s="64" t="e">
        <f t="shared" si="120"/>
        <v>#VALUE!</v>
      </c>
      <c r="AS210" s="64" t="e">
        <f t="shared" si="120"/>
        <v>#VALUE!</v>
      </c>
      <c r="AT210" s="64" t="e">
        <f t="shared" si="120"/>
        <v>#VALUE!</v>
      </c>
      <c r="AU210" s="64" t="e">
        <f t="shared" si="120"/>
        <v>#VALUE!</v>
      </c>
      <c r="AV210" s="64" t="e">
        <f t="shared" si="120"/>
        <v>#VALUE!</v>
      </c>
      <c r="AW210" s="64" t="e">
        <f t="shared" si="120"/>
        <v>#VALUE!</v>
      </c>
      <c r="AX210" s="64" t="e">
        <f t="shared" si="120"/>
        <v>#VALUE!</v>
      </c>
      <c r="AY210" s="64" t="e">
        <f t="shared" si="120"/>
        <v>#VALUE!</v>
      </c>
      <c r="AZ210" s="64" t="e">
        <f t="shared" si="120"/>
        <v>#VALUE!</v>
      </c>
      <c r="BA210" s="64" t="e">
        <f t="shared" si="120"/>
        <v>#VALUE!</v>
      </c>
      <c r="BB210" s="64" t="e">
        <f t="shared" si="120"/>
        <v>#VALUE!</v>
      </c>
      <c r="BC210" s="64" t="e">
        <f t="shared" si="120"/>
        <v>#VALUE!</v>
      </c>
      <c r="BD210" s="64" t="e">
        <f t="shared" si="120"/>
        <v>#VALUE!</v>
      </c>
      <c r="BE210" s="64" t="e">
        <f t="shared" si="120"/>
        <v>#VALUE!</v>
      </c>
      <c r="BF210" s="165" t="e">
        <f t="shared" si="115"/>
        <v>#VALUE!</v>
      </c>
      <c r="BG210" s="167"/>
    </row>
    <row r="211" spans="15:59" ht="14.4" hidden="1" customHeight="1" x14ac:dyDescent="0.3">
      <c r="O211" s="287"/>
      <c r="P211" s="288"/>
      <c r="Q211" s="289"/>
      <c r="R211" s="279" t="s">
        <v>180</v>
      </c>
      <c r="S211" s="280"/>
      <c r="T211" s="280"/>
      <c r="U211" s="280"/>
      <c r="V211" s="280"/>
      <c r="W211" s="280"/>
      <c r="X211" s="79"/>
      <c r="Y211" s="79"/>
      <c r="Z211" s="79"/>
      <c r="AA211" s="64" t="e">
        <f t="shared" ref="AA211:BE211" si="121">COUNTIFS($F$3:$F$37,$O$172,AA$3:AA$41,"TM")</f>
        <v>#VALUE!</v>
      </c>
      <c r="AB211" s="64" t="e">
        <f t="shared" si="121"/>
        <v>#VALUE!</v>
      </c>
      <c r="AC211" s="64" t="e">
        <f t="shared" si="121"/>
        <v>#VALUE!</v>
      </c>
      <c r="AD211" s="64" t="e">
        <f t="shared" si="121"/>
        <v>#VALUE!</v>
      </c>
      <c r="AE211" s="64" t="e">
        <f t="shared" si="121"/>
        <v>#VALUE!</v>
      </c>
      <c r="AF211" s="64" t="e">
        <f t="shared" si="121"/>
        <v>#VALUE!</v>
      </c>
      <c r="AG211" s="64" t="e">
        <f t="shared" si="121"/>
        <v>#VALUE!</v>
      </c>
      <c r="AH211" s="64" t="e">
        <f t="shared" si="121"/>
        <v>#VALUE!</v>
      </c>
      <c r="AI211" s="64" t="e">
        <f t="shared" si="121"/>
        <v>#VALUE!</v>
      </c>
      <c r="AJ211" s="64" t="e">
        <f t="shared" si="121"/>
        <v>#VALUE!</v>
      </c>
      <c r="AK211" s="64" t="e">
        <f t="shared" si="121"/>
        <v>#VALUE!</v>
      </c>
      <c r="AL211" s="64" t="e">
        <f t="shared" si="121"/>
        <v>#VALUE!</v>
      </c>
      <c r="AM211" s="64" t="e">
        <f t="shared" si="121"/>
        <v>#VALUE!</v>
      </c>
      <c r="AN211" s="64" t="e">
        <f t="shared" si="121"/>
        <v>#VALUE!</v>
      </c>
      <c r="AO211" s="64" t="e">
        <f t="shared" si="121"/>
        <v>#VALUE!</v>
      </c>
      <c r="AP211" s="64" t="e">
        <f t="shared" si="121"/>
        <v>#VALUE!</v>
      </c>
      <c r="AQ211" s="64" t="e">
        <f t="shared" si="121"/>
        <v>#VALUE!</v>
      </c>
      <c r="AR211" s="64" t="e">
        <f t="shared" si="121"/>
        <v>#VALUE!</v>
      </c>
      <c r="AS211" s="64" t="e">
        <f t="shared" si="121"/>
        <v>#VALUE!</v>
      </c>
      <c r="AT211" s="64" t="e">
        <f t="shared" si="121"/>
        <v>#VALUE!</v>
      </c>
      <c r="AU211" s="64" t="e">
        <f t="shared" si="121"/>
        <v>#VALUE!</v>
      </c>
      <c r="AV211" s="64" t="e">
        <f t="shared" si="121"/>
        <v>#VALUE!</v>
      </c>
      <c r="AW211" s="64" t="e">
        <f t="shared" si="121"/>
        <v>#VALUE!</v>
      </c>
      <c r="AX211" s="64" t="e">
        <f t="shared" si="121"/>
        <v>#VALUE!</v>
      </c>
      <c r="AY211" s="64" t="e">
        <f t="shared" si="121"/>
        <v>#VALUE!</v>
      </c>
      <c r="AZ211" s="64" t="e">
        <f t="shared" si="121"/>
        <v>#VALUE!</v>
      </c>
      <c r="BA211" s="64" t="e">
        <f t="shared" si="121"/>
        <v>#VALUE!</v>
      </c>
      <c r="BB211" s="64" t="e">
        <f t="shared" si="121"/>
        <v>#VALUE!</v>
      </c>
      <c r="BC211" s="64" t="e">
        <f t="shared" si="121"/>
        <v>#VALUE!</v>
      </c>
      <c r="BD211" s="64" t="e">
        <f t="shared" si="121"/>
        <v>#VALUE!</v>
      </c>
      <c r="BE211" s="64" t="e">
        <f t="shared" si="121"/>
        <v>#VALUE!</v>
      </c>
      <c r="BF211" s="165" t="e">
        <f t="shared" si="115"/>
        <v>#VALUE!</v>
      </c>
      <c r="BG211" s="167"/>
    </row>
    <row r="212" spans="15:59" ht="14.4" hidden="1" customHeight="1" x14ac:dyDescent="0.3">
      <c r="O212" s="287"/>
      <c r="P212" s="288"/>
      <c r="Q212" s="289"/>
      <c r="R212" s="279" t="s">
        <v>161</v>
      </c>
      <c r="S212" s="280"/>
      <c r="T212" s="280"/>
      <c r="U212" s="280"/>
      <c r="V212" s="280"/>
      <c r="W212" s="280"/>
      <c r="X212" s="79"/>
      <c r="Y212" s="79"/>
      <c r="Z212" s="79"/>
      <c r="AA212" s="85">
        <f>IFERROR(IF(AA173&lt;5,0,((AA210+AA211)/(AA173+AA210+AA211))),0)</f>
        <v>0</v>
      </c>
      <c r="AB212" s="85">
        <f t="shared" ref="AB212:BF212" si="122">IFERROR(IF(AB173&lt;5,0,((AB210+AB211)/(AB173+AB210+AB211))),0)</f>
        <v>0</v>
      </c>
      <c r="AC212" s="85">
        <f t="shared" si="122"/>
        <v>0</v>
      </c>
      <c r="AD212" s="85">
        <f t="shared" si="122"/>
        <v>0</v>
      </c>
      <c r="AE212" s="85">
        <f t="shared" si="122"/>
        <v>0</v>
      </c>
      <c r="AF212" s="85">
        <f t="shared" si="122"/>
        <v>0</v>
      </c>
      <c r="AG212" s="85">
        <f t="shared" si="122"/>
        <v>0</v>
      </c>
      <c r="AH212" s="85">
        <f t="shared" si="122"/>
        <v>0</v>
      </c>
      <c r="AI212" s="85">
        <f t="shared" si="122"/>
        <v>0</v>
      </c>
      <c r="AJ212" s="85">
        <f t="shared" si="122"/>
        <v>0</v>
      </c>
      <c r="AK212" s="85">
        <f t="shared" si="122"/>
        <v>0</v>
      </c>
      <c r="AL212" s="85">
        <f t="shared" si="122"/>
        <v>0</v>
      </c>
      <c r="AM212" s="85">
        <f t="shared" si="122"/>
        <v>0</v>
      </c>
      <c r="AN212" s="85">
        <f t="shared" si="122"/>
        <v>0</v>
      </c>
      <c r="AO212" s="85">
        <f t="shared" si="122"/>
        <v>0</v>
      </c>
      <c r="AP212" s="85">
        <f t="shared" si="122"/>
        <v>0</v>
      </c>
      <c r="AQ212" s="85">
        <f t="shared" si="122"/>
        <v>0</v>
      </c>
      <c r="AR212" s="85">
        <f t="shared" si="122"/>
        <v>0</v>
      </c>
      <c r="AS212" s="85">
        <f t="shared" si="122"/>
        <v>0</v>
      </c>
      <c r="AT212" s="85">
        <f t="shared" si="122"/>
        <v>0</v>
      </c>
      <c r="AU212" s="85">
        <f t="shared" si="122"/>
        <v>0</v>
      </c>
      <c r="AV212" s="85">
        <f t="shared" si="122"/>
        <v>0</v>
      </c>
      <c r="AW212" s="85">
        <f t="shared" si="122"/>
        <v>0</v>
      </c>
      <c r="AX212" s="85">
        <f t="shared" si="122"/>
        <v>0</v>
      </c>
      <c r="AY212" s="85">
        <f t="shared" si="122"/>
        <v>0</v>
      </c>
      <c r="AZ212" s="85">
        <f t="shared" si="122"/>
        <v>0</v>
      </c>
      <c r="BA212" s="85">
        <f t="shared" si="122"/>
        <v>0</v>
      </c>
      <c r="BB212" s="85">
        <f t="shared" si="122"/>
        <v>0</v>
      </c>
      <c r="BC212" s="85">
        <f t="shared" si="122"/>
        <v>0</v>
      </c>
      <c r="BD212" s="85">
        <f t="shared" si="122"/>
        <v>0</v>
      </c>
      <c r="BE212" s="85">
        <f t="shared" si="122"/>
        <v>0</v>
      </c>
      <c r="BF212" s="86">
        <f t="shared" si="122"/>
        <v>0</v>
      </c>
      <c r="BG212" s="167"/>
    </row>
    <row r="213" spans="15:59" ht="14.4" hidden="1" customHeight="1" x14ac:dyDescent="0.3">
      <c r="O213" s="287"/>
      <c r="P213" s="288"/>
      <c r="Q213" s="289"/>
      <c r="R213" s="279" t="s">
        <v>164</v>
      </c>
      <c r="S213" s="280"/>
      <c r="T213" s="280"/>
      <c r="U213" s="280"/>
      <c r="V213" s="280"/>
      <c r="W213" s="280"/>
      <c r="X213" s="79"/>
      <c r="Y213" s="79"/>
      <c r="Z213" s="79"/>
      <c r="AA213" s="85">
        <f>IFERROR(IF(AA173&lt;5,0,(AA210/(AA173+AA210+AA211))),0)</f>
        <v>0</v>
      </c>
      <c r="AB213" s="85">
        <f t="shared" ref="AB213:BF213" si="123">IFERROR(IF(AB173&lt;5,0,(AB210/(AB173+AB210+AB211))),0)</f>
        <v>0</v>
      </c>
      <c r="AC213" s="85">
        <f t="shared" si="123"/>
        <v>0</v>
      </c>
      <c r="AD213" s="85">
        <f t="shared" si="123"/>
        <v>0</v>
      </c>
      <c r="AE213" s="85">
        <f t="shared" si="123"/>
        <v>0</v>
      </c>
      <c r="AF213" s="85">
        <f t="shared" si="123"/>
        <v>0</v>
      </c>
      <c r="AG213" s="85">
        <f t="shared" si="123"/>
        <v>0</v>
      </c>
      <c r="AH213" s="85">
        <f t="shared" si="123"/>
        <v>0</v>
      </c>
      <c r="AI213" s="85">
        <f t="shared" si="123"/>
        <v>0</v>
      </c>
      <c r="AJ213" s="85">
        <f t="shared" si="123"/>
        <v>0</v>
      </c>
      <c r="AK213" s="85">
        <f t="shared" si="123"/>
        <v>0</v>
      </c>
      <c r="AL213" s="85">
        <f t="shared" si="123"/>
        <v>0</v>
      </c>
      <c r="AM213" s="85">
        <f t="shared" si="123"/>
        <v>0</v>
      </c>
      <c r="AN213" s="85">
        <f t="shared" si="123"/>
        <v>0</v>
      </c>
      <c r="AO213" s="85">
        <f t="shared" si="123"/>
        <v>0</v>
      </c>
      <c r="AP213" s="85">
        <f t="shared" si="123"/>
        <v>0</v>
      </c>
      <c r="AQ213" s="85">
        <f t="shared" si="123"/>
        <v>0</v>
      </c>
      <c r="AR213" s="85">
        <f t="shared" si="123"/>
        <v>0</v>
      </c>
      <c r="AS213" s="85">
        <f t="shared" si="123"/>
        <v>0</v>
      </c>
      <c r="AT213" s="85">
        <f t="shared" si="123"/>
        <v>0</v>
      </c>
      <c r="AU213" s="85">
        <f t="shared" si="123"/>
        <v>0</v>
      </c>
      <c r="AV213" s="85">
        <f t="shared" si="123"/>
        <v>0</v>
      </c>
      <c r="AW213" s="85">
        <f t="shared" si="123"/>
        <v>0</v>
      </c>
      <c r="AX213" s="85">
        <f t="shared" si="123"/>
        <v>0</v>
      </c>
      <c r="AY213" s="85">
        <f t="shared" si="123"/>
        <v>0</v>
      </c>
      <c r="AZ213" s="85">
        <f t="shared" si="123"/>
        <v>0</v>
      </c>
      <c r="BA213" s="85">
        <f t="shared" si="123"/>
        <v>0</v>
      </c>
      <c r="BB213" s="85">
        <f t="shared" si="123"/>
        <v>0</v>
      </c>
      <c r="BC213" s="85">
        <f t="shared" si="123"/>
        <v>0</v>
      </c>
      <c r="BD213" s="85">
        <f t="shared" si="123"/>
        <v>0</v>
      </c>
      <c r="BE213" s="85">
        <f t="shared" si="123"/>
        <v>0</v>
      </c>
      <c r="BF213" s="86">
        <f t="shared" si="123"/>
        <v>0</v>
      </c>
      <c r="BG213" s="167"/>
    </row>
    <row r="214" spans="15:59" ht="14.4" hidden="1" customHeight="1" x14ac:dyDescent="0.3">
      <c r="O214" s="287"/>
      <c r="P214" s="288"/>
      <c r="Q214" s="289"/>
      <c r="R214" s="279" t="s">
        <v>171</v>
      </c>
      <c r="S214" s="280"/>
      <c r="T214" s="280"/>
      <c r="U214" s="280"/>
      <c r="V214" s="280"/>
      <c r="W214" s="280"/>
      <c r="X214" s="79"/>
      <c r="Y214" s="79"/>
      <c r="Z214" s="79"/>
      <c r="AA214" s="85">
        <f>IFERROR(IF(AA173&lt;5,0,(AA211/(AA173+AA210+AA211))),0)</f>
        <v>0</v>
      </c>
      <c r="AB214" s="85">
        <f t="shared" ref="AB214:BF214" si="124">IFERROR(IF(AB173&lt;5,0,(AB211/(AB173+AB210+AB211))),0)</f>
        <v>0</v>
      </c>
      <c r="AC214" s="85">
        <f t="shared" si="124"/>
        <v>0</v>
      </c>
      <c r="AD214" s="85">
        <f t="shared" si="124"/>
        <v>0</v>
      </c>
      <c r="AE214" s="85">
        <f t="shared" si="124"/>
        <v>0</v>
      </c>
      <c r="AF214" s="85">
        <f t="shared" si="124"/>
        <v>0</v>
      </c>
      <c r="AG214" s="85">
        <f t="shared" si="124"/>
        <v>0</v>
      </c>
      <c r="AH214" s="85">
        <f t="shared" si="124"/>
        <v>0</v>
      </c>
      <c r="AI214" s="85">
        <f t="shared" si="124"/>
        <v>0</v>
      </c>
      <c r="AJ214" s="85">
        <f t="shared" si="124"/>
        <v>0</v>
      </c>
      <c r="AK214" s="85">
        <f t="shared" si="124"/>
        <v>0</v>
      </c>
      <c r="AL214" s="85">
        <f t="shared" si="124"/>
        <v>0</v>
      </c>
      <c r="AM214" s="85">
        <f t="shared" si="124"/>
        <v>0</v>
      </c>
      <c r="AN214" s="85">
        <f t="shared" si="124"/>
        <v>0</v>
      </c>
      <c r="AO214" s="85">
        <f t="shared" si="124"/>
        <v>0</v>
      </c>
      <c r="AP214" s="85">
        <f t="shared" si="124"/>
        <v>0</v>
      </c>
      <c r="AQ214" s="85">
        <f t="shared" si="124"/>
        <v>0</v>
      </c>
      <c r="AR214" s="85">
        <f t="shared" si="124"/>
        <v>0</v>
      </c>
      <c r="AS214" s="85">
        <f t="shared" si="124"/>
        <v>0</v>
      </c>
      <c r="AT214" s="85">
        <f t="shared" si="124"/>
        <v>0</v>
      </c>
      <c r="AU214" s="85">
        <f t="shared" si="124"/>
        <v>0</v>
      </c>
      <c r="AV214" s="85">
        <f t="shared" si="124"/>
        <v>0</v>
      </c>
      <c r="AW214" s="85">
        <f t="shared" si="124"/>
        <v>0</v>
      </c>
      <c r="AX214" s="85">
        <f t="shared" si="124"/>
        <v>0</v>
      </c>
      <c r="AY214" s="85">
        <f t="shared" si="124"/>
        <v>0</v>
      </c>
      <c r="AZ214" s="85">
        <f t="shared" si="124"/>
        <v>0</v>
      </c>
      <c r="BA214" s="85">
        <f t="shared" si="124"/>
        <v>0</v>
      </c>
      <c r="BB214" s="85">
        <f t="shared" si="124"/>
        <v>0</v>
      </c>
      <c r="BC214" s="85">
        <f t="shared" si="124"/>
        <v>0</v>
      </c>
      <c r="BD214" s="85">
        <f t="shared" si="124"/>
        <v>0</v>
      </c>
      <c r="BE214" s="85">
        <f t="shared" si="124"/>
        <v>0</v>
      </c>
      <c r="BF214" s="86">
        <f t="shared" si="124"/>
        <v>0</v>
      </c>
      <c r="BG214" s="167"/>
    </row>
    <row r="215" spans="15:59" ht="14.4" hidden="1" customHeight="1" x14ac:dyDescent="0.3">
      <c r="O215" s="287"/>
      <c r="P215" s="288"/>
      <c r="Q215" s="289"/>
      <c r="R215" s="279" t="s">
        <v>172</v>
      </c>
      <c r="S215" s="280"/>
      <c r="T215" s="280"/>
      <c r="U215" s="280"/>
      <c r="V215" s="280"/>
      <c r="W215" s="280"/>
      <c r="X215" s="79"/>
      <c r="Y215" s="79"/>
      <c r="Z215" s="79"/>
      <c r="AA215" s="87" t="str">
        <f>IFERROR(((AA198+AA202)/AA177),"")</f>
        <v/>
      </c>
      <c r="AB215" s="87" t="str">
        <f t="shared" ref="AB215:BF215" si="125">IFERROR(((AB198+AB202)/AB177),"")</f>
        <v/>
      </c>
      <c r="AC215" s="87" t="str">
        <f t="shared" si="125"/>
        <v/>
      </c>
      <c r="AD215" s="87" t="str">
        <f t="shared" si="125"/>
        <v/>
      </c>
      <c r="AE215" s="87" t="str">
        <f t="shared" si="125"/>
        <v/>
      </c>
      <c r="AF215" s="87" t="str">
        <f t="shared" si="125"/>
        <v/>
      </c>
      <c r="AG215" s="87" t="str">
        <f t="shared" si="125"/>
        <v/>
      </c>
      <c r="AH215" s="87" t="str">
        <f t="shared" si="125"/>
        <v/>
      </c>
      <c r="AI215" s="87" t="str">
        <f t="shared" si="125"/>
        <v/>
      </c>
      <c r="AJ215" s="87" t="str">
        <f t="shared" si="125"/>
        <v/>
      </c>
      <c r="AK215" s="87" t="str">
        <f t="shared" si="125"/>
        <v/>
      </c>
      <c r="AL215" s="87" t="str">
        <f t="shared" si="125"/>
        <v/>
      </c>
      <c r="AM215" s="87" t="str">
        <f t="shared" si="125"/>
        <v/>
      </c>
      <c r="AN215" s="87" t="str">
        <f t="shared" si="125"/>
        <v/>
      </c>
      <c r="AO215" s="87" t="str">
        <f t="shared" si="125"/>
        <v/>
      </c>
      <c r="AP215" s="87" t="str">
        <f t="shared" si="125"/>
        <v/>
      </c>
      <c r="AQ215" s="87" t="str">
        <f t="shared" si="125"/>
        <v/>
      </c>
      <c r="AR215" s="87" t="str">
        <f t="shared" si="125"/>
        <v/>
      </c>
      <c r="AS215" s="87" t="str">
        <f t="shared" si="125"/>
        <v/>
      </c>
      <c r="AT215" s="87" t="str">
        <f t="shared" si="125"/>
        <v/>
      </c>
      <c r="AU215" s="87" t="str">
        <f t="shared" si="125"/>
        <v/>
      </c>
      <c r="AV215" s="87" t="str">
        <f t="shared" si="125"/>
        <v/>
      </c>
      <c r="AW215" s="87" t="str">
        <f t="shared" si="125"/>
        <v/>
      </c>
      <c r="AX215" s="87" t="str">
        <f t="shared" si="125"/>
        <v/>
      </c>
      <c r="AY215" s="87" t="str">
        <f t="shared" si="125"/>
        <v/>
      </c>
      <c r="AZ215" s="87" t="str">
        <f t="shared" si="125"/>
        <v/>
      </c>
      <c r="BA215" s="87" t="str">
        <f t="shared" si="125"/>
        <v/>
      </c>
      <c r="BB215" s="87" t="str">
        <f t="shared" si="125"/>
        <v/>
      </c>
      <c r="BC215" s="87" t="str">
        <f t="shared" si="125"/>
        <v/>
      </c>
      <c r="BD215" s="87" t="str">
        <f t="shared" si="125"/>
        <v/>
      </c>
      <c r="BE215" s="87" t="str">
        <f t="shared" si="125"/>
        <v/>
      </c>
      <c r="BF215" s="86" t="str">
        <f t="shared" si="125"/>
        <v/>
      </c>
      <c r="BG215" s="167"/>
    </row>
    <row r="216" spans="15:59" ht="14.4" hidden="1" customHeight="1" x14ac:dyDescent="0.3">
      <c r="O216" s="287"/>
      <c r="P216" s="288"/>
      <c r="Q216" s="289"/>
      <c r="R216" s="279" t="s">
        <v>173</v>
      </c>
      <c r="S216" s="280"/>
      <c r="T216" s="280"/>
      <c r="U216" s="280"/>
      <c r="V216" s="280"/>
      <c r="W216" s="280"/>
      <c r="X216" s="79"/>
      <c r="Y216" s="79"/>
      <c r="Z216" s="79"/>
      <c r="AA216" s="87" t="str">
        <f>IFERROR((AA190+AA194)/(AA177+AA190+AA194),"")</f>
        <v/>
      </c>
      <c r="AB216" s="87" t="str">
        <f t="shared" ref="AB216:BF216" si="126">IFERROR((AB190+AB194)/(AB177+AB190+AB194),"")</f>
        <v/>
      </c>
      <c r="AC216" s="87" t="str">
        <f t="shared" si="126"/>
        <v/>
      </c>
      <c r="AD216" s="87" t="str">
        <f t="shared" si="126"/>
        <v/>
      </c>
      <c r="AE216" s="87" t="str">
        <f t="shared" si="126"/>
        <v/>
      </c>
      <c r="AF216" s="87" t="str">
        <f t="shared" si="126"/>
        <v/>
      </c>
      <c r="AG216" s="87" t="str">
        <f t="shared" si="126"/>
        <v/>
      </c>
      <c r="AH216" s="87" t="str">
        <f t="shared" si="126"/>
        <v/>
      </c>
      <c r="AI216" s="87" t="str">
        <f t="shared" si="126"/>
        <v/>
      </c>
      <c r="AJ216" s="87" t="str">
        <f t="shared" si="126"/>
        <v/>
      </c>
      <c r="AK216" s="87" t="str">
        <f t="shared" si="126"/>
        <v/>
      </c>
      <c r="AL216" s="87" t="str">
        <f t="shared" si="126"/>
        <v/>
      </c>
      <c r="AM216" s="87" t="str">
        <f t="shared" si="126"/>
        <v/>
      </c>
      <c r="AN216" s="87" t="str">
        <f t="shared" si="126"/>
        <v/>
      </c>
      <c r="AO216" s="87" t="str">
        <f t="shared" si="126"/>
        <v/>
      </c>
      <c r="AP216" s="87" t="str">
        <f t="shared" si="126"/>
        <v/>
      </c>
      <c r="AQ216" s="87" t="str">
        <f t="shared" si="126"/>
        <v/>
      </c>
      <c r="AR216" s="87" t="str">
        <f t="shared" si="126"/>
        <v/>
      </c>
      <c r="AS216" s="87" t="str">
        <f t="shared" si="126"/>
        <v/>
      </c>
      <c r="AT216" s="87" t="str">
        <f t="shared" si="126"/>
        <v/>
      </c>
      <c r="AU216" s="87" t="str">
        <f t="shared" si="126"/>
        <v/>
      </c>
      <c r="AV216" s="87" t="str">
        <f t="shared" si="126"/>
        <v/>
      </c>
      <c r="AW216" s="87" t="str">
        <f t="shared" si="126"/>
        <v/>
      </c>
      <c r="AX216" s="87" t="str">
        <f t="shared" si="126"/>
        <v/>
      </c>
      <c r="AY216" s="87" t="str">
        <f t="shared" si="126"/>
        <v/>
      </c>
      <c r="AZ216" s="87" t="str">
        <f t="shared" si="126"/>
        <v/>
      </c>
      <c r="BA216" s="87" t="str">
        <f t="shared" si="126"/>
        <v/>
      </c>
      <c r="BB216" s="87" t="str">
        <f t="shared" si="126"/>
        <v/>
      </c>
      <c r="BC216" s="87" t="str">
        <f t="shared" si="126"/>
        <v/>
      </c>
      <c r="BD216" s="87" t="str">
        <f t="shared" si="126"/>
        <v/>
      </c>
      <c r="BE216" s="87" t="str">
        <f t="shared" si="126"/>
        <v/>
      </c>
      <c r="BF216" s="86" t="str">
        <f t="shared" si="126"/>
        <v/>
      </c>
      <c r="BG216" s="167"/>
    </row>
    <row r="217" spans="15:59" ht="14.4" hidden="1" customHeight="1" x14ac:dyDescent="0.3">
      <c r="O217" s="287"/>
      <c r="P217" s="288"/>
      <c r="Q217" s="289"/>
      <c r="R217" s="279" t="s">
        <v>174</v>
      </c>
      <c r="S217" s="280"/>
      <c r="T217" s="280"/>
      <c r="U217" s="280"/>
      <c r="V217" s="280"/>
      <c r="W217" s="280"/>
      <c r="X217" s="79"/>
      <c r="Y217" s="79"/>
      <c r="Z217" s="79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165"/>
      <c r="BG217" s="167"/>
    </row>
    <row r="218" spans="15:59" ht="14.4" hidden="1" customHeight="1" x14ac:dyDescent="0.3">
      <c r="O218" s="287"/>
      <c r="P218" s="288"/>
      <c r="Q218" s="289"/>
      <c r="R218" s="279" t="s">
        <v>175</v>
      </c>
      <c r="S218" s="280"/>
      <c r="T218" s="280"/>
      <c r="U218" s="280"/>
      <c r="V218" s="280"/>
      <c r="W218" s="280"/>
      <c r="X218" s="79"/>
      <c r="Y218" s="79"/>
      <c r="Z218" s="79"/>
      <c r="AA218" s="64" t="e">
        <f t="shared" ref="AA218:BE218" si="127">IF(AA177&lt;&gt;0,ROUNDUP(AA173*0.08,0),0)</f>
        <v>#VALUE!</v>
      </c>
      <c r="AB218" s="64" t="e">
        <f t="shared" si="127"/>
        <v>#VALUE!</v>
      </c>
      <c r="AC218" s="64" t="e">
        <f t="shared" si="127"/>
        <v>#VALUE!</v>
      </c>
      <c r="AD218" s="64" t="e">
        <f t="shared" si="127"/>
        <v>#VALUE!</v>
      </c>
      <c r="AE218" s="64" t="e">
        <f t="shared" si="127"/>
        <v>#VALUE!</v>
      </c>
      <c r="AF218" s="64" t="e">
        <f t="shared" si="127"/>
        <v>#VALUE!</v>
      </c>
      <c r="AG218" s="64" t="e">
        <f t="shared" si="127"/>
        <v>#VALUE!</v>
      </c>
      <c r="AH218" s="64" t="e">
        <f t="shared" si="127"/>
        <v>#VALUE!</v>
      </c>
      <c r="AI218" s="64" t="e">
        <f t="shared" si="127"/>
        <v>#VALUE!</v>
      </c>
      <c r="AJ218" s="64" t="e">
        <f t="shared" si="127"/>
        <v>#VALUE!</v>
      </c>
      <c r="AK218" s="64" t="e">
        <f t="shared" si="127"/>
        <v>#VALUE!</v>
      </c>
      <c r="AL218" s="64" t="e">
        <f t="shared" si="127"/>
        <v>#VALUE!</v>
      </c>
      <c r="AM218" s="64" t="e">
        <f t="shared" si="127"/>
        <v>#VALUE!</v>
      </c>
      <c r="AN218" s="64" t="e">
        <f t="shared" si="127"/>
        <v>#VALUE!</v>
      </c>
      <c r="AO218" s="64" t="e">
        <f t="shared" si="127"/>
        <v>#VALUE!</v>
      </c>
      <c r="AP218" s="64" t="e">
        <f t="shared" si="127"/>
        <v>#VALUE!</v>
      </c>
      <c r="AQ218" s="64" t="e">
        <f t="shared" si="127"/>
        <v>#VALUE!</v>
      </c>
      <c r="AR218" s="64" t="e">
        <f t="shared" si="127"/>
        <v>#VALUE!</v>
      </c>
      <c r="AS218" s="64" t="e">
        <f t="shared" si="127"/>
        <v>#VALUE!</v>
      </c>
      <c r="AT218" s="64" t="e">
        <f t="shared" si="127"/>
        <v>#VALUE!</v>
      </c>
      <c r="AU218" s="64" t="e">
        <f t="shared" si="127"/>
        <v>#VALUE!</v>
      </c>
      <c r="AV218" s="64" t="e">
        <f t="shared" si="127"/>
        <v>#VALUE!</v>
      </c>
      <c r="AW218" s="64" t="e">
        <f t="shared" si="127"/>
        <v>#VALUE!</v>
      </c>
      <c r="AX218" s="64" t="e">
        <f t="shared" si="127"/>
        <v>#VALUE!</v>
      </c>
      <c r="AY218" s="64" t="e">
        <f t="shared" si="127"/>
        <v>#VALUE!</v>
      </c>
      <c r="AZ218" s="64" t="e">
        <f t="shared" si="127"/>
        <v>#VALUE!</v>
      </c>
      <c r="BA218" s="64" t="e">
        <f t="shared" si="127"/>
        <v>#VALUE!</v>
      </c>
      <c r="BB218" s="64" t="e">
        <f t="shared" si="127"/>
        <v>#VALUE!</v>
      </c>
      <c r="BC218" s="64" t="e">
        <f t="shared" si="127"/>
        <v>#VALUE!</v>
      </c>
      <c r="BD218" s="64" t="e">
        <f t="shared" si="127"/>
        <v>#VALUE!</v>
      </c>
      <c r="BE218" s="64" t="e">
        <f t="shared" si="127"/>
        <v>#VALUE!</v>
      </c>
      <c r="BF218" s="165" t="e">
        <f>SUM(AA218:BE218)</f>
        <v>#VALUE!</v>
      </c>
      <c r="BG218" s="167"/>
    </row>
    <row r="219" spans="15:59" ht="14.4" hidden="1" customHeight="1" x14ac:dyDescent="0.3">
      <c r="O219" s="287"/>
      <c r="P219" s="288"/>
      <c r="Q219" s="289"/>
      <c r="R219" s="279"/>
      <c r="S219" s="280"/>
      <c r="T219" s="280"/>
      <c r="U219" s="280"/>
      <c r="V219" s="280"/>
      <c r="W219" s="280"/>
      <c r="X219" s="79"/>
      <c r="Y219" s="79"/>
      <c r="Z219" s="79"/>
      <c r="AA219" s="64" t="e">
        <f>AA202+AA198+AA194+AA190</f>
        <v>#VALUE!</v>
      </c>
      <c r="AB219" s="64" t="e">
        <f t="shared" ref="AB219:BE219" si="128">AB202+AB198+AB194+AB190</f>
        <v>#VALUE!</v>
      </c>
      <c r="AC219" s="64" t="e">
        <f t="shared" si="128"/>
        <v>#VALUE!</v>
      </c>
      <c r="AD219" s="64" t="e">
        <f t="shared" si="128"/>
        <v>#VALUE!</v>
      </c>
      <c r="AE219" s="64" t="e">
        <f t="shared" si="128"/>
        <v>#VALUE!</v>
      </c>
      <c r="AF219" s="64" t="e">
        <f t="shared" si="128"/>
        <v>#VALUE!</v>
      </c>
      <c r="AG219" s="64" t="e">
        <f t="shared" si="128"/>
        <v>#VALUE!</v>
      </c>
      <c r="AH219" s="64" t="e">
        <f t="shared" si="128"/>
        <v>#VALUE!</v>
      </c>
      <c r="AI219" s="64" t="e">
        <f t="shared" si="128"/>
        <v>#VALUE!</v>
      </c>
      <c r="AJ219" s="64" t="e">
        <f t="shared" si="128"/>
        <v>#VALUE!</v>
      </c>
      <c r="AK219" s="64" t="e">
        <f t="shared" si="128"/>
        <v>#VALUE!</v>
      </c>
      <c r="AL219" s="64" t="e">
        <f t="shared" si="128"/>
        <v>#VALUE!</v>
      </c>
      <c r="AM219" s="64" t="e">
        <f t="shared" si="128"/>
        <v>#VALUE!</v>
      </c>
      <c r="AN219" s="64" t="e">
        <f t="shared" si="128"/>
        <v>#VALUE!</v>
      </c>
      <c r="AO219" s="64" t="e">
        <f t="shared" si="128"/>
        <v>#VALUE!</v>
      </c>
      <c r="AP219" s="64" t="e">
        <f t="shared" si="128"/>
        <v>#VALUE!</v>
      </c>
      <c r="AQ219" s="64" t="e">
        <f t="shared" si="128"/>
        <v>#VALUE!</v>
      </c>
      <c r="AR219" s="64" t="e">
        <f t="shared" si="128"/>
        <v>#VALUE!</v>
      </c>
      <c r="AS219" s="64" t="e">
        <f t="shared" si="128"/>
        <v>#VALUE!</v>
      </c>
      <c r="AT219" s="64" t="e">
        <f t="shared" si="128"/>
        <v>#VALUE!</v>
      </c>
      <c r="AU219" s="64" t="e">
        <f t="shared" si="128"/>
        <v>#VALUE!</v>
      </c>
      <c r="AV219" s="64" t="e">
        <f t="shared" si="128"/>
        <v>#VALUE!</v>
      </c>
      <c r="AW219" s="64" t="e">
        <f t="shared" si="128"/>
        <v>#VALUE!</v>
      </c>
      <c r="AX219" s="64" t="e">
        <f t="shared" si="128"/>
        <v>#VALUE!</v>
      </c>
      <c r="AY219" s="64" t="e">
        <f t="shared" si="128"/>
        <v>#VALUE!</v>
      </c>
      <c r="AZ219" s="64" t="e">
        <f t="shared" si="128"/>
        <v>#VALUE!</v>
      </c>
      <c r="BA219" s="64" t="e">
        <f t="shared" si="128"/>
        <v>#VALUE!</v>
      </c>
      <c r="BB219" s="64" t="e">
        <f t="shared" si="128"/>
        <v>#VALUE!</v>
      </c>
      <c r="BC219" s="64" t="e">
        <f t="shared" si="128"/>
        <v>#VALUE!</v>
      </c>
      <c r="BD219" s="64" t="e">
        <f t="shared" si="128"/>
        <v>#VALUE!</v>
      </c>
      <c r="BE219" s="64" t="e">
        <f t="shared" si="128"/>
        <v>#VALUE!</v>
      </c>
      <c r="BF219" s="165" t="e">
        <f>SUM(AA219:BE219)</f>
        <v>#VALUE!</v>
      </c>
      <c r="BG219" s="167"/>
    </row>
    <row r="220" spans="15:59" ht="15" hidden="1" customHeight="1" thickBot="1" x14ac:dyDescent="0.35">
      <c r="O220" s="287"/>
      <c r="P220" s="288"/>
      <c r="Q220" s="289"/>
      <c r="R220" s="279" t="s">
        <v>176</v>
      </c>
      <c r="S220" s="280"/>
      <c r="T220" s="280"/>
      <c r="U220" s="280"/>
      <c r="V220" s="280"/>
      <c r="W220" s="280"/>
      <c r="X220" s="79"/>
      <c r="Y220" s="79"/>
      <c r="Z220" s="79"/>
      <c r="AA220" s="88" t="e">
        <f>AA218-AA219</f>
        <v>#VALUE!</v>
      </c>
      <c r="AB220" s="88" t="e">
        <f t="shared" ref="AB220:BE220" si="129">AB218-AB219</f>
        <v>#VALUE!</v>
      </c>
      <c r="AC220" s="88" t="e">
        <f t="shared" si="129"/>
        <v>#VALUE!</v>
      </c>
      <c r="AD220" s="88" t="e">
        <f t="shared" si="129"/>
        <v>#VALUE!</v>
      </c>
      <c r="AE220" s="88" t="e">
        <f t="shared" si="129"/>
        <v>#VALUE!</v>
      </c>
      <c r="AF220" s="88" t="e">
        <f t="shared" si="129"/>
        <v>#VALUE!</v>
      </c>
      <c r="AG220" s="88" t="e">
        <f t="shared" si="129"/>
        <v>#VALUE!</v>
      </c>
      <c r="AH220" s="88" t="e">
        <f t="shared" si="129"/>
        <v>#VALUE!</v>
      </c>
      <c r="AI220" s="88" t="e">
        <f t="shared" si="129"/>
        <v>#VALUE!</v>
      </c>
      <c r="AJ220" s="88" t="e">
        <f t="shared" si="129"/>
        <v>#VALUE!</v>
      </c>
      <c r="AK220" s="88" t="e">
        <f t="shared" si="129"/>
        <v>#VALUE!</v>
      </c>
      <c r="AL220" s="88" t="e">
        <f t="shared" si="129"/>
        <v>#VALUE!</v>
      </c>
      <c r="AM220" s="88" t="e">
        <f t="shared" si="129"/>
        <v>#VALUE!</v>
      </c>
      <c r="AN220" s="88" t="e">
        <f t="shared" si="129"/>
        <v>#VALUE!</v>
      </c>
      <c r="AO220" s="88" t="e">
        <f t="shared" si="129"/>
        <v>#VALUE!</v>
      </c>
      <c r="AP220" s="88" t="e">
        <f t="shared" si="129"/>
        <v>#VALUE!</v>
      </c>
      <c r="AQ220" s="88" t="e">
        <f t="shared" si="129"/>
        <v>#VALUE!</v>
      </c>
      <c r="AR220" s="88" t="e">
        <f t="shared" si="129"/>
        <v>#VALUE!</v>
      </c>
      <c r="AS220" s="88" t="e">
        <f t="shared" si="129"/>
        <v>#VALUE!</v>
      </c>
      <c r="AT220" s="88" t="e">
        <f t="shared" si="129"/>
        <v>#VALUE!</v>
      </c>
      <c r="AU220" s="88" t="e">
        <f t="shared" si="129"/>
        <v>#VALUE!</v>
      </c>
      <c r="AV220" s="88" t="e">
        <f t="shared" si="129"/>
        <v>#VALUE!</v>
      </c>
      <c r="AW220" s="88" t="e">
        <f t="shared" si="129"/>
        <v>#VALUE!</v>
      </c>
      <c r="AX220" s="88" t="e">
        <f t="shared" si="129"/>
        <v>#VALUE!</v>
      </c>
      <c r="AY220" s="88" t="e">
        <f t="shared" si="129"/>
        <v>#VALUE!</v>
      </c>
      <c r="AZ220" s="88" t="e">
        <f t="shared" si="129"/>
        <v>#VALUE!</v>
      </c>
      <c r="BA220" s="88" t="e">
        <f t="shared" si="129"/>
        <v>#VALUE!</v>
      </c>
      <c r="BB220" s="88" t="e">
        <f t="shared" si="129"/>
        <v>#VALUE!</v>
      </c>
      <c r="BC220" s="88" t="e">
        <f t="shared" si="129"/>
        <v>#VALUE!</v>
      </c>
      <c r="BD220" s="88" t="e">
        <f t="shared" si="129"/>
        <v>#VALUE!</v>
      </c>
      <c r="BE220" s="88" t="e">
        <f t="shared" si="129"/>
        <v>#VALUE!</v>
      </c>
      <c r="BF220" s="171" t="e">
        <f>BF218-BF219</f>
        <v>#VALUE!</v>
      </c>
      <c r="BG220" s="167"/>
    </row>
    <row r="221" spans="15:59" ht="14.4" hidden="1" customHeight="1" x14ac:dyDescent="0.3">
      <c r="O221" s="287"/>
      <c r="P221" s="288"/>
      <c r="Q221" s="289"/>
      <c r="R221" s="279" t="s">
        <v>177</v>
      </c>
      <c r="S221" s="280"/>
      <c r="T221" s="280"/>
      <c r="U221" s="280"/>
      <c r="V221" s="280"/>
      <c r="W221" s="280"/>
      <c r="X221" s="90"/>
      <c r="Y221" s="90"/>
      <c r="Z221" s="90"/>
      <c r="BF221" s="172"/>
    </row>
    <row r="222" spans="15:59" ht="15" hidden="1" customHeight="1" thickBot="1" x14ac:dyDescent="0.35">
      <c r="O222" s="290"/>
      <c r="P222" s="291"/>
      <c r="Q222" s="292"/>
      <c r="R222" s="279" t="s">
        <v>178</v>
      </c>
      <c r="S222" s="280"/>
      <c r="T222" s="280"/>
      <c r="U222" s="280"/>
      <c r="V222" s="280"/>
      <c r="W222" s="280"/>
      <c r="X222" s="90"/>
      <c r="Y222" s="90"/>
      <c r="Z222" s="90"/>
      <c r="BF222" s="172"/>
    </row>
    <row r="223" spans="15:59" ht="14.4" hidden="1" customHeight="1" x14ac:dyDescent="0.3">
      <c r="O223" s="137"/>
      <c r="AA223" s="54" t="e">
        <f t="shared" ref="AA223:BE223" si="130">COUNTIFS(AA3:AA41,"",$F$3:$F$37,$O$224)</f>
        <v>#VALUE!</v>
      </c>
      <c r="AB223" s="54" t="e">
        <f t="shared" si="130"/>
        <v>#VALUE!</v>
      </c>
      <c r="AC223" s="54" t="e">
        <f t="shared" si="130"/>
        <v>#VALUE!</v>
      </c>
      <c r="AD223" s="54" t="e">
        <f t="shared" si="130"/>
        <v>#VALUE!</v>
      </c>
      <c r="AE223" s="54" t="e">
        <f t="shared" si="130"/>
        <v>#VALUE!</v>
      </c>
      <c r="AF223" s="54" t="e">
        <f t="shared" si="130"/>
        <v>#VALUE!</v>
      </c>
      <c r="AG223" s="54" t="e">
        <f t="shared" si="130"/>
        <v>#VALUE!</v>
      </c>
      <c r="AH223" s="54" t="e">
        <f t="shared" si="130"/>
        <v>#VALUE!</v>
      </c>
      <c r="AI223" s="54" t="e">
        <f t="shared" si="130"/>
        <v>#VALUE!</v>
      </c>
      <c r="AJ223" s="54" t="e">
        <f t="shared" si="130"/>
        <v>#VALUE!</v>
      </c>
      <c r="AK223" s="54" t="e">
        <f t="shared" si="130"/>
        <v>#VALUE!</v>
      </c>
      <c r="AL223" s="54" t="e">
        <f t="shared" si="130"/>
        <v>#VALUE!</v>
      </c>
      <c r="AM223" s="54" t="e">
        <f t="shared" si="130"/>
        <v>#VALUE!</v>
      </c>
      <c r="AN223" s="54" t="e">
        <f t="shared" si="130"/>
        <v>#VALUE!</v>
      </c>
      <c r="AO223" s="54" t="e">
        <f t="shared" si="130"/>
        <v>#VALUE!</v>
      </c>
      <c r="AP223" s="54" t="e">
        <f t="shared" si="130"/>
        <v>#VALUE!</v>
      </c>
      <c r="AQ223" s="54" t="e">
        <f t="shared" si="130"/>
        <v>#VALUE!</v>
      </c>
      <c r="AR223" s="54" t="e">
        <f t="shared" si="130"/>
        <v>#VALUE!</v>
      </c>
      <c r="AS223" s="54" t="e">
        <f t="shared" si="130"/>
        <v>#VALUE!</v>
      </c>
      <c r="AT223" s="54" t="e">
        <f t="shared" si="130"/>
        <v>#VALUE!</v>
      </c>
      <c r="AU223" s="54" t="e">
        <f t="shared" si="130"/>
        <v>#VALUE!</v>
      </c>
      <c r="AV223" s="54" t="e">
        <f t="shared" si="130"/>
        <v>#VALUE!</v>
      </c>
      <c r="AW223" s="54" t="e">
        <f t="shared" si="130"/>
        <v>#VALUE!</v>
      </c>
      <c r="AX223" s="54" t="e">
        <f t="shared" si="130"/>
        <v>#VALUE!</v>
      </c>
      <c r="AY223" s="54" t="e">
        <f t="shared" si="130"/>
        <v>#VALUE!</v>
      </c>
      <c r="AZ223" s="54" t="e">
        <f t="shared" si="130"/>
        <v>#VALUE!</v>
      </c>
      <c r="BA223" s="54" t="e">
        <f t="shared" si="130"/>
        <v>#VALUE!</v>
      </c>
      <c r="BB223" s="54" t="e">
        <f t="shared" si="130"/>
        <v>#VALUE!</v>
      </c>
      <c r="BC223" s="54" t="e">
        <f t="shared" si="130"/>
        <v>#VALUE!</v>
      </c>
      <c r="BD223" s="54" t="e">
        <f t="shared" si="130"/>
        <v>#VALUE!</v>
      </c>
      <c r="BE223" s="54" t="e">
        <f t="shared" si="130"/>
        <v>#VALUE!</v>
      </c>
      <c r="BF223" s="165" t="str">
        <f>IFERROR(AVERAGE(AA223:BE223),"")</f>
        <v/>
      </c>
    </row>
    <row r="224" spans="15:59" ht="14.4" hidden="1" customHeight="1" x14ac:dyDescent="0.3">
      <c r="O224" s="293" t="s">
        <v>181</v>
      </c>
      <c r="P224" s="293"/>
      <c r="Q224" s="293"/>
      <c r="AA224" s="64" t="e">
        <f>AA232+AA241+AA245+AA249+AA253+AA236+AA257</f>
        <v>#VALUE!</v>
      </c>
      <c r="AB224" s="64" t="e">
        <f t="shared" ref="AB224:BE224" si="131">AB232+AB241+AB245+AB249+AB253+AB236+AB257</f>
        <v>#VALUE!</v>
      </c>
      <c r="AC224" s="64" t="e">
        <f t="shared" si="131"/>
        <v>#VALUE!</v>
      </c>
      <c r="AD224" s="64" t="e">
        <f t="shared" si="131"/>
        <v>#VALUE!</v>
      </c>
      <c r="AE224" s="64" t="e">
        <f t="shared" si="131"/>
        <v>#VALUE!</v>
      </c>
      <c r="AF224" s="64" t="e">
        <f t="shared" si="131"/>
        <v>#VALUE!</v>
      </c>
      <c r="AG224" s="64" t="e">
        <f t="shared" si="131"/>
        <v>#VALUE!</v>
      </c>
      <c r="AH224" s="64" t="e">
        <f t="shared" si="131"/>
        <v>#VALUE!</v>
      </c>
      <c r="AI224" s="64" t="e">
        <f t="shared" si="131"/>
        <v>#VALUE!</v>
      </c>
      <c r="AJ224" s="64" t="e">
        <f t="shared" si="131"/>
        <v>#VALUE!</v>
      </c>
      <c r="AK224" s="64" t="e">
        <f t="shared" si="131"/>
        <v>#VALUE!</v>
      </c>
      <c r="AL224" s="64" t="e">
        <f t="shared" si="131"/>
        <v>#VALUE!</v>
      </c>
      <c r="AM224" s="64" t="e">
        <f t="shared" si="131"/>
        <v>#VALUE!</v>
      </c>
      <c r="AN224" s="64" t="e">
        <f t="shared" si="131"/>
        <v>#VALUE!</v>
      </c>
      <c r="AO224" s="64" t="e">
        <f t="shared" si="131"/>
        <v>#VALUE!</v>
      </c>
      <c r="AP224" s="64" t="e">
        <f t="shared" si="131"/>
        <v>#VALUE!</v>
      </c>
      <c r="AQ224" s="64" t="e">
        <f t="shared" si="131"/>
        <v>#VALUE!</v>
      </c>
      <c r="AR224" s="64" t="e">
        <f t="shared" si="131"/>
        <v>#VALUE!</v>
      </c>
      <c r="AS224" s="64" t="e">
        <f t="shared" si="131"/>
        <v>#VALUE!</v>
      </c>
      <c r="AT224" s="64" t="e">
        <f t="shared" si="131"/>
        <v>#VALUE!</v>
      </c>
      <c r="AU224" s="64" t="e">
        <f t="shared" si="131"/>
        <v>#VALUE!</v>
      </c>
      <c r="AV224" s="64" t="e">
        <f t="shared" si="131"/>
        <v>#VALUE!</v>
      </c>
      <c r="AW224" s="64" t="e">
        <f t="shared" si="131"/>
        <v>#VALUE!</v>
      </c>
      <c r="AX224" s="64" t="e">
        <f t="shared" si="131"/>
        <v>#VALUE!</v>
      </c>
      <c r="AY224" s="64" t="e">
        <f t="shared" si="131"/>
        <v>#VALUE!</v>
      </c>
      <c r="AZ224" s="64" t="e">
        <f t="shared" si="131"/>
        <v>#VALUE!</v>
      </c>
      <c r="BA224" s="64" t="e">
        <f t="shared" si="131"/>
        <v>#VALUE!</v>
      </c>
      <c r="BB224" s="64" t="e">
        <f t="shared" si="131"/>
        <v>#VALUE!</v>
      </c>
      <c r="BC224" s="64" t="e">
        <f t="shared" si="131"/>
        <v>#VALUE!</v>
      </c>
      <c r="BD224" s="64" t="e">
        <f t="shared" si="131"/>
        <v>#VALUE!</v>
      </c>
      <c r="BE224" s="64" t="e">
        <f t="shared" si="131"/>
        <v>#VALUE!</v>
      </c>
      <c r="BF224" s="165" t="e">
        <f>MAX(AA224:BE224)</f>
        <v>#VALUE!</v>
      </c>
    </row>
    <row r="225" spans="15:59" ht="14.4" hidden="1" customHeight="1" x14ac:dyDescent="0.3">
      <c r="O225" s="284" t="str">
        <f>O224&amp;"'s  Team"</f>
        <v>Omer Bin Ishaq's  Team</v>
      </c>
      <c r="P225" s="285"/>
      <c r="Q225" s="286"/>
      <c r="R225" s="277" t="s">
        <v>27</v>
      </c>
      <c r="S225" s="278"/>
      <c r="T225" s="278"/>
      <c r="U225" s="278"/>
      <c r="V225" s="278"/>
      <c r="W225" s="279"/>
      <c r="X225" s="73"/>
      <c r="Y225" s="73"/>
      <c r="Z225" s="73"/>
      <c r="AA225" s="64" t="e">
        <f>AA233+AA242+AA246+AA254+AA237+AA250+AA258</f>
        <v>#VALUE!</v>
      </c>
      <c r="AB225" s="64" t="e">
        <f t="shared" ref="AB225:BE227" si="132">AB233+AB242+AB246+AB254+AB237+AB250+AB258</f>
        <v>#VALUE!</v>
      </c>
      <c r="AC225" s="64" t="e">
        <f t="shared" si="132"/>
        <v>#VALUE!</v>
      </c>
      <c r="AD225" s="64" t="e">
        <f t="shared" si="132"/>
        <v>#VALUE!</v>
      </c>
      <c r="AE225" s="64" t="e">
        <f t="shared" si="132"/>
        <v>#VALUE!</v>
      </c>
      <c r="AF225" s="64" t="e">
        <f t="shared" si="132"/>
        <v>#VALUE!</v>
      </c>
      <c r="AG225" s="64" t="e">
        <f t="shared" si="132"/>
        <v>#VALUE!</v>
      </c>
      <c r="AH225" s="64" t="e">
        <f t="shared" si="132"/>
        <v>#VALUE!</v>
      </c>
      <c r="AI225" s="64" t="e">
        <f t="shared" si="132"/>
        <v>#VALUE!</v>
      </c>
      <c r="AJ225" s="64" t="e">
        <f t="shared" si="132"/>
        <v>#VALUE!</v>
      </c>
      <c r="AK225" s="64" t="e">
        <f t="shared" si="132"/>
        <v>#VALUE!</v>
      </c>
      <c r="AL225" s="64" t="e">
        <f t="shared" si="132"/>
        <v>#VALUE!</v>
      </c>
      <c r="AM225" s="64" t="e">
        <f t="shared" si="132"/>
        <v>#VALUE!</v>
      </c>
      <c r="AN225" s="64" t="e">
        <f t="shared" si="132"/>
        <v>#VALUE!</v>
      </c>
      <c r="AO225" s="64" t="e">
        <f t="shared" si="132"/>
        <v>#VALUE!</v>
      </c>
      <c r="AP225" s="64" t="e">
        <f t="shared" si="132"/>
        <v>#VALUE!</v>
      </c>
      <c r="AQ225" s="64" t="e">
        <f t="shared" si="132"/>
        <v>#VALUE!</v>
      </c>
      <c r="AR225" s="64" t="e">
        <f t="shared" si="132"/>
        <v>#VALUE!</v>
      </c>
      <c r="AS225" s="64" t="e">
        <f t="shared" si="132"/>
        <v>#VALUE!</v>
      </c>
      <c r="AT225" s="64" t="e">
        <f t="shared" si="132"/>
        <v>#VALUE!</v>
      </c>
      <c r="AU225" s="64" t="e">
        <f t="shared" si="132"/>
        <v>#VALUE!</v>
      </c>
      <c r="AV225" s="64" t="e">
        <f t="shared" si="132"/>
        <v>#VALUE!</v>
      </c>
      <c r="AW225" s="64" t="e">
        <f t="shared" si="132"/>
        <v>#VALUE!</v>
      </c>
      <c r="AX225" s="64" t="e">
        <f t="shared" si="132"/>
        <v>#VALUE!</v>
      </c>
      <c r="AY225" s="64" t="e">
        <f t="shared" si="132"/>
        <v>#VALUE!</v>
      </c>
      <c r="AZ225" s="64" t="e">
        <f t="shared" si="132"/>
        <v>#VALUE!</v>
      </c>
      <c r="BA225" s="64" t="e">
        <f t="shared" si="132"/>
        <v>#VALUE!</v>
      </c>
      <c r="BB225" s="64" t="e">
        <f t="shared" si="132"/>
        <v>#VALUE!</v>
      </c>
      <c r="BC225" s="64" t="e">
        <f t="shared" si="132"/>
        <v>#VALUE!</v>
      </c>
      <c r="BD225" s="64" t="e">
        <f t="shared" si="132"/>
        <v>#VALUE!</v>
      </c>
      <c r="BE225" s="64" t="e">
        <f t="shared" si="132"/>
        <v>#VALUE!</v>
      </c>
      <c r="BF225" s="165" t="e">
        <f>MAX(AA225:BE225)</f>
        <v>#VALUE!</v>
      </c>
    </row>
    <row r="226" spans="15:59" ht="14.4" hidden="1" customHeight="1" x14ac:dyDescent="0.3">
      <c r="O226" s="287"/>
      <c r="P226" s="288"/>
      <c r="Q226" s="289"/>
      <c r="R226" s="277" t="s">
        <v>64</v>
      </c>
      <c r="S226" s="278"/>
      <c r="T226" s="278"/>
      <c r="U226" s="278"/>
      <c r="V226" s="278"/>
      <c r="W226" s="279"/>
      <c r="X226" s="73"/>
      <c r="Y226" s="73"/>
      <c r="Z226" s="73"/>
      <c r="AA226" s="64" t="e">
        <f>AA234+AA243+AA247+AA255+AA238+AA251+AA259</f>
        <v>#VALUE!</v>
      </c>
      <c r="AB226" s="64" t="e">
        <f t="shared" si="132"/>
        <v>#VALUE!</v>
      </c>
      <c r="AC226" s="64" t="e">
        <f t="shared" si="132"/>
        <v>#VALUE!</v>
      </c>
      <c r="AD226" s="64" t="e">
        <f t="shared" si="132"/>
        <v>#VALUE!</v>
      </c>
      <c r="AE226" s="64" t="e">
        <f t="shared" si="132"/>
        <v>#VALUE!</v>
      </c>
      <c r="AF226" s="64" t="e">
        <f t="shared" si="132"/>
        <v>#VALUE!</v>
      </c>
      <c r="AG226" s="64" t="e">
        <f t="shared" si="132"/>
        <v>#VALUE!</v>
      </c>
      <c r="AH226" s="64" t="e">
        <f t="shared" si="132"/>
        <v>#VALUE!</v>
      </c>
      <c r="AI226" s="64" t="e">
        <f t="shared" si="132"/>
        <v>#VALUE!</v>
      </c>
      <c r="AJ226" s="64" t="e">
        <f t="shared" si="132"/>
        <v>#VALUE!</v>
      </c>
      <c r="AK226" s="64" t="e">
        <f t="shared" si="132"/>
        <v>#VALUE!</v>
      </c>
      <c r="AL226" s="64" t="e">
        <f t="shared" si="132"/>
        <v>#VALUE!</v>
      </c>
      <c r="AM226" s="64" t="e">
        <f t="shared" si="132"/>
        <v>#VALUE!</v>
      </c>
      <c r="AN226" s="64" t="e">
        <f t="shared" si="132"/>
        <v>#VALUE!</v>
      </c>
      <c r="AO226" s="64" t="e">
        <f t="shared" si="132"/>
        <v>#VALUE!</v>
      </c>
      <c r="AP226" s="64" t="e">
        <f t="shared" si="132"/>
        <v>#VALUE!</v>
      </c>
      <c r="AQ226" s="64" t="e">
        <f t="shared" si="132"/>
        <v>#VALUE!</v>
      </c>
      <c r="AR226" s="64" t="e">
        <f t="shared" si="132"/>
        <v>#VALUE!</v>
      </c>
      <c r="AS226" s="64" t="e">
        <f t="shared" si="132"/>
        <v>#VALUE!</v>
      </c>
      <c r="AT226" s="64" t="e">
        <f t="shared" si="132"/>
        <v>#VALUE!</v>
      </c>
      <c r="AU226" s="64" t="e">
        <f t="shared" si="132"/>
        <v>#VALUE!</v>
      </c>
      <c r="AV226" s="64" t="e">
        <f t="shared" si="132"/>
        <v>#VALUE!</v>
      </c>
      <c r="AW226" s="64" t="e">
        <f t="shared" si="132"/>
        <v>#VALUE!</v>
      </c>
      <c r="AX226" s="64" t="e">
        <f t="shared" si="132"/>
        <v>#VALUE!</v>
      </c>
      <c r="AY226" s="64" t="e">
        <f t="shared" si="132"/>
        <v>#VALUE!</v>
      </c>
      <c r="AZ226" s="64" t="e">
        <f t="shared" si="132"/>
        <v>#VALUE!</v>
      </c>
      <c r="BA226" s="64" t="e">
        <f t="shared" si="132"/>
        <v>#VALUE!</v>
      </c>
      <c r="BB226" s="64" t="e">
        <f t="shared" si="132"/>
        <v>#VALUE!</v>
      </c>
      <c r="BC226" s="64" t="e">
        <f t="shared" si="132"/>
        <v>#VALUE!</v>
      </c>
      <c r="BD226" s="64" t="e">
        <f t="shared" si="132"/>
        <v>#VALUE!</v>
      </c>
      <c r="BE226" s="64" t="e">
        <f t="shared" si="132"/>
        <v>#VALUE!</v>
      </c>
      <c r="BF226" s="165" t="e">
        <f>MAX(AA226:BE226)</f>
        <v>#VALUE!</v>
      </c>
    </row>
    <row r="227" spans="15:59" ht="14.4" hidden="1" customHeight="1" x14ac:dyDescent="0.3">
      <c r="O227" s="287"/>
      <c r="P227" s="288"/>
      <c r="Q227" s="289"/>
      <c r="R227" s="277" t="s">
        <v>66</v>
      </c>
      <c r="S227" s="278"/>
      <c r="T227" s="278"/>
      <c r="U227" s="278"/>
      <c r="V227" s="278"/>
      <c r="W227" s="279"/>
      <c r="X227" s="73"/>
      <c r="Y227" s="73"/>
      <c r="Z227" s="73"/>
      <c r="AA227" s="64" t="e">
        <f>AA235+AA244+AA248+AA256+AA239+AA252+AA260</f>
        <v>#VALUE!</v>
      </c>
      <c r="AB227" s="64" t="e">
        <f t="shared" si="132"/>
        <v>#VALUE!</v>
      </c>
      <c r="AC227" s="64" t="e">
        <f t="shared" si="132"/>
        <v>#VALUE!</v>
      </c>
      <c r="AD227" s="64" t="e">
        <f t="shared" si="132"/>
        <v>#VALUE!</v>
      </c>
      <c r="AE227" s="64" t="e">
        <f t="shared" si="132"/>
        <v>#VALUE!</v>
      </c>
      <c r="AF227" s="64" t="e">
        <f t="shared" si="132"/>
        <v>#VALUE!</v>
      </c>
      <c r="AG227" s="64" t="e">
        <f t="shared" si="132"/>
        <v>#VALUE!</v>
      </c>
      <c r="AH227" s="64" t="e">
        <f t="shared" si="132"/>
        <v>#VALUE!</v>
      </c>
      <c r="AI227" s="64" t="e">
        <f t="shared" si="132"/>
        <v>#VALUE!</v>
      </c>
      <c r="AJ227" s="64" t="e">
        <f t="shared" si="132"/>
        <v>#VALUE!</v>
      </c>
      <c r="AK227" s="64" t="e">
        <f t="shared" si="132"/>
        <v>#VALUE!</v>
      </c>
      <c r="AL227" s="64" t="e">
        <f t="shared" si="132"/>
        <v>#VALUE!</v>
      </c>
      <c r="AM227" s="64" t="e">
        <f t="shared" si="132"/>
        <v>#VALUE!</v>
      </c>
      <c r="AN227" s="64" t="e">
        <f t="shared" si="132"/>
        <v>#VALUE!</v>
      </c>
      <c r="AO227" s="64" t="e">
        <f t="shared" si="132"/>
        <v>#VALUE!</v>
      </c>
      <c r="AP227" s="64" t="e">
        <f t="shared" si="132"/>
        <v>#VALUE!</v>
      </c>
      <c r="AQ227" s="64" t="e">
        <f t="shared" si="132"/>
        <v>#VALUE!</v>
      </c>
      <c r="AR227" s="64" t="e">
        <f t="shared" si="132"/>
        <v>#VALUE!</v>
      </c>
      <c r="AS227" s="64" t="e">
        <f t="shared" si="132"/>
        <v>#VALUE!</v>
      </c>
      <c r="AT227" s="64" t="e">
        <f t="shared" si="132"/>
        <v>#VALUE!</v>
      </c>
      <c r="AU227" s="64" t="e">
        <f t="shared" si="132"/>
        <v>#VALUE!</v>
      </c>
      <c r="AV227" s="64" t="e">
        <f t="shared" si="132"/>
        <v>#VALUE!</v>
      </c>
      <c r="AW227" s="64" t="e">
        <f t="shared" si="132"/>
        <v>#VALUE!</v>
      </c>
      <c r="AX227" s="64" t="e">
        <f t="shared" si="132"/>
        <v>#VALUE!</v>
      </c>
      <c r="AY227" s="64" t="e">
        <f t="shared" si="132"/>
        <v>#VALUE!</v>
      </c>
      <c r="AZ227" s="64" t="e">
        <f t="shared" si="132"/>
        <v>#VALUE!</v>
      </c>
      <c r="BA227" s="64" t="e">
        <f t="shared" si="132"/>
        <v>#VALUE!</v>
      </c>
      <c r="BB227" s="64" t="e">
        <f t="shared" si="132"/>
        <v>#VALUE!</v>
      </c>
      <c r="BC227" s="64" t="e">
        <f t="shared" si="132"/>
        <v>#VALUE!</v>
      </c>
      <c r="BD227" s="64" t="e">
        <f t="shared" si="132"/>
        <v>#VALUE!</v>
      </c>
      <c r="BE227" s="64" t="e">
        <f t="shared" si="132"/>
        <v>#VALUE!</v>
      </c>
      <c r="BF227" s="165" t="e">
        <f>MAX(AA227:BE227)</f>
        <v>#VALUE!</v>
      </c>
    </row>
    <row r="228" spans="15:59" ht="14.4" hidden="1" customHeight="1" x14ac:dyDescent="0.3">
      <c r="O228" s="287"/>
      <c r="P228" s="288"/>
      <c r="Q228" s="289"/>
      <c r="R228" s="277" t="s">
        <v>69</v>
      </c>
      <c r="S228" s="278"/>
      <c r="T228" s="278"/>
      <c r="U228" s="278"/>
      <c r="V228" s="278"/>
      <c r="W228" s="279"/>
      <c r="X228" s="73"/>
      <c r="Y228" s="73"/>
      <c r="Z228" s="73"/>
      <c r="AA228" s="64" t="e">
        <f>AA232+AA249+AA253</f>
        <v>#VALUE!</v>
      </c>
      <c r="AB228" s="64" t="e">
        <f t="shared" ref="AB228:BE228" si="133">AB232+AB249+AB253</f>
        <v>#VALUE!</v>
      </c>
      <c r="AC228" s="64" t="e">
        <f t="shared" si="133"/>
        <v>#VALUE!</v>
      </c>
      <c r="AD228" s="64" t="e">
        <f t="shared" si="133"/>
        <v>#VALUE!</v>
      </c>
      <c r="AE228" s="64" t="e">
        <f t="shared" si="133"/>
        <v>#VALUE!</v>
      </c>
      <c r="AF228" s="64" t="e">
        <f t="shared" si="133"/>
        <v>#VALUE!</v>
      </c>
      <c r="AG228" s="64" t="e">
        <f t="shared" si="133"/>
        <v>#VALUE!</v>
      </c>
      <c r="AH228" s="64" t="e">
        <f t="shared" si="133"/>
        <v>#VALUE!</v>
      </c>
      <c r="AI228" s="64" t="e">
        <f t="shared" si="133"/>
        <v>#VALUE!</v>
      </c>
      <c r="AJ228" s="64" t="e">
        <f t="shared" si="133"/>
        <v>#VALUE!</v>
      </c>
      <c r="AK228" s="64" t="e">
        <f t="shared" si="133"/>
        <v>#VALUE!</v>
      </c>
      <c r="AL228" s="64" t="e">
        <f t="shared" si="133"/>
        <v>#VALUE!</v>
      </c>
      <c r="AM228" s="64" t="e">
        <f t="shared" si="133"/>
        <v>#VALUE!</v>
      </c>
      <c r="AN228" s="64" t="e">
        <f t="shared" si="133"/>
        <v>#VALUE!</v>
      </c>
      <c r="AO228" s="64" t="e">
        <f t="shared" si="133"/>
        <v>#VALUE!</v>
      </c>
      <c r="AP228" s="64" t="e">
        <f t="shared" si="133"/>
        <v>#VALUE!</v>
      </c>
      <c r="AQ228" s="64" t="e">
        <f t="shared" si="133"/>
        <v>#VALUE!</v>
      </c>
      <c r="AR228" s="64" t="e">
        <f t="shared" si="133"/>
        <v>#VALUE!</v>
      </c>
      <c r="AS228" s="64" t="e">
        <f t="shared" si="133"/>
        <v>#VALUE!</v>
      </c>
      <c r="AT228" s="64" t="e">
        <f t="shared" si="133"/>
        <v>#VALUE!</v>
      </c>
      <c r="AU228" s="64" t="e">
        <f t="shared" si="133"/>
        <v>#VALUE!</v>
      </c>
      <c r="AV228" s="64" t="e">
        <f t="shared" si="133"/>
        <v>#VALUE!</v>
      </c>
      <c r="AW228" s="64" t="e">
        <f t="shared" si="133"/>
        <v>#VALUE!</v>
      </c>
      <c r="AX228" s="64" t="e">
        <f t="shared" si="133"/>
        <v>#VALUE!</v>
      </c>
      <c r="AY228" s="64" t="e">
        <f t="shared" si="133"/>
        <v>#VALUE!</v>
      </c>
      <c r="AZ228" s="64" t="e">
        <f t="shared" si="133"/>
        <v>#VALUE!</v>
      </c>
      <c r="BA228" s="64" t="e">
        <f t="shared" si="133"/>
        <v>#VALUE!</v>
      </c>
      <c r="BB228" s="64" t="e">
        <f t="shared" si="133"/>
        <v>#VALUE!</v>
      </c>
      <c r="BC228" s="64" t="e">
        <f t="shared" si="133"/>
        <v>#VALUE!</v>
      </c>
      <c r="BD228" s="64" t="e">
        <f t="shared" si="133"/>
        <v>#VALUE!</v>
      </c>
      <c r="BE228" s="64" t="e">
        <f t="shared" si="133"/>
        <v>#VALUE!</v>
      </c>
      <c r="BF228" s="165" t="e">
        <f t="shared" ref="BF228:BF239" si="134">SUM(AA228:BE228)</f>
        <v>#VALUE!</v>
      </c>
      <c r="BG228" s="170" t="e">
        <f>BF228-SUMIFS($N$3:$N$117,$F$3:$F$117,$O$224)</f>
        <v>#VALUE!</v>
      </c>
    </row>
    <row r="229" spans="15:59" ht="14.4" hidden="1" customHeight="1" x14ac:dyDescent="0.3">
      <c r="O229" s="287"/>
      <c r="P229" s="288"/>
      <c r="Q229" s="289"/>
      <c r="R229" s="277" t="s">
        <v>72</v>
      </c>
      <c r="S229" s="278"/>
      <c r="T229" s="278"/>
      <c r="U229" s="278"/>
      <c r="V229" s="278"/>
      <c r="W229" s="279"/>
      <c r="X229" s="73"/>
      <c r="Y229" s="73"/>
      <c r="Z229" s="73"/>
      <c r="AA229" s="74" t="e">
        <f>AA230+(AA231/2)</f>
        <v>#VALUE!</v>
      </c>
      <c r="AB229" s="74" t="e">
        <f t="shared" ref="AB229:BE229" si="135">AB230+(AB231/2)</f>
        <v>#VALUE!</v>
      </c>
      <c r="AC229" s="74" t="e">
        <f t="shared" si="135"/>
        <v>#VALUE!</v>
      </c>
      <c r="AD229" s="74" t="e">
        <f t="shared" si="135"/>
        <v>#VALUE!</v>
      </c>
      <c r="AE229" s="74" t="e">
        <f t="shared" si="135"/>
        <v>#VALUE!</v>
      </c>
      <c r="AF229" s="74" t="e">
        <f t="shared" si="135"/>
        <v>#VALUE!</v>
      </c>
      <c r="AG229" s="74" t="e">
        <f t="shared" si="135"/>
        <v>#VALUE!</v>
      </c>
      <c r="AH229" s="74" t="e">
        <f t="shared" si="135"/>
        <v>#VALUE!</v>
      </c>
      <c r="AI229" s="74" t="e">
        <f t="shared" si="135"/>
        <v>#VALUE!</v>
      </c>
      <c r="AJ229" s="74" t="e">
        <f t="shared" si="135"/>
        <v>#VALUE!</v>
      </c>
      <c r="AK229" s="74" t="e">
        <f t="shared" si="135"/>
        <v>#VALUE!</v>
      </c>
      <c r="AL229" s="74" t="e">
        <f t="shared" si="135"/>
        <v>#VALUE!</v>
      </c>
      <c r="AM229" s="74" t="e">
        <f t="shared" si="135"/>
        <v>#VALUE!</v>
      </c>
      <c r="AN229" s="74" t="e">
        <f t="shared" si="135"/>
        <v>#VALUE!</v>
      </c>
      <c r="AO229" s="74" t="e">
        <f t="shared" si="135"/>
        <v>#VALUE!</v>
      </c>
      <c r="AP229" s="74" t="e">
        <f t="shared" si="135"/>
        <v>#VALUE!</v>
      </c>
      <c r="AQ229" s="74" t="e">
        <f t="shared" si="135"/>
        <v>#VALUE!</v>
      </c>
      <c r="AR229" s="74" t="e">
        <f t="shared" si="135"/>
        <v>#VALUE!</v>
      </c>
      <c r="AS229" s="74" t="e">
        <f t="shared" si="135"/>
        <v>#VALUE!</v>
      </c>
      <c r="AT229" s="74" t="e">
        <f t="shared" si="135"/>
        <v>#VALUE!</v>
      </c>
      <c r="AU229" s="74" t="e">
        <f t="shared" si="135"/>
        <v>#VALUE!</v>
      </c>
      <c r="AV229" s="74" t="e">
        <f t="shared" si="135"/>
        <v>#VALUE!</v>
      </c>
      <c r="AW229" s="74" t="e">
        <f t="shared" si="135"/>
        <v>#VALUE!</v>
      </c>
      <c r="AX229" s="74" t="e">
        <f t="shared" si="135"/>
        <v>#VALUE!</v>
      </c>
      <c r="AY229" s="74" t="e">
        <f t="shared" si="135"/>
        <v>#VALUE!</v>
      </c>
      <c r="AZ229" s="74" t="e">
        <f t="shared" si="135"/>
        <v>#VALUE!</v>
      </c>
      <c r="BA229" s="74" t="e">
        <f t="shared" si="135"/>
        <v>#VALUE!</v>
      </c>
      <c r="BB229" s="74" t="e">
        <f t="shared" si="135"/>
        <v>#VALUE!</v>
      </c>
      <c r="BC229" s="74" t="e">
        <f t="shared" si="135"/>
        <v>#VALUE!</v>
      </c>
      <c r="BD229" s="74" t="e">
        <f t="shared" si="135"/>
        <v>#VALUE!</v>
      </c>
      <c r="BE229" s="74" t="e">
        <f t="shared" si="135"/>
        <v>#VALUE!</v>
      </c>
      <c r="BF229" s="169" t="e">
        <f t="shared" si="134"/>
        <v>#VALUE!</v>
      </c>
    </row>
    <row r="230" spans="15:59" ht="14.4" hidden="1" customHeight="1" x14ac:dyDescent="0.3">
      <c r="O230" s="287"/>
      <c r="P230" s="288"/>
      <c r="Q230" s="289"/>
      <c r="R230" s="277" t="s">
        <v>74</v>
      </c>
      <c r="S230" s="278"/>
      <c r="T230" s="278"/>
      <c r="U230" s="278"/>
      <c r="V230" s="278"/>
      <c r="W230" s="279"/>
      <c r="X230" s="73"/>
      <c r="Y230" s="73"/>
      <c r="Z230" s="73"/>
      <c r="AA230" s="64" t="e">
        <f>AA234+AA251+AA255</f>
        <v>#VALUE!</v>
      </c>
      <c r="AB230" s="64" t="e">
        <f t="shared" ref="AB230:BE231" si="136">AB234+AB251+AB255</f>
        <v>#VALUE!</v>
      </c>
      <c r="AC230" s="64" t="e">
        <f t="shared" si="136"/>
        <v>#VALUE!</v>
      </c>
      <c r="AD230" s="64" t="e">
        <f t="shared" si="136"/>
        <v>#VALUE!</v>
      </c>
      <c r="AE230" s="64" t="e">
        <f t="shared" si="136"/>
        <v>#VALUE!</v>
      </c>
      <c r="AF230" s="64" t="e">
        <f t="shared" si="136"/>
        <v>#VALUE!</v>
      </c>
      <c r="AG230" s="64" t="e">
        <f t="shared" si="136"/>
        <v>#VALUE!</v>
      </c>
      <c r="AH230" s="64" t="e">
        <f t="shared" si="136"/>
        <v>#VALUE!</v>
      </c>
      <c r="AI230" s="64" t="e">
        <f t="shared" si="136"/>
        <v>#VALUE!</v>
      </c>
      <c r="AJ230" s="64" t="e">
        <f t="shared" si="136"/>
        <v>#VALUE!</v>
      </c>
      <c r="AK230" s="64" t="e">
        <f t="shared" si="136"/>
        <v>#VALUE!</v>
      </c>
      <c r="AL230" s="64" t="e">
        <f t="shared" si="136"/>
        <v>#VALUE!</v>
      </c>
      <c r="AM230" s="64" t="e">
        <f t="shared" si="136"/>
        <v>#VALUE!</v>
      </c>
      <c r="AN230" s="64" t="e">
        <f t="shared" si="136"/>
        <v>#VALUE!</v>
      </c>
      <c r="AO230" s="64" t="e">
        <f t="shared" si="136"/>
        <v>#VALUE!</v>
      </c>
      <c r="AP230" s="64" t="e">
        <f t="shared" si="136"/>
        <v>#VALUE!</v>
      </c>
      <c r="AQ230" s="64" t="e">
        <f t="shared" si="136"/>
        <v>#VALUE!</v>
      </c>
      <c r="AR230" s="64" t="e">
        <f t="shared" si="136"/>
        <v>#VALUE!</v>
      </c>
      <c r="AS230" s="64" t="e">
        <f t="shared" si="136"/>
        <v>#VALUE!</v>
      </c>
      <c r="AT230" s="64" t="e">
        <f t="shared" si="136"/>
        <v>#VALUE!</v>
      </c>
      <c r="AU230" s="64" t="e">
        <f t="shared" si="136"/>
        <v>#VALUE!</v>
      </c>
      <c r="AV230" s="64" t="e">
        <f t="shared" si="136"/>
        <v>#VALUE!</v>
      </c>
      <c r="AW230" s="64" t="e">
        <f t="shared" si="136"/>
        <v>#VALUE!</v>
      </c>
      <c r="AX230" s="64" t="e">
        <f t="shared" si="136"/>
        <v>#VALUE!</v>
      </c>
      <c r="AY230" s="64" t="e">
        <f t="shared" si="136"/>
        <v>#VALUE!</v>
      </c>
      <c r="AZ230" s="64" t="e">
        <f t="shared" si="136"/>
        <v>#VALUE!</v>
      </c>
      <c r="BA230" s="64" t="e">
        <f t="shared" si="136"/>
        <v>#VALUE!</v>
      </c>
      <c r="BB230" s="64" t="e">
        <f t="shared" si="136"/>
        <v>#VALUE!</v>
      </c>
      <c r="BC230" s="64" t="e">
        <f t="shared" si="136"/>
        <v>#VALUE!</v>
      </c>
      <c r="BD230" s="64" t="e">
        <f t="shared" si="136"/>
        <v>#VALUE!</v>
      </c>
      <c r="BE230" s="64" t="e">
        <f t="shared" si="136"/>
        <v>#VALUE!</v>
      </c>
      <c r="BF230" s="165" t="e">
        <f t="shared" si="134"/>
        <v>#VALUE!</v>
      </c>
    </row>
    <row r="231" spans="15:59" ht="14.4" hidden="1" customHeight="1" x14ac:dyDescent="0.3">
      <c r="O231" s="287"/>
      <c r="P231" s="288"/>
      <c r="Q231" s="289"/>
      <c r="R231" s="277" t="s">
        <v>76</v>
      </c>
      <c r="S231" s="278"/>
      <c r="T231" s="278"/>
      <c r="U231" s="278"/>
      <c r="V231" s="278"/>
      <c r="W231" s="279"/>
      <c r="X231" s="73"/>
      <c r="Y231" s="73"/>
      <c r="Z231" s="73"/>
      <c r="AA231" s="64" t="e">
        <f>AA235+AA252+AA256</f>
        <v>#VALUE!</v>
      </c>
      <c r="AB231" s="64" t="e">
        <f t="shared" si="136"/>
        <v>#VALUE!</v>
      </c>
      <c r="AC231" s="64" t="e">
        <f t="shared" si="136"/>
        <v>#VALUE!</v>
      </c>
      <c r="AD231" s="64" t="e">
        <f t="shared" si="136"/>
        <v>#VALUE!</v>
      </c>
      <c r="AE231" s="64" t="e">
        <f t="shared" si="136"/>
        <v>#VALUE!</v>
      </c>
      <c r="AF231" s="64" t="e">
        <f t="shared" si="136"/>
        <v>#VALUE!</v>
      </c>
      <c r="AG231" s="64" t="e">
        <f t="shared" si="136"/>
        <v>#VALUE!</v>
      </c>
      <c r="AH231" s="64" t="e">
        <f t="shared" si="136"/>
        <v>#VALUE!</v>
      </c>
      <c r="AI231" s="64" t="e">
        <f t="shared" si="136"/>
        <v>#VALUE!</v>
      </c>
      <c r="AJ231" s="64" t="e">
        <f t="shared" si="136"/>
        <v>#VALUE!</v>
      </c>
      <c r="AK231" s="64" t="e">
        <f t="shared" si="136"/>
        <v>#VALUE!</v>
      </c>
      <c r="AL231" s="64" t="e">
        <f t="shared" si="136"/>
        <v>#VALUE!</v>
      </c>
      <c r="AM231" s="64" t="e">
        <f t="shared" si="136"/>
        <v>#VALUE!</v>
      </c>
      <c r="AN231" s="64" t="e">
        <f t="shared" si="136"/>
        <v>#VALUE!</v>
      </c>
      <c r="AO231" s="64" t="e">
        <f t="shared" si="136"/>
        <v>#VALUE!</v>
      </c>
      <c r="AP231" s="64" t="e">
        <f t="shared" si="136"/>
        <v>#VALUE!</v>
      </c>
      <c r="AQ231" s="64" t="e">
        <f t="shared" si="136"/>
        <v>#VALUE!</v>
      </c>
      <c r="AR231" s="64" t="e">
        <f t="shared" si="136"/>
        <v>#VALUE!</v>
      </c>
      <c r="AS231" s="64" t="e">
        <f t="shared" si="136"/>
        <v>#VALUE!</v>
      </c>
      <c r="AT231" s="64" t="e">
        <f t="shared" si="136"/>
        <v>#VALUE!</v>
      </c>
      <c r="AU231" s="64" t="e">
        <f t="shared" si="136"/>
        <v>#VALUE!</v>
      </c>
      <c r="AV231" s="64" t="e">
        <f t="shared" si="136"/>
        <v>#VALUE!</v>
      </c>
      <c r="AW231" s="64" t="e">
        <f t="shared" si="136"/>
        <v>#VALUE!</v>
      </c>
      <c r="AX231" s="64" t="e">
        <f t="shared" si="136"/>
        <v>#VALUE!</v>
      </c>
      <c r="AY231" s="64" t="e">
        <f t="shared" si="136"/>
        <v>#VALUE!</v>
      </c>
      <c r="AZ231" s="64" t="e">
        <f t="shared" si="136"/>
        <v>#VALUE!</v>
      </c>
      <c r="BA231" s="64" t="e">
        <f t="shared" si="136"/>
        <v>#VALUE!</v>
      </c>
      <c r="BB231" s="64" t="e">
        <f t="shared" si="136"/>
        <v>#VALUE!</v>
      </c>
      <c r="BC231" s="64" t="e">
        <f t="shared" si="136"/>
        <v>#VALUE!</v>
      </c>
      <c r="BD231" s="64" t="e">
        <f t="shared" si="136"/>
        <v>#VALUE!</v>
      </c>
      <c r="BE231" s="64" t="e">
        <f t="shared" si="136"/>
        <v>#VALUE!</v>
      </c>
      <c r="BF231" s="165" t="e">
        <f t="shared" si="134"/>
        <v>#VALUE!</v>
      </c>
    </row>
    <row r="232" spans="15:59" ht="14.4" hidden="1" customHeight="1" x14ac:dyDescent="0.3">
      <c r="O232" s="287"/>
      <c r="P232" s="288"/>
      <c r="Q232" s="289"/>
      <c r="R232" s="277" t="s">
        <v>79</v>
      </c>
      <c r="S232" s="278"/>
      <c r="T232" s="278"/>
      <c r="U232" s="278"/>
      <c r="V232" s="278"/>
      <c r="W232" s="279"/>
      <c r="X232" s="73"/>
      <c r="Y232" s="73"/>
      <c r="Z232" s="73"/>
      <c r="AA232" s="64" t="e">
        <f t="shared" ref="AA232:BE232" si="137">COUNTIFS($F$3:$F$37,$O$224,AA3:AA41,"P")+COUNTIFS($F$3:$F$37,$O$224,AA3:AA41,"RP")+COUNTIFS($F$3:$F$37,$O$224,AA3:AA41,"T-RP")+COUNTIFS($F$3:$F$37,$O$224,AA3:AA41,"T")+COUNTIFS($F$3:$F$37,$O$224,AA3:AA41,"MU")+COUNTIFS($F$3:$F$37,$O$224,AA3:AA41,"T-MU")+COUNTIFS($F$3:$F$37,$O$224,AA3:AA41,"EL")+COUNTIFS($F$3:$F$37,$O$224,AA3:AA41,"T-EL")+COUNTIFS($F$3:$F$37,$O$224,AA3:AA41,"EL-MU")+COUNTIFS($F$3:$F$37,$O$224,AA3:AA41,"TR")+COUNTIFS($F$3:$F$37,$O$224,AA3:AA41,"TR-MU")+COUNTIFS($F$3:$F$37,$O$224,AA3:AA41,"TR-EL")+COUNTIFS($F$3:$F$37,$O$224,AA3:AA41,"TR-T")</f>
        <v>#VALUE!</v>
      </c>
      <c r="AB232" s="64" t="e">
        <f t="shared" si="137"/>
        <v>#VALUE!</v>
      </c>
      <c r="AC232" s="64" t="e">
        <f t="shared" si="137"/>
        <v>#VALUE!</v>
      </c>
      <c r="AD232" s="64" t="e">
        <f t="shared" si="137"/>
        <v>#VALUE!</v>
      </c>
      <c r="AE232" s="64" t="e">
        <f t="shared" si="137"/>
        <v>#VALUE!</v>
      </c>
      <c r="AF232" s="64" t="e">
        <f t="shared" si="137"/>
        <v>#VALUE!</v>
      </c>
      <c r="AG232" s="64" t="e">
        <f t="shared" si="137"/>
        <v>#VALUE!</v>
      </c>
      <c r="AH232" s="64" t="e">
        <f t="shared" si="137"/>
        <v>#VALUE!</v>
      </c>
      <c r="AI232" s="64" t="e">
        <f t="shared" si="137"/>
        <v>#VALUE!</v>
      </c>
      <c r="AJ232" s="64" t="e">
        <f t="shared" si="137"/>
        <v>#VALUE!</v>
      </c>
      <c r="AK232" s="64" t="e">
        <f t="shared" si="137"/>
        <v>#VALUE!</v>
      </c>
      <c r="AL232" s="64" t="e">
        <f t="shared" si="137"/>
        <v>#VALUE!</v>
      </c>
      <c r="AM232" s="64" t="e">
        <f t="shared" si="137"/>
        <v>#VALUE!</v>
      </c>
      <c r="AN232" s="64" t="e">
        <f t="shared" si="137"/>
        <v>#VALUE!</v>
      </c>
      <c r="AO232" s="64" t="e">
        <f t="shared" si="137"/>
        <v>#VALUE!</v>
      </c>
      <c r="AP232" s="64" t="e">
        <f t="shared" si="137"/>
        <v>#VALUE!</v>
      </c>
      <c r="AQ232" s="64" t="e">
        <f t="shared" si="137"/>
        <v>#VALUE!</v>
      </c>
      <c r="AR232" s="64" t="e">
        <f t="shared" si="137"/>
        <v>#VALUE!</v>
      </c>
      <c r="AS232" s="64" t="e">
        <f t="shared" si="137"/>
        <v>#VALUE!</v>
      </c>
      <c r="AT232" s="64" t="e">
        <f t="shared" si="137"/>
        <v>#VALUE!</v>
      </c>
      <c r="AU232" s="64" t="e">
        <f t="shared" si="137"/>
        <v>#VALUE!</v>
      </c>
      <c r="AV232" s="64" t="e">
        <f t="shared" si="137"/>
        <v>#VALUE!</v>
      </c>
      <c r="AW232" s="64" t="e">
        <f t="shared" si="137"/>
        <v>#VALUE!</v>
      </c>
      <c r="AX232" s="64" t="e">
        <f t="shared" si="137"/>
        <v>#VALUE!</v>
      </c>
      <c r="AY232" s="64" t="e">
        <f t="shared" si="137"/>
        <v>#VALUE!</v>
      </c>
      <c r="AZ232" s="64" t="e">
        <f t="shared" si="137"/>
        <v>#VALUE!</v>
      </c>
      <c r="BA232" s="64" t="e">
        <f t="shared" si="137"/>
        <v>#VALUE!</v>
      </c>
      <c r="BB232" s="64" t="e">
        <f t="shared" si="137"/>
        <v>#VALUE!</v>
      </c>
      <c r="BC232" s="64" t="e">
        <f t="shared" si="137"/>
        <v>#VALUE!</v>
      </c>
      <c r="BD232" s="64" t="e">
        <f t="shared" si="137"/>
        <v>#VALUE!</v>
      </c>
      <c r="BE232" s="64" t="e">
        <f t="shared" si="137"/>
        <v>#VALUE!</v>
      </c>
      <c r="BF232" s="165" t="e">
        <f t="shared" si="134"/>
        <v>#VALUE!</v>
      </c>
      <c r="BG232" s="170" t="e">
        <f>BF232-SUMIFS($O$3:$O$117,$F$3:$F$117,$O$224)</f>
        <v>#VALUE!</v>
      </c>
    </row>
    <row r="233" spans="15:59" ht="14.4" hidden="1" customHeight="1" x14ac:dyDescent="0.3">
      <c r="O233" s="287"/>
      <c r="P233" s="288"/>
      <c r="Q233" s="289"/>
      <c r="R233" s="277" t="s">
        <v>81</v>
      </c>
      <c r="S233" s="278"/>
      <c r="T233" s="278"/>
      <c r="U233" s="278"/>
      <c r="V233" s="278"/>
      <c r="W233" s="279"/>
      <c r="X233" s="73"/>
      <c r="Y233" s="73"/>
      <c r="Z233" s="73"/>
      <c r="AA233" s="74" t="e">
        <f>AA234+(AA235/2)</f>
        <v>#VALUE!</v>
      </c>
      <c r="AB233" s="74" t="e">
        <f t="shared" ref="AB233:BE233" si="138">AB234+(AB235/2)</f>
        <v>#VALUE!</v>
      </c>
      <c r="AC233" s="74" t="e">
        <f t="shared" si="138"/>
        <v>#VALUE!</v>
      </c>
      <c r="AD233" s="74" t="e">
        <f t="shared" si="138"/>
        <v>#VALUE!</v>
      </c>
      <c r="AE233" s="74" t="e">
        <f t="shared" si="138"/>
        <v>#VALUE!</v>
      </c>
      <c r="AF233" s="74" t="e">
        <f t="shared" si="138"/>
        <v>#VALUE!</v>
      </c>
      <c r="AG233" s="74" t="e">
        <f t="shared" si="138"/>
        <v>#VALUE!</v>
      </c>
      <c r="AH233" s="74" t="e">
        <f t="shared" si="138"/>
        <v>#VALUE!</v>
      </c>
      <c r="AI233" s="74" t="e">
        <f t="shared" si="138"/>
        <v>#VALUE!</v>
      </c>
      <c r="AJ233" s="74" t="e">
        <f t="shared" si="138"/>
        <v>#VALUE!</v>
      </c>
      <c r="AK233" s="74" t="e">
        <f t="shared" si="138"/>
        <v>#VALUE!</v>
      </c>
      <c r="AL233" s="74" t="e">
        <f t="shared" si="138"/>
        <v>#VALUE!</v>
      </c>
      <c r="AM233" s="74" t="e">
        <f t="shared" si="138"/>
        <v>#VALUE!</v>
      </c>
      <c r="AN233" s="74" t="e">
        <f t="shared" si="138"/>
        <v>#VALUE!</v>
      </c>
      <c r="AO233" s="74" t="e">
        <f t="shared" si="138"/>
        <v>#VALUE!</v>
      </c>
      <c r="AP233" s="74" t="e">
        <f t="shared" si="138"/>
        <v>#VALUE!</v>
      </c>
      <c r="AQ233" s="74" t="e">
        <f t="shared" si="138"/>
        <v>#VALUE!</v>
      </c>
      <c r="AR233" s="74" t="e">
        <f t="shared" si="138"/>
        <v>#VALUE!</v>
      </c>
      <c r="AS233" s="74" t="e">
        <f t="shared" si="138"/>
        <v>#VALUE!</v>
      </c>
      <c r="AT233" s="74" t="e">
        <f t="shared" si="138"/>
        <v>#VALUE!</v>
      </c>
      <c r="AU233" s="74" t="e">
        <f t="shared" si="138"/>
        <v>#VALUE!</v>
      </c>
      <c r="AV233" s="74" t="e">
        <f t="shared" si="138"/>
        <v>#VALUE!</v>
      </c>
      <c r="AW233" s="74" t="e">
        <f t="shared" si="138"/>
        <v>#VALUE!</v>
      </c>
      <c r="AX233" s="74" t="e">
        <f t="shared" si="138"/>
        <v>#VALUE!</v>
      </c>
      <c r="AY233" s="74" t="e">
        <f t="shared" si="138"/>
        <v>#VALUE!</v>
      </c>
      <c r="AZ233" s="74" t="e">
        <f t="shared" si="138"/>
        <v>#VALUE!</v>
      </c>
      <c r="BA233" s="74" t="e">
        <f t="shared" si="138"/>
        <v>#VALUE!</v>
      </c>
      <c r="BB233" s="74" t="e">
        <f t="shared" si="138"/>
        <v>#VALUE!</v>
      </c>
      <c r="BC233" s="74" t="e">
        <f t="shared" si="138"/>
        <v>#VALUE!</v>
      </c>
      <c r="BD233" s="74" t="e">
        <f t="shared" si="138"/>
        <v>#VALUE!</v>
      </c>
      <c r="BE233" s="74" t="e">
        <f t="shared" si="138"/>
        <v>#VALUE!</v>
      </c>
      <c r="BF233" s="169" t="e">
        <f t="shared" si="134"/>
        <v>#VALUE!</v>
      </c>
    </row>
    <row r="234" spans="15:59" ht="14.4" hidden="1" customHeight="1" x14ac:dyDescent="0.3">
      <c r="O234" s="287"/>
      <c r="P234" s="288"/>
      <c r="Q234" s="289"/>
      <c r="R234" s="277" t="s">
        <v>15</v>
      </c>
      <c r="S234" s="278"/>
      <c r="T234" s="278"/>
      <c r="U234" s="278"/>
      <c r="V234" s="278"/>
      <c r="W234" s="279"/>
      <c r="X234" s="73"/>
      <c r="Y234" s="73"/>
      <c r="Z234" s="73"/>
      <c r="AA234" s="64" t="e">
        <f t="shared" ref="AA234:BE234" si="139">COUNTIFS($F$3:$F$37,$O$224,$L$3:$L$37,"FT",AA$3:AA$41,"P")+COUNTIFS($F$3:$F$37,$O$224,$L$3:$L$37,"FT",AA$3:AA$41,"RP")+COUNTIFS($F$3:$F$37,$O$224,$L$3:$L$37,"FT",AA$3:AA$41,"T-RP")+COUNTIFS($F$3:$F$37,$O$224,$L$3:$L$37,"FT",AA$3:AA$41,"T")+COUNTIFS($F$3:$F$37,$O$224,$L$3:$L$37,"FT",AA$3:AA$41,"MU")+COUNTIFS($F$3:$F$37,$O$224,$L$3:$L$37,"FT",AA$3:AA$41,"T-MU")+COUNTIFS($F$3:$F$37,$O$224,$L$3:$L$37,"FT",AA$3:AA$41,"EL")+COUNTIFS($F$3:$F$37,$O$224,$L$3:$L$37,"FT",AA$3:AA$41,"T-EL")+COUNTIFS($F$3:$F$37,$O$224,$L$3:$L$37,"FT",AA$3:AA$41,"EL-MU")+COUNTIFS($F$3:$F$37,$O$224,$L$3:$L$37,"FT",AA$3:AA$41,"TR")+COUNTIFS($F$3:$F$37,$O$224,$L$3:$L$37,"FT",AA$3:AA$41,"TR-MU")+COUNTIFS($F$3:$F$37,$O$224,$L$3:$L$37,"FT",AA$3:AA$41,"TR-EL")+COUNTIFS($F$3:$F$37,$O$224,$L$3:$L$37,"FT",AA$3:AA$41,"TR-T")</f>
        <v>#VALUE!</v>
      </c>
      <c r="AB234" s="64" t="e">
        <f t="shared" si="139"/>
        <v>#VALUE!</v>
      </c>
      <c r="AC234" s="64" t="e">
        <f t="shared" si="139"/>
        <v>#VALUE!</v>
      </c>
      <c r="AD234" s="64" t="e">
        <f t="shared" si="139"/>
        <v>#VALUE!</v>
      </c>
      <c r="AE234" s="64" t="e">
        <f t="shared" si="139"/>
        <v>#VALUE!</v>
      </c>
      <c r="AF234" s="64" t="e">
        <f t="shared" si="139"/>
        <v>#VALUE!</v>
      </c>
      <c r="AG234" s="64" t="e">
        <f t="shared" si="139"/>
        <v>#VALUE!</v>
      </c>
      <c r="AH234" s="64" t="e">
        <f t="shared" si="139"/>
        <v>#VALUE!</v>
      </c>
      <c r="AI234" s="64" t="e">
        <f t="shared" si="139"/>
        <v>#VALUE!</v>
      </c>
      <c r="AJ234" s="64" t="e">
        <f t="shared" si="139"/>
        <v>#VALUE!</v>
      </c>
      <c r="AK234" s="64" t="e">
        <f t="shared" si="139"/>
        <v>#VALUE!</v>
      </c>
      <c r="AL234" s="64" t="e">
        <f t="shared" si="139"/>
        <v>#VALUE!</v>
      </c>
      <c r="AM234" s="64" t="e">
        <f t="shared" si="139"/>
        <v>#VALUE!</v>
      </c>
      <c r="AN234" s="64" t="e">
        <f t="shared" si="139"/>
        <v>#VALUE!</v>
      </c>
      <c r="AO234" s="64" t="e">
        <f t="shared" si="139"/>
        <v>#VALUE!</v>
      </c>
      <c r="AP234" s="64" t="e">
        <f t="shared" si="139"/>
        <v>#VALUE!</v>
      </c>
      <c r="AQ234" s="64" t="e">
        <f t="shared" si="139"/>
        <v>#VALUE!</v>
      </c>
      <c r="AR234" s="64" t="e">
        <f t="shared" si="139"/>
        <v>#VALUE!</v>
      </c>
      <c r="AS234" s="64" t="e">
        <f t="shared" si="139"/>
        <v>#VALUE!</v>
      </c>
      <c r="AT234" s="64" t="e">
        <f t="shared" si="139"/>
        <v>#VALUE!</v>
      </c>
      <c r="AU234" s="64" t="e">
        <f t="shared" si="139"/>
        <v>#VALUE!</v>
      </c>
      <c r="AV234" s="64" t="e">
        <f t="shared" si="139"/>
        <v>#VALUE!</v>
      </c>
      <c r="AW234" s="64" t="e">
        <f t="shared" si="139"/>
        <v>#VALUE!</v>
      </c>
      <c r="AX234" s="64" t="e">
        <f t="shared" si="139"/>
        <v>#VALUE!</v>
      </c>
      <c r="AY234" s="64" t="e">
        <f t="shared" si="139"/>
        <v>#VALUE!</v>
      </c>
      <c r="AZ234" s="64" t="e">
        <f t="shared" si="139"/>
        <v>#VALUE!</v>
      </c>
      <c r="BA234" s="64" t="e">
        <f t="shared" si="139"/>
        <v>#VALUE!</v>
      </c>
      <c r="BB234" s="64" t="e">
        <f t="shared" si="139"/>
        <v>#VALUE!</v>
      </c>
      <c r="BC234" s="64" t="e">
        <f t="shared" si="139"/>
        <v>#VALUE!</v>
      </c>
      <c r="BD234" s="64" t="e">
        <f t="shared" si="139"/>
        <v>#VALUE!</v>
      </c>
      <c r="BE234" s="64" t="e">
        <f t="shared" si="139"/>
        <v>#VALUE!</v>
      </c>
      <c r="BF234" s="165" t="e">
        <f t="shared" si="134"/>
        <v>#VALUE!</v>
      </c>
    </row>
    <row r="235" spans="15:59" ht="14.4" hidden="1" customHeight="1" x14ac:dyDescent="0.3">
      <c r="O235" s="287"/>
      <c r="P235" s="288"/>
      <c r="Q235" s="289"/>
      <c r="R235" s="277" t="s">
        <v>84</v>
      </c>
      <c r="S235" s="278"/>
      <c r="T235" s="278"/>
      <c r="U235" s="278"/>
      <c r="V235" s="278"/>
      <c r="W235" s="279"/>
      <c r="X235" s="73"/>
      <c r="Y235" s="73"/>
      <c r="Z235" s="73"/>
      <c r="AA235" s="64" t="e">
        <f t="shared" ref="AA235:BE235" si="140">COUNTIFS($F$3:$F$37,$O$224,$L$3:$L$37,"HT",AA$3:AA$41,"P")+COUNTIFS($F$3:$F$37,$O$224,$L$3:$L$37,"HT",AA$3:AA$41,"RP")+COUNTIFS($F$3:$F$37,$O$224,$L$3:$L$37,"HT",AA$3:AA$41,"T-RP")+COUNTIFS($F$3:$F$37,$O$224,$L$3:$L$37,"HT",AA$3:AA$41,"T")+COUNTIFS($F$3:$F$37,$O$224,$L$3:$L$37,"HT",AA$3:AA$41,"MU")+COUNTIFS($F$3:$F$37,$O$224,$L$3:$L$37,"HT",AA$3:AA$41,"T-MU")+COUNTIFS($F$3:$F$37,$O$224,$L$3:$L$37,"HT",AA$3:AA$41,"EL")+COUNTIFS($F$3:$F$37,$O$224,$L$3:$L$37,"HT",AA$3:AA$41,"T-EL")+COUNTIFS($F$3:$F$37,$O$224,$L$3:$L$37,"HT",AA$3:AA$41,"EL-MU")+COUNTIFS($F$3:$F$37,$O$224,$L$3:$L$37,"HT",AA$3:AA$41,"TR")+COUNTIFS($F$3:$F$37,$O$224,$L$3:$L$37,"HT",AA$3:AA$41,"TR-MU")+COUNTIFS($F$3:$F$37,$O$224,$L$3:$L$37,"HT",AA$3:AA$41,"TR-EL")+COUNTIFS($F$3:$F$37,$O$224,$L$3:$L$37,"HT",AA$3:AA$41,"TR-T")</f>
        <v>#VALUE!</v>
      </c>
      <c r="AB235" s="64" t="e">
        <f t="shared" si="140"/>
        <v>#VALUE!</v>
      </c>
      <c r="AC235" s="64" t="e">
        <f t="shared" si="140"/>
        <v>#VALUE!</v>
      </c>
      <c r="AD235" s="64" t="e">
        <f t="shared" si="140"/>
        <v>#VALUE!</v>
      </c>
      <c r="AE235" s="64" t="e">
        <f t="shared" si="140"/>
        <v>#VALUE!</v>
      </c>
      <c r="AF235" s="64" t="e">
        <f t="shared" si="140"/>
        <v>#VALUE!</v>
      </c>
      <c r="AG235" s="64" t="e">
        <f t="shared" si="140"/>
        <v>#VALUE!</v>
      </c>
      <c r="AH235" s="64" t="e">
        <f t="shared" si="140"/>
        <v>#VALUE!</v>
      </c>
      <c r="AI235" s="64" t="e">
        <f t="shared" si="140"/>
        <v>#VALUE!</v>
      </c>
      <c r="AJ235" s="64" t="e">
        <f t="shared" si="140"/>
        <v>#VALUE!</v>
      </c>
      <c r="AK235" s="64" t="e">
        <f t="shared" si="140"/>
        <v>#VALUE!</v>
      </c>
      <c r="AL235" s="64" t="e">
        <f t="shared" si="140"/>
        <v>#VALUE!</v>
      </c>
      <c r="AM235" s="64" t="e">
        <f t="shared" si="140"/>
        <v>#VALUE!</v>
      </c>
      <c r="AN235" s="64" t="e">
        <f t="shared" si="140"/>
        <v>#VALUE!</v>
      </c>
      <c r="AO235" s="64" t="e">
        <f t="shared" si="140"/>
        <v>#VALUE!</v>
      </c>
      <c r="AP235" s="64" t="e">
        <f t="shared" si="140"/>
        <v>#VALUE!</v>
      </c>
      <c r="AQ235" s="64" t="e">
        <f t="shared" si="140"/>
        <v>#VALUE!</v>
      </c>
      <c r="AR235" s="64" t="e">
        <f t="shared" si="140"/>
        <v>#VALUE!</v>
      </c>
      <c r="AS235" s="64" t="e">
        <f t="shared" si="140"/>
        <v>#VALUE!</v>
      </c>
      <c r="AT235" s="64" t="e">
        <f t="shared" si="140"/>
        <v>#VALUE!</v>
      </c>
      <c r="AU235" s="64" t="e">
        <f t="shared" si="140"/>
        <v>#VALUE!</v>
      </c>
      <c r="AV235" s="64" t="e">
        <f t="shared" si="140"/>
        <v>#VALUE!</v>
      </c>
      <c r="AW235" s="64" t="e">
        <f t="shared" si="140"/>
        <v>#VALUE!</v>
      </c>
      <c r="AX235" s="64" t="e">
        <f t="shared" si="140"/>
        <v>#VALUE!</v>
      </c>
      <c r="AY235" s="64" t="e">
        <f t="shared" si="140"/>
        <v>#VALUE!</v>
      </c>
      <c r="AZ235" s="64" t="e">
        <f t="shared" si="140"/>
        <v>#VALUE!</v>
      </c>
      <c r="BA235" s="64" t="e">
        <f t="shared" si="140"/>
        <v>#VALUE!</v>
      </c>
      <c r="BB235" s="64" t="e">
        <f t="shared" si="140"/>
        <v>#VALUE!</v>
      </c>
      <c r="BC235" s="64" t="e">
        <f t="shared" si="140"/>
        <v>#VALUE!</v>
      </c>
      <c r="BD235" s="64" t="e">
        <f t="shared" si="140"/>
        <v>#VALUE!</v>
      </c>
      <c r="BE235" s="64" t="e">
        <f t="shared" si="140"/>
        <v>#VALUE!</v>
      </c>
      <c r="BF235" s="165" t="e">
        <f t="shared" si="134"/>
        <v>#VALUE!</v>
      </c>
    </row>
    <row r="236" spans="15:59" ht="14.4" hidden="1" customHeight="1" x14ac:dyDescent="0.3">
      <c r="O236" s="287"/>
      <c r="P236" s="288"/>
      <c r="Q236" s="289"/>
      <c r="R236" s="277" t="s">
        <v>87</v>
      </c>
      <c r="S236" s="278"/>
      <c r="T236" s="278"/>
      <c r="U236" s="278"/>
      <c r="V236" s="278"/>
      <c r="W236" s="279"/>
      <c r="X236" s="73"/>
      <c r="Y236" s="73"/>
      <c r="Z236" s="73"/>
      <c r="AA236" s="64" t="e">
        <f t="shared" ref="AA236:BE236" si="141">COUNTIFS($F$3:$F$37,$O$224,AA$3:AA$41,"OFF")+COUNTIFS($F$3:$F$37,$O$224,AA$3:AA$41,"TR-OFF")</f>
        <v>#VALUE!</v>
      </c>
      <c r="AB236" s="64" t="e">
        <f t="shared" si="141"/>
        <v>#VALUE!</v>
      </c>
      <c r="AC236" s="64" t="e">
        <f t="shared" si="141"/>
        <v>#VALUE!</v>
      </c>
      <c r="AD236" s="64" t="e">
        <f t="shared" si="141"/>
        <v>#VALUE!</v>
      </c>
      <c r="AE236" s="64" t="e">
        <f t="shared" si="141"/>
        <v>#VALUE!</v>
      </c>
      <c r="AF236" s="64" t="e">
        <f t="shared" si="141"/>
        <v>#VALUE!</v>
      </c>
      <c r="AG236" s="64" t="e">
        <f t="shared" si="141"/>
        <v>#VALUE!</v>
      </c>
      <c r="AH236" s="64" t="e">
        <f t="shared" si="141"/>
        <v>#VALUE!</v>
      </c>
      <c r="AI236" s="64" t="e">
        <f t="shared" si="141"/>
        <v>#VALUE!</v>
      </c>
      <c r="AJ236" s="64" t="e">
        <f t="shared" si="141"/>
        <v>#VALUE!</v>
      </c>
      <c r="AK236" s="64" t="e">
        <f t="shared" si="141"/>
        <v>#VALUE!</v>
      </c>
      <c r="AL236" s="64" t="e">
        <f t="shared" si="141"/>
        <v>#VALUE!</v>
      </c>
      <c r="AM236" s="64" t="e">
        <f t="shared" si="141"/>
        <v>#VALUE!</v>
      </c>
      <c r="AN236" s="64" t="e">
        <f t="shared" si="141"/>
        <v>#VALUE!</v>
      </c>
      <c r="AO236" s="64" t="e">
        <f t="shared" si="141"/>
        <v>#VALUE!</v>
      </c>
      <c r="AP236" s="64" t="e">
        <f t="shared" si="141"/>
        <v>#VALUE!</v>
      </c>
      <c r="AQ236" s="64" t="e">
        <f t="shared" si="141"/>
        <v>#VALUE!</v>
      </c>
      <c r="AR236" s="64" t="e">
        <f t="shared" si="141"/>
        <v>#VALUE!</v>
      </c>
      <c r="AS236" s="64" t="e">
        <f t="shared" si="141"/>
        <v>#VALUE!</v>
      </c>
      <c r="AT236" s="64" t="e">
        <f t="shared" si="141"/>
        <v>#VALUE!</v>
      </c>
      <c r="AU236" s="64" t="e">
        <f t="shared" si="141"/>
        <v>#VALUE!</v>
      </c>
      <c r="AV236" s="64" t="e">
        <f t="shared" si="141"/>
        <v>#VALUE!</v>
      </c>
      <c r="AW236" s="64" t="e">
        <f t="shared" si="141"/>
        <v>#VALUE!</v>
      </c>
      <c r="AX236" s="64" t="e">
        <f t="shared" si="141"/>
        <v>#VALUE!</v>
      </c>
      <c r="AY236" s="64" t="e">
        <f t="shared" si="141"/>
        <v>#VALUE!</v>
      </c>
      <c r="AZ236" s="64" t="e">
        <f t="shared" si="141"/>
        <v>#VALUE!</v>
      </c>
      <c r="BA236" s="64" t="e">
        <f t="shared" si="141"/>
        <v>#VALUE!</v>
      </c>
      <c r="BB236" s="64" t="e">
        <f t="shared" si="141"/>
        <v>#VALUE!</v>
      </c>
      <c r="BC236" s="64" t="e">
        <f t="shared" si="141"/>
        <v>#VALUE!</v>
      </c>
      <c r="BD236" s="64" t="e">
        <f t="shared" si="141"/>
        <v>#VALUE!</v>
      </c>
      <c r="BE236" s="64" t="e">
        <f t="shared" si="141"/>
        <v>#VALUE!</v>
      </c>
      <c r="BF236" s="165" t="e">
        <f t="shared" si="134"/>
        <v>#VALUE!</v>
      </c>
      <c r="BG236" s="170" t="e">
        <f>BF236-SUMIFS($Q$3:$Q$117,$F$3:$F$117,$O$224)</f>
        <v>#VALUE!</v>
      </c>
    </row>
    <row r="237" spans="15:59" ht="14.4" hidden="1" customHeight="1" x14ac:dyDescent="0.3">
      <c r="O237" s="287"/>
      <c r="P237" s="288"/>
      <c r="Q237" s="289"/>
      <c r="R237" s="277" t="s">
        <v>90</v>
      </c>
      <c r="S237" s="278"/>
      <c r="T237" s="278"/>
      <c r="U237" s="278"/>
      <c r="V237" s="278"/>
      <c r="W237" s="279"/>
      <c r="X237" s="73"/>
      <c r="Y237" s="73"/>
      <c r="Z237" s="73"/>
      <c r="AA237" s="74" t="e">
        <f>AA238+(AA239/2)</f>
        <v>#VALUE!</v>
      </c>
      <c r="AB237" s="74" t="e">
        <f t="shared" ref="AB237:BE237" si="142">AB238+(AB239/2)</f>
        <v>#VALUE!</v>
      </c>
      <c r="AC237" s="74" t="e">
        <f t="shared" si="142"/>
        <v>#VALUE!</v>
      </c>
      <c r="AD237" s="74" t="e">
        <f t="shared" si="142"/>
        <v>#VALUE!</v>
      </c>
      <c r="AE237" s="74" t="e">
        <f t="shared" si="142"/>
        <v>#VALUE!</v>
      </c>
      <c r="AF237" s="74" t="e">
        <f t="shared" si="142"/>
        <v>#VALUE!</v>
      </c>
      <c r="AG237" s="74" t="e">
        <f t="shared" si="142"/>
        <v>#VALUE!</v>
      </c>
      <c r="AH237" s="74" t="e">
        <f t="shared" si="142"/>
        <v>#VALUE!</v>
      </c>
      <c r="AI237" s="74" t="e">
        <f t="shared" si="142"/>
        <v>#VALUE!</v>
      </c>
      <c r="AJ237" s="74" t="e">
        <f t="shared" si="142"/>
        <v>#VALUE!</v>
      </c>
      <c r="AK237" s="74" t="e">
        <f t="shared" si="142"/>
        <v>#VALUE!</v>
      </c>
      <c r="AL237" s="74" t="e">
        <f t="shared" si="142"/>
        <v>#VALUE!</v>
      </c>
      <c r="AM237" s="74" t="e">
        <f t="shared" si="142"/>
        <v>#VALUE!</v>
      </c>
      <c r="AN237" s="74" t="e">
        <f t="shared" si="142"/>
        <v>#VALUE!</v>
      </c>
      <c r="AO237" s="74" t="e">
        <f t="shared" si="142"/>
        <v>#VALUE!</v>
      </c>
      <c r="AP237" s="74" t="e">
        <f t="shared" si="142"/>
        <v>#VALUE!</v>
      </c>
      <c r="AQ237" s="74" t="e">
        <f t="shared" si="142"/>
        <v>#VALUE!</v>
      </c>
      <c r="AR237" s="74" t="e">
        <f t="shared" si="142"/>
        <v>#VALUE!</v>
      </c>
      <c r="AS237" s="74" t="e">
        <f t="shared" si="142"/>
        <v>#VALUE!</v>
      </c>
      <c r="AT237" s="74" t="e">
        <f t="shared" si="142"/>
        <v>#VALUE!</v>
      </c>
      <c r="AU237" s="74" t="e">
        <f t="shared" si="142"/>
        <v>#VALUE!</v>
      </c>
      <c r="AV237" s="74" t="e">
        <f t="shared" si="142"/>
        <v>#VALUE!</v>
      </c>
      <c r="AW237" s="74" t="e">
        <f t="shared" si="142"/>
        <v>#VALUE!</v>
      </c>
      <c r="AX237" s="74" t="e">
        <f t="shared" si="142"/>
        <v>#VALUE!</v>
      </c>
      <c r="AY237" s="74" t="e">
        <f t="shared" si="142"/>
        <v>#VALUE!</v>
      </c>
      <c r="AZ237" s="74" t="e">
        <f t="shared" si="142"/>
        <v>#VALUE!</v>
      </c>
      <c r="BA237" s="74" t="e">
        <f t="shared" si="142"/>
        <v>#VALUE!</v>
      </c>
      <c r="BB237" s="74" t="e">
        <f t="shared" si="142"/>
        <v>#VALUE!</v>
      </c>
      <c r="BC237" s="74" t="e">
        <f t="shared" si="142"/>
        <v>#VALUE!</v>
      </c>
      <c r="BD237" s="74" t="e">
        <f t="shared" si="142"/>
        <v>#VALUE!</v>
      </c>
      <c r="BE237" s="74" t="e">
        <f t="shared" si="142"/>
        <v>#VALUE!</v>
      </c>
      <c r="BF237" s="169" t="e">
        <f t="shared" si="134"/>
        <v>#VALUE!</v>
      </c>
    </row>
    <row r="238" spans="15:59" ht="14.4" hidden="1" customHeight="1" x14ac:dyDescent="0.3">
      <c r="O238" s="287"/>
      <c r="P238" s="288"/>
      <c r="Q238" s="289"/>
      <c r="R238" s="277" t="s">
        <v>31</v>
      </c>
      <c r="S238" s="278"/>
      <c r="T238" s="278"/>
      <c r="U238" s="278"/>
      <c r="V238" s="278"/>
      <c r="W238" s="279"/>
      <c r="X238" s="73"/>
      <c r="Y238" s="73"/>
      <c r="Z238" s="73"/>
      <c r="AA238" s="64" t="e">
        <f t="shared" ref="AA238:BE238" si="143">COUNTIFS($F$3:$F$37,$O$224,$L$3:$L$37,"FT",AA$3:AA$41,"OFF")+COUNTIFS($F$3:$F$37,$O$224,$L$3:$L$37,"FT",AA$3:AA$41,"TR-OFF")</f>
        <v>#VALUE!</v>
      </c>
      <c r="AB238" s="64" t="e">
        <f t="shared" si="143"/>
        <v>#VALUE!</v>
      </c>
      <c r="AC238" s="64" t="e">
        <f t="shared" si="143"/>
        <v>#VALUE!</v>
      </c>
      <c r="AD238" s="64" t="e">
        <f t="shared" si="143"/>
        <v>#VALUE!</v>
      </c>
      <c r="AE238" s="64" t="e">
        <f t="shared" si="143"/>
        <v>#VALUE!</v>
      </c>
      <c r="AF238" s="64" t="e">
        <f t="shared" si="143"/>
        <v>#VALUE!</v>
      </c>
      <c r="AG238" s="64" t="e">
        <f t="shared" si="143"/>
        <v>#VALUE!</v>
      </c>
      <c r="AH238" s="64" t="e">
        <f t="shared" si="143"/>
        <v>#VALUE!</v>
      </c>
      <c r="AI238" s="64" t="e">
        <f t="shared" si="143"/>
        <v>#VALUE!</v>
      </c>
      <c r="AJ238" s="64" t="e">
        <f t="shared" si="143"/>
        <v>#VALUE!</v>
      </c>
      <c r="AK238" s="64" t="e">
        <f t="shared" si="143"/>
        <v>#VALUE!</v>
      </c>
      <c r="AL238" s="64" t="e">
        <f t="shared" si="143"/>
        <v>#VALUE!</v>
      </c>
      <c r="AM238" s="64" t="e">
        <f t="shared" si="143"/>
        <v>#VALUE!</v>
      </c>
      <c r="AN238" s="64" t="e">
        <f t="shared" si="143"/>
        <v>#VALUE!</v>
      </c>
      <c r="AO238" s="64" t="e">
        <f t="shared" si="143"/>
        <v>#VALUE!</v>
      </c>
      <c r="AP238" s="64" t="e">
        <f t="shared" si="143"/>
        <v>#VALUE!</v>
      </c>
      <c r="AQ238" s="64" t="e">
        <f t="shared" si="143"/>
        <v>#VALUE!</v>
      </c>
      <c r="AR238" s="64" t="e">
        <f t="shared" si="143"/>
        <v>#VALUE!</v>
      </c>
      <c r="AS238" s="64" t="e">
        <f t="shared" si="143"/>
        <v>#VALUE!</v>
      </c>
      <c r="AT238" s="64" t="e">
        <f t="shared" si="143"/>
        <v>#VALUE!</v>
      </c>
      <c r="AU238" s="64" t="e">
        <f t="shared" si="143"/>
        <v>#VALUE!</v>
      </c>
      <c r="AV238" s="64" t="e">
        <f t="shared" si="143"/>
        <v>#VALUE!</v>
      </c>
      <c r="AW238" s="64" t="e">
        <f t="shared" si="143"/>
        <v>#VALUE!</v>
      </c>
      <c r="AX238" s="64" t="e">
        <f t="shared" si="143"/>
        <v>#VALUE!</v>
      </c>
      <c r="AY238" s="64" t="e">
        <f t="shared" si="143"/>
        <v>#VALUE!</v>
      </c>
      <c r="AZ238" s="64" t="e">
        <f t="shared" si="143"/>
        <v>#VALUE!</v>
      </c>
      <c r="BA238" s="64" t="e">
        <f t="shared" si="143"/>
        <v>#VALUE!</v>
      </c>
      <c r="BB238" s="64" t="e">
        <f t="shared" si="143"/>
        <v>#VALUE!</v>
      </c>
      <c r="BC238" s="64" t="e">
        <f t="shared" si="143"/>
        <v>#VALUE!</v>
      </c>
      <c r="BD238" s="64" t="e">
        <f t="shared" si="143"/>
        <v>#VALUE!</v>
      </c>
      <c r="BE238" s="64" t="e">
        <f t="shared" si="143"/>
        <v>#VALUE!</v>
      </c>
      <c r="BF238" s="165" t="e">
        <f t="shared" si="134"/>
        <v>#VALUE!</v>
      </c>
    </row>
    <row r="239" spans="15:59" ht="14.4" hidden="1" customHeight="1" x14ac:dyDescent="0.3">
      <c r="O239" s="287"/>
      <c r="P239" s="288"/>
      <c r="Q239" s="289"/>
      <c r="R239" s="277" t="s">
        <v>95</v>
      </c>
      <c r="S239" s="278"/>
      <c r="T239" s="278"/>
      <c r="U239" s="278"/>
      <c r="V239" s="278"/>
      <c r="W239" s="279"/>
      <c r="X239" s="73"/>
      <c r="Y239" s="73"/>
      <c r="Z239" s="73"/>
      <c r="AA239" s="64" t="e">
        <f t="shared" ref="AA239:BE239" si="144">COUNTIFS($F$3:$F$37,$O$224,$L$3:$L$37,"HT",AA$3:AA$41,"OFF")+COUNTIFS($F$3:$F$37,$O$224,$L$3:$L$37,"HT",AA$3:AA$41,"TR-OFF")</f>
        <v>#VALUE!</v>
      </c>
      <c r="AB239" s="64" t="e">
        <f t="shared" si="144"/>
        <v>#VALUE!</v>
      </c>
      <c r="AC239" s="64" t="e">
        <f t="shared" si="144"/>
        <v>#VALUE!</v>
      </c>
      <c r="AD239" s="64" t="e">
        <f t="shared" si="144"/>
        <v>#VALUE!</v>
      </c>
      <c r="AE239" s="64" t="e">
        <f t="shared" si="144"/>
        <v>#VALUE!</v>
      </c>
      <c r="AF239" s="64" t="e">
        <f t="shared" si="144"/>
        <v>#VALUE!</v>
      </c>
      <c r="AG239" s="64" t="e">
        <f t="shared" si="144"/>
        <v>#VALUE!</v>
      </c>
      <c r="AH239" s="64" t="e">
        <f t="shared" si="144"/>
        <v>#VALUE!</v>
      </c>
      <c r="AI239" s="64" t="e">
        <f t="shared" si="144"/>
        <v>#VALUE!</v>
      </c>
      <c r="AJ239" s="64" t="e">
        <f t="shared" si="144"/>
        <v>#VALUE!</v>
      </c>
      <c r="AK239" s="64" t="e">
        <f t="shared" si="144"/>
        <v>#VALUE!</v>
      </c>
      <c r="AL239" s="64" t="e">
        <f t="shared" si="144"/>
        <v>#VALUE!</v>
      </c>
      <c r="AM239" s="64" t="e">
        <f t="shared" si="144"/>
        <v>#VALUE!</v>
      </c>
      <c r="AN239" s="64" t="e">
        <f t="shared" si="144"/>
        <v>#VALUE!</v>
      </c>
      <c r="AO239" s="64" t="e">
        <f t="shared" si="144"/>
        <v>#VALUE!</v>
      </c>
      <c r="AP239" s="64" t="e">
        <f t="shared" si="144"/>
        <v>#VALUE!</v>
      </c>
      <c r="AQ239" s="64" t="e">
        <f t="shared" si="144"/>
        <v>#VALUE!</v>
      </c>
      <c r="AR239" s="64" t="e">
        <f t="shared" si="144"/>
        <v>#VALUE!</v>
      </c>
      <c r="AS239" s="64" t="e">
        <f t="shared" si="144"/>
        <v>#VALUE!</v>
      </c>
      <c r="AT239" s="64" t="e">
        <f t="shared" si="144"/>
        <v>#VALUE!</v>
      </c>
      <c r="AU239" s="64" t="e">
        <f t="shared" si="144"/>
        <v>#VALUE!</v>
      </c>
      <c r="AV239" s="64" t="e">
        <f t="shared" si="144"/>
        <v>#VALUE!</v>
      </c>
      <c r="AW239" s="64" t="e">
        <f t="shared" si="144"/>
        <v>#VALUE!</v>
      </c>
      <c r="AX239" s="64" t="e">
        <f t="shared" si="144"/>
        <v>#VALUE!</v>
      </c>
      <c r="AY239" s="64" t="e">
        <f t="shared" si="144"/>
        <v>#VALUE!</v>
      </c>
      <c r="AZ239" s="64" t="e">
        <f t="shared" si="144"/>
        <v>#VALUE!</v>
      </c>
      <c r="BA239" s="64" t="e">
        <f t="shared" si="144"/>
        <v>#VALUE!</v>
      </c>
      <c r="BB239" s="64" t="e">
        <f t="shared" si="144"/>
        <v>#VALUE!</v>
      </c>
      <c r="BC239" s="64" t="e">
        <f t="shared" si="144"/>
        <v>#VALUE!</v>
      </c>
      <c r="BD239" s="64" t="e">
        <f t="shared" si="144"/>
        <v>#VALUE!</v>
      </c>
      <c r="BE239" s="64" t="e">
        <f t="shared" si="144"/>
        <v>#VALUE!</v>
      </c>
      <c r="BF239" s="165" t="e">
        <f t="shared" si="134"/>
        <v>#VALUE!</v>
      </c>
    </row>
    <row r="240" spans="15:59" ht="14.4" hidden="1" customHeight="1" x14ac:dyDescent="0.3">
      <c r="O240" s="287"/>
      <c r="P240" s="288"/>
      <c r="Q240" s="289"/>
      <c r="R240" s="277" t="s">
        <v>98</v>
      </c>
      <c r="S240" s="278"/>
      <c r="T240" s="278"/>
      <c r="U240" s="278"/>
      <c r="V240" s="278"/>
      <c r="W240" s="279"/>
      <c r="X240" s="73"/>
      <c r="Y240" s="73"/>
      <c r="Z240" s="73"/>
      <c r="AA240" s="64" t="e">
        <f t="shared" ref="AA240:BE240" si="145">COUNTIFS($F$3:$F$37,$O$224,AA$3:AA$41,"TR")+COUNTIFS($F$3:$F$37,$O$224,AA$3:AA$41,"TR-T")+COUNTIFS($F$3:$F$37,$O$224,AA$3:AA$41,"TR-OFF")+COUNTIFS($F$3:$F$37,$O$224,AA$3:AA$41,"TR-AU")+COUNTIFS($F$3:$F$37,$O$224,AA$3:AA$41,"TR-UC")+COUNTIFS($F$3:$F$37,$O$224,AA$3:AA$41,"TR-U")+COUNTIFS($F$3:$F$37,$O$224,AA$3:AA$41,"TR-NCNS")+COUNTIFS($F$3:$F$37,$O$224,AA$3:AA$41,"TR-MU")+COUNTIFS($F$3:$F$37,$O$224,AA$3:AA$41,"TR-EL")</f>
        <v>#VALUE!</v>
      </c>
      <c r="AB240" s="64" t="e">
        <f t="shared" si="145"/>
        <v>#VALUE!</v>
      </c>
      <c r="AC240" s="64" t="e">
        <f t="shared" si="145"/>
        <v>#VALUE!</v>
      </c>
      <c r="AD240" s="64" t="e">
        <f t="shared" si="145"/>
        <v>#VALUE!</v>
      </c>
      <c r="AE240" s="64" t="e">
        <f t="shared" si="145"/>
        <v>#VALUE!</v>
      </c>
      <c r="AF240" s="64" t="e">
        <f t="shared" si="145"/>
        <v>#VALUE!</v>
      </c>
      <c r="AG240" s="64" t="e">
        <f t="shared" si="145"/>
        <v>#VALUE!</v>
      </c>
      <c r="AH240" s="64" t="e">
        <f t="shared" si="145"/>
        <v>#VALUE!</v>
      </c>
      <c r="AI240" s="64" t="e">
        <f t="shared" si="145"/>
        <v>#VALUE!</v>
      </c>
      <c r="AJ240" s="64" t="e">
        <f t="shared" si="145"/>
        <v>#VALUE!</v>
      </c>
      <c r="AK240" s="64" t="e">
        <f t="shared" si="145"/>
        <v>#VALUE!</v>
      </c>
      <c r="AL240" s="64" t="e">
        <f t="shared" si="145"/>
        <v>#VALUE!</v>
      </c>
      <c r="AM240" s="64" t="e">
        <f t="shared" si="145"/>
        <v>#VALUE!</v>
      </c>
      <c r="AN240" s="64" t="e">
        <f t="shared" si="145"/>
        <v>#VALUE!</v>
      </c>
      <c r="AO240" s="64" t="e">
        <f t="shared" si="145"/>
        <v>#VALUE!</v>
      </c>
      <c r="AP240" s="64" t="e">
        <f t="shared" si="145"/>
        <v>#VALUE!</v>
      </c>
      <c r="AQ240" s="64" t="e">
        <f t="shared" si="145"/>
        <v>#VALUE!</v>
      </c>
      <c r="AR240" s="64" t="e">
        <f t="shared" si="145"/>
        <v>#VALUE!</v>
      </c>
      <c r="AS240" s="64" t="e">
        <f t="shared" si="145"/>
        <v>#VALUE!</v>
      </c>
      <c r="AT240" s="64" t="e">
        <f t="shared" si="145"/>
        <v>#VALUE!</v>
      </c>
      <c r="AU240" s="64" t="e">
        <f t="shared" si="145"/>
        <v>#VALUE!</v>
      </c>
      <c r="AV240" s="64" t="e">
        <f t="shared" si="145"/>
        <v>#VALUE!</v>
      </c>
      <c r="AW240" s="64" t="e">
        <f t="shared" si="145"/>
        <v>#VALUE!</v>
      </c>
      <c r="AX240" s="64" t="e">
        <f t="shared" si="145"/>
        <v>#VALUE!</v>
      </c>
      <c r="AY240" s="64" t="e">
        <f t="shared" si="145"/>
        <v>#VALUE!</v>
      </c>
      <c r="AZ240" s="64" t="e">
        <f t="shared" si="145"/>
        <v>#VALUE!</v>
      </c>
      <c r="BA240" s="64" t="e">
        <f t="shared" si="145"/>
        <v>#VALUE!</v>
      </c>
      <c r="BB240" s="64" t="e">
        <f t="shared" si="145"/>
        <v>#VALUE!</v>
      </c>
      <c r="BC240" s="64" t="e">
        <f t="shared" si="145"/>
        <v>#VALUE!</v>
      </c>
      <c r="BD240" s="64" t="e">
        <f t="shared" si="145"/>
        <v>#VALUE!</v>
      </c>
      <c r="BE240" s="64" t="e">
        <f t="shared" si="145"/>
        <v>#VALUE!</v>
      </c>
      <c r="BF240" s="165" t="e">
        <f>MAX(AA240:BE240)</f>
        <v>#VALUE!</v>
      </c>
    </row>
    <row r="241" spans="15:59" ht="14.4" hidden="1" customHeight="1" x14ac:dyDescent="0.3">
      <c r="O241" s="287"/>
      <c r="P241" s="288"/>
      <c r="Q241" s="289"/>
      <c r="R241" s="277" t="s">
        <v>101</v>
      </c>
      <c r="S241" s="278"/>
      <c r="T241" s="278"/>
      <c r="U241" s="278"/>
      <c r="V241" s="278"/>
      <c r="W241" s="279"/>
      <c r="X241" s="73"/>
      <c r="Y241" s="73"/>
      <c r="Z241" s="73"/>
      <c r="AA241" s="64" t="e">
        <f t="shared" ref="AA241:BE241" si="146">COUNTIFS($F$3:$F$37,$O$224,AA3:AA41,"Leave")+COUNTIFS($F$3:$F$37,$O$224,AA3:AA41,"CL")</f>
        <v>#VALUE!</v>
      </c>
      <c r="AB241" s="64" t="e">
        <f t="shared" si="146"/>
        <v>#VALUE!</v>
      </c>
      <c r="AC241" s="64" t="e">
        <f t="shared" si="146"/>
        <v>#VALUE!</v>
      </c>
      <c r="AD241" s="64" t="e">
        <f t="shared" si="146"/>
        <v>#VALUE!</v>
      </c>
      <c r="AE241" s="64" t="e">
        <f t="shared" si="146"/>
        <v>#VALUE!</v>
      </c>
      <c r="AF241" s="64" t="e">
        <f t="shared" si="146"/>
        <v>#VALUE!</v>
      </c>
      <c r="AG241" s="64" t="e">
        <f t="shared" si="146"/>
        <v>#VALUE!</v>
      </c>
      <c r="AH241" s="64" t="e">
        <f t="shared" si="146"/>
        <v>#VALUE!</v>
      </c>
      <c r="AI241" s="64" t="e">
        <f t="shared" si="146"/>
        <v>#VALUE!</v>
      </c>
      <c r="AJ241" s="64" t="e">
        <f t="shared" si="146"/>
        <v>#VALUE!</v>
      </c>
      <c r="AK241" s="64" t="e">
        <f t="shared" si="146"/>
        <v>#VALUE!</v>
      </c>
      <c r="AL241" s="64" t="e">
        <f t="shared" si="146"/>
        <v>#VALUE!</v>
      </c>
      <c r="AM241" s="64" t="e">
        <f t="shared" si="146"/>
        <v>#VALUE!</v>
      </c>
      <c r="AN241" s="64" t="e">
        <f t="shared" si="146"/>
        <v>#VALUE!</v>
      </c>
      <c r="AO241" s="64" t="e">
        <f t="shared" si="146"/>
        <v>#VALUE!</v>
      </c>
      <c r="AP241" s="64" t="e">
        <f t="shared" si="146"/>
        <v>#VALUE!</v>
      </c>
      <c r="AQ241" s="64" t="e">
        <f t="shared" si="146"/>
        <v>#VALUE!</v>
      </c>
      <c r="AR241" s="64" t="e">
        <f t="shared" si="146"/>
        <v>#VALUE!</v>
      </c>
      <c r="AS241" s="64" t="e">
        <f t="shared" si="146"/>
        <v>#VALUE!</v>
      </c>
      <c r="AT241" s="64" t="e">
        <f t="shared" si="146"/>
        <v>#VALUE!</v>
      </c>
      <c r="AU241" s="64" t="e">
        <f t="shared" si="146"/>
        <v>#VALUE!</v>
      </c>
      <c r="AV241" s="64" t="e">
        <f t="shared" si="146"/>
        <v>#VALUE!</v>
      </c>
      <c r="AW241" s="64" t="e">
        <f t="shared" si="146"/>
        <v>#VALUE!</v>
      </c>
      <c r="AX241" s="64" t="e">
        <f t="shared" si="146"/>
        <v>#VALUE!</v>
      </c>
      <c r="AY241" s="64" t="e">
        <f t="shared" si="146"/>
        <v>#VALUE!</v>
      </c>
      <c r="AZ241" s="64" t="e">
        <f t="shared" si="146"/>
        <v>#VALUE!</v>
      </c>
      <c r="BA241" s="64" t="e">
        <f t="shared" si="146"/>
        <v>#VALUE!</v>
      </c>
      <c r="BB241" s="64" t="e">
        <f t="shared" si="146"/>
        <v>#VALUE!</v>
      </c>
      <c r="BC241" s="64" t="e">
        <f t="shared" si="146"/>
        <v>#VALUE!</v>
      </c>
      <c r="BD241" s="64" t="e">
        <f t="shared" si="146"/>
        <v>#VALUE!</v>
      </c>
      <c r="BE241" s="64" t="e">
        <f t="shared" si="146"/>
        <v>#VALUE!</v>
      </c>
      <c r="BF241" s="165" t="e">
        <f t="shared" ref="BF241:BF256" si="147">SUM(AA241:BE241)</f>
        <v>#VALUE!</v>
      </c>
      <c r="BG241" s="170" t="e">
        <f>(BF241+BF245)-SUMIFS($U$3:$U$117,$F$3:$F$117,$O$224)</f>
        <v>#VALUE!</v>
      </c>
    </row>
    <row r="242" spans="15:59" ht="14.4" hidden="1" customHeight="1" x14ac:dyDescent="0.3">
      <c r="O242" s="287"/>
      <c r="P242" s="288"/>
      <c r="Q242" s="289"/>
      <c r="R242" s="277" t="s">
        <v>91</v>
      </c>
      <c r="S242" s="278"/>
      <c r="T242" s="278"/>
      <c r="U242" s="278"/>
      <c r="V242" s="278"/>
      <c r="W242" s="279"/>
      <c r="X242" s="73"/>
      <c r="Y242" s="73"/>
      <c r="Z242" s="73"/>
      <c r="AA242" s="74" t="e">
        <f>AA243+(AA244/2)</f>
        <v>#VALUE!</v>
      </c>
      <c r="AB242" s="74" t="e">
        <f t="shared" ref="AB242:BE242" si="148">AB243+(AB244/2)</f>
        <v>#VALUE!</v>
      </c>
      <c r="AC242" s="74" t="e">
        <f t="shared" si="148"/>
        <v>#VALUE!</v>
      </c>
      <c r="AD242" s="74" t="e">
        <f t="shared" si="148"/>
        <v>#VALUE!</v>
      </c>
      <c r="AE242" s="74" t="e">
        <f t="shared" si="148"/>
        <v>#VALUE!</v>
      </c>
      <c r="AF242" s="74" t="e">
        <f t="shared" si="148"/>
        <v>#VALUE!</v>
      </c>
      <c r="AG242" s="74" t="e">
        <f t="shared" si="148"/>
        <v>#VALUE!</v>
      </c>
      <c r="AH242" s="74" t="e">
        <f t="shared" si="148"/>
        <v>#VALUE!</v>
      </c>
      <c r="AI242" s="74" t="e">
        <f t="shared" si="148"/>
        <v>#VALUE!</v>
      </c>
      <c r="AJ242" s="74" t="e">
        <f t="shared" si="148"/>
        <v>#VALUE!</v>
      </c>
      <c r="AK242" s="74" t="e">
        <f t="shared" si="148"/>
        <v>#VALUE!</v>
      </c>
      <c r="AL242" s="74" t="e">
        <f t="shared" si="148"/>
        <v>#VALUE!</v>
      </c>
      <c r="AM242" s="74" t="e">
        <f t="shared" si="148"/>
        <v>#VALUE!</v>
      </c>
      <c r="AN242" s="74" t="e">
        <f t="shared" si="148"/>
        <v>#VALUE!</v>
      </c>
      <c r="AO242" s="74" t="e">
        <f t="shared" si="148"/>
        <v>#VALUE!</v>
      </c>
      <c r="AP242" s="74" t="e">
        <f t="shared" si="148"/>
        <v>#VALUE!</v>
      </c>
      <c r="AQ242" s="74" t="e">
        <f t="shared" si="148"/>
        <v>#VALUE!</v>
      </c>
      <c r="AR242" s="74" t="e">
        <f t="shared" si="148"/>
        <v>#VALUE!</v>
      </c>
      <c r="AS242" s="74" t="e">
        <f t="shared" si="148"/>
        <v>#VALUE!</v>
      </c>
      <c r="AT242" s="74" t="e">
        <f t="shared" si="148"/>
        <v>#VALUE!</v>
      </c>
      <c r="AU242" s="74" t="e">
        <f t="shared" si="148"/>
        <v>#VALUE!</v>
      </c>
      <c r="AV242" s="74" t="e">
        <f t="shared" si="148"/>
        <v>#VALUE!</v>
      </c>
      <c r="AW242" s="74" t="e">
        <f t="shared" si="148"/>
        <v>#VALUE!</v>
      </c>
      <c r="AX242" s="74" t="e">
        <f t="shared" si="148"/>
        <v>#VALUE!</v>
      </c>
      <c r="AY242" s="74" t="e">
        <f t="shared" si="148"/>
        <v>#VALUE!</v>
      </c>
      <c r="AZ242" s="74" t="e">
        <f t="shared" si="148"/>
        <v>#VALUE!</v>
      </c>
      <c r="BA242" s="74" t="e">
        <f t="shared" si="148"/>
        <v>#VALUE!</v>
      </c>
      <c r="BB242" s="74" t="e">
        <f t="shared" si="148"/>
        <v>#VALUE!</v>
      </c>
      <c r="BC242" s="74" t="e">
        <f t="shared" si="148"/>
        <v>#VALUE!</v>
      </c>
      <c r="BD242" s="74" t="e">
        <f t="shared" si="148"/>
        <v>#VALUE!</v>
      </c>
      <c r="BE242" s="74" t="e">
        <f t="shared" si="148"/>
        <v>#VALUE!</v>
      </c>
      <c r="BF242" s="169" t="e">
        <f t="shared" si="147"/>
        <v>#VALUE!</v>
      </c>
    </row>
    <row r="243" spans="15:59" ht="14.4" hidden="1" customHeight="1" x14ac:dyDescent="0.3">
      <c r="O243" s="287"/>
      <c r="P243" s="288"/>
      <c r="Q243" s="289"/>
      <c r="R243" s="277" t="s">
        <v>105</v>
      </c>
      <c r="S243" s="278"/>
      <c r="T243" s="278"/>
      <c r="U243" s="278"/>
      <c r="V243" s="278"/>
      <c r="W243" s="279"/>
      <c r="X243" s="73"/>
      <c r="Y243" s="73"/>
      <c r="Z243" s="73"/>
      <c r="AA243" s="64" t="e">
        <f t="shared" ref="AA243:BE243" si="149">COUNTIFS($F$3:$F$37,$O$224,$L$3:$L$37,"FT",AA$3:AA$41,"Leave")+COUNTIFS($F$3:$F$37,$O$224,$L$3:$L$37,"FT",AA$3:AA$41,"CL")</f>
        <v>#VALUE!</v>
      </c>
      <c r="AB243" s="64" t="e">
        <f t="shared" si="149"/>
        <v>#VALUE!</v>
      </c>
      <c r="AC243" s="64" t="e">
        <f t="shared" si="149"/>
        <v>#VALUE!</v>
      </c>
      <c r="AD243" s="64" t="e">
        <f t="shared" si="149"/>
        <v>#VALUE!</v>
      </c>
      <c r="AE243" s="64" t="e">
        <f t="shared" si="149"/>
        <v>#VALUE!</v>
      </c>
      <c r="AF243" s="64" t="e">
        <f t="shared" si="149"/>
        <v>#VALUE!</v>
      </c>
      <c r="AG243" s="64" t="e">
        <f t="shared" si="149"/>
        <v>#VALUE!</v>
      </c>
      <c r="AH243" s="64" t="e">
        <f t="shared" si="149"/>
        <v>#VALUE!</v>
      </c>
      <c r="AI243" s="64" t="e">
        <f t="shared" si="149"/>
        <v>#VALUE!</v>
      </c>
      <c r="AJ243" s="64" t="e">
        <f t="shared" si="149"/>
        <v>#VALUE!</v>
      </c>
      <c r="AK243" s="64" t="e">
        <f t="shared" si="149"/>
        <v>#VALUE!</v>
      </c>
      <c r="AL243" s="64" t="e">
        <f t="shared" si="149"/>
        <v>#VALUE!</v>
      </c>
      <c r="AM243" s="64" t="e">
        <f t="shared" si="149"/>
        <v>#VALUE!</v>
      </c>
      <c r="AN243" s="64" t="e">
        <f t="shared" si="149"/>
        <v>#VALUE!</v>
      </c>
      <c r="AO243" s="64" t="e">
        <f t="shared" si="149"/>
        <v>#VALUE!</v>
      </c>
      <c r="AP243" s="64" t="e">
        <f t="shared" si="149"/>
        <v>#VALUE!</v>
      </c>
      <c r="AQ243" s="64" t="e">
        <f t="shared" si="149"/>
        <v>#VALUE!</v>
      </c>
      <c r="AR243" s="64" t="e">
        <f t="shared" si="149"/>
        <v>#VALUE!</v>
      </c>
      <c r="AS243" s="64" t="e">
        <f t="shared" si="149"/>
        <v>#VALUE!</v>
      </c>
      <c r="AT243" s="64" t="e">
        <f t="shared" si="149"/>
        <v>#VALUE!</v>
      </c>
      <c r="AU243" s="64" t="e">
        <f t="shared" si="149"/>
        <v>#VALUE!</v>
      </c>
      <c r="AV243" s="64" t="e">
        <f t="shared" si="149"/>
        <v>#VALUE!</v>
      </c>
      <c r="AW243" s="64" t="e">
        <f t="shared" si="149"/>
        <v>#VALUE!</v>
      </c>
      <c r="AX243" s="64" t="e">
        <f t="shared" si="149"/>
        <v>#VALUE!</v>
      </c>
      <c r="AY243" s="64" t="e">
        <f t="shared" si="149"/>
        <v>#VALUE!</v>
      </c>
      <c r="AZ243" s="64" t="e">
        <f t="shared" si="149"/>
        <v>#VALUE!</v>
      </c>
      <c r="BA243" s="64" t="e">
        <f t="shared" si="149"/>
        <v>#VALUE!</v>
      </c>
      <c r="BB243" s="64" t="e">
        <f t="shared" si="149"/>
        <v>#VALUE!</v>
      </c>
      <c r="BC243" s="64" t="e">
        <f t="shared" si="149"/>
        <v>#VALUE!</v>
      </c>
      <c r="BD243" s="64" t="e">
        <f t="shared" si="149"/>
        <v>#VALUE!</v>
      </c>
      <c r="BE243" s="64" t="e">
        <f t="shared" si="149"/>
        <v>#VALUE!</v>
      </c>
      <c r="BF243" s="165" t="e">
        <f t="shared" si="147"/>
        <v>#VALUE!</v>
      </c>
    </row>
    <row r="244" spans="15:59" ht="14.4" hidden="1" customHeight="1" x14ac:dyDescent="0.3">
      <c r="O244" s="287"/>
      <c r="P244" s="288"/>
      <c r="Q244" s="289"/>
      <c r="R244" s="277" t="s">
        <v>111</v>
      </c>
      <c r="S244" s="278"/>
      <c r="T244" s="278"/>
      <c r="U244" s="278"/>
      <c r="V244" s="278"/>
      <c r="W244" s="279"/>
      <c r="X244" s="73"/>
      <c r="Y244" s="73"/>
      <c r="Z244" s="73"/>
      <c r="AA244" s="64" t="e">
        <f t="shared" ref="AA244:BE244" si="150">COUNTIFS($F$3:$F$37,$O$224,$L$3:$L$37,"HT",AA$3:AA$41,"Leave")+COUNTIFS($F$3:$F$37,$O$224,$L$3:$L$37,"HT",AA$3:AA$41,"CL")</f>
        <v>#VALUE!</v>
      </c>
      <c r="AB244" s="64" t="e">
        <f t="shared" si="150"/>
        <v>#VALUE!</v>
      </c>
      <c r="AC244" s="64" t="e">
        <f t="shared" si="150"/>
        <v>#VALUE!</v>
      </c>
      <c r="AD244" s="64" t="e">
        <f t="shared" si="150"/>
        <v>#VALUE!</v>
      </c>
      <c r="AE244" s="64" t="e">
        <f t="shared" si="150"/>
        <v>#VALUE!</v>
      </c>
      <c r="AF244" s="64" t="e">
        <f t="shared" si="150"/>
        <v>#VALUE!</v>
      </c>
      <c r="AG244" s="64" t="e">
        <f t="shared" si="150"/>
        <v>#VALUE!</v>
      </c>
      <c r="AH244" s="64" t="e">
        <f t="shared" si="150"/>
        <v>#VALUE!</v>
      </c>
      <c r="AI244" s="64" t="e">
        <f t="shared" si="150"/>
        <v>#VALUE!</v>
      </c>
      <c r="AJ244" s="64" t="e">
        <f t="shared" si="150"/>
        <v>#VALUE!</v>
      </c>
      <c r="AK244" s="64" t="e">
        <f t="shared" si="150"/>
        <v>#VALUE!</v>
      </c>
      <c r="AL244" s="64" t="e">
        <f t="shared" si="150"/>
        <v>#VALUE!</v>
      </c>
      <c r="AM244" s="64" t="e">
        <f t="shared" si="150"/>
        <v>#VALUE!</v>
      </c>
      <c r="AN244" s="64" t="e">
        <f t="shared" si="150"/>
        <v>#VALUE!</v>
      </c>
      <c r="AO244" s="64" t="e">
        <f t="shared" si="150"/>
        <v>#VALUE!</v>
      </c>
      <c r="AP244" s="64" t="e">
        <f t="shared" si="150"/>
        <v>#VALUE!</v>
      </c>
      <c r="AQ244" s="64" t="e">
        <f t="shared" si="150"/>
        <v>#VALUE!</v>
      </c>
      <c r="AR244" s="64" t="e">
        <f t="shared" si="150"/>
        <v>#VALUE!</v>
      </c>
      <c r="AS244" s="64" t="e">
        <f t="shared" si="150"/>
        <v>#VALUE!</v>
      </c>
      <c r="AT244" s="64" t="e">
        <f t="shared" si="150"/>
        <v>#VALUE!</v>
      </c>
      <c r="AU244" s="64" t="e">
        <f t="shared" si="150"/>
        <v>#VALUE!</v>
      </c>
      <c r="AV244" s="64" t="e">
        <f t="shared" si="150"/>
        <v>#VALUE!</v>
      </c>
      <c r="AW244" s="64" t="e">
        <f t="shared" si="150"/>
        <v>#VALUE!</v>
      </c>
      <c r="AX244" s="64" t="e">
        <f t="shared" si="150"/>
        <v>#VALUE!</v>
      </c>
      <c r="AY244" s="64" t="e">
        <f t="shared" si="150"/>
        <v>#VALUE!</v>
      </c>
      <c r="AZ244" s="64" t="e">
        <f t="shared" si="150"/>
        <v>#VALUE!</v>
      </c>
      <c r="BA244" s="64" t="e">
        <f t="shared" si="150"/>
        <v>#VALUE!</v>
      </c>
      <c r="BB244" s="64" t="e">
        <f t="shared" si="150"/>
        <v>#VALUE!</v>
      </c>
      <c r="BC244" s="64" t="e">
        <f t="shared" si="150"/>
        <v>#VALUE!</v>
      </c>
      <c r="BD244" s="64" t="e">
        <f t="shared" si="150"/>
        <v>#VALUE!</v>
      </c>
      <c r="BE244" s="64" t="e">
        <f t="shared" si="150"/>
        <v>#VALUE!</v>
      </c>
      <c r="BF244" s="165" t="e">
        <f t="shared" si="147"/>
        <v>#VALUE!</v>
      </c>
    </row>
    <row r="245" spans="15:59" ht="14.4" hidden="1" customHeight="1" x14ac:dyDescent="0.3">
      <c r="O245" s="287"/>
      <c r="P245" s="288"/>
      <c r="Q245" s="289"/>
      <c r="R245" s="277" t="s">
        <v>114</v>
      </c>
      <c r="S245" s="278"/>
      <c r="T245" s="278"/>
      <c r="U245" s="278"/>
      <c r="V245" s="278"/>
      <c r="W245" s="279"/>
      <c r="X245" s="73"/>
      <c r="Y245" s="73"/>
      <c r="Z245" s="73"/>
      <c r="AA245" s="64" t="e">
        <f t="shared" ref="AA245:BE245" si="151">COUNTIFS($F$3:$F$37,$O$224,AA3:AA41,"AU")+COUNTIFS($F$3:$F$37,$O$224,AA3:AA41,"TR-AU")</f>
        <v>#VALUE!</v>
      </c>
      <c r="AB245" s="64" t="e">
        <f t="shared" si="151"/>
        <v>#VALUE!</v>
      </c>
      <c r="AC245" s="64" t="e">
        <f t="shared" si="151"/>
        <v>#VALUE!</v>
      </c>
      <c r="AD245" s="64" t="e">
        <f t="shared" si="151"/>
        <v>#VALUE!</v>
      </c>
      <c r="AE245" s="64" t="e">
        <f t="shared" si="151"/>
        <v>#VALUE!</v>
      </c>
      <c r="AF245" s="64" t="e">
        <f t="shared" si="151"/>
        <v>#VALUE!</v>
      </c>
      <c r="AG245" s="64" t="e">
        <f t="shared" si="151"/>
        <v>#VALUE!</v>
      </c>
      <c r="AH245" s="64" t="e">
        <f t="shared" si="151"/>
        <v>#VALUE!</v>
      </c>
      <c r="AI245" s="64" t="e">
        <f t="shared" si="151"/>
        <v>#VALUE!</v>
      </c>
      <c r="AJ245" s="64" t="e">
        <f t="shared" si="151"/>
        <v>#VALUE!</v>
      </c>
      <c r="AK245" s="64" t="e">
        <f t="shared" si="151"/>
        <v>#VALUE!</v>
      </c>
      <c r="AL245" s="64" t="e">
        <f t="shared" si="151"/>
        <v>#VALUE!</v>
      </c>
      <c r="AM245" s="64" t="e">
        <f t="shared" si="151"/>
        <v>#VALUE!</v>
      </c>
      <c r="AN245" s="64" t="e">
        <f t="shared" si="151"/>
        <v>#VALUE!</v>
      </c>
      <c r="AO245" s="64" t="e">
        <f t="shared" si="151"/>
        <v>#VALUE!</v>
      </c>
      <c r="AP245" s="64" t="e">
        <f t="shared" si="151"/>
        <v>#VALUE!</v>
      </c>
      <c r="AQ245" s="64" t="e">
        <f t="shared" si="151"/>
        <v>#VALUE!</v>
      </c>
      <c r="AR245" s="64" t="e">
        <f t="shared" si="151"/>
        <v>#VALUE!</v>
      </c>
      <c r="AS245" s="64" t="e">
        <f t="shared" si="151"/>
        <v>#VALUE!</v>
      </c>
      <c r="AT245" s="64" t="e">
        <f t="shared" si="151"/>
        <v>#VALUE!</v>
      </c>
      <c r="AU245" s="64" t="e">
        <f t="shared" si="151"/>
        <v>#VALUE!</v>
      </c>
      <c r="AV245" s="64" t="e">
        <f t="shared" si="151"/>
        <v>#VALUE!</v>
      </c>
      <c r="AW245" s="64" t="e">
        <f t="shared" si="151"/>
        <v>#VALUE!</v>
      </c>
      <c r="AX245" s="64" t="e">
        <f t="shared" si="151"/>
        <v>#VALUE!</v>
      </c>
      <c r="AY245" s="64" t="e">
        <f t="shared" si="151"/>
        <v>#VALUE!</v>
      </c>
      <c r="AZ245" s="64" t="e">
        <f t="shared" si="151"/>
        <v>#VALUE!</v>
      </c>
      <c r="BA245" s="64" t="e">
        <f t="shared" si="151"/>
        <v>#VALUE!</v>
      </c>
      <c r="BB245" s="64" t="e">
        <f t="shared" si="151"/>
        <v>#VALUE!</v>
      </c>
      <c r="BC245" s="64" t="e">
        <f t="shared" si="151"/>
        <v>#VALUE!</v>
      </c>
      <c r="BD245" s="64" t="e">
        <f t="shared" si="151"/>
        <v>#VALUE!</v>
      </c>
      <c r="BE245" s="64" t="e">
        <f t="shared" si="151"/>
        <v>#VALUE!</v>
      </c>
      <c r="BF245" s="165" t="e">
        <f t="shared" si="147"/>
        <v>#VALUE!</v>
      </c>
    </row>
    <row r="246" spans="15:59" ht="14.4" hidden="1" customHeight="1" x14ac:dyDescent="0.3">
      <c r="O246" s="287"/>
      <c r="P246" s="288"/>
      <c r="Q246" s="289"/>
      <c r="R246" s="277" t="s">
        <v>118</v>
      </c>
      <c r="S246" s="278"/>
      <c r="T246" s="278"/>
      <c r="U246" s="278"/>
      <c r="V246" s="278"/>
      <c r="W246" s="279"/>
      <c r="X246" s="73"/>
      <c r="Y246" s="73"/>
      <c r="Z246" s="73"/>
      <c r="AA246" s="74" t="e">
        <f>AA247+(AA248/2)</f>
        <v>#VALUE!</v>
      </c>
      <c r="AB246" s="74" t="e">
        <f t="shared" ref="AB246:BE246" si="152">AB247+(AB248/2)</f>
        <v>#VALUE!</v>
      </c>
      <c r="AC246" s="74" t="e">
        <f t="shared" si="152"/>
        <v>#VALUE!</v>
      </c>
      <c r="AD246" s="74" t="e">
        <f t="shared" si="152"/>
        <v>#VALUE!</v>
      </c>
      <c r="AE246" s="74" t="e">
        <f t="shared" si="152"/>
        <v>#VALUE!</v>
      </c>
      <c r="AF246" s="74" t="e">
        <f t="shared" si="152"/>
        <v>#VALUE!</v>
      </c>
      <c r="AG246" s="74" t="e">
        <f t="shared" si="152"/>
        <v>#VALUE!</v>
      </c>
      <c r="AH246" s="74" t="e">
        <f t="shared" si="152"/>
        <v>#VALUE!</v>
      </c>
      <c r="AI246" s="74" t="e">
        <f t="shared" si="152"/>
        <v>#VALUE!</v>
      </c>
      <c r="AJ246" s="74" t="e">
        <f t="shared" si="152"/>
        <v>#VALUE!</v>
      </c>
      <c r="AK246" s="74" t="e">
        <f t="shared" si="152"/>
        <v>#VALUE!</v>
      </c>
      <c r="AL246" s="74" t="e">
        <f t="shared" si="152"/>
        <v>#VALUE!</v>
      </c>
      <c r="AM246" s="74" t="e">
        <f t="shared" si="152"/>
        <v>#VALUE!</v>
      </c>
      <c r="AN246" s="74" t="e">
        <f t="shared" si="152"/>
        <v>#VALUE!</v>
      </c>
      <c r="AO246" s="74" t="e">
        <f t="shared" si="152"/>
        <v>#VALUE!</v>
      </c>
      <c r="AP246" s="74" t="e">
        <f t="shared" si="152"/>
        <v>#VALUE!</v>
      </c>
      <c r="AQ246" s="74" t="e">
        <f t="shared" si="152"/>
        <v>#VALUE!</v>
      </c>
      <c r="AR246" s="74" t="e">
        <f t="shared" si="152"/>
        <v>#VALUE!</v>
      </c>
      <c r="AS246" s="74" t="e">
        <f t="shared" si="152"/>
        <v>#VALUE!</v>
      </c>
      <c r="AT246" s="74" t="e">
        <f t="shared" si="152"/>
        <v>#VALUE!</v>
      </c>
      <c r="AU246" s="74" t="e">
        <f t="shared" si="152"/>
        <v>#VALUE!</v>
      </c>
      <c r="AV246" s="74" t="e">
        <f t="shared" si="152"/>
        <v>#VALUE!</v>
      </c>
      <c r="AW246" s="74" t="e">
        <f t="shared" si="152"/>
        <v>#VALUE!</v>
      </c>
      <c r="AX246" s="74" t="e">
        <f t="shared" si="152"/>
        <v>#VALUE!</v>
      </c>
      <c r="AY246" s="74" t="e">
        <f t="shared" si="152"/>
        <v>#VALUE!</v>
      </c>
      <c r="AZ246" s="74" t="e">
        <f t="shared" si="152"/>
        <v>#VALUE!</v>
      </c>
      <c r="BA246" s="74" t="e">
        <f t="shared" si="152"/>
        <v>#VALUE!</v>
      </c>
      <c r="BB246" s="74" t="e">
        <f t="shared" si="152"/>
        <v>#VALUE!</v>
      </c>
      <c r="BC246" s="74" t="e">
        <f t="shared" si="152"/>
        <v>#VALUE!</v>
      </c>
      <c r="BD246" s="74" t="e">
        <f t="shared" si="152"/>
        <v>#VALUE!</v>
      </c>
      <c r="BE246" s="74" t="e">
        <f t="shared" si="152"/>
        <v>#VALUE!</v>
      </c>
      <c r="BF246" s="169" t="e">
        <f t="shared" si="147"/>
        <v>#VALUE!</v>
      </c>
    </row>
    <row r="247" spans="15:59" ht="14.4" hidden="1" customHeight="1" x14ac:dyDescent="0.3">
      <c r="O247" s="287"/>
      <c r="P247" s="288"/>
      <c r="Q247" s="289"/>
      <c r="R247" s="277" t="s">
        <v>121</v>
      </c>
      <c r="S247" s="278"/>
      <c r="T247" s="278"/>
      <c r="U247" s="278"/>
      <c r="V247" s="278"/>
      <c r="W247" s="279"/>
      <c r="X247" s="73"/>
      <c r="Y247" s="73"/>
      <c r="Z247" s="73"/>
      <c r="AA247" s="64" t="e">
        <f t="shared" ref="AA247:BE247" si="153">COUNTIFS($F$3:$F$37,$O$224,$L$3:$L$37,"FT",AA$3:AA$41,"AU")+COUNTIFS($F$3:$F$37,$O$224,$L$3:$L$37,"FT",AA$3:AA$41,"TR-AU")</f>
        <v>#VALUE!</v>
      </c>
      <c r="AB247" s="64" t="e">
        <f t="shared" si="153"/>
        <v>#VALUE!</v>
      </c>
      <c r="AC247" s="64" t="e">
        <f t="shared" si="153"/>
        <v>#VALUE!</v>
      </c>
      <c r="AD247" s="64" t="e">
        <f t="shared" si="153"/>
        <v>#VALUE!</v>
      </c>
      <c r="AE247" s="64" t="e">
        <f t="shared" si="153"/>
        <v>#VALUE!</v>
      </c>
      <c r="AF247" s="64" t="e">
        <f t="shared" si="153"/>
        <v>#VALUE!</v>
      </c>
      <c r="AG247" s="64" t="e">
        <f t="shared" si="153"/>
        <v>#VALUE!</v>
      </c>
      <c r="AH247" s="64" t="e">
        <f t="shared" si="153"/>
        <v>#VALUE!</v>
      </c>
      <c r="AI247" s="64" t="e">
        <f t="shared" si="153"/>
        <v>#VALUE!</v>
      </c>
      <c r="AJ247" s="64" t="e">
        <f t="shared" si="153"/>
        <v>#VALUE!</v>
      </c>
      <c r="AK247" s="64" t="e">
        <f t="shared" si="153"/>
        <v>#VALUE!</v>
      </c>
      <c r="AL247" s="64" t="e">
        <f t="shared" si="153"/>
        <v>#VALUE!</v>
      </c>
      <c r="AM247" s="64" t="e">
        <f t="shared" si="153"/>
        <v>#VALUE!</v>
      </c>
      <c r="AN247" s="64" t="e">
        <f t="shared" si="153"/>
        <v>#VALUE!</v>
      </c>
      <c r="AO247" s="64" t="e">
        <f t="shared" si="153"/>
        <v>#VALUE!</v>
      </c>
      <c r="AP247" s="64" t="e">
        <f t="shared" si="153"/>
        <v>#VALUE!</v>
      </c>
      <c r="AQ247" s="64" t="e">
        <f t="shared" si="153"/>
        <v>#VALUE!</v>
      </c>
      <c r="AR247" s="64" t="e">
        <f t="shared" si="153"/>
        <v>#VALUE!</v>
      </c>
      <c r="AS247" s="64" t="e">
        <f t="shared" si="153"/>
        <v>#VALUE!</v>
      </c>
      <c r="AT247" s="64" t="e">
        <f t="shared" si="153"/>
        <v>#VALUE!</v>
      </c>
      <c r="AU247" s="64" t="e">
        <f t="shared" si="153"/>
        <v>#VALUE!</v>
      </c>
      <c r="AV247" s="64" t="e">
        <f t="shared" si="153"/>
        <v>#VALUE!</v>
      </c>
      <c r="AW247" s="64" t="e">
        <f t="shared" si="153"/>
        <v>#VALUE!</v>
      </c>
      <c r="AX247" s="64" t="e">
        <f t="shared" si="153"/>
        <v>#VALUE!</v>
      </c>
      <c r="AY247" s="64" t="e">
        <f t="shared" si="153"/>
        <v>#VALUE!</v>
      </c>
      <c r="AZ247" s="64" t="e">
        <f t="shared" si="153"/>
        <v>#VALUE!</v>
      </c>
      <c r="BA247" s="64" t="e">
        <f t="shared" si="153"/>
        <v>#VALUE!</v>
      </c>
      <c r="BB247" s="64" t="e">
        <f t="shared" si="153"/>
        <v>#VALUE!</v>
      </c>
      <c r="BC247" s="64" t="e">
        <f t="shared" si="153"/>
        <v>#VALUE!</v>
      </c>
      <c r="BD247" s="64" t="e">
        <f t="shared" si="153"/>
        <v>#VALUE!</v>
      </c>
      <c r="BE247" s="64" t="e">
        <f t="shared" si="153"/>
        <v>#VALUE!</v>
      </c>
      <c r="BF247" s="165" t="e">
        <f t="shared" si="147"/>
        <v>#VALUE!</v>
      </c>
    </row>
    <row r="248" spans="15:59" ht="14.4" hidden="1" customHeight="1" x14ac:dyDescent="0.3">
      <c r="O248" s="287"/>
      <c r="P248" s="288"/>
      <c r="Q248" s="289"/>
      <c r="R248" s="277" t="s">
        <v>125</v>
      </c>
      <c r="S248" s="278"/>
      <c r="T248" s="278"/>
      <c r="U248" s="278"/>
      <c r="V248" s="278"/>
      <c r="W248" s="279"/>
      <c r="X248" s="73"/>
      <c r="Y248" s="73"/>
      <c r="Z248" s="73"/>
      <c r="AA248" s="64" t="e">
        <f t="shared" ref="AA248:BE248" si="154">COUNTIFS($F$3:$F$37,$O$224,$L$3:$L$37,"HT",AA$3:AA$41,"AU")+COUNTIFS($F$3:$F$37,$O$224,$L$3:$L$37,"HT",AA$3:AA$41,"TR-AU")</f>
        <v>#VALUE!</v>
      </c>
      <c r="AB248" s="64" t="e">
        <f t="shared" si="154"/>
        <v>#VALUE!</v>
      </c>
      <c r="AC248" s="64" t="e">
        <f t="shared" si="154"/>
        <v>#VALUE!</v>
      </c>
      <c r="AD248" s="64" t="e">
        <f t="shared" si="154"/>
        <v>#VALUE!</v>
      </c>
      <c r="AE248" s="64" t="e">
        <f t="shared" si="154"/>
        <v>#VALUE!</v>
      </c>
      <c r="AF248" s="64" t="e">
        <f t="shared" si="154"/>
        <v>#VALUE!</v>
      </c>
      <c r="AG248" s="64" t="e">
        <f t="shared" si="154"/>
        <v>#VALUE!</v>
      </c>
      <c r="AH248" s="64" t="e">
        <f t="shared" si="154"/>
        <v>#VALUE!</v>
      </c>
      <c r="AI248" s="64" t="e">
        <f t="shared" si="154"/>
        <v>#VALUE!</v>
      </c>
      <c r="AJ248" s="64" t="e">
        <f t="shared" si="154"/>
        <v>#VALUE!</v>
      </c>
      <c r="AK248" s="64" t="e">
        <f t="shared" si="154"/>
        <v>#VALUE!</v>
      </c>
      <c r="AL248" s="64" t="e">
        <f t="shared" si="154"/>
        <v>#VALUE!</v>
      </c>
      <c r="AM248" s="64" t="e">
        <f t="shared" si="154"/>
        <v>#VALUE!</v>
      </c>
      <c r="AN248" s="64" t="e">
        <f t="shared" si="154"/>
        <v>#VALUE!</v>
      </c>
      <c r="AO248" s="64" t="e">
        <f t="shared" si="154"/>
        <v>#VALUE!</v>
      </c>
      <c r="AP248" s="64" t="e">
        <f t="shared" si="154"/>
        <v>#VALUE!</v>
      </c>
      <c r="AQ248" s="64" t="e">
        <f t="shared" si="154"/>
        <v>#VALUE!</v>
      </c>
      <c r="AR248" s="64" t="e">
        <f t="shared" si="154"/>
        <v>#VALUE!</v>
      </c>
      <c r="AS248" s="64" t="e">
        <f t="shared" si="154"/>
        <v>#VALUE!</v>
      </c>
      <c r="AT248" s="64" t="e">
        <f t="shared" si="154"/>
        <v>#VALUE!</v>
      </c>
      <c r="AU248" s="64" t="e">
        <f t="shared" si="154"/>
        <v>#VALUE!</v>
      </c>
      <c r="AV248" s="64" t="e">
        <f t="shared" si="154"/>
        <v>#VALUE!</v>
      </c>
      <c r="AW248" s="64" t="e">
        <f t="shared" si="154"/>
        <v>#VALUE!</v>
      </c>
      <c r="AX248" s="64" t="e">
        <f t="shared" si="154"/>
        <v>#VALUE!</v>
      </c>
      <c r="AY248" s="64" t="e">
        <f t="shared" si="154"/>
        <v>#VALUE!</v>
      </c>
      <c r="AZ248" s="64" t="e">
        <f t="shared" si="154"/>
        <v>#VALUE!</v>
      </c>
      <c r="BA248" s="64" t="e">
        <f t="shared" si="154"/>
        <v>#VALUE!</v>
      </c>
      <c r="BB248" s="64" t="e">
        <f t="shared" si="154"/>
        <v>#VALUE!</v>
      </c>
      <c r="BC248" s="64" t="e">
        <f t="shared" si="154"/>
        <v>#VALUE!</v>
      </c>
      <c r="BD248" s="64" t="e">
        <f t="shared" si="154"/>
        <v>#VALUE!</v>
      </c>
      <c r="BE248" s="64" t="e">
        <f t="shared" si="154"/>
        <v>#VALUE!</v>
      </c>
      <c r="BF248" s="165" t="e">
        <f t="shared" si="147"/>
        <v>#VALUE!</v>
      </c>
    </row>
    <row r="249" spans="15:59" ht="14.4" hidden="1" customHeight="1" x14ac:dyDescent="0.3">
      <c r="O249" s="287"/>
      <c r="P249" s="288"/>
      <c r="Q249" s="289"/>
      <c r="R249" s="277" t="s">
        <v>128</v>
      </c>
      <c r="S249" s="278"/>
      <c r="T249" s="278"/>
      <c r="U249" s="278"/>
      <c r="V249" s="278"/>
      <c r="W249" s="279"/>
      <c r="X249" s="73"/>
      <c r="Y249" s="73"/>
      <c r="Z249" s="73"/>
      <c r="AA249" s="64" t="e">
        <f t="shared" ref="AA249:BE249" si="155">COUNTIFS($F$3:$F$37,$O$224,AA3:AA41,"A")+COUNTIFS($F$3:$F$37,$O$224,AA3:AA41,"SL")</f>
        <v>#VALUE!</v>
      </c>
      <c r="AB249" s="64" t="e">
        <f t="shared" si="155"/>
        <v>#VALUE!</v>
      </c>
      <c r="AC249" s="64" t="e">
        <f t="shared" si="155"/>
        <v>#VALUE!</v>
      </c>
      <c r="AD249" s="64" t="e">
        <f t="shared" si="155"/>
        <v>#VALUE!</v>
      </c>
      <c r="AE249" s="64" t="e">
        <f t="shared" si="155"/>
        <v>#VALUE!</v>
      </c>
      <c r="AF249" s="64" t="e">
        <f t="shared" si="155"/>
        <v>#VALUE!</v>
      </c>
      <c r="AG249" s="64" t="e">
        <f t="shared" si="155"/>
        <v>#VALUE!</v>
      </c>
      <c r="AH249" s="64" t="e">
        <f t="shared" si="155"/>
        <v>#VALUE!</v>
      </c>
      <c r="AI249" s="64" t="e">
        <f t="shared" si="155"/>
        <v>#VALUE!</v>
      </c>
      <c r="AJ249" s="64" t="e">
        <f t="shared" si="155"/>
        <v>#VALUE!</v>
      </c>
      <c r="AK249" s="64" t="e">
        <f t="shared" si="155"/>
        <v>#VALUE!</v>
      </c>
      <c r="AL249" s="64" t="e">
        <f t="shared" si="155"/>
        <v>#VALUE!</v>
      </c>
      <c r="AM249" s="64" t="e">
        <f t="shared" si="155"/>
        <v>#VALUE!</v>
      </c>
      <c r="AN249" s="64" t="e">
        <f t="shared" si="155"/>
        <v>#VALUE!</v>
      </c>
      <c r="AO249" s="64" t="e">
        <f t="shared" si="155"/>
        <v>#VALUE!</v>
      </c>
      <c r="AP249" s="64" t="e">
        <f t="shared" si="155"/>
        <v>#VALUE!</v>
      </c>
      <c r="AQ249" s="64" t="e">
        <f t="shared" si="155"/>
        <v>#VALUE!</v>
      </c>
      <c r="AR249" s="64" t="e">
        <f t="shared" si="155"/>
        <v>#VALUE!</v>
      </c>
      <c r="AS249" s="64" t="e">
        <f t="shared" si="155"/>
        <v>#VALUE!</v>
      </c>
      <c r="AT249" s="64" t="e">
        <f t="shared" si="155"/>
        <v>#VALUE!</v>
      </c>
      <c r="AU249" s="64" t="e">
        <f t="shared" si="155"/>
        <v>#VALUE!</v>
      </c>
      <c r="AV249" s="64" t="e">
        <f t="shared" si="155"/>
        <v>#VALUE!</v>
      </c>
      <c r="AW249" s="64" t="e">
        <f t="shared" si="155"/>
        <v>#VALUE!</v>
      </c>
      <c r="AX249" s="64" t="e">
        <f t="shared" si="155"/>
        <v>#VALUE!</v>
      </c>
      <c r="AY249" s="64" t="e">
        <f t="shared" si="155"/>
        <v>#VALUE!</v>
      </c>
      <c r="AZ249" s="64" t="e">
        <f t="shared" si="155"/>
        <v>#VALUE!</v>
      </c>
      <c r="BA249" s="64" t="e">
        <f t="shared" si="155"/>
        <v>#VALUE!</v>
      </c>
      <c r="BB249" s="64" t="e">
        <f t="shared" si="155"/>
        <v>#VALUE!</v>
      </c>
      <c r="BC249" s="64" t="e">
        <f t="shared" si="155"/>
        <v>#VALUE!</v>
      </c>
      <c r="BD249" s="64" t="e">
        <f t="shared" si="155"/>
        <v>#VALUE!</v>
      </c>
      <c r="BE249" s="64" t="e">
        <f t="shared" si="155"/>
        <v>#VALUE!</v>
      </c>
      <c r="BF249" s="165" t="e">
        <f t="shared" si="147"/>
        <v>#VALUE!</v>
      </c>
      <c r="BG249" s="170" t="e">
        <f>(BF249+BF253)-SUMIFS($R$3:$R$117,$F$3:$F$117,$O$224)</f>
        <v>#VALUE!</v>
      </c>
    </row>
    <row r="250" spans="15:59" ht="14.4" hidden="1" customHeight="1" x14ac:dyDescent="0.3">
      <c r="O250" s="287"/>
      <c r="P250" s="288"/>
      <c r="Q250" s="289"/>
      <c r="R250" s="277" t="s">
        <v>131</v>
      </c>
      <c r="S250" s="278"/>
      <c r="T250" s="278"/>
      <c r="U250" s="278"/>
      <c r="V250" s="278"/>
      <c r="W250" s="279"/>
      <c r="X250" s="73"/>
      <c r="Y250" s="73"/>
      <c r="Z250" s="73"/>
      <c r="AA250" s="74" t="e">
        <f>AA251+(AA252/2)</f>
        <v>#VALUE!</v>
      </c>
      <c r="AB250" s="74" t="e">
        <f t="shared" ref="AB250:BE250" si="156">AB251+(AB252/2)</f>
        <v>#VALUE!</v>
      </c>
      <c r="AC250" s="74" t="e">
        <f t="shared" si="156"/>
        <v>#VALUE!</v>
      </c>
      <c r="AD250" s="74" t="e">
        <f t="shared" si="156"/>
        <v>#VALUE!</v>
      </c>
      <c r="AE250" s="74" t="e">
        <f t="shared" si="156"/>
        <v>#VALUE!</v>
      </c>
      <c r="AF250" s="74" t="e">
        <f t="shared" si="156"/>
        <v>#VALUE!</v>
      </c>
      <c r="AG250" s="74" t="e">
        <f t="shared" si="156"/>
        <v>#VALUE!</v>
      </c>
      <c r="AH250" s="74" t="e">
        <f t="shared" si="156"/>
        <v>#VALUE!</v>
      </c>
      <c r="AI250" s="74" t="e">
        <f t="shared" si="156"/>
        <v>#VALUE!</v>
      </c>
      <c r="AJ250" s="74" t="e">
        <f t="shared" si="156"/>
        <v>#VALUE!</v>
      </c>
      <c r="AK250" s="74" t="e">
        <f t="shared" si="156"/>
        <v>#VALUE!</v>
      </c>
      <c r="AL250" s="74" t="e">
        <f t="shared" si="156"/>
        <v>#VALUE!</v>
      </c>
      <c r="AM250" s="74" t="e">
        <f t="shared" si="156"/>
        <v>#VALUE!</v>
      </c>
      <c r="AN250" s="74" t="e">
        <f t="shared" si="156"/>
        <v>#VALUE!</v>
      </c>
      <c r="AO250" s="74" t="e">
        <f t="shared" si="156"/>
        <v>#VALUE!</v>
      </c>
      <c r="AP250" s="74" t="e">
        <f t="shared" si="156"/>
        <v>#VALUE!</v>
      </c>
      <c r="AQ250" s="74" t="e">
        <f t="shared" si="156"/>
        <v>#VALUE!</v>
      </c>
      <c r="AR250" s="74" t="e">
        <f t="shared" si="156"/>
        <v>#VALUE!</v>
      </c>
      <c r="AS250" s="74" t="e">
        <f t="shared" si="156"/>
        <v>#VALUE!</v>
      </c>
      <c r="AT250" s="74" t="e">
        <f t="shared" si="156"/>
        <v>#VALUE!</v>
      </c>
      <c r="AU250" s="74" t="e">
        <f t="shared" si="156"/>
        <v>#VALUE!</v>
      </c>
      <c r="AV250" s="74" t="e">
        <f t="shared" si="156"/>
        <v>#VALUE!</v>
      </c>
      <c r="AW250" s="74" t="e">
        <f t="shared" si="156"/>
        <v>#VALUE!</v>
      </c>
      <c r="AX250" s="74" t="e">
        <f t="shared" si="156"/>
        <v>#VALUE!</v>
      </c>
      <c r="AY250" s="74" t="e">
        <f t="shared" si="156"/>
        <v>#VALUE!</v>
      </c>
      <c r="AZ250" s="74" t="e">
        <f t="shared" si="156"/>
        <v>#VALUE!</v>
      </c>
      <c r="BA250" s="74" t="e">
        <f t="shared" si="156"/>
        <v>#VALUE!</v>
      </c>
      <c r="BB250" s="74" t="e">
        <f t="shared" si="156"/>
        <v>#VALUE!</v>
      </c>
      <c r="BC250" s="74" t="e">
        <f t="shared" si="156"/>
        <v>#VALUE!</v>
      </c>
      <c r="BD250" s="74" t="e">
        <f t="shared" si="156"/>
        <v>#VALUE!</v>
      </c>
      <c r="BE250" s="74" t="e">
        <f t="shared" si="156"/>
        <v>#VALUE!</v>
      </c>
      <c r="BF250" s="169" t="e">
        <f t="shared" si="147"/>
        <v>#VALUE!</v>
      </c>
    </row>
    <row r="251" spans="15:59" ht="14.4" hidden="1" customHeight="1" x14ac:dyDescent="0.3">
      <c r="O251" s="287"/>
      <c r="P251" s="288"/>
      <c r="Q251" s="289"/>
      <c r="R251" s="277" t="s">
        <v>122</v>
      </c>
      <c r="S251" s="278"/>
      <c r="T251" s="278"/>
      <c r="U251" s="278"/>
      <c r="V251" s="278"/>
      <c r="W251" s="279"/>
      <c r="X251" s="73"/>
      <c r="Y251" s="73"/>
      <c r="Z251" s="73"/>
      <c r="AA251" s="64" t="e">
        <f t="shared" ref="AA251:BE251" si="157">COUNTIFS($F$3:$F$37,$O$224,$L$3:$L$37,"FT",AA$3:AA$41,"A")+COUNTIFS($F$3:$F$37,$O$224,$L$3:$L$37,"FT",AA$3:AA$41,"SL")</f>
        <v>#VALUE!</v>
      </c>
      <c r="AB251" s="64" t="e">
        <f t="shared" si="157"/>
        <v>#VALUE!</v>
      </c>
      <c r="AC251" s="64" t="e">
        <f t="shared" si="157"/>
        <v>#VALUE!</v>
      </c>
      <c r="AD251" s="64" t="e">
        <f t="shared" si="157"/>
        <v>#VALUE!</v>
      </c>
      <c r="AE251" s="64" t="e">
        <f t="shared" si="157"/>
        <v>#VALUE!</v>
      </c>
      <c r="AF251" s="64" t="e">
        <f t="shared" si="157"/>
        <v>#VALUE!</v>
      </c>
      <c r="AG251" s="64" t="e">
        <f t="shared" si="157"/>
        <v>#VALUE!</v>
      </c>
      <c r="AH251" s="64" t="e">
        <f t="shared" si="157"/>
        <v>#VALUE!</v>
      </c>
      <c r="AI251" s="64" t="e">
        <f t="shared" si="157"/>
        <v>#VALUE!</v>
      </c>
      <c r="AJ251" s="64" t="e">
        <f t="shared" si="157"/>
        <v>#VALUE!</v>
      </c>
      <c r="AK251" s="64" t="e">
        <f t="shared" si="157"/>
        <v>#VALUE!</v>
      </c>
      <c r="AL251" s="64" t="e">
        <f t="shared" si="157"/>
        <v>#VALUE!</v>
      </c>
      <c r="AM251" s="64" t="e">
        <f t="shared" si="157"/>
        <v>#VALUE!</v>
      </c>
      <c r="AN251" s="64" t="e">
        <f t="shared" si="157"/>
        <v>#VALUE!</v>
      </c>
      <c r="AO251" s="64" t="e">
        <f t="shared" si="157"/>
        <v>#VALUE!</v>
      </c>
      <c r="AP251" s="64" t="e">
        <f t="shared" si="157"/>
        <v>#VALUE!</v>
      </c>
      <c r="AQ251" s="64" t="e">
        <f t="shared" si="157"/>
        <v>#VALUE!</v>
      </c>
      <c r="AR251" s="64" t="e">
        <f t="shared" si="157"/>
        <v>#VALUE!</v>
      </c>
      <c r="AS251" s="64" t="e">
        <f t="shared" si="157"/>
        <v>#VALUE!</v>
      </c>
      <c r="AT251" s="64" t="e">
        <f t="shared" si="157"/>
        <v>#VALUE!</v>
      </c>
      <c r="AU251" s="64" t="e">
        <f t="shared" si="157"/>
        <v>#VALUE!</v>
      </c>
      <c r="AV251" s="64" t="e">
        <f t="shared" si="157"/>
        <v>#VALUE!</v>
      </c>
      <c r="AW251" s="64" t="e">
        <f t="shared" si="157"/>
        <v>#VALUE!</v>
      </c>
      <c r="AX251" s="64" t="e">
        <f t="shared" si="157"/>
        <v>#VALUE!</v>
      </c>
      <c r="AY251" s="64" t="e">
        <f t="shared" si="157"/>
        <v>#VALUE!</v>
      </c>
      <c r="AZ251" s="64" t="e">
        <f t="shared" si="157"/>
        <v>#VALUE!</v>
      </c>
      <c r="BA251" s="64" t="e">
        <f t="shared" si="157"/>
        <v>#VALUE!</v>
      </c>
      <c r="BB251" s="64" t="e">
        <f t="shared" si="157"/>
        <v>#VALUE!</v>
      </c>
      <c r="BC251" s="64" t="e">
        <f t="shared" si="157"/>
        <v>#VALUE!</v>
      </c>
      <c r="BD251" s="64" t="e">
        <f t="shared" si="157"/>
        <v>#VALUE!</v>
      </c>
      <c r="BE251" s="64" t="e">
        <f t="shared" si="157"/>
        <v>#VALUE!</v>
      </c>
      <c r="BF251" s="165" t="e">
        <f t="shared" si="147"/>
        <v>#VALUE!</v>
      </c>
    </row>
    <row r="252" spans="15:59" ht="14.4" hidden="1" customHeight="1" x14ac:dyDescent="0.3">
      <c r="O252" s="287"/>
      <c r="P252" s="288"/>
      <c r="Q252" s="289"/>
      <c r="R252" s="277" t="s">
        <v>137</v>
      </c>
      <c r="S252" s="278"/>
      <c r="T252" s="278"/>
      <c r="U252" s="278"/>
      <c r="V252" s="278"/>
      <c r="W252" s="279"/>
      <c r="X252" s="73"/>
      <c r="Y252" s="73"/>
      <c r="Z252" s="73"/>
      <c r="AA252" s="64" t="e">
        <f t="shared" ref="AA252:BE252" si="158">COUNTIFS($F$3:$F$37,$O$224,$L$3:$L$37,"HT",AA$3:AA$41,"A")+COUNTIFS($F$3:$F$37,$O$224,$L$3:$L$37,"HT",AA$3:AA$41,"SL")</f>
        <v>#VALUE!</v>
      </c>
      <c r="AB252" s="64" t="e">
        <f t="shared" si="158"/>
        <v>#VALUE!</v>
      </c>
      <c r="AC252" s="64" t="e">
        <f t="shared" si="158"/>
        <v>#VALUE!</v>
      </c>
      <c r="AD252" s="64" t="e">
        <f t="shared" si="158"/>
        <v>#VALUE!</v>
      </c>
      <c r="AE252" s="64" t="e">
        <f t="shared" si="158"/>
        <v>#VALUE!</v>
      </c>
      <c r="AF252" s="64" t="e">
        <f t="shared" si="158"/>
        <v>#VALUE!</v>
      </c>
      <c r="AG252" s="64" t="e">
        <f t="shared" si="158"/>
        <v>#VALUE!</v>
      </c>
      <c r="AH252" s="64" t="e">
        <f t="shared" si="158"/>
        <v>#VALUE!</v>
      </c>
      <c r="AI252" s="64" t="e">
        <f t="shared" si="158"/>
        <v>#VALUE!</v>
      </c>
      <c r="AJ252" s="64" t="e">
        <f t="shared" si="158"/>
        <v>#VALUE!</v>
      </c>
      <c r="AK252" s="64" t="e">
        <f t="shared" si="158"/>
        <v>#VALUE!</v>
      </c>
      <c r="AL252" s="64" t="e">
        <f t="shared" si="158"/>
        <v>#VALUE!</v>
      </c>
      <c r="AM252" s="64" t="e">
        <f t="shared" si="158"/>
        <v>#VALUE!</v>
      </c>
      <c r="AN252" s="64" t="e">
        <f t="shared" si="158"/>
        <v>#VALUE!</v>
      </c>
      <c r="AO252" s="64" t="e">
        <f t="shared" si="158"/>
        <v>#VALUE!</v>
      </c>
      <c r="AP252" s="64" t="e">
        <f t="shared" si="158"/>
        <v>#VALUE!</v>
      </c>
      <c r="AQ252" s="64" t="e">
        <f t="shared" si="158"/>
        <v>#VALUE!</v>
      </c>
      <c r="AR252" s="64" t="e">
        <f t="shared" si="158"/>
        <v>#VALUE!</v>
      </c>
      <c r="AS252" s="64" t="e">
        <f t="shared" si="158"/>
        <v>#VALUE!</v>
      </c>
      <c r="AT252" s="64" t="e">
        <f t="shared" si="158"/>
        <v>#VALUE!</v>
      </c>
      <c r="AU252" s="64" t="e">
        <f t="shared" si="158"/>
        <v>#VALUE!</v>
      </c>
      <c r="AV252" s="64" t="e">
        <f t="shared" si="158"/>
        <v>#VALUE!</v>
      </c>
      <c r="AW252" s="64" t="e">
        <f t="shared" si="158"/>
        <v>#VALUE!</v>
      </c>
      <c r="AX252" s="64" t="e">
        <f t="shared" si="158"/>
        <v>#VALUE!</v>
      </c>
      <c r="AY252" s="64" t="e">
        <f t="shared" si="158"/>
        <v>#VALUE!</v>
      </c>
      <c r="AZ252" s="64" t="e">
        <f t="shared" si="158"/>
        <v>#VALUE!</v>
      </c>
      <c r="BA252" s="64" t="e">
        <f t="shared" si="158"/>
        <v>#VALUE!</v>
      </c>
      <c r="BB252" s="64" t="e">
        <f t="shared" si="158"/>
        <v>#VALUE!</v>
      </c>
      <c r="BC252" s="64" t="e">
        <f t="shared" si="158"/>
        <v>#VALUE!</v>
      </c>
      <c r="BD252" s="64" t="e">
        <f t="shared" si="158"/>
        <v>#VALUE!</v>
      </c>
      <c r="BE252" s="64" t="e">
        <f t="shared" si="158"/>
        <v>#VALUE!</v>
      </c>
      <c r="BF252" s="165" t="e">
        <f t="shared" si="147"/>
        <v>#VALUE!</v>
      </c>
    </row>
    <row r="253" spans="15:59" ht="14.4" hidden="1" customHeight="1" x14ac:dyDescent="0.3">
      <c r="O253" s="287"/>
      <c r="P253" s="288"/>
      <c r="Q253" s="289"/>
      <c r="R253" s="277" t="s">
        <v>140</v>
      </c>
      <c r="S253" s="278"/>
      <c r="T253" s="278"/>
      <c r="U253" s="278"/>
      <c r="V253" s="278"/>
      <c r="W253" s="279"/>
      <c r="X253" s="73"/>
      <c r="Y253" s="73"/>
      <c r="Z253" s="73"/>
      <c r="AA253" s="64" t="e">
        <f t="shared" ref="AA253:BE253" si="159">COUNTIFS($F$3:$F$37,$O$224,AA3:AA41,"U")+COUNTIFS($F$3:$F$37,$O$224,AA3:AA41,"UC")+COUNTIFS($F$3:$F$37,$O$224,AA3:AA41,"NCNS")+COUNTIFS($F$3:$F$37,$O$224,AA3:AA41,"TR-U")+COUNTIFS($F$3:$F$37,$O$224,AA3:AA41,"TR-UC")+COUNTIFS($F$3:$F$37,$O$224,AA3:AA41,"TR-NCNS")</f>
        <v>#VALUE!</v>
      </c>
      <c r="AB253" s="64" t="e">
        <f t="shared" si="159"/>
        <v>#VALUE!</v>
      </c>
      <c r="AC253" s="64" t="e">
        <f t="shared" si="159"/>
        <v>#VALUE!</v>
      </c>
      <c r="AD253" s="64" t="e">
        <f t="shared" si="159"/>
        <v>#VALUE!</v>
      </c>
      <c r="AE253" s="64" t="e">
        <f t="shared" si="159"/>
        <v>#VALUE!</v>
      </c>
      <c r="AF253" s="64" t="e">
        <f t="shared" si="159"/>
        <v>#VALUE!</v>
      </c>
      <c r="AG253" s="64" t="e">
        <f t="shared" si="159"/>
        <v>#VALUE!</v>
      </c>
      <c r="AH253" s="64" t="e">
        <f t="shared" si="159"/>
        <v>#VALUE!</v>
      </c>
      <c r="AI253" s="64" t="e">
        <f t="shared" si="159"/>
        <v>#VALUE!</v>
      </c>
      <c r="AJ253" s="64" t="e">
        <f t="shared" si="159"/>
        <v>#VALUE!</v>
      </c>
      <c r="AK253" s="64" t="e">
        <f t="shared" si="159"/>
        <v>#VALUE!</v>
      </c>
      <c r="AL253" s="64" t="e">
        <f t="shared" si="159"/>
        <v>#VALUE!</v>
      </c>
      <c r="AM253" s="64" t="e">
        <f t="shared" si="159"/>
        <v>#VALUE!</v>
      </c>
      <c r="AN253" s="64" t="e">
        <f t="shared" si="159"/>
        <v>#VALUE!</v>
      </c>
      <c r="AO253" s="64" t="e">
        <f t="shared" si="159"/>
        <v>#VALUE!</v>
      </c>
      <c r="AP253" s="64" t="e">
        <f t="shared" si="159"/>
        <v>#VALUE!</v>
      </c>
      <c r="AQ253" s="64" t="e">
        <f t="shared" si="159"/>
        <v>#VALUE!</v>
      </c>
      <c r="AR253" s="64" t="e">
        <f t="shared" si="159"/>
        <v>#VALUE!</v>
      </c>
      <c r="AS253" s="64" t="e">
        <f t="shared" si="159"/>
        <v>#VALUE!</v>
      </c>
      <c r="AT253" s="64" t="e">
        <f t="shared" si="159"/>
        <v>#VALUE!</v>
      </c>
      <c r="AU253" s="64" t="e">
        <f t="shared" si="159"/>
        <v>#VALUE!</v>
      </c>
      <c r="AV253" s="64" t="e">
        <f t="shared" si="159"/>
        <v>#VALUE!</v>
      </c>
      <c r="AW253" s="64" t="e">
        <f t="shared" si="159"/>
        <v>#VALUE!</v>
      </c>
      <c r="AX253" s="64" t="e">
        <f t="shared" si="159"/>
        <v>#VALUE!</v>
      </c>
      <c r="AY253" s="64" t="e">
        <f t="shared" si="159"/>
        <v>#VALUE!</v>
      </c>
      <c r="AZ253" s="64" t="e">
        <f t="shared" si="159"/>
        <v>#VALUE!</v>
      </c>
      <c r="BA253" s="64" t="e">
        <f t="shared" si="159"/>
        <v>#VALUE!</v>
      </c>
      <c r="BB253" s="64" t="e">
        <f t="shared" si="159"/>
        <v>#VALUE!</v>
      </c>
      <c r="BC253" s="64" t="e">
        <f t="shared" si="159"/>
        <v>#VALUE!</v>
      </c>
      <c r="BD253" s="64" t="e">
        <f t="shared" si="159"/>
        <v>#VALUE!</v>
      </c>
      <c r="BE253" s="64" t="e">
        <f t="shared" si="159"/>
        <v>#VALUE!</v>
      </c>
      <c r="BF253" s="165" t="e">
        <f t="shared" si="147"/>
        <v>#VALUE!</v>
      </c>
    </row>
    <row r="254" spans="15:59" ht="14.4" hidden="1" customHeight="1" x14ac:dyDescent="0.3">
      <c r="O254" s="287"/>
      <c r="P254" s="288"/>
      <c r="Q254" s="289"/>
      <c r="R254" s="277" t="s">
        <v>143</v>
      </c>
      <c r="S254" s="278"/>
      <c r="T254" s="278"/>
      <c r="U254" s="278"/>
      <c r="V254" s="278"/>
      <c r="W254" s="279"/>
      <c r="X254" s="73"/>
      <c r="Y254" s="73"/>
      <c r="Z254" s="73"/>
      <c r="AA254" s="74" t="e">
        <f>AA255+(AA256/2)</f>
        <v>#VALUE!</v>
      </c>
      <c r="AB254" s="74" t="e">
        <f t="shared" ref="AB254:BE254" si="160">AB255+(AB256/2)</f>
        <v>#VALUE!</v>
      </c>
      <c r="AC254" s="74" t="e">
        <f t="shared" si="160"/>
        <v>#VALUE!</v>
      </c>
      <c r="AD254" s="74" t="e">
        <f t="shared" si="160"/>
        <v>#VALUE!</v>
      </c>
      <c r="AE254" s="74" t="e">
        <f t="shared" si="160"/>
        <v>#VALUE!</v>
      </c>
      <c r="AF254" s="74" t="e">
        <f t="shared" si="160"/>
        <v>#VALUE!</v>
      </c>
      <c r="AG254" s="74" t="e">
        <f t="shared" si="160"/>
        <v>#VALUE!</v>
      </c>
      <c r="AH254" s="74" t="e">
        <f t="shared" si="160"/>
        <v>#VALUE!</v>
      </c>
      <c r="AI254" s="74" t="e">
        <f t="shared" si="160"/>
        <v>#VALUE!</v>
      </c>
      <c r="AJ254" s="74" t="e">
        <f t="shared" si="160"/>
        <v>#VALUE!</v>
      </c>
      <c r="AK254" s="74" t="e">
        <f t="shared" si="160"/>
        <v>#VALUE!</v>
      </c>
      <c r="AL254" s="74" t="e">
        <f t="shared" si="160"/>
        <v>#VALUE!</v>
      </c>
      <c r="AM254" s="74" t="e">
        <f t="shared" si="160"/>
        <v>#VALUE!</v>
      </c>
      <c r="AN254" s="74" t="e">
        <f t="shared" si="160"/>
        <v>#VALUE!</v>
      </c>
      <c r="AO254" s="74" t="e">
        <f t="shared" si="160"/>
        <v>#VALUE!</v>
      </c>
      <c r="AP254" s="74" t="e">
        <f t="shared" si="160"/>
        <v>#VALUE!</v>
      </c>
      <c r="AQ254" s="74" t="e">
        <f t="shared" si="160"/>
        <v>#VALUE!</v>
      </c>
      <c r="AR254" s="74" t="e">
        <f t="shared" si="160"/>
        <v>#VALUE!</v>
      </c>
      <c r="AS254" s="74" t="e">
        <f t="shared" si="160"/>
        <v>#VALUE!</v>
      </c>
      <c r="AT254" s="74" t="e">
        <f t="shared" si="160"/>
        <v>#VALUE!</v>
      </c>
      <c r="AU254" s="74" t="e">
        <f t="shared" si="160"/>
        <v>#VALUE!</v>
      </c>
      <c r="AV254" s="74" t="e">
        <f t="shared" si="160"/>
        <v>#VALUE!</v>
      </c>
      <c r="AW254" s="74" t="e">
        <f t="shared" si="160"/>
        <v>#VALUE!</v>
      </c>
      <c r="AX254" s="74" t="e">
        <f t="shared" si="160"/>
        <v>#VALUE!</v>
      </c>
      <c r="AY254" s="74" t="e">
        <f t="shared" si="160"/>
        <v>#VALUE!</v>
      </c>
      <c r="AZ254" s="74" t="e">
        <f t="shared" si="160"/>
        <v>#VALUE!</v>
      </c>
      <c r="BA254" s="74" t="e">
        <f t="shared" si="160"/>
        <v>#VALUE!</v>
      </c>
      <c r="BB254" s="74" t="e">
        <f t="shared" si="160"/>
        <v>#VALUE!</v>
      </c>
      <c r="BC254" s="74" t="e">
        <f t="shared" si="160"/>
        <v>#VALUE!</v>
      </c>
      <c r="BD254" s="74" t="e">
        <f t="shared" si="160"/>
        <v>#VALUE!</v>
      </c>
      <c r="BE254" s="74" t="e">
        <f t="shared" si="160"/>
        <v>#VALUE!</v>
      </c>
      <c r="BF254" s="169" t="e">
        <f t="shared" si="147"/>
        <v>#VALUE!</v>
      </c>
    </row>
    <row r="255" spans="15:59" ht="14.4" hidden="1" customHeight="1" x14ac:dyDescent="0.3">
      <c r="O255" s="287"/>
      <c r="P255" s="288"/>
      <c r="Q255" s="289"/>
      <c r="R255" s="277" t="s">
        <v>146</v>
      </c>
      <c r="S255" s="278"/>
      <c r="T255" s="278"/>
      <c r="U255" s="278"/>
      <c r="V255" s="278"/>
      <c r="W255" s="279"/>
      <c r="X255" s="73"/>
      <c r="Y255" s="73"/>
      <c r="Z255" s="73"/>
      <c r="AA255" s="64" t="e">
        <f t="shared" ref="AA255:BE255" si="161">COUNTIFS($F$3:$F$37,$O$224,$L$3:$L$37,"FT",AA$3:AA$41,"U")+COUNTIFS($F$3:$F$37,$O$224,$L$3:$L$37,"FT",AA$3:AA$41,"UC")+COUNTIFS($F$3:$F$37,$O$224,$L$3:$L$37,"FT",AA$3:AA$41,"NCNS")+COUNTIFS($F$3:$F$37,$O$224,$L$3:$L$37,"FT",AA$3:AA$41,"TR-U")+COUNTIFS($F$3:$F$37,$O$224,$L$3:$L$37,"FT",AA$3:AA$41,"TR-UC")+COUNTIFS($F$3:$F$37,$O$224,$L$3:$L$37,"FT",AA$3:AA$41,"TR-NCNS")</f>
        <v>#VALUE!</v>
      </c>
      <c r="AB255" s="64" t="e">
        <f t="shared" si="161"/>
        <v>#VALUE!</v>
      </c>
      <c r="AC255" s="64" t="e">
        <f t="shared" si="161"/>
        <v>#VALUE!</v>
      </c>
      <c r="AD255" s="64" t="e">
        <f t="shared" si="161"/>
        <v>#VALUE!</v>
      </c>
      <c r="AE255" s="64" t="e">
        <f t="shared" si="161"/>
        <v>#VALUE!</v>
      </c>
      <c r="AF255" s="64" t="e">
        <f t="shared" si="161"/>
        <v>#VALUE!</v>
      </c>
      <c r="AG255" s="64" t="e">
        <f t="shared" si="161"/>
        <v>#VALUE!</v>
      </c>
      <c r="AH255" s="64" t="e">
        <f t="shared" si="161"/>
        <v>#VALUE!</v>
      </c>
      <c r="AI255" s="64" t="e">
        <f t="shared" si="161"/>
        <v>#VALUE!</v>
      </c>
      <c r="AJ255" s="64" t="e">
        <f t="shared" si="161"/>
        <v>#VALUE!</v>
      </c>
      <c r="AK255" s="64" t="e">
        <f t="shared" si="161"/>
        <v>#VALUE!</v>
      </c>
      <c r="AL255" s="64" t="e">
        <f t="shared" si="161"/>
        <v>#VALUE!</v>
      </c>
      <c r="AM255" s="64" t="e">
        <f t="shared" si="161"/>
        <v>#VALUE!</v>
      </c>
      <c r="AN255" s="64" t="e">
        <f t="shared" si="161"/>
        <v>#VALUE!</v>
      </c>
      <c r="AO255" s="64" t="e">
        <f t="shared" si="161"/>
        <v>#VALUE!</v>
      </c>
      <c r="AP255" s="64" t="e">
        <f t="shared" si="161"/>
        <v>#VALUE!</v>
      </c>
      <c r="AQ255" s="64" t="e">
        <f t="shared" si="161"/>
        <v>#VALUE!</v>
      </c>
      <c r="AR255" s="64" t="e">
        <f t="shared" si="161"/>
        <v>#VALUE!</v>
      </c>
      <c r="AS255" s="64" t="e">
        <f t="shared" si="161"/>
        <v>#VALUE!</v>
      </c>
      <c r="AT255" s="64" t="e">
        <f t="shared" si="161"/>
        <v>#VALUE!</v>
      </c>
      <c r="AU255" s="64" t="e">
        <f t="shared" si="161"/>
        <v>#VALUE!</v>
      </c>
      <c r="AV255" s="64" t="e">
        <f t="shared" si="161"/>
        <v>#VALUE!</v>
      </c>
      <c r="AW255" s="64" t="e">
        <f t="shared" si="161"/>
        <v>#VALUE!</v>
      </c>
      <c r="AX255" s="64" t="e">
        <f t="shared" si="161"/>
        <v>#VALUE!</v>
      </c>
      <c r="AY255" s="64" t="e">
        <f t="shared" si="161"/>
        <v>#VALUE!</v>
      </c>
      <c r="AZ255" s="64" t="e">
        <f t="shared" si="161"/>
        <v>#VALUE!</v>
      </c>
      <c r="BA255" s="64" t="e">
        <f t="shared" si="161"/>
        <v>#VALUE!</v>
      </c>
      <c r="BB255" s="64" t="e">
        <f t="shared" si="161"/>
        <v>#VALUE!</v>
      </c>
      <c r="BC255" s="64" t="e">
        <f t="shared" si="161"/>
        <v>#VALUE!</v>
      </c>
      <c r="BD255" s="64" t="e">
        <f t="shared" si="161"/>
        <v>#VALUE!</v>
      </c>
      <c r="BE255" s="64" t="e">
        <f t="shared" si="161"/>
        <v>#VALUE!</v>
      </c>
      <c r="BF255" s="165" t="e">
        <f t="shared" si="147"/>
        <v>#VALUE!</v>
      </c>
    </row>
    <row r="256" spans="15:59" ht="14.4" hidden="1" customHeight="1" x14ac:dyDescent="0.3">
      <c r="O256" s="287"/>
      <c r="P256" s="288"/>
      <c r="Q256" s="289"/>
      <c r="R256" s="277" t="s">
        <v>150</v>
      </c>
      <c r="S256" s="278"/>
      <c r="T256" s="278"/>
      <c r="U256" s="278"/>
      <c r="V256" s="278"/>
      <c r="W256" s="279"/>
      <c r="X256" s="73"/>
      <c r="Y256" s="73"/>
      <c r="Z256" s="73"/>
      <c r="AA256" s="64" t="e">
        <f t="shared" ref="AA256:BE256" si="162">COUNTIFS($F$3:$F$37,$O$224,$L$3:$L$37,"HT",AA$3:AA$41,"U")+COUNTIFS($F$3:$F$37,$O$224,$L$3:$L$37,"HT",AA$3:AA$41,"UC")+COUNTIFS($F$3:$F$37,$O$224,$L$3:$L$37,"HT",AA$3:AA$41,"NCNS")+COUNTIFS($F$3:$F$37,$O$224,$L$3:$L$37,"HT",AA$3:AA$41,"TR-U")+COUNTIFS($F$3:$F$37,$O$224,$L$3:$L$37,"HT",AA$3:AA$41,"TR-UC")+COUNTIFS($F$3:$F$37,$O$224,$L$3:$L$37,"HT",AA$3:AA$41,"TR-NCNS")</f>
        <v>#VALUE!</v>
      </c>
      <c r="AB256" s="64" t="e">
        <f t="shared" si="162"/>
        <v>#VALUE!</v>
      </c>
      <c r="AC256" s="64" t="e">
        <f t="shared" si="162"/>
        <v>#VALUE!</v>
      </c>
      <c r="AD256" s="64" t="e">
        <f t="shared" si="162"/>
        <v>#VALUE!</v>
      </c>
      <c r="AE256" s="64" t="e">
        <f t="shared" si="162"/>
        <v>#VALUE!</v>
      </c>
      <c r="AF256" s="64" t="e">
        <f t="shared" si="162"/>
        <v>#VALUE!</v>
      </c>
      <c r="AG256" s="64" t="e">
        <f t="shared" si="162"/>
        <v>#VALUE!</v>
      </c>
      <c r="AH256" s="64" t="e">
        <f t="shared" si="162"/>
        <v>#VALUE!</v>
      </c>
      <c r="AI256" s="64" t="e">
        <f t="shared" si="162"/>
        <v>#VALUE!</v>
      </c>
      <c r="AJ256" s="64" t="e">
        <f t="shared" si="162"/>
        <v>#VALUE!</v>
      </c>
      <c r="AK256" s="64" t="e">
        <f t="shared" si="162"/>
        <v>#VALUE!</v>
      </c>
      <c r="AL256" s="64" t="e">
        <f t="shared" si="162"/>
        <v>#VALUE!</v>
      </c>
      <c r="AM256" s="64" t="e">
        <f t="shared" si="162"/>
        <v>#VALUE!</v>
      </c>
      <c r="AN256" s="64" t="e">
        <f t="shared" si="162"/>
        <v>#VALUE!</v>
      </c>
      <c r="AO256" s="64" t="e">
        <f t="shared" si="162"/>
        <v>#VALUE!</v>
      </c>
      <c r="AP256" s="64" t="e">
        <f t="shared" si="162"/>
        <v>#VALUE!</v>
      </c>
      <c r="AQ256" s="64" t="e">
        <f t="shared" si="162"/>
        <v>#VALUE!</v>
      </c>
      <c r="AR256" s="64" t="e">
        <f t="shared" si="162"/>
        <v>#VALUE!</v>
      </c>
      <c r="AS256" s="64" t="e">
        <f t="shared" si="162"/>
        <v>#VALUE!</v>
      </c>
      <c r="AT256" s="64" t="e">
        <f t="shared" si="162"/>
        <v>#VALUE!</v>
      </c>
      <c r="AU256" s="64" t="e">
        <f t="shared" si="162"/>
        <v>#VALUE!</v>
      </c>
      <c r="AV256" s="64" t="e">
        <f t="shared" si="162"/>
        <v>#VALUE!</v>
      </c>
      <c r="AW256" s="64" t="e">
        <f t="shared" si="162"/>
        <v>#VALUE!</v>
      </c>
      <c r="AX256" s="64" t="e">
        <f t="shared" si="162"/>
        <v>#VALUE!</v>
      </c>
      <c r="AY256" s="64" t="e">
        <f t="shared" si="162"/>
        <v>#VALUE!</v>
      </c>
      <c r="AZ256" s="64" t="e">
        <f t="shared" si="162"/>
        <v>#VALUE!</v>
      </c>
      <c r="BA256" s="64" t="e">
        <f t="shared" si="162"/>
        <v>#VALUE!</v>
      </c>
      <c r="BB256" s="64" t="e">
        <f t="shared" si="162"/>
        <v>#VALUE!</v>
      </c>
      <c r="BC256" s="64" t="e">
        <f t="shared" si="162"/>
        <v>#VALUE!</v>
      </c>
      <c r="BD256" s="64" t="e">
        <f t="shared" si="162"/>
        <v>#VALUE!</v>
      </c>
      <c r="BE256" s="64" t="e">
        <f t="shared" si="162"/>
        <v>#VALUE!</v>
      </c>
      <c r="BF256" s="165" t="e">
        <f t="shared" si="147"/>
        <v>#VALUE!</v>
      </c>
    </row>
    <row r="257" spans="15:58" ht="14.4" hidden="1" customHeight="1" x14ac:dyDescent="0.3">
      <c r="O257" s="287"/>
      <c r="P257" s="288"/>
      <c r="Q257" s="289"/>
      <c r="R257" s="277" t="s">
        <v>153</v>
      </c>
      <c r="S257" s="278"/>
      <c r="T257" s="278"/>
      <c r="U257" s="278"/>
      <c r="V257" s="278"/>
      <c r="W257" s="279"/>
      <c r="X257" s="73"/>
      <c r="Y257" s="73"/>
      <c r="Z257" s="73"/>
      <c r="AA257" s="64" t="e">
        <f t="shared" ref="AA257:BE257" si="163">COUNTIFS($F$3:$F$37,$O$224,AA3:AA41,"S")+COUNTIFS($F$3:$F$37,$O$224,AA3:AA41,"TR-S")</f>
        <v>#VALUE!</v>
      </c>
      <c r="AB257" s="64" t="e">
        <f t="shared" si="163"/>
        <v>#VALUE!</v>
      </c>
      <c r="AC257" s="64" t="e">
        <f t="shared" si="163"/>
        <v>#VALUE!</v>
      </c>
      <c r="AD257" s="64" t="e">
        <f t="shared" si="163"/>
        <v>#VALUE!</v>
      </c>
      <c r="AE257" s="64" t="e">
        <f t="shared" si="163"/>
        <v>#VALUE!</v>
      </c>
      <c r="AF257" s="64" t="e">
        <f t="shared" si="163"/>
        <v>#VALUE!</v>
      </c>
      <c r="AG257" s="64" t="e">
        <f t="shared" si="163"/>
        <v>#VALUE!</v>
      </c>
      <c r="AH257" s="64" t="e">
        <f t="shared" si="163"/>
        <v>#VALUE!</v>
      </c>
      <c r="AI257" s="64" t="e">
        <f t="shared" si="163"/>
        <v>#VALUE!</v>
      </c>
      <c r="AJ257" s="64" t="e">
        <f t="shared" si="163"/>
        <v>#VALUE!</v>
      </c>
      <c r="AK257" s="64" t="e">
        <f t="shared" si="163"/>
        <v>#VALUE!</v>
      </c>
      <c r="AL257" s="64" t="e">
        <f t="shared" si="163"/>
        <v>#VALUE!</v>
      </c>
      <c r="AM257" s="64" t="e">
        <f t="shared" si="163"/>
        <v>#VALUE!</v>
      </c>
      <c r="AN257" s="64" t="e">
        <f t="shared" si="163"/>
        <v>#VALUE!</v>
      </c>
      <c r="AO257" s="64" t="e">
        <f t="shared" si="163"/>
        <v>#VALUE!</v>
      </c>
      <c r="AP257" s="64" t="e">
        <f t="shared" si="163"/>
        <v>#VALUE!</v>
      </c>
      <c r="AQ257" s="64" t="e">
        <f t="shared" si="163"/>
        <v>#VALUE!</v>
      </c>
      <c r="AR257" s="64" t="e">
        <f t="shared" si="163"/>
        <v>#VALUE!</v>
      </c>
      <c r="AS257" s="64" t="e">
        <f t="shared" si="163"/>
        <v>#VALUE!</v>
      </c>
      <c r="AT257" s="64" t="e">
        <f t="shared" si="163"/>
        <v>#VALUE!</v>
      </c>
      <c r="AU257" s="64" t="e">
        <f t="shared" si="163"/>
        <v>#VALUE!</v>
      </c>
      <c r="AV257" s="64" t="e">
        <f t="shared" si="163"/>
        <v>#VALUE!</v>
      </c>
      <c r="AW257" s="64" t="e">
        <f t="shared" si="163"/>
        <v>#VALUE!</v>
      </c>
      <c r="AX257" s="64" t="e">
        <f t="shared" si="163"/>
        <v>#VALUE!</v>
      </c>
      <c r="AY257" s="64" t="e">
        <f t="shared" si="163"/>
        <v>#VALUE!</v>
      </c>
      <c r="AZ257" s="64" t="e">
        <f t="shared" si="163"/>
        <v>#VALUE!</v>
      </c>
      <c r="BA257" s="64" t="e">
        <f t="shared" si="163"/>
        <v>#VALUE!</v>
      </c>
      <c r="BB257" s="64" t="e">
        <f t="shared" si="163"/>
        <v>#VALUE!</v>
      </c>
      <c r="BC257" s="64" t="e">
        <f t="shared" si="163"/>
        <v>#VALUE!</v>
      </c>
      <c r="BD257" s="64" t="e">
        <f t="shared" si="163"/>
        <v>#VALUE!</v>
      </c>
      <c r="BE257" s="64" t="e">
        <f t="shared" si="163"/>
        <v>#VALUE!</v>
      </c>
      <c r="BF257" s="165" t="e">
        <f t="shared" ref="BF257:BF263" si="164">MAX(AA257:BE257)</f>
        <v>#VALUE!</v>
      </c>
    </row>
    <row r="258" spans="15:58" ht="14.4" hidden="1" customHeight="1" x14ac:dyDescent="0.3">
      <c r="O258" s="287"/>
      <c r="P258" s="288"/>
      <c r="Q258" s="289"/>
      <c r="R258" s="277" t="s">
        <v>157</v>
      </c>
      <c r="S258" s="278"/>
      <c r="T258" s="278"/>
      <c r="U258" s="278"/>
      <c r="V258" s="278"/>
      <c r="W258" s="279"/>
      <c r="X258" s="73"/>
      <c r="Y258" s="73"/>
      <c r="Z258" s="73"/>
      <c r="AA258" s="74" t="e">
        <f>AA259+(AA260/2)</f>
        <v>#VALUE!</v>
      </c>
      <c r="AB258" s="74" t="e">
        <f t="shared" ref="AB258:BE258" si="165">AB259+(AB260/2)</f>
        <v>#VALUE!</v>
      </c>
      <c r="AC258" s="74" t="e">
        <f t="shared" si="165"/>
        <v>#VALUE!</v>
      </c>
      <c r="AD258" s="74" t="e">
        <f t="shared" si="165"/>
        <v>#VALUE!</v>
      </c>
      <c r="AE258" s="74" t="e">
        <f t="shared" si="165"/>
        <v>#VALUE!</v>
      </c>
      <c r="AF258" s="74" t="e">
        <f t="shared" si="165"/>
        <v>#VALUE!</v>
      </c>
      <c r="AG258" s="74" t="e">
        <f t="shared" si="165"/>
        <v>#VALUE!</v>
      </c>
      <c r="AH258" s="74" t="e">
        <f t="shared" si="165"/>
        <v>#VALUE!</v>
      </c>
      <c r="AI258" s="74" t="e">
        <f t="shared" si="165"/>
        <v>#VALUE!</v>
      </c>
      <c r="AJ258" s="74" t="e">
        <f t="shared" si="165"/>
        <v>#VALUE!</v>
      </c>
      <c r="AK258" s="74" t="e">
        <f t="shared" si="165"/>
        <v>#VALUE!</v>
      </c>
      <c r="AL258" s="74" t="e">
        <f t="shared" si="165"/>
        <v>#VALUE!</v>
      </c>
      <c r="AM258" s="74" t="e">
        <f t="shared" si="165"/>
        <v>#VALUE!</v>
      </c>
      <c r="AN258" s="74" t="e">
        <f t="shared" si="165"/>
        <v>#VALUE!</v>
      </c>
      <c r="AO258" s="74" t="e">
        <f t="shared" si="165"/>
        <v>#VALUE!</v>
      </c>
      <c r="AP258" s="74" t="e">
        <f t="shared" si="165"/>
        <v>#VALUE!</v>
      </c>
      <c r="AQ258" s="74" t="e">
        <f t="shared" si="165"/>
        <v>#VALUE!</v>
      </c>
      <c r="AR258" s="74" t="e">
        <f t="shared" si="165"/>
        <v>#VALUE!</v>
      </c>
      <c r="AS258" s="74" t="e">
        <f t="shared" si="165"/>
        <v>#VALUE!</v>
      </c>
      <c r="AT258" s="74" t="e">
        <f t="shared" si="165"/>
        <v>#VALUE!</v>
      </c>
      <c r="AU258" s="74" t="e">
        <f t="shared" si="165"/>
        <v>#VALUE!</v>
      </c>
      <c r="AV258" s="74" t="e">
        <f t="shared" si="165"/>
        <v>#VALUE!</v>
      </c>
      <c r="AW258" s="74" t="e">
        <f t="shared" si="165"/>
        <v>#VALUE!</v>
      </c>
      <c r="AX258" s="74" t="e">
        <f t="shared" si="165"/>
        <v>#VALUE!</v>
      </c>
      <c r="AY258" s="74" t="e">
        <f t="shared" si="165"/>
        <v>#VALUE!</v>
      </c>
      <c r="AZ258" s="74" t="e">
        <f t="shared" si="165"/>
        <v>#VALUE!</v>
      </c>
      <c r="BA258" s="74" t="e">
        <f t="shared" si="165"/>
        <v>#VALUE!</v>
      </c>
      <c r="BB258" s="74" t="e">
        <f t="shared" si="165"/>
        <v>#VALUE!</v>
      </c>
      <c r="BC258" s="74" t="e">
        <f t="shared" si="165"/>
        <v>#VALUE!</v>
      </c>
      <c r="BD258" s="74" t="e">
        <f t="shared" si="165"/>
        <v>#VALUE!</v>
      </c>
      <c r="BE258" s="74" t="e">
        <f t="shared" si="165"/>
        <v>#VALUE!</v>
      </c>
      <c r="BF258" s="169" t="e">
        <f t="shared" si="164"/>
        <v>#VALUE!</v>
      </c>
    </row>
    <row r="259" spans="15:58" ht="14.4" hidden="1" customHeight="1" x14ac:dyDescent="0.3">
      <c r="O259" s="287"/>
      <c r="P259" s="288"/>
      <c r="Q259" s="289"/>
      <c r="R259" s="277" t="s">
        <v>160</v>
      </c>
      <c r="S259" s="278"/>
      <c r="T259" s="278"/>
      <c r="U259" s="278"/>
      <c r="V259" s="278"/>
      <c r="W259" s="279"/>
      <c r="X259" s="73"/>
      <c r="Y259" s="73"/>
      <c r="Z259" s="73"/>
      <c r="AA259" s="64" t="e">
        <f t="shared" ref="AA259:BE259" si="166">COUNTIFS($F$3:$F$37,$O$224,$L$3:$L$37,"FT",AA$3:AA$41,"S")+COUNTIFS($F$3:$F$37,$O$224,$L$3:$L$37,"FT",AA$3:AA$41,"TR-S")</f>
        <v>#VALUE!</v>
      </c>
      <c r="AB259" s="64" t="e">
        <f t="shared" si="166"/>
        <v>#VALUE!</v>
      </c>
      <c r="AC259" s="64" t="e">
        <f t="shared" si="166"/>
        <v>#VALUE!</v>
      </c>
      <c r="AD259" s="64" t="e">
        <f t="shared" si="166"/>
        <v>#VALUE!</v>
      </c>
      <c r="AE259" s="64" t="e">
        <f t="shared" si="166"/>
        <v>#VALUE!</v>
      </c>
      <c r="AF259" s="64" t="e">
        <f t="shared" si="166"/>
        <v>#VALUE!</v>
      </c>
      <c r="AG259" s="64" t="e">
        <f t="shared" si="166"/>
        <v>#VALUE!</v>
      </c>
      <c r="AH259" s="64" t="e">
        <f t="shared" si="166"/>
        <v>#VALUE!</v>
      </c>
      <c r="AI259" s="64" t="e">
        <f t="shared" si="166"/>
        <v>#VALUE!</v>
      </c>
      <c r="AJ259" s="64" t="e">
        <f t="shared" si="166"/>
        <v>#VALUE!</v>
      </c>
      <c r="AK259" s="64" t="e">
        <f t="shared" si="166"/>
        <v>#VALUE!</v>
      </c>
      <c r="AL259" s="64" t="e">
        <f t="shared" si="166"/>
        <v>#VALUE!</v>
      </c>
      <c r="AM259" s="64" t="e">
        <f t="shared" si="166"/>
        <v>#VALUE!</v>
      </c>
      <c r="AN259" s="64" t="e">
        <f t="shared" si="166"/>
        <v>#VALUE!</v>
      </c>
      <c r="AO259" s="64" t="e">
        <f t="shared" si="166"/>
        <v>#VALUE!</v>
      </c>
      <c r="AP259" s="64" t="e">
        <f t="shared" si="166"/>
        <v>#VALUE!</v>
      </c>
      <c r="AQ259" s="64" t="e">
        <f t="shared" si="166"/>
        <v>#VALUE!</v>
      </c>
      <c r="AR259" s="64" t="e">
        <f t="shared" si="166"/>
        <v>#VALUE!</v>
      </c>
      <c r="AS259" s="64" t="e">
        <f t="shared" si="166"/>
        <v>#VALUE!</v>
      </c>
      <c r="AT259" s="64" t="e">
        <f t="shared" si="166"/>
        <v>#VALUE!</v>
      </c>
      <c r="AU259" s="64" t="e">
        <f t="shared" si="166"/>
        <v>#VALUE!</v>
      </c>
      <c r="AV259" s="64" t="e">
        <f t="shared" si="166"/>
        <v>#VALUE!</v>
      </c>
      <c r="AW259" s="64" t="e">
        <f t="shared" si="166"/>
        <v>#VALUE!</v>
      </c>
      <c r="AX259" s="64" t="e">
        <f t="shared" si="166"/>
        <v>#VALUE!</v>
      </c>
      <c r="AY259" s="64" t="e">
        <f t="shared" si="166"/>
        <v>#VALUE!</v>
      </c>
      <c r="AZ259" s="64" t="e">
        <f t="shared" si="166"/>
        <v>#VALUE!</v>
      </c>
      <c r="BA259" s="64" t="e">
        <f t="shared" si="166"/>
        <v>#VALUE!</v>
      </c>
      <c r="BB259" s="64" t="e">
        <f t="shared" si="166"/>
        <v>#VALUE!</v>
      </c>
      <c r="BC259" s="64" t="e">
        <f t="shared" si="166"/>
        <v>#VALUE!</v>
      </c>
      <c r="BD259" s="64" t="e">
        <f t="shared" si="166"/>
        <v>#VALUE!</v>
      </c>
      <c r="BE259" s="64" t="e">
        <f t="shared" si="166"/>
        <v>#VALUE!</v>
      </c>
      <c r="BF259" s="165" t="e">
        <f t="shared" si="164"/>
        <v>#VALUE!</v>
      </c>
    </row>
    <row r="260" spans="15:58" ht="14.4" hidden="1" customHeight="1" x14ac:dyDescent="0.3">
      <c r="O260" s="287"/>
      <c r="P260" s="288"/>
      <c r="Q260" s="289"/>
      <c r="R260" s="277" t="s">
        <v>163</v>
      </c>
      <c r="S260" s="278"/>
      <c r="T260" s="278"/>
      <c r="U260" s="278"/>
      <c r="V260" s="278"/>
      <c r="W260" s="279"/>
      <c r="X260" s="73"/>
      <c r="Y260" s="73"/>
      <c r="Z260" s="73"/>
      <c r="AA260" s="64" t="e">
        <f t="shared" ref="AA260:BE260" si="167">COUNTIFS($F$3:$F$37,$O$224,$L$3:$L$37,"HT",AA$3:AA$41,"S")+COUNTIFS($F$3:$F$37,$O$224,$L$3:$L$37,"HT",AA$3:AA$41,"TR-S")</f>
        <v>#VALUE!</v>
      </c>
      <c r="AB260" s="64" t="e">
        <f t="shared" si="167"/>
        <v>#VALUE!</v>
      </c>
      <c r="AC260" s="64" t="e">
        <f t="shared" si="167"/>
        <v>#VALUE!</v>
      </c>
      <c r="AD260" s="64" t="e">
        <f t="shared" si="167"/>
        <v>#VALUE!</v>
      </c>
      <c r="AE260" s="64" t="e">
        <f t="shared" si="167"/>
        <v>#VALUE!</v>
      </c>
      <c r="AF260" s="64" t="e">
        <f t="shared" si="167"/>
        <v>#VALUE!</v>
      </c>
      <c r="AG260" s="64" t="e">
        <f t="shared" si="167"/>
        <v>#VALUE!</v>
      </c>
      <c r="AH260" s="64" t="e">
        <f t="shared" si="167"/>
        <v>#VALUE!</v>
      </c>
      <c r="AI260" s="64" t="e">
        <f t="shared" si="167"/>
        <v>#VALUE!</v>
      </c>
      <c r="AJ260" s="64" t="e">
        <f t="shared" si="167"/>
        <v>#VALUE!</v>
      </c>
      <c r="AK260" s="64" t="e">
        <f t="shared" si="167"/>
        <v>#VALUE!</v>
      </c>
      <c r="AL260" s="64" t="e">
        <f t="shared" si="167"/>
        <v>#VALUE!</v>
      </c>
      <c r="AM260" s="64" t="e">
        <f t="shared" si="167"/>
        <v>#VALUE!</v>
      </c>
      <c r="AN260" s="64" t="e">
        <f t="shared" si="167"/>
        <v>#VALUE!</v>
      </c>
      <c r="AO260" s="64" t="e">
        <f t="shared" si="167"/>
        <v>#VALUE!</v>
      </c>
      <c r="AP260" s="64" t="e">
        <f t="shared" si="167"/>
        <v>#VALUE!</v>
      </c>
      <c r="AQ260" s="64" t="e">
        <f t="shared" si="167"/>
        <v>#VALUE!</v>
      </c>
      <c r="AR260" s="64" t="e">
        <f t="shared" si="167"/>
        <v>#VALUE!</v>
      </c>
      <c r="AS260" s="64" t="e">
        <f t="shared" si="167"/>
        <v>#VALUE!</v>
      </c>
      <c r="AT260" s="64" t="e">
        <f t="shared" si="167"/>
        <v>#VALUE!</v>
      </c>
      <c r="AU260" s="64" t="e">
        <f t="shared" si="167"/>
        <v>#VALUE!</v>
      </c>
      <c r="AV260" s="64" t="e">
        <f t="shared" si="167"/>
        <v>#VALUE!</v>
      </c>
      <c r="AW260" s="64" t="e">
        <f t="shared" si="167"/>
        <v>#VALUE!</v>
      </c>
      <c r="AX260" s="64" t="e">
        <f t="shared" si="167"/>
        <v>#VALUE!</v>
      </c>
      <c r="AY260" s="64" t="e">
        <f t="shared" si="167"/>
        <v>#VALUE!</v>
      </c>
      <c r="AZ260" s="64" t="e">
        <f t="shared" si="167"/>
        <v>#VALUE!</v>
      </c>
      <c r="BA260" s="64" t="e">
        <f t="shared" si="167"/>
        <v>#VALUE!</v>
      </c>
      <c r="BB260" s="64" t="e">
        <f t="shared" si="167"/>
        <v>#VALUE!</v>
      </c>
      <c r="BC260" s="64" t="e">
        <f t="shared" si="167"/>
        <v>#VALUE!</v>
      </c>
      <c r="BD260" s="64" t="e">
        <f t="shared" si="167"/>
        <v>#VALUE!</v>
      </c>
      <c r="BE260" s="64" t="e">
        <f t="shared" si="167"/>
        <v>#VALUE!</v>
      </c>
      <c r="BF260" s="165" t="e">
        <f t="shared" si="164"/>
        <v>#VALUE!</v>
      </c>
    </row>
    <row r="261" spans="15:58" ht="14.4" hidden="1" customHeight="1" x14ac:dyDescent="0.3">
      <c r="O261" s="287"/>
      <c r="P261" s="288"/>
      <c r="Q261" s="289"/>
      <c r="R261" s="277" t="s">
        <v>166</v>
      </c>
      <c r="S261" s="278"/>
      <c r="T261" s="278"/>
      <c r="U261" s="278"/>
      <c r="V261" s="278"/>
      <c r="W261" s="279"/>
      <c r="X261" s="73"/>
      <c r="Y261" s="73"/>
      <c r="Z261" s="73"/>
      <c r="AA261" s="64" t="e">
        <f t="shared" ref="AA261:BE261" si="168">COUNTIFS($F$3:$F$37,$O$224,AA$3:AA$41,"TD")+COUNTIFS($F$3:$F$37,$O$224,AA$3:AA$41,"PR")</f>
        <v>#VALUE!</v>
      </c>
      <c r="AB261" s="64" t="e">
        <f t="shared" si="168"/>
        <v>#VALUE!</v>
      </c>
      <c r="AC261" s="64" t="e">
        <f t="shared" si="168"/>
        <v>#VALUE!</v>
      </c>
      <c r="AD261" s="64" t="e">
        <f t="shared" si="168"/>
        <v>#VALUE!</v>
      </c>
      <c r="AE261" s="64" t="e">
        <f t="shared" si="168"/>
        <v>#VALUE!</v>
      </c>
      <c r="AF261" s="64" t="e">
        <f t="shared" si="168"/>
        <v>#VALUE!</v>
      </c>
      <c r="AG261" s="64" t="e">
        <f t="shared" si="168"/>
        <v>#VALUE!</v>
      </c>
      <c r="AH261" s="64" t="e">
        <f t="shared" si="168"/>
        <v>#VALUE!</v>
      </c>
      <c r="AI261" s="64" t="e">
        <f t="shared" si="168"/>
        <v>#VALUE!</v>
      </c>
      <c r="AJ261" s="64" t="e">
        <f t="shared" si="168"/>
        <v>#VALUE!</v>
      </c>
      <c r="AK261" s="64" t="e">
        <f t="shared" si="168"/>
        <v>#VALUE!</v>
      </c>
      <c r="AL261" s="64" t="e">
        <f t="shared" si="168"/>
        <v>#VALUE!</v>
      </c>
      <c r="AM261" s="64" t="e">
        <f t="shared" si="168"/>
        <v>#VALUE!</v>
      </c>
      <c r="AN261" s="64" t="e">
        <f t="shared" si="168"/>
        <v>#VALUE!</v>
      </c>
      <c r="AO261" s="64" t="e">
        <f t="shared" si="168"/>
        <v>#VALUE!</v>
      </c>
      <c r="AP261" s="64" t="e">
        <f t="shared" si="168"/>
        <v>#VALUE!</v>
      </c>
      <c r="AQ261" s="64" t="e">
        <f t="shared" si="168"/>
        <v>#VALUE!</v>
      </c>
      <c r="AR261" s="64" t="e">
        <f t="shared" si="168"/>
        <v>#VALUE!</v>
      </c>
      <c r="AS261" s="64" t="e">
        <f t="shared" si="168"/>
        <v>#VALUE!</v>
      </c>
      <c r="AT261" s="64" t="e">
        <f t="shared" si="168"/>
        <v>#VALUE!</v>
      </c>
      <c r="AU261" s="64" t="e">
        <f t="shared" si="168"/>
        <v>#VALUE!</v>
      </c>
      <c r="AV261" s="64" t="e">
        <f t="shared" si="168"/>
        <v>#VALUE!</v>
      </c>
      <c r="AW261" s="64" t="e">
        <f t="shared" si="168"/>
        <v>#VALUE!</v>
      </c>
      <c r="AX261" s="64" t="e">
        <f t="shared" si="168"/>
        <v>#VALUE!</v>
      </c>
      <c r="AY261" s="64" t="e">
        <f t="shared" si="168"/>
        <v>#VALUE!</v>
      </c>
      <c r="AZ261" s="64" t="e">
        <f t="shared" si="168"/>
        <v>#VALUE!</v>
      </c>
      <c r="BA261" s="64" t="e">
        <f t="shared" si="168"/>
        <v>#VALUE!</v>
      </c>
      <c r="BB261" s="64" t="e">
        <f t="shared" si="168"/>
        <v>#VALUE!</v>
      </c>
      <c r="BC261" s="64" t="e">
        <f t="shared" si="168"/>
        <v>#VALUE!</v>
      </c>
      <c r="BD261" s="64" t="e">
        <f t="shared" si="168"/>
        <v>#VALUE!</v>
      </c>
      <c r="BE261" s="64" t="e">
        <f t="shared" si="168"/>
        <v>#VALUE!</v>
      </c>
      <c r="BF261" s="165" t="e">
        <f t="shared" si="164"/>
        <v>#VALUE!</v>
      </c>
    </row>
    <row r="262" spans="15:58" ht="14.4" hidden="1" customHeight="1" x14ac:dyDescent="0.3">
      <c r="O262" s="287"/>
      <c r="P262" s="288"/>
      <c r="Q262" s="289"/>
      <c r="R262" s="277" t="s">
        <v>169</v>
      </c>
      <c r="S262" s="278"/>
      <c r="T262" s="278"/>
      <c r="U262" s="278"/>
      <c r="V262" s="278"/>
      <c r="W262" s="279"/>
      <c r="X262" s="73"/>
      <c r="Y262" s="73"/>
      <c r="Z262" s="73"/>
      <c r="AA262" s="64" t="e">
        <f t="shared" ref="AA262:BE262" si="169">COUNTIFS($F$3:$F$37,$O$224,AA$3:AA$41,"RS")</f>
        <v>#VALUE!</v>
      </c>
      <c r="AB262" s="64" t="e">
        <f t="shared" si="169"/>
        <v>#VALUE!</v>
      </c>
      <c r="AC262" s="64" t="e">
        <f t="shared" si="169"/>
        <v>#VALUE!</v>
      </c>
      <c r="AD262" s="64" t="e">
        <f t="shared" si="169"/>
        <v>#VALUE!</v>
      </c>
      <c r="AE262" s="64" t="e">
        <f t="shared" si="169"/>
        <v>#VALUE!</v>
      </c>
      <c r="AF262" s="64" t="e">
        <f t="shared" si="169"/>
        <v>#VALUE!</v>
      </c>
      <c r="AG262" s="64" t="e">
        <f t="shared" si="169"/>
        <v>#VALUE!</v>
      </c>
      <c r="AH262" s="64" t="e">
        <f t="shared" si="169"/>
        <v>#VALUE!</v>
      </c>
      <c r="AI262" s="64" t="e">
        <f t="shared" si="169"/>
        <v>#VALUE!</v>
      </c>
      <c r="AJ262" s="64" t="e">
        <f t="shared" si="169"/>
        <v>#VALUE!</v>
      </c>
      <c r="AK262" s="64" t="e">
        <f t="shared" si="169"/>
        <v>#VALUE!</v>
      </c>
      <c r="AL262" s="64" t="e">
        <f t="shared" si="169"/>
        <v>#VALUE!</v>
      </c>
      <c r="AM262" s="64" t="e">
        <f t="shared" si="169"/>
        <v>#VALUE!</v>
      </c>
      <c r="AN262" s="64" t="e">
        <f t="shared" si="169"/>
        <v>#VALUE!</v>
      </c>
      <c r="AO262" s="64" t="e">
        <f t="shared" si="169"/>
        <v>#VALUE!</v>
      </c>
      <c r="AP262" s="64" t="e">
        <f t="shared" si="169"/>
        <v>#VALUE!</v>
      </c>
      <c r="AQ262" s="64" t="e">
        <f t="shared" si="169"/>
        <v>#VALUE!</v>
      </c>
      <c r="AR262" s="64" t="e">
        <f t="shared" si="169"/>
        <v>#VALUE!</v>
      </c>
      <c r="AS262" s="64" t="e">
        <f t="shared" si="169"/>
        <v>#VALUE!</v>
      </c>
      <c r="AT262" s="64" t="e">
        <f t="shared" si="169"/>
        <v>#VALUE!</v>
      </c>
      <c r="AU262" s="64" t="e">
        <f t="shared" si="169"/>
        <v>#VALUE!</v>
      </c>
      <c r="AV262" s="64" t="e">
        <f t="shared" si="169"/>
        <v>#VALUE!</v>
      </c>
      <c r="AW262" s="64" t="e">
        <f t="shared" si="169"/>
        <v>#VALUE!</v>
      </c>
      <c r="AX262" s="64" t="e">
        <f t="shared" si="169"/>
        <v>#VALUE!</v>
      </c>
      <c r="AY262" s="64" t="e">
        <f t="shared" si="169"/>
        <v>#VALUE!</v>
      </c>
      <c r="AZ262" s="64" t="e">
        <f t="shared" si="169"/>
        <v>#VALUE!</v>
      </c>
      <c r="BA262" s="64" t="e">
        <f t="shared" si="169"/>
        <v>#VALUE!</v>
      </c>
      <c r="BB262" s="64" t="e">
        <f t="shared" si="169"/>
        <v>#VALUE!</v>
      </c>
      <c r="BC262" s="64" t="e">
        <f t="shared" si="169"/>
        <v>#VALUE!</v>
      </c>
      <c r="BD262" s="64" t="e">
        <f t="shared" si="169"/>
        <v>#VALUE!</v>
      </c>
      <c r="BE262" s="64" t="e">
        <f t="shared" si="169"/>
        <v>#VALUE!</v>
      </c>
      <c r="BF262" s="165" t="e">
        <f t="shared" si="164"/>
        <v>#VALUE!</v>
      </c>
    </row>
    <row r="263" spans="15:58" ht="14.4" hidden="1" customHeight="1" x14ac:dyDescent="0.3">
      <c r="O263" s="287"/>
      <c r="P263" s="288"/>
      <c r="Q263" s="289"/>
      <c r="R263" s="277" t="s">
        <v>170</v>
      </c>
      <c r="S263" s="278"/>
      <c r="T263" s="278"/>
      <c r="U263" s="278"/>
      <c r="V263" s="278"/>
      <c r="W263" s="279"/>
      <c r="X263" s="73"/>
      <c r="Y263" s="73"/>
      <c r="Z263" s="73"/>
      <c r="AA263" s="64" t="e">
        <f t="shared" ref="AA263:BE263" si="170">COUNTIFS($F$3:$F$37,$O$224,AA$3:AA$41,"TM")</f>
        <v>#VALUE!</v>
      </c>
      <c r="AB263" s="64" t="e">
        <f t="shared" si="170"/>
        <v>#VALUE!</v>
      </c>
      <c r="AC263" s="64" t="e">
        <f t="shared" si="170"/>
        <v>#VALUE!</v>
      </c>
      <c r="AD263" s="64" t="e">
        <f t="shared" si="170"/>
        <v>#VALUE!</v>
      </c>
      <c r="AE263" s="64" t="e">
        <f t="shared" si="170"/>
        <v>#VALUE!</v>
      </c>
      <c r="AF263" s="64" t="e">
        <f t="shared" si="170"/>
        <v>#VALUE!</v>
      </c>
      <c r="AG263" s="64" t="e">
        <f t="shared" si="170"/>
        <v>#VALUE!</v>
      </c>
      <c r="AH263" s="64" t="e">
        <f t="shared" si="170"/>
        <v>#VALUE!</v>
      </c>
      <c r="AI263" s="64" t="e">
        <f t="shared" si="170"/>
        <v>#VALUE!</v>
      </c>
      <c r="AJ263" s="64" t="e">
        <f t="shared" si="170"/>
        <v>#VALUE!</v>
      </c>
      <c r="AK263" s="64" t="e">
        <f t="shared" si="170"/>
        <v>#VALUE!</v>
      </c>
      <c r="AL263" s="64" t="e">
        <f t="shared" si="170"/>
        <v>#VALUE!</v>
      </c>
      <c r="AM263" s="64" t="e">
        <f t="shared" si="170"/>
        <v>#VALUE!</v>
      </c>
      <c r="AN263" s="64" t="e">
        <f t="shared" si="170"/>
        <v>#VALUE!</v>
      </c>
      <c r="AO263" s="64" t="e">
        <f t="shared" si="170"/>
        <v>#VALUE!</v>
      </c>
      <c r="AP263" s="64" t="e">
        <f t="shared" si="170"/>
        <v>#VALUE!</v>
      </c>
      <c r="AQ263" s="64" t="e">
        <f t="shared" si="170"/>
        <v>#VALUE!</v>
      </c>
      <c r="AR263" s="64" t="e">
        <f t="shared" si="170"/>
        <v>#VALUE!</v>
      </c>
      <c r="AS263" s="64" t="e">
        <f t="shared" si="170"/>
        <v>#VALUE!</v>
      </c>
      <c r="AT263" s="64" t="e">
        <f t="shared" si="170"/>
        <v>#VALUE!</v>
      </c>
      <c r="AU263" s="64" t="e">
        <f t="shared" si="170"/>
        <v>#VALUE!</v>
      </c>
      <c r="AV263" s="64" t="e">
        <f t="shared" si="170"/>
        <v>#VALUE!</v>
      </c>
      <c r="AW263" s="64" t="e">
        <f t="shared" si="170"/>
        <v>#VALUE!</v>
      </c>
      <c r="AX263" s="64" t="e">
        <f t="shared" si="170"/>
        <v>#VALUE!</v>
      </c>
      <c r="AY263" s="64" t="e">
        <f t="shared" si="170"/>
        <v>#VALUE!</v>
      </c>
      <c r="AZ263" s="64" t="e">
        <f t="shared" si="170"/>
        <v>#VALUE!</v>
      </c>
      <c r="BA263" s="64" t="e">
        <f t="shared" si="170"/>
        <v>#VALUE!</v>
      </c>
      <c r="BB263" s="64" t="e">
        <f t="shared" si="170"/>
        <v>#VALUE!</v>
      </c>
      <c r="BC263" s="64" t="e">
        <f t="shared" si="170"/>
        <v>#VALUE!</v>
      </c>
      <c r="BD263" s="64" t="e">
        <f t="shared" si="170"/>
        <v>#VALUE!</v>
      </c>
      <c r="BE263" s="64" t="e">
        <f t="shared" si="170"/>
        <v>#VALUE!</v>
      </c>
      <c r="BF263" s="165" t="e">
        <f t="shared" si="164"/>
        <v>#VALUE!</v>
      </c>
    </row>
    <row r="264" spans="15:58" ht="14.4" hidden="1" customHeight="1" x14ac:dyDescent="0.3">
      <c r="O264" s="287"/>
      <c r="P264" s="288"/>
      <c r="Q264" s="289"/>
      <c r="R264" s="277" t="s">
        <v>161</v>
      </c>
      <c r="S264" s="278"/>
      <c r="T264" s="278"/>
      <c r="U264" s="278"/>
      <c r="V264" s="278"/>
      <c r="W264" s="279"/>
      <c r="X264" s="73"/>
      <c r="Y264" s="73"/>
      <c r="Z264" s="73"/>
      <c r="AA264" s="85">
        <f>IFERROR(IF(AA225&lt;5,0,((AA262+AA263)/(AA225+AA262+AA263))),0)</f>
        <v>0</v>
      </c>
      <c r="AB264" s="85">
        <f t="shared" ref="AB264:BE264" si="171">IFERROR(IF(AB225&lt;5,0,((AB262+AB263)/(AB225+AB262+AB263))),0)</f>
        <v>0</v>
      </c>
      <c r="AC264" s="85">
        <f t="shared" si="171"/>
        <v>0</v>
      </c>
      <c r="AD264" s="85">
        <f t="shared" si="171"/>
        <v>0</v>
      </c>
      <c r="AE264" s="85">
        <f t="shared" si="171"/>
        <v>0</v>
      </c>
      <c r="AF264" s="85">
        <f t="shared" si="171"/>
        <v>0</v>
      </c>
      <c r="AG264" s="85">
        <f t="shared" si="171"/>
        <v>0</v>
      </c>
      <c r="AH264" s="85">
        <f t="shared" si="171"/>
        <v>0</v>
      </c>
      <c r="AI264" s="85">
        <f t="shared" si="171"/>
        <v>0</v>
      </c>
      <c r="AJ264" s="85">
        <f t="shared" si="171"/>
        <v>0</v>
      </c>
      <c r="AK264" s="85">
        <f t="shared" si="171"/>
        <v>0</v>
      </c>
      <c r="AL264" s="85">
        <f t="shared" si="171"/>
        <v>0</v>
      </c>
      <c r="AM264" s="85">
        <f t="shared" si="171"/>
        <v>0</v>
      </c>
      <c r="AN264" s="85">
        <f t="shared" si="171"/>
        <v>0</v>
      </c>
      <c r="AO264" s="85">
        <f t="shared" si="171"/>
        <v>0</v>
      </c>
      <c r="AP264" s="85">
        <f t="shared" si="171"/>
        <v>0</v>
      </c>
      <c r="AQ264" s="85">
        <f t="shared" si="171"/>
        <v>0</v>
      </c>
      <c r="AR264" s="85">
        <f t="shared" si="171"/>
        <v>0</v>
      </c>
      <c r="AS264" s="85">
        <f t="shared" si="171"/>
        <v>0</v>
      </c>
      <c r="AT264" s="85">
        <f t="shared" si="171"/>
        <v>0</v>
      </c>
      <c r="AU264" s="85">
        <f t="shared" si="171"/>
        <v>0</v>
      </c>
      <c r="AV264" s="85">
        <f t="shared" si="171"/>
        <v>0</v>
      </c>
      <c r="AW264" s="85">
        <f t="shared" si="171"/>
        <v>0</v>
      </c>
      <c r="AX264" s="85">
        <f t="shared" si="171"/>
        <v>0</v>
      </c>
      <c r="AY264" s="85">
        <f t="shared" si="171"/>
        <v>0</v>
      </c>
      <c r="AZ264" s="85">
        <f t="shared" si="171"/>
        <v>0</v>
      </c>
      <c r="BA264" s="85">
        <f t="shared" si="171"/>
        <v>0</v>
      </c>
      <c r="BB264" s="85">
        <f t="shared" si="171"/>
        <v>0</v>
      </c>
      <c r="BC264" s="85">
        <f t="shared" si="171"/>
        <v>0</v>
      </c>
      <c r="BD264" s="85">
        <f t="shared" si="171"/>
        <v>0</v>
      </c>
      <c r="BE264" s="85">
        <f t="shared" si="171"/>
        <v>0</v>
      </c>
      <c r="BF264" s="86">
        <f>IFERROR((BF262+BF263)/(BF224+BF262+BF263),0)</f>
        <v>0</v>
      </c>
    </row>
    <row r="265" spans="15:58" ht="14.4" hidden="1" customHeight="1" x14ac:dyDescent="0.3">
      <c r="O265" s="287"/>
      <c r="P265" s="288"/>
      <c r="Q265" s="289"/>
      <c r="R265" s="277" t="s">
        <v>164</v>
      </c>
      <c r="S265" s="278"/>
      <c r="T265" s="278"/>
      <c r="U265" s="278"/>
      <c r="V265" s="278"/>
      <c r="W265" s="279"/>
      <c r="X265" s="73"/>
      <c r="Y265" s="73"/>
      <c r="Z265" s="73"/>
      <c r="AA265" s="85">
        <f>IFERROR(IF(AA225&lt;5,0,(AA262/(AA225+AA262+AA263))),0)</f>
        <v>0</v>
      </c>
      <c r="AB265" s="85">
        <f t="shared" ref="AB265:BE265" si="172">IFERROR(IF(AB225&lt;5,0,(AB262/(AB225+AB262+AB263))),0)</f>
        <v>0</v>
      </c>
      <c r="AC265" s="85">
        <f t="shared" si="172"/>
        <v>0</v>
      </c>
      <c r="AD265" s="85">
        <f t="shared" si="172"/>
        <v>0</v>
      </c>
      <c r="AE265" s="85">
        <f t="shared" si="172"/>
        <v>0</v>
      </c>
      <c r="AF265" s="85">
        <f t="shared" si="172"/>
        <v>0</v>
      </c>
      <c r="AG265" s="85">
        <f t="shared" si="172"/>
        <v>0</v>
      </c>
      <c r="AH265" s="85">
        <f t="shared" si="172"/>
        <v>0</v>
      </c>
      <c r="AI265" s="85">
        <f t="shared" si="172"/>
        <v>0</v>
      </c>
      <c r="AJ265" s="85">
        <f t="shared" si="172"/>
        <v>0</v>
      </c>
      <c r="AK265" s="85">
        <f t="shared" si="172"/>
        <v>0</v>
      </c>
      <c r="AL265" s="85">
        <f t="shared" si="172"/>
        <v>0</v>
      </c>
      <c r="AM265" s="85">
        <f t="shared" si="172"/>
        <v>0</v>
      </c>
      <c r="AN265" s="85">
        <f t="shared" si="172"/>
        <v>0</v>
      </c>
      <c r="AO265" s="85">
        <f t="shared" si="172"/>
        <v>0</v>
      </c>
      <c r="AP265" s="85">
        <f t="shared" si="172"/>
        <v>0</v>
      </c>
      <c r="AQ265" s="85">
        <f t="shared" si="172"/>
        <v>0</v>
      </c>
      <c r="AR265" s="85">
        <f t="shared" si="172"/>
        <v>0</v>
      </c>
      <c r="AS265" s="85">
        <f t="shared" si="172"/>
        <v>0</v>
      </c>
      <c r="AT265" s="85">
        <f t="shared" si="172"/>
        <v>0</v>
      </c>
      <c r="AU265" s="85">
        <f t="shared" si="172"/>
        <v>0</v>
      </c>
      <c r="AV265" s="85">
        <f t="shared" si="172"/>
        <v>0</v>
      </c>
      <c r="AW265" s="85">
        <f t="shared" si="172"/>
        <v>0</v>
      </c>
      <c r="AX265" s="85">
        <f t="shared" si="172"/>
        <v>0</v>
      </c>
      <c r="AY265" s="85">
        <f t="shared" si="172"/>
        <v>0</v>
      </c>
      <c r="AZ265" s="85">
        <f t="shared" si="172"/>
        <v>0</v>
      </c>
      <c r="BA265" s="85">
        <f t="shared" si="172"/>
        <v>0</v>
      </c>
      <c r="BB265" s="85">
        <f t="shared" si="172"/>
        <v>0</v>
      </c>
      <c r="BC265" s="85">
        <f t="shared" si="172"/>
        <v>0</v>
      </c>
      <c r="BD265" s="85">
        <f t="shared" si="172"/>
        <v>0</v>
      </c>
      <c r="BE265" s="85">
        <f t="shared" si="172"/>
        <v>0</v>
      </c>
      <c r="BF265" s="86">
        <f>IFERROR((BF262/(BF224+BF262+BF263)),0)</f>
        <v>0</v>
      </c>
    </row>
    <row r="266" spans="15:58" ht="14.4" hidden="1" customHeight="1" x14ac:dyDescent="0.3">
      <c r="O266" s="287"/>
      <c r="P266" s="288"/>
      <c r="Q266" s="289"/>
      <c r="R266" s="277" t="s">
        <v>171</v>
      </c>
      <c r="S266" s="278"/>
      <c r="T266" s="278"/>
      <c r="U266" s="278"/>
      <c r="V266" s="278"/>
      <c r="W266" s="279"/>
      <c r="X266" s="73"/>
      <c r="Y266" s="73"/>
      <c r="Z266" s="73"/>
      <c r="AA266" s="85">
        <f>IFERROR(IF(AA225&lt;5,0,(AA263/(AA225+AA262+AA263))),0)</f>
        <v>0</v>
      </c>
      <c r="AB266" s="85">
        <f t="shared" ref="AB266:BE266" si="173">IFERROR(IF(AB225&lt;5,0,(AB263/(AB225+AB262+AB263))),0)</f>
        <v>0</v>
      </c>
      <c r="AC266" s="85">
        <f t="shared" si="173"/>
        <v>0</v>
      </c>
      <c r="AD266" s="85">
        <f t="shared" si="173"/>
        <v>0</v>
      </c>
      <c r="AE266" s="85">
        <f t="shared" si="173"/>
        <v>0</v>
      </c>
      <c r="AF266" s="85">
        <f t="shared" si="173"/>
        <v>0</v>
      </c>
      <c r="AG266" s="85">
        <f t="shared" si="173"/>
        <v>0</v>
      </c>
      <c r="AH266" s="85">
        <f t="shared" si="173"/>
        <v>0</v>
      </c>
      <c r="AI266" s="85">
        <f t="shared" si="173"/>
        <v>0</v>
      </c>
      <c r="AJ266" s="85">
        <f t="shared" si="173"/>
        <v>0</v>
      </c>
      <c r="AK266" s="85">
        <f t="shared" si="173"/>
        <v>0</v>
      </c>
      <c r="AL266" s="85">
        <f t="shared" si="173"/>
        <v>0</v>
      </c>
      <c r="AM266" s="85">
        <f t="shared" si="173"/>
        <v>0</v>
      </c>
      <c r="AN266" s="85">
        <f t="shared" si="173"/>
        <v>0</v>
      </c>
      <c r="AO266" s="85">
        <f t="shared" si="173"/>
        <v>0</v>
      </c>
      <c r="AP266" s="85">
        <f t="shared" si="173"/>
        <v>0</v>
      </c>
      <c r="AQ266" s="85">
        <f t="shared" si="173"/>
        <v>0</v>
      </c>
      <c r="AR266" s="85">
        <f t="shared" si="173"/>
        <v>0</v>
      </c>
      <c r="AS266" s="85">
        <f t="shared" si="173"/>
        <v>0</v>
      </c>
      <c r="AT266" s="85">
        <f t="shared" si="173"/>
        <v>0</v>
      </c>
      <c r="AU266" s="85">
        <f t="shared" si="173"/>
        <v>0</v>
      </c>
      <c r="AV266" s="85">
        <f t="shared" si="173"/>
        <v>0</v>
      </c>
      <c r="AW266" s="85">
        <f t="shared" si="173"/>
        <v>0</v>
      </c>
      <c r="AX266" s="85">
        <f t="shared" si="173"/>
        <v>0</v>
      </c>
      <c r="AY266" s="85">
        <f t="shared" si="173"/>
        <v>0</v>
      </c>
      <c r="AZ266" s="85">
        <f t="shared" si="173"/>
        <v>0</v>
      </c>
      <c r="BA266" s="85">
        <f t="shared" si="173"/>
        <v>0</v>
      </c>
      <c r="BB266" s="85">
        <f t="shared" si="173"/>
        <v>0</v>
      </c>
      <c r="BC266" s="85">
        <f t="shared" si="173"/>
        <v>0</v>
      </c>
      <c r="BD266" s="85">
        <f t="shared" si="173"/>
        <v>0</v>
      </c>
      <c r="BE266" s="85">
        <f t="shared" si="173"/>
        <v>0</v>
      </c>
      <c r="BF266" s="86">
        <f>IFERROR((BF263/(BF224+BF262+BF263)),0)</f>
        <v>0</v>
      </c>
    </row>
    <row r="267" spans="15:58" ht="14.4" hidden="1" customHeight="1" x14ac:dyDescent="0.3">
      <c r="O267" s="287"/>
      <c r="P267" s="288"/>
      <c r="Q267" s="289"/>
      <c r="R267" s="277" t="s">
        <v>172</v>
      </c>
      <c r="S267" s="278"/>
      <c r="T267" s="278"/>
      <c r="U267" s="278"/>
      <c r="V267" s="278"/>
      <c r="W267" s="279"/>
      <c r="X267" s="73"/>
      <c r="Y267" s="73"/>
      <c r="Z267" s="73"/>
      <c r="AA267" s="87" t="str">
        <f>IFERROR(((AA250+AA254)/AA229),"")</f>
        <v/>
      </c>
      <c r="AB267" s="87" t="str">
        <f t="shared" ref="AB267:BE267" si="174">IFERROR(((AB250+AB254)/AB229),"")</f>
        <v/>
      </c>
      <c r="AC267" s="87" t="str">
        <f t="shared" si="174"/>
        <v/>
      </c>
      <c r="AD267" s="87" t="str">
        <f t="shared" si="174"/>
        <v/>
      </c>
      <c r="AE267" s="87" t="str">
        <f t="shared" si="174"/>
        <v/>
      </c>
      <c r="AF267" s="87" t="str">
        <f t="shared" si="174"/>
        <v/>
      </c>
      <c r="AG267" s="87" t="str">
        <f t="shared" si="174"/>
        <v/>
      </c>
      <c r="AH267" s="87" t="str">
        <f t="shared" si="174"/>
        <v/>
      </c>
      <c r="AI267" s="87" t="str">
        <f t="shared" si="174"/>
        <v/>
      </c>
      <c r="AJ267" s="87" t="str">
        <f t="shared" si="174"/>
        <v/>
      </c>
      <c r="AK267" s="87" t="str">
        <f t="shared" si="174"/>
        <v/>
      </c>
      <c r="AL267" s="87" t="str">
        <f t="shared" si="174"/>
        <v/>
      </c>
      <c r="AM267" s="87" t="str">
        <f t="shared" si="174"/>
        <v/>
      </c>
      <c r="AN267" s="87" t="str">
        <f t="shared" si="174"/>
        <v/>
      </c>
      <c r="AO267" s="87" t="str">
        <f t="shared" si="174"/>
        <v/>
      </c>
      <c r="AP267" s="87" t="str">
        <f t="shared" si="174"/>
        <v/>
      </c>
      <c r="AQ267" s="87" t="str">
        <f t="shared" si="174"/>
        <v/>
      </c>
      <c r="AR267" s="87" t="str">
        <f t="shared" si="174"/>
        <v/>
      </c>
      <c r="AS267" s="87" t="str">
        <f t="shared" si="174"/>
        <v/>
      </c>
      <c r="AT267" s="87" t="str">
        <f t="shared" si="174"/>
        <v/>
      </c>
      <c r="AU267" s="87" t="str">
        <f t="shared" si="174"/>
        <v/>
      </c>
      <c r="AV267" s="87" t="str">
        <f t="shared" si="174"/>
        <v/>
      </c>
      <c r="AW267" s="87" t="str">
        <f t="shared" si="174"/>
        <v/>
      </c>
      <c r="AX267" s="87" t="str">
        <f t="shared" si="174"/>
        <v/>
      </c>
      <c r="AY267" s="87" t="str">
        <f t="shared" si="174"/>
        <v/>
      </c>
      <c r="AZ267" s="87" t="str">
        <f t="shared" si="174"/>
        <v/>
      </c>
      <c r="BA267" s="87" t="str">
        <f t="shared" si="174"/>
        <v/>
      </c>
      <c r="BB267" s="87" t="str">
        <f t="shared" si="174"/>
        <v/>
      </c>
      <c r="BC267" s="87" t="str">
        <f t="shared" si="174"/>
        <v/>
      </c>
      <c r="BD267" s="87" t="str">
        <f t="shared" si="174"/>
        <v/>
      </c>
      <c r="BE267" s="87" t="str">
        <f t="shared" si="174"/>
        <v/>
      </c>
      <c r="BF267" s="86" t="str">
        <f>IFERROR(((BF249+BF253)/BF228),"")</f>
        <v/>
      </c>
    </row>
    <row r="268" spans="15:58" ht="14.4" hidden="1" customHeight="1" x14ac:dyDescent="0.3">
      <c r="O268" s="287"/>
      <c r="P268" s="288"/>
      <c r="Q268" s="289"/>
      <c r="R268" s="277" t="s">
        <v>173</v>
      </c>
      <c r="S268" s="278"/>
      <c r="T268" s="278"/>
      <c r="U268" s="278"/>
      <c r="V268" s="278"/>
      <c r="W268" s="279"/>
      <c r="X268" s="73"/>
      <c r="Y268" s="73"/>
      <c r="Z268" s="73"/>
      <c r="AA268" s="87" t="str">
        <f>IFERROR((AA242+AA246)/(AA229+AA242+AA246),"")</f>
        <v/>
      </c>
      <c r="AB268" s="87" t="str">
        <f t="shared" ref="AB268:BE268" si="175">IFERROR((AB242+AB246)/(AB229+AB242+AB246),"")</f>
        <v/>
      </c>
      <c r="AC268" s="87" t="str">
        <f t="shared" si="175"/>
        <v/>
      </c>
      <c r="AD268" s="87" t="str">
        <f t="shared" si="175"/>
        <v/>
      </c>
      <c r="AE268" s="87" t="str">
        <f t="shared" si="175"/>
        <v/>
      </c>
      <c r="AF268" s="87" t="str">
        <f t="shared" si="175"/>
        <v/>
      </c>
      <c r="AG268" s="87" t="str">
        <f t="shared" si="175"/>
        <v/>
      </c>
      <c r="AH268" s="87" t="str">
        <f t="shared" si="175"/>
        <v/>
      </c>
      <c r="AI268" s="87" t="str">
        <f t="shared" si="175"/>
        <v/>
      </c>
      <c r="AJ268" s="87" t="str">
        <f t="shared" si="175"/>
        <v/>
      </c>
      <c r="AK268" s="87" t="str">
        <f t="shared" si="175"/>
        <v/>
      </c>
      <c r="AL268" s="87" t="str">
        <f t="shared" si="175"/>
        <v/>
      </c>
      <c r="AM268" s="87" t="str">
        <f t="shared" si="175"/>
        <v/>
      </c>
      <c r="AN268" s="87" t="str">
        <f t="shared" si="175"/>
        <v/>
      </c>
      <c r="AO268" s="87" t="str">
        <f t="shared" si="175"/>
        <v/>
      </c>
      <c r="AP268" s="87" t="str">
        <f t="shared" si="175"/>
        <v/>
      </c>
      <c r="AQ268" s="87" t="str">
        <f t="shared" si="175"/>
        <v/>
      </c>
      <c r="AR268" s="87" t="str">
        <f t="shared" si="175"/>
        <v/>
      </c>
      <c r="AS268" s="87" t="str">
        <f t="shared" si="175"/>
        <v/>
      </c>
      <c r="AT268" s="87" t="str">
        <f t="shared" si="175"/>
        <v/>
      </c>
      <c r="AU268" s="87" t="str">
        <f t="shared" si="175"/>
        <v/>
      </c>
      <c r="AV268" s="87" t="str">
        <f t="shared" si="175"/>
        <v/>
      </c>
      <c r="AW268" s="87" t="str">
        <f t="shared" si="175"/>
        <v/>
      </c>
      <c r="AX268" s="87" t="str">
        <f t="shared" si="175"/>
        <v/>
      </c>
      <c r="AY268" s="87" t="str">
        <f t="shared" si="175"/>
        <v/>
      </c>
      <c r="AZ268" s="87" t="str">
        <f t="shared" si="175"/>
        <v/>
      </c>
      <c r="BA268" s="87" t="str">
        <f t="shared" si="175"/>
        <v/>
      </c>
      <c r="BB268" s="87" t="str">
        <f t="shared" si="175"/>
        <v/>
      </c>
      <c r="BC268" s="87" t="str">
        <f t="shared" si="175"/>
        <v/>
      </c>
      <c r="BD268" s="87" t="str">
        <f t="shared" si="175"/>
        <v/>
      </c>
      <c r="BE268" s="87" t="str">
        <f t="shared" si="175"/>
        <v/>
      </c>
      <c r="BF268" s="86" t="str">
        <f>IFERROR((BF241+BF245)/(BF228+BF241+BF245),"")</f>
        <v/>
      </c>
    </row>
    <row r="269" spans="15:58" ht="14.4" hidden="1" customHeight="1" x14ac:dyDescent="0.3">
      <c r="O269" s="287"/>
      <c r="P269" s="288"/>
      <c r="Q269" s="289"/>
      <c r="R269" s="277" t="s">
        <v>174</v>
      </c>
      <c r="S269" s="278"/>
      <c r="T269" s="278"/>
      <c r="U269" s="278"/>
      <c r="V269" s="278"/>
      <c r="W269" s="279"/>
      <c r="X269" s="73"/>
      <c r="Y269" s="73"/>
      <c r="Z269" s="73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  <c r="AV269" s="64"/>
      <c r="AW269" s="64"/>
      <c r="AX269" s="64"/>
      <c r="AY269" s="64"/>
      <c r="AZ269" s="64"/>
      <c r="BA269" s="64"/>
      <c r="BB269" s="64"/>
      <c r="BC269" s="64"/>
      <c r="BD269" s="64"/>
      <c r="BE269" s="64"/>
      <c r="BF269" s="165"/>
    </row>
    <row r="270" spans="15:58" ht="14.4" hidden="1" customHeight="1" x14ac:dyDescent="0.3">
      <c r="O270" s="287"/>
      <c r="P270" s="288"/>
      <c r="Q270" s="289"/>
      <c r="R270" s="277" t="s">
        <v>175</v>
      </c>
      <c r="S270" s="278"/>
      <c r="T270" s="278"/>
      <c r="U270" s="278"/>
      <c r="V270" s="278"/>
      <c r="W270" s="279"/>
      <c r="X270" s="73"/>
      <c r="Y270" s="73"/>
      <c r="Z270" s="73"/>
      <c r="AA270" s="64" t="e">
        <f>IF(AA229&lt;&gt;0,ROUNDUP(AA225*0.08,0),0)</f>
        <v>#VALUE!</v>
      </c>
      <c r="AB270" s="64" t="e">
        <f t="shared" ref="AB270:BE270" si="176">IF(AB229&lt;&gt;0,ROUNDUP(AB225*0.08,0),0)</f>
        <v>#VALUE!</v>
      </c>
      <c r="AC270" s="64" t="e">
        <f t="shared" si="176"/>
        <v>#VALUE!</v>
      </c>
      <c r="AD270" s="64" t="e">
        <f t="shared" si="176"/>
        <v>#VALUE!</v>
      </c>
      <c r="AE270" s="64" t="e">
        <f t="shared" si="176"/>
        <v>#VALUE!</v>
      </c>
      <c r="AF270" s="64" t="e">
        <f t="shared" si="176"/>
        <v>#VALUE!</v>
      </c>
      <c r="AG270" s="64" t="e">
        <f t="shared" si="176"/>
        <v>#VALUE!</v>
      </c>
      <c r="AH270" s="64" t="e">
        <f t="shared" si="176"/>
        <v>#VALUE!</v>
      </c>
      <c r="AI270" s="64" t="e">
        <f t="shared" si="176"/>
        <v>#VALUE!</v>
      </c>
      <c r="AJ270" s="64" t="e">
        <f t="shared" si="176"/>
        <v>#VALUE!</v>
      </c>
      <c r="AK270" s="64" t="e">
        <f t="shared" si="176"/>
        <v>#VALUE!</v>
      </c>
      <c r="AL270" s="64" t="e">
        <f t="shared" si="176"/>
        <v>#VALUE!</v>
      </c>
      <c r="AM270" s="64" t="e">
        <f t="shared" si="176"/>
        <v>#VALUE!</v>
      </c>
      <c r="AN270" s="64" t="e">
        <f t="shared" si="176"/>
        <v>#VALUE!</v>
      </c>
      <c r="AO270" s="64" t="e">
        <f t="shared" si="176"/>
        <v>#VALUE!</v>
      </c>
      <c r="AP270" s="64" t="e">
        <f t="shared" si="176"/>
        <v>#VALUE!</v>
      </c>
      <c r="AQ270" s="64" t="e">
        <f t="shared" si="176"/>
        <v>#VALUE!</v>
      </c>
      <c r="AR270" s="64" t="e">
        <f t="shared" si="176"/>
        <v>#VALUE!</v>
      </c>
      <c r="AS270" s="64" t="e">
        <f t="shared" si="176"/>
        <v>#VALUE!</v>
      </c>
      <c r="AT270" s="64" t="e">
        <f t="shared" si="176"/>
        <v>#VALUE!</v>
      </c>
      <c r="AU270" s="64" t="e">
        <f t="shared" si="176"/>
        <v>#VALUE!</v>
      </c>
      <c r="AV270" s="64" t="e">
        <f t="shared" si="176"/>
        <v>#VALUE!</v>
      </c>
      <c r="AW270" s="64" t="e">
        <f t="shared" si="176"/>
        <v>#VALUE!</v>
      </c>
      <c r="AX270" s="64" t="e">
        <f t="shared" si="176"/>
        <v>#VALUE!</v>
      </c>
      <c r="AY270" s="64" t="e">
        <f t="shared" si="176"/>
        <v>#VALUE!</v>
      </c>
      <c r="AZ270" s="64" t="e">
        <f t="shared" si="176"/>
        <v>#VALUE!</v>
      </c>
      <c r="BA270" s="64" t="e">
        <f t="shared" si="176"/>
        <v>#VALUE!</v>
      </c>
      <c r="BB270" s="64" t="e">
        <f t="shared" si="176"/>
        <v>#VALUE!</v>
      </c>
      <c r="BC270" s="64" t="e">
        <f t="shared" si="176"/>
        <v>#VALUE!</v>
      </c>
      <c r="BD270" s="64" t="e">
        <f t="shared" si="176"/>
        <v>#VALUE!</v>
      </c>
      <c r="BE270" s="64" t="e">
        <f t="shared" si="176"/>
        <v>#VALUE!</v>
      </c>
      <c r="BF270" s="165" t="e">
        <f>SUM(AA270:BE270)</f>
        <v>#VALUE!</v>
      </c>
    </row>
    <row r="271" spans="15:58" ht="14.4" hidden="1" customHeight="1" x14ac:dyDescent="0.3">
      <c r="O271" s="287"/>
      <c r="P271" s="288"/>
      <c r="Q271" s="289"/>
      <c r="R271" s="277"/>
      <c r="S271" s="278"/>
      <c r="T271" s="278"/>
      <c r="U271" s="278"/>
      <c r="V271" s="278"/>
      <c r="W271" s="279"/>
      <c r="X271" s="73"/>
      <c r="Y271" s="73"/>
      <c r="Z271" s="73"/>
      <c r="AA271" s="64" t="e">
        <f>AA254+AA250+AA246+AA242</f>
        <v>#VALUE!</v>
      </c>
      <c r="AB271" s="64" t="e">
        <f t="shared" ref="AB271:BE271" si="177">AB254+AB250+AB246+AB242</f>
        <v>#VALUE!</v>
      </c>
      <c r="AC271" s="64" t="e">
        <f t="shared" si="177"/>
        <v>#VALUE!</v>
      </c>
      <c r="AD271" s="64" t="e">
        <f t="shared" si="177"/>
        <v>#VALUE!</v>
      </c>
      <c r="AE271" s="64" t="e">
        <f t="shared" si="177"/>
        <v>#VALUE!</v>
      </c>
      <c r="AF271" s="64" t="e">
        <f t="shared" si="177"/>
        <v>#VALUE!</v>
      </c>
      <c r="AG271" s="64" t="e">
        <f t="shared" si="177"/>
        <v>#VALUE!</v>
      </c>
      <c r="AH271" s="64" t="e">
        <f t="shared" si="177"/>
        <v>#VALUE!</v>
      </c>
      <c r="AI271" s="64" t="e">
        <f t="shared" si="177"/>
        <v>#VALUE!</v>
      </c>
      <c r="AJ271" s="64" t="e">
        <f t="shared" si="177"/>
        <v>#VALUE!</v>
      </c>
      <c r="AK271" s="64" t="e">
        <f t="shared" si="177"/>
        <v>#VALUE!</v>
      </c>
      <c r="AL271" s="64" t="e">
        <f t="shared" si="177"/>
        <v>#VALUE!</v>
      </c>
      <c r="AM271" s="64" t="e">
        <f t="shared" si="177"/>
        <v>#VALUE!</v>
      </c>
      <c r="AN271" s="64" t="e">
        <f t="shared" si="177"/>
        <v>#VALUE!</v>
      </c>
      <c r="AO271" s="64" t="e">
        <f t="shared" si="177"/>
        <v>#VALUE!</v>
      </c>
      <c r="AP271" s="64" t="e">
        <f t="shared" si="177"/>
        <v>#VALUE!</v>
      </c>
      <c r="AQ271" s="64" t="e">
        <f t="shared" si="177"/>
        <v>#VALUE!</v>
      </c>
      <c r="AR271" s="64" t="e">
        <f t="shared" si="177"/>
        <v>#VALUE!</v>
      </c>
      <c r="AS271" s="64" t="e">
        <f t="shared" si="177"/>
        <v>#VALUE!</v>
      </c>
      <c r="AT271" s="64" t="e">
        <f t="shared" si="177"/>
        <v>#VALUE!</v>
      </c>
      <c r="AU271" s="64" t="e">
        <f t="shared" si="177"/>
        <v>#VALUE!</v>
      </c>
      <c r="AV271" s="64" t="e">
        <f t="shared" si="177"/>
        <v>#VALUE!</v>
      </c>
      <c r="AW271" s="64" t="e">
        <f t="shared" si="177"/>
        <v>#VALUE!</v>
      </c>
      <c r="AX271" s="64" t="e">
        <f t="shared" si="177"/>
        <v>#VALUE!</v>
      </c>
      <c r="AY271" s="64" t="e">
        <f t="shared" si="177"/>
        <v>#VALUE!</v>
      </c>
      <c r="AZ271" s="64" t="e">
        <f t="shared" si="177"/>
        <v>#VALUE!</v>
      </c>
      <c r="BA271" s="64" t="e">
        <f t="shared" si="177"/>
        <v>#VALUE!</v>
      </c>
      <c r="BB271" s="64" t="e">
        <f t="shared" si="177"/>
        <v>#VALUE!</v>
      </c>
      <c r="BC271" s="64" t="e">
        <f t="shared" si="177"/>
        <v>#VALUE!</v>
      </c>
      <c r="BD271" s="64" t="e">
        <f t="shared" si="177"/>
        <v>#VALUE!</v>
      </c>
      <c r="BE271" s="64" t="e">
        <f t="shared" si="177"/>
        <v>#VALUE!</v>
      </c>
      <c r="BF271" s="165" t="e">
        <f>SUM(AA271:BE271)</f>
        <v>#VALUE!</v>
      </c>
    </row>
    <row r="272" spans="15:58" ht="15" hidden="1" customHeight="1" thickBot="1" x14ac:dyDescent="0.35">
      <c r="O272" s="287"/>
      <c r="P272" s="288"/>
      <c r="Q272" s="289"/>
      <c r="R272" s="277" t="s">
        <v>176</v>
      </c>
      <c r="S272" s="278"/>
      <c r="T272" s="278"/>
      <c r="U272" s="278"/>
      <c r="V272" s="278"/>
      <c r="W272" s="279"/>
      <c r="X272" s="73"/>
      <c r="Y272" s="73"/>
      <c r="Z272" s="73"/>
      <c r="AA272" s="88" t="e">
        <f>AA270-AA271</f>
        <v>#VALUE!</v>
      </c>
      <c r="AB272" s="88" t="e">
        <f t="shared" ref="AB272:BE272" si="178">AB270-AB271</f>
        <v>#VALUE!</v>
      </c>
      <c r="AC272" s="88" t="e">
        <f t="shared" si="178"/>
        <v>#VALUE!</v>
      </c>
      <c r="AD272" s="88" t="e">
        <f t="shared" si="178"/>
        <v>#VALUE!</v>
      </c>
      <c r="AE272" s="88" t="e">
        <f t="shared" si="178"/>
        <v>#VALUE!</v>
      </c>
      <c r="AF272" s="88" t="e">
        <f t="shared" si="178"/>
        <v>#VALUE!</v>
      </c>
      <c r="AG272" s="88" t="e">
        <f t="shared" si="178"/>
        <v>#VALUE!</v>
      </c>
      <c r="AH272" s="88" t="e">
        <f t="shared" si="178"/>
        <v>#VALUE!</v>
      </c>
      <c r="AI272" s="88" t="e">
        <f t="shared" si="178"/>
        <v>#VALUE!</v>
      </c>
      <c r="AJ272" s="88" t="e">
        <f t="shared" si="178"/>
        <v>#VALUE!</v>
      </c>
      <c r="AK272" s="88" t="e">
        <f t="shared" si="178"/>
        <v>#VALUE!</v>
      </c>
      <c r="AL272" s="88" t="e">
        <f t="shared" si="178"/>
        <v>#VALUE!</v>
      </c>
      <c r="AM272" s="88" t="e">
        <f t="shared" si="178"/>
        <v>#VALUE!</v>
      </c>
      <c r="AN272" s="88" t="e">
        <f t="shared" si="178"/>
        <v>#VALUE!</v>
      </c>
      <c r="AO272" s="88" t="e">
        <f t="shared" si="178"/>
        <v>#VALUE!</v>
      </c>
      <c r="AP272" s="88" t="e">
        <f t="shared" si="178"/>
        <v>#VALUE!</v>
      </c>
      <c r="AQ272" s="88" t="e">
        <f t="shared" si="178"/>
        <v>#VALUE!</v>
      </c>
      <c r="AR272" s="88" t="e">
        <f t="shared" si="178"/>
        <v>#VALUE!</v>
      </c>
      <c r="AS272" s="88" t="e">
        <f t="shared" si="178"/>
        <v>#VALUE!</v>
      </c>
      <c r="AT272" s="88" t="e">
        <f t="shared" si="178"/>
        <v>#VALUE!</v>
      </c>
      <c r="AU272" s="88" t="e">
        <f t="shared" si="178"/>
        <v>#VALUE!</v>
      </c>
      <c r="AV272" s="88" t="e">
        <f t="shared" si="178"/>
        <v>#VALUE!</v>
      </c>
      <c r="AW272" s="88" t="e">
        <f t="shared" si="178"/>
        <v>#VALUE!</v>
      </c>
      <c r="AX272" s="88" t="e">
        <f t="shared" si="178"/>
        <v>#VALUE!</v>
      </c>
      <c r="AY272" s="88" t="e">
        <f t="shared" si="178"/>
        <v>#VALUE!</v>
      </c>
      <c r="AZ272" s="88" t="e">
        <f t="shared" si="178"/>
        <v>#VALUE!</v>
      </c>
      <c r="BA272" s="88" t="e">
        <f t="shared" si="178"/>
        <v>#VALUE!</v>
      </c>
      <c r="BB272" s="88" t="e">
        <f t="shared" si="178"/>
        <v>#VALUE!</v>
      </c>
      <c r="BC272" s="88" t="e">
        <f t="shared" si="178"/>
        <v>#VALUE!</v>
      </c>
      <c r="BD272" s="88" t="e">
        <f t="shared" si="178"/>
        <v>#VALUE!</v>
      </c>
      <c r="BE272" s="88" t="e">
        <f t="shared" si="178"/>
        <v>#VALUE!</v>
      </c>
      <c r="BF272" s="174" t="e">
        <f>BF270-BF271</f>
        <v>#VALUE!</v>
      </c>
    </row>
    <row r="273" spans="15:59" ht="14.4" hidden="1" customHeight="1" x14ac:dyDescent="0.3">
      <c r="O273" s="287"/>
      <c r="P273" s="288"/>
      <c r="Q273" s="289"/>
      <c r="R273" s="277" t="s">
        <v>177</v>
      </c>
      <c r="S273" s="278"/>
      <c r="T273" s="278"/>
      <c r="U273" s="278"/>
      <c r="V273" s="278"/>
      <c r="W273" s="279"/>
      <c r="X273" s="90"/>
      <c r="Y273" s="90"/>
      <c r="Z273" s="90"/>
      <c r="BF273" s="172"/>
    </row>
    <row r="274" spans="15:59" ht="15" hidden="1" customHeight="1" thickBot="1" x14ac:dyDescent="0.35">
      <c r="O274" s="290"/>
      <c r="P274" s="291"/>
      <c r="Q274" s="292"/>
      <c r="R274" s="277" t="s">
        <v>178</v>
      </c>
      <c r="S274" s="278"/>
      <c r="T274" s="278"/>
      <c r="U274" s="278"/>
      <c r="V274" s="278"/>
      <c r="W274" s="279"/>
      <c r="X274" s="90"/>
      <c r="Y274" s="90"/>
      <c r="Z274" s="90"/>
      <c r="BF274" s="172"/>
    </row>
    <row r="275" spans="15:59" ht="14.4" hidden="1" customHeight="1" x14ac:dyDescent="0.3">
      <c r="O275" s="137"/>
      <c r="AA275" s="54" t="e">
        <f t="shared" ref="AA275:BE275" si="179">COUNTIFS(AA3:AA41,"",$F$3:$F$37,$O$276)</f>
        <v>#VALUE!</v>
      </c>
      <c r="AB275" s="54" t="e">
        <f t="shared" si="179"/>
        <v>#VALUE!</v>
      </c>
      <c r="AC275" s="54" t="e">
        <f t="shared" si="179"/>
        <v>#VALUE!</v>
      </c>
      <c r="AD275" s="54" t="e">
        <f t="shared" si="179"/>
        <v>#VALUE!</v>
      </c>
      <c r="AE275" s="54" t="e">
        <f t="shared" si="179"/>
        <v>#VALUE!</v>
      </c>
      <c r="AF275" s="54" t="e">
        <f t="shared" si="179"/>
        <v>#VALUE!</v>
      </c>
      <c r="AG275" s="54" t="e">
        <f t="shared" si="179"/>
        <v>#VALUE!</v>
      </c>
      <c r="AH275" s="54" t="e">
        <f t="shared" si="179"/>
        <v>#VALUE!</v>
      </c>
      <c r="AI275" s="54" t="e">
        <f t="shared" si="179"/>
        <v>#VALUE!</v>
      </c>
      <c r="AJ275" s="54" t="e">
        <f t="shared" si="179"/>
        <v>#VALUE!</v>
      </c>
      <c r="AK275" s="54" t="e">
        <f t="shared" si="179"/>
        <v>#VALUE!</v>
      </c>
      <c r="AL275" s="54" t="e">
        <f t="shared" si="179"/>
        <v>#VALUE!</v>
      </c>
      <c r="AM275" s="54" t="e">
        <f t="shared" si="179"/>
        <v>#VALUE!</v>
      </c>
      <c r="AN275" s="54" t="e">
        <f t="shared" si="179"/>
        <v>#VALUE!</v>
      </c>
      <c r="AO275" s="54" t="e">
        <f t="shared" si="179"/>
        <v>#VALUE!</v>
      </c>
      <c r="AP275" s="54" t="e">
        <f t="shared" si="179"/>
        <v>#VALUE!</v>
      </c>
      <c r="AQ275" s="54" t="e">
        <f t="shared" si="179"/>
        <v>#VALUE!</v>
      </c>
      <c r="AR275" s="54" t="e">
        <f t="shared" si="179"/>
        <v>#VALUE!</v>
      </c>
      <c r="AS275" s="54" t="e">
        <f t="shared" si="179"/>
        <v>#VALUE!</v>
      </c>
      <c r="AT275" s="54" t="e">
        <f t="shared" si="179"/>
        <v>#VALUE!</v>
      </c>
      <c r="AU275" s="54" t="e">
        <f t="shared" si="179"/>
        <v>#VALUE!</v>
      </c>
      <c r="AV275" s="54" t="e">
        <f t="shared" si="179"/>
        <v>#VALUE!</v>
      </c>
      <c r="AW275" s="54" t="e">
        <f t="shared" si="179"/>
        <v>#VALUE!</v>
      </c>
      <c r="AX275" s="54" t="e">
        <f t="shared" si="179"/>
        <v>#VALUE!</v>
      </c>
      <c r="AY275" s="54" t="e">
        <f t="shared" si="179"/>
        <v>#VALUE!</v>
      </c>
      <c r="AZ275" s="54" t="e">
        <f t="shared" si="179"/>
        <v>#VALUE!</v>
      </c>
      <c r="BA275" s="54" t="e">
        <f t="shared" si="179"/>
        <v>#VALUE!</v>
      </c>
      <c r="BB275" s="54" t="e">
        <f t="shared" si="179"/>
        <v>#VALUE!</v>
      </c>
      <c r="BC275" s="54" t="e">
        <f t="shared" si="179"/>
        <v>#VALUE!</v>
      </c>
      <c r="BD275" s="54" t="e">
        <f t="shared" si="179"/>
        <v>#VALUE!</v>
      </c>
      <c r="BE275" s="54" t="e">
        <f t="shared" si="179"/>
        <v>#VALUE!</v>
      </c>
      <c r="BF275" s="165" t="str">
        <f>IFERROR(AVERAGE(AA275:BE275),"")</f>
        <v/>
      </c>
    </row>
    <row r="276" spans="15:59" ht="14.4" hidden="1" customHeight="1" x14ac:dyDescent="0.3">
      <c r="O276" s="293" t="s">
        <v>182</v>
      </c>
      <c r="P276" s="293"/>
      <c r="Q276" s="293"/>
      <c r="AA276" s="64" t="e">
        <f>AA284+AA293+AA297+AA301+AA305+AA288+AA309</f>
        <v>#VALUE!</v>
      </c>
      <c r="AB276" s="64" t="e">
        <f t="shared" ref="AB276:BE276" si="180">AB284+AB293+AB297+AB301+AB305+AB288+AB309</f>
        <v>#VALUE!</v>
      </c>
      <c r="AC276" s="64" t="e">
        <f t="shared" si="180"/>
        <v>#VALUE!</v>
      </c>
      <c r="AD276" s="64" t="e">
        <f t="shared" si="180"/>
        <v>#VALUE!</v>
      </c>
      <c r="AE276" s="64" t="e">
        <f t="shared" si="180"/>
        <v>#VALUE!</v>
      </c>
      <c r="AF276" s="64" t="e">
        <f t="shared" si="180"/>
        <v>#VALUE!</v>
      </c>
      <c r="AG276" s="64" t="e">
        <f t="shared" si="180"/>
        <v>#VALUE!</v>
      </c>
      <c r="AH276" s="64" t="e">
        <f t="shared" si="180"/>
        <v>#VALUE!</v>
      </c>
      <c r="AI276" s="64" t="e">
        <f t="shared" si="180"/>
        <v>#VALUE!</v>
      </c>
      <c r="AJ276" s="64" t="e">
        <f t="shared" si="180"/>
        <v>#VALUE!</v>
      </c>
      <c r="AK276" s="64" t="e">
        <f t="shared" si="180"/>
        <v>#VALUE!</v>
      </c>
      <c r="AL276" s="64" t="e">
        <f t="shared" si="180"/>
        <v>#VALUE!</v>
      </c>
      <c r="AM276" s="64" t="e">
        <f t="shared" si="180"/>
        <v>#VALUE!</v>
      </c>
      <c r="AN276" s="64" t="e">
        <f t="shared" si="180"/>
        <v>#VALUE!</v>
      </c>
      <c r="AO276" s="64" t="e">
        <f t="shared" si="180"/>
        <v>#VALUE!</v>
      </c>
      <c r="AP276" s="64" t="e">
        <f t="shared" si="180"/>
        <v>#VALUE!</v>
      </c>
      <c r="AQ276" s="64" t="e">
        <f t="shared" si="180"/>
        <v>#VALUE!</v>
      </c>
      <c r="AR276" s="64" t="e">
        <f t="shared" si="180"/>
        <v>#VALUE!</v>
      </c>
      <c r="AS276" s="64" t="e">
        <f t="shared" si="180"/>
        <v>#VALUE!</v>
      </c>
      <c r="AT276" s="64" t="e">
        <f t="shared" si="180"/>
        <v>#VALUE!</v>
      </c>
      <c r="AU276" s="64" t="e">
        <f t="shared" si="180"/>
        <v>#VALUE!</v>
      </c>
      <c r="AV276" s="64" t="e">
        <f t="shared" si="180"/>
        <v>#VALUE!</v>
      </c>
      <c r="AW276" s="64" t="e">
        <f t="shared" si="180"/>
        <v>#VALUE!</v>
      </c>
      <c r="AX276" s="64" t="e">
        <f t="shared" si="180"/>
        <v>#VALUE!</v>
      </c>
      <c r="AY276" s="64" t="e">
        <f t="shared" si="180"/>
        <v>#VALUE!</v>
      </c>
      <c r="AZ276" s="64" t="e">
        <f t="shared" si="180"/>
        <v>#VALUE!</v>
      </c>
      <c r="BA276" s="64" t="e">
        <f t="shared" si="180"/>
        <v>#VALUE!</v>
      </c>
      <c r="BB276" s="64" t="e">
        <f t="shared" si="180"/>
        <v>#VALUE!</v>
      </c>
      <c r="BC276" s="64" t="e">
        <f t="shared" si="180"/>
        <v>#VALUE!</v>
      </c>
      <c r="BD276" s="64" t="e">
        <f t="shared" si="180"/>
        <v>#VALUE!</v>
      </c>
      <c r="BE276" s="64" t="e">
        <f t="shared" si="180"/>
        <v>#VALUE!</v>
      </c>
      <c r="BF276" s="165" t="e">
        <f>MAX(AA276:BE276)</f>
        <v>#VALUE!</v>
      </c>
    </row>
    <row r="277" spans="15:59" ht="14.4" hidden="1" customHeight="1" x14ac:dyDescent="0.3">
      <c r="O277" s="284" t="str">
        <f>O276&amp;"'s  Team"</f>
        <v>Jehanzaib Rasul's  Team</v>
      </c>
      <c r="P277" s="285"/>
      <c r="Q277" s="286"/>
      <c r="R277" s="279" t="s">
        <v>27</v>
      </c>
      <c r="S277" s="280"/>
      <c r="T277" s="280"/>
      <c r="U277" s="280"/>
      <c r="V277" s="280"/>
      <c r="W277" s="280"/>
      <c r="X277" s="79"/>
      <c r="Y277" s="79"/>
      <c r="Z277" s="79"/>
      <c r="AA277" s="64" t="e">
        <f>AA285+AA294+AA298+AA306+AA289+AA302+AA310</f>
        <v>#VALUE!</v>
      </c>
      <c r="AB277" s="64" t="e">
        <f t="shared" ref="AB277:BE279" si="181">AB285+AB294+AB298+AB306+AB289+AB302+AB310</f>
        <v>#VALUE!</v>
      </c>
      <c r="AC277" s="64" t="e">
        <f t="shared" si="181"/>
        <v>#VALUE!</v>
      </c>
      <c r="AD277" s="64" t="e">
        <f t="shared" si="181"/>
        <v>#VALUE!</v>
      </c>
      <c r="AE277" s="64" t="e">
        <f t="shared" si="181"/>
        <v>#VALUE!</v>
      </c>
      <c r="AF277" s="64" t="e">
        <f t="shared" si="181"/>
        <v>#VALUE!</v>
      </c>
      <c r="AG277" s="64" t="e">
        <f t="shared" si="181"/>
        <v>#VALUE!</v>
      </c>
      <c r="AH277" s="64" t="e">
        <f t="shared" si="181"/>
        <v>#VALUE!</v>
      </c>
      <c r="AI277" s="64" t="e">
        <f t="shared" si="181"/>
        <v>#VALUE!</v>
      </c>
      <c r="AJ277" s="64" t="e">
        <f t="shared" si="181"/>
        <v>#VALUE!</v>
      </c>
      <c r="AK277" s="64" t="e">
        <f t="shared" si="181"/>
        <v>#VALUE!</v>
      </c>
      <c r="AL277" s="64" t="e">
        <f t="shared" si="181"/>
        <v>#VALUE!</v>
      </c>
      <c r="AM277" s="64" t="e">
        <f t="shared" si="181"/>
        <v>#VALUE!</v>
      </c>
      <c r="AN277" s="64" t="e">
        <f t="shared" si="181"/>
        <v>#VALUE!</v>
      </c>
      <c r="AO277" s="64" t="e">
        <f t="shared" si="181"/>
        <v>#VALUE!</v>
      </c>
      <c r="AP277" s="64" t="e">
        <f t="shared" si="181"/>
        <v>#VALUE!</v>
      </c>
      <c r="AQ277" s="64" t="e">
        <f t="shared" si="181"/>
        <v>#VALUE!</v>
      </c>
      <c r="AR277" s="64" t="e">
        <f t="shared" si="181"/>
        <v>#VALUE!</v>
      </c>
      <c r="AS277" s="64" t="e">
        <f t="shared" si="181"/>
        <v>#VALUE!</v>
      </c>
      <c r="AT277" s="64" t="e">
        <f t="shared" si="181"/>
        <v>#VALUE!</v>
      </c>
      <c r="AU277" s="64" t="e">
        <f t="shared" si="181"/>
        <v>#VALUE!</v>
      </c>
      <c r="AV277" s="64" t="e">
        <f t="shared" si="181"/>
        <v>#VALUE!</v>
      </c>
      <c r="AW277" s="64" t="e">
        <f t="shared" si="181"/>
        <v>#VALUE!</v>
      </c>
      <c r="AX277" s="64" t="e">
        <f t="shared" si="181"/>
        <v>#VALUE!</v>
      </c>
      <c r="AY277" s="64" t="e">
        <f t="shared" si="181"/>
        <v>#VALUE!</v>
      </c>
      <c r="AZ277" s="64" t="e">
        <f t="shared" si="181"/>
        <v>#VALUE!</v>
      </c>
      <c r="BA277" s="64" t="e">
        <f t="shared" si="181"/>
        <v>#VALUE!</v>
      </c>
      <c r="BB277" s="64" t="e">
        <f t="shared" si="181"/>
        <v>#VALUE!</v>
      </c>
      <c r="BC277" s="64" t="e">
        <f t="shared" si="181"/>
        <v>#VALUE!</v>
      </c>
      <c r="BD277" s="64" t="e">
        <f t="shared" si="181"/>
        <v>#VALUE!</v>
      </c>
      <c r="BE277" s="64" t="e">
        <f t="shared" si="181"/>
        <v>#VALUE!</v>
      </c>
      <c r="BF277" s="165" t="e">
        <f>MAX(AA277:BE277)</f>
        <v>#VALUE!</v>
      </c>
    </row>
    <row r="278" spans="15:59" ht="14.4" hidden="1" customHeight="1" x14ac:dyDescent="0.3">
      <c r="O278" s="287"/>
      <c r="P278" s="288"/>
      <c r="Q278" s="289"/>
      <c r="R278" s="279" t="s">
        <v>64</v>
      </c>
      <c r="S278" s="280"/>
      <c r="T278" s="280"/>
      <c r="U278" s="280"/>
      <c r="V278" s="280"/>
      <c r="W278" s="280"/>
      <c r="X278" s="79"/>
      <c r="Y278" s="79"/>
      <c r="Z278" s="79"/>
      <c r="AA278" s="64" t="e">
        <f>AA286+AA295+AA299+AA307+AA290+AA303+AA311</f>
        <v>#VALUE!</v>
      </c>
      <c r="AB278" s="64" t="e">
        <f t="shared" si="181"/>
        <v>#VALUE!</v>
      </c>
      <c r="AC278" s="64" t="e">
        <f t="shared" si="181"/>
        <v>#VALUE!</v>
      </c>
      <c r="AD278" s="64" t="e">
        <f t="shared" si="181"/>
        <v>#VALUE!</v>
      </c>
      <c r="AE278" s="64" t="e">
        <f t="shared" si="181"/>
        <v>#VALUE!</v>
      </c>
      <c r="AF278" s="64" t="e">
        <f t="shared" si="181"/>
        <v>#VALUE!</v>
      </c>
      <c r="AG278" s="64" t="e">
        <f t="shared" si="181"/>
        <v>#VALUE!</v>
      </c>
      <c r="AH278" s="64" t="e">
        <f t="shared" si="181"/>
        <v>#VALUE!</v>
      </c>
      <c r="AI278" s="64" t="e">
        <f t="shared" si="181"/>
        <v>#VALUE!</v>
      </c>
      <c r="AJ278" s="64" t="e">
        <f t="shared" si="181"/>
        <v>#VALUE!</v>
      </c>
      <c r="AK278" s="64" t="e">
        <f t="shared" si="181"/>
        <v>#VALUE!</v>
      </c>
      <c r="AL278" s="64" t="e">
        <f t="shared" si="181"/>
        <v>#VALUE!</v>
      </c>
      <c r="AM278" s="64" t="e">
        <f t="shared" si="181"/>
        <v>#VALUE!</v>
      </c>
      <c r="AN278" s="64" t="e">
        <f t="shared" si="181"/>
        <v>#VALUE!</v>
      </c>
      <c r="AO278" s="64" t="e">
        <f t="shared" si="181"/>
        <v>#VALUE!</v>
      </c>
      <c r="AP278" s="64" t="e">
        <f t="shared" si="181"/>
        <v>#VALUE!</v>
      </c>
      <c r="AQ278" s="64" t="e">
        <f t="shared" si="181"/>
        <v>#VALUE!</v>
      </c>
      <c r="AR278" s="64" t="e">
        <f t="shared" si="181"/>
        <v>#VALUE!</v>
      </c>
      <c r="AS278" s="64" t="e">
        <f t="shared" si="181"/>
        <v>#VALUE!</v>
      </c>
      <c r="AT278" s="64" t="e">
        <f t="shared" si="181"/>
        <v>#VALUE!</v>
      </c>
      <c r="AU278" s="64" t="e">
        <f t="shared" si="181"/>
        <v>#VALUE!</v>
      </c>
      <c r="AV278" s="64" t="e">
        <f t="shared" si="181"/>
        <v>#VALUE!</v>
      </c>
      <c r="AW278" s="64" t="e">
        <f t="shared" si="181"/>
        <v>#VALUE!</v>
      </c>
      <c r="AX278" s="64" t="e">
        <f t="shared" si="181"/>
        <v>#VALUE!</v>
      </c>
      <c r="AY278" s="64" t="e">
        <f t="shared" si="181"/>
        <v>#VALUE!</v>
      </c>
      <c r="AZ278" s="64" t="e">
        <f t="shared" si="181"/>
        <v>#VALUE!</v>
      </c>
      <c r="BA278" s="64" t="e">
        <f t="shared" si="181"/>
        <v>#VALUE!</v>
      </c>
      <c r="BB278" s="64" t="e">
        <f t="shared" si="181"/>
        <v>#VALUE!</v>
      </c>
      <c r="BC278" s="64" t="e">
        <f t="shared" si="181"/>
        <v>#VALUE!</v>
      </c>
      <c r="BD278" s="64" t="e">
        <f t="shared" si="181"/>
        <v>#VALUE!</v>
      </c>
      <c r="BE278" s="64" t="e">
        <f t="shared" si="181"/>
        <v>#VALUE!</v>
      </c>
      <c r="BF278" s="165" t="e">
        <f>MAX(AA278:BE278)</f>
        <v>#VALUE!</v>
      </c>
    </row>
    <row r="279" spans="15:59" ht="14.4" hidden="1" customHeight="1" x14ac:dyDescent="0.3">
      <c r="O279" s="287"/>
      <c r="P279" s="288"/>
      <c r="Q279" s="289"/>
      <c r="R279" s="279" t="s">
        <v>66</v>
      </c>
      <c r="S279" s="280"/>
      <c r="T279" s="280"/>
      <c r="U279" s="280"/>
      <c r="V279" s="280"/>
      <c r="W279" s="280"/>
      <c r="X279" s="79"/>
      <c r="Y279" s="79"/>
      <c r="Z279" s="79"/>
      <c r="AA279" s="64" t="e">
        <f>AA287+AA296+AA300+AA308+AA291+AA304+AA312</f>
        <v>#VALUE!</v>
      </c>
      <c r="AB279" s="64" t="e">
        <f t="shared" si="181"/>
        <v>#VALUE!</v>
      </c>
      <c r="AC279" s="64" t="e">
        <f t="shared" si="181"/>
        <v>#VALUE!</v>
      </c>
      <c r="AD279" s="64" t="e">
        <f t="shared" si="181"/>
        <v>#VALUE!</v>
      </c>
      <c r="AE279" s="64" t="e">
        <f t="shared" si="181"/>
        <v>#VALUE!</v>
      </c>
      <c r="AF279" s="64" t="e">
        <f t="shared" si="181"/>
        <v>#VALUE!</v>
      </c>
      <c r="AG279" s="64" t="e">
        <f t="shared" si="181"/>
        <v>#VALUE!</v>
      </c>
      <c r="AH279" s="64" t="e">
        <f t="shared" si="181"/>
        <v>#VALUE!</v>
      </c>
      <c r="AI279" s="64" t="e">
        <f t="shared" si="181"/>
        <v>#VALUE!</v>
      </c>
      <c r="AJ279" s="64" t="e">
        <f t="shared" si="181"/>
        <v>#VALUE!</v>
      </c>
      <c r="AK279" s="64" t="e">
        <f t="shared" si="181"/>
        <v>#VALUE!</v>
      </c>
      <c r="AL279" s="64" t="e">
        <f t="shared" si="181"/>
        <v>#VALUE!</v>
      </c>
      <c r="AM279" s="64" t="e">
        <f t="shared" si="181"/>
        <v>#VALUE!</v>
      </c>
      <c r="AN279" s="64" t="e">
        <f t="shared" si="181"/>
        <v>#VALUE!</v>
      </c>
      <c r="AO279" s="64" t="e">
        <f t="shared" si="181"/>
        <v>#VALUE!</v>
      </c>
      <c r="AP279" s="64" t="e">
        <f t="shared" si="181"/>
        <v>#VALUE!</v>
      </c>
      <c r="AQ279" s="64" t="e">
        <f t="shared" si="181"/>
        <v>#VALUE!</v>
      </c>
      <c r="AR279" s="64" t="e">
        <f t="shared" si="181"/>
        <v>#VALUE!</v>
      </c>
      <c r="AS279" s="64" t="e">
        <f t="shared" si="181"/>
        <v>#VALUE!</v>
      </c>
      <c r="AT279" s="64" t="e">
        <f t="shared" si="181"/>
        <v>#VALUE!</v>
      </c>
      <c r="AU279" s="64" t="e">
        <f t="shared" si="181"/>
        <v>#VALUE!</v>
      </c>
      <c r="AV279" s="64" t="e">
        <f t="shared" si="181"/>
        <v>#VALUE!</v>
      </c>
      <c r="AW279" s="64" t="e">
        <f t="shared" si="181"/>
        <v>#VALUE!</v>
      </c>
      <c r="AX279" s="64" t="e">
        <f t="shared" si="181"/>
        <v>#VALUE!</v>
      </c>
      <c r="AY279" s="64" t="e">
        <f t="shared" si="181"/>
        <v>#VALUE!</v>
      </c>
      <c r="AZ279" s="64" t="e">
        <f t="shared" si="181"/>
        <v>#VALUE!</v>
      </c>
      <c r="BA279" s="64" t="e">
        <f t="shared" si="181"/>
        <v>#VALUE!</v>
      </c>
      <c r="BB279" s="64" t="e">
        <f t="shared" si="181"/>
        <v>#VALUE!</v>
      </c>
      <c r="BC279" s="64" t="e">
        <f t="shared" si="181"/>
        <v>#VALUE!</v>
      </c>
      <c r="BD279" s="64" t="e">
        <f t="shared" si="181"/>
        <v>#VALUE!</v>
      </c>
      <c r="BE279" s="64" t="e">
        <f t="shared" si="181"/>
        <v>#VALUE!</v>
      </c>
      <c r="BF279" s="165" t="e">
        <f>MAX(AA279:BE279)</f>
        <v>#VALUE!</v>
      </c>
    </row>
    <row r="280" spans="15:59" ht="14.4" hidden="1" customHeight="1" x14ac:dyDescent="0.3">
      <c r="O280" s="287"/>
      <c r="P280" s="288"/>
      <c r="Q280" s="289"/>
      <c r="R280" s="279" t="s">
        <v>69</v>
      </c>
      <c r="S280" s="280"/>
      <c r="T280" s="280"/>
      <c r="U280" s="280"/>
      <c r="V280" s="280"/>
      <c r="W280" s="280"/>
      <c r="X280" s="79"/>
      <c r="Y280" s="79"/>
      <c r="Z280" s="79"/>
      <c r="AA280" s="64" t="e">
        <f>AA284+AA301+AA305</f>
        <v>#VALUE!</v>
      </c>
      <c r="AB280" s="64" t="e">
        <f t="shared" ref="AB280:BE280" si="182">AB284+AB301+AB305</f>
        <v>#VALUE!</v>
      </c>
      <c r="AC280" s="64" t="e">
        <f t="shared" si="182"/>
        <v>#VALUE!</v>
      </c>
      <c r="AD280" s="64" t="e">
        <f t="shared" si="182"/>
        <v>#VALUE!</v>
      </c>
      <c r="AE280" s="64" t="e">
        <f t="shared" si="182"/>
        <v>#VALUE!</v>
      </c>
      <c r="AF280" s="64" t="e">
        <f t="shared" si="182"/>
        <v>#VALUE!</v>
      </c>
      <c r="AG280" s="64" t="e">
        <f t="shared" si="182"/>
        <v>#VALUE!</v>
      </c>
      <c r="AH280" s="64" t="e">
        <f t="shared" si="182"/>
        <v>#VALUE!</v>
      </c>
      <c r="AI280" s="64" t="e">
        <f t="shared" si="182"/>
        <v>#VALUE!</v>
      </c>
      <c r="AJ280" s="64" t="e">
        <f t="shared" si="182"/>
        <v>#VALUE!</v>
      </c>
      <c r="AK280" s="64" t="e">
        <f t="shared" si="182"/>
        <v>#VALUE!</v>
      </c>
      <c r="AL280" s="64" t="e">
        <f t="shared" si="182"/>
        <v>#VALUE!</v>
      </c>
      <c r="AM280" s="64" t="e">
        <f t="shared" si="182"/>
        <v>#VALUE!</v>
      </c>
      <c r="AN280" s="64" t="e">
        <f t="shared" si="182"/>
        <v>#VALUE!</v>
      </c>
      <c r="AO280" s="64" t="e">
        <f t="shared" si="182"/>
        <v>#VALUE!</v>
      </c>
      <c r="AP280" s="64" t="e">
        <f t="shared" si="182"/>
        <v>#VALUE!</v>
      </c>
      <c r="AQ280" s="64" t="e">
        <f t="shared" si="182"/>
        <v>#VALUE!</v>
      </c>
      <c r="AR280" s="64" t="e">
        <f t="shared" si="182"/>
        <v>#VALUE!</v>
      </c>
      <c r="AS280" s="64" t="e">
        <f t="shared" si="182"/>
        <v>#VALUE!</v>
      </c>
      <c r="AT280" s="64" t="e">
        <f t="shared" si="182"/>
        <v>#VALUE!</v>
      </c>
      <c r="AU280" s="64" t="e">
        <f t="shared" si="182"/>
        <v>#VALUE!</v>
      </c>
      <c r="AV280" s="64" t="e">
        <f t="shared" si="182"/>
        <v>#VALUE!</v>
      </c>
      <c r="AW280" s="64" t="e">
        <f t="shared" si="182"/>
        <v>#VALUE!</v>
      </c>
      <c r="AX280" s="64" t="e">
        <f t="shared" si="182"/>
        <v>#VALUE!</v>
      </c>
      <c r="AY280" s="64" t="e">
        <f t="shared" si="182"/>
        <v>#VALUE!</v>
      </c>
      <c r="AZ280" s="64" t="e">
        <f t="shared" si="182"/>
        <v>#VALUE!</v>
      </c>
      <c r="BA280" s="64" t="e">
        <f t="shared" si="182"/>
        <v>#VALUE!</v>
      </c>
      <c r="BB280" s="64" t="e">
        <f t="shared" si="182"/>
        <v>#VALUE!</v>
      </c>
      <c r="BC280" s="64" t="e">
        <f t="shared" si="182"/>
        <v>#VALUE!</v>
      </c>
      <c r="BD280" s="64" t="e">
        <f t="shared" si="182"/>
        <v>#VALUE!</v>
      </c>
      <c r="BE280" s="64" t="e">
        <f t="shared" si="182"/>
        <v>#VALUE!</v>
      </c>
      <c r="BF280" s="165" t="e">
        <f t="shared" ref="BF280:BF291" si="183">SUM(AA280:BE280)</f>
        <v>#VALUE!</v>
      </c>
      <c r="BG280" s="170" t="e">
        <f>BF280-SUMIFS($N$3:$N$117,$F$3:$F$117,$O$276)</f>
        <v>#VALUE!</v>
      </c>
    </row>
    <row r="281" spans="15:59" ht="14.4" hidden="1" customHeight="1" x14ac:dyDescent="0.3">
      <c r="O281" s="287"/>
      <c r="P281" s="288"/>
      <c r="Q281" s="289"/>
      <c r="R281" s="279" t="s">
        <v>72</v>
      </c>
      <c r="S281" s="280"/>
      <c r="T281" s="280"/>
      <c r="U281" s="280"/>
      <c r="V281" s="280"/>
      <c r="W281" s="280"/>
      <c r="X281" s="79"/>
      <c r="Y281" s="79"/>
      <c r="Z281" s="79"/>
      <c r="AA281" s="74" t="e">
        <f>AA282+(AA283/2)</f>
        <v>#VALUE!</v>
      </c>
      <c r="AB281" s="74" t="e">
        <f t="shared" ref="AB281:BE281" si="184">AB282+(AB283/2)</f>
        <v>#VALUE!</v>
      </c>
      <c r="AC281" s="74" t="e">
        <f t="shared" si="184"/>
        <v>#VALUE!</v>
      </c>
      <c r="AD281" s="74" t="e">
        <f t="shared" si="184"/>
        <v>#VALUE!</v>
      </c>
      <c r="AE281" s="74" t="e">
        <f t="shared" si="184"/>
        <v>#VALUE!</v>
      </c>
      <c r="AF281" s="74" t="e">
        <f t="shared" si="184"/>
        <v>#VALUE!</v>
      </c>
      <c r="AG281" s="74" t="e">
        <f t="shared" si="184"/>
        <v>#VALUE!</v>
      </c>
      <c r="AH281" s="74" t="e">
        <f t="shared" si="184"/>
        <v>#VALUE!</v>
      </c>
      <c r="AI281" s="74" t="e">
        <f t="shared" si="184"/>
        <v>#VALUE!</v>
      </c>
      <c r="AJ281" s="74" t="e">
        <f t="shared" si="184"/>
        <v>#VALUE!</v>
      </c>
      <c r="AK281" s="74" t="e">
        <f t="shared" si="184"/>
        <v>#VALUE!</v>
      </c>
      <c r="AL281" s="74" t="e">
        <f t="shared" si="184"/>
        <v>#VALUE!</v>
      </c>
      <c r="AM281" s="74" t="e">
        <f t="shared" si="184"/>
        <v>#VALUE!</v>
      </c>
      <c r="AN281" s="74" t="e">
        <f t="shared" si="184"/>
        <v>#VALUE!</v>
      </c>
      <c r="AO281" s="74" t="e">
        <f t="shared" si="184"/>
        <v>#VALUE!</v>
      </c>
      <c r="AP281" s="74" t="e">
        <f t="shared" si="184"/>
        <v>#VALUE!</v>
      </c>
      <c r="AQ281" s="74" t="e">
        <f t="shared" si="184"/>
        <v>#VALUE!</v>
      </c>
      <c r="AR281" s="74" t="e">
        <f t="shared" si="184"/>
        <v>#VALUE!</v>
      </c>
      <c r="AS281" s="74" t="e">
        <f t="shared" si="184"/>
        <v>#VALUE!</v>
      </c>
      <c r="AT281" s="74" t="e">
        <f t="shared" si="184"/>
        <v>#VALUE!</v>
      </c>
      <c r="AU281" s="74" t="e">
        <f t="shared" si="184"/>
        <v>#VALUE!</v>
      </c>
      <c r="AV281" s="74" t="e">
        <f t="shared" si="184"/>
        <v>#VALUE!</v>
      </c>
      <c r="AW281" s="74" t="e">
        <f t="shared" si="184"/>
        <v>#VALUE!</v>
      </c>
      <c r="AX281" s="74" t="e">
        <f t="shared" si="184"/>
        <v>#VALUE!</v>
      </c>
      <c r="AY281" s="74" t="e">
        <f t="shared" si="184"/>
        <v>#VALUE!</v>
      </c>
      <c r="AZ281" s="74" t="e">
        <f t="shared" si="184"/>
        <v>#VALUE!</v>
      </c>
      <c r="BA281" s="74" t="e">
        <f t="shared" si="184"/>
        <v>#VALUE!</v>
      </c>
      <c r="BB281" s="74" t="e">
        <f t="shared" si="184"/>
        <v>#VALUE!</v>
      </c>
      <c r="BC281" s="74" t="e">
        <f t="shared" si="184"/>
        <v>#VALUE!</v>
      </c>
      <c r="BD281" s="74" t="e">
        <f t="shared" si="184"/>
        <v>#VALUE!</v>
      </c>
      <c r="BE281" s="74" t="e">
        <f t="shared" si="184"/>
        <v>#VALUE!</v>
      </c>
      <c r="BF281" s="169" t="e">
        <f t="shared" si="183"/>
        <v>#VALUE!</v>
      </c>
    </row>
    <row r="282" spans="15:59" ht="14.4" hidden="1" customHeight="1" x14ac:dyDescent="0.3">
      <c r="O282" s="287"/>
      <c r="P282" s="288"/>
      <c r="Q282" s="289"/>
      <c r="R282" s="279" t="s">
        <v>74</v>
      </c>
      <c r="S282" s="280"/>
      <c r="T282" s="280"/>
      <c r="U282" s="280"/>
      <c r="V282" s="280"/>
      <c r="W282" s="280"/>
      <c r="X282" s="79"/>
      <c r="Y282" s="79"/>
      <c r="Z282" s="79"/>
      <c r="AA282" s="64" t="e">
        <f>AA286+AA303+AA307</f>
        <v>#VALUE!</v>
      </c>
      <c r="AB282" s="64" t="e">
        <f t="shared" ref="AB282:BE283" si="185">AB286+AB303+AB307</f>
        <v>#VALUE!</v>
      </c>
      <c r="AC282" s="64" t="e">
        <f t="shared" si="185"/>
        <v>#VALUE!</v>
      </c>
      <c r="AD282" s="64" t="e">
        <f t="shared" si="185"/>
        <v>#VALUE!</v>
      </c>
      <c r="AE282" s="64" t="e">
        <f t="shared" si="185"/>
        <v>#VALUE!</v>
      </c>
      <c r="AF282" s="64" t="e">
        <f t="shared" si="185"/>
        <v>#VALUE!</v>
      </c>
      <c r="AG282" s="64" t="e">
        <f t="shared" si="185"/>
        <v>#VALUE!</v>
      </c>
      <c r="AH282" s="64" t="e">
        <f t="shared" si="185"/>
        <v>#VALUE!</v>
      </c>
      <c r="AI282" s="64" t="e">
        <f t="shared" si="185"/>
        <v>#VALUE!</v>
      </c>
      <c r="AJ282" s="64" t="e">
        <f t="shared" si="185"/>
        <v>#VALUE!</v>
      </c>
      <c r="AK282" s="64" t="e">
        <f t="shared" si="185"/>
        <v>#VALUE!</v>
      </c>
      <c r="AL282" s="64" t="e">
        <f t="shared" si="185"/>
        <v>#VALUE!</v>
      </c>
      <c r="AM282" s="64" t="e">
        <f t="shared" si="185"/>
        <v>#VALUE!</v>
      </c>
      <c r="AN282" s="64" t="e">
        <f t="shared" si="185"/>
        <v>#VALUE!</v>
      </c>
      <c r="AO282" s="64" t="e">
        <f t="shared" si="185"/>
        <v>#VALUE!</v>
      </c>
      <c r="AP282" s="64" t="e">
        <f t="shared" si="185"/>
        <v>#VALUE!</v>
      </c>
      <c r="AQ282" s="64" t="e">
        <f t="shared" si="185"/>
        <v>#VALUE!</v>
      </c>
      <c r="AR282" s="64" t="e">
        <f t="shared" si="185"/>
        <v>#VALUE!</v>
      </c>
      <c r="AS282" s="64" t="e">
        <f t="shared" si="185"/>
        <v>#VALUE!</v>
      </c>
      <c r="AT282" s="64" t="e">
        <f t="shared" si="185"/>
        <v>#VALUE!</v>
      </c>
      <c r="AU282" s="64" t="e">
        <f t="shared" si="185"/>
        <v>#VALUE!</v>
      </c>
      <c r="AV282" s="64" t="e">
        <f t="shared" si="185"/>
        <v>#VALUE!</v>
      </c>
      <c r="AW282" s="64" t="e">
        <f t="shared" si="185"/>
        <v>#VALUE!</v>
      </c>
      <c r="AX282" s="64" t="e">
        <f t="shared" si="185"/>
        <v>#VALUE!</v>
      </c>
      <c r="AY282" s="64" t="e">
        <f t="shared" si="185"/>
        <v>#VALUE!</v>
      </c>
      <c r="AZ282" s="64" t="e">
        <f t="shared" si="185"/>
        <v>#VALUE!</v>
      </c>
      <c r="BA282" s="64" t="e">
        <f t="shared" si="185"/>
        <v>#VALUE!</v>
      </c>
      <c r="BB282" s="64" t="e">
        <f t="shared" si="185"/>
        <v>#VALUE!</v>
      </c>
      <c r="BC282" s="64" t="e">
        <f t="shared" si="185"/>
        <v>#VALUE!</v>
      </c>
      <c r="BD282" s="64" t="e">
        <f t="shared" si="185"/>
        <v>#VALUE!</v>
      </c>
      <c r="BE282" s="64" t="e">
        <f t="shared" si="185"/>
        <v>#VALUE!</v>
      </c>
      <c r="BF282" s="165" t="e">
        <f t="shared" si="183"/>
        <v>#VALUE!</v>
      </c>
    </row>
    <row r="283" spans="15:59" ht="14.4" hidden="1" customHeight="1" x14ac:dyDescent="0.3">
      <c r="O283" s="287"/>
      <c r="P283" s="288"/>
      <c r="Q283" s="289"/>
      <c r="R283" s="279" t="s">
        <v>76</v>
      </c>
      <c r="S283" s="280"/>
      <c r="T283" s="280"/>
      <c r="U283" s="280"/>
      <c r="V283" s="280"/>
      <c r="W283" s="280"/>
      <c r="X283" s="79"/>
      <c r="Y283" s="79"/>
      <c r="Z283" s="79"/>
      <c r="AA283" s="64" t="e">
        <f>AA287+AA304+AA308</f>
        <v>#VALUE!</v>
      </c>
      <c r="AB283" s="64" t="e">
        <f t="shared" si="185"/>
        <v>#VALUE!</v>
      </c>
      <c r="AC283" s="64" t="e">
        <f t="shared" si="185"/>
        <v>#VALUE!</v>
      </c>
      <c r="AD283" s="64" t="e">
        <f t="shared" si="185"/>
        <v>#VALUE!</v>
      </c>
      <c r="AE283" s="64" t="e">
        <f t="shared" si="185"/>
        <v>#VALUE!</v>
      </c>
      <c r="AF283" s="64" t="e">
        <f t="shared" si="185"/>
        <v>#VALUE!</v>
      </c>
      <c r="AG283" s="64" t="e">
        <f t="shared" si="185"/>
        <v>#VALUE!</v>
      </c>
      <c r="AH283" s="64" t="e">
        <f t="shared" si="185"/>
        <v>#VALUE!</v>
      </c>
      <c r="AI283" s="64" t="e">
        <f t="shared" si="185"/>
        <v>#VALUE!</v>
      </c>
      <c r="AJ283" s="64" t="e">
        <f t="shared" si="185"/>
        <v>#VALUE!</v>
      </c>
      <c r="AK283" s="64" t="e">
        <f t="shared" si="185"/>
        <v>#VALUE!</v>
      </c>
      <c r="AL283" s="64" t="e">
        <f t="shared" si="185"/>
        <v>#VALUE!</v>
      </c>
      <c r="AM283" s="64" t="e">
        <f t="shared" si="185"/>
        <v>#VALUE!</v>
      </c>
      <c r="AN283" s="64" t="e">
        <f t="shared" si="185"/>
        <v>#VALUE!</v>
      </c>
      <c r="AO283" s="64" t="e">
        <f t="shared" si="185"/>
        <v>#VALUE!</v>
      </c>
      <c r="AP283" s="64" t="e">
        <f t="shared" si="185"/>
        <v>#VALUE!</v>
      </c>
      <c r="AQ283" s="64" t="e">
        <f t="shared" si="185"/>
        <v>#VALUE!</v>
      </c>
      <c r="AR283" s="64" t="e">
        <f t="shared" si="185"/>
        <v>#VALUE!</v>
      </c>
      <c r="AS283" s="64" t="e">
        <f t="shared" si="185"/>
        <v>#VALUE!</v>
      </c>
      <c r="AT283" s="64" t="e">
        <f t="shared" si="185"/>
        <v>#VALUE!</v>
      </c>
      <c r="AU283" s="64" t="e">
        <f t="shared" si="185"/>
        <v>#VALUE!</v>
      </c>
      <c r="AV283" s="64" t="e">
        <f t="shared" si="185"/>
        <v>#VALUE!</v>
      </c>
      <c r="AW283" s="64" t="e">
        <f t="shared" si="185"/>
        <v>#VALUE!</v>
      </c>
      <c r="AX283" s="64" t="e">
        <f t="shared" si="185"/>
        <v>#VALUE!</v>
      </c>
      <c r="AY283" s="64" t="e">
        <f t="shared" si="185"/>
        <v>#VALUE!</v>
      </c>
      <c r="AZ283" s="64" t="e">
        <f t="shared" si="185"/>
        <v>#VALUE!</v>
      </c>
      <c r="BA283" s="64" t="e">
        <f t="shared" si="185"/>
        <v>#VALUE!</v>
      </c>
      <c r="BB283" s="64" t="e">
        <f t="shared" si="185"/>
        <v>#VALUE!</v>
      </c>
      <c r="BC283" s="64" t="e">
        <f t="shared" si="185"/>
        <v>#VALUE!</v>
      </c>
      <c r="BD283" s="64" t="e">
        <f t="shared" si="185"/>
        <v>#VALUE!</v>
      </c>
      <c r="BE283" s="64" t="e">
        <f t="shared" si="185"/>
        <v>#VALUE!</v>
      </c>
      <c r="BF283" s="165" t="e">
        <f t="shared" si="183"/>
        <v>#VALUE!</v>
      </c>
    </row>
    <row r="284" spans="15:59" ht="14.4" hidden="1" customHeight="1" x14ac:dyDescent="0.3">
      <c r="O284" s="287"/>
      <c r="P284" s="288"/>
      <c r="Q284" s="289"/>
      <c r="R284" s="279" t="s">
        <v>79</v>
      </c>
      <c r="S284" s="280"/>
      <c r="T284" s="280"/>
      <c r="U284" s="280"/>
      <c r="V284" s="280"/>
      <c r="W284" s="280"/>
      <c r="X284" s="79"/>
      <c r="Y284" s="79"/>
      <c r="Z284" s="79"/>
      <c r="AA284" s="64" t="e">
        <f t="shared" ref="AA284:BE284" si="186">COUNTIFS($F$3:$F$37,$O$276,AA3:AA41,"P")+COUNTIFS($F$3:$F$37,$O$276,AA3:AA41,"RP")+COUNTIFS($F$3:$F$37,$O$276,AA3:AA41,"T-RP")+COUNTIFS($F$3:$F$37,$O$276,AA3:AA41,"T")+COUNTIFS($F$3:$F$37,$O$276,AA3:AA41,"MU")+COUNTIFS($F$3:$F$37,$O$276,AA3:AA41,"T-MU")+COUNTIFS($F$3:$F$37,$O$276,AA3:AA41,"EL")+COUNTIFS($F$3:$F$37,$O$276,AA3:AA41,"T-EL")+COUNTIFS($F$3:$F$37,$O$276,AA3:AA41,"EL-MU")+COUNTIFS($F$3:$F$37,$O$276,AA3:AA41,"TR")+COUNTIFS($F$3:$F$37,$O$276,AA3:AA41,"TR-MU")+COUNTIFS($F$3:$F$37,$O$276,AA3:AA41,"TR-EL")+COUNTIFS($F$3:$F$37,$O$276,AA3:AA41,"TR-T")</f>
        <v>#VALUE!</v>
      </c>
      <c r="AB284" s="64" t="e">
        <f t="shared" si="186"/>
        <v>#VALUE!</v>
      </c>
      <c r="AC284" s="64" t="e">
        <f t="shared" si="186"/>
        <v>#VALUE!</v>
      </c>
      <c r="AD284" s="64" t="e">
        <f t="shared" si="186"/>
        <v>#VALUE!</v>
      </c>
      <c r="AE284" s="64" t="e">
        <f t="shared" si="186"/>
        <v>#VALUE!</v>
      </c>
      <c r="AF284" s="64" t="e">
        <f t="shared" si="186"/>
        <v>#VALUE!</v>
      </c>
      <c r="AG284" s="64" t="e">
        <f t="shared" si="186"/>
        <v>#VALUE!</v>
      </c>
      <c r="AH284" s="64" t="e">
        <f t="shared" si="186"/>
        <v>#VALUE!</v>
      </c>
      <c r="AI284" s="64" t="e">
        <f t="shared" si="186"/>
        <v>#VALUE!</v>
      </c>
      <c r="AJ284" s="64" t="e">
        <f t="shared" si="186"/>
        <v>#VALUE!</v>
      </c>
      <c r="AK284" s="64" t="e">
        <f t="shared" si="186"/>
        <v>#VALUE!</v>
      </c>
      <c r="AL284" s="64" t="e">
        <f t="shared" si="186"/>
        <v>#VALUE!</v>
      </c>
      <c r="AM284" s="64" t="e">
        <f t="shared" si="186"/>
        <v>#VALUE!</v>
      </c>
      <c r="AN284" s="64" t="e">
        <f t="shared" si="186"/>
        <v>#VALUE!</v>
      </c>
      <c r="AO284" s="64" t="e">
        <f t="shared" si="186"/>
        <v>#VALUE!</v>
      </c>
      <c r="AP284" s="64" t="e">
        <f t="shared" si="186"/>
        <v>#VALUE!</v>
      </c>
      <c r="AQ284" s="64" t="e">
        <f t="shared" si="186"/>
        <v>#VALUE!</v>
      </c>
      <c r="AR284" s="64" t="e">
        <f t="shared" si="186"/>
        <v>#VALUE!</v>
      </c>
      <c r="AS284" s="64" t="e">
        <f t="shared" si="186"/>
        <v>#VALUE!</v>
      </c>
      <c r="AT284" s="64" t="e">
        <f t="shared" si="186"/>
        <v>#VALUE!</v>
      </c>
      <c r="AU284" s="64" t="e">
        <f t="shared" si="186"/>
        <v>#VALUE!</v>
      </c>
      <c r="AV284" s="64" t="e">
        <f t="shared" si="186"/>
        <v>#VALUE!</v>
      </c>
      <c r="AW284" s="64" t="e">
        <f t="shared" si="186"/>
        <v>#VALUE!</v>
      </c>
      <c r="AX284" s="64" t="e">
        <f t="shared" si="186"/>
        <v>#VALUE!</v>
      </c>
      <c r="AY284" s="64" t="e">
        <f t="shared" si="186"/>
        <v>#VALUE!</v>
      </c>
      <c r="AZ284" s="64" t="e">
        <f t="shared" si="186"/>
        <v>#VALUE!</v>
      </c>
      <c r="BA284" s="64" t="e">
        <f t="shared" si="186"/>
        <v>#VALUE!</v>
      </c>
      <c r="BB284" s="64" t="e">
        <f t="shared" si="186"/>
        <v>#VALUE!</v>
      </c>
      <c r="BC284" s="64" t="e">
        <f t="shared" si="186"/>
        <v>#VALUE!</v>
      </c>
      <c r="BD284" s="64" t="e">
        <f t="shared" si="186"/>
        <v>#VALUE!</v>
      </c>
      <c r="BE284" s="64" t="e">
        <f t="shared" si="186"/>
        <v>#VALUE!</v>
      </c>
      <c r="BF284" s="165" t="e">
        <f t="shared" si="183"/>
        <v>#VALUE!</v>
      </c>
      <c r="BG284" s="170" t="e">
        <f>BF284-SUMIFS($O$3:$O$117,$F$3:$F$117,$O$276)</f>
        <v>#VALUE!</v>
      </c>
    </row>
    <row r="285" spans="15:59" ht="14.4" hidden="1" customHeight="1" x14ac:dyDescent="0.3">
      <c r="O285" s="287"/>
      <c r="P285" s="288"/>
      <c r="Q285" s="289"/>
      <c r="R285" s="279" t="s">
        <v>81</v>
      </c>
      <c r="S285" s="280"/>
      <c r="T285" s="280"/>
      <c r="U285" s="280"/>
      <c r="V285" s="280"/>
      <c r="W285" s="280"/>
      <c r="X285" s="79"/>
      <c r="Y285" s="79"/>
      <c r="Z285" s="79"/>
      <c r="AA285" s="74" t="e">
        <f>AA286+(AA287/2)</f>
        <v>#VALUE!</v>
      </c>
      <c r="AB285" s="74" t="e">
        <f t="shared" ref="AB285:BE285" si="187">AB286+(AB287/2)</f>
        <v>#VALUE!</v>
      </c>
      <c r="AC285" s="74" t="e">
        <f t="shared" si="187"/>
        <v>#VALUE!</v>
      </c>
      <c r="AD285" s="74" t="e">
        <f t="shared" si="187"/>
        <v>#VALUE!</v>
      </c>
      <c r="AE285" s="74" t="e">
        <f t="shared" si="187"/>
        <v>#VALUE!</v>
      </c>
      <c r="AF285" s="74" t="e">
        <f t="shared" si="187"/>
        <v>#VALUE!</v>
      </c>
      <c r="AG285" s="74" t="e">
        <f t="shared" si="187"/>
        <v>#VALUE!</v>
      </c>
      <c r="AH285" s="74" t="e">
        <f t="shared" si="187"/>
        <v>#VALUE!</v>
      </c>
      <c r="AI285" s="74" t="e">
        <f t="shared" si="187"/>
        <v>#VALUE!</v>
      </c>
      <c r="AJ285" s="74" t="e">
        <f t="shared" si="187"/>
        <v>#VALUE!</v>
      </c>
      <c r="AK285" s="74" t="e">
        <f t="shared" si="187"/>
        <v>#VALUE!</v>
      </c>
      <c r="AL285" s="74" t="e">
        <f t="shared" si="187"/>
        <v>#VALUE!</v>
      </c>
      <c r="AM285" s="74" t="e">
        <f t="shared" si="187"/>
        <v>#VALUE!</v>
      </c>
      <c r="AN285" s="74" t="e">
        <f t="shared" si="187"/>
        <v>#VALUE!</v>
      </c>
      <c r="AO285" s="74" t="e">
        <f t="shared" si="187"/>
        <v>#VALUE!</v>
      </c>
      <c r="AP285" s="74" t="e">
        <f t="shared" si="187"/>
        <v>#VALUE!</v>
      </c>
      <c r="AQ285" s="74" t="e">
        <f t="shared" si="187"/>
        <v>#VALUE!</v>
      </c>
      <c r="AR285" s="74" t="e">
        <f t="shared" si="187"/>
        <v>#VALUE!</v>
      </c>
      <c r="AS285" s="74" t="e">
        <f t="shared" si="187"/>
        <v>#VALUE!</v>
      </c>
      <c r="AT285" s="74" t="e">
        <f t="shared" si="187"/>
        <v>#VALUE!</v>
      </c>
      <c r="AU285" s="74" t="e">
        <f t="shared" si="187"/>
        <v>#VALUE!</v>
      </c>
      <c r="AV285" s="74" t="e">
        <f t="shared" si="187"/>
        <v>#VALUE!</v>
      </c>
      <c r="AW285" s="74" t="e">
        <f t="shared" si="187"/>
        <v>#VALUE!</v>
      </c>
      <c r="AX285" s="74" t="e">
        <f t="shared" si="187"/>
        <v>#VALUE!</v>
      </c>
      <c r="AY285" s="74" t="e">
        <f t="shared" si="187"/>
        <v>#VALUE!</v>
      </c>
      <c r="AZ285" s="74" t="e">
        <f t="shared" si="187"/>
        <v>#VALUE!</v>
      </c>
      <c r="BA285" s="74" t="e">
        <f t="shared" si="187"/>
        <v>#VALUE!</v>
      </c>
      <c r="BB285" s="74" t="e">
        <f t="shared" si="187"/>
        <v>#VALUE!</v>
      </c>
      <c r="BC285" s="74" t="e">
        <f t="shared" si="187"/>
        <v>#VALUE!</v>
      </c>
      <c r="BD285" s="74" t="e">
        <f t="shared" si="187"/>
        <v>#VALUE!</v>
      </c>
      <c r="BE285" s="74" t="e">
        <f t="shared" si="187"/>
        <v>#VALUE!</v>
      </c>
      <c r="BF285" s="169" t="e">
        <f t="shared" si="183"/>
        <v>#VALUE!</v>
      </c>
    </row>
    <row r="286" spans="15:59" ht="14.4" hidden="1" customHeight="1" x14ac:dyDescent="0.3">
      <c r="O286" s="287"/>
      <c r="P286" s="288"/>
      <c r="Q286" s="289"/>
      <c r="R286" s="279" t="s">
        <v>15</v>
      </c>
      <c r="S286" s="280"/>
      <c r="T286" s="280"/>
      <c r="U286" s="280"/>
      <c r="V286" s="280"/>
      <c r="W286" s="280"/>
      <c r="X286" s="79"/>
      <c r="Y286" s="79"/>
      <c r="Z286" s="79"/>
      <c r="AA286" s="64" t="e">
        <f t="shared" ref="AA286:BE286" si="188">COUNTIFS($F$3:$F$37,$O$276,$L$3:$L$37,"FT",AA$3:AA$41,"P")+COUNTIFS($F$3:$F$37,$O$276,$L$3:$L$37,"FT",AA$3:AA$41,"RP")+COUNTIFS($F$3:$F$37,$O$276,$L$3:$L$37,"FT",AA$3:AA$41,"T-RP")+COUNTIFS($F$3:$F$37,$O$276,$L$3:$L$37,"FT",AA$3:AA$41,"T")+COUNTIFS($F$3:$F$37,$O$276,$L$3:$L$37,"FT",AA$3:AA$41,"MU")+COUNTIFS($F$3:$F$37,$O$276,$L$3:$L$37,"FT",AA$3:AA$41,"T-MU")+COUNTIFS($F$3:$F$37,$O$276,$L$3:$L$37,"FT",AA$3:AA$41,"EL")+COUNTIFS($F$3:$F$37,$O$276,$L$3:$L$37,"FT",AA$3:AA$41,"T-EL")+COUNTIFS($F$3:$F$37,$O$276,$L$3:$L$37,"FT",AA$3:AA$41,"EL-MU")+COUNTIFS($F$3:$F$37,$O$276,$L$3:$L$37,"FT",AA$3:AA$41,"TR")+COUNTIFS($F$3:$F$37,$O$276,$L$3:$L$37,"FT",AA$3:AA$41,"TR-MU")+COUNTIFS($F$3:$F$37,$O$276,$L$3:$L$37,"FT",AA$3:AA$41,"TR-EL")+COUNTIFS($F$3:$F$37,$O$276,$L$3:$L$37,"FT",AA$3:AA$41,"TR-T")</f>
        <v>#VALUE!</v>
      </c>
      <c r="AB286" s="64" t="e">
        <f t="shared" si="188"/>
        <v>#VALUE!</v>
      </c>
      <c r="AC286" s="64" t="e">
        <f t="shared" si="188"/>
        <v>#VALUE!</v>
      </c>
      <c r="AD286" s="64" t="e">
        <f t="shared" si="188"/>
        <v>#VALUE!</v>
      </c>
      <c r="AE286" s="64" t="e">
        <f t="shared" si="188"/>
        <v>#VALUE!</v>
      </c>
      <c r="AF286" s="64" t="e">
        <f t="shared" si="188"/>
        <v>#VALUE!</v>
      </c>
      <c r="AG286" s="64" t="e">
        <f t="shared" si="188"/>
        <v>#VALUE!</v>
      </c>
      <c r="AH286" s="64" t="e">
        <f t="shared" si="188"/>
        <v>#VALUE!</v>
      </c>
      <c r="AI286" s="64" t="e">
        <f t="shared" si="188"/>
        <v>#VALUE!</v>
      </c>
      <c r="AJ286" s="64" t="e">
        <f t="shared" si="188"/>
        <v>#VALUE!</v>
      </c>
      <c r="AK286" s="64" t="e">
        <f t="shared" si="188"/>
        <v>#VALUE!</v>
      </c>
      <c r="AL286" s="64" t="e">
        <f t="shared" si="188"/>
        <v>#VALUE!</v>
      </c>
      <c r="AM286" s="64" t="e">
        <f t="shared" si="188"/>
        <v>#VALUE!</v>
      </c>
      <c r="AN286" s="64" t="e">
        <f t="shared" si="188"/>
        <v>#VALUE!</v>
      </c>
      <c r="AO286" s="64" t="e">
        <f t="shared" si="188"/>
        <v>#VALUE!</v>
      </c>
      <c r="AP286" s="64" t="e">
        <f t="shared" si="188"/>
        <v>#VALUE!</v>
      </c>
      <c r="AQ286" s="64" t="e">
        <f t="shared" si="188"/>
        <v>#VALUE!</v>
      </c>
      <c r="AR286" s="64" t="e">
        <f t="shared" si="188"/>
        <v>#VALUE!</v>
      </c>
      <c r="AS286" s="64" t="e">
        <f t="shared" si="188"/>
        <v>#VALUE!</v>
      </c>
      <c r="AT286" s="64" t="e">
        <f t="shared" si="188"/>
        <v>#VALUE!</v>
      </c>
      <c r="AU286" s="64" t="e">
        <f t="shared" si="188"/>
        <v>#VALUE!</v>
      </c>
      <c r="AV286" s="64" t="e">
        <f t="shared" si="188"/>
        <v>#VALUE!</v>
      </c>
      <c r="AW286" s="64" t="e">
        <f t="shared" si="188"/>
        <v>#VALUE!</v>
      </c>
      <c r="AX286" s="64" t="e">
        <f t="shared" si="188"/>
        <v>#VALUE!</v>
      </c>
      <c r="AY286" s="64" t="e">
        <f t="shared" si="188"/>
        <v>#VALUE!</v>
      </c>
      <c r="AZ286" s="64" t="e">
        <f t="shared" si="188"/>
        <v>#VALUE!</v>
      </c>
      <c r="BA286" s="64" t="e">
        <f t="shared" si="188"/>
        <v>#VALUE!</v>
      </c>
      <c r="BB286" s="64" t="e">
        <f t="shared" si="188"/>
        <v>#VALUE!</v>
      </c>
      <c r="BC286" s="64" t="e">
        <f t="shared" si="188"/>
        <v>#VALUE!</v>
      </c>
      <c r="BD286" s="64" t="e">
        <f t="shared" si="188"/>
        <v>#VALUE!</v>
      </c>
      <c r="BE286" s="64" t="e">
        <f t="shared" si="188"/>
        <v>#VALUE!</v>
      </c>
      <c r="BF286" s="165" t="e">
        <f t="shared" si="183"/>
        <v>#VALUE!</v>
      </c>
    </row>
    <row r="287" spans="15:59" ht="14.4" hidden="1" customHeight="1" x14ac:dyDescent="0.3">
      <c r="O287" s="287"/>
      <c r="P287" s="288"/>
      <c r="Q287" s="289"/>
      <c r="R287" s="279" t="s">
        <v>84</v>
      </c>
      <c r="S287" s="280"/>
      <c r="T287" s="280"/>
      <c r="U287" s="280"/>
      <c r="V287" s="280"/>
      <c r="W287" s="280"/>
      <c r="X287" s="79"/>
      <c r="Y287" s="79"/>
      <c r="Z287" s="79"/>
      <c r="AA287" s="64" t="e">
        <f t="shared" ref="AA287:BE287" si="189">COUNTIFS($F$3:$F$37,$O$276,$L$3:$L$37,"HT",AA$3:AA$41,"P")+COUNTIFS($F$3:$F$37,$O$276,$L$3:$L$37,"HT",AA$3:AA$41,"RP")+COUNTIFS($F$3:$F$37,$O$276,$L$3:$L$37,"HT",AA$3:AA$41,"T-RP")+COUNTIFS($F$3:$F$37,$O$276,$L$3:$L$37,"HT",AA$3:AA$41,"T")+COUNTIFS($F$3:$F$37,$O$276,$L$3:$L$37,"HT",AA$3:AA$41,"MU")+COUNTIFS($F$3:$F$37,$O$276,$L$3:$L$37,"HT",AA$3:AA$41,"T-MU")+COUNTIFS($F$3:$F$37,$O$276,$L$3:$L$37,"HT",AA$3:AA$41,"EL")+COUNTIFS($F$3:$F$37,$O$276,$L$3:$L$37,"HT",AA$3:AA$41,"T-EL")+COUNTIFS($F$3:$F$37,$O$276,$L$3:$L$37,"HT",AA$3:AA$41,"EL-MU")+COUNTIFS($F$3:$F$37,$O$276,$L$3:$L$37,"HT",AA$3:AA$41,"TR")+COUNTIFS($F$3:$F$37,$O$276,$L$3:$L$37,"HT",AA$3:AA$41,"TR-MU")+COUNTIFS($F$3:$F$37,$O$276,$L$3:$L$37,"HT",AA$3:AA$41,"TR-EL")+COUNTIFS($F$3:$F$37,$O$276,$L$3:$L$37,"HT",AA$3:AA$41,"TR-T")</f>
        <v>#VALUE!</v>
      </c>
      <c r="AB287" s="64" t="e">
        <f t="shared" si="189"/>
        <v>#VALUE!</v>
      </c>
      <c r="AC287" s="64" t="e">
        <f t="shared" si="189"/>
        <v>#VALUE!</v>
      </c>
      <c r="AD287" s="64" t="e">
        <f t="shared" si="189"/>
        <v>#VALUE!</v>
      </c>
      <c r="AE287" s="64" t="e">
        <f t="shared" si="189"/>
        <v>#VALUE!</v>
      </c>
      <c r="AF287" s="64" t="e">
        <f t="shared" si="189"/>
        <v>#VALUE!</v>
      </c>
      <c r="AG287" s="64" t="e">
        <f t="shared" si="189"/>
        <v>#VALUE!</v>
      </c>
      <c r="AH287" s="64" t="e">
        <f t="shared" si="189"/>
        <v>#VALUE!</v>
      </c>
      <c r="AI287" s="64" t="e">
        <f t="shared" si="189"/>
        <v>#VALUE!</v>
      </c>
      <c r="AJ287" s="64" t="e">
        <f t="shared" si="189"/>
        <v>#VALUE!</v>
      </c>
      <c r="AK287" s="64" t="e">
        <f t="shared" si="189"/>
        <v>#VALUE!</v>
      </c>
      <c r="AL287" s="64" t="e">
        <f t="shared" si="189"/>
        <v>#VALUE!</v>
      </c>
      <c r="AM287" s="64" t="e">
        <f t="shared" si="189"/>
        <v>#VALUE!</v>
      </c>
      <c r="AN287" s="64" t="e">
        <f t="shared" si="189"/>
        <v>#VALUE!</v>
      </c>
      <c r="AO287" s="64" t="e">
        <f t="shared" si="189"/>
        <v>#VALUE!</v>
      </c>
      <c r="AP287" s="64" t="e">
        <f t="shared" si="189"/>
        <v>#VALUE!</v>
      </c>
      <c r="AQ287" s="64" t="e">
        <f t="shared" si="189"/>
        <v>#VALUE!</v>
      </c>
      <c r="AR287" s="64" t="e">
        <f t="shared" si="189"/>
        <v>#VALUE!</v>
      </c>
      <c r="AS287" s="64" t="e">
        <f t="shared" si="189"/>
        <v>#VALUE!</v>
      </c>
      <c r="AT287" s="64" t="e">
        <f t="shared" si="189"/>
        <v>#VALUE!</v>
      </c>
      <c r="AU287" s="64" t="e">
        <f t="shared" si="189"/>
        <v>#VALUE!</v>
      </c>
      <c r="AV287" s="64" t="e">
        <f t="shared" si="189"/>
        <v>#VALUE!</v>
      </c>
      <c r="AW287" s="64" t="e">
        <f t="shared" si="189"/>
        <v>#VALUE!</v>
      </c>
      <c r="AX287" s="64" t="e">
        <f t="shared" si="189"/>
        <v>#VALUE!</v>
      </c>
      <c r="AY287" s="64" t="e">
        <f t="shared" si="189"/>
        <v>#VALUE!</v>
      </c>
      <c r="AZ287" s="64" t="e">
        <f t="shared" si="189"/>
        <v>#VALUE!</v>
      </c>
      <c r="BA287" s="64" t="e">
        <f t="shared" si="189"/>
        <v>#VALUE!</v>
      </c>
      <c r="BB287" s="64" t="e">
        <f t="shared" si="189"/>
        <v>#VALUE!</v>
      </c>
      <c r="BC287" s="64" t="e">
        <f t="shared" si="189"/>
        <v>#VALUE!</v>
      </c>
      <c r="BD287" s="64" t="e">
        <f t="shared" si="189"/>
        <v>#VALUE!</v>
      </c>
      <c r="BE287" s="64" t="e">
        <f t="shared" si="189"/>
        <v>#VALUE!</v>
      </c>
      <c r="BF287" s="165" t="e">
        <f t="shared" si="183"/>
        <v>#VALUE!</v>
      </c>
    </row>
    <row r="288" spans="15:59" ht="14.4" hidden="1" customHeight="1" x14ac:dyDescent="0.3">
      <c r="O288" s="287"/>
      <c r="P288" s="288"/>
      <c r="Q288" s="289"/>
      <c r="R288" s="279" t="s">
        <v>87</v>
      </c>
      <c r="S288" s="280"/>
      <c r="T288" s="280"/>
      <c r="U288" s="280"/>
      <c r="V288" s="280"/>
      <c r="W288" s="280"/>
      <c r="X288" s="79"/>
      <c r="Y288" s="79"/>
      <c r="Z288" s="79"/>
      <c r="AA288" s="64" t="e">
        <f t="shared" ref="AA288:BE288" si="190">COUNTIFS($F$3:$F$37,$O$276,AA$3:AA$41,"OFF")+COUNTIFS($F$3:$F$37,$O$276,AA$3:AA$41,"TR-OFF")</f>
        <v>#VALUE!</v>
      </c>
      <c r="AB288" s="64" t="e">
        <f t="shared" si="190"/>
        <v>#VALUE!</v>
      </c>
      <c r="AC288" s="64" t="e">
        <f t="shared" si="190"/>
        <v>#VALUE!</v>
      </c>
      <c r="AD288" s="64" t="e">
        <f t="shared" si="190"/>
        <v>#VALUE!</v>
      </c>
      <c r="AE288" s="64" t="e">
        <f t="shared" si="190"/>
        <v>#VALUE!</v>
      </c>
      <c r="AF288" s="64" t="e">
        <f t="shared" si="190"/>
        <v>#VALUE!</v>
      </c>
      <c r="AG288" s="64" t="e">
        <f t="shared" si="190"/>
        <v>#VALUE!</v>
      </c>
      <c r="AH288" s="64" t="e">
        <f t="shared" si="190"/>
        <v>#VALUE!</v>
      </c>
      <c r="AI288" s="64" t="e">
        <f t="shared" si="190"/>
        <v>#VALUE!</v>
      </c>
      <c r="AJ288" s="64" t="e">
        <f t="shared" si="190"/>
        <v>#VALUE!</v>
      </c>
      <c r="AK288" s="64" t="e">
        <f t="shared" si="190"/>
        <v>#VALUE!</v>
      </c>
      <c r="AL288" s="64" t="e">
        <f t="shared" si="190"/>
        <v>#VALUE!</v>
      </c>
      <c r="AM288" s="64" t="e">
        <f t="shared" si="190"/>
        <v>#VALUE!</v>
      </c>
      <c r="AN288" s="64" t="e">
        <f t="shared" si="190"/>
        <v>#VALUE!</v>
      </c>
      <c r="AO288" s="64" t="e">
        <f t="shared" si="190"/>
        <v>#VALUE!</v>
      </c>
      <c r="AP288" s="64" t="e">
        <f t="shared" si="190"/>
        <v>#VALUE!</v>
      </c>
      <c r="AQ288" s="64" t="e">
        <f t="shared" si="190"/>
        <v>#VALUE!</v>
      </c>
      <c r="AR288" s="64" t="e">
        <f t="shared" si="190"/>
        <v>#VALUE!</v>
      </c>
      <c r="AS288" s="64" t="e">
        <f t="shared" si="190"/>
        <v>#VALUE!</v>
      </c>
      <c r="AT288" s="64" t="e">
        <f t="shared" si="190"/>
        <v>#VALUE!</v>
      </c>
      <c r="AU288" s="64" t="e">
        <f t="shared" si="190"/>
        <v>#VALUE!</v>
      </c>
      <c r="AV288" s="64" t="e">
        <f t="shared" si="190"/>
        <v>#VALUE!</v>
      </c>
      <c r="AW288" s="64" t="e">
        <f t="shared" si="190"/>
        <v>#VALUE!</v>
      </c>
      <c r="AX288" s="64" t="e">
        <f t="shared" si="190"/>
        <v>#VALUE!</v>
      </c>
      <c r="AY288" s="64" t="e">
        <f t="shared" si="190"/>
        <v>#VALUE!</v>
      </c>
      <c r="AZ288" s="64" t="e">
        <f t="shared" si="190"/>
        <v>#VALUE!</v>
      </c>
      <c r="BA288" s="64" t="e">
        <f t="shared" si="190"/>
        <v>#VALUE!</v>
      </c>
      <c r="BB288" s="64" t="e">
        <f t="shared" si="190"/>
        <v>#VALUE!</v>
      </c>
      <c r="BC288" s="64" t="e">
        <f t="shared" si="190"/>
        <v>#VALUE!</v>
      </c>
      <c r="BD288" s="64" t="e">
        <f t="shared" si="190"/>
        <v>#VALUE!</v>
      </c>
      <c r="BE288" s="64" t="e">
        <f t="shared" si="190"/>
        <v>#VALUE!</v>
      </c>
      <c r="BF288" s="165" t="e">
        <f t="shared" si="183"/>
        <v>#VALUE!</v>
      </c>
      <c r="BG288" s="170" t="e">
        <f>BF288-SUMIFS($Q$3:$Q$117,$F$3:$F$117,$O$276)</f>
        <v>#VALUE!</v>
      </c>
    </row>
    <row r="289" spans="15:59" ht="14.4" hidden="1" customHeight="1" x14ac:dyDescent="0.3">
      <c r="O289" s="287"/>
      <c r="P289" s="288"/>
      <c r="Q289" s="289"/>
      <c r="R289" s="279" t="s">
        <v>90</v>
      </c>
      <c r="S289" s="280"/>
      <c r="T289" s="280"/>
      <c r="U289" s="280"/>
      <c r="V289" s="280"/>
      <c r="W289" s="280"/>
      <c r="X289" s="79"/>
      <c r="Y289" s="79"/>
      <c r="Z289" s="79"/>
      <c r="AA289" s="74" t="e">
        <f>AA290+(AA291/2)</f>
        <v>#VALUE!</v>
      </c>
      <c r="AB289" s="74" t="e">
        <f t="shared" ref="AB289:BE289" si="191">AB290+(AB291/2)</f>
        <v>#VALUE!</v>
      </c>
      <c r="AC289" s="74" t="e">
        <f t="shared" si="191"/>
        <v>#VALUE!</v>
      </c>
      <c r="AD289" s="74" t="e">
        <f t="shared" si="191"/>
        <v>#VALUE!</v>
      </c>
      <c r="AE289" s="74" t="e">
        <f t="shared" si="191"/>
        <v>#VALUE!</v>
      </c>
      <c r="AF289" s="74" t="e">
        <f t="shared" si="191"/>
        <v>#VALUE!</v>
      </c>
      <c r="AG289" s="74" t="e">
        <f t="shared" si="191"/>
        <v>#VALUE!</v>
      </c>
      <c r="AH289" s="74" t="e">
        <f t="shared" si="191"/>
        <v>#VALUE!</v>
      </c>
      <c r="AI289" s="74" t="e">
        <f t="shared" si="191"/>
        <v>#VALUE!</v>
      </c>
      <c r="AJ289" s="74" t="e">
        <f t="shared" si="191"/>
        <v>#VALUE!</v>
      </c>
      <c r="AK289" s="74" t="e">
        <f t="shared" si="191"/>
        <v>#VALUE!</v>
      </c>
      <c r="AL289" s="74" t="e">
        <f t="shared" si="191"/>
        <v>#VALUE!</v>
      </c>
      <c r="AM289" s="74" t="e">
        <f t="shared" si="191"/>
        <v>#VALUE!</v>
      </c>
      <c r="AN289" s="74" t="e">
        <f t="shared" si="191"/>
        <v>#VALUE!</v>
      </c>
      <c r="AO289" s="74" t="e">
        <f t="shared" si="191"/>
        <v>#VALUE!</v>
      </c>
      <c r="AP289" s="74" t="e">
        <f t="shared" si="191"/>
        <v>#VALUE!</v>
      </c>
      <c r="AQ289" s="74" t="e">
        <f t="shared" si="191"/>
        <v>#VALUE!</v>
      </c>
      <c r="AR289" s="74" t="e">
        <f t="shared" si="191"/>
        <v>#VALUE!</v>
      </c>
      <c r="AS289" s="74" t="e">
        <f t="shared" si="191"/>
        <v>#VALUE!</v>
      </c>
      <c r="AT289" s="74" t="e">
        <f t="shared" si="191"/>
        <v>#VALUE!</v>
      </c>
      <c r="AU289" s="74" t="e">
        <f t="shared" si="191"/>
        <v>#VALUE!</v>
      </c>
      <c r="AV289" s="74" t="e">
        <f t="shared" si="191"/>
        <v>#VALUE!</v>
      </c>
      <c r="AW289" s="74" t="e">
        <f t="shared" si="191"/>
        <v>#VALUE!</v>
      </c>
      <c r="AX289" s="74" t="e">
        <f t="shared" si="191"/>
        <v>#VALUE!</v>
      </c>
      <c r="AY289" s="74" t="e">
        <f t="shared" si="191"/>
        <v>#VALUE!</v>
      </c>
      <c r="AZ289" s="74" t="e">
        <f t="shared" si="191"/>
        <v>#VALUE!</v>
      </c>
      <c r="BA289" s="74" t="e">
        <f t="shared" si="191"/>
        <v>#VALUE!</v>
      </c>
      <c r="BB289" s="74" t="e">
        <f t="shared" si="191"/>
        <v>#VALUE!</v>
      </c>
      <c r="BC289" s="74" t="e">
        <f t="shared" si="191"/>
        <v>#VALUE!</v>
      </c>
      <c r="BD289" s="74" t="e">
        <f t="shared" si="191"/>
        <v>#VALUE!</v>
      </c>
      <c r="BE289" s="74" t="e">
        <f t="shared" si="191"/>
        <v>#VALUE!</v>
      </c>
      <c r="BF289" s="169" t="e">
        <f t="shared" si="183"/>
        <v>#VALUE!</v>
      </c>
    </row>
    <row r="290" spans="15:59" ht="14.4" hidden="1" customHeight="1" x14ac:dyDescent="0.3">
      <c r="O290" s="287"/>
      <c r="P290" s="288"/>
      <c r="Q290" s="289"/>
      <c r="R290" s="279" t="s">
        <v>31</v>
      </c>
      <c r="S290" s="280"/>
      <c r="T290" s="280"/>
      <c r="U290" s="280"/>
      <c r="V290" s="280"/>
      <c r="W290" s="280"/>
      <c r="X290" s="79"/>
      <c r="Y290" s="79"/>
      <c r="Z290" s="79"/>
      <c r="AA290" s="64" t="e">
        <f t="shared" ref="AA290:BE290" si="192">COUNTIFS($F$3:$F$37,$O$276,$L$3:$L$37,"FT",AA$3:AA$41,"OFF")+COUNTIFS($F$3:$F$37,$O$276,$L$3:$L$37,"FT",AA$3:AA$41,"TR-OFF")</f>
        <v>#VALUE!</v>
      </c>
      <c r="AB290" s="64" t="e">
        <f t="shared" si="192"/>
        <v>#VALUE!</v>
      </c>
      <c r="AC290" s="64" t="e">
        <f t="shared" si="192"/>
        <v>#VALUE!</v>
      </c>
      <c r="AD290" s="64" t="e">
        <f t="shared" si="192"/>
        <v>#VALUE!</v>
      </c>
      <c r="AE290" s="64" t="e">
        <f t="shared" si="192"/>
        <v>#VALUE!</v>
      </c>
      <c r="AF290" s="64" t="e">
        <f t="shared" si="192"/>
        <v>#VALUE!</v>
      </c>
      <c r="AG290" s="64" t="e">
        <f t="shared" si="192"/>
        <v>#VALUE!</v>
      </c>
      <c r="AH290" s="64" t="e">
        <f t="shared" si="192"/>
        <v>#VALUE!</v>
      </c>
      <c r="AI290" s="64" t="e">
        <f t="shared" si="192"/>
        <v>#VALUE!</v>
      </c>
      <c r="AJ290" s="64" t="e">
        <f t="shared" si="192"/>
        <v>#VALUE!</v>
      </c>
      <c r="AK290" s="64" t="e">
        <f t="shared" si="192"/>
        <v>#VALUE!</v>
      </c>
      <c r="AL290" s="64" t="e">
        <f t="shared" si="192"/>
        <v>#VALUE!</v>
      </c>
      <c r="AM290" s="64" t="e">
        <f t="shared" si="192"/>
        <v>#VALUE!</v>
      </c>
      <c r="AN290" s="64" t="e">
        <f t="shared" si="192"/>
        <v>#VALUE!</v>
      </c>
      <c r="AO290" s="64" t="e">
        <f t="shared" si="192"/>
        <v>#VALUE!</v>
      </c>
      <c r="AP290" s="64" t="e">
        <f t="shared" si="192"/>
        <v>#VALUE!</v>
      </c>
      <c r="AQ290" s="64" t="e">
        <f t="shared" si="192"/>
        <v>#VALUE!</v>
      </c>
      <c r="AR290" s="64" t="e">
        <f t="shared" si="192"/>
        <v>#VALUE!</v>
      </c>
      <c r="AS290" s="64" t="e">
        <f t="shared" si="192"/>
        <v>#VALUE!</v>
      </c>
      <c r="AT290" s="64" t="e">
        <f t="shared" si="192"/>
        <v>#VALUE!</v>
      </c>
      <c r="AU290" s="64" t="e">
        <f t="shared" si="192"/>
        <v>#VALUE!</v>
      </c>
      <c r="AV290" s="64" t="e">
        <f t="shared" si="192"/>
        <v>#VALUE!</v>
      </c>
      <c r="AW290" s="64" t="e">
        <f t="shared" si="192"/>
        <v>#VALUE!</v>
      </c>
      <c r="AX290" s="64" t="e">
        <f t="shared" si="192"/>
        <v>#VALUE!</v>
      </c>
      <c r="AY290" s="64" t="e">
        <f t="shared" si="192"/>
        <v>#VALUE!</v>
      </c>
      <c r="AZ290" s="64" t="e">
        <f t="shared" si="192"/>
        <v>#VALUE!</v>
      </c>
      <c r="BA290" s="64" t="e">
        <f t="shared" si="192"/>
        <v>#VALUE!</v>
      </c>
      <c r="BB290" s="64" t="e">
        <f t="shared" si="192"/>
        <v>#VALUE!</v>
      </c>
      <c r="BC290" s="64" t="e">
        <f t="shared" si="192"/>
        <v>#VALUE!</v>
      </c>
      <c r="BD290" s="64" t="e">
        <f t="shared" si="192"/>
        <v>#VALUE!</v>
      </c>
      <c r="BE290" s="64" t="e">
        <f t="shared" si="192"/>
        <v>#VALUE!</v>
      </c>
      <c r="BF290" s="165" t="e">
        <f t="shared" si="183"/>
        <v>#VALUE!</v>
      </c>
    </row>
    <row r="291" spans="15:59" ht="14.4" hidden="1" customHeight="1" x14ac:dyDescent="0.3">
      <c r="O291" s="287"/>
      <c r="P291" s="288"/>
      <c r="Q291" s="289"/>
      <c r="R291" s="279" t="s">
        <v>95</v>
      </c>
      <c r="S291" s="280"/>
      <c r="T291" s="280"/>
      <c r="U291" s="280"/>
      <c r="V291" s="280"/>
      <c r="W291" s="280"/>
      <c r="X291" s="79"/>
      <c r="Y291" s="79"/>
      <c r="Z291" s="79"/>
      <c r="AA291" s="64" t="e">
        <f t="shared" ref="AA291:BE291" si="193">COUNTIFS($F$3:$F$37,$O$276,$L$3:$L$37,"HT",AA$3:AA$41,"OFF")+COUNTIFS($F$3:$F$37,$O$276,$L$3:$L$37,"HT",AA$3:AA$41,"TR-OFF")</f>
        <v>#VALUE!</v>
      </c>
      <c r="AB291" s="64" t="e">
        <f t="shared" si="193"/>
        <v>#VALUE!</v>
      </c>
      <c r="AC291" s="64" t="e">
        <f t="shared" si="193"/>
        <v>#VALUE!</v>
      </c>
      <c r="AD291" s="64" t="e">
        <f t="shared" si="193"/>
        <v>#VALUE!</v>
      </c>
      <c r="AE291" s="64" t="e">
        <f t="shared" si="193"/>
        <v>#VALUE!</v>
      </c>
      <c r="AF291" s="64" t="e">
        <f t="shared" si="193"/>
        <v>#VALUE!</v>
      </c>
      <c r="AG291" s="64" t="e">
        <f t="shared" si="193"/>
        <v>#VALUE!</v>
      </c>
      <c r="AH291" s="64" t="e">
        <f t="shared" si="193"/>
        <v>#VALUE!</v>
      </c>
      <c r="AI291" s="64" t="e">
        <f t="shared" si="193"/>
        <v>#VALUE!</v>
      </c>
      <c r="AJ291" s="64" t="e">
        <f t="shared" si="193"/>
        <v>#VALUE!</v>
      </c>
      <c r="AK291" s="64" t="e">
        <f t="shared" si="193"/>
        <v>#VALUE!</v>
      </c>
      <c r="AL291" s="64" t="e">
        <f t="shared" si="193"/>
        <v>#VALUE!</v>
      </c>
      <c r="AM291" s="64" t="e">
        <f t="shared" si="193"/>
        <v>#VALUE!</v>
      </c>
      <c r="AN291" s="64" t="e">
        <f t="shared" si="193"/>
        <v>#VALUE!</v>
      </c>
      <c r="AO291" s="64" t="e">
        <f t="shared" si="193"/>
        <v>#VALUE!</v>
      </c>
      <c r="AP291" s="64" t="e">
        <f t="shared" si="193"/>
        <v>#VALUE!</v>
      </c>
      <c r="AQ291" s="64" t="e">
        <f t="shared" si="193"/>
        <v>#VALUE!</v>
      </c>
      <c r="AR291" s="64" t="e">
        <f t="shared" si="193"/>
        <v>#VALUE!</v>
      </c>
      <c r="AS291" s="64" t="e">
        <f t="shared" si="193"/>
        <v>#VALUE!</v>
      </c>
      <c r="AT291" s="64" t="e">
        <f t="shared" si="193"/>
        <v>#VALUE!</v>
      </c>
      <c r="AU291" s="64" t="e">
        <f t="shared" si="193"/>
        <v>#VALUE!</v>
      </c>
      <c r="AV291" s="64" t="e">
        <f t="shared" si="193"/>
        <v>#VALUE!</v>
      </c>
      <c r="AW291" s="64" t="e">
        <f t="shared" si="193"/>
        <v>#VALUE!</v>
      </c>
      <c r="AX291" s="64" t="e">
        <f t="shared" si="193"/>
        <v>#VALUE!</v>
      </c>
      <c r="AY291" s="64" t="e">
        <f t="shared" si="193"/>
        <v>#VALUE!</v>
      </c>
      <c r="AZ291" s="64" t="e">
        <f t="shared" si="193"/>
        <v>#VALUE!</v>
      </c>
      <c r="BA291" s="64" t="e">
        <f t="shared" si="193"/>
        <v>#VALUE!</v>
      </c>
      <c r="BB291" s="64" t="e">
        <f t="shared" si="193"/>
        <v>#VALUE!</v>
      </c>
      <c r="BC291" s="64" t="e">
        <f t="shared" si="193"/>
        <v>#VALUE!</v>
      </c>
      <c r="BD291" s="64" t="e">
        <f t="shared" si="193"/>
        <v>#VALUE!</v>
      </c>
      <c r="BE291" s="64" t="e">
        <f t="shared" si="193"/>
        <v>#VALUE!</v>
      </c>
      <c r="BF291" s="165" t="e">
        <f t="shared" si="183"/>
        <v>#VALUE!</v>
      </c>
    </row>
    <row r="292" spans="15:59" ht="14.4" hidden="1" customHeight="1" x14ac:dyDescent="0.3">
      <c r="O292" s="287"/>
      <c r="P292" s="288"/>
      <c r="Q292" s="289"/>
      <c r="R292" s="279" t="s">
        <v>98</v>
      </c>
      <c r="S292" s="280"/>
      <c r="T292" s="280"/>
      <c r="U292" s="280"/>
      <c r="V292" s="280"/>
      <c r="W292" s="280"/>
      <c r="X292" s="79"/>
      <c r="Y292" s="79"/>
      <c r="Z292" s="79"/>
      <c r="AA292" s="64" t="e">
        <f t="shared" ref="AA292:BE292" si="194">COUNTIFS($F$3:$F$37,$O$276,AA$3:AA$41,"TR")+COUNTIFS($F$3:$F$37,$O$276,AA$3:AA$41,"TR-T")+COUNTIFS($F$3:$F$37,$O$276,AA$3:AA$41,"TR-OFF")+COUNTIFS($F$3:$F$37,$O$276,AA$3:AA$41,"TR-AU")+COUNTIFS($F$3:$F$37,$O$276,AA$3:AA$41,"TR-UC")+COUNTIFS($F$3:$F$37,$O$276,AA$3:AA$41,"TR-U")+COUNTIFS($F$3:$F$37,$O$276,AA$3:AA$41,"TR-NCNS")+COUNTIFS($F$3:$F$37,$O$276,AA$3:AA$41,"TR-MU")+COUNTIFS($F$3:$F$37,$O$276,AA$3:AA$41,"TR-EL")</f>
        <v>#VALUE!</v>
      </c>
      <c r="AB292" s="64" t="e">
        <f t="shared" si="194"/>
        <v>#VALUE!</v>
      </c>
      <c r="AC292" s="64" t="e">
        <f t="shared" si="194"/>
        <v>#VALUE!</v>
      </c>
      <c r="AD292" s="64" t="e">
        <f t="shared" si="194"/>
        <v>#VALUE!</v>
      </c>
      <c r="AE292" s="64" t="e">
        <f t="shared" si="194"/>
        <v>#VALUE!</v>
      </c>
      <c r="AF292" s="64" t="e">
        <f t="shared" si="194"/>
        <v>#VALUE!</v>
      </c>
      <c r="AG292" s="64" t="e">
        <f t="shared" si="194"/>
        <v>#VALUE!</v>
      </c>
      <c r="AH292" s="64" t="e">
        <f t="shared" si="194"/>
        <v>#VALUE!</v>
      </c>
      <c r="AI292" s="64" t="e">
        <f t="shared" si="194"/>
        <v>#VALUE!</v>
      </c>
      <c r="AJ292" s="64" t="e">
        <f t="shared" si="194"/>
        <v>#VALUE!</v>
      </c>
      <c r="AK292" s="64" t="e">
        <f t="shared" si="194"/>
        <v>#VALUE!</v>
      </c>
      <c r="AL292" s="64" t="e">
        <f t="shared" si="194"/>
        <v>#VALUE!</v>
      </c>
      <c r="AM292" s="64" t="e">
        <f t="shared" si="194"/>
        <v>#VALUE!</v>
      </c>
      <c r="AN292" s="64" t="e">
        <f t="shared" si="194"/>
        <v>#VALUE!</v>
      </c>
      <c r="AO292" s="64" t="e">
        <f t="shared" si="194"/>
        <v>#VALUE!</v>
      </c>
      <c r="AP292" s="64" t="e">
        <f t="shared" si="194"/>
        <v>#VALUE!</v>
      </c>
      <c r="AQ292" s="64" t="e">
        <f t="shared" si="194"/>
        <v>#VALUE!</v>
      </c>
      <c r="AR292" s="64" t="e">
        <f t="shared" si="194"/>
        <v>#VALUE!</v>
      </c>
      <c r="AS292" s="64" t="e">
        <f t="shared" si="194"/>
        <v>#VALUE!</v>
      </c>
      <c r="AT292" s="64" t="e">
        <f t="shared" si="194"/>
        <v>#VALUE!</v>
      </c>
      <c r="AU292" s="64" t="e">
        <f t="shared" si="194"/>
        <v>#VALUE!</v>
      </c>
      <c r="AV292" s="64" t="e">
        <f t="shared" si="194"/>
        <v>#VALUE!</v>
      </c>
      <c r="AW292" s="64" t="e">
        <f t="shared" si="194"/>
        <v>#VALUE!</v>
      </c>
      <c r="AX292" s="64" t="e">
        <f t="shared" si="194"/>
        <v>#VALUE!</v>
      </c>
      <c r="AY292" s="64" t="e">
        <f t="shared" si="194"/>
        <v>#VALUE!</v>
      </c>
      <c r="AZ292" s="64" t="e">
        <f t="shared" si="194"/>
        <v>#VALUE!</v>
      </c>
      <c r="BA292" s="64" t="e">
        <f t="shared" si="194"/>
        <v>#VALUE!</v>
      </c>
      <c r="BB292" s="64" t="e">
        <f t="shared" si="194"/>
        <v>#VALUE!</v>
      </c>
      <c r="BC292" s="64" t="e">
        <f t="shared" si="194"/>
        <v>#VALUE!</v>
      </c>
      <c r="BD292" s="64" t="e">
        <f t="shared" si="194"/>
        <v>#VALUE!</v>
      </c>
      <c r="BE292" s="64" t="e">
        <f t="shared" si="194"/>
        <v>#VALUE!</v>
      </c>
      <c r="BF292" s="165" t="e">
        <f>MAX(AA292:BE292)</f>
        <v>#VALUE!</v>
      </c>
    </row>
    <row r="293" spans="15:59" ht="14.4" hidden="1" customHeight="1" x14ac:dyDescent="0.3">
      <c r="O293" s="287"/>
      <c r="P293" s="288"/>
      <c r="Q293" s="289"/>
      <c r="R293" s="279" t="s">
        <v>101</v>
      </c>
      <c r="S293" s="280"/>
      <c r="T293" s="280"/>
      <c r="U293" s="280"/>
      <c r="V293" s="280"/>
      <c r="W293" s="280"/>
      <c r="X293" s="79"/>
      <c r="Y293" s="79"/>
      <c r="Z293" s="79"/>
      <c r="AA293" s="64" t="e">
        <f t="shared" ref="AA293:BE293" si="195">COUNTIFS($F$3:$F$37,$O$276,AA3:AA41,"Leave")+COUNTIFS($F$3:$F$37,$O$276,AA3:AA41,"CL")</f>
        <v>#VALUE!</v>
      </c>
      <c r="AB293" s="64" t="e">
        <f t="shared" si="195"/>
        <v>#VALUE!</v>
      </c>
      <c r="AC293" s="64" t="e">
        <f t="shared" si="195"/>
        <v>#VALUE!</v>
      </c>
      <c r="AD293" s="64" t="e">
        <f t="shared" si="195"/>
        <v>#VALUE!</v>
      </c>
      <c r="AE293" s="64" t="e">
        <f t="shared" si="195"/>
        <v>#VALUE!</v>
      </c>
      <c r="AF293" s="64" t="e">
        <f t="shared" si="195"/>
        <v>#VALUE!</v>
      </c>
      <c r="AG293" s="64" t="e">
        <f t="shared" si="195"/>
        <v>#VALUE!</v>
      </c>
      <c r="AH293" s="64" t="e">
        <f t="shared" si="195"/>
        <v>#VALUE!</v>
      </c>
      <c r="AI293" s="64" t="e">
        <f t="shared" si="195"/>
        <v>#VALUE!</v>
      </c>
      <c r="AJ293" s="64" t="e">
        <f t="shared" si="195"/>
        <v>#VALUE!</v>
      </c>
      <c r="AK293" s="64" t="e">
        <f t="shared" si="195"/>
        <v>#VALUE!</v>
      </c>
      <c r="AL293" s="64" t="e">
        <f t="shared" si="195"/>
        <v>#VALUE!</v>
      </c>
      <c r="AM293" s="64" t="e">
        <f t="shared" si="195"/>
        <v>#VALUE!</v>
      </c>
      <c r="AN293" s="64" t="e">
        <f t="shared" si="195"/>
        <v>#VALUE!</v>
      </c>
      <c r="AO293" s="64" t="e">
        <f t="shared" si="195"/>
        <v>#VALUE!</v>
      </c>
      <c r="AP293" s="64" t="e">
        <f t="shared" si="195"/>
        <v>#VALUE!</v>
      </c>
      <c r="AQ293" s="64" t="e">
        <f t="shared" si="195"/>
        <v>#VALUE!</v>
      </c>
      <c r="AR293" s="64" t="e">
        <f t="shared" si="195"/>
        <v>#VALUE!</v>
      </c>
      <c r="AS293" s="64" t="e">
        <f t="shared" si="195"/>
        <v>#VALUE!</v>
      </c>
      <c r="AT293" s="64" t="e">
        <f t="shared" si="195"/>
        <v>#VALUE!</v>
      </c>
      <c r="AU293" s="64" t="e">
        <f t="shared" si="195"/>
        <v>#VALUE!</v>
      </c>
      <c r="AV293" s="64" t="e">
        <f t="shared" si="195"/>
        <v>#VALUE!</v>
      </c>
      <c r="AW293" s="64" t="e">
        <f t="shared" si="195"/>
        <v>#VALUE!</v>
      </c>
      <c r="AX293" s="64" t="e">
        <f t="shared" si="195"/>
        <v>#VALUE!</v>
      </c>
      <c r="AY293" s="64" t="e">
        <f t="shared" si="195"/>
        <v>#VALUE!</v>
      </c>
      <c r="AZ293" s="64" t="e">
        <f t="shared" si="195"/>
        <v>#VALUE!</v>
      </c>
      <c r="BA293" s="64" t="e">
        <f t="shared" si="195"/>
        <v>#VALUE!</v>
      </c>
      <c r="BB293" s="64" t="e">
        <f t="shared" si="195"/>
        <v>#VALUE!</v>
      </c>
      <c r="BC293" s="64" t="e">
        <f t="shared" si="195"/>
        <v>#VALUE!</v>
      </c>
      <c r="BD293" s="64" t="e">
        <f t="shared" si="195"/>
        <v>#VALUE!</v>
      </c>
      <c r="BE293" s="64" t="e">
        <f t="shared" si="195"/>
        <v>#VALUE!</v>
      </c>
      <c r="BF293" s="165" t="e">
        <f t="shared" ref="BF293:BF308" si="196">SUM(AA293:BE293)</f>
        <v>#VALUE!</v>
      </c>
      <c r="BG293" s="170" t="e">
        <f>(BF293+BF297)-SUMIFS($U$3:$U$117,$F$3:$F$117,$O$276)</f>
        <v>#VALUE!</v>
      </c>
    </row>
    <row r="294" spans="15:59" ht="14.4" hidden="1" customHeight="1" x14ac:dyDescent="0.3">
      <c r="O294" s="287"/>
      <c r="P294" s="288"/>
      <c r="Q294" s="289"/>
      <c r="R294" s="279" t="s">
        <v>91</v>
      </c>
      <c r="S294" s="280"/>
      <c r="T294" s="280"/>
      <c r="U294" s="280"/>
      <c r="V294" s="280"/>
      <c r="W294" s="280"/>
      <c r="X294" s="79"/>
      <c r="Y294" s="79"/>
      <c r="Z294" s="79"/>
      <c r="AA294" s="74" t="e">
        <f>AA295+(AA296/2)</f>
        <v>#VALUE!</v>
      </c>
      <c r="AB294" s="74" t="e">
        <f t="shared" ref="AB294:BE294" si="197">AB295+(AB296/2)</f>
        <v>#VALUE!</v>
      </c>
      <c r="AC294" s="74" t="e">
        <f t="shared" si="197"/>
        <v>#VALUE!</v>
      </c>
      <c r="AD294" s="74" t="e">
        <f t="shared" si="197"/>
        <v>#VALUE!</v>
      </c>
      <c r="AE294" s="74" t="e">
        <f t="shared" si="197"/>
        <v>#VALUE!</v>
      </c>
      <c r="AF294" s="74" t="e">
        <f t="shared" si="197"/>
        <v>#VALUE!</v>
      </c>
      <c r="AG294" s="74" t="e">
        <f t="shared" si="197"/>
        <v>#VALUE!</v>
      </c>
      <c r="AH294" s="74" t="e">
        <f t="shared" si="197"/>
        <v>#VALUE!</v>
      </c>
      <c r="AI294" s="74" t="e">
        <f t="shared" si="197"/>
        <v>#VALUE!</v>
      </c>
      <c r="AJ294" s="74" t="e">
        <f t="shared" si="197"/>
        <v>#VALUE!</v>
      </c>
      <c r="AK294" s="74" t="e">
        <f t="shared" si="197"/>
        <v>#VALUE!</v>
      </c>
      <c r="AL294" s="74" t="e">
        <f t="shared" si="197"/>
        <v>#VALUE!</v>
      </c>
      <c r="AM294" s="74" t="e">
        <f t="shared" si="197"/>
        <v>#VALUE!</v>
      </c>
      <c r="AN294" s="74" t="e">
        <f t="shared" si="197"/>
        <v>#VALUE!</v>
      </c>
      <c r="AO294" s="74" t="e">
        <f t="shared" si="197"/>
        <v>#VALUE!</v>
      </c>
      <c r="AP294" s="74" t="e">
        <f t="shared" si="197"/>
        <v>#VALUE!</v>
      </c>
      <c r="AQ294" s="74" t="e">
        <f t="shared" si="197"/>
        <v>#VALUE!</v>
      </c>
      <c r="AR294" s="74" t="e">
        <f t="shared" si="197"/>
        <v>#VALUE!</v>
      </c>
      <c r="AS294" s="74" t="e">
        <f t="shared" si="197"/>
        <v>#VALUE!</v>
      </c>
      <c r="AT294" s="74" t="e">
        <f t="shared" si="197"/>
        <v>#VALUE!</v>
      </c>
      <c r="AU294" s="74" t="e">
        <f t="shared" si="197"/>
        <v>#VALUE!</v>
      </c>
      <c r="AV294" s="74" t="e">
        <f t="shared" si="197"/>
        <v>#VALUE!</v>
      </c>
      <c r="AW294" s="74" t="e">
        <f t="shared" si="197"/>
        <v>#VALUE!</v>
      </c>
      <c r="AX294" s="74" t="e">
        <f t="shared" si="197"/>
        <v>#VALUE!</v>
      </c>
      <c r="AY294" s="74" t="e">
        <f t="shared" si="197"/>
        <v>#VALUE!</v>
      </c>
      <c r="AZ294" s="74" t="e">
        <f t="shared" si="197"/>
        <v>#VALUE!</v>
      </c>
      <c r="BA294" s="74" t="e">
        <f t="shared" si="197"/>
        <v>#VALUE!</v>
      </c>
      <c r="BB294" s="74" t="e">
        <f t="shared" si="197"/>
        <v>#VALUE!</v>
      </c>
      <c r="BC294" s="74" t="e">
        <f t="shared" si="197"/>
        <v>#VALUE!</v>
      </c>
      <c r="BD294" s="74" t="e">
        <f t="shared" si="197"/>
        <v>#VALUE!</v>
      </c>
      <c r="BE294" s="74" t="e">
        <f t="shared" si="197"/>
        <v>#VALUE!</v>
      </c>
      <c r="BF294" s="169" t="e">
        <f t="shared" si="196"/>
        <v>#VALUE!</v>
      </c>
    </row>
    <row r="295" spans="15:59" ht="14.4" hidden="1" customHeight="1" x14ac:dyDescent="0.3">
      <c r="O295" s="287"/>
      <c r="P295" s="288"/>
      <c r="Q295" s="289"/>
      <c r="R295" s="279" t="s">
        <v>105</v>
      </c>
      <c r="S295" s="280"/>
      <c r="T295" s="280"/>
      <c r="U295" s="280"/>
      <c r="V295" s="280"/>
      <c r="W295" s="280"/>
      <c r="X295" s="79"/>
      <c r="Y295" s="79"/>
      <c r="Z295" s="79"/>
      <c r="AA295" s="64" t="e">
        <f t="shared" ref="AA295:BE295" si="198">COUNTIFS($F$3:$F$37,$O$276,$L$3:$L$37,"FT",AA$3:AA$41,"Leave")+COUNTIFS($F$3:$F$37,$O$276,$L$3:$L$37,"FT",AA$3:AA$41,"CL")</f>
        <v>#VALUE!</v>
      </c>
      <c r="AB295" s="64" t="e">
        <f t="shared" si="198"/>
        <v>#VALUE!</v>
      </c>
      <c r="AC295" s="64" t="e">
        <f t="shared" si="198"/>
        <v>#VALUE!</v>
      </c>
      <c r="AD295" s="64" t="e">
        <f t="shared" si="198"/>
        <v>#VALUE!</v>
      </c>
      <c r="AE295" s="64" t="e">
        <f t="shared" si="198"/>
        <v>#VALUE!</v>
      </c>
      <c r="AF295" s="64" t="e">
        <f t="shared" si="198"/>
        <v>#VALUE!</v>
      </c>
      <c r="AG295" s="64" t="e">
        <f t="shared" si="198"/>
        <v>#VALUE!</v>
      </c>
      <c r="AH295" s="64" t="e">
        <f t="shared" si="198"/>
        <v>#VALUE!</v>
      </c>
      <c r="AI295" s="64" t="e">
        <f t="shared" si="198"/>
        <v>#VALUE!</v>
      </c>
      <c r="AJ295" s="64" t="e">
        <f t="shared" si="198"/>
        <v>#VALUE!</v>
      </c>
      <c r="AK295" s="64" t="e">
        <f t="shared" si="198"/>
        <v>#VALUE!</v>
      </c>
      <c r="AL295" s="64" t="e">
        <f t="shared" si="198"/>
        <v>#VALUE!</v>
      </c>
      <c r="AM295" s="64" t="e">
        <f t="shared" si="198"/>
        <v>#VALUE!</v>
      </c>
      <c r="AN295" s="64" t="e">
        <f t="shared" si="198"/>
        <v>#VALUE!</v>
      </c>
      <c r="AO295" s="64" t="e">
        <f t="shared" si="198"/>
        <v>#VALUE!</v>
      </c>
      <c r="AP295" s="64" t="e">
        <f t="shared" si="198"/>
        <v>#VALUE!</v>
      </c>
      <c r="AQ295" s="64" t="e">
        <f t="shared" si="198"/>
        <v>#VALUE!</v>
      </c>
      <c r="AR295" s="64" t="e">
        <f t="shared" si="198"/>
        <v>#VALUE!</v>
      </c>
      <c r="AS295" s="64" t="e">
        <f t="shared" si="198"/>
        <v>#VALUE!</v>
      </c>
      <c r="AT295" s="64" t="e">
        <f t="shared" si="198"/>
        <v>#VALUE!</v>
      </c>
      <c r="AU295" s="64" t="e">
        <f t="shared" si="198"/>
        <v>#VALUE!</v>
      </c>
      <c r="AV295" s="64" t="e">
        <f t="shared" si="198"/>
        <v>#VALUE!</v>
      </c>
      <c r="AW295" s="64" t="e">
        <f t="shared" si="198"/>
        <v>#VALUE!</v>
      </c>
      <c r="AX295" s="64" t="e">
        <f t="shared" si="198"/>
        <v>#VALUE!</v>
      </c>
      <c r="AY295" s="64" t="e">
        <f t="shared" si="198"/>
        <v>#VALUE!</v>
      </c>
      <c r="AZ295" s="64" t="e">
        <f t="shared" si="198"/>
        <v>#VALUE!</v>
      </c>
      <c r="BA295" s="64" t="e">
        <f t="shared" si="198"/>
        <v>#VALUE!</v>
      </c>
      <c r="BB295" s="64" t="e">
        <f t="shared" si="198"/>
        <v>#VALUE!</v>
      </c>
      <c r="BC295" s="64" t="e">
        <f t="shared" si="198"/>
        <v>#VALUE!</v>
      </c>
      <c r="BD295" s="64" t="e">
        <f t="shared" si="198"/>
        <v>#VALUE!</v>
      </c>
      <c r="BE295" s="64" t="e">
        <f t="shared" si="198"/>
        <v>#VALUE!</v>
      </c>
      <c r="BF295" s="165" t="e">
        <f t="shared" si="196"/>
        <v>#VALUE!</v>
      </c>
    </row>
    <row r="296" spans="15:59" ht="14.4" hidden="1" customHeight="1" x14ac:dyDescent="0.3">
      <c r="O296" s="287"/>
      <c r="P296" s="288"/>
      <c r="Q296" s="289"/>
      <c r="R296" s="279" t="s">
        <v>111</v>
      </c>
      <c r="S296" s="280"/>
      <c r="T296" s="280"/>
      <c r="U296" s="280"/>
      <c r="V296" s="280"/>
      <c r="W296" s="280"/>
      <c r="X296" s="79"/>
      <c r="Y296" s="79"/>
      <c r="Z296" s="79"/>
      <c r="AA296" s="64" t="e">
        <f t="shared" ref="AA296:BE296" si="199">COUNTIFS($F$3:$F$37,$O$276,$L$3:$L$37,"HT",AA$3:AA$41,"Leave")+COUNTIFS($F$3:$F$37,$O$276,$L$3:$L$37,"HT",AA$3:AA$41,"CL")</f>
        <v>#VALUE!</v>
      </c>
      <c r="AB296" s="64" t="e">
        <f t="shared" si="199"/>
        <v>#VALUE!</v>
      </c>
      <c r="AC296" s="64" t="e">
        <f t="shared" si="199"/>
        <v>#VALUE!</v>
      </c>
      <c r="AD296" s="64" t="e">
        <f t="shared" si="199"/>
        <v>#VALUE!</v>
      </c>
      <c r="AE296" s="64" t="e">
        <f t="shared" si="199"/>
        <v>#VALUE!</v>
      </c>
      <c r="AF296" s="64" t="e">
        <f t="shared" si="199"/>
        <v>#VALUE!</v>
      </c>
      <c r="AG296" s="64" t="e">
        <f t="shared" si="199"/>
        <v>#VALUE!</v>
      </c>
      <c r="AH296" s="64" t="e">
        <f t="shared" si="199"/>
        <v>#VALUE!</v>
      </c>
      <c r="AI296" s="64" t="e">
        <f t="shared" si="199"/>
        <v>#VALUE!</v>
      </c>
      <c r="AJ296" s="64" t="e">
        <f t="shared" si="199"/>
        <v>#VALUE!</v>
      </c>
      <c r="AK296" s="64" t="e">
        <f t="shared" si="199"/>
        <v>#VALUE!</v>
      </c>
      <c r="AL296" s="64" t="e">
        <f t="shared" si="199"/>
        <v>#VALUE!</v>
      </c>
      <c r="AM296" s="64" t="e">
        <f t="shared" si="199"/>
        <v>#VALUE!</v>
      </c>
      <c r="AN296" s="64" t="e">
        <f t="shared" si="199"/>
        <v>#VALUE!</v>
      </c>
      <c r="AO296" s="64" t="e">
        <f t="shared" si="199"/>
        <v>#VALUE!</v>
      </c>
      <c r="AP296" s="64" t="e">
        <f t="shared" si="199"/>
        <v>#VALUE!</v>
      </c>
      <c r="AQ296" s="64" t="e">
        <f t="shared" si="199"/>
        <v>#VALUE!</v>
      </c>
      <c r="AR296" s="64" t="e">
        <f t="shared" si="199"/>
        <v>#VALUE!</v>
      </c>
      <c r="AS296" s="64" t="e">
        <f t="shared" si="199"/>
        <v>#VALUE!</v>
      </c>
      <c r="AT296" s="64" t="e">
        <f t="shared" si="199"/>
        <v>#VALUE!</v>
      </c>
      <c r="AU296" s="64" t="e">
        <f t="shared" si="199"/>
        <v>#VALUE!</v>
      </c>
      <c r="AV296" s="64" t="e">
        <f t="shared" si="199"/>
        <v>#VALUE!</v>
      </c>
      <c r="AW296" s="64" t="e">
        <f t="shared" si="199"/>
        <v>#VALUE!</v>
      </c>
      <c r="AX296" s="64" t="e">
        <f t="shared" si="199"/>
        <v>#VALUE!</v>
      </c>
      <c r="AY296" s="64" t="e">
        <f t="shared" si="199"/>
        <v>#VALUE!</v>
      </c>
      <c r="AZ296" s="64" t="e">
        <f t="shared" si="199"/>
        <v>#VALUE!</v>
      </c>
      <c r="BA296" s="64" t="e">
        <f t="shared" si="199"/>
        <v>#VALUE!</v>
      </c>
      <c r="BB296" s="64" t="e">
        <f t="shared" si="199"/>
        <v>#VALUE!</v>
      </c>
      <c r="BC296" s="64" t="e">
        <f t="shared" si="199"/>
        <v>#VALUE!</v>
      </c>
      <c r="BD296" s="64" t="e">
        <f t="shared" si="199"/>
        <v>#VALUE!</v>
      </c>
      <c r="BE296" s="64" t="e">
        <f t="shared" si="199"/>
        <v>#VALUE!</v>
      </c>
      <c r="BF296" s="165" t="e">
        <f t="shared" si="196"/>
        <v>#VALUE!</v>
      </c>
    </row>
    <row r="297" spans="15:59" ht="14.4" hidden="1" customHeight="1" x14ac:dyDescent="0.3">
      <c r="O297" s="287"/>
      <c r="P297" s="288"/>
      <c r="Q297" s="289"/>
      <c r="R297" s="279" t="s">
        <v>114</v>
      </c>
      <c r="S297" s="280"/>
      <c r="T297" s="280"/>
      <c r="U297" s="280"/>
      <c r="V297" s="280"/>
      <c r="W297" s="280"/>
      <c r="X297" s="79"/>
      <c r="Y297" s="79"/>
      <c r="Z297" s="79"/>
      <c r="AA297" s="64" t="e">
        <f t="shared" ref="AA297:BE297" si="200">COUNTIFS($F$3:$F$37,$O$276,AA3:AA41,"AU")+COUNTIFS($F$3:$F$37,$O$276,AA3:AA41,"TR-AU")</f>
        <v>#VALUE!</v>
      </c>
      <c r="AB297" s="64" t="e">
        <f t="shared" si="200"/>
        <v>#VALUE!</v>
      </c>
      <c r="AC297" s="64" t="e">
        <f t="shared" si="200"/>
        <v>#VALUE!</v>
      </c>
      <c r="AD297" s="64" t="e">
        <f t="shared" si="200"/>
        <v>#VALUE!</v>
      </c>
      <c r="AE297" s="64" t="e">
        <f t="shared" si="200"/>
        <v>#VALUE!</v>
      </c>
      <c r="AF297" s="64" t="e">
        <f t="shared" si="200"/>
        <v>#VALUE!</v>
      </c>
      <c r="AG297" s="64" t="e">
        <f t="shared" si="200"/>
        <v>#VALUE!</v>
      </c>
      <c r="AH297" s="64" t="e">
        <f t="shared" si="200"/>
        <v>#VALUE!</v>
      </c>
      <c r="AI297" s="64" t="e">
        <f t="shared" si="200"/>
        <v>#VALUE!</v>
      </c>
      <c r="AJ297" s="64" t="e">
        <f t="shared" si="200"/>
        <v>#VALUE!</v>
      </c>
      <c r="AK297" s="64" t="e">
        <f t="shared" si="200"/>
        <v>#VALUE!</v>
      </c>
      <c r="AL297" s="64" t="e">
        <f t="shared" si="200"/>
        <v>#VALUE!</v>
      </c>
      <c r="AM297" s="64" t="e">
        <f t="shared" si="200"/>
        <v>#VALUE!</v>
      </c>
      <c r="AN297" s="64" t="e">
        <f t="shared" si="200"/>
        <v>#VALUE!</v>
      </c>
      <c r="AO297" s="64" t="e">
        <f t="shared" si="200"/>
        <v>#VALUE!</v>
      </c>
      <c r="AP297" s="64" t="e">
        <f t="shared" si="200"/>
        <v>#VALUE!</v>
      </c>
      <c r="AQ297" s="64" t="e">
        <f t="shared" si="200"/>
        <v>#VALUE!</v>
      </c>
      <c r="AR297" s="64" t="e">
        <f t="shared" si="200"/>
        <v>#VALUE!</v>
      </c>
      <c r="AS297" s="64" t="e">
        <f t="shared" si="200"/>
        <v>#VALUE!</v>
      </c>
      <c r="AT297" s="64" t="e">
        <f t="shared" si="200"/>
        <v>#VALUE!</v>
      </c>
      <c r="AU297" s="64" t="e">
        <f t="shared" si="200"/>
        <v>#VALUE!</v>
      </c>
      <c r="AV297" s="64" t="e">
        <f t="shared" si="200"/>
        <v>#VALUE!</v>
      </c>
      <c r="AW297" s="64" t="e">
        <f t="shared" si="200"/>
        <v>#VALUE!</v>
      </c>
      <c r="AX297" s="64" t="e">
        <f t="shared" si="200"/>
        <v>#VALUE!</v>
      </c>
      <c r="AY297" s="64" t="e">
        <f t="shared" si="200"/>
        <v>#VALUE!</v>
      </c>
      <c r="AZ297" s="64" t="e">
        <f t="shared" si="200"/>
        <v>#VALUE!</v>
      </c>
      <c r="BA297" s="64" t="e">
        <f t="shared" si="200"/>
        <v>#VALUE!</v>
      </c>
      <c r="BB297" s="64" t="e">
        <f t="shared" si="200"/>
        <v>#VALUE!</v>
      </c>
      <c r="BC297" s="64" t="e">
        <f t="shared" si="200"/>
        <v>#VALUE!</v>
      </c>
      <c r="BD297" s="64" t="e">
        <f t="shared" si="200"/>
        <v>#VALUE!</v>
      </c>
      <c r="BE297" s="64" t="e">
        <f t="shared" si="200"/>
        <v>#VALUE!</v>
      </c>
      <c r="BF297" s="165" t="e">
        <f t="shared" si="196"/>
        <v>#VALUE!</v>
      </c>
    </row>
    <row r="298" spans="15:59" ht="14.4" hidden="1" customHeight="1" x14ac:dyDescent="0.3">
      <c r="O298" s="287"/>
      <c r="P298" s="288"/>
      <c r="Q298" s="289"/>
      <c r="R298" s="279" t="s">
        <v>118</v>
      </c>
      <c r="S298" s="280"/>
      <c r="T298" s="280"/>
      <c r="U298" s="280"/>
      <c r="V298" s="280"/>
      <c r="W298" s="280"/>
      <c r="X298" s="79"/>
      <c r="Y298" s="79"/>
      <c r="Z298" s="79"/>
      <c r="AA298" s="74" t="e">
        <f>AA299+(AA300/2)</f>
        <v>#VALUE!</v>
      </c>
      <c r="AB298" s="74" t="e">
        <f t="shared" ref="AB298:BE298" si="201">AB299+(AB300/2)</f>
        <v>#VALUE!</v>
      </c>
      <c r="AC298" s="74" t="e">
        <f t="shared" si="201"/>
        <v>#VALUE!</v>
      </c>
      <c r="AD298" s="74" t="e">
        <f t="shared" si="201"/>
        <v>#VALUE!</v>
      </c>
      <c r="AE298" s="74" t="e">
        <f t="shared" si="201"/>
        <v>#VALUE!</v>
      </c>
      <c r="AF298" s="74" t="e">
        <f t="shared" si="201"/>
        <v>#VALUE!</v>
      </c>
      <c r="AG298" s="74" t="e">
        <f t="shared" si="201"/>
        <v>#VALUE!</v>
      </c>
      <c r="AH298" s="74" t="e">
        <f t="shared" si="201"/>
        <v>#VALUE!</v>
      </c>
      <c r="AI298" s="74" t="e">
        <f t="shared" si="201"/>
        <v>#VALUE!</v>
      </c>
      <c r="AJ298" s="74" t="e">
        <f t="shared" si="201"/>
        <v>#VALUE!</v>
      </c>
      <c r="AK298" s="74" t="e">
        <f t="shared" si="201"/>
        <v>#VALUE!</v>
      </c>
      <c r="AL298" s="74" t="e">
        <f t="shared" si="201"/>
        <v>#VALUE!</v>
      </c>
      <c r="AM298" s="74" t="e">
        <f t="shared" si="201"/>
        <v>#VALUE!</v>
      </c>
      <c r="AN298" s="74" t="e">
        <f t="shared" si="201"/>
        <v>#VALUE!</v>
      </c>
      <c r="AO298" s="74" t="e">
        <f t="shared" si="201"/>
        <v>#VALUE!</v>
      </c>
      <c r="AP298" s="74" t="e">
        <f t="shared" si="201"/>
        <v>#VALUE!</v>
      </c>
      <c r="AQ298" s="74" t="e">
        <f t="shared" si="201"/>
        <v>#VALUE!</v>
      </c>
      <c r="AR298" s="74" t="e">
        <f t="shared" si="201"/>
        <v>#VALUE!</v>
      </c>
      <c r="AS298" s="74" t="e">
        <f t="shared" si="201"/>
        <v>#VALUE!</v>
      </c>
      <c r="AT298" s="74" t="e">
        <f t="shared" si="201"/>
        <v>#VALUE!</v>
      </c>
      <c r="AU298" s="74" t="e">
        <f t="shared" si="201"/>
        <v>#VALUE!</v>
      </c>
      <c r="AV298" s="74" t="e">
        <f t="shared" si="201"/>
        <v>#VALUE!</v>
      </c>
      <c r="AW298" s="74" t="e">
        <f t="shared" si="201"/>
        <v>#VALUE!</v>
      </c>
      <c r="AX298" s="74" t="e">
        <f t="shared" si="201"/>
        <v>#VALUE!</v>
      </c>
      <c r="AY298" s="74" t="e">
        <f t="shared" si="201"/>
        <v>#VALUE!</v>
      </c>
      <c r="AZ298" s="74" t="e">
        <f t="shared" si="201"/>
        <v>#VALUE!</v>
      </c>
      <c r="BA298" s="74" t="e">
        <f t="shared" si="201"/>
        <v>#VALUE!</v>
      </c>
      <c r="BB298" s="74" t="e">
        <f t="shared" si="201"/>
        <v>#VALUE!</v>
      </c>
      <c r="BC298" s="74" t="e">
        <f t="shared" si="201"/>
        <v>#VALUE!</v>
      </c>
      <c r="BD298" s="74" t="e">
        <f t="shared" si="201"/>
        <v>#VALUE!</v>
      </c>
      <c r="BE298" s="74" t="e">
        <f t="shared" si="201"/>
        <v>#VALUE!</v>
      </c>
      <c r="BF298" s="169" t="e">
        <f t="shared" si="196"/>
        <v>#VALUE!</v>
      </c>
    </row>
    <row r="299" spans="15:59" ht="14.4" hidden="1" customHeight="1" x14ac:dyDescent="0.3">
      <c r="O299" s="287"/>
      <c r="P299" s="288"/>
      <c r="Q299" s="289"/>
      <c r="R299" s="279" t="s">
        <v>121</v>
      </c>
      <c r="S299" s="280"/>
      <c r="T299" s="280"/>
      <c r="U299" s="280"/>
      <c r="V299" s="280"/>
      <c r="W299" s="280"/>
      <c r="X299" s="79"/>
      <c r="Y299" s="79"/>
      <c r="Z299" s="79"/>
      <c r="AA299" s="64" t="e">
        <f t="shared" ref="AA299:BE299" si="202">COUNTIFS($F$3:$F$37,$O$276,$L$3:$L$37,"FT",AA$3:AA$41,"AU")+COUNTIFS($F$3:$F$37,$O$276,$L$3:$L$37,"FT",AA$3:AA$41,"TR-AU")</f>
        <v>#VALUE!</v>
      </c>
      <c r="AB299" s="64" t="e">
        <f t="shared" si="202"/>
        <v>#VALUE!</v>
      </c>
      <c r="AC299" s="64" t="e">
        <f t="shared" si="202"/>
        <v>#VALUE!</v>
      </c>
      <c r="AD299" s="64" t="e">
        <f t="shared" si="202"/>
        <v>#VALUE!</v>
      </c>
      <c r="AE299" s="64" t="e">
        <f t="shared" si="202"/>
        <v>#VALUE!</v>
      </c>
      <c r="AF299" s="64" t="e">
        <f t="shared" si="202"/>
        <v>#VALUE!</v>
      </c>
      <c r="AG299" s="64" t="e">
        <f t="shared" si="202"/>
        <v>#VALUE!</v>
      </c>
      <c r="AH299" s="64" t="e">
        <f t="shared" si="202"/>
        <v>#VALUE!</v>
      </c>
      <c r="AI299" s="64" t="e">
        <f t="shared" si="202"/>
        <v>#VALUE!</v>
      </c>
      <c r="AJ299" s="64" t="e">
        <f t="shared" si="202"/>
        <v>#VALUE!</v>
      </c>
      <c r="AK299" s="64" t="e">
        <f t="shared" si="202"/>
        <v>#VALUE!</v>
      </c>
      <c r="AL299" s="64" t="e">
        <f t="shared" si="202"/>
        <v>#VALUE!</v>
      </c>
      <c r="AM299" s="64" t="e">
        <f t="shared" si="202"/>
        <v>#VALUE!</v>
      </c>
      <c r="AN299" s="64" t="e">
        <f t="shared" si="202"/>
        <v>#VALUE!</v>
      </c>
      <c r="AO299" s="64" t="e">
        <f t="shared" si="202"/>
        <v>#VALUE!</v>
      </c>
      <c r="AP299" s="64" t="e">
        <f t="shared" si="202"/>
        <v>#VALUE!</v>
      </c>
      <c r="AQ299" s="64" t="e">
        <f t="shared" si="202"/>
        <v>#VALUE!</v>
      </c>
      <c r="AR299" s="64" t="e">
        <f t="shared" si="202"/>
        <v>#VALUE!</v>
      </c>
      <c r="AS299" s="64" t="e">
        <f t="shared" si="202"/>
        <v>#VALUE!</v>
      </c>
      <c r="AT299" s="64" t="e">
        <f t="shared" si="202"/>
        <v>#VALUE!</v>
      </c>
      <c r="AU299" s="64" t="e">
        <f t="shared" si="202"/>
        <v>#VALUE!</v>
      </c>
      <c r="AV299" s="64" t="e">
        <f t="shared" si="202"/>
        <v>#VALUE!</v>
      </c>
      <c r="AW299" s="64" t="e">
        <f t="shared" si="202"/>
        <v>#VALUE!</v>
      </c>
      <c r="AX299" s="64" t="e">
        <f t="shared" si="202"/>
        <v>#VALUE!</v>
      </c>
      <c r="AY299" s="64" t="e">
        <f t="shared" si="202"/>
        <v>#VALUE!</v>
      </c>
      <c r="AZ299" s="64" t="e">
        <f t="shared" si="202"/>
        <v>#VALUE!</v>
      </c>
      <c r="BA299" s="64" t="e">
        <f t="shared" si="202"/>
        <v>#VALUE!</v>
      </c>
      <c r="BB299" s="64" t="e">
        <f t="shared" si="202"/>
        <v>#VALUE!</v>
      </c>
      <c r="BC299" s="64" t="e">
        <f t="shared" si="202"/>
        <v>#VALUE!</v>
      </c>
      <c r="BD299" s="64" t="e">
        <f t="shared" si="202"/>
        <v>#VALUE!</v>
      </c>
      <c r="BE299" s="64" t="e">
        <f t="shared" si="202"/>
        <v>#VALUE!</v>
      </c>
      <c r="BF299" s="165" t="e">
        <f t="shared" si="196"/>
        <v>#VALUE!</v>
      </c>
    </row>
    <row r="300" spans="15:59" ht="14.4" hidden="1" customHeight="1" x14ac:dyDescent="0.3">
      <c r="O300" s="287"/>
      <c r="P300" s="288"/>
      <c r="Q300" s="289"/>
      <c r="R300" s="279" t="s">
        <v>125</v>
      </c>
      <c r="S300" s="280"/>
      <c r="T300" s="280"/>
      <c r="U300" s="280"/>
      <c r="V300" s="280"/>
      <c r="W300" s="280"/>
      <c r="X300" s="79"/>
      <c r="Y300" s="79"/>
      <c r="Z300" s="79"/>
      <c r="AA300" s="64" t="e">
        <f t="shared" ref="AA300:BE300" si="203">COUNTIFS($F$3:$F$37,$O$276,$L$3:$L$37,"HT",AA$3:AA$41,"AU")+COUNTIFS($F$3:$F$37,$O$276,$L$3:$L$37,"HT",AA$3:AA$41,"TR-AU")</f>
        <v>#VALUE!</v>
      </c>
      <c r="AB300" s="64" t="e">
        <f t="shared" si="203"/>
        <v>#VALUE!</v>
      </c>
      <c r="AC300" s="64" t="e">
        <f t="shared" si="203"/>
        <v>#VALUE!</v>
      </c>
      <c r="AD300" s="64" t="e">
        <f t="shared" si="203"/>
        <v>#VALUE!</v>
      </c>
      <c r="AE300" s="64" t="e">
        <f t="shared" si="203"/>
        <v>#VALUE!</v>
      </c>
      <c r="AF300" s="64" t="e">
        <f t="shared" si="203"/>
        <v>#VALUE!</v>
      </c>
      <c r="AG300" s="64" t="e">
        <f t="shared" si="203"/>
        <v>#VALUE!</v>
      </c>
      <c r="AH300" s="64" t="e">
        <f t="shared" si="203"/>
        <v>#VALUE!</v>
      </c>
      <c r="AI300" s="64" t="e">
        <f t="shared" si="203"/>
        <v>#VALUE!</v>
      </c>
      <c r="AJ300" s="64" t="e">
        <f t="shared" si="203"/>
        <v>#VALUE!</v>
      </c>
      <c r="AK300" s="64" t="e">
        <f t="shared" si="203"/>
        <v>#VALUE!</v>
      </c>
      <c r="AL300" s="64" t="e">
        <f t="shared" si="203"/>
        <v>#VALUE!</v>
      </c>
      <c r="AM300" s="64" t="e">
        <f t="shared" si="203"/>
        <v>#VALUE!</v>
      </c>
      <c r="AN300" s="64" t="e">
        <f t="shared" si="203"/>
        <v>#VALUE!</v>
      </c>
      <c r="AO300" s="64" t="e">
        <f t="shared" si="203"/>
        <v>#VALUE!</v>
      </c>
      <c r="AP300" s="64" t="e">
        <f t="shared" si="203"/>
        <v>#VALUE!</v>
      </c>
      <c r="AQ300" s="64" t="e">
        <f t="shared" si="203"/>
        <v>#VALUE!</v>
      </c>
      <c r="AR300" s="64" t="e">
        <f t="shared" si="203"/>
        <v>#VALUE!</v>
      </c>
      <c r="AS300" s="64" t="e">
        <f t="shared" si="203"/>
        <v>#VALUE!</v>
      </c>
      <c r="AT300" s="64" t="e">
        <f t="shared" si="203"/>
        <v>#VALUE!</v>
      </c>
      <c r="AU300" s="64" t="e">
        <f t="shared" si="203"/>
        <v>#VALUE!</v>
      </c>
      <c r="AV300" s="64" t="e">
        <f t="shared" si="203"/>
        <v>#VALUE!</v>
      </c>
      <c r="AW300" s="64" t="e">
        <f t="shared" si="203"/>
        <v>#VALUE!</v>
      </c>
      <c r="AX300" s="64" t="e">
        <f t="shared" si="203"/>
        <v>#VALUE!</v>
      </c>
      <c r="AY300" s="64" t="e">
        <f t="shared" si="203"/>
        <v>#VALUE!</v>
      </c>
      <c r="AZ300" s="64" t="e">
        <f t="shared" si="203"/>
        <v>#VALUE!</v>
      </c>
      <c r="BA300" s="64" t="e">
        <f t="shared" si="203"/>
        <v>#VALUE!</v>
      </c>
      <c r="BB300" s="64" t="e">
        <f t="shared" si="203"/>
        <v>#VALUE!</v>
      </c>
      <c r="BC300" s="64" t="e">
        <f t="shared" si="203"/>
        <v>#VALUE!</v>
      </c>
      <c r="BD300" s="64" t="e">
        <f t="shared" si="203"/>
        <v>#VALUE!</v>
      </c>
      <c r="BE300" s="64" t="e">
        <f t="shared" si="203"/>
        <v>#VALUE!</v>
      </c>
      <c r="BF300" s="165" t="e">
        <f t="shared" si="196"/>
        <v>#VALUE!</v>
      </c>
    </row>
    <row r="301" spans="15:59" ht="14.4" hidden="1" customHeight="1" x14ac:dyDescent="0.3">
      <c r="O301" s="287"/>
      <c r="P301" s="288"/>
      <c r="Q301" s="289"/>
      <c r="R301" s="279" t="s">
        <v>128</v>
      </c>
      <c r="S301" s="280"/>
      <c r="T301" s="280"/>
      <c r="U301" s="280"/>
      <c r="V301" s="280"/>
      <c r="W301" s="280"/>
      <c r="X301" s="79"/>
      <c r="Y301" s="79"/>
      <c r="Z301" s="79"/>
      <c r="AA301" s="64" t="e">
        <f t="shared" ref="AA301:BE301" si="204">COUNTIFS($F$3:$F$37,$O$276,AA3:AA41,"A")+COUNTIFS($F$3:$F$37,$O$276,AA3:AA41,"SL")</f>
        <v>#VALUE!</v>
      </c>
      <c r="AB301" s="64" t="e">
        <f t="shared" si="204"/>
        <v>#VALUE!</v>
      </c>
      <c r="AC301" s="64" t="e">
        <f t="shared" si="204"/>
        <v>#VALUE!</v>
      </c>
      <c r="AD301" s="64" t="e">
        <f t="shared" si="204"/>
        <v>#VALUE!</v>
      </c>
      <c r="AE301" s="64" t="e">
        <f t="shared" si="204"/>
        <v>#VALUE!</v>
      </c>
      <c r="AF301" s="64" t="e">
        <f t="shared" si="204"/>
        <v>#VALUE!</v>
      </c>
      <c r="AG301" s="64" t="e">
        <f t="shared" si="204"/>
        <v>#VALUE!</v>
      </c>
      <c r="AH301" s="64" t="e">
        <f t="shared" si="204"/>
        <v>#VALUE!</v>
      </c>
      <c r="AI301" s="64" t="e">
        <f t="shared" si="204"/>
        <v>#VALUE!</v>
      </c>
      <c r="AJ301" s="64" t="e">
        <f t="shared" si="204"/>
        <v>#VALUE!</v>
      </c>
      <c r="AK301" s="64" t="e">
        <f t="shared" si="204"/>
        <v>#VALUE!</v>
      </c>
      <c r="AL301" s="64" t="e">
        <f t="shared" si="204"/>
        <v>#VALUE!</v>
      </c>
      <c r="AM301" s="64" t="e">
        <f t="shared" si="204"/>
        <v>#VALUE!</v>
      </c>
      <c r="AN301" s="64" t="e">
        <f t="shared" si="204"/>
        <v>#VALUE!</v>
      </c>
      <c r="AO301" s="64" t="e">
        <f t="shared" si="204"/>
        <v>#VALUE!</v>
      </c>
      <c r="AP301" s="64" t="e">
        <f t="shared" si="204"/>
        <v>#VALUE!</v>
      </c>
      <c r="AQ301" s="64" t="e">
        <f t="shared" si="204"/>
        <v>#VALUE!</v>
      </c>
      <c r="AR301" s="64" t="e">
        <f t="shared" si="204"/>
        <v>#VALUE!</v>
      </c>
      <c r="AS301" s="64" t="e">
        <f t="shared" si="204"/>
        <v>#VALUE!</v>
      </c>
      <c r="AT301" s="64" t="e">
        <f t="shared" si="204"/>
        <v>#VALUE!</v>
      </c>
      <c r="AU301" s="64" t="e">
        <f t="shared" si="204"/>
        <v>#VALUE!</v>
      </c>
      <c r="AV301" s="64" t="e">
        <f t="shared" si="204"/>
        <v>#VALUE!</v>
      </c>
      <c r="AW301" s="64" t="e">
        <f t="shared" si="204"/>
        <v>#VALUE!</v>
      </c>
      <c r="AX301" s="64" t="e">
        <f t="shared" si="204"/>
        <v>#VALUE!</v>
      </c>
      <c r="AY301" s="64" t="e">
        <f t="shared" si="204"/>
        <v>#VALUE!</v>
      </c>
      <c r="AZ301" s="64" t="e">
        <f t="shared" si="204"/>
        <v>#VALUE!</v>
      </c>
      <c r="BA301" s="64" t="e">
        <f t="shared" si="204"/>
        <v>#VALUE!</v>
      </c>
      <c r="BB301" s="64" t="e">
        <f t="shared" si="204"/>
        <v>#VALUE!</v>
      </c>
      <c r="BC301" s="64" t="e">
        <f t="shared" si="204"/>
        <v>#VALUE!</v>
      </c>
      <c r="BD301" s="64" t="e">
        <f t="shared" si="204"/>
        <v>#VALUE!</v>
      </c>
      <c r="BE301" s="64" t="e">
        <f t="shared" si="204"/>
        <v>#VALUE!</v>
      </c>
      <c r="BF301" s="165" t="e">
        <f t="shared" si="196"/>
        <v>#VALUE!</v>
      </c>
      <c r="BG301" s="170" t="e">
        <f>(BF301+BF305)-SUMIFS($R$3:$R$117,$F$3:$F$117,$O$276)</f>
        <v>#VALUE!</v>
      </c>
    </row>
    <row r="302" spans="15:59" ht="14.4" hidden="1" customHeight="1" x14ac:dyDescent="0.3">
      <c r="O302" s="287"/>
      <c r="P302" s="288"/>
      <c r="Q302" s="289"/>
      <c r="R302" s="279" t="s">
        <v>131</v>
      </c>
      <c r="S302" s="280"/>
      <c r="T302" s="280"/>
      <c r="U302" s="280"/>
      <c r="V302" s="280"/>
      <c r="W302" s="280"/>
      <c r="X302" s="79"/>
      <c r="Y302" s="79"/>
      <c r="Z302" s="79"/>
      <c r="AA302" s="74" t="e">
        <f>AA303+(AA304/2)</f>
        <v>#VALUE!</v>
      </c>
      <c r="AB302" s="74" t="e">
        <f t="shared" ref="AB302:BE302" si="205">AB303+(AB304/2)</f>
        <v>#VALUE!</v>
      </c>
      <c r="AC302" s="74" t="e">
        <f t="shared" si="205"/>
        <v>#VALUE!</v>
      </c>
      <c r="AD302" s="74" t="e">
        <f t="shared" si="205"/>
        <v>#VALUE!</v>
      </c>
      <c r="AE302" s="74" t="e">
        <f t="shared" si="205"/>
        <v>#VALUE!</v>
      </c>
      <c r="AF302" s="74" t="e">
        <f t="shared" si="205"/>
        <v>#VALUE!</v>
      </c>
      <c r="AG302" s="74" t="e">
        <f t="shared" si="205"/>
        <v>#VALUE!</v>
      </c>
      <c r="AH302" s="74" t="e">
        <f t="shared" si="205"/>
        <v>#VALUE!</v>
      </c>
      <c r="AI302" s="74" t="e">
        <f t="shared" si="205"/>
        <v>#VALUE!</v>
      </c>
      <c r="AJ302" s="74" t="e">
        <f t="shared" si="205"/>
        <v>#VALUE!</v>
      </c>
      <c r="AK302" s="74" t="e">
        <f t="shared" si="205"/>
        <v>#VALUE!</v>
      </c>
      <c r="AL302" s="74" t="e">
        <f t="shared" si="205"/>
        <v>#VALUE!</v>
      </c>
      <c r="AM302" s="74" t="e">
        <f t="shared" si="205"/>
        <v>#VALUE!</v>
      </c>
      <c r="AN302" s="74" t="e">
        <f t="shared" si="205"/>
        <v>#VALUE!</v>
      </c>
      <c r="AO302" s="74" t="e">
        <f t="shared" si="205"/>
        <v>#VALUE!</v>
      </c>
      <c r="AP302" s="74" t="e">
        <f t="shared" si="205"/>
        <v>#VALUE!</v>
      </c>
      <c r="AQ302" s="74" t="e">
        <f t="shared" si="205"/>
        <v>#VALUE!</v>
      </c>
      <c r="AR302" s="74" t="e">
        <f t="shared" si="205"/>
        <v>#VALUE!</v>
      </c>
      <c r="AS302" s="74" t="e">
        <f t="shared" si="205"/>
        <v>#VALUE!</v>
      </c>
      <c r="AT302" s="74" t="e">
        <f t="shared" si="205"/>
        <v>#VALUE!</v>
      </c>
      <c r="AU302" s="74" t="e">
        <f t="shared" si="205"/>
        <v>#VALUE!</v>
      </c>
      <c r="AV302" s="74" t="e">
        <f t="shared" si="205"/>
        <v>#VALUE!</v>
      </c>
      <c r="AW302" s="74" t="e">
        <f t="shared" si="205"/>
        <v>#VALUE!</v>
      </c>
      <c r="AX302" s="74" t="e">
        <f t="shared" si="205"/>
        <v>#VALUE!</v>
      </c>
      <c r="AY302" s="74" t="e">
        <f t="shared" si="205"/>
        <v>#VALUE!</v>
      </c>
      <c r="AZ302" s="74" t="e">
        <f t="shared" si="205"/>
        <v>#VALUE!</v>
      </c>
      <c r="BA302" s="74" t="e">
        <f t="shared" si="205"/>
        <v>#VALUE!</v>
      </c>
      <c r="BB302" s="74" t="e">
        <f t="shared" si="205"/>
        <v>#VALUE!</v>
      </c>
      <c r="BC302" s="74" t="e">
        <f t="shared" si="205"/>
        <v>#VALUE!</v>
      </c>
      <c r="BD302" s="74" t="e">
        <f t="shared" si="205"/>
        <v>#VALUE!</v>
      </c>
      <c r="BE302" s="74" t="e">
        <f t="shared" si="205"/>
        <v>#VALUE!</v>
      </c>
      <c r="BF302" s="169" t="e">
        <f t="shared" si="196"/>
        <v>#VALUE!</v>
      </c>
    </row>
    <row r="303" spans="15:59" ht="14.4" hidden="1" customHeight="1" x14ac:dyDescent="0.3">
      <c r="O303" s="287"/>
      <c r="P303" s="288"/>
      <c r="Q303" s="289"/>
      <c r="R303" s="279" t="s">
        <v>122</v>
      </c>
      <c r="S303" s="280"/>
      <c r="T303" s="280"/>
      <c r="U303" s="280"/>
      <c r="V303" s="280"/>
      <c r="W303" s="280"/>
      <c r="X303" s="79"/>
      <c r="Y303" s="79"/>
      <c r="Z303" s="79"/>
      <c r="AA303" s="64" t="e">
        <f t="shared" ref="AA303:BE303" si="206">COUNTIFS($F$3:$F$37,$O$276,$L$3:$L$37,"FT",AA$3:AA$41,"A")+COUNTIFS($F$3:$F$37,$O$276,$L$3:$L$37,"FT",AA$3:AA$41,"SL")</f>
        <v>#VALUE!</v>
      </c>
      <c r="AB303" s="64" t="e">
        <f t="shared" si="206"/>
        <v>#VALUE!</v>
      </c>
      <c r="AC303" s="64" t="e">
        <f t="shared" si="206"/>
        <v>#VALUE!</v>
      </c>
      <c r="AD303" s="64" t="e">
        <f t="shared" si="206"/>
        <v>#VALUE!</v>
      </c>
      <c r="AE303" s="64" t="e">
        <f t="shared" si="206"/>
        <v>#VALUE!</v>
      </c>
      <c r="AF303" s="64" t="e">
        <f t="shared" si="206"/>
        <v>#VALUE!</v>
      </c>
      <c r="AG303" s="64" t="e">
        <f t="shared" si="206"/>
        <v>#VALUE!</v>
      </c>
      <c r="AH303" s="64" t="e">
        <f t="shared" si="206"/>
        <v>#VALUE!</v>
      </c>
      <c r="AI303" s="64" t="e">
        <f t="shared" si="206"/>
        <v>#VALUE!</v>
      </c>
      <c r="AJ303" s="64" t="e">
        <f t="shared" si="206"/>
        <v>#VALUE!</v>
      </c>
      <c r="AK303" s="64" t="e">
        <f t="shared" si="206"/>
        <v>#VALUE!</v>
      </c>
      <c r="AL303" s="64" t="e">
        <f t="shared" si="206"/>
        <v>#VALUE!</v>
      </c>
      <c r="AM303" s="64" t="e">
        <f t="shared" si="206"/>
        <v>#VALUE!</v>
      </c>
      <c r="AN303" s="64" t="e">
        <f t="shared" si="206"/>
        <v>#VALUE!</v>
      </c>
      <c r="AO303" s="64" t="e">
        <f t="shared" si="206"/>
        <v>#VALUE!</v>
      </c>
      <c r="AP303" s="64" t="e">
        <f t="shared" si="206"/>
        <v>#VALUE!</v>
      </c>
      <c r="AQ303" s="64" t="e">
        <f t="shared" si="206"/>
        <v>#VALUE!</v>
      </c>
      <c r="AR303" s="64" t="e">
        <f t="shared" si="206"/>
        <v>#VALUE!</v>
      </c>
      <c r="AS303" s="64" t="e">
        <f t="shared" si="206"/>
        <v>#VALUE!</v>
      </c>
      <c r="AT303" s="64" t="e">
        <f t="shared" si="206"/>
        <v>#VALUE!</v>
      </c>
      <c r="AU303" s="64" t="e">
        <f t="shared" si="206"/>
        <v>#VALUE!</v>
      </c>
      <c r="AV303" s="64" t="e">
        <f t="shared" si="206"/>
        <v>#VALUE!</v>
      </c>
      <c r="AW303" s="64" t="e">
        <f t="shared" si="206"/>
        <v>#VALUE!</v>
      </c>
      <c r="AX303" s="64" t="e">
        <f t="shared" si="206"/>
        <v>#VALUE!</v>
      </c>
      <c r="AY303" s="64" t="e">
        <f t="shared" si="206"/>
        <v>#VALUE!</v>
      </c>
      <c r="AZ303" s="64" t="e">
        <f t="shared" si="206"/>
        <v>#VALUE!</v>
      </c>
      <c r="BA303" s="64" t="e">
        <f t="shared" si="206"/>
        <v>#VALUE!</v>
      </c>
      <c r="BB303" s="64" t="e">
        <f t="shared" si="206"/>
        <v>#VALUE!</v>
      </c>
      <c r="BC303" s="64" t="e">
        <f t="shared" si="206"/>
        <v>#VALUE!</v>
      </c>
      <c r="BD303" s="64" t="e">
        <f t="shared" si="206"/>
        <v>#VALUE!</v>
      </c>
      <c r="BE303" s="64" t="e">
        <f t="shared" si="206"/>
        <v>#VALUE!</v>
      </c>
      <c r="BF303" s="165" t="e">
        <f t="shared" si="196"/>
        <v>#VALUE!</v>
      </c>
    </row>
    <row r="304" spans="15:59" ht="14.4" hidden="1" customHeight="1" x14ac:dyDescent="0.3">
      <c r="O304" s="287"/>
      <c r="P304" s="288"/>
      <c r="Q304" s="289"/>
      <c r="R304" s="279" t="s">
        <v>137</v>
      </c>
      <c r="S304" s="280"/>
      <c r="T304" s="280"/>
      <c r="U304" s="280"/>
      <c r="V304" s="280"/>
      <c r="W304" s="280"/>
      <c r="X304" s="79"/>
      <c r="Y304" s="79"/>
      <c r="Z304" s="79"/>
      <c r="AA304" s="64" t="e">
        <f t="shared" ref="AA304:BE304" si="207">COUNTIFS($F$3:$F$37,$O$276,$L$3:$L$37,"HT",AA$3:AA$41,"A")+COUNTIFS($F$3:$F$37,$O$276,$L$3:$L$37,"HT",AA$3:AA$41,"SL")</f>
        <v>#VALUE!</v>
      </c>
      <c r="AB304" s="64" t="e">
        <f t="shared" si="207"/>
        <v>#VALUE!</v>
      </c>
      <c r="AC304" s="64" t="e">
        <f t="shared" si="207"/>
        <v>#VALUE!</v>
      </c>
      <c r="AD304" s="64" t="e">
        <f t="shared" si="207"/>
        <v>#VALUE!</v>
      </c>
      <c r="AE304" s="64" t="e">
        <f t="shared" si="207"/>
        <v>#VALUE!</v>
      </c>
      <c r="AF304" s="64" t="e">
        <f t="shared" si="207"/>
        <v>#VALUE!</v>
      </c>
      <c r="AG304" s="64" t="e">
        <f t="shared" si="207"/>
        <v>#VALUE!</v>
      </c>
      <c r="AH304" s="64" t="e">
        <f t="shared" si="207"/>
        <v>#VALUE!</v>
      </c>
      <c r="AI304" s="64" t="e">
        <f t="shared" si="207"/>
        <v>#VALUE!</v>
      </c>
      <c r="AJ304" s="64" t="e">
        <f t="shared" si="207"/>
        <v>#VALUE!</v>
      </c>
      <c r="AK304" s="64" t="e">
        <f t="shared" si="207"/>
        <v>#VALUE!</v>
      </c>
      <c r="AL304" s="64" t="e">
        <f t="shared" si="207"/>
        <v>#VALUE!</v>
      </c>
      <c r="AM304" s="64" t="e">
        <f t="shared" si="207"/>
        <v>#VALUE!</v>
      </c>
      <c r="AN304" s="64" t="e">
        <f t="shared" si="207"/>
        <v>#VALUE!</v>
      </c>
      <c r="AO304" s="64" t="e">
        <f t="shared" si="207"/>
        <v>#VALUE!</v>
      </c>
      <c r="AP304" s="64" t="e">
        <f t="shared" si="207"/>
        <v>#VALUE!</v>
      </c>
      <c r="AQ304" s="64" t="e">
        <f t="shared" si="207"/>
        <v>#VALUE!</v>
      </c>
      <c r="AR304" s="64" t="e">
        <f t="shared" si="207"/>
        <v>#VALUE!</v>
      </c>
      <c r="AS304" s="64" t="e">
        <f t="shared" si="207"/>
        <v>#VALUE!</v>
      </c>
      <c r="AT304" s="64" t="e">
        <f t="shared" si="207"/>
        <v>#VALUE!</v>
      </c>
      <c r="AU304" s="64" t="e">
        <f t="shared" si="207"/>
        <v>#VALUE!</v>
      </c>
      <c r="AV304" s="64" t="e">
        <f t="shared" si="207"/>
        <v>#VALUE!</v>
      </c>
      <c r="AW304" s="64" t="e">
        <f t="shared" si="207"/>
        <v>#VALUE!</v>
      </c>
      <c r="AX304" s="64" t="e">
        <f t="shared" si="207"/>
        <v>#VALUE!</v>
      </c>
      <c r="AY304" s="64" t="e">
        <f t="shared" si="207"/>
        <v>#VALUE!</v>
      </c>
      <c r="AZ304" s="64" t="e">
        <f t="shared" si="207"/>
        <v>#VALUE!</v>
      </c>
      <c r="BA304" s="64" t="e">
        <f t="shared" si="207"/>
        <v>#VALUE!</v>
      </c>
      <c r="BB304" s="64" t="e">
        <f t="shared" si="207"/>
        <v>#VALUE!</v>
      </c>
      <c r="BC304" s="64" t="e">
        <f t="shared" si="207"/>
        <v>#VALUE!</v>
      </c>
      <c r="BD304" s="64" t="e">
        <f t="shared" si="207"/>
        <v>#VALUE!</v>
      </c>
      <c r="BE304" s="64" t="e">
        <f t="shared" si="207"/>
        <v>#VALUE!</v>
      </c>
      <c r="BF304" s="165" t="e">
        <f t="shared" si="196"/>
        <v>#VALUE!</v>
      </c>
    </row>
    <row r="305" spans="15:58" ht="14.4" hidden="1" customHeight="1" x14ac:dyDescent="0.3">
      <c r="O305" s="287"/>
      <c r="P305" s="288"/>
      <c r="Q305" s="289"/>
      <c r="R305" s="279" t="s">
        <v>140</v>
      </c>
      <c r="S305" s="280"/>
      <c r="T305" s="280"/>
      <c r="U305" s="280"/>
      <c r="V305" s="280"/>
      <c r="W305" s="280"/>
      <c r="X305" s="79"/>
      <c r="Y305" s="79"/>
      <c r="Z305" s="79"/>
      <c r="AA305" s="64" t="e">
        <f t="shared" ref="AA305:BE305" si="208">COUNTIFS($F$3:$F$37,$O$276,AA$3:AA$41,"U")+COUNTIFS($F$3:$F$37,$O$276,AA$3:AA$41,"UC")+COUNTIFS($F$3:$F$37,$O$276,AA$3:AA$41,"NCNS")+COUNTIFS($F$3:$F$37,$O$276,AA$3:AA$41,"TR-U")+COUNTIFS($F$3:$F$37,$O$276,AA$3:AA$41,"TR-UC")+COUNTIFS($F$3:$F$37,$O$276,AA$3:AA$41,"TR-NCNS")</f>
        <v>#VALUE!</v>
      </c>
      <c r="AB305" s="64" t="e">
        <f t="shared" si="208"/>
        <v>#VALUE!</v>
      </c>
      <c r="AC305" s="64" t="e">
        <f t="shared" si="208"/>
        <v>#VALUE!</v>
      </c>
      <c r="AD305" s="64" t="e">
        <f t="shared" si="208"/>
        <v>#VALUE!</v>
      </c>
      <c r="AE305" s="64" t="e">
        <f t="shared" si="208"/>
        <v>#VALUE!</v>
      </c>
      <c r="AF305" s="64" t="e">
        <f t="shared" si="208"/>
        <v>#VALUE!</v>
      </c>
      <c r="AG305" s="64" t="e">
        <f t="shared" si="208"/>
        <v>#VALUE!</v>
      </c>
      <c r="AH305" s="64" t="e">
        <f t="shared" si="208"/>
        <v>#VALUE!</v>
      </c>
      <c r="AI305" s="64" t="e">
        <f t="shared" si="208"/>
        <v>#VALUE!</v>
      </c>
      <c r="AJ305" s="64" t="e">
        <f t="shared" si="208"/>
        <v>#VALUE!</v>
      </c>
      <c r="AK305" s="64" t="e">
        <f t="shared" si="208"/>
        <v>#VALUE!</v>
      </c>
      <c r="AL305" s="64" t="e">
        <f t="shared" si="208"/>
        <v>#VALUE!</v>
      </c>
      <c r="AM305" s="64" t="e">
        <f t="shared" si="208"/>
        <v>#VALUE!</v>
      </c>
      <c r="AN305" s="64" t="e">
        <f t="shared" si="208"/>
        <v>#VALUE!</v>
      </c>
      <c r="AO305" s="64" t="e">
        <f t="shared" si="208"/>
        <v>#VALUE!</v>
      </c>
      <c r="AP305" s="64" t="e">
        <f t="shared" si="208"/>
        <v>#VALUE!</v>
      </c>
      <c r="AQ305" s="64" t="e">
        <f t="shared" si="208"/>
        <v>#VALUE!</v>
      </c>
      <c r="AR305" s="64" t="e">
        <f t="shared" si="208"/>
        <v>#VALUE!</v>
      </c>
      <c r="AS305" s="64" t="e">
        <f t="shared" si="208"/>
        <v>#VALUE!</v>
      </c>
      <c r="AT305" s="64" t="e">
        <f t="shared" si="208"/>
        <v>#VALUE!</v>
      </c>
      <c r="AU305" s="64" t="e">
        <f t="shared" si="208"/>
        <v>#VALUE!</v>
      </c>
      <c r="AV305" s="64" t="e">
        <f t="shared" si="208"/>
        <v>#VALUE!</v>
      </c>
      <c r="AW305" s="64" t="e">
        <f t="shared" si="208"/>
        <v>#VALUE!</v>
      </c>
      <c r="AX305" s="64" t="e">
        <f t="shared" si="208"/>
        <v>#VALUE!</v>
      </c>
      <c r="AY305" s="64" t="e">
        <f t="shared" si="208"/>
        <v>#VALUE!</v>
      </c>
      <c r="AZ305" s="64" t="e">
        <f t="shared" si="208"/>
        <v>#VALUE!</v>
      </c>
      <c r="BA305" s="64" t="e">
        <f t="shared" si="208"/>
        <v>#VALUE!</v>
      </c>
      <c r="BB305" s="64" t="e">
        <f t="shared" si="208"/>
        <v>#VALUE!</v>
      </c>
      <c r="BC305" s="64" t="e">
        <f t="shared" si="208"/>
        <v>#VALUE!</v>
      </c>
      <c r="BD305" s="64" t="e">
        <f t="shared" si="208"/>
        <v>#VALUE!</v>
      </c>
      <c r="BE305" s="64" t="e">
        <f t="shared" si="208"/>
        <v>#VALUE!</v>
      </c>
      <c r="BF305" s="165" t="e">
        <f t="shared" si="196"/>
        <v>#VALUE!</v>
      </c>
    </row>
    <row r="306" spans="15:58" ht="14.4" hidden="1" customHeight="1" x14ac:dyDescent="0.3">
      <c r="O306" s="287"/>
      <c r="P306" s="288"/>
      <c r="Q306" s="289"/>
      <c r="R306" s="279" t="s">
        <v>143</v>
      </c>
      <c r="S306" s="280"/>
      <c r="T306" s="280"/>
      <c r="U306" s="280"/>
      <c r="V306" s="280"/>
      <c r="W306" s="280"/>
      <c r="X306" s="79"/>
      <c r="Y306" s="79"/>
      <c r="Z306" s="79"/>
      <c r="AA306" s="74" t="e">
        <f>AA307+(AA308/2)</f>
        <v>#VALUE!</v>
      </c>
      <c r="AB306" s="74" t="e">
        <f t="shared" ref="AB306:BE306" si="209">AB307+(AB308/2)</f>
        <v>#VALUE!</v>
      </c>
      <c r="AC306" s="74" t="e">
        <f t="shared" si="209"/>
        <v>#VALUE!</v>
      </c>
      <c r="AD306" s="74" t="e">
        <f t="shared" si="209"/>
        <v>#VALUE!</v>
      </c>
      <c r="AE306" s="74" t="e">
        <f t="shared" si="209"/>
        <v>#VALUE!</v>
      </c>
      <c r="AF306" s="74" t="e">
        <f t="shared" si="209"/>
        <v>#VALUE!</v>
      </c>
      <c r="AG306" s="74" t="e">
        <f t="shared" si="209"/>
        <v>#VALUE!</v>
      </c>
      <c r="AH306" s="74" t="e">
        <f t="shared" si="209"/>
        <v>#VALUE!</v>
      </c>
      <c r="AI306" s="74" t="e">
        <f t="shared" si="209"/>
        <v>#VALUE!</v>
      </c>
      <c r="AJ306" s="74" t="e">
        <f t="shared" si="209"/>
        <v>#VALUE!</v>
      </c>
      <c r="AK306" s="74" t="e">
        <f t="shared" si="209"/>
        <v>#VALUE!</v>
      </c>
      <c r="AL306" s="74" t="e">
        <f t="shared" si="209"/>
        <v>#VALUE!</v>
      </c>
      <c r="AM306" s="74" t="e">
        <f t="shared" si="209"/>
        <v>#VALUE!</v>
      </c>
      <c r="AN306" s="74" t="e">
        <f t="shared" si="209"/>
        <v>#VALUE!</v>
      </c>
      <c r="AO306" s="74" t="e">
        <f t="shared" si="209"/>
        <v>#VALUE!</v>
      </c>
      <c r="AP306" s="74" t="e">
        <f t="shared" si="209"/>
        <v>#VALUE!</v>
      </c>
      <c r="AQ306" s="74" t="e">
        <f t="shared" si="209"/>
        <v>#VALUE!</v>
      </c>
      <c r="AR306" s="74" t="e">
        <f t="shared" si="209"/>
        <v>#VALUE!</v>
      </c>
      <c r="AS306" s="74" t="e">
        <f t="shared" si="209"/>
        <v>#VALUE!</v>
      </c>
      <c r="AT306" s="74" t="e">
        <f t="shared" si="209"/>
        <v>#VALUE!</v>
      </c>
      <c r="AU306" s="74" t="e">
        <f t="shared" si="209"/>
        <v>#VALUE!</v>
      </c>
      <c r="AV306" s="74" t="e">
        <f t="shared" si="209"/>
        <v>#VALUE!</v>
      </c>
      <c r="AW306" s="74" t="e">
        <f t="shared" si="209"/>
        <v>#VALUE!</v>
      </c>
      <c r="AX306" s="74" t="e">
        <f t="shared" si="209"/>
        <v>#VALUE!</v>
      </c>
      <c r="AY306" s="74" t="e">
        <f t="shared" si="209"/>
        <v>#VALUE!</v>
      </c>
      <c r="AZ306" s="74" t="e">
        <f t="shared" si="209"/>
        <v>#VALUE!</v>
      </c>
      <c r="BA306" s="74" t="e">
        <f t="shared" si="209"/>
        <v>#VALUE!</v>
      </c>
      <c r="BB306" s="74" t="e">
        <f t="shared" si="209"/>
        <v>#VALUE!</v>
      </c>
      <c r="BC306" s="74" t="e">
        <f t="shared" si="209"/>
        <v>#VALUE!</v>
      </c>
      <c r="BD306" s="74" t="e">
        <f t="shared" si="209"/>
        <v>#VALUE!</v>
      </c>
      <c r="BE306" s="74" t="e">
        <f t="shared" si="209"/>
        <v>#VALUE!</v>
      </c>
      <c r="BF306" s="169" t="e">
        <f t="shared" si="196"/>
        <v>#VALUE!</v>
      </c>
    </row>
    <row r="307" spans="15:58" ht="14.4" hidden="1" customHeight="1" x14ac:dyDescent="0.3">
      <c r="O307" s="287"/>
      <c r="P307" s="288"/>
      <c r="Q307" s="289"/>
      <c r="R307" s="279" t="s">
        <v>146</v>
      </c>
      <c r="S307" s="280"/>
      <c r="T307" s="280"/>
      <c r="U307" s="280"/>
      <c r="V307" s="280"/>
      <c r="W307" s="280"/>
      <c r="X307" s="79"/>
      <c r="Y307" s="79"/>
      <c r="Z307" s="79"/>
      <c r="AA307" s="64" t="e">
        <f t="shared" ref="AA307:BE307" si="210">COUNTIFS($F$3:$F$37,$O$276,$L$3:$L$37,"FT",AA$3:AA$41,"U")+COUNTIFS($F$3:$F$37,$O$276,$L$3:$L$37,"FT",AA$3:AA$41,"UC")+COUNTIFS($F$3:$F$37,$O$276,$L$3:$L$37,"FT",AA$3:AA$41,"NCNS")+COUNTIFS($F$3:$F$37,$O$276,$L$3:$L$37,"FT",AA$3:AA$41,"TR-U")+COUNTIFS($F$3:$F$37,$O$276,$L$3:$L$37,"FT",AA$3:AA$41,"TR-UC")+COUNTIFS($F$3:$F$37,$O$276,$L$3:$L$37,"FT",AA$3:AA$41,"TR-NCNS")</f>
        <v>#VALUE!</v>
      </c>
      <c r="AB307" s="64" t="e">
        <f t="shared" si="210"/>
        <v>#VALUE!</v>
      </c>
      <c r="AC307" s="64" t="e">
        <f t="shared" si="210"/>
        <v>#VALUE!</v>
      </c>
      <c r="AD307" s="64" t="e">
        <f t="shared" si="210"/>
        <v>#VALUE!</v>
      </c>
      <c r="AE307" s="64" t="e">
        <f t="shared" si="210"/>
        <v>#VALUE!</v>
      </c>
      <c r="AF307" s="64" t="e">
        <f t="shared" si="210"/>
        <v>#VALUE!</v>
      </c>
      <c r="AG307" s="64" t="e">
        <f t="shared" si="210"/>
        <v>#VALUE!</v>
      </c>
      <c r="AH307" s="64" t="e">
        <f t="shared" si="210"/>
        <v>#VALUE!</v>
      </c>
      <c r="AI307" s="64" t="e">
        <f t="shared" si="210"/>
        <v>#VALUE!</v>
      </c>
      <c r="AJ307" s="64" t="e">
        <f t="shared" si="210"/>
        <v>#VALUE!</v>
      </c>
      <c r="AK307" s="64" t="e">
        <f t="shared" si="210"/>
        <v>#VALUE!</v>
      </c>
      <c r="AL307" s="64" t="e">
        <f t="shared" si="210"/>
        <v>#VALUE!</v>
      </c>
      <c r="AM307" s="64" t="e">
        <f t="shared" si="210"/>
        <v>#VALUE!</v>
      </c>
      <c r="AN307" s="64" t="e">
        <f t="shared" si="210"/>
        <v>#VALUE!</v>
      </c>
      <c r="AO307" s="64" t="e">
        <f t="shared" si="210"/>
        <v>#VALUE!</v>
      </c>
      <c r="AP307" s="64" t="e">
        <f t="shared" si="210"/>
        <v>#VALUE!</v>
      </c>
      <c r="AQ307" s="64" t="e">
        <f t="shared" si="210"/>
        <v>#VALUE!</v>
      </c>
      <c r="AR307" s="64" t="e">
        <f t="shared" si="210"/>
        <v>#VALUE!</v>
      </c>
      <c r="AS307" s="64" t="e">
        <f t="shared" si="210"/>
        <v>#VALUE!</v>
      </c>
      <c r="AT307" s="64" t="e">
        <f t="shared" si="210"/>
        <v>#VALUE!</v>
      </c>
      <c r="AU307" s="64" t="e">
        <f t="shared" si="210"/>
        <v>#VALUE!</v>
      </c>
      <c r="AV307" s="64" t="e">
        <f t="shared" si="210"/>
        <v>#VALUE!</v>
      </c>
      <c r="AW307" s="64" t="e">
        <f t="shared" si="210"/>
        <v>#VALUE!</v>
      </c>
      <c r="AX307" s="64" t="e">
        <f t="shared" si="210"/>
        <v>#VALUE!</v>
      </c>
      <c r="AY307" s="64" t="e">
        <f t="shared" si="210"/>
        <v>#VALUE!</v>
      </c>
      <c r="AZ307" s="64" t="e">
        <f t="shared" si="210"/>
        <v>#VALUE!</v>
      </c>
      <c r="BA307" s="64" t="e">
        <f t="shared" si="210"/>
        <v>#VALUE!</v>
      </c>
      <c r="BB307" s="64" t="e">
        <f t="shared" si="210"/>
        <v>#VALUE!</v>
      </c>
      <c r="BC307" s="64" t="e">
        <f t="shared" si="210"/>
        <v>#VALUE!</v>
      </c>
      <c r="BD307" s="64" t="e">
        <f t="shared" si="210"/>
        <v>#VALUE!</v>
      </c>
      <c r="BE307" s="64" t="e">
        <f t="shared" si="210"/>
        <v>#VALUE!</v>
      </c>
      <c r="BF307" s="165" t="e">
        <f t="shared" si="196"/>
        <v>#VALUE!</v>
      </c>
    </row>
    <row r="308" spans="15:58" ht="14.4" hidden="1" customHeight="1" x14ac:dyDescent="0.3">
      <c r="O308" s="287"/>
      <c r="P308" s="288"/>
      <c r="Q308" s="289"/>
      <c r="R308" s="279" t="s">
        <v>150</v>
      </c>
      <c r="S308" s="280"/>
      <c r="T308" s="280"/>
      <c r="U308" s="280"/>
      <c r="V308" s="280"/>
      <c r="W308" s="280"/>
      <c r="X308" s="79"/>
      <c r="Y308" s="79"/>
      <c r="Z308" s="79"/>
      <c r="AA308" s="64" t="e">
        <f t="shared" ref="AA308:BE308" si="211">COUNTIFS($F$3:$F$37,$O$276,$L$3:$L$37,"HT",AA$3:AA$41,"U")+COUNTIFS($F$3:$F$37,$O$276,$L$3:$L$37,"HT",AA$3:AA$41,"UC")+COUNTIFS($F$3:$F$37,$O$276,$L$3:$L$37,"HT",AA$3:AA$41,"NCNS")+COUNTIFS($F$3:$F$37,$O$276,$L$3:$L$37,"HT",AA$3:AA$41,"TR-U")+COUNTIFS($F$3:$F$37,$O$276,$L$3:$L$37,"HT",AA$3:AA$41,"TR-UC")+COUNTIFS($F$3:$F$37,$O$276,$L$3:$L$37,"HT",AA$3:AA$41,"TR-NCNS")</f>
        <v>#VALUE!</v>
      </c>
      <c r="AB308" s="64" t="e">
        <f t="shared" si="211"/>
        <v>#VALUE!</v>
      </c>
      <c r="AC308" s="64" t="e">
        <f t="shared" si="211"/>
        <v>#VALUE!</v>
      </c>
      <c r="AD308" s="64" t="e">
        <f t="shared" si="211"/>
        <v>#VALUE!</v>
      </c>
      <c r="AE308" s="64" t="e">
        <f t="shared" si="211"/>
        <v>#VALUE!</v>
      </c>
      <c r="AF308" s="64" t="e">
        <f t="shared" si="211"/>
        <v>#VALUE!</v>
      </c>
      <c r="AG308" s="64" t="e">
        <f t="shared" si="211"/>
        <v>#VALUE!</v>
      </c>
      <c r="AH308" s="64" t="e">
        <f t="shared" si="211"/>
        <v>#VALUE!</v>
      </c>
      <c r="AI308" s="64" t="e">
        <f t="shared" si="211"/>
        <v>#VALUE!</v>
      </c>
      <c r="AJ308" s="64" t="e">
        <f t="shared" si="211"/>
        <v>#VALUE!</v>
      </c>
      <c r="AK308" s="64" t="e">
        <f t="shared" si="211"/>
        <v>#VALUE!</v>
      </c>
      <c r="AL308" s="64" t="e">
        <f t="shared" si="211"/>
        <v>#VALUE!</v>
      </c>
      <c r="AM308" s="64" t="e">
        <f t="shared" si="211"/>
        <v>#VALUE!</v>
      </c>
      <c r="AN308" s="64" t="e">
        <f t="shared" si="211"/>
        <v>#VALUE!</v>
      </c>
      <c r="AO308" s="64" t="e">
        <f t="shared" si="211"/>
        <v>#VALUE!</v>
      </c>
      <c r="AP308" s="64" t="e">
        <f t="shared" si="211"/>
        <v>#VALUE!</v>
      </c>
      <c r="AQ308" s="64" t="e">
        <f t="shared" si="211"/>
        <v>#VALUE!</v>
      </c>
      <c r="AR308" s="64" t="e">
        <f t="shared" si="211"/>
        <v>#VALUE!</v>
      </c>
      <c r="AS308" s="64" t="e">
        <f t="shared" si="211"/>
        <v>#VALUE!</v>
      </c>
      <c r="AT308" s="64" t="e">
        <f t="shared" si="211"/>
        <v>#VALUE!</v>
      </c>
      <c r="AU308" s="64" t="e">
        <f t="shared" si="211"/>
        <v>#VALUE!</v>
      </c>
      <c r="AV308" s="64" t="e">
        <f t="shared" si="211"/>
        <v>#VALUE!</v>
      </c>
      <c r="AW308" s="64" t="e">
        <f t="shared" si="211"/>
        <v>#VALUE!</v>
      </c>
      <c r="AX308" s="64" t="e">
        <f t="shared" si="211"/>
        <v>#VALUE!</v>
      </c>
      <c r="AY308" s="64" t="e">
        <f t="shared" si="211"/>
        <v>#VALUE!</v>
      </c>
      <c r="AZ308" s="64" t="e">
        <f t="shared" si="211"/>
        <v>#VALUE!</v>
      </c>
      <c r="BA308" s="64" t="e">
        <f t="shared" si="211"/>
        <v>#VALUE!</v>
      </c>
      <c r="BB308" s="64" t="e">
        <f t="shared" si="211"/>
        <v>#VALUE!</v>
      </c>
      <c r="BC308" s="64" t="e">
        <f t="shared" si="211"/>
        <v>#VALUE!</v>
      </c>
      <c r="BD308" s="64" t="e">
        <f t="shared" si="211"/>
        <v>#VALUE!</v>
      </c>
      <c r="BE308" s="64" t="e">
        <f t="shared" si="211"/>
        <v>#VALUE!</v>
      </c>
      <c r="BF308" s="165" t="e">
        <f t="shared" si="196"/>
        <v>#VALUE!</v>
      </c>
    </row>
    <row r="309" spans="15:58" ht="14.4" hidden="1" customHeight="1" x14ac:dyDescent="0.3">
      <c r="O309" s="287"/>
      <c r="P309" s="288"/>
      <c r="Q309" s="289"/>
      <c r="R309" s="279" t="s">
        <v>153</v>
      </c>
      <c r="S309" s="280"/>
      <c r="T309" s="280"/>
      <c r="U309" s="280"/>
      <c r="V309" s="280"/>
      <c r="W309" s="280"/>
      <c r="X309" s="79"/>
      <c r="Y309" s="79"/>
      <c r="Z309" s="79"/>
      <c r="AA309" s="64" t="e">
        <f t="shared" ref="AA309:BE309" si="212">COUNTIFS($F$3:$F$37,$O$276,AA3:AA41,"S")+COUNTIFS($F$3:$F$37,$O$276,AA3:AA41,"TR-S")</f>
        <v>#VALUE!</v>
      </c>
      <c r="AB309" s="64" t="e">
        <f t="shared" si="212"/>
        <v>#VALUE!</v>
      </c>
      <c r="AC309" s="64" t="e">
        <f t="shared" si="212"/>
        <v>#VALUE!</v>
      </c>
      <c r="AD309" s="64" t="e">
        <f t="shared" si="212"/>
        <v>#VALUE!</v>
      </c>
      <c r="AE309" s="64" t="e">
        <f t="shared" si="212"/>
        <v>#VALUE!</v>
      </c>
      <c r="AF309" s="64" t="e">
        <f t="shared" si="212"/>
        <v>#VALUE!</v>
      </c>
      <c r="AG309" s="64" t="e">
        <f t="shared" si="212"/>
        <v>#VALUE!</v>
      </c>
      <c r="AH309" s="64" t="e">
        <f t="shared" si="212"/>
        <v>#VALUE!</v>
      </c>
      <c r="AI309" s="64" t="e">
        <f t="shared" si="212"/>
        <v>#VALUE!</v>
      </c>
      <c r="AJ309" s="64" t="e">
        <f t="shared" si="212"/>
        <v>#VALUE!</v>
      </c>
      <c r="AK309" s="64" t="e">
        <f t="shared" si="212"/>
        <v>#VALUE!</v>
      </c>
      <c r="AL309" s="64" t="e">
        <f t="shared" si="212"/>
        <v>#VALUE!</v>
      </c>
      <c r="AM309" s="64" t="e">
        <f t="shared" si="212"/>
        <v>#VALUE!</v>
      </c>
      <c r="AN309" s="64" t="e">
        <f t="shared" si="212"/>
        <v>#VALUE!</v>
      </c>
      <c r="AO309" s="64" t="e">
        <f t="shared" si="212"/>
        <v>#VALUE!</v>
      </c>
      <c r="AP309" s="64" t="e">
        <f t="shared" si="212"/>
        <v>#VALUE!</v>
      </c>
      <c r="AQ309" s="64" t="e">
        <f t="shared" si="212"/>
        <v>#VALUE!</v>
      </c>
      <c r="AR309" s="64" t="e">
        <f t="shared" si="212"/>
        <v>#VALUE!</v>
      </c>
      <c r="AS309" s="64" t="e">
        <f t="shared" si="212"/>
        <v>#VALUE!</v>
      </c>
      <c r="AT309" s="64" t="e">
        <f t="shared" si="212"/>
        <v>#VALUE!</v>
      </c>
      <c r="AU309" s="64" t="e">
        <f t="shared" si="212"/>
        <v>#VALUE!</v>
      </c>
      <c r="AV309" s="64" t="e">
        <f t="shared" si="212"/>
        <v>#VALUE!</v>
      </c>
      <c r="AW309" s="64" t="e">
        <f t="shared" si="212"/>
        <v>#VALUE!</v>
      </c>
      <c r="AX309" s="64" t="e">
        <f t="shared" si="212"/>
        <v>#VALUE!</v>
      </c>
      <c r="AY309" s="64" t="e">
        <f t="shared" si="212"/>
        <v>#VALUE!</v>
      </c>
      <c r="AZ309" s="64" t="e">
        <f t="shared" si="212"/>
        <v>#VALUE!</v>
      </c>
      <c r="BA309" s="64" t="e">
        <f t="shared" si="212"/>
        <v>#VALUE!</v>
      </c>
      <c r="BB309" s="64" t="e">
        <f t="shared" si="212"/>
        <v>#VALUE!</v>
      </c>
      <c r="BC309" s="64" t="e">
        <f t="shared" si="212"/>
        <v>#VALUE!</v>
      </c>
      <c r="BD309" s="64" t="e">
        <f t="shared" si="212"/>
        <v>#VALUE!</v>
      </c>
      <c r="BE309" s="64" t="e">
        <f t="shared" si="212"/>
        <v>#VALUE!</v>
      </c>
      <c r="BF309" s="165" t="e">
        <f t="shared" ref="BF309:BF315" si="213">MAX(AA309:BE309)</f>
        <v>#VALUE!</v>
      </c>
    </row>
    <row r="310" spans="15:58" ht="14.4" hidden="1" customHeight="1" x14ac:dyDescent="0.3">
      <c r="O310" s="287"/>
      <c r="P310" s="288"/>
      <c r="Q310" s="289"/>
      <c r="R310" s="279" t="s">
        <v>157</v>
      </c>
      <c r="S310" s="280"/>
      <c r="T310" s="280"/>
      <c r="U310" s="280"/>
      <c r="V310" s="280"/>
      <c r="W310" s="280"/>
      <c r="X310" s="79"/>
      <c r="Y310" s="79"/>
      <c r="Z310" s="79"/>
      <c r="AA310" s="74" t="e">
        <f>AA311+(AA312/2)</f>
        <v>#VALUE!</v>
      </c>
      <c r="AB310" s="74" t="e">
        <f t="shared" ref="AB310:BE310" si="214">AB311+(AB312/2)</f>
        <v>#VALUE!</v>
      </c>
      <c r="AC310" s="74" t="e">
        <f t="shared" si="214"/>
        <v>#VALUE!</v>
      </c>
      <c r="AD310" s="74" t="e">
        <f t="shared" si="214"/>
        <v>#VALUE!</v>
      </c>
      <c r="AE310" s="74" t="e">
        <f t="shared" si="214"/>
        <v>#VALUE!</v>
      </c>
      <c r="AF310" s="74" t="e">
        <f t="shared" si="214"/>
        <v>#VALUE!</v>
      </c>
      <c r="AG310" s="74" t="e">
        <f t="shared" si="214"/>
        <v>#VALUE!</v>
      </c>
      <c r="AH310" s="74" t="e">
        <f t="shared" si="214"/>
        <v>#VALUE!</v>
      </c>
      <c r="AI310" s="74" t="e">
        <f t="shared" si="214"/>
        <v>#VALUE!</v>
      </c>
      <c r="AJ310" s="74" t="e">
        <f t="shared" si="214"/>
        <v>#VALUE!</v>
      </c>
      <c r="AK310" s="74" t="e">
        <f t="shared" si="214"/>
        <v>#VALUE!</v>
      </c>
      <c r="AL310" s="74" t="e">
        <f t="shared" si="214"/>
        <v>#VALUE!</v>
      </c>
      <c r="AM310" s="74" t="e">
        <f t="shared" si="214"/>
        <v>#VALUE!</v>
      </c>
      <c r="AN310" s="74" t="e">
        <f t="shared" si="214"/>
        <v>#VALUE!</v>
      </c>
      <c r="AO310" s="74" t="e">
        <f t="shared" si="214"/>
        <v>#VALUE!</v>
      </c>
      <c r="AP310" s="74" t="e">
        <f t="shared" si="214"/>
        <v>#VALUE!</v>
      </c>
      <c r="AQ310" s="74" t="e">
        <f t="shared" si="214"/>
        <v>#VALUE!</v>
      </c>
      <c r="AR310" s="74" t="e">
        <f t="shared" si="214"/>
        <v>#VALUE!</v>
      </c>
      <c r="AS310" s="74" t="e">
        <f t="shared" si="214"/>
        <v>#VALUE!</v>
      </c>
      <c r="AT310" s="74" t="e">
        <f t="shared" si="214"/>
        <v>#VALUE!</v>
      </c>
      <c r="AU310" s="74" t="e">
        <f t="shared" si="214"/>
        <v>#VALUE!</v>
      </c>
      <c r="AV310" s="74" t="e">
        <f t="shared" si="214"/>
        <v>#VALUE!</v>
      </c>
      <c r="AW310" s="74" t="e">
        <f t="shared" si="214"/>
        <v>#VALUE!</v>
      </c>
      <c r="AX310" s="74" t="e">
        <f t="shared" si="214"/>
        <v>#VALUE!</v>
      </c>
      <c r="AY310" s="74" t="e">
        <f t="shared" si="214"/>
        <v>#VALUE!</v>
      </c>
      <c r="AZ310" s="74" t="e">
        <f t="shared" si="214"/>
        <v>#VALUE!</v>
      </c>
      <c r="BA310" s="74" t="e">
        <f t="shared" si="214"/>
        <v>#VALUE!</v>
      </c>
      <c r="BB310" s="74" t="e">
        <f t="shared" si="214"/>
        <v>#VALUE!</v>
      </c>
      <c r="BC310" s="74" t="e">
        <f t="shared" si="214"/>
        <v>#VALUE!</v>
      </c>
      <c r="BD310" s="74" t="e">
        <f t="shared" si="214"/>
        <v>#VALUE!</v>
      </c>
      <c r="BE310" s="74" t="e">
        <f t="shared" si="214"/>
        <v>#VALUE!</v>
      </c>
      <c r="BF310" s="169" t="e">
        <f t="shared" si="213"/>
        <v>#VALUE!</v>
      </c>
    </row>
    <row r="311" spans="15:58" ht="14.4" hidden="1" customHeight="1" x14ac:dyDescent="0.3">
      <c r="O311" s="287"/>
      <c r="P311" s="288"/>
      <c r="Q311" s="289"/>
      <c r="R311" s="279" t="s">
        <v>160</v>
      </c>
      <c r="S311" s="280"/>
      <c r="T311" s="280"/>
      <c r="U311" s="280"/>
      <c r="V311" s="280"/>
      <c r="W311" s="280"/>
      <c r="X311" s="79"/>
      <c r="Y311" s="79"/>
      <c r="Z311" s="79"/>
      <c r="AA311" s="64" t="e">
        <f t="shared" ref="AA311:BE311" si="215">COUNTIFS($F$3:$F$37,$O$276,$L$3:$L$37,"FT",AA$3:AA$41,"S")+COUNTIFS($F$3:$F$37,$O$276,$L$3:$L$37,"FT",AA$3:AA$41,"TR-S")</f>
        <v>#VALUE!</v>
      </c>
      <c r="AB311" s="64" t="e">
        <f t="shared" si="215"/>
        <v>#VALUE!</v>
      </c>
      <c r="AC311" s="64" t="e">
        <f t="shared" si="215"/>
        <v>#VALUE!</v>
      </c>
      <c r="AD311" s="64" t="e">
        <f t="shared" si="215"/>
        <v>#VALUE!</v>
      </c>
      <c r="AE311" s="64" t="e">
        <f t="shared" si="215"/>
        <v>#VALUE!</v>
      </c>
      <c r="AF311" s="64" t="e">
        <f t="shared" si="215"/>
        <v>#VALUE!</v>
      </c>
      <c r="AG311" s="64" t="e">
        <f t="shared" si="215"/>
        <v>#VALUE!</v>
      </c>
      <c r="AH311" s="64" t="e">
        <f t="shared" si="215"/>
        <v>#VALUE!</v>
      </c>
      <c r="AI311" s="64" t="e">
        <f t="shared" si="215"/>
        <v>#VALUE!</v>
      </c>
      <c r="AJ311" s="64" t="e">
        <f t="shared" si="215"/>
        <v>#VALUE!</v>
      </c>
      <c r="AK311" s="64" t="e">
        <f t="shared" si="215"/>
        <v>#VALUE!</v>
      </c>
      <c r="AL311" s="64" t="e">
        <f t="shared" si="215"/>
        <v>#VALUE!</v>
      </c>
      <c r="AM311" s="64" t="e">
        <f t="shared" si="215"/>
        <v>#VALUE!</v>
      </c>
      <c r="AN311" s="64" t="e">
        <f t="shared" si="215"/>
        <v>#VALUE!</v>
      </c>
      <c r="AO311" s="64" t="e">
        <f t="shared" si="215"/>
        <v>#VALUE!</v>
      </c>
      <c r="AP311" s="64" t="e">
        <f t="shared" si="215"/>
        <v>#VALUE!</v>
      </c>
      <c r="AQ311" s="64" t="e">
        <f t="shared" si="215"/>
        <v>#VALUE!</v>
      </c>
      <c r="AR311" s="64" t="e">
        <f t="shared" si="215"/>
        <v>#VALUE!</v>
      </c>
      <c r="AS311" s="64" t="e">
        <f t="shared" si="215"/>
        <v>#VALUE!</v>
      </c>
      <c r="AT311" s="64" t="e">
        <f t="shared" si="215"/>
        <v>#VALUE!</v>
      </c>
      <c r="AU311" s="64" t="e">
        <f t="shared" si="215"/>
        <v>#VALUE!</v>
      </c>
      <c r="AV311" s="64" t="e">
        <f t="shared" si="215"/>
        <v>#VALUE!</v>
      </c>
      <c r="AW311" s="64" t="e">
        <f t="shared" si="215"/>
        <v>#VALUE!</v>
      </c>
      <c r="AX311" s="64" t="e">
        <f t="shared" si="215"/>
        <v>#VALUE!</v>
      </c>
      <c r="AY311" s="64" t="e">
        <f t="shared" si="215"/>
        <v>#VALUE!</v>
      </c>
      <c r="AZ311" s="64" t="e">
        <f t="shared" si="215"/>
        <v>#VALUE!</v>
      </c>
      <c r="BA311" s="64" t="e">
        <f t="shared" si="215"/>
        <v>#VALUE!</v>
      </c>
      <c r="BB311" s="64" t="e">
        <f t="shared" si="215"/>
        <v>#VALUE!</v>
      </c>
      <c r="BC311" s="64" t="e">
        <f t="shared" si="215"/>
        <v>#VALUE!</v>
      </c>
      <c r="BD311" s="64" t="e">
        <f t="shared" si="215"/>
        <v>#VALUE!</v>
      </c>
      <c r="BE311" s="64" t="e">
        <f t="shared" si="215"/>
        <v>#VALUE!</v>
      </c>
      <c r="BF311" s="165" t="e">
        <f t="shared" si="213"/>
        <v>#VALUE!</v>
      </c>
    </row>
    <row r="312" spans="15:58" ht="14.4" hidden="1" customHeight="1" x14ac:dyDescent="0.3">
      <c r="O312" s="287"/>
      <c r="P312" s="288"/>
      <c r="Q312" s="289"/>
      <c r="R312" s="279" t="s">
        <v>163</v>
      </c>
      <c r="S312" s="280"/>
      <c r="T312" s="280"/>
      <c r="U312" s="280"/>
      <c r="V312" s="280"/>
      <c r="W312" s="280"/>
      <c r="X312" s="79"/>
      <c r="Y312" s="79"/>
      <c r="Z312" s="79"/>
      <c r="AA312" s="64" t="e">
        <f t="shared" ref="AA312:BE312" si="216">COUNTIFS($F$3:$F$37,$O$276,$L$3:$L$37,"HT",AA$3:AA$41,"S")+COUNTIFS($F$3:$F$37,$O$276,$L$3:$L$37,"HT",AA$3:AA$41,"TR-S")</f>
        <v>#VALUE!</v>
      </c>
      <c r="AB312" s="64" t="e">
        <f t="shared" si="216"/>
        <v>#VALUE!</v>
      </c>
      <c r="AC312" s="64" t="e">
        <f t="shared" si="216"/>
        <v>#VALUE!</v>
      </c>
      <c r="AD312" s="64" t="e">
        <f t="shared" si="216"/>
        <v>#VALUE!</v>
      </c>
      <c r="AE312" s="64" t="e">
        <f t="shared" si="216"/>
        <v>#VALUE!</v>
      </c>
      <c r="AF312" s="64" t="e">
        <f t="shared" si="216"/>
        <v>#VALUE!</v>
      </c>
      <c r="AG312" s="64" t="e">
        <f t="shared" si="216"/>
        <v>#VALUE!</v>
      </c>
      <c r="AH312" s="64" t="e">
        <f t="shared" si="216"/>
        <v>#VALUE!</v>
      </c>
      <c r="AI312" s="64" t="e">
        <f t="shared" si="216"/>
        <v>#VALUE!</v>
      </c>
      <c r="AJ312" s="64" t="e">
        <f t="shared" si="216"/>
        <v>#VALUE!</v>
      </c>
      <c r="AK312" s="64" t="e">
        <f t="shared" si="216"/>
        <v>#VALUE!</v>
      </c>
      <c r="AL312" s="64" t="e">
        <f t="shared" si="216"/>
        <v>#VALUE!</v>
      </c>
      <c r="AM312" s="64" t="e">
        <f t="shared" si="216"/>
        <v>#VALUE!</v>
      </c>
      <c r="AN312" s="64" t="e">
        <f t="shared" si="216"/>
        <v>#VALUE!</v>
      </c>
      <c r="AO312" s="64" t="e">
        <f t="shared" si="216"/>
        <v>#VALUE!</v>
      </c>
      <c r="AP312" s="64" t="e">
        <f t="shared" si="216"/>
        <v>#VALUE!</v>
      </c>
      <c r="AQ312" s="64" t="e">
        <f t="shared" si="216"/>
        <v>#VALUE!</v>
      </c>
      <c r="AR312" s="64" t="e">
        <f t="shared" si="216"/>
        <v>#VALUE!</v>
      </c>
      <c r="AS312" s="64" t="e">
        <f t="shared" si="216"/>
        <v>#VALUE!</v>
      </c>
      <c r="AT312" s="64" t="e">
        <f t="shared" si="216"/>
        <v>#VALUE!</v>
      </c>
      <c r="AU312" s="64" t="e">
        <f t="shared" si="216"/>
        <v>#VALUE!</v>
      </c>
      <c r="AV312" s="64" t="e">
        <f t="shared" si="216"/>
        <v>#VALUE!</v>
      </c>
      <c r="AW312" s="64" t="e">
        <f t="shared" si="216"/>
        <v>#VALUE!</v>
      </c>
      <c r="AX312" s="64" t="e">
        <f t="shared" si="216"/>
        <v>#VALUE!</v>
      </c>
      <c r="AY312" s="64" t="e">
        <f t="shared" si="216"/>
        <v>#VALUE!</v>
      </c>
      <c r="AZ312" s="64" t="e">
        <f t="shared" si="216"/>
        <v>#VALUE!</v>
      </c>
      <c r="BA312" s="64" t="e">
        <f t="shared" si="216"/>
        <v>#VALUE!</v>
      </c>
      <c r="BB312" s="64" t="e">
        <f t="shared" si="216"/>
        <v>#VALUE!</v>
      </c>
      <c r="BC312" s="64" t="e">
        <f t="shared" si="216"/>
        <v>#VALUE!</v>
      </c>
      <c r="BD312" s="64" t="e">
        <f t="shared" si="216"/>
        <v>#VALUE!</v>
      </c>
      <c r="BE312" s="64" t="e">
        <f t="shared" si="216"/>
        <v>#VALUE!</v>
      </c>
      <c r="BF312" s="165" t="e">
        <f t="shared" si="213"/>
        <v>#VALUE!</v>
      </c>
    </row>
    <row r="313" spans="15:58" ht="14.4" hidden="1" customHeight="1" x14ac:dyDescent="0.3">
      <c r="O313" s="287"/>
      <c r="P313" s="288"/>
      <c r="Q313" s="289"/>
      <c r="R313" s="279" t="s">
        <v>166</v>
      </c>
      <c r="S313" s="280"/>
      <c r="T313" s="280"/>
      <c r="U313" s="280"/>
      <c r="V313" s="280"/>
      <c r="W313" s="280"/>
      <c r="X313" s="79"/>
      <c r="Y313" s="79"/>
      <c r="Z313" s="79"/>
      <c r="AA313" s="64" t="e">
        <f t="shared" ref="AA313:BE313" si="217">COUNTIFS($F$3:$F$37,$O$276,AA$3:AA$41,"TD")+COUNTIFS($F$3:$F$37,$O$276,AA$3:AA$41,"PR")</f>
        <v>#VALUE!</v>
      </c>
      <c r="AB313" s="64" t="e">
        <f t="shared" si="217"/>
        <v>#VALUE!</v>
      </c>
      <c r="AC313" s="64" t="e">
        <f t="shared" si="217"/>
        <v>#VALUE!</v>
      </c>
      <c r="AD313" s="64" t="e">
        <f t="shared" si="217"/>
        <v>#VALUE!</v>
      </c>
      <c r="AE313" s="64" t="e">
        <f t="shared" si="217"/>
        <v>#VALUE!</v>
      </c>
      <c r="AF313" s="64" t="e">
        <f t="shared" si="217"/>
        <v>#VALUE!</v>
      </c>
      <c r="AG313" s="64" t="e">
        <f t="shared" si="217"/>
        <v>#VALUE!</v>
      </c>
      <c r="AH313" s="64" t="e">
        <f t="shared" si="217"/>
        <v>#VALUE!</v>
      </c>
      <c r="AI313" s="64" t="e">
        <f t="shared" si="217"/>
        <v>#VALUE!</v>
      </c>
      <c r="AJ313" s="64" t="e">
        <f t="shared" si="217"/>
        <v>#VALUE!</v>
      </c>
      <c r="AK313" s="64" t="e">
        <f t="shared" si="217"/>
        <v>#VALUE!</v>
      </c>
      <c r="AL313" s="64" t="e">
        <f t="shared" si="217"/>
        <v>#VALUE!</v>
      </c>
      <c r="AM313" s="64" t="e">
        <f t="shared" si="217"/>
        <v>#VALUE!</v>
      </c>
      <c r="AN313" s="64" t="e">
        <f t="shared" si="217"/>
        <v>#VALUE!</v>
      </c>
      <c r="AO313" s="64" t="e">
        <f t="shared" si="217"/>
        <v>#VALUE!</v>
      </c>
      <c r="AP313" s="64" t="e">
        <f t="shared" si="217"/>
        <v>#VALUE!</v>
      </c>
      <c r="AQ313" s="64" t="e">
        <f t="shared" si="217"/>
        <v>#VALUE!</v>
      </c>
      <c r="AR313" s="64" t="e">
        <f t="shared" si="217"/>
        <v>#VALUE!</v>
      </c>
      <c r="AS313" s="64" t="e">
        <f t="shared" si="217"/>
        <v>#VALUE!</v>
      </c>
      <c r="AT313" s="64" t="e">
        <f t="shared" si="217"/>
        <v>#VALUE!</v>
      </c>
      <c r="AU313" s="64" t="e">
        <f t="shared" si="217"/>
        <v>#VALUE!</v>
      </c>
      <c r="AV313" s="64" t="e">
        <f t="shared" si="217"/>
        <v>#VALUE!</v>
      </c>
      <c r="AW313" s="64" t="e">
        <f t="shared" si="217"/>
        <v>#VALUE!</v>
      </c>
      <c r="AX313" s="64" t="e">
        <f t="shared" si="217"/>
        <v>#VALUE!</v>
      </c>
      <c r="AY313" s="64" t="e">
        <f t="shared" si="217"/>
        <v>#VALUE!</v>
      </c>
      <c r="AZ313" s="64" t="e">
        <f t="shared" si="217"/>
        <v>#VALUE!</v>
      </c>
      <c r="BA313" s="64" t="e">
        <f t="shared" si="217"/>
        <v>#VALUE!</v>
      </c>
      <c r="BB313" s="64" t="e">
        <f t="shared" si="217"/>
        <v>#VALUE!</v>
      </c>
      <c r="BC313" s="64" t="e">
        <f t="shared" si="217"/>
        <v>#VALUE!</v>
      </c>
      <c r="BD313" s="64" t="e">
        <f t="shared" si="217"/>
        <v>#VALUE!</v>
      </c>
      <c r="BE313" s="64" t="e">
        <f t="shared" si="217"/>
        <v>#VALUE!</v>
      </c>
      <c r="BF313" s="165" t="e">
        <f t="shared" si="213"/>
        <v>#VALUE!</v>
      </c>
    </row>
    <row r="314" spans="15:58" ht="14.4" hidden="1" customHeight="1" x14ac:dyDescent="0.3">
      <c r="O314" s="287"/>
      <c r="P314" s="288"/>
      <c r="Q314" s="289"/>
      <c r="R314" s="279" t="s">
        <v>169</v>
      </c>
      <c r="S314" s="280"/>
      <c r="T314" s="280"/>
      <c r="U314" s="280"/>
      <c r="V314" s="280"/>
      <c r="W314" s="280"/>
      <c r="X314" s="79"/>
      <c r="Y314" s="79"/>
      <c r="Z314" s="79"/>
      <c r="AA314" s="64" t="e">
        <f t="shared" ref="AA314:BE314" si="218">COUNTIFS($F$3:$F$37,$O$276,AA$3:AA$41,"RS")</f>
        <v>#VALUE!</v>
      </c>
      <c r="AB314" s="64" t="e">
        <f t="shared" si="218"/>
        <v>#VALUE!</v>
      </c>
      <c r="AC314" s="64" t="e">
        <f t="shared" si="218"/>
        <v>#VALUE!</v>
      </c>
      <c r="AD314" s="64" t="e">
        <f t="shared" si="218"/>
        <v>#VALUE!</v>
      </c>
      <c r="AE314" s="64" t="e">
        <f t="shared" si="218"/>
        <v>#VALUE!</v>
      </c>
      <c r="AF314" s="64" t="e">
        <f t="shared" si="218"/>
        <v>#VALUE!</v>
      </c>
      <c r="AG314" s="64" t="e">
        <f t="shared" si="218"/>
        <v>#VALUE!</v>
      </c>
      <c r="AH314" s="64" t="e">
        <f t="shared" si="218"/>
        <v>#VALUE!</v>
      </c>
      <c r="AI314" s="64" t="e">
        <f t="shared" si="218"/>
        <v>#VALUE!</v>
      </c>
      <c r="AJ314" s="64" t="e">
        <f t="shared" si="218"/>
        <v>#VALUE!</v>
      </c>
      <c r="AK314" s="64" t="e">
        <f t="shared" si="218"/>
        <v>#VALUE!</v>
      </c>
      <c r="AL314" s="64" t="e">
        <f t="shared" si="218"/>
        <v>#VALUE!</v>
      </c>
      <c r="AM314" s="64" t="e">
        <f t="shared" si="218"/>
        <v>#VALUE!</v>
      </c>
      <c r="AN314" s="64" t="e">
        <f t="shared" si="218"/>
        <v>#VALUE!</v>
      </c>
      <c r="AO314" s="64" t="e">
        <f t="shared" si="218"/>
        <v>#VALUE!</v>
      </c>
      <c r="AP314" s="64" t="e">
        <f t="shared" si="218"/>
        <v>#VALUE!</v>
      </c>
      <c r="AQ314" s="64" t="e">
        <f t="shared" si="218"/>
        <v>#VALUE!</v>
      </c>
      <c r="AR314" s="64" t="e">
        <f t="shared" si="218"/>
        <v>#VALUE!</v>
      </c>
      <c r="AS314" s="64" t="e">
        <f t="shared" si="218"/>
        <v>#VALUE!</v>
      </c>
      <c r="AT314" s="64" t="e">
        <f t="shared" si="218"/>
        <v>#VALUE!</v>
      </c>
      <c r="AU314" s="64" t="e">
        <f t="shared" si="218"/>
        <v>#VALUE!</v>
      </c>
      <c r="AV314" s="64" t="e">
        <f t="shared" si="218"/>
        <v>#VALUE!</v>
      </c>
      <c r="AW314" s="64" t="e">
        <f t="shared" si="218"/>
        <v>#VALUE!</v>
      </c>
      <c r="AX314" s="64" t="e">
        <f t="shared" si="218"/>
        <v>#VALUE!</v>
      </c>
      <c r="AY314" s="64" t="e">
        <f t="shared" si="218"/>
        <v>#VALUE!</v>
      </c>
      <c r="AZ314" s="64" t="e">
        <f t="shared" si="218"/>
        <v>#VALUE!</v>
      </c>
      <c r="BA314" s="64" t="e">
        <f t="shared" si="218"/>
        <v>#VALUE!</v>
      </c>
      <c r="BB314" s="64" t="e">
        <f t="shared" si="218"/>
        <v>#VALUE!</v>
      </c>
      <c r="BC314" s="64" t="e">
        <f t="shared" si="218"/>
        <v>#VALUE!</v>
      </c>
      <c r="BD314" s="64" t="e">
        <f t="shared" si="218"/>
        <v>#VALUE!</v>
      </c>
      <c r="BE314" s="64" t="e">
        <f t="shared" si="218"/>
        <v>#VALUE!</v>
      </c>
      <c r="BF314" s="165" t="e">
        <f t="shared" si="213"/>
        <v>#VALUE!</v>
      </c>
    </row>
    <row r="315" spans="15:58" ht="14.4" hidden="1" customHeight="1" x14ac:dyDescent="0.3">
      <c r="O315" s="287"/>
      <c r="P315" s="288"/>
      <c r="Q315" s="289"/>
      <c r="R315" s="279" t="s">
        <v>170</v>
      </c>
      <c r="S315" s="280"/>
      <c r="T315" s="280"/>
      <c r="U315" s="280"/>
      <c r="V315" s="280"/>
      <c r="W315" s="280"/>
      <c r="X315" s="79"/>
      <c r="Y315" s="79"/>
      <c r="Z315" s="79"/>
      <c r="AA315" s="64" t="e">
        <f t="shared" ref="AA315:BE315" si="219">COUNTIFS($F$3:$F$37,$O$276,AA$3:AA$41,"TM")</f>
        <v>#VALUE!</v>
      </c>
      <c r="AB315" s="64" t="e">
        <f t="shared" si="219"/>
        <v>#VALUE!</v>
      </c>
      <c r="AC315" s="64" t="e">
        <f t="shared" si="219"/>
        <v>#VALUE!</v>
      </c>
      <c r="AD315" s="64" t="e">
        <f t="shared" si="219"/>
        <v>#VALUE!</v>
      </c>
      <c r="AE315" s="64" t="e">
        <f t="shared" si="219"/>
        <v>#VALUE!</v>
      </c>
      <c r="AF315" s="64" t="e">
        <f t="shared" si="219"/>
        <v>#VALUE!</v>
      </c>
      <c r="AG315" s="64" t="e">
        <f t="shared" si="219"/>
        <v>#VALUE!</v>
      </c>
      <c r="AH315" s="64" t="e">
        <f t="shared" si="219"/>
        <v>#VALUE!</v>
      </c>
      <c r="AI315" s="64" t="e">
        <f t="shared" si="219"/>
        <v>#VALUE!</v>
      </c>
      <c r="AJ315" s="64" t="e">
        <f t="shared" si="219"/>
        <v>#VALUE!</v>
      </c>
      <c r="AK315" s="64" t="e">
        <f t="shared" si="219"/>
        <v>#VALUE!</v>
      </c>
      <c r="AL315" s="64" t="e">
        <f t="shared" si="219"/>
        <v>#VALUE!</v>
      </c>
      <c r="AM315" s="64" t="e">
        <f t="shared" si="219"/>
        <v>#VALUE!</v>
      </c>
      <c r="AN315" s="64" t="e">
        <f t="shared" si="219"/>
        <v>#VALUE!</v>
      </c>
      <c r="AO315" s="64" t="e">
        <f t="shared" si="219"/>
        <v>#VALUE!</v>
      </c>
      <c r="AP315" s="64" t="e">
        <f t="shared" si="219"/>
        <v>#VALUE!</v>
      </c>
      <c r="AQ315" s="64" t="e">
        <f t="shared" si="219"/>
        <v>#VALUE!</v>
      </c>
      <c r="AR315" s="64" t="e">
        <f t="shared" si="219"/>
        <v>#VALUE!</v>
      </c>
      <c r="AS315" s="64" t="e">
        <f t="shared" si="219"/>
        <v>#VALUE!</v>
      </c>
      <c r="AT315" s="64" t="e">
        <f t="shared" si="219"/>
        <v>#VALUE!</v>
      </c>
      <c r="AU315" s="64" t="e">
        <f t="shared" si="219"/>
        <v>#VALUE!</v>
      </c>
      <c r="AV315" s="64" t="e">
        <f t="shared" si="219"/>
        <v>#VALUE!</v>
      </c>
      <c r="AW315" s="64" t="e">
        <f t="shared" si="219"/>
        <v>#VALUE!</v>
      </c>
      <c r="AX315" s="64" t="e">
        <f t="shared" si="219"/>
        <v>#VALUE!</v>
      </c>
      <c r="AY315" s="64" t="e">
        <f t="shared" si="219"/>
        <v>#VALUE!</v>
      </c>
      <c r="AZ315" s="64" t="e">
        <f t="shared" si="219"/>
        <v>#VALUE!</v>
      </c>
      <c r="BA315" s="64" t="e">
        <f t="shared" si="219"/>
        <v>#VALUE!</v>
      </c>
      <c r="BB315" s="64" t="e">
        <f t="shared" si="219"/>
        <v>#VALUE!</v>
      </c>
      <c r="BC315" s="64" t="e">
        <f t="shared" si="219"/>
        <v>#VALUE!</v>
      </c>
      <c r="BD315" s="64" t="e">
        <f t="shared" si="219"/>
        <v>#VALUE!</v>
      </c>
      <c r="BE315" s="64" t="e">
        <f t="shared" si="219"/>
        <v>#VALUE!</v>
      </c>
      <c r="BF315" s="165" t="e">
        <f t="shared" si="213"/>
        <v>#VALUE!</v>
      </c>
    </row>
    <row r="316" spans="15:58" ht="14.4" hidden="1" customHeight="1" x14ac:dyDescent="0.3">
      <c r="O316" s="287"/>
      <c r="P316" s="288"/>
      <c r="Q316" s="289"/>
      <c r="R316" s="279" t="s">
        <v>161</v>
      </c>
      <c r="S316" s="280"/>
      <c r="T316" s="280"/>
      <c r="U316" s="280"/>
      <c r="V316" s="280"/>
      <c r="W316" s="280"/>
      <c r="X316" s="79"/>
      <c r="Y316" s="79"/>
      <c r="Z316" s="79"/>
      <c r="AA316" s="85">
        <f>IFERROR(IF(AA277&lt;5,0,((AA314+AA315)/(AA277+AA314+AA315))),0)</f>
        <v>0</v>
      </c>
      <c r="AB316" s="85">
        <f t="shared" ref="AB316:BD316" si="220">IFERROR(IF(AB277&lt;5,0,((AB314+AB315)/(AB277+AB314+AB315))),0)</f>
        <v>0</v>
      </c>
      <c r="AC316" s="85">
        <f t="shared" si="220"/>
        <v>0</v>
      </c>
      <c r="AD316" s="85">
        <f t="shared" si="220"/>
        <v>0</v>
      </c>
      <c r="AE316" s="85">
        <f t="shared" si="220"/>
        <v>0</v>
      </c>
      <c r="AF316" s="85">
        <f t="shared" si="220"/>
        <v>0</v>
      </c>
      <c r="AG316" s="85">
        <f t="shared" si="220"/>
        <v>0</v>
      </c>
      <c r="AH316" s="85">
        <f t="shared" si="220"/>
        <v>0</v>
      </c>
      <c r="AI316" s="85">
        <f t="shared" si="220"/>
        <v>0</v>
      </c>
      <c r="AJ316" s="85">
        <f t="shared" si="220"/>
        <v>0</v>
      </c>
      <c r="AK316" s="85">
        <f t="shared" si="220"/>
        <v>0</v>
      </c>
      <c r="AL316" s="85">
        <f t="shared" si="220"/>
        <v>0</v>
      </c>
      <c r="AM316" s="85">
        <f t="shared" si="220"/>
        <v>0</v>
      </c>
      <c r="AN316" s="85">
        <f t="shared" si="220"/>
        <v>0</v>
      </c>
      <c r="AO316" s="85">
        <f t="shared" si="220"/>
        <v>0</v>
      </c>
      <c r="AP316" s="85">
        <f t="shared" si="220"/>
        <v>0</v>
      </c>
      <c r="AQ316" s="85">
        <f t="shared" si="220"/>
        <v>0</v>
      </c>
      <c r="AR316" s="85">
        <f t="shared" si="220"/>
        <v>0</v>
      </c>
      <c r="AS316" s="85">
        <f t="shared" si="220"/>
        <v>0</v>
      </c>
      <c r="AT316" s="85">
        <f t="shared" si="220"/>
        <v>0</v>
      </c>
      <c r="AU316" s="85">
        <f t="shared" si="220"/>
        <v>0</v>
      </c>
      <c r="AV316" s="85">
        <f t="shared" si="220"/>
        <v>0</v>
      </c>
      <c r="AW316" s="85">
        <f t="shared" si="220"/>
        <v>0</v>
      </c>
      <c r="AX316" s="85">
        <f t="shared" si="220"/>
        <v>0</v>
      </c>
      <c r="AY316" s="85">
        <f t="shared" si="220"/>
        <v>0</v>
      </c>
      <c r="AZ316" s="85">
        <f t="shared" si="220"/>
        <v>0</v>
      </c>
      <c r="BA316" s="85">
        <f t="shared" si="220"/>
        <v>0</v>
      </c>
      <c r="BB316" s="85">
        <f t="shared" si="220"/>
        <v>0</v>
      </c>
      <c r="BC316" s="85">
        <f t="shared" si="220"/>
        <v>0</v>
      </c>
      <c r="BD316" s="85">
        <f t="shared" si="220"/>
        <v>0</v>
      </c>
      <c r="BE316" s="85">
        <f>IFERROR(IF(BE277&lt;5,0,((BE314+BE315)/(BE277+BE314+BE315))),0)</f>
        <v>0</v>
      </c>
      <c r="BF316" s="86">
        <f>IFERROR(IF(BF277&lt;5,0,((BF314+BF315)/(BF277+BF314+BF315))),0)</f>
        <v>0</v>
      </c>
    </row>
    <row r="317" spans="15:58" ht="14.4" hidden="1" customHeight="1" x14ac:dyDescent="0.3">
      <c r="O317" s="287"/>
      <c r="P317" s="288"/>
      <c r="Q317" s="289"/>
      <c r="R317" s="279" t="s">
        <v>164</v>
      </c>
      <c r="S317" s="280"/>
      <c r="T317" s="280"/>
      <c r="U317" s="280"/>
      <c r="V317" s="280"/>
      <c r="W317" s="280"/>
      <c r="X317" s="79"/>
      <c r="Y317" s="79"/>
      <c r="Z317" s="79"/>
      <c r="AA317" s="85">
        <f>IFERROR(IF(AA277&lt;5,0,(AA314/(AA277+AA314+AA315))),0)</f>
        <v>0</v>
      </c>
      <c r="AB317" s="85">
        <f t="shared" ref="AB317:BE317" si="221">IFERROR(IF(AB277&lt;5,0,(AB314/(AB277+AB314+AB315))),0)</f>
        <v>0</v>
      </c>
      <c r="AC317" s="85">
        <f t="shared" si="221"/>
        <v>0</v>
      </c>
      <c r="AD317" s="85">
        <f t="shared" si="221"/>
        <v>0</v>
      </c>
      <c r="AE317" s="85">
        <f t="shared" si="221"/>
        <v>0</v>
      </c>
      <c r="AF317" s="85">
        <f t="shared" si="221"/>
        <v>0</v>
      </c>
      <c r="AG317" s="85">
        <f t="shared" si="221"/>
        <v>0</v>
      </c>
      <c r="AH317" s="85">
        <f t="shared" si="221"/>
        <v>0</v>
      </c>
      <c r="AI317" s="85">
        <f t="shared" si="221"/>
        <v>0</v>
      </c>
      <c r="AJ317" s="85">
        <f t="shared" si="221"/>
        <v>0</v>
      </c>
      <c r="AK317" s="85">
        <f t="shared" si="221"/>
        <v>0</v>
      </c>
      <c r="AL317" s="85">
        <f t="shared" si="221"/>
        <v>0</v>
      </c>
      <c r="AM317" s="85">
        <f t="shared" si="221"/>
        <v>0</v>
      </c>
      <c r="AN317" s="85">
        <f t="shared" si="221"/>
        <v>0</v>
      </c>
      <c r="AO317" s="85">
        <f t="shared" si="221"/>
        <v>0</v>
      </c>
      <c r="AP317" s="85">
        <f t="shared" si="221"/>
        <v>0</v>
      </c>
      <c r="AQ317" s="85">
        <f t="shared" si="221"/>
        <v>0</v>
      </c>
      <c r="AR317" s="85">
        <f t="shared" si="221"/>
        <v>0</v>
      </c>
      <c r="AS317" s="85">
        <f t="shared" si="221"/>
        <v>0</v>
      </c>
      <c r="AT317" s="85">
        <f t="shared" si="221"/>
        <v>0</v>
      </c>
      <c r="AU317" s="85">
        <f t="shared" si="221"/>
        <v>0</v>
      </c>
      <c r="AV317" s="85">
        <f t="shared" si="221"/>
        <v>0</v>
      </c>
      <c r="AW317" s="85">
        <f t="shared" si="221"/>
        <v>0</v>
      </c>
      <c r="AX317" s="85">
        <f t="shared" si="221"/>
        <v>0</v>
      </c>
      <c r="AY317" s="85">
        <f t="shared" si="221"/>
        <v>0</v>
      </c>
      <c r="AZ317" s="85">
        <f t="shared" si="221"/>
        <v>0</v>
      </c>
      <c r="BA317" s="85">
        <f t="shared" si="221"/>
        <v>0</v>
      </c>
      <c r="BB317" s="85">
        <f t="shared" si="221"/>
        <v>0</v>
      </c>
      <c r="BC317" s="85">
        <f t="shared" si="221"/>
        <v>0</v>
      </c>
      <c r="BD317" s="85">
        <f t="shared" si="221"/>
        <v>0</v>
      </c>
      <c r="BE317" s="85">
        <f t="shared" si="221"/>
        <v>0</v>
      </c>
      <c r="BF317" s="86">
        <f>IFERROR(IF(BF277&lt;5,0,(BF314/(BF277+BF314+BF315))),0)</f>
        <v>0</v>
      </c>
    </row>
    <row r="318" spans="15:58" ht="14.4" hidden="1" customHeight="1" x14ac:dyDescent="0.3">
      <c r="O318" s="287"/>
      <c r="P318" s="288"/>
      <c r="Q318" s="289"/>
      <c r="R318" s="279" t="s">
        <v>171</v>
      </c>
      <c r="S318" s="280"/>
      <c r="T318" s="280"/>
      <c r="U318" s="280"/>
      <c r="V318" s="280"/>
      <c r="W318" s="280"/>
      <c r="X318" s="79"/>
      <c r="Y318" s="79"/>
      <c r="Z318" s="79"/>
      <c r="AA318" s="85">
        <f>IFERROR(IF(AA277&lt;5,0,(AA315/(AA277+AA314+AA315))),0)</f>
        <v>0</v>
      </c>
      <c r="AB318" s="85">
        <f t="shared" ref="AB318:BE318" si="222">IFERROR(IF(AB277&lt;5,0,(AB315/(AB277+AB314+AB315))),0)</f>
        <v>0</v>
      </c>
      <c r="AC318" s="85">
        <f t="shared" si="222"/>
        <v>0</v>
      </c>
      <c r="AD318" s="85">
        <f t="shared" si="222"/>
        <v>0</v>
      </c>
      <c r="AE318" s="85">
        <f t="shared" si="222"/>
        <v>0</v>
      </c>
      <c r="AF318" s="85">
        <f t="shared" si="222"/>
        <v>0</v>
      </c>
      <c r="AG318" s="85">
        <f t="shared" si="222"/>
        <v>0</v>
      </c>
      <c r="AH318" s="85">
        <f t="shared" si="222"/>
        <v>0</v>
      </c>
      <c r="AI318" s="85">
        <f t="shared" si="222"/>
        <v>0</v>
      </c>
      <c r="AJ318" s="85">
        <f t="shared" si="222"/>
        <v>0</v>
      </c>
      <c r="AK318" s="85">
        <f t="shared" si="222"/>
        <v>0</v>
      </c>
      <c r="AL318" s="85">
        <f t="shared" si="222"/>
        <v>0</v>
      </c>
      <c r="AM318" s="85">
        <f t="shared" si="222"/>
        <v>0</v>
      </c>
      <c r="AN318" s="85">
        <f t="shared" si="222"/>
        <v>0</v>
      </c>
      <c r="AO318" s="85">
        <f t="shared" si="222"/>
        <v>0</v>
      </c>
      <c r="AP318" s="85">
        <f t="shared" si="222"/>
        <v>0</v>
      </c>
      <c r="AQ318" s="85">
        <f t="shared" si="222"/>
        <v>0</v>
      </c>
      <c r="AR318" s="85">
        <f t="shared" si="222"/>
        <v>0</v>
      </c>
      <c r="AS318" s="85">
        <f t="shared" si="222"/>
        <v>0</v>
      </c>
      <c r="AT318" s="85">
        <f t="shared" si="222"/>
        <v>0</v>
      </c>
      <c r="AU318" s="85">
        <f t="shared" si="222"/>
        <v>0</v>
      </c>
      <c r="AV318" s="85">
        <f t="shared" si="222"/>
        <v>0</v>
      </c>
      <c r="AW318" s="85">
        <f t="shared" si="222"/>
        <v>0</v>
      </c>
      <c r="AX318" s="85">
        <f t="shared" si="222"/>
        <v>0</v>
      </c>
      <c r="AY318" s="85">
        <f t="shared" si="222"/>
        <v>0</v>
      </c>
      <c r="AZ318" s="85">
        <f t="shared" si="222"/>
        <v>0</v>
      </c>
      <c r="BA318" s="85">
        <f t="shared" si="222"/>
        <v>0</v>
      </c>
      <c r="BB318" s="85">
        <f t="shared" si="222"/>
        <v>0</v>
      </c>
      <c r="BC318" s="85">
        <f t="shared" si="222"/>
        <v>0</v>
      </c>
      <c r="BD318" s="85">
        <f t="shared" si="222"/>
        <v>0</v>
      </c>
      <c r="BE318" s="85">
        <f t="shared" si="222"/>
        <v>0</v>
      </c>
      <c r="BF318" s="86">
        <f>IFERROR(IF(BF277&lt;5,0,(BF315/(BF277+BF314+BF315))),0)</f>
        <v>0</v>
      </c>
    </row>
    <row r="319" spans="15:58" ht="14.4" hidden="1" customHeight="1" x14ac:dyDescent="0.3">
      <c r="O319" s="287"/>
      <c r="P319" s="288"/>
      <c r="Q319" s="289"/>
      <c r="R319" s="279" t="s">
        <v>172</v>
      </c>
      <c r="S319" s="280"/>
      <c r="T319" s="280"/>
      <c r="U319" s="280"/>
      <c r="V319" s="280"/>
      <c r="W319" s="280"/>
      <c r="X319" s="79"/>
      <c r="Y319" s="79"/>
      <c r="Z319" s="79"/>
      <c r="AA319" s="87" t="str">
        <f>IFERROR(((AA302+AA306)/AA281),"")</f>
        <v/>
      </c>
      <c r="AB319" s="87" t="str">
        <f t="shared" ref="AB319:BE319" si="223">IFERROR(((AB302+AB306)/AB281),"")</f>
        <v/>
      </c>
      <c r="AC319" s="87" t="str">
        <f t="shared" si="223"/>
        <v/>
      </c>
      <c r="AD319" s="87" t="str">
        <f t="shared" si="223"/>
        <v/>
      </c>
      <c r="AE319" s="87" t="str">
        <f t="shared" si="223"/>
        <v/>
      </c>
      <c r="AF319" s="87" t="str">
        <f t="shared" si="223"/>
        <v/>
      </c>
      <c r="AG319" s="87" t="str">
        <f t="shared" si="223"/>
        <v/>
      </c>
      <c r="AH319" s="87" t="str">
        <f t="shared" si="223"/>
        <v/>
      </c>
      <c r="AI319" s="87" t="str">
        <f t="shared" si="223"/>
        <v/>
      </c>
      <c r="AJ319" s="87" t="str">
        <f t="shared" si="223"/>
        <v/>
      </c>
      <c r="AK319" s="87" t="str">
        <f t="shared" si="223"/>
        <v/>
      </c>
      <c r="AL319" s="87" t="str">
        <f t="shared" si="223"/>
        <v/>
      </c>
      <c r="AM319" s="87" t="str">
        <f t="shared" si="223"/>
        <v/>
      </c>
      <c r="AN319" s="87" t="str">
        <f t="shared" si="223"/>
        <v/>
      </c>
      <c r="AO319" s="87" t="str">
        <f t="shared" si="223"/>
        <v/>
      </c>
      <c r="AP319" s="87" t="str">
        <f t="shared" si="223"/>
        <v/>
      </c>
      <c r="AQ319" s="87" t="str">
        <f t="shared" si="223"/>
        <v/>
      </c>
      <c r="AR319" s="87" t="str">
        <f t="shared" si="223"/>
        <v/>
      </c>
      <c r="AS319" s="87" t="str">
        <f t="shared" si="223"/>
        <v/>
      </c>
      <c r="AT319" s="87" t="str">
        <f t="shared" si="223"/>
        <v/>
      </c>
      <c r="AU319" s="87" t="str">
        <f t="shared" si="223"/>
        <v/>
      </c>
      <c r="AV319" s="87" t="str">
        <f t="shared" si="223"/>
        <v/>
      </c>
      <c r="AW319" s="87" t="str">
        <f t="shared" si="223"/>
        <v/>
      </c>
      <c r="AX319" s="87" t="str">
        <f t="shared" si="223"/>
        <v/>
      </c>
      <c r="AY319" s="87" t="str">
        <f t="shared" si="223"/>
        <v/>
      </c>
      <c r="AZ319" s="87" t="str">
        <f t="shared" si="223"/>
        <v/>
      </c>
      <c r="BA319" s="87" t="str">
        <f t="shared" si="223"/>
        <v/>
      </c>
      <c r="BB319" s="87" t="str">
        <f t="shared" si="223"/>
        <v/>
      </c>
      <c r="BC319" s="87" t="str">
        <f t="shared" si="223"/>
        <v/>
      </c>
      <c r="BD319" s="87" t="str">
        <f t="shared" si="223"/>
        <v/>
      </c>
      <c r="BE319" s="87" t="str">
        <f t="shared" si="223"/>
        <v/>
      </c>
      <c r="BF319" s="86" t="str">
        <f>IFERROR(((BF302+BF306)/BF281),"")</f>
        <v/>
      </c>
    </row>
    <row r="320" spans="15:58" ht="14.4" hidden="1" customHeight="1" x14ac:dyDescent="0.3">
      <c r="O320" s="287"/>
      <c r="P320" s="288"/>
      <c r="Q320" s="289"/>
      <c r="R320" s="279" t="s">
        <v>173</v>
      </c>
      <c r="S320" s="280"/>
      <c r="T320" s="280"/>
      <c r="U320" s="280"/>
      <c r="V320" s="280"/>
      <c r="W320" s="280"/>
      <c r="X320" s="79"/>
      <c r="Y320" s="79"/>
      <c r="Z320" s="79"/>
      <c r="AA320" s="87" t="str">
        <f>IFERROR((AA294+AA298)/(AA281+AA294+AA298),"")</f>
        <v/>
      </c>
      <c r="AB320" s="87" t="str">
        <f t="shared" ref="AB320:BE320" si="224">IFERROR((AB294+AB298)/(AB281+AB294+AB298),"")</f>
        <v/>
      </c>
      <c r="AC320" s="87" t="str">
        <f t="shared" si="224"/>
        <v/>
      </c>
      <c r="AD320" s="87" t="str">
        <f t="shared" si="224"/>
        <v/>
      </c>
      <c r="AE320" s="87" t="str">
        <f t="shared" si="224"/>
        <v/>
      </c>
      <c r="AF320" s="87" t="str">
        <f t="shared" si="224"/>
        <v/>
      </c>
      <c r="AG320" s="87" t="str">
        <f t="shared" si="224"/>
        <v/>
      </c>
      <c r="AH320" s="87" t="str">
        <f t="shared" si="224"/>
        <v/>
      </c>
      <c r="AI320" s="87" t="str">
        <f t="shared" si="224"/>
        <v/>
      </c>
      <c r="AJ320" s="87" t="str">
        <f t="shared" si="224"/>
        <v/>
      </c>
      <c r="AK320" s="87" t="str">
        <f t="shared" si="224"/>
        <v/>
      </c>
      <c r="AL320" s="87" t="str">
        <f t="shared" si="224"/>
        <v/>
      </c>
      <c r="AM320" s="87" t="str">
        <f t="shared" si="224"/>
        <v/>
      </c>
      <c r="AN320" s="87" t="str">
        <f t="shared" si="224"/>
        <v/>
      </c>
      <c r="AO320" s="87" t="str">
        <f t="shared" si="224"/>
        <v/>
      </c>
      <c r="AP320" s="87" t="str">
        <f t="shared" si="224"/>
        <v/>
      </c>
      <c r="AQ320" s="87" t="str">
        <f t="shared" si="224"/>
        <v/>
      </c>
      <c r="AR320" s="87" t="str">
        <f t="shared" si="224"/>
        <v/>
      </c>
      <c r="AS320" s="87" t="str">
        <f t="shared" si="224"/>
        <v/>
      </c>
      <c r="AT320" s="87" t="str">
        <f t="shared" si="224"/>
        <v/>
      </c>
      <c r="AU320" s="87" t="str">
        <f t="shared" si="224"/>
        <v/>
      </c>
      <c r="AV320" s="87" t="str">
        <f t="shared" si="224"/>
        <v/>
      </c>
      <c r="AW320" s="87" t="str">
        <f t="shared" si="224"/>
        <v/>
      </c>
      <c r="AX320" s="87" t="str">
        <f t="shared" si="224"/>
        <v/>
      </c>
      <c r="AY320" s="87" t="str">
        <f t="shared" si="224"/>
        <v/>
      </c>
      <c r="AZ320" s="87" t="str">
        <f t="shared" si="224"/>
        <v/>
      </c>
      <c r="BA320" s="87" t="str">
        <f t="shared" si="224"/>
        <v/>
      </c>
      <c r="BB320" s="87" t="str">
        <f t="shared" si="224"/>
        <v/>
      </c>
      <c r="BC320" s="87" t="str">
        <f t="shared" si="224"/>
        <v/>
      </c>
      <c r="BD320" s="87" t="str">
        <f t="shared" si="224"/>
        <v/>
      </c>
      <c r="BE320" s="87" t="str">
        <f t="shared" si="224"/>
        <v/>
      </c>
      <c r="BF320" s="86" t="str">
        <f>IFERROR((BF294+BF298)/(BF281+BF294+BF298),"")</f>
        <v/>
      </c>
    </row>
    <row r="321" spans="7:58" ht="14.4" hidden="1" customHeight="1" x14ac:dyDescent="0.3">
      <c r="O321" s="287"/>
      <c r="P321" s="288"/>
      <c r="Q321" s="289"/>
      <c r="R321" s="279" t="s">
        <v>174</v>
      </c>
      <c r="S321" s="280"/>
      <c r="T321" s="280"/>
      <c r="U321" s="280"/>
      <c r="V321" s="280"/>
      <c r="W321" s="280"/>
      <c r="X321" s="79"/>
      <c r="Y321" s="79"/>
      <c r="Z321" s="79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  <c r="AS321" s="64"/>
      <c r="AT321" s="64"/>
      <c r="AU321" s="64"/>
      <c r="AV321" s="64"/>
      <c r="AW321" s="64"/>
      <c r="AX321" s="64"/>
      <c r="AY321" s="64"/>
      <c r="AZ321" s="64"/>
      <c r="BA321" s="64"/>
      <c r="BB321" s="64"/>
      <c r="BC321" s="64"/>
      <c r="BD321" s="64"/>
      <c r="BE321" s="64"/>
      <c r="BF321" s="165"/>
    </row>
    <row r="322" spans="7:58" ht="14.4" hidden="1" customHeight="1" x14ac:dyDescent="0.3">
      <c r="O322" s="287"/>
      <c r="P322" s="288"/>
      <c r="Q322" s="289"/>
      <c r="R322" s="279" t="s">
        <v>175</v>
      </c>
      <c r="S322" s="280"/>
      <c r="T322" s="280"/>
      <c r="U322" s="280"/>
      <c r="V322" s="280"/>
      <c r="W322" s="280"/>
      <c r="X322" s="79"/>
      <c r="Y322" s="79"/>
      <c r="Z322" s="79"/>
      <c r="AA322" s="64" t="e">
        <f>IF(AA281&lt;&gt;0,ROUNDUP(AA277*0.08,0),0)</f>
        <v>#VALUE!</v>
      </c>
      <c r="AB322" s="64" t="e">
        <f t="shared" ref="AB322:BE322" si="225">IF(AB281&lt;&gt;0,ROUNDUP(AB277*0.08,0),0)</f>
        <v>#VALUE!</v>
      </c>
      <c r="AC322" s="64" t="e">
        <f t="shared" si="225"/>
        <v>#VALUE!</v>
      </c>
      <c r="AD322" s="64" t="e">
        <f t="shared" si="225"/>
        <v>#VALUE!</v>
      </c>
      <c r="AE322" s="64" t="e">
        <f t="shared" si="225"/>
        <v>#VALUE!</v>
      </c>
      <c r="AF322" s="64" t="e">
        <f t="shared" si="225"/>
        <v>#VALUE!</v>
      </c>
      <c r="AG322" s="64" t="e">
        <f t="shared" si="225"/>
        <v>#VALUE!</v>
      </c>
      <c r="AH322" s="64" t="e">
        <f t="shared" si="225"/>
        <v>#VALUE!</v>
      </c>
      <c r="AI322" s="64" t="e">
        <f t="shared" si="225"/>
        <v>#VALUE!</v>
      </c>
      <c r="AJ322" s="64" t="e">
        <f t="shared" si="225"/>
        <v>#VALUE!</v>
      </c>
      <c r="AK322" s="64" t="e">
        <f t="shared" si="225"/>
        <v>#VALUE!</v>
      </c>
      <c r="AL322" s="64" t="e">
        <f t="shared" si="225"/>
        <v>#VALUE!</v>
      </c>
      <c r="AM322" s="64" t="e">
        <f t="shared" si="225"/>
        <v>#VALUE!</v>
      </c>
      <c r="AN322" s="64" t="e">
        <f t="shared" si="225"/>
        <v>#VALUE!</v>
      </c>
      <c r="AO322" s="64" t="e">
        <f t="shared" si="225"/>
        <v>#VALUE!</v>
      </c>
      <c r="AP322" s="64" t="e">
        <f t="shared" si="225"/>
        <v>#VALUE!</v>
      </c>
      <c r="AQ322" s="64" t="e">
        <f t="shared" si="225"/>
        <v>#VALUE!</v>
      </c>
      <c r="AR322" s="64" t="e">
        <f t="shared" si="225"/>
        <v>#VALUE!</v>
      </c>
      <c r="AS322" s="64" t="e">
        <f t="shared" si="225"/>
        <v>#VALUE!</v>
      </c>
      <c r="AT322" s="64" t="e">
        <f t="shared" si="225"/>
        <v>#VALUE!</v>
      </c>
      <c r="AU322" s="64" t="e">
        <f t="shared" si="225"/>
        <v>#VALUE!</v>
      </c>
      <c r="AV322" s="64" t="e">
        <f t="shared" si="225"/>
        <v>#VALUE!</v>
      </c>
      <c r="AW322" s="64" t="e">
        <f t="shared" si="225"/>
        <v>#VALUE!</v>
      </c>
      <c r="AX322" s="64" t="e">
        <f t="shared" si="225"/>
        <v>#VALUE!</v>
      </c>
      <c r="AY322" s="64" t="e">
        <f t="shared" si="225"/>
        <v>#VALUE!</v>
      </c>
      <c r="AZ322" s="64" t="e">
        <f t="shared" si="225"/>
        <v>#VALUE!</v>
      </c>
      <c r="BA322" s="64" t="e">
        <f t="shared" si="225"/>
        <v>#VALUE!</v>
      </c>
      <c r="BB322" s="64" t="e">
        <f t="shared" si="225"/>
        <v>#VALUE!</v>
      </c>
      <c r="BC322" s="64" t="e">
        <f t="shared" si="225"/>
        <v>#VALUE!</v>
      </c>
      <c r="BD322" s="64" t="e">
        <f t="shared" si="225"/>
        <v>#VALUE!</v>
      </c>
      <c r="BE322" s="64" t="e">
        <f t="shared" si="225"/>
        <v>#VALUE!</v>
      </c>
      <c r="BF322" s="165" t="e">
        <f>SUM(AA322:BE322)</f>
        <v>#VALUE!</v>
      </c>
    </row>
    <row r="323" spans="7:58" ht="14.4" hidden="1" customHeight="1" x14ac:dyDescent="0.3">
      <c r="O323" s="287"/>
      <c r="P323" s="288"/>
      <c r="Q323" s="289"/>
      <c r="R323" s="279"/>
      <c r="S323" s="280"/>
      <c r="T323" s="280"/>
      <c r="U323" s="280"/>
      <c r="V323" s="280"/>
      <c r="W323" s="280"/>
      <c r="X323" s="79"/>
      <c r="Y323" s="79"/>
      <c r="Z323" s="79"/>
      <c r="AA323" s="64" t="e">
        <f>AA306+AA302+AA298+AA294</f>
        <v>#VALUE!</v>
      </c>
      <c r="AB323" s="64" t="e">
        <f t="shared" ref="AB323:BE323" si="226">AB306+AB302+AB298+AB294</f>
        <v>#VALUE!</v>
      </c>
      <c r="AC323" s="64" t="e">
        <f t="shared" si="226"/>
        <v>#VALUE!</v>
      </c>
      <c r="AD323" s="64" t="e">
        <f t="shared" si="226"/>
        <v>#VALUE!</v>
      </c>
      <c r="AE323" s="64" t="e">
        <f t="shared" si="226"/>
        <v>#VALUE!</v>
      </c>
      <c r="AF323" s="64" t="e">
        <f t="shared" si="226"/>
        <v>#VALUE!</v>
      </c>
      <c r="AG323" s="64" t="e">
        <f t="shared" si="226"/>
        <v>#VALUE!</v>
      </c>
      <c r="AH323" s="64" t="e">
        <f t="shared" si="226"/>
        <v>#VALUE!</v>
      </c>
      <c r="AI323" s="64" t="e">
        <f t="shared" si="226"/>
        <v>#VALUE!</v>
      </c>
      <c r="AJ323" s="64" t="e">
        <f t="shared" si="226"/>
        <v>#VALUE!</v>
      </c>
      <c r="AK323" s="64" t="e">
        <f t="shared" si="226"/>
        <v>#VALUE!</v>
      </c>
      <c r="AL323" s="64" t="e">
        <f t="shared" si="226"/>
        <v>#VALUE!</v>
      </c>
      <c r="AM323" s="64" t="e">
        <f t="shared" si="226"/>
        <v>#VALUE!</v>
      </c>
      <c r="AN323" s="64" t="e">
        <f t="shared" si="226"/>
        <v>#VALUE!</v>
      </c>
      <c r="AO323" s="64" t="e">
        <f t="shared" si="226"/>
        <v>#VALUE!</v>
      </c>
      <c r="AP323" s="64" t="e">
        <f t="shared" si="226"/>
        <v>#VALUE!</v>
      </c>
      <c r="AQ323" s="64" t="e">
        <f t="shared" si="226"/>
        <v>#VALUE!</v>
      </c>
      <c r="AR323" s="64" t="e">
        <f t="shared" si="226"/>
        <v>#VALUE!</v>
      </c>
      <c r="AS323" s="64" t="e">
        <f t="shared" si="226"/>
        <v>#VALUE!</v>
      </c>
      <c r="AT323" s="64" t="e">
        <f t="shared" si="226"/>
        <v>#VALUE!</v>
      </c>
      <c r="AU323" s="64" t="e">
        <f t="shared" si="226"/>
        <v>#VALUE!</v>
      </c>
      <c r="AV323" s="64" t="e">
        <f t="shared" si="226"/>
        <v>#VALUE!</v>
      </c>
      <c r="AW323" s="64" t="e">
        <f t="shared" si="226"/>
        <v>#VALUE!</v>
      </c>
      <c r="AX323" s="64" t="e">
        <f t="shared" si="226"/>
        <v>#VALUE!</v>
      </c>
      <c r="AY323" s="64" t="e">
        <f t="shared" si="226"/>
        <v>#VALUE!</v>
      </c>
      <c r="AZ323" s="64" t="e">
        <f t="shared" si="226"/>
        <v>#VALUE!</v>
      </c>
      <c r="BA323" s="64" t="e">
        <f t="shared" si="226"/>
        <v>#VALUE!</v>
      </c>
      <c r="BB323" s="64" t="e">
        <f t="shared" si="226"/>
        <v>#VALUE!</v>
      </c>
      <c r="BC323" s="64" t="e">
        <f t="shared" si="226"/>
        <v>#VALUE!</v>
      </c>
      <c r="BD323" s="64" t="e">
        <f t="shared" si="226"/>
        <v>#VALUE!</v>
      </c>
      <c r="BE323" s="64" t="e">
        <f t="shared" si="226"/>
        <v>#VALUE!</v>
      </c>
      <c r="BF323" s="165" t="e">
        <f>SUM(AA323:BE323)</f>
        <v>#VALUE!</v>
      </c>
    </row>
    <row r="324" spans="7:58" ht="15" hidden="1" customHeight="1" thickBot="1" x14ac:dyDescent="0.35">
      <c r="O324" s="287"/>
      <c r="P324" s="288"/>
      <c r="Q324" s="289"/>
      <c r="R324" s="279" t="s">
        <v>176</v>
      </c>
      <c r="S324" s="280"/>
      <c r="T324" s="280"/>
      <c r="U324" s="280"/>
      <c r="V324" s="280"/>
      <c r="W324" s="280"/>
      <c r="X324" s="79"/>
      <c r="Y324" s="79"/>
      <c r="Z324" s="79"/>
      <c r="AA324" s="88" t="e">
        <f>AA322-AA323</f>
        <v>#VALUE!</v>
      </c>
      <c r="AB324" s="88" t="e">
        <f t="shared" ref="AB324:BE324" si="227">AB322-AB323</f>
        <v>#VALUE!</v>
      </c>
      <c r="AC324" s="88" t="e">
        <f t="shared" si="227"/>
        <v>#VALUE!</v>
      </c>
      <c r="AD324" s="88" t="e">
        <f t="shared" si="227"/>
        <v>#VALUE!</v>
      </c>
      <c r="AE324" s="88" t="e">
        <f t="shared" si="227"/>
        <v>#VALUE!</v>
      </c>
      <c r="AF324" s="88" t="e">
        <f t="shared" si="227"/>
        <v>#VALUE!</v>
      </c>
      <c r="AG324" s="88" t="e">
        <f t="shared" si="227"/>
        <v>#VALUE!</v>
      </c>
      <c r="AH324" s="88" t="e">
        <f t="shared" si="227"/>
        <v>#VALUE!</v>
      </c>
      <c r="AI324" s="88" t="e">
        <f t="shared" si="227"/>
        <v>#VALUE!</v>
      </c>
      <c r="AJ324" s="88" t="e">
        <f t="shared" si="227"/>
        <v>#VALUE!</v>
      </c>
      <c r="AK324" s="88" t="e">
        <f t="shared" si="227"/>
        <v>#VALUE!</v>
      </c>
      <c r="AL324" s="88" t="e">
        <f t="shared" si="227"/>
        <v>#VALUE!</v>
      </c>
      <c r="AM324" s="88" t="e">
        <f t="shared" si="227"/>
        <v>#VALUE!</v>
      </c>
      <c r="AN324" s="88" t="e">
        <f t="shared" si="227"/>
        <v>#VALUE!</v>
      </c>
      <c r="AO324" s="88" t="e">
        <f t="shared" si="227"/>
        <v>#VALUE!</v>
      </c>
      <c r="AP324" s="88" t="e">
        <f t="shared" si="227"/>
        <v>#VALUE!</v>
      </c>
      <c r="AQ324" s="88" t="e">
        <f t="shared" si="227"/>
        <v>#VALUE!</v>
      </c>
      <c r="AR324" s="88" t="e">
        <f t="shared" si="227"/>
        <v>#VALUE!</v>
      </c>
      <c r="AS324" s="88" t="e">
        <f t="shared" si="227"/>
        <v>#VALUE!</v>
      </c>
      <c r="AT324" s="88" t="e">
        <f t="shared" si="227"/>
        <v>#VALUE!</v>
      </c>
      <c r="AU324" s="88" t="e">
        <f t="shared" si="227"/>
        <v>#VALUE!</v>
      </c>
      <c r="AV324" s="88" t="e">
        <f t="shared" si="227"/>
        <v>#VALUE!</v>
      </c>
      <c r="AW324" s="88" t="e">
        <f t="shared" si="227"/>
        <v>#VALUE!</v>
      </c>
      <c r="AX324" s="88" t="e">
        <f t="shared" si="227"/>
        <v>#VALUE!</v>
      </c>
      <c r="AY324" s="88" t="e">
        <f t="shared" si="227"/>
        <v>#VALUE!</v>
      </c>
      <c r="AZ324" s="88" t="e">
        <f t="shared" si="227"/>
        <v>#VALUE!</v>
      </c>
      <c r="BA324" s="88" t="e">
        <f t="shared" si="227"/>
        <v>#VALUE!</v>
      </c>
      <c r="BB324" s="88" t="e">
        <f t="shared" si="227"/>
        <v>#VALUE!</v>
      </c>
      <c r="BC324" s="88" t="e">
        <f t="shared" si="227"/>
        <v>#VALUE!</v>
      </c>
      <c r="BD324" s="88" t="e">
        <f t="shared" si="227"/>
        <v>#VALUE!</v>
      </c>
      <c r="BE324" s="88" t="e">
        <f t="shared" si="227"/>
        <v>#VALUE!</v>
      </c>
      <c r="BF324" s="171" t="e">
        <f>BF322-BF323</f>
        <v>#VALUE!</v>
      </c>
    </row>
    <row r="325" spans="7:58" ht="14.4" hidden="1" customHeight="1" x14ac:dyDescent="0.3">
      <c r="O325" s="287"/>
      <c r="P325" s="288"/>
      <c r="Q325" s="289"/>
      <c r="R325" s="279" t="s">
        <v>177</v>
      </c>
      <c r="S325" s="280"/>
      <c r="T325" s="280"/>
      <c r="U325" s="280"/>
      <c r="V325" s="280"/>
      <c r="W325" s="280"/>
      <c r="X325" s="90"/>
      <c r="Y325" s="90"/>
      <c r="Z325" s="90"/>
    </row>
    <row r="326" spans="7:58" ht="14.4" hidden="1" customHeight="1" x14ac:dyDescent="0.3">
      <c r="O326" s="290"/>
      <c r="P326" s="291"/>
      <c r="Q326" s="292"/>
      <c r="R326" s="279" t="s">
        <v>178</v>
      </c>
      <c r="S326" s="280"/>
      <c r="T326" s="280"/>
      <c r="U326" s="280"/>
      <c r="V326" s="280"/>
      <c r="W326" s="280"/>
      <c r="X326" s="90"/>
      <c r="Y326" s="90"/>
      <c r="Z326" s="90"/>
    </row>
    <row r="327" spans="7:58" ht="14.4" hidden="1" customHeight="1" x14ac:dyDescent="0.3"/>
    <row r="328" spans="7:58" ht="14.4" hidden="1" customHeight="1" x14ac:dyDescent="0.3"/>
    <row r="329" spans="7:58" ht="14.4" hidden="1" customHeight="1" x14ac:dyDescent="0.3"/>
    <row r="330" spans="7:58" ht="14.4" hidden="1" customHeight="1" x14ac:dyDescent="0.3"/>
    <row r="331" spans="7:58" ht="14.4" hidden="1" customHeight="1" x14ac:dyDescent="0.3"/>
    <row r="332" spans="7:58" ht="14.4" hidden="1" customHeight="1" x14ac:dyDescent="0.3">
      <c r="G332" s="145"/>
      <c r="H332" s="175"/>
    </row>
    <row r="333" spans="7:58" ht="14.4" hidden="1" customHeight="1" x14ac:dyDescent="0.3">
      <c r="G333" s="145"/>
      <c r="H333" s="175"/>
    </row>
    <row r="334" spans="7:58" ht="14.4" hidden="1" customHeight="1" x14ac:dyDescent="0.3">
      <c r="G334" s="145"/>
      <c r="H334" s="175"/>
    </row>
    <row r="335" spans="7:58" x14ac:dyDescent="0.3">
      <c r="H335" s="175"/>
    </row>
    <row r="336" spans="7:58" x14ac:dyDescent="0.3">
      <c r="G336" s="175"/>
      <c r="H336" s="175"/>
    </row>
    <row r="337" spans="6:8" x14ac:dyDescent="0.3">
      <c r="H337" s="175"/>
    </row>
    <row r="341" spans="6:8" x14ac:dyDescent="0.3">
      <c r="G341" s="176"/>
      <c r="H341" s="175"/>
    </row>
    <row r="345" spans="6:8" ht="15.6" x14ac:dyDescent="0.3">
      <c r="F345" s="177"/>
    </row>
  </sheetData>
  <autoFilter ref="A2:BG116" xr:uid="{0A4B3FEB-76B5-41EC-B5E4-0E816609F277}"/>
  <mergeCells count="240">
    <mergeCell ref="R312:W312"/>
    <mergeCell ref="R301:W301"/>
    <mergeCell ref="R302:W302"/>
    <mergeCell ref="R303:W303"/>
    <mergeCell ref="R304:W304"/>
    <mergeCell ref="R305:W305"/>
    <mergeCell ref="R306:W306"/>
    <mergeCell ref="R325:W325"/>
    <mergeCell ref="R326:W326"/>
    <mergeCell ref="R319:W319"/>
    <mergeCell ref="R320:W320"/>
    <mergeCell ref="R321:W321"/>
    <mergeCell ref="R322:W322"/>
    <mergeCell ref="R323:W323"/>
    <mergeCell ref="R324:W324"/>
    <mergeCell ref="R313:W313"/>
    <mergeCell ref="R314:W314"/>
    <mergeCell ref="R315:W315"/>
    <mergeCell ref="R316:W316"/>
    <mergeCell ref="R317:W317"/>
    <mergeCell ref="R318:W318"/>
    <mergeCell ref="R291:W291"/>
    <mergeCell ref="R292:W292"/>
    <mergeCell ref="R293:W293"/>
    <mergeCell ref="R294:W294"/>
    <mergeCell ref="R307:W307"/>
    <mergeCell ref="R308:W308"/>
    <mergeCell ref="R309:W309"/>
    <mergeCell ref="R310:W310"/>
    <mergeCell ref="R311:W311"/>
    <mergeCell ref="R283:W283"/>
    <mergeCell ref="R284:W284"/>
    <mergeCell ref="R285:W285"/>
    <mergeCell ref="R286:W286"/>
    <mergeCell ref="R287:W287"/>
    <mergeCell ref="R288:W288"/>
    <mergeCell ref="R273:W273"/>
    <mergeCell ref="R274:W274"/>
    <mergeCell ref="O276:Q276"/>
    <mergeCell ref="O277:Q326"/>
    <mergeCell ref="R277:W277"/>
    <mergeCell ref="R278:W278"/>
    <mergeCell ref="R279:W279"/>
    <mergeCell ref="R280:W280"/>
    <mergeCell ref="R281:W281"/>
    <mergeCell ref="R282:W282"/>
    <mergeCell ref="R295:W295"/>
    <mergeCell ref="R296:W296"/>
    <mergeCell ref="R297:W297"/>
    <mergeCell ref="R298:W298"/>
    <mergeCell ref="R299:W299"/>
    <mergeCell ref="R300:W300"/>
    <mergeCell ref="R289:W289"/>
    <mergeCell ref="R290:W290"/>
    <mergeCell ref="R269:W269"/>
    <mergeCell ref="R270:W270"/>
    <mergeCell ref="R271:W271"/>
    <mergeCell ref="R272:W272"/>
    <mergeCell ref="R261:W261"/>
    <mergeCell ref="R262:W262"/>
    <mergeCell ref="R263:W263"/>
    <mergeCell ref="R264:W264"/>
    <mergeCell ref="R265:W265"/>
    <mergeCell ref="R266:W266"/>
    <mergeCell ref="R260:W260"/>
    <mergeCell ref="R249:W249"/>
    <mergeCell ref="R250:W250"/>
    <mergeCell ref="R251:W251"/>
    <mergeCell ref="R252:W252"/>
    <mergeCell ref="R253:W253"/>
    <mergeCell ref="R254:W254"/>
    <mergeCell ref="R267:W267"/>
    <mergeCell ref="R268:W268"/>
    <mergeCell ref="R239:W239"/>
    <mergeCell ref="R240:W240"/>
    <mergeCell ref="R241:W241"/>
    <mergeCell ref="R242:W242"/>
    <mergeCell ref="R255:W255"/>
    <mergeCell ref="R256:W256"/>
    <mergeCell ref="R257:W257"/>
    <mergeCell ref="R258:W258"/>
    <mergeCell ref="R259:W259"/>
    <mergeCell ref="R231:W231"/>
    <mergeCell ref="R232:W232"/>
    <mergeCell ref="R233:W233"/>
    <mergeCell ref="R234:W234"/>
    <mergeCell ref="R235:W235"/>
    <mergeCell ref="R236:W236"/>
    <mergeCell ref="R221:W221"/>
    <mergeCell ref="R222:W222"/>
    <mergeCell ref="O224:Q224"/>
    <mergeCell ref="O225:Q274"/>
    <mergeCell ref="R225:W225"/>
    <mergeCell ref="R226:W226"/>
    <mergeCell ref="R227:W227"/>
    <mergeCell ref="R228:W228"/>
    <mergeCell ref="R229:W229"/>
    <mergeCell ref="R230:W230"/>
    <mergeCell ref="R243:W243"/>
    <mergeCell ref="R244:W244"/>
    <mergeCell ref="R245:W245"/>
    <mergeCell ref="R246:W246"/>
    <mergeCell ref="R247:W247"/>
    <mergeCell ref="R248:W248"/>
    <mergeCell ref="R237:W237"/>
    <mergeCell ref="R238:W238"/>
    <mergeCell ref="R217:W217"/>
    <mergeCell ref="R218:W218"/>
    <mergeCell ref="R219:W219"/>
    <mergeCell ref="R220:W220"/>
    <mergeCell ref="R209:W209"/>
    <mergeCell ref="R210:W210"/>
    <mergeCell ref="R211:W211"/>
    <mergeCell ref="R212:W212"/>
    <mergeCell ref="R213:W213"/>
    <mergeCell ref="R214:W214"/>
    <mergeCell ref="R208:W208"/>
    <mergeCell ref="R197:W197"/>
    <mergeCell ref="R198:W198"/>
    <mergeCell ref="R199:W199"/>
    <mergeCell ref="R200:W200"/>
    <mergeCell ref="R201:W201"/>
    <mergeCell ref="R202:W202"/>
    <mergeCell ref="R215:W215"/>
    <mergeCell ref="R216:W216"/>
    <mergeCell ref="R187:W187"/>
    <mergeCell ref="R188:W188"/>
    <mergeCell ref="R189:W189"/>
    <mergeCell ref="R190:W190"/>
    <mergeCell ref="R203:W203"/>
    <mergeCell ref="R204:W204"/>
    <mergeCell ref="R205:W205"/>
    <mergeCell ref="R206:W206"/>
    <mergeCell ref="R207:W207"/>
    <mergeCell ref="R179:W179"/>
    <mergeCell ref="R180:W180"/>
    <mergeCell ref="R181:W181"/>
    <mergeCell ref="R182:W182"/>
    <mergeCell ref="R183:W183"/>
    <mergeCell ref="R184:W184"/>
    <mergeCell ref="R169:W169"/>
    <mergeCell ref="R170:W170"/>
    <mergeCell ref="O172:Q172"/>
    <mergeCell ref="O173:Q222"/>
    <mergeCell ref="R173:W173"/>
    <mergeCell ref="R174:W174"/>
    <mergeCell ref="R175:W175"/>
    <mergeCell ref="R176:W176"/>
    <mergeCell ref="R177:W177"/>
    <mergeCell ref="R178:W178"/>
    <mergeCell ref="R191:W191"/>
    <mergeCell ref="R192:W192"/>
    <mergeCell ref="R193:W193"/>
    <mergeCell ref="R194:W194"/>
    <mergeCell ref="R195:W195"/>
    <mergeCell ref="R196:W196"/>
    <mergeCell ref="R185:W185"/>
    <mergeCell ref="R186:W186"/>
    <mergeCell ref="R163:W163"/>
    <mergeCell ref="R164:W164"/>
    <mergeCell ref="R165:W165"/>
    <mergeCell ref="R166:W166"/>
    <mergeCell ref="R167:W167"/>
    <mergeCell ref="R168:W168"/>
    <mergeCell ref="R157:W157"/>
    <mergeCell ref="R158:W158"/>
    <mergeCell ref="R159:W159"/>
    <mergeCell ref="R160:W160"/>
    <mergeCell ref="R161:W161"/>
    <mergeCell ref="R162:W162"/>
    <mergeCell ref="R151:W151"/>
    <mergeCell ref="R152:W152"/>
    <mergeCell ref="R153:W153"/>
    <mergeCell ref="R154:W154"/>
    <mergeCell ref="R155:W155"/>
    <mergeCell ref="R156:W156"/>
    <mergeCell ref="R145:W145"/>
    <mergeCell ref="R146:W146"/>
    <mergeCell ref="R147:W147"/>
    <mergeCell ref="R148:W148"/>
    <mergeCell ref="R149:W149"/>
    <mergeCell ref="R150:W150"/>
    <mergeCell ref="R139:W139"/>
    <mergeCell ref="R140:W140"/>
    <mergeCell ref="R141:W141"/>
    <mergeCell ref="R142:W142"/>
    <mergeCell ref="R143:W143"/>
    <mergeCell ref="R144:W144"/>
    <mergeCell ref="R133:W133"/>
    <mergeCell ref="R134:W134"/>
    <mergeCell ref="R135:W135"/>
    <mergeCell ref="R136:W136"/>
    <mergeCell ref="R137:W137"/>
    <mergeCell ref="R138:W138"/>
    <mergeCell ref="R127:W127"/>
    <mergeCell ref="R128:W128"/>
    <mergeCell ref="R129:W129"/>
    <mergeCell ref="R130:W130"/>
    <mergeCell ref="R131:W131"/>
    <mergeCell ref="R132:W132"/>
    <mergeCell ref="BD1:BD2"/>
    <mergeCell ref="BE1:BE2"/>
    <mergeCell ref="A117:G117"/>
    <mergeCell ref="O121:Q170"/>
    <mergeCell ref="R121:W121"/>
    <mergeCell ref="R122:W122"/>
    <mergeCell ref="R123:W123"/>
    <mergeCell ref="R124:W124"/>
    <mergeCell ref="R125:W125"/>
    <mergeCell ref="R126:W126"/>
    <mergeCell ref="AX1:AX2"/>
    <mergeCell ref="AY1:AY2"/>
    <mergeCell ref="AZ1:AZ2"/>
    <mergeCell ref="BA1:BA2"/>
    <mergeCell ref="BB1:BB2"/>
    <mergeCell ref="BC1:BC2"/>
    <mergeCell ref="AR1:AR2"/>
    <mergeCell ref="AS1:AS2"/>
    <mergeCell ref="AT1:AT2"/>
    <mergeCell ref="AU1:AU2"/>
    <mergeCell ref="AV1:AV2"/>
    <mergeCell ref="AW1:AW2"/>
    <mergeCell ref="AL1:AL2"/>
    <mergeCell ref="AM1:AM2"/>
    <mergeCell ref="AN1:AN2"/>
    <mergeCell ref="AO1:AO2"/>
    <mergeCell ref="AP1:AP2"/>
    <mergeCell ref="AQ1:AQ2"/>
    <mergeCell ref="AF1:AF2"/>
    <mergeCell ref="AG1:AG2"/>
    <mergeCell ref="AH1:AH2"/>
    <mergeCell ref="AI1:AI2"/>
    <mergeCell ref="AJ1:AJ2"/>
    <mergeCell ref="AK1:AK2"/>
    <mergeCell ref="A1:Z1"/>
    <mergeCell ref="AA1:AA2"/>
    <mergeCell ref="AB1:AB2"/>
    <mergeCell ref="AC1:AC2"/>
    <mergeCell ref="AD1:AD2"/>
    <mergeCell ref="AE1:AE2"/>
  </mergeCells>
  <conditionalFormatting sqref="B74">
    <cfRule type="duplicateValues" dxfId="295" priority="37"/>
  </conditionalFormatting>
  <conditionalFormatting sqref="C74">
    <cfRule type="duplicateValues" dxfId="294" priority="36"/>
  </conditionalFormatting>
  <conditionalFormatting sqref="A74">
    <cfRule type="duplicateValues" dxfId="293" priority="35"/>
  </conditionalFormatting>
  <conditionalFormatting sqref="B95">
    <cfRule type="duplicateValues" dxfId="292" priority="34"/>
  </conditionalFormatting>
  <conditionalFormatting sqref="C95">
    <cfRule type="duplicateValues" dxfId="291" priority="33"/>
  </conditionalFormatting>
  <conditionalFormatting sqref="A95">
    <cfRule type="duplicateValues" dxfId="290" priority="32"/>
  </conditionalFormatting>
  <conditionalFormatting sqref="B54">
    <cfRule type="duplicateValues" dxfId="289" priority="31"/>
  </conditionalFormatting>
  <conditionalFormatting sqref="C54:C55">
    <cfRule type="duplicateValues" dxfId="288" priority="30"/>
  </conditionalFormatting>
  <conditionalFormatting sqref="A54:A55">
    <cfRule type="duplicateValues" dxfId="287" priority="29"/>
  </conditionalFormatting>
  <conditionalFormatting sqref="B11">
    <cfRule type="duplicateValues" dxfId="286" priority="28"/>
  </conditionalFormatting>
  <conditionalFormatting sqref="C11">
    <cfRule type="duplicateValues" dxfId="285" priority="27"/>
  </conditionalFormatting>
  <conditionalFormatting sqref="A11">
    <cfRule type="duplicateValues" dxfId="284" priority="26"/>
  </conditionalFormatting>
  <conditionalFormatting sqref="B28">
    <cfRule type="duplicateValues" dxfId="283" priority="25"/>
  </conditionalFormatting>
  <conditionalFormatting sqref="C28">
    <cfRule type="duplicateValues" dxfId="282" priority="24"/>
  </conditionalFormatting>
  <conditionalFormatting sqref="A28">
    <cfRule type="duplicateValues" dxfId="281" priority="23"/>
  </conditionalFormatting>
  <conditionalFormatting sqref="B57">
    <cfRule type="duplicateValues" dxfId="280" priority="22"/>
  </conditionalFormatting>
  <conditionalFormatting sqref="B59">
    <cfRule type="duplicateValues" dxfId="279" priority="21"/>
  </conditionalFormatting>
  <conditionalFormatting sqref="B91">
    <cfRule type="duplicateValues" dxfId="278" priority="20"/>
  </conditionalFormatting>
  <conditionalFormatting sqref="C91">
    <cfRule type="duplicateValues" dxfId="277" priority="19"/>
  </conditionalFormatting>
  <conditionalFormatting sqref="A91">
    <cfRule type="duplicateValues" dxfId="276" priority="18"/>
  </conditionalFormatting>
  <conditionalFormatting sqref="B99">
    <cfRule type="duplicateValues" dxfId="275" priority="17"/>
  </conditionalFormatting>
  <conditionalFormatting sqref="C99">
    <cfRule type="duplicateValues" dxfId="274" priority="16"/>
  </conditionalFormatting>
  <conditionalFormatting sqref="A99">
    <cfRule type="duplicateValues" dxfId="273" priority="15"/>
  </conditionalFormatting>
  <conditionalFormatting sqref="B26">
    <cfRule type="duplicateValues" dxfId="272" priority="14"/>
  </conditionalFormatting>
  <conditionalFormatting sqref="C26">
    <cfRule type="duplicateValues" dxfId="271" priority="13"/>
  </conditionalFormatting>
  <conditionalFormatting sqref="A26">
    <cfRule type="duplicateValues" dxfId="270" priority="12"/>
  </conditionalFormatting>
  <conditionalFormatting sqref="B96">
    <cfRule type="duplicateValues" dxfId="269" priority="11"/>
  </conditionalFormatting>
  <conditionalFormatting sqref="C96">
    <cfRule type="duplicateValues" dxfId="268" priority="10"/>
  </conditionalFormatting>
  <conditionalFormatting sqref="A96">
    <cfRule type="duplicateValues" dxfId="267" priority="9"/>
  </conditionalFormatting>
  <conditionalFormatting sqref="B55">
    <cfRule type="duplicateValues" dxfId="266" priority="8"/>
  </conditionalFormatting>
  <conditionalFormatting sqref="A57">
    <cfRule type="duplicateValues" dxfId="265" priority="7"/>
  </conditionalFormatting>
  <conditionalFormatting sqref="A59">
    <cfRule type="duplicateValues" dxfId="264" priority="6"/>
  </conditionalFormatting>
  <conditionalFormatting sqref="C57">
    <cfRule type="duplicateValues" dxfId="263" priority="5"/>
  </conditionalFormatting>
  <conditionalFormatting sqref="C59">
    <cfRule type="duplicateValues" dxfId="262" priority="4"/>
  </conditionalFormatting>
  <conditionalFormatting sqref="B98">
    <cfRule type="duplicateValues" dxfId="261" priority="3"/>
  </conditionalFormatting>
  <conditionalFormatting sqref="C98">
    <cfRule type="duplicateValues" dxfId="260" priority="2"/>
  </conditionalFormatting>
  <conditionalFormatting sqref="A98">
    <cfRule type="duplicateValues" dxfId="259" priority="1"/>
  </conditionalFormatting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8B1B2-7C60-4051-8CF6-336ACA6BA616}">
  <sheetPr codeName="Sheet2">
    <tabColor theme="6" tint="-0.499984740745262"/>
  </sheetPr>
  <dimension ref="A1:BS357"/>
  <sheetViews>
    <sheetView zoomScale="80" zoomScaleNormal="80" workbookViewId="0">
      <pane xSplit="11" ySplit="2" topLeftCell="Y87" activePane="bottomRight" state="frozen"/>
      <selection activeCell="AN83" sqref="AN83:AN90"/>
      <selection pane="topRight" activeCell="AN83" sqref="AN83:AN90"/>
      <selection pane="bottomLeft" activeCell="AN83" sqref="AN83:AN90"/>
      <selection pane="bottomRight" activeCell="AN83" sqref="AN83:AN90"/>
    </sheetView>
  </sheetViews>
  <sheetFormatPr defaultColWidth="19.5546875" defaultRowHeight="14.4" outlineLevelCol="1" x14ac:dyDescent="0.3"/>
  <cols>
    <col min="1" max="1" width="11.6640625" style="178" customWidth="1"/>
    <col min="2" max="2" width="14.109375" style="178" hidden="1" customWidth="1"/>
    <col min="3" max="3" width="30.33203125" style="178" bestFit="1" customWidth="1"/>
    <col min="4" max="4" width="27.88671875" style="178" hidden="1" customWidth="1"/>
    <col min="5" max="5" width="10.21875" style="178" customWidth="1"/>
    <col min="6" max="6" width="13.88671875" style="178" customWidth="1" outlineLevel="1"/>
    <col min="7" max="7" width="33.6640625" style="178" customWidth="1" outlineLevel="1"/>
    <col min="8" max="8" width="19.44140625" style="178" customWidth="1" outlineLevel="1"/>
    <col min="9" max="9" width="18.21875" style="178" customWidth="1"/>
    <col min="10" max="10" width="16.44140625" style="178" hidden="1" customWidth="1"/>
    <col min="11" max="11" width="10.33203125" style="178" customWidth="1"/>
    <col min="12" max="12" width="3.6640625" style="178" customWidth="1" outlineLevel="1"/>
    <col min="13" max="13" width="4.5546875" style="202" customWidth="1" outlineLevel="1"/>
    <col min="14" max="14" width="4.5546875" style="178" customWidth="1" outlineLevel="1"/>
    <col min="15" max="15" width="4.5546875" style="202" customWidth="1" outlineLevel="1"/>
    <col min="16" max="22" width="4.5546875" style="178" customWidth="1" outlineLevel="1"/>
    <col min="23" max="23" width="3.77734375" style="178" customWidth="1" outlineLevel="1"/>
    <col min="24" max="26" width="4.5546875" style="178" customWidth="1" outlineLevel="1"/>
    <col min="27" max="29" width="3.109375" style="178" customWidth="1"/>
    <col min="30" max="30" width="3.44140625" style="178" customWidth="1"/>
    <col min="31" max="31" width="3.33203125" style="178" customWidth="1"/>
    <col min="32" max="54" width="3.109375" style="178" customWidth="1"/>
    <col min="55" max="57" width="3.109375" style="178" hidden="1" customWidth="1"/>
    <col min="58" max="58" width="3" style="178" customWidth="1"/>
    <col min="59" max="59" width="11.109375" style="178" customWidth="1"/>
    <col min="60" max="60" width="22.6640625" style="178" hidden="1" customWidth="1"/>
    <col min="61" max="61" width="16.33203125" style="178" hidden="1" customWidth="1"/>
    <col min="62" max="83" width="19.5546875" style="178"/>
    <col min="84" max="84" width="6" style="178" bestFit="1" customWidth="1"/>
    <col min="85" max="85" width="2.88671875" style="178" bestFit="1" customWidth="1"/>
    <col min="86" max="87" width="3" style="178" bestFit="1" customWidth="1"/>
    <col min="88" max="88" width="5" style="178" bestFit="1" customWidth="1"/>
    <col min="89" max="89" width="2.88671875" style="178" bestFit="1" customWidth="1"/>
    <col min="90" max="90" width="3" style="178" bestFit="1" customWidth="1"/>
    <col min="91" max="94" width="2.88671875" style="178" bestFit="1" customWidth="1"/>
    <col min="95" max="95" width="4" style="178" bestFit="1" customWidth="1"/>
    <col min="96" max="97" width="2.88671875" style="178" bestFit="1" customWidth="1"/>
    <col min="98" max="98" width="4" style="178" bestFit="1" customWidth="1"/>
    <col min="99" max="100" width="19.5546875" style="178"/>
    <col min="101" max="113" width="2.88671875" style="178" bestFit="1" customWidth="1"/>
    <col min="114" max="16384" width="19.5546875" style="178"/>
  </cols>
  <sheetData>
    <row r="1" spans="1:71" ht="22.8" customHeight="1" x14ac:dyDescent="0.3">
      <c r="A1" s="274" t="s">
        <v>631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6"/>
      <c r="AA1" s="272">
        <v>46054</v>
      </c>
      <c r="AB1" s="272">
        <f>AA1+1</f>
        <v>46055</v>
      </c>
      <c r="AC1" s="272">
        <f t="shared" ref="AC1:BE1" si="0">AB1+1</f>
        <v>46056</v>
      </c>
      <c r="AD1" s="272">
        <f t="shared" si="0"/>
        <v>46057</v>
      </c>
      <c r="AE1" s="272">
        <f t="shared" si="0"/>
        <v>46058</v>
      </c>
      <c r="AF1" s="272">
        <f t="shared" si="0"/>
        <v>46059</v>
      </c>
      <c r="AG1" s="272">
        <f t="shared" si="0"/>
        <v>46060</v>
      </c>
      <c r="AH1" s="272">
        <f t="shared" si="0"/>
        <v>46061</v>
      </c>
      <c r="AI1" s="272">
        <f t="shared" si="0"/>
        <v>46062</v>
      </c>
      <c r="AJ1" s="272">
        <f t="shared" si="0"/>
        <v>46063</v>
      </c>
      <c r="AK1" s="272">
        <f t="shared" si="0"/>
        <v>46064</v>
      </c>
      <c r="AL1" s="272">
        <f t="shared" si="0"/>
        <v>46065</v>
      </c>
      <c r="AM1" s="272">
        <f>AL1+1</f>
        <v>46066</v>
      </c>
      <c r="AN1" s="272">
        <f t="shared" si="0"/>
        <v>46067</v>
      </c>
      <c r="AO1" s="272">
        <f t="shared" si="0"/>
        <v>46068</v>
      </c>
      <c r="AP1" s="272">
        <f t="shared" si="0"/>
        <v>46069</v>
      </c>
      <c r="AQ1" s="272">
        <f t="shared" si="0"/>
        <v>46070</v>
      </c>
      <c r="AR1" s="272">
        <f>AQ1+1</f>
        <v>46071</v>
      </c>
      <c r="AS1" s="272">
        <f t="shared" si="0"/>
        <v>46072</v>
      </c>
      <c r="AT1" s="272">
        <f t="shared" si="0"/>
        <v>46073</v>
      </c>
      <c r="AU1" s="272">
        <f t="shared" si="0"/>
        <v>46074</v>
      </c>
      <c r="AV1" s="272">
        <f t="shared" si="0"/>
        <v>46075</v>
      </c>
      <c r="AW1" s="272">
        <f t="shared" si="0"/>
        <v>46076</v>
      </c>
      <c r="AX1" s="272">
        <f>AW1+1</f>
        <v>46077</v>
      </c>
      <c r="AY1" s="272">
        <f>AX1+1</f>
        <v>46078</v>
      </c>
      <c r="AZ1" s="272">
        <f t="shared" si="0"/>
        <v>46079</v>
      </c>
      <c r="BA1" s="272">
        <f t="shared" si="0"/>
        <v>46080</v>
      </c>
      <c r="BB1" s="272">
        <f t="shared" si="0"/>
        <v>46081</v>
      </c>
      <c r="BC1" s="272">
        <f t="shared" si="0"/>
        <v>46082</v>
      </c>
      <c r="BD1" s="272">
        <f t="shared" si="0"/>
        <v>46083</v>
      </c>
      <c r="BE1" s="272">
        <f t="shared" si="0"/>
        <v>46084</v>
      </c>
    </row>
    <row r="2" spans="1:71" ht="120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  <c r="L2" s="4" t="s">
        <v>12</v>
      </c>
      <c r="M2" s="5" t="s">
        <v>13</v>
      </c>
      <c r="N2" s="4" t="s">
        <v>14</v>
      </c>
      <c r="O2" s="5" t="s">
        <v>15</v>
      </c>
      <c r="P2" s="6" t="s">
        <v>16</v>
      </c>
      <c r="Q2" s="4" t="s">
        <v>17</v>
      </c>
      <c r="R2" s="4" t="s">
        <v>18</v>
      </c>
      <c r="S2" s="6" t="s">
        <v>19</v>
      </c>
      <c r="T2" s="7" t="s">
        <v>20</v>
      </c>
      <c r="U2" s="4" t="s">
        <v>21</v>
      </c>
      <c r="V2" s="4" t="s">
        <v>22</v>
      </c>
      <c r="W2" s="4" t="s">
        <v>23</v>
      </c>
      <c r="X2" s="8" t="s">
        <v>24</v>
      </c>
      <c r="Y2" s="8" t="s">
        <v>25</v>
      </c>
      <c r="Z2" s="6" t="s">
        <v>26</v>
      </c>
      <c r="AA2" s="273"/>
      <c r="AB2" s="273"/>
      <c r="AC2" s="273"/>
      <c r="AD2" s="273"/>
      <c r="AE2" s="273"/>
      <c r="AF2" s="273"/>
      <c r="AG2" s="273"/>
      <c r="AH2" s="273"/>
      <c r="AI2" s="273"/>
      <c r="AJ2" s="273"/>
      <c r="AK2" s="273"/>
      <c r="AL2" s="273"/>
      <c r="AM2" s="273"/>
      <c r="AN2" s="273"/>
      <c r="AO2" s="273"/>
      <c r="AP2" s="273"/>
      <c r="AQ2" s="273"/>
      <c r="AR2" s="273"/>
      <c r="AS2" s="273"/>
      <c r="AT2" s="273"/>
      <c r="AU2" s="273"/>
      <c r="AV2" s="273"/>
      <c r="AW2" s="273"/>
      <c r="AX2" s="273"/>
      <c r="AY2" s="273"/>
      <c r="AZ2" s="273"/>
      <c r="BA2" s="273"/>
      <c r="BB2" s="273"/>
      <c r="BC2" s="273"/>
      <c r="BD2" s="273"/>
      <c r="BE2" s="273"/>
      <c r="BG2" s="179" t="s">
        <v>27</v>
      </c>
      <c r="BJ2" s="179"/>
      <c r="BK2" s="180"/>
      <c r="BS2" s="181"/>
    </row>
    <row r="3" spans="1:71" ht="13.8" customHeight="1" x14ac:dyDescent="0.3">
      <c r="A3" s="120" t="s">
        <v>632</v>
      </c>
      <c r="B3" s="120"/>
      <c r="C3" s="122" t="s">
        <v>633</v>
      </c>
      <c r="D3" s="101"/>
      <c r="E3" s="100" t="s">
        <v>186</v>
      </c>
      <c r="F3" s="100" t="s">
        <v>199</v>
      </c>
      <c r="G3" s="100" t="s">
        <v>188</v>
      </c>
      <c r="H3" s="102" t="s">
        <v>189</v>
      </c>
      <c r="I3" s="102"/>
      <c r="J3" s="12" t="s">
        <v>202</v>
      </c>
      <c r="K3" s="13">
        <v>46069</v>
      </c>
      <c r="L3" s="14" t="s">
        <v>28</v>
      </c>
      <c r="M3" s="15">
        <f t="shared" ref="M3:M60" si="1">N3+Q3+U3</f>
        <v>0</v>
      </c>
      <c r="N3" s="15">
        <f t="shared" ref="N3:N60" si="2">O3+R3+(COUNTIF(AA3:BE3,"P/2")/2)+(COUNTIF(AA3:BE3,"TR-P/2")/2)</f>
        <v>0</v>
      </c>
      <c r="O3" s="15">
        <f t="shared" ref="O3:O60" si="3">COUNTIF(AA3:BE3,"P")+COUNTIF(AA3:BE3,"RP")+COUNTIF(AA3:BE3,"UT-RP")+COUNTIF(AA3:BE3,"AT-RP")+COUNTIF(AA3:BE3,"AT")+COUNTIF(AA3:BE3,"UT")+COUNTIF(AA3:BE3,"MU")+COUNTIF(AA3:BE3,"AT-MU")+COUNTIF(AA3:BE3,"UT-MU")+COUNTIF(AA3:BE3,"EL")+COUNTIF(AA3:BE3,"UT-EL")+COUNTIF(AA3:BE3,"AT-EL")+COUNTIF(AA3:BE3,"EL-MU")+COUNTIF(AA3:BE3,"TR")+COUNTIF(AA3:BE3,"TR-MU")+COUNTIF(AA3:BE3,"TR-EL")+COUNTIF(AA3:BE3,"TR-AT")+COUNTIF(AA3:BE3,"TR-UT")+COUNTIF(AA3:BE3,"TR-P")+(COUNTIF(AA3:BE3,"P/2")/2)</f>
        <v>0</v>
      </c>
      <c r="P3" s="15">
        <f t="shared" ref="P3:P60" si="4">COUNTIF(AA3:BE3,"Leave")</f>
        <v>0</v>
      </c>
      <c r="Q3" s="15">
        <f t="shared" ref="Q3:Q60" si="5">COUNTIF(AA3:BE3,"Off")+COUNTIF(AA3:BE3,"TR-Off")</f>
        <v>0</v>
      </c>
      <c r="R3" s="15">
        <f t="shared" ref="R3:R60" si="6">COUNTIF(AA3:BE3,"NCNS")+COUNTIF(AA3:BE3,"A")+COUNTIF(AA3:BE3,"U")+COUNTIF(AA3:BE3,"SL")+COUNTIF(AA3:BE3,"UC")+COUNTIF(AA3:BE3,"TR-UC")+COUNTIF(AA3:BE3,"TR-U")+COUNTIF(AA3:BE3,"TR-NCNS")</f>
        <v>0</v>
      </c>
      <c r="S3" s="15">
        <f t="shared" ref="S3:S60" si="7">(COUNTIF(AA3:BE3,"A")+(COUNTIF(AA3:BE3,"CL")+(COUNTIF(AA3:BE3,"SL"))))</f>
        <v>0</v>
      </c>
      <c r="T3" s="15">
        <f t="shared" ref="T3:T60" si="8">COUNTIF(AA3:BE3,"EL")+COUNTIF(AA3:BE3,"AT-EL")+COUNTIF(AA3:BE3,"UT-EL")+COUNTIF(AA3:BE3,"EL-MU")++COUNTIF(AA3:BE3,"TR-EL")</f>
        <v>0</v>
      </c>
      <c r="U3" s="15">
        <f t="shared" ref="U3:U60" si="9">(COUNTIF(AA3:BE3,"Leave")+(COUNTIF(AA3:BE3,"CL")+(COUNTIF(AA3:BE3,"AU")))+(COUNTIF(AA3:BE3,"TR-AU"))+(COUNTIF(AA3:BE3,"ML")))</f>
        <v>0</v>
      </c>
      <c r="V3" s="16">
        <f t="shared" ref="V3:V60" si="10">COUNTIF(AA3:BE3,"AU")+COUNTIF(AA3:BE3,"U")+COUNTIF(AA3:BE3,"UC")+COUNTIF(AA3:BE3,"NCNS")+COUNTIF(AA3:BE3,"TR-AU")+COUNTIF(AA3:BE3,"TR-U")+COUNTIF(AA3:BE3,"TR-UC")+COUNTIF(AA3:BE3,"TR-NCNS")+(COUNTIF(AA3:BE3,"P/2")/2)+(COUNTIF(AA3:BE3,"TR-P/2")/2)</f>
        <v>0</v>
      </c>
      <c r="W3" s="15">
        <f t="shared" ref="W3:W60" si="11">COUNTIF(AA3:BE3,"AT-RP")+COUNTIF(AA3:BE3,"AT")+COUNTIF(AA3:BE3,"AT-MU")+COUNTIF(AA3:BE3,"AT-EL")+COUNTIF(AA3:BE3,"TR-AT")+COUNTIF(AA3:BE3,"UT-RP")+COUNTIF(AA3:BE3,"UT")+COUNTIF(AA3:BE3,"UT-MU")+COUNTIF(AA3:BE3,"UT-EL")+COUNTIF(AA3:BE3,"TR-UT")</f>
        <v>0</v>
      </c>
      <c r="X3" s="17">
        <f t="shared" ref="X3:X60" si="12">COUNTIF(AA3:BE3,"MU")+COUNTIF(AA3:BE3,"T-MU")+COUNTIF(AA3:BE3,"EL-MU")+COUNTIF(AA3:BE3,"TR-MU")</f>
        <v>0</v>
      </c>
      <c r="Y3" s="17">
        <f t="shared" ref="Y3:Y60" si="13">COUNTIF(AA3:BE3,"ML")</f>
        <v>0</v>
      </c>
      <c r="Z3" s="16">
        <f t="shared" ref="Z3:Z60" si="14">V3+S3+P3+Y3</f>
        <v>0</v>
      </c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3" t="s">
        <v>165</v>
      </c>
      <c r="AQ3" s="183" t="s">
        <v>165</v>
      </c>
      <c r="AR3" s="183" t="s">
        <v>165</v>
      </c>
      <c r="AS3" s="183" t="s">
        <v>165</v>
      </c>
      <c r="AT3" s="183" t="s">
        <v>165</v>
      </c>
      <c r="AU3" s="183" t="s">
        <v>165</v>
      </c>
      <c r="AV3" s="183" t="s">
        <v>165</v>
      </c>
      <c r="AW3" s="183" t="s">
        <v>165</v>
      </c>
      <c r="AX3" s="183" t="s">
        <v>165</v>
      </c>
      <c r="AY3" s="183" t="s">
        <v>165</v>
      </c>
      <c r="AZ3" s="183" t="s">
        <v>165</v>
      </c>
      <c r="BA3" s="183" t="s">
        <v>165</v>
      </c>
      <c r="BB3" s="183" t="s">
        <v>165</v>
      </c>
      <c r="BC3" s="184"/>
      <c r="BD3" s="184"/>
      <c r="BE3" s="184"/>
      <c r="BF3" s="185"/>
      <c r="BG3" s="186">
        <f t="shared" ref="BG3:BG66" si="15">COUNTBLANK(AA3:BB3)</f>
        <v>15</v>
      </c>
      <c r="BH3" s="187"/>
      <c r="BJ3" s="188"/>
      <c r="BN3" s="181"/>
      <c r="BS3" s="181"/>
    </row>
    <row r="4" spans="1:71" ht="13.8" customHeight="1" x14ac:dyDescent="0.3">
      <c r="A4" s="109" t="s">
        <v>184</v>
      </c>
      <c r="B4" s="189"/>
      <c r="C4" s="111" t="s">
        <v>185</v>
      </c>
      <c r="D4" s="101"/>
      <c r="E4" s="100" t="s">
        <v>186</v>
      </c>
      <c r="F4" s="100" t="s">
        <v>199</v>
      </c>
      <c r="G4" s="100" t="s">
        <v>188</v>
      </c>
      <c r="H4" s="102" t="s">
        <v>189</v>
      </c>
      <c r="I4" s="102"/>
      <c r="J4" s="12"/>
      <c r="K4" s="13">
        <v>46076</v>
      </c>
      <c r="L4" s="14" t="s">
        <v>28</v>
      </c>
      <c r="M4" s="15">
        <f t="shared" si="1"/>
        <v>6</v>
      </c>
      <c r="N4" s="15">
        <f t="shared" si="2"/>
        <v>5</v>
      </c>
      <c r="O4" s="15">
        <f t="shared" si="3"/>
        <v>5</v>
      </c>
      <c r="P4" s="15">
        <f t="shared" si="4"/>
        <v>0</v>
      </c>
      <c r="Q4" s="15">
        <f t="shared" si="5"/>
        <v>1</v>
      </c>
      <c r="R4" s="15">
        <f t="shared" si="6"/>
        <v>0</v>
      </c>
      <c r="S4" s="15">
        <f t="shared" si="7"/>
        <v>0</v>
      </c>
      <c r="T4" s="15">
        <f t="shared" si="8"/>
        <v>0</v>
      </c>
      <c r="U4" s="15">
        <f t="shared" si="9"/>
        <v>0</v>
      </c>
      <c r="V4" s="16">
        <f t="shared" si="10"/>
        <v>0</v>
      </c>
      <c r="W4" s="15">
        <f t="shared" si="11"/>
        <v>0</v>
      </c>
      <c r="X4" s="17">
        <f t="shared" si="12"/>
        <v>0</v>
      </c>
      <c r="Y4" s="17">
        <f t="shared" si="13"/>
        <v>0</v>
      </c>
      <c r="Z4" s="16">
        <f t="shared" si="14"/>
        <v>0</v>
      </c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2"/>
      <c r="AP4" s="182"/>
      <c r="AQ4" s="182"/>
      <c r="AR4" s="182"/>
      <c r="AS4" s="182"/>
      <c r="AT4" s="182"/>
      <c r="AU4" s="182"/>
      <c r="AV4" s="182"/>
      <c r="AW4" s="184" t="s">
        <v>30</v>
      </c>
      <c r="AX4" s="184" t="s">
        <v>30</v>
      </c>
      <c r="AY4" s="184" t="s">
        <v>30</v>
      </c>
      <c r="AZ4" s="184" t="s">
        <v>30</v>
      </c>
      <c r="BA4" s="184" t="s">
        <v>30</v>
      </c>
      <c r="BB4" s="190" t="s">
        <v>31</v>
      </c>
      <c r="BC4" s="184"/>
      <c r="BD4" s="184"/>
      <c r="BE4" s="184"/>
      <c r="BF4" s="185"/>
      <c r="BG4" s="186">
        <f t="shared" si="15"/>
        <v>22</v>
      </c>
      <c r="BH4" s="187"/>
      <c r="BJ4" s="188"/>
      <c r="BN4" s="181"/>
      <c r="BS4" s="181"/>
    </row>
    <row r="5" spans="1:71" x14ac:dyDescent="0.3">
      <c r="A5" s="103" t="s">
        <v>190</v>
      </c>
      <c r="B5" s="103">
        <v>5503</v>
      </c>
      <c r="C5" s="104" t="s">
        <v>191</v>
      </c>
      <c r="D5" s="105"/>
      <c r="E5" s="104" t="s">
        <v>192</v>
      </c>
      <c r="F5" s="104" t="s">
        <v>193</v>
      </c>
      <c r="G5" s="104" t="s">
        <v>194</v>
      </c>
      <c r="H5" s="106" t="s">
        <v>195</v>
      </c>
      <c r="I5" s="106"/>
      <c r="J5" s="12" t="s">
        <v>196</v>
      </c>
      <c r="K5" s="13">
        <v>45796</v>
      </c>
      <c r="L5" s="14" t="s">
        <v>28</v>
      </c>
      <c r="M5" s="15">
        <f t="shared" si="1"/>
        <v>28</v>
      </c>
      <c r="N5" s="15">
        <f t="shared" si="2"/>
        <v>20</v>
      </c>
      <c r="O5" s="15">
        <f t="shared" si="3"/>
        <v>19</v>
      </c>
      <c r="P5" s="15">
        <f t="shared" si="4"/>
        <v>0</v>
      </c>
      <c r="Q5" s="15">
        <f t="shared" si="5"/>
        <v>8</v>
      </c>
      <c r="R5" s="15">
        <f t="shared" si="6"/>
        <v>1</v>
      </c>
      <c r="S5" s="15">
        <f t="shared" si="7"/>
        <v>0</v>
      </c>
      <c r="T5" s="15">
        <f t="shared" si="8"/>
        <v>0</v>
      </c>
      <c r="U5" s="15">
        <f t="shared" si="9"/>
        <v>0</v>
      </c>
      <c r="V5" s="16">
        <f t="shared" si="10"/>
        <v>1</v>
      </c>
      <c r="W5" s="15">
        <f t="shared" si="11"/>
        <v>1</v>
      </c>
      <c r="X5" s="17">
        <f t="shared" si="12"/>
        <v>2</v>
      </c>
      <c r="Y5" s="17">
        <f t="shared" si="13"/>
        <v>0</v>
      </c>
      <c r="Z5" s="16">
        <f t="shared" si="14"/>
        <v>1</v>
      </c>
      <c r="AA5" s="190" t="s">
        <v>31</v>
      </c>
      <c r="AB5" s="184" t="s">
        <v>30</v>
      </c>
      <c r="AC5" s="184" t="s">
        <v>30</v>
      </c>
      <c r="AD5" s="191" t="s">
        <v>24</v>
      </c>
      <c r="AE5" s="183" t="s">
        <v>29</v>
      </c>
      <c r="AF5" s="190" t="s">
        <v>31</v>
      </c>
      <c r="AG5" s="190" t="s">
        <v>31</v>
      </c>
      <c r="AH5" s="190" t="s">
        <v>31</v>
      </c>
      <c r="AI5" s="184" t="s">
        <v>30</v>
      </c>
      <c r="AJ5" s="184" t="s">
        <v>30</v>
      </c>
      <c r="AK5" s="184" t="s">
        <v>30</v>
      </c>
      <c r="AL5" s="192" t="s">
        <v>32</v>
      </c>
      <c r="AM5" s="191" t="s">
        <v>24</v>
      </c>
      <c r="AN5" s="190" t="s">
        <v>31</v>
      </c>
      <c r="AO5" s="190" t="s">
        <v>31</v>
      </c>
      <c r="AP5" s="184" t="s">
        <v>30</v>
      </c>
      <c r="AQ5" s="184" t="s">
        <v>30</v>
      </c>
      <c r="AR5" s="184" t="s">
        <v>30</v>
      </c>
      <c r="AS5" s="184" t="s">
        <v>30</v>
      </c>
      <c r="AT5" s="184" t="s">
        <v>30</v>
      </c>
      <c r="AU5" s="184" t="s">
        <v>30</v>
      </c>
      <c r="AV5" s="190" t="s">
        <v>31</v>
      </c>
      <c r="AW5" s="184" t="s">
        <v>30</v>
      </c>
      <c r="AX5" s="184" t="s">
        <v>30</v>
      </c>
      <c r="AY5" s="184" t="s">
        <v>30</v>
      </c>
      <c r="AZ5" s="184" t="s">
        <v>30</v>
      </c>
      <c r="BA5" s="184" t="s">
        <v>30</v>
      </c>
      <c r="BB5" s="190" t="s">
        <v>31</v>
      </c>
      <c r="BC5" s="184"/>
      <c r="BD5" s="184"/>
      <c r="BE5" s="184"/>
      <c r="BG5" s="186">
        <f t="shared" si="15"/>
        <v>0</v>
      </c>
      <c r="BH5" s="187"/>
      <c r="BJ5" s="188"/>
      <c r="BN5" s="181"/>
      <c r="BS5" s="181"/>
    </row>
    <row r="6" spans="1:71" x14ac:dyDescent="0.3">
      <c r="A6" s="120" t="s">
        <v>548</v>
      </c>
      <c r="B6" s="120">
        <v>2392</v>
      </c>
      <c r="C6" s="122" t="s">
        <v>549</v>
      </c>
      <c r="D6" s="105"/>
      <c r="E6" s="104" t="s">
        <v>186</v>
      </c>
      <c r="F6" s="104" t="s">
        <v>199</v>
      </c>
      <c r="G6" s="104" t="s">
        <v>550</v>
      </c>
      <c r="H6" s="99" t="s">
        <v>201</v>
      </c>
      <c r="I6" s="106"/>
      <c r="J6" s="12" t="s">
        <v>202</v>
      </c>
      <c r="K6" s="13">
        <v>45695</v>
      </c>
      <c r="L6" s="14" t="s">
        <v>28</v>
      </c>
      <c r="M6" s="15">
        <f t="shared" si="1"/>
        <v>4</v>
      </c>
      <c r="N6" s="15">
        <f t="shared" si="2"/>
        <v>4</v>
      </c>
      <c r="O6" s="16">
        <f t="shared" si="3"/>
        <v>2</v>
      </c>
      <c r="P6" s="15">
        <f t="shared" si="4"/>
        <v>0</v>
      </c>
      <c r="Q6" s="15">
        <f t="shared" si="5"/>
        <v>0</v>
      </c>
      <c r="R6" s="15">
        <f t="shared" si="6"/>
        <v>0</v>
      </c>
      <c r="S6" s="15">
        <f t="shared" si="7"/>
        <v>0</v>
      </c>
      <c r="T6" s="15">
        <f t="shared" si="8"/>
        <v>0</v>
      </c>
      <c r="U6" s="15">
        <f t="shared" si="9"/>
        <v>0</v>
      </c>
      <c r="V6" s="16">
        <f t="shared" si="10"/>
        <v>2</v>
      </c>
      <c r="W6" s="15">
        <f t="shared" si="11"/>
        <v>0</v>
      </c>
      <c r="X6" s="17">
        <f t="shared" si="12"/>
        <v>0</v>
      </c>
      <c r="Y6" s="17">
        <f t="shared" si="13"/>
        <v>0</v>
      </c>
      <c r="Z6" s="16">
        <f t="shared" si="14"/>
        <v>2</v>
      </c>
      <c r="AA6" s="193" t="s">
        <v>34</v>
      </c>
      <c r="AB6" s="193" t="s">
        <v>34</v>
      </c>
      <c r="AC6" s="193" t="s">
        <v>34</v>
      </c>
      <c r="AD6" s="193" t="s">
        <v>34</v>
      </c>
      <c r="AE6" s="183" t="s">
        <v>162</v>
      </c>
      <c r="AF6" s="183" t="s">
        <v>162</v>
      </c>
      <c r="AG6" s="183" t="s">
        <v>162</v>
      </c>
      <c r="AH6" s="183" t="s">
        <v>162</v>
      </c>
      <c r="AI6" s="183" t="s">
        <v>162</v>
      </c>
      <c r="AJ6" s="183" t="s">
        <v>162</v>
      </c>
      <c r="AK6" s="183" t="s">
        <v>162</v>
      </c>
      <c r="AL6" s="183" t="s">
        <v>162</v>
      </c>
      <c r="AM6" s="183" t="s">
        <v>162</v>
      </c>
      <c r="AN6" s="183" t="s">
        <v>162</v>
      </c>
      <c r="AO6" s="183" t="s">
        <v>162</v>
      </c>
      <c r="AP6" s="183" t="s">
        <v>162</v>
      </c>
      <c r="AQ6" s="183" t="s">
        <v>162</v>
      </c>
      <c r="AR6" s="183" t="s">
        <v>162</v>
      </c>
      <c r="AS6" s="183" t="s">
        <v>162</v>
      </c>
      <c r="AT6" s="183" t="s">
        <v>162</v>
      </c>
      <c r="AU6" s="183" t="s">
        <v>162</v>
      </c>
      <c r="AV6" s="183" t="s">
        <v>162</v>
      </c>
      <c r="AW6" s="183" t="s">
        <v>162</v>
      </c>
      <c r="AX6" s="183" t="s">
        <v>162</v>
      </c>
      <c r="AY6" s="183" t="s">
        <v>162</v>
      </c>
      <c r="AZ6" s="183" t="s">
        <v>162</v>
      </c>
      <c r="BA6" s="183" t="s">
        <v>162</v>
      </c>
      <c r="BB6" s="183" t="s">
        <v>162</v>
      </c>
      <c r="BC6" s="184"/>
      <c r="BD6" s="184"/>
      <c r="BE6" s="184"/>
      <c r="BG6" s="186">
        <f t="shared" si="15"/>
        <v>0</v>
      </c>
      <c r="BH6" s="187"/>
      <c r="BJ6" s="188"/>
      <c r="BS6" s="181"/>
    </row>
    <row r="7" spans="1:71" x14ac:dyDescent="0.3">
      <c r="A7" s="103" t="s">
        <v>197</v>
      </c>
      <c r="B7" s="103"/>
      <c r="C7" s="104" t="s">
        <v>198</v>
      </c>
      <c r="D7" s="105"/>
      <c r="E7" s="104" t="s">
        <v>186</v>
      </c>
      <c r="F7" s="104" t="s">
        <v>199</v>
      </c>
      <c r="G7" s="104" t="s">
        <v>200</v>
      </c>
      <c r="H7" s="99" t="s">
        <v>201</v>
      </c>
      <c r="I7" s="106"/>
      <c r="J7" s="12" t="s">
        <v>202</v>
      </c>
      <c r="K7" s="13">
        <v>45845</v>
      </c>
      <c r="L7" s="14" t="s">
        <v>28</v>
      </c>
      <c r="M7" s="15">
        <f t="shared" si="1"/>
        <v>28</v>
      </c>
      <c r="N7" s="15">
        <f t="shared" si="2"/>
        <v>20</v>
      </c>
      <c r="O7" s="15">
        <f t="shared" si="3"/>
        <v>20</v>
      </c>
      <c r="P7" s="15">
        <f t="shared" si="4"/>
        <v>1</v>
      </c>
      <c r="Q7" s="15">
        <f t="shared" si="5"/>
        <v>7</v>
      </c>
      <c r="R7" s="15">
        <f t="shared" si="6"/>
        <v>0</v>
      </c>
      <c r="S7" s="15">
        <f t="shared" si="7"/>
        <v>0</v>
      </c>
      <c r="T7" s="15">
        <f t="shared" si="8"/>
        <v>0</v>
      </c>
      <c r="U7" s="15">
        <f t="shared" si="9"/>
        <v>1</v>
      </c>
      <c r="V7" s="16">
        <f t="shared" si="10"/>
        <v>0</v>
      </c>
      <c r="W7" s="15">
        <f t="shared" si="11"/>
        <v>0</v>
      </c>
      <c r="X7" s="17">
        <f t="shared" si="12"/>
        <v>0</v>
      </c>
      <c r="Y7" s="17">
        <f t="shared" si="13"/>
        <v>0</v>
      </c>
      <c r="Z7" s="16">
        <f t="shared" si="14"/>
        <v>1</v>
      </c>
      <c r="AA7" s="190" t="s">
        <v>31</v>
      </c>
      <c r="AB7" s="184" t="s">
        <v>30</v>
      </c>
      <c r="AC7" s="184" t="s">
        <v>30</v>
      </c>
      <c r="AD7" s="184" t="s">
        <v>30</v>
      </c>
      <c r="AE7" s="184" t="s">
        <v>30</v>
      </c>
      <c r="AF7" s="190" t="s">
        <v>31</v>
      </c>
      <c r="AG7" s="190" t="s">
        <v>31</v>
      </c>
      <c r="AH7" s="190" t="s">
        <v>31</v>
      </c>
      <c r="AI7" s="184" t="s">
        <v>30</v>
      </c>
      <c r="AJ7" s="184" t="s">
        <v>30</v>
      </c>
      <c r="AK7" s="184" t="s">
        <v>30</v>
      </c>
      <c r="AL7" s="184" t="s">
        <v>30</v>
      </c>
      <c r="AM7" s="184" t="s">
        <v>30</v>
      </c>
      <c r="AN7" s="184" t="s">
        <v>30</v>
      </c>
      <c r="AO7" s="190" t="s">
        <v>31</v>
      </c>
      <c r="AP7" s="184" t="s">
        <v>30</v>
      </c>
      <c r="AQ7" s="184" t="s">
        <v>30</v>
      </c>
      <c r="AR7" s="184" t="s">
        <v>30</v>
      </c>
      <c r="AS7" s="184" t="s">
        <v>30</v>
      </c>
      <c r="AT7" s="184" t="s">
        <v>30</v>
      </c>
      <c r="AU7" s="184" t="s">
        <v>30</v>
      </c>
      <c r="AV7" s="190" t="s">
        <v>31</v>
      </c>
      <c r="AW7" s="184" t="s">
        <v>30</v>
      </c>
      <c r="AX7" s="184" t="s">
        <v>30</v>
      </c>
      <c r="AY7" s="184" t="s">
        <v>30</v>
      </c>
      <c r="AZ7" s="184" t="s">
        <v>30</v>
      </c>
      <c r="BA7" s="190" t="s">
        <v>108</v>
      </c>
      <c r="BB7" s="190" t="s">
        <v>31</v>
      </c>
      <c r="BC7" s="184"/>
      <c r="BD7" s="184"/>
      <c r="BE7" s="184"/>
      <c r="BG7" s="186">
        <f t="shared" si="15"/>
        <v>0</v>
      </c>
      <c r="BH7" s="187"/>
      <c r="BJ7" s="188"/>
      <c r="BS7" s="181"/>
    </row>
    <row r="8" spans="1:71" ht="15" customHeight="1" x14ac:dyDescent="0.3">
      <c r="A8" s="103" t="s">
        <v>203</v>
      </c>
      <c r="B8" s="103"/>
      <c r="C8" s="104" t="s">
        <v>204</v>
      </c>
      <c r="D8" s="105"/>
      <c r="E8" s="104" t="s">
        <v>186</v>
      </c>
      <c r="F8" s="104" t="s">
        <v>199</v>
      </c>
      <c r="G8" s="104" t="s">
        <v>188</v>
      </c>
      <c r="H8" s="99" t="s">
        <v>201</v>
      </c>
      <c r="I8" s="106"/>
      <c r="J8" s="12" t="s">
        <v>205</v>
      </c>
      <c r="K8" s="13">
        <v>45965</v>
      </c>
      <c r="L8" s="14" t="s">
        <v>206</v>
      </c>
      <c r="M8" s="15">
        <f t="shared" si="1"/>
        <v>28</v>
      </c>
      <c r="N8" s="15">
        <f t="shared" si="2"/>
        <v>19</v>
      </c>
      <c r="O8" s="15">
        <f t="shared" si="3"/>
        <v>19</v>
      </c>
      <c r="P8" s="15">
        <f t="shared" si="4"/>
        <v>0</v>
      </c>
      <c r="Q8" s="15">
        <f t="shared" si="5"/>
        <v>9</v>
      </c>
      <c r="R8" s="15">
        <f t="shared" si="6"/>
        <v>0</v>
      </c>
      <c r="S8" s="15">
        <f t="shared" si="7"/>
        <v>0</v>
      </c>
      <c r="T8" s="15">
        <f t="shared" si="8"/>
        <v>0</v>
      </c>
      <c r="U8" s="15">
        <f t="shared" si="9"/>
        <v>0</v>
      </c>
      <c r="V8" s="16">
        <f t="shared" si="10"/>
        <v>0</v>
      </c>
      <c r="W8" s="15">
        <f t="shared" si="11"/>
        <v>0</v>
      </c>
      <c r="X8" s="17">
        <f t="shared" si="12"/>
        <v>0</v>
      </c>
      <c r="Y8" s="17">
        <f t="shared" si="13"/>
        <v>0</v>
      </c>
      <c r="Z8" s="16">
        <f t="shared" si="14"/>
        <v>0</v>
      </c>
      <c r="AA8" s="190" t="s">
        <v>31</v>
      </c>
      <c r="AB8" s="193" t="s">
        <v>30</v>
      </c>
      <c r="AC8" s="193" t="s">
        <v>30</v>
      </c>
      <c r="AD8" s="193" t="s">
        <v>30</v>
      </c>
      <c r="AE8" s="193" t="s">
        <v>30</v>
      </c>
      <c r="AF8" s="190" t="s">
        <v>31</v>
      </c>
      <c r="AG8" s="190" t="s">
        <v>31</v>
      </c>
      <c r="AH8" s="190" t="s">
        <v>31</v>
      </c>
      <c r="AI8" s="193" t="s">
        <v>30</v>
      </c>
      <c r="AJ8" s="193" t="s">
        <v>30</v>
      </c>
      <c r="AK8" s="193" t="s">
        <v>30</v>
      </c>
      <c r="AL8" s="193" t="s">
        <v>30</v>
      </c>
      <c r="AM8" s="193" t="s">
        <v>30</v>
      </c>
      <c r="AN8" s="190" t="s">
        <v>31</v>
      </c>
      <c r="AO8" s="190" t="s">
        <v>31</v>
      </c>
      <c r="AP8" s="193" t="s">
        <v>30</v>
      </c>
      <c r="AQ8" s="193" t="s">
        <v>30</v>
      </c>
      <c r="AR8" s="193" t="s">
        <v>30</v>
      </c>
      <c r="AS8" s="193" t="s">
        <v>30</v>
      </c>
      <c r="AT8" s="193" t="s">
        <v>30</v>
      </c>
      <c r="AU8" s="190" t="s">
        <v>31</v>
      </c>
      <c r="AV8" s="190" t="s">
        <v>31</v>
      </c>
      <c r="AW8" s="193" t="s">
        <v>30</v>
      </c>
      <c r="AX8" s="193" t="s">
        <v>30</v>
      </c>
      <c r="AY8" s="193" t="s">
        <v>30</v>
      </c>
      <c r="AZ8" s="193" t="s">
        <v>30</v>
      </c>
      <c r="BA8" s="193" t="s">
        <v>30</v>
      </c>
      <c r="BB8" s="190" t="s">
        <v>31</v>
      </c>
      <c r="BC8" s="184"/>
      <c r="BD8" s="184"/>
      <c r="BE8" s="184"/>
      <c r="BG8" s="186">
        <f t="shared" si="15"/>
        <v>0</v>
      </c>
      <c r="BH8" s="187"/>
      <c r="BJ8" s="188"/>
      <c r="BS8" s="181"/>
    </row>
    <row r="9" spans="1:71" ht="15" customHeight="1" x14ac:dyDescent="0.3">
      <c r="A9" s="103" t="s">
        <v>207</v>
      </c>
      <c r="B9" s="103"/>
      <c r="C9" s="104" t="s">
        <v>208</v>
      </c>
      <c r="D9" s="105"/>
      <c r="E9" s="104" t="s">
        <v>209</v>
      </c>
      <c r="F9" s="104" t="s">
        <v>187</v>
      </c>
      <c r="G9" s="104" t="s">
        <v>210</v>
      </c>
      <c r="H9" s="106" t="s">
        <v>551</v>
      </c>
      <c r="I9" s="106"/>
      <c r="J9" s="12" t="s">
        <v>35</v>
      </c>
      <c r="K9" s="13">
        <v>46009</v>
      </c>
      <c r="L9" s="14" t="s">
        <v>28</v>
      </c>
      <c r="M9" s="15">
        <f t="shared" si="1"/>
        <v>28</v>
      </c>
      <c r="N9" s="15">
        <f t="shared" si="2"/>
        <v>20</v>
      </c>
      <c r="O9" s="15">
        <f t="shared" si="3"/>
        <v>19.5</v>
      </c>
      <c r="P9" s="15">
        <f t="shared" si="4"/>
        <v>0</v>
      </c>
      <c r="Q9" s="15">
        <f t="shared" si="5"/>
        <v>8</v>
      </c>
      <c r="R9" s="15">
        <f t="shared" si="6"/>
        <v>0</v>
      </c>
      <c r="S9" s="15">
        <f t="shared" si="7"/>
        <v>0</v>
      </c>
      <c r="T9" s="15">
        <f t="shared" si="8"/>
        <v>0</v>
      </c>
      <c r="U9" s="15">
        <f t="shared" si="9"/>
        <v>0</v>
      </c>
      <c r="V9" s="16">
        <f t="shared" si="10"/>
        <v>0.5</v>
      </c>
      <c r="W9" s="15">
        <f t="shared" si="11"/>
        <v>6</v>
      </c>
      <c r="X9" s="17">
        <f t="shared" si="12"/>
        <v>0</v>
      </c>
      <c r="Y9" s="17">
        <f t="shared" si="13"/>
        <v>0</v>
      </c>
      <c r="Z9" s="16">
        <f t="shared" si="14"/>
        <v>0.5</v>
      </c>
      <c r="AA9" s="190" t="s">
        <v>31</v>
      </c>
      <c r="AB9" s="192" t="s">
        <v>32</v>
      </c>
      <c r="AC9" s="184" t="s">
        <v>30</v>
      </c>
      <c r="AD9" s="192" t="s">
        <v>30</v>
      </c>
      <c r="AE9" s="192" t="s">
        <v>32</v>
      </c>
      <c r="AF9" s="190" t="s">
        <v>31</v>
      </c>
      <c r="AG9" s="190" t="s">
        <v>31</v>
      </c>
      <c r="AH9" s="190" t="s">
        <v>31</v>
      </c>
      <c r="AI9" s="192" t="s">
        <v>32</v>
      </c>
      <c r="AJ9" s="184" t="s">
        <v>30</v>
      </c>
      <c r="AK9" s="184" t="s">
        <v>30</v>
      </c>
      <c r="AL9" s="184" t="s">
        <v>30</v>
      </c>
      <c r="AM9" s="184" t="s">
        <v>30</v>
      </c>
      <c r="AN9" s="190" t="s">
        <v>31</v>
      </c>
      <c r="AO9" s="190" t="s">
        <v>31</v>
      </c>
      <c r="AP9" s="192" t="s">
        <v>32</v>
      </c>
      <c r="AQ9" s="184" t="s">
        <v>30</v>
      </c>
      <c r="AR9" s="184" t="s">
        <v>30</v>
      </c>
      <c r="AS9" s="192" t="s">
        <v>32</v>
      </c>
      <c r="AT9" s="184" t="s">
        <v>30</v>
      </c>
      <c r="AU9" s="193" t="s">
        <v>34</v>
      </c>
      <c r="AV9" s="190" t="s">
        <v>31</v>
      </c>
      <c r="AW9" s="184" t="s">
        <v>30</v>
      </c>
      <c r="AX9" s="184" t="s">
        <v>30</v>
      </c>
      <c r="AY9" s="184" t="s">
        <v>30</v>
      </c>
      <c r="AZ9" s="192" t="s">
        <v>32</v>
      </c>
      <c r="BA9" s="184" t="s">
        <v>30</v>
      </c>
      <c r="BB9" s="190" t="s">
        <v>31</v>
      </c>
      <c r="BC9" s="184"/>
      <c r="BD9" s="184"/>
      <c r="BE9" s="184"/>
      <c r="BG9" s="186">
        <f t="shared" si="15"/>
        <v>0</v>
      </c>
      <c r="BH9" s="187"/>
      <c r="BJ9" s="188"/>
      <c r="BN9" s="181"/>
      <c r="BS9" s="181"/>
    </row>
    <row r="10" spans="1:71" x14ac:dyDescent="0.3">
      <c r="A10" s="103" t="s">
        <v>211</v>
      </c>
      <c r="B10" s="103">
        <v>2394</v>
      </c>
      <c r="C10" s="104" t="s">
        <v>212</v>
      </c>
      <c r="D10" s="105"/>
      <c r="E10" s="104" t="s">
        <v>186</v>
      </c>
      <c r="F10" s="104" t="s">
        <v>199</v>
      </c>
      <c r="G10" s="104" t="s">
        <v>213</v>
      </c>
      <c r="H10" s="106" t="s">
        <v>214</v>
      </c>
      <c r="I10" s="106"/>
      <c r="J10" s="12" t="s">
        <v>202</v>
      </c>
      <c r="K10" s="13">
        <v>45810</v>
      </c>
      <c r="L10" s="14" t="s">
        <v>28</v>
      </c>
      <c r="M10" s="15">
        <f t="shared" si="1"/>
        <v>28</v>
      </c>
      <c r="N10" s="15">
        <f t="shared" si="2"/>
        <v>19</v>
      </c>
      <c r="O10" s="15">
        <f t="shared" si="3"/>
        <v>19</v>
      </c>
      <c r="P10" s="15">
        <f t="shared" si="4"/>
        <v>0</v>
      </c>
      <c r="Q10" s="15">
        <f t="shared" si="5"/>
        <v>9</v>
      </c>
      <c r="R10" s="15">
        <f t="shared" si="6"/>
        <v>0</v>
      </c>
      <c r="S10" s="15">
        <f t="shared" si="7"/>
        <v>0</v>
      </c>
      <c r="T10" s="15">
        <f t="shared" si="8"/>
        <v>0</v>
      </c>
      <c r="U10" s="15">
        <f t="shared" si="9"/>
        <v>0</v>
      </c>
      <c r="V10" s="16">
        <f t="shared" si="10"/>
        <v>0</v>
      </c>
      <c r="W10" s="15">
        <f t="shared" si="11"/>
        <v>2</v>
      </c>
      <c r="X10" s="17">
        <f t="shared" si="12"/>
        <v>0</v>
      </c>
      <c r="Y10" s="17">
        <f t="shared" si="13"/>
        <v>0</v>
      </c>
      <c r="Z10" s="16">
        <f t="shared" si="14"/>
        <v>0</v>
      </c>
      <c r="AA10" s="190" t="s">
        <v>31</v>
      </c>
      <c r="AB10" s="192" t="s">
        <v>30</v>
      </c>
      <c r="AC10" s="192" t="s">
        <v>32</v>
      </c>
      <c r="AD10" s="192" t="s">
        <v>30</v>
      </c>
      <c r="AE10" s="184" t="s">
        <v>30</v>
      </c>
      <c r="AF10" s="190" t="s">
        <v>31</v>
      </c>
      <c r="AG10" s="190" t="s">
        <v>31</v>
      </c>
      <c r="AH10" s="190" t="s">
        <v>31</v>
      </c>
      <c r="AI10" s="184" t="s">
        <v>30</v>
      </c>
      <c r="AJ10" s="184" t="s">
        <v>30</v>
      </c>
      <c r="AK10" s="184" t="s">
        <v>30</v>
      </c>
      <c r="AL10" s="192" t="s">
        <v>30</v>
      </c>
      <c r="AM10" s="192" t="s">
        <v>30</v>
      </c>
      <c r="AN10" s="190" t="s">
        <v>31</v>
      </c>
      <c r="AO10" s="190" t="s">
        <v>31</v>
      </c>
      <c r="AP10" s="192" t="s">
        <v>30</v>
      </c>
      <c r="AQ10" s="192" t="s">
        <v>32</v>
      </c>
      <c r="AR10" s="192" t="s">
        <v>30</v>
      </c>
      <c r="AS10" s="192" t="s">
        <v>30</v>
      </c>
      <c r="AT10" s="192" t="s">
        <v>30</v>
      </c>
      <c r="AU10" s="190" t="s">
        <v>31</v>
      </c>
      <c r="AV10" s="190" t="s">
        <v>31</v>
      </c>
      <c r="AW10" s="192" t="s">
        <v>30</v>
      </c>
      <c r="AX10" s="192" t="s">
        <v>30</v>
      </c>
      <c r="AY10" s="192" t="s">
        <v>30</v>
      </c>
      <c r="AZ10" s="192" t="s">
        <v>30</v>
      </c>
      <c r="BA10" s="192" t="s">
        <v>30</v>
      </c>
      <c r="BB10" s="190" t="s">
        <v>31</v>
      </c>
      <c r="BC10" s="184"/>
      <c r="BD10" s="184"/>
      <c r="BE10" s="184"/>
      <c r="BG10" s="186">
        <f t="shared" si="15"/>
        <v>0</v>
      </c>
      <c r="BH10" s="187"/>
      <c r="BJ10" s="188"/>
      <c r="BS10" s="181"/>
    </row>
    <row r="11" spans="1:71" ht="13.8" customHeight="1" x14ac:dyDescent="0.3">
      <c r="A11" s="103" t="s">
        <v>216</v>
      </c>
      <c r="B11" s="103">
        <v>2393</v>
      </c>
      <c r="C11" s="104" t="s">
        <v>217</v>
      </c>
      <c r="D11" s="105"/>
      <c r="E11" s="104" t="s">
        <v>186</v>
      </c>
      <c r="F11" s="104" t="s">
        <v>193</v>
      </c>
      <c r="G11" s="104" t="s">
        <v>218</v>
      </c>
      <c r="H11" s="106" t="s">
        <v>214</v>
      </c>
      <c r="I11" s="106"/>
      <c r="J11" s="12" t="s">
        <v>219</v>
      </c>
      <c r="K11" s="13">
        <v>45796</v>
      </c>
      <c r="L11" s="14" t="s">
        <v>28</v>
      </c>
      <c r="M11" s="15">
        <f t="shared" si="1"/>
        <v>28</v>
      </c>
      <c r="N11" s="15">
        <f t="shared" si="2"/>
        <v>19</v>
      </c>
      <c r="O11" s="15">
        <f t="shared" si="3"/>
        <v>19</v>
      </c>
      <c r="P11" s="15">
        <f t="shared" si="4"/>
        <v>0</v>
      </c>
      <c r="Q11" s="15">
        <f t="shared" si="5"/>
        <v>8</v>
      </c>
      <c r="R11" s="15">
        <f t="shared" si="6"/>
        <v>0</v>
      </c>
      <c r="S11" s="15">
        <f t="shared" si="7"/>
        <v>1</v>
      </c>
      <c r="T11" s="15">
        <f t="shared" si="8"/>
        <v>0</v>
      </c>
      <c r="U11" s="15">
        <f t="shared" si="9"/>
        <v>1</v>
      </c>
      <c r="V11" s="16">
        <f t="shared" si="10"/>
        <v>0</v>
      </c>
      <c r="W11" s="15">
        <f t="shared" si="11"/>
        <v>1</v>
      </c>
      <c r="X11" s="17">
        <f t="shared" si="12"/>
        <v>0</v>
      </c>
      <c r="Y11" s="17">
        <f t="shared" si="13"/>
        <v>0</v>
      </c>
      <c r="Z11" s="16">
        <f t="shared" si="14"/>
        <v>1</v>
      </c>
      <c r="AA11" s="190" t="s">
        <v>31</v>
      </c>
      <c r="AB11" s="184" t="s">
        <v>30</v>
      </c>
      <c r="AC11" s="192" t="s">
        <v>32</v>
      </c>
      <c r="AD11" s="184" t="s">
        <v>30</v>
      </c>
      <c r="AE11" s="184" t="s">
        <v>30</v>
      </c>
      <c r="AF11" s="190" t="s">
        <v>31</v>
      </c>
      <c r="AG11" s="190" t="s">
        <v>31</v>
      </c>
      <c r="AH11" s="190" t="s">
        <v>31</v>
      </c>
      <c r="AI11" s="184" t="s">
        <v>30</v>
      </c>
      <c r="AJ11" s="184" t="s">
        <v>30</v>
      </c>
      <c r="AK11" s="184" t="s">
        <v>30</v>
      </c>
      <c r="AL11" s="184" t="s">
        <v>30</v>
      </c>
      <c r="AM11" s="184" t="s">
        <v>30</v>
      </c>
      <c r="AN11" s="193" t="s">
        <v>30</v>
      </c>
      <c r="AO11" s="190" t="s">
        <v>31</v>
      </c>
      <c r="AP11" s="184" t="s">
        <v>30</v>
      </c>
      <c r="AQ11" s="194" t="s">
        <v>113</v>
      </c>
      <c r="AR11" s="184" t="s">
        <v>30</v>
      </c>
      <c r="AS11" s="184" t="s">
        <v>30</v>
      </c>
      <c r="AT11" s="192" t="s">
        <v>30</v>
      </c>
      <c r="AU11" s="190" t="s">
        <v>31</v>
      </c>
      <c r="AV11" s="190" t="s">
        <v>31</v>
      </c>
      <c r="AW11" s="184" t="s">
        <v>30</v>
      </c>
      <c r="AX11" s="184" t="s">
        <v>30</v>
      </c>
      <c r="AY11" s="184" t="s">
        <v>30</v>
      </c>
      <c r="AZ11" s="184" t="s">
        <v>30</v>
      </c>
      <c r="BA11" s="184" t="s">
        <v>30</v>
      </c>
      <c r="BB11" s="190" t="s">
        <v>31</v>
      </c>
      <c r="BC11" s="184"/>
      <c r="BD11" s="184"/>
      <c r="BE11" s="184"/>
      <c r="BG11" s="186">
        <f t="shared" si="15"/>
        <v>0</v>
      </c>
      <c r="BH11" s="187"/>
      <c r="BJ11" s="188"/>
      <c r="BS11" s="181"/>
    </row>
    <row r="12" spans="1:71" ht="13.8" customHeight="1" x14ac:dyDescent="0.3">
      <c r="A12" s="127" t="s">
        <v>634</v>
      </c>
      <c r="B12" s="189"/>
      <c r="C12" s="111" t="s">
        <v>635</v>
      </c>
      <c r="D12" s="105"/>
      <c r="E12" s="104" t="s">
        <v>186</v>
      </c>
      <c r="F12" s="104" t="s">
        <v>199</v>
      </c>
      <c r="G12" s="104" t="s">
        <v>329</v>
      </c>
      <c r="H12" s="106" t="s">
        <v>214</v>
      </c>
      <c r="I12" s="195"/>
      <c r="J12" s="12" t="s">
        <v>202</v>
      </c>
      <c r="K12" s="13">
        <v>46069</v>
      </c>
      <c r="L12" s="14" t="s">
        <v>28</v>
      </c>
      <c r="M12" s="15">
        <f t="shared" si="1"/>
        <v>13</v>
      </c>
      <c r="N12" s="15">
        <f t="shared" si="2"/>
        <v>10</v>
      </c>
      <c r="O12" s="15">
        <f t="shared" si="3"/>
        <v>8.5</v>
      </c>
      <c r="P12" s="15">
        <f t="shared" si="4"/>
        <v>0</v>
      </c>
      <c r="Q12" s="15">
        <f t="shared" si="5"/>
        <v>3</v>
      </c>
      <c r="R12" s="15">
        <f t="shared" si="6"/>
        <v>1</v>
      </c>
      <c r="S12" s="15">
        <f t="shared" si="7"/>
        <v>0</v>
      </c>
      <c r="T12" s="15">
        <f t="shared" si="8"/>
        <v>1</v>
      </c>
      <c r="U12" s="15">
        <f t="shared" si="9"/>
        <v>0</v>
      </c>
      <c r="V12" s="16">
        <f t="shared" si="10"/>
        <v>1.5</v>
      </c>
      <c r="W12" s="15">
        <f t="shared" si="11"/>
        <v>4</v>
      </c>
      <c r="X12" s="17">
        <f t="shared" si="12"/>
        <v>0</v>
      </c>
      <c r="Y12" s="17">
        <f t="shared" si="13"/>
        <v>0</v>
      </c>
      <c r="Z12" s="16">
        <f t="shared" si="14"/>
        <v>1.5</v>
      </c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96" t="s">
        <v>30</v>
      </c>
      <c r="AQ12" s="196" t="s">
        <v>30</v>
      </c>
      <c r="AR12" s="196" t="s">
        <v>30</v>
      </c>
      <c r="AS12" s="196" t="s">
        <v>30</v>
      </c>
      <c r="AT12" s="183" t="s">
        <v>29</v>
      </c>
      <c r="AU12" s="190" t="s">
        <v>31</v>
      </c>
      <c r="AV12" s="190" t="s">
        <v>31</v>
      </c>
      <c r="AW12" s="192" t="s">
        <v>215</v>
      </c>
      <c r="AX12" s="193" t="s">
        <v>34</v>
      </c>
      <c r="AY12" s="192" t="s">
        <v>32</v>
      </c>
      <c r="AZ12" s="192" t="s">
        <v>32</v>
      </c>
      <c r="BA12" s="192" t="s">
        <v>32</v>
      </c>
      <c r="BB12" s="190" t="s">
        <v>31</v>
      </c>
      <c r="BC12" s="184"/>
      <c r="BD12" s="184"/>
      <c r="BE12" s="184"/>
      <c r="BG12" s="186">
        <f t="shared" si="15"/>
        <v>15</v>
      </c>
      <c r="BH12" s="187"/>
      <c r="BJ12" s="188"/>
      <c r="BS12" s="181"/>
    </row>
    <row r="13" spans="1:71" x14ac:dyDescent="0.3">
      <c r="A13" s="103" t="s">
        <v>223</v>
      </c>
      <c r="B13" s="103">
        <v>2385</v>
      </c>
      <c r="C13" s="104" t="s">
        <v>224</v>
      </c>
      <c r="D13" s="105"/>
      <c r="E13" s="104" t="s">
        <v>209</v>
      </c>
      <c r="F13" s="104" t="s">
        <v>225</v>
      </c>
      <c r="G13" s="104" t="s">
        <v>226</v>
      </c>
      <c r="H13" s="106" t="s">
        <v>214</v>
      </c>
      <c r="I13" s="106"/>
      <c r="J13" s="12" t="s">
        <v>227</v>
      </c>
      <c r="K13" s="13">
        <v>45572</v>
      </c>
      <c r="L13" s="14" t="s">
        <v>28</v>
      </c>
      <c r="M13" s="15">
        <f t="shared" si="1"/>
        <v>28</v>
      </c>
      <c r="N13" s="15">
        <f t="shared" si="2"/>
        <v>19</v>
      </c>
      <c r="O13" s="15">
        <f t="shared" si="3"/>
        <v>18</v>
      </c>
      <c r="P13" s="15">
        <f t="shared" si="4"/>
        <v>0</v>
      </c>
      <c r="Q13" s="15">
        <f t="shared" si="5"/>
        <v>8</v>
      </c>
      <c r="R13" s="15">
        <f t="shared" si="6"/>
        <v>0</v>
      </c>
      <c r="S13" s="15">
        <f t="shared" si="7"/>
        <v>1</v>
      </c>
      <c r="T13" s="15">
        <f t="shared" si="8"/>
        <v>2</v>
      </c>
      <c r="U13" s="15">
        <f t="shared" si="9"/>
        <v>1</v>
      </c>
      <c r="V13" s="16">
        <f t="shared" si="10"/>
        <v>1</v>
      </c>
      <c r="W13" s="15">
        <f t="shared" si="11"/>
        <v>5</v>
      </c>
      <c r="X13" s="17">
        <f t="shared" si="12"/>
        <v>0</v>
      </c>
      <c r="Y13" s="17">
        <f t="shared" si="13"/>
        <v>0</v>
      </c>
      <c r="Z13" s="16">
        <f t="shared" si="14"/>
        <v>2</v>
      </c>
      <c r="AA13" s="190" t="s">
        <v>31</v>
      </c>
      <c r="AB13" s="192" t="s">
        <v>32</v>
      </c>
      <c r="AC13" s="194" t="s">
        <v>113</v>
      </c>
      <c r="AD13" s="193" t="s">
        <v>30</v>
      </c>
      <c r="AE13" s="193" t="s">
        <v>30</v>
      </c>
      <c r="AF13" s="190" t="s">
        <v>31</v>
      </c>
      <c r="AG13" s="190" t="s">
        <v>31</v>
      </c>
      <c r="AH13" s="190" t="s">
        <v>31</v>
      </c>
      <c r="AI13" s="193" t="s">
        <v>30</v>
      </c>
      <c r="AJ13" s="193" t="s">
        <v>30</v>
      </c>
      <c r="AK13" s="193" t="s">
        <v>30</v>
      </c>
      <c r="AL13" s="193" t="s">
        <v>30</v>
      </c>
      <c r="AM13" s="192" t="s">
        <v>32</v>
      </c>
      <c r="AN13" s="192" t="s">
        <v>30</v>
      </c>
      <c r="AO13" s="190" t="s">
        <v>31</v>
      </c>
      <c r="AP13" s="193" t="s">
        <v>30</v>
      </c>
      <c r="AQ13" s="193" t="s">
        <v>30</v>
      </c>
      <c r="AR13" s="192" t="s">
        <v>30</v>
      </c>
      <c r="AS13" s="192" t="s">
        <v>30</v>
      </c>
      <c r="AT13" s="192" t="s">
        <v>215</v>
      </c>
      <c r="AU13" s="190" t="s">
        <v>31</v>
      </c>
      <c r="AV13" s="190" t="s">
        <v>31</v>
      </c>
      <c r="AW13" s="192" t="s">
        <v>215</v>
      </c>
      <c r="AX13" s="193" t="s">
        <v>34</v>
      </c>
      <c r="AY13" s="193" t="s">
        <v>34</v>
      </c>
      <c r="AZ13" s="192" t="s">
        <v>32</v>
      </c>
      <c r="BA13" s="184" t="s">
        <v>30</v>
      </c>
      <c r="BB13" s="190" t="s">
        <v>31</v>
      </c>
      <c r="BC13" s="184"/>
      <c r="BD13" s="184"/>
      <c r="BE13" s="184"/>
      <c r="BG13" s="186">
        <f t="shared" si="15"/>
        <v>0</v>
      </c>
      <c r="BH13" s="187"/>
      <c r="BJ13" s="188"/>
      <c r="BK13" s="197"/>
      <c r="BS13" s="181"/>
    </row>
    <row r="14" spans="1:71" ht="15" customHeight="1" x14ac:dyDescent="0.3">
      <c r="A14" s="103" t="s">
        <v>228</v>
      </c>
      <c r="B14" s="103">
        <v>8501</v>
      </c>
      <c r="C14" s="104" t="s">
        <v>229</v>
      </c>
      <c r="D14" s="105"/>
      <c r="E14" s="104" t="s">
        <v>230</v>
      </c>
      <c r="F14" s="104" t="s">
        <v>225</v>
      </c>
      <c r="G14" s="104" t="s">
        <v>231</v>
      </c>
      <c r="H14" s="106" t="s">
        <v>214</v>
      </c>
      <c r="I14" s="106"/>
      <c r="J14" s="12" t="s">
        <v>232</v>
      </c>
      <c r="K14" s="13">
        <v>45757</v>
      </c>
      <c r="L14" s="14" t="s">
        <v>28</v>
      </c>
      <c r="M14" s="15">
        <f t="shared" si="1"/>
        <v>28</v>
      </c>
      <c r="N14" s="15">
        <f t="shared" si="2"/>
        <v>18</v>
      </c>
      <c r="O14" s="15">
        <f t="shared" si="3"/>
        <v>18</v>
      </c>
      <c r="P14" s="15">
        <f t="shared" si="4"/>
        <v>0</v>
      </c>
      <c r="Q14" s="15">
        <f t="shared" si="5"/>
        <v>8</v>
      </c>
      <c r="R14" s="15">
        <f t="shared" si="6"/>
        <v>0</v>
      </c>
      <c r="S14" s="15">
        <f t="shared" si="7"/>
        <v>2</v>
      </c>
      <c r="T14" s="15">
        <f t="shared" si="8"/>
        <v>1</v>
      </c>
      <c r="U14" s="15">
        <f t="shared" si="9"/>
        <v>2</v>
      </c>
      <c r="V14" s="16">
        <f t="shared" si="10"/>
        <v>0</v>
      </c>
      <c r="W14" s="15">
        <f t="shared" si="11"/>
        <v>2</v>
      </c>
      <c r="X14" s="17">
        <f t="shared" si="12"/>
        <v>0</v>
      </c>
      <c r="Y14" s="17">
        <f t="shared" si="13"/>
        <v>0</v>
      </c>
      <c r="Z14" s="16">
        <f t="shared" si="14"/>
        <v>2</v>
      </c>
      <c r="AA14" s="190" t="s">
        <v>31</v>
      </c>
      <c r="AB14" s="184" t="s">
        <v>30</v>
      </c>
      <c r="AC14" s="184" t="s">
        <v>30</v>
      </c>
      <c r="AD14" s="193" t="s">
        <v>30</v>
      </c>
      <c r="AE14" s="184" t="s">
        <v>30</v>
      </c>
      <c r="AF14" s="190" t="s">
        <v>31</v>
      </c>
      <c r="AG14" s="190" t="s">
        <v>31</v>
      </c>
      <c r="AH14" s="190" t="s">
        <v>31</v>
      </c>
      <c r="AI14" s="184" t="s">
        <v>30</v>
      </c>
      <c r="AJ14" s="192" t="s">
        <v>33</v>
      </c>
      <c r="AK14" s="194" t="s">
        <v>113</v>
      </c>
      <c r="AL14" s="192" t="s">
        <v>32</v>
      </c>
      <c r="AM14" s="184" t="s">
        <v>30</v>
      </c>
      <c r="AN14" s="184" t="s">
        <v>30</v>
      </c>
      <c r="AO14" s="190" t="s">
        <v>31</v>
      </c>
      <c r="AP14" s="184" t="s">
        <v>30</v>
      </c>
      <c r="AQ14" s="192" t="s">
        <v>32</v>
      </c>
      <c r="AR14" s="192" t="s">
        <v>30</v>
      </c>
      <c r="AS14" s="192" t="s">
        <v>30</v>
      </c>
      <c r="AT14" s="184" t="s">
        <v>30</v>
      </c>
      <c r="AU14" s="190" t="s">
        <v>31</v>
      </c>
      <c r="AV14" s="190" t="s">
        <v>31</v>
      </c>
      <c r="AW14" s="184" t="s">
        <v>30</v>
      </c>
      <c r="AX14" s="184" t="s">
        <v>30</v>
      </c>
      <c r="AY14" s="184" t="s">
        <v>30</v>
      </c>
      <c r="AZ14" s="184" t="s">
        <v>30</v>
      </c>
      <c r="BA14" s="194" t="s">
        <v>113</v>
      </c>
      <c r="BB14" s="190" t="s">
        <v>31</v>
      </c>
      <c r="BC14" s="184"/>
      <c r="BD14" s="184"/>
      <c r="BE14" s="184"/>
      <c r="BG14" s="186">
        <f t="shared" si="15"/>
        <v>0</v>
      </c>
      <c r="BH14" s="187"/>
      <c r="BJ14" s="188"/>
      <c r="BN14" s="181"/>
      <c r="BS14" s="181"/>
    </row>
    <row r="15" spans="1:71" ht="15" customHeight="1" x14ac:dyDescent="0.3">
      <c r="A15" s="120" t="s">
        <v>560</v>
      </c>
      <c r="B15" s="120"/>
      <c r="C15" s="122" t="s">
        <v>561</v>
      </c>
      <c r="D15" s="105"/>
      <c r="E15" s="104" t="s">
        <v>230</v>
      </c>
      <c r="F15" s="104" t="s">
        <v>225</v>
      </c>
      <c r="G15" s="104" t="s">
        <v>231</v>
      </c>
      <c r="H15" s="106" t="s">
        <v>214</v>
      </c>
      <c r="I15" s="106"/>
      <c r="J15" s="12" t="s">
        <v>232</v>
      </c>
      <c r="K15" s="13">
        <v>45992</v>
      </c>
      <c r="L15" s="14" t="s">
        <v>28</v>
      </c>
      <c r="M15" s="15">
        <f t="shared" si="1"/>
        <v>3</v>
      </c>
      <c r="N15" s="15">
        <f t="shared" si="2"/>
        <v>2</v>
      </c>
      <c r="O15" s="15">
        <f t="shared" si="3"/>
        <v>2</v>
      </c>
      <c r="P15" s="15">
        <f t="shared" si="4"/>
        <v>0</v>
      </c>
      <c r="Q15" s="15">
        <f t="shared" si="5"/>
        <v>1</v>
      </c>
      <c r="R15" s="15">
        <f t="shared" si="6"/>
        <v>0</v>
      </c>
      <c r="S15" s="15">
        <f t="shared" si="7"/>
        <v>0</v>
      </c>
      <c r="T15" s="15">
        <f t="shared" si="8"/>
        <v>1</v>
      </c>
      <c r="U15" s="15">
        <f t="shared" si="9"/>
        <v>0</v>
      </c>
      <c r="V15" s="16">
        <f t="shared" si="10"/>
        <v>0</v>
      </c>
      <c r="W15" s="15">
        <f t="shared" si="11"/>
        <v>1</v>
      </c>
      <c r="X15" s="17">
        <f t="shared" si="12"/>
        <v>0</v>
      </c>
      <c r="Y15" s="17">
        <f t="shared" si="13"/>
        <v>0</v>
      </c>
      <c r="Z15" s="16">
        <f t="shared" si="14"/>
        <v>0</v>
      </c>
      <c r="AA15" s="190" t="s">
        <v>31</v>
      </c>
      <c r="AB15" s="192" t="s">
        <v>32</v>
      </c>
      <c r="AC15" s="192" t="s">
        <v>33</v>
      </c>
      <c r="AD15" s="183" t="s">
        <v>162</v>
      </c>
      <c r="AE15" s="183" t="s">
        <v>162</v>
      </c>
      <c r="AF15" s="183" t="s">
        <v>162</v>
      </c>
      <c r="AG15" s="183" t="s">
        <v>162</v>
      </c>
      <c r="AH15" s="183" t="s">
        <v>162</v>
      </c>
      <c r="AI15" s="183" t="s">
        <v>162</v>
      </c>
      <c r="AJ15" s="183" t="s">
        <v>162</v>
      </c>
      <c r="AK15" s="183" t="s">
        <v>162</v>
      </c>
      <c r="AL15" s="183" t="s">
        <v>162</v>
      </c>
      <c r="AM15" s="183" t="s">
        <v>162</v>
      </c>
      <c r="AN15" s="183" t="s">
        <v>162</v>
      </c>
      <c r="AO15" s="183" t="s">
        <v>162</v>
      </c>
      <c r="AP15" s="183" t="s">
        <v>162</v>
      </c>
      <c r="AQ15" s="183" t="s">
        <v>162</v>
      </c>
      <c r="AR15" s="183" t="s">
        <v>162</v>
      </c>
      <c r="AS15" s="183" t="s">
        <v>162</v>
      </c>
      <c r="AT15" s="183" t="s">
        <v>162</v>
      </c>
      <c r="AU15" s="183" t="s">
        <v>162</v>
      </c>
      <c r="AV15" s="183" t="s">
        <v>162</v>
      </c>
      <c r="AW15" s="183" t="s">
        <v>162</v>
      </c>
      <c r="AX15" s="183" t="s">
        <v>162</v>
      </c>
      <c r="AY15" s="183" t="s">
        <v>162</v>
      </c>
      <c r="AZ15" s="183" t="s">
        <v>162</v>
      </c>
      <c r="BA15" s="183" t="s">
        <v>162</v>
      </c>
      <c r="BB15" s="183" t="s">
        <v>162</v>
      </c>
      <c r="BC15" s="184"/>
      <c r="BD15" s="184"/>
      <c r="BE15" s="184"/>
      <c r="BG15" s="186">
        <f t="shared" si="15"/>
        <v>0</v>
      </c>
      <c r="BH15" s="187"/>
      <c r="BJ15" s="188"/>
      <c r="BN15" s="181"/>
      <c r="BS15" s="181"/>
    </row>
    <row r="16" spans="1:71" ht="15" customHeight="1" x14ac:dyDescent="0.3">
      <c r="A16" s="103" t="s">
        <v>233</v>
      </c>
      <c r="B16" s="103"/>
      <c r="C16" s="104" t="s">
        <v>234</v>
      </c>
      <c r="D16" s="105"/>
      <c r="E16" s="104" t="s">
        <v>192</v>
      </c>
      <c r="F16" s="104" t="s">
        <v>225</v>
      </c>
      <c r="G16" s="104" t="s">
        <v>231</v>
      </c>
      <c r="H16" s="106" t="s">
        <v>214</v>
      </c>
      <c r="I16" s="106"/>
      <c r="J16" s="12" t="s">
        <v>235</v>
      </c>
      <c r="K16" s="13">
        <v>45848</v>
      </c>
      <c r="L16" s="14" t="s">
        <v>28</v>
      </c>
      <c r="M16" s="15">
        <f t="shared" si="1"/>
        <v>28</v>
      </c>
      <c r="N16" s="15">
        <f t="shared" si="2"/>
        <v>20</v>
      </c>
      <c r="O16" s="15">
        <f t="shared" si="3"/>
        <v>20</v>
      </c>
      <c r="P16" s="15">
        <f t="shared" si="4"/>
        <v>0</v>
      </c>
      <c r="Q16" s="15">
        <f t="shared" si="5"/>
        <v>8</v>
      </c>
      <c r="R16" s="15">
        <f t="shared" si="6"/>
        <v>0</v>
      </c>
      <c r="S16" s="15">
        <f t="shared" si="7"/>
        <v>0</v>
      </c>
      <c r="T16" s="15">
        <f t="shared" si="8"/>
        <v>0</v>
      </c>
      <c r="U16" s="15">
        <f t="shared" si="9"/>
        <v>0</v>
      </c>
      <c r="V16" s="16">
        <f t="shared" si="10"/>
        <v>0</v>
      </c>
      <c r="W16" s="15">
        <f t="shared" si="11"/>
        <v>0</v>
      </c>
      <c r="X16" s="17">
        <f t="shared" si="12"/>
        <v>0</v>
      </c>
      <c r="Y16" s="17">
        <f t="shared" si="13"/>
        <v>0</v>
      </c>
      <c r="Z16" s="16">
        <f t="shared" si="14"/>
        <v>0</v>
      </c>
      <c r="AA16" s="190" t="s">
        <v>31</v>
      </c>
      <c r="AB16" s="192" t="s">
        <v>30</v>
      </c>
      <c r="AC16" s="192" t="s">
        <v>30</v>
      </c>
      <c r="AD16" s="192" t="s">
        <v>30</v>
      </c>
      <c r="AE16" s="184" t="s">
        <v>30</v>
      </c>
      <c r="AF16" s="190" t="s">
        <v>31</v>
      </c>
      <c r="AG16" s="190" t="s">
        <v>31</v>
      </c>
      <c r="AH16" s="190" t="s">
        <v>31</v>
      </c>
      <c r="AI16" s="184" t="s">
        <v>30</v>
      </c>
      <c r="AJ16" s="184" t="s">
        <v>30</v>
      </c>
      <c r="AK16" s="184" t="s">
        <v>30</v>
      </c>
      <c r="AL16" s="184" t="s">
        <v>30</v>
      </c>
      <c r="AM16" s="184" t="s">
        <v>30</v>
      </c>
      <c r="AN16" s="184" t="s">
        <v>30</v>
      </c>
      <c r="AO16" s="190" t="s">
        <v>31</v>
      </c>
      <c r="AP16" s="184" t="s">
        <v>30</v>
      </c>
      <c r="AQ16" s="184" t="s">
        <v>30</v>
      </c>
      <c r="AR16" s="184" t="s">
        <v>30</v>
      </c>
      <c r="AS16" s="184" t="s">
        <v>30</v>
      </c>
      <c r="AT16" s="184" t="s">
        <v>30</v>
      </c>
      <c r="AU16" s="190" t="s">
        <v>31</v>
      </c>
      <c r="AV16" s="190" t="s">
        <v>31</v>
      </c>
      <c r="AW16" s="184" t="s">
        <v>30</v>
      </c>
      <c r="AX16" s="184" t="s">
        <v>30</v>
      </c>
      <c r="AY16" s="184" t="s">
        <v>30</v>
      </c>
      <c r="AZ16" s="184" t="s">
        <v>30</v>
      </c>
      <c r="BA16" s="184" t="s">
        <v>30</v>
      </c>
      <c r="BB16" s="190" t="s">
        <v>31</v>
      </c>
      <c r="BC16" s="184"/>
      <c r="BD16" s="184"/>
      <c r="BE16" s="184"/>
      <c r="BG16" s="186">
        <f t="shared" si="15"/>
        <v>0</v>
      </c>
      <c r="BH16" s="187"/>
      <c r="BJ16" s="188"/>
      <c r="BS16" s="181"/>
    </row>
    <row r="17" spans="1:71" ht="15" customHeight="1" x14ac:dyDescent="0.3">
      <c r="A17" s="120" t="s">
        <v>564</v>
      </c>
      <c r="B17" s="120"/>
      <c r="C17" s="122" t="s">
        <v>365</v>
      </c>
      <c r="D17" s="105"/>
      <c r="E17" s="104" t="s">
        <v>192</v>
      </c>
      <c r="F17" s="104" t="s">
        <v>225</v>
      </c>
      <c r="G17" s="104" t="s">
        <v>231</v>
      </c>
      <c r="H17" s="106" t="s">
        <v>214</v>
      </c>
      <c r="I17" s="106"/>
      <c r="J17" s="12"/>
      <c r="K17" s="13">
        <v>46041</v>
      </c>
      <c r="L17" s="14" t="s">
        <v>28</v>
      </c>
      <c r="M17" s="15">
        <f t="shared" si="1"/>
        <v>3</v>
      </c>
      <c r="N17" s="15">
        <f t="shared" si="2"/>
        <v>2</v>
      </c>
      <c r="O17" s="15">
        <f t="shared" si="3"/>
        <v>2</v>
      </c>
      <c r="P17" s="15">
        <f t="shared" si="4"/>
        <v>0</v>
      </c>
      <c r="Q17" s="15">
        <f t="shared" si="5"/>
        <v>1</v>
      </c>
      <c r="R17" s="15">
        <f t="shared" si="6"/>
        <v>0</v>
      </c>
      <c r="S17" s="15">
        <f t="shared" si="7"/>
        <v>0</v>
      </c>
      <c r="T17" s="15">
        <f t="shared" si="8"/>
        <v>0</v>
      </c>
      <c r="U17" s="15">
        <f t="shared" si="9"/>
        <v>0</v>
      </c>
      <c r="V17" s="16">
        <f t="shared" si="10"/>
        <v>0</v>
      </c>
      <c r="W17" s="15">
        <f t="shared" si="11"/>
        <v>0</v>
      </c>
      <c r="X17" s="17">
        <f t="shared" si="12"/>
        <v>0</v>
      </c>
      <c r="Y17" s="17">
        <f t="shared" si="13"/>
        <v>0</v>
      </c>
      <c r="Z17" s="16">
        <f t="shared" si="14"/>
        <v>0</v>
      </c>
      <c r="AA17" s="190" t="s">
        <v>31</v>
      </c>
      <c r="AB17" s="192" t="s">
        <v>30</v>
      </c>
      <c r="AC17" s="192" t="s">
        <v>30</v>
      </c>
      <c r="AD17" s="183" t="s">
        <v>156</v>
      </c>
      <c r="AE17" s="183" t="s">
        <v>156</v>
      </c>
      <c r="AF17" s="183" t="s">
        <v>156</v>
      </c>
      <c r="AG17" s="183" t="s">
        <v>156</v>
      </c>
      <c r="AH17" s="183" t="s">
        <v>156</v>
      </c>
      <c r="AI17" s="183" t="s">
        <v>156</v>
      </c>
      <c r="AJ17" s="183" t="s">
        <v>156</v>
      </c>
      <c r="AK17" s="183" t="s">
        <v>156</v>
      </c>
      <c r="AL17" s="183" t="s">
        <v>156</v>
      </c>
      <c r="AM17" s="183" t="s">
        <v>156</v>
      </c>
      <c r="AN17" s="183" t="s">
        <v>156</v>
      </c>
      <c r="AO17" s="183" t="s">
        <v>156</v>
      </c>
      <c r="AP17" s="183" t="s">
        <v>156</v>
      </c>
      <c r="AQ17" s="183" t="s">
        <v>156</v>
      </c>
      <c r="AR17" s="183" t="s">
        <v>156</v>
      </c>
      <c r="AS17" s="183" t="s">
        <v>156</v>
      </c>
      <c r="AT17" s="183" t="s">
        <v>156</v>
      </c>
      <c r="AU17" s="183" t="s">
        <v>156</v>
      </c>
      <c r="AV17" s="183" t="s">
        <v>156</v>
      </c>
      <c r="AW17" s="183" t="s">
        <v>156</v>
      </c>
      <c r="AX17" s="183" t="s">
        <v>156</v>
      </c>
      <c r="AY17" s="183" t="s">
        <v>156</v>
      </c>
      <c r="AZ17" s="183" t="s">
        <v>156</v>
      </c>
      <c r="BA17" s="183" t="s">
        <v>156</v>
      </c>
      <c r="BB17" s="183" t="s">
        <v>156</v>
      </c>
      <c r="BC17" s="184"/>
      <c r="BD17" s="184"/>
      <c r="BE17" s="184"/>
      <c r="BG17" s="186">
        <f t="shared" si="15"/>
        <v>0</v>
      </c>
      <c r="BH17" s="187"/>
      <c r="BJ17" s="188"/>
      <c r="BS17" s="181"/>
    </row>
    <row r="18" spans="1:71" ht="15" customHeight="1" x14ac:dyDescent="0.3">
      <c r="A18" s="127" t="s">
        <v>364</v>
      </c>
      <c r="B18" s="189"/>
      <c r="C18" s="111" t="s">
        <v>365</v>
      </c>
      <c r="D18" s="105"/>
      <c r="E18" s="100" t="s">
        <v>209</v>
      </c>
      <c r="F18" s="100" t="s">
        <v>334</v>
      </c>
      <c r="G18" s="100" t="s">
        <v>366</v>
      </c>
      <c r="H18" s="102" t="s">
        <v>317</v>
      </c>
      <c r="I18" s="102"/>
      <c r="J18" s="12"/>
      <c r="K18" s="13">
        <v>46057</v>
      </c>
      <c r="L18" s="14" t="s">
        <v>28</v>
      </c>
      <c r="M18" s="15">
        <f t="shared" si="1"/>
        <v>25</v>
      </c>
      <c r="N18" s="15">
        <f t="shared" si="2"/>
        <v>18</v>
      </c>
      <c r="O18" s="15">
        <f t="shared" si="3"/>
        <v>14</v>
      </c>
      <c r="P18" s="15">
        <f t="shared" si="4"/>
        <v>0</v>
      </c>
      <c r="Q18" s="15">
        <f t="shared" si="5"/>
        <v>7</v>
      </c>
      <c r="R18" s="15">
        <f t="shared" si="6"/>
        <v>3</v>
      </c>
      <c r="S18" s="15">
        <f t="shared" si="7"/>
        <v>0</v>
      </c>
      <c r="T18" s="15">
        <f t="shared" si="8"/>
        <v>0</v>
      </c>
      <c r="U18" s="15">
        <f t="shared" si="9"/>
        <v>0</v>
      </c>
      <c r="V18" s="16">
        <f t="shared" si="10"/>
        <v>4</v>
      </c>
      <c r="W18" s="15">
        <f t="shared" si="11"/>
        <v>2</v>
      </c>
      <c r="X18" s="17">
        <f t="shared" si="12"/>
        <v>0</v>
      </c>
      <c r="Y18" s="17">
        <f t="shared" si="13"/>
        <v>0</v>
      </c>
      <c r="Z18" s="16">
        <f t="shared" si="14"/>
        <v>4</v>
      </c>
      <c r="AA18" s="190"/>
      <c r="AB18" s="190"/>
      <c r="AC18" s="190"/>
      <c r="AD18" s="192" t="s">
        <v>30</v>
      </c>
      <c r="AE18" s="183" t="s">
        <v>29</v>
      </c>
      <c r="AF18" s="190" t="s">
        <v>31</v>
      </c>
      <c r="AG18" s="190" t="s">
        <v>31</v>
      </c>
      <c r="AH18" s="190" t="s">
        <v>31</v>
      </c>
      <c r="AI18" s="192" t="s">
        <v>32</v>
      </c>
      <c r="AJ18" s="192" t="s">
        <v>32</v>
      </c>
      <c r="AK18" s="184" t="s">
        <v>30</v>
      </c>
      <c r="AL18" s="184" t="s">
        <v>30</v>
      </c>
      <c r="AM18" s="184" t="s">
        <v>30</v>
      </c>
      <c r="AN18" s="184" t="s">
        <v>30</v>
      </c>
      <c r="AO18" s="190" t="s">
        <v>31</v>
      </c>
      <c r="AP18" s="183" t="s">
        <v>29</v>
      </c>
      <c r="AQ18" s="192" t="s">
        <v>30</v>
      </c>
      <c r="AR18" s="184" t="s">
        <v>30</v>
      </c>
      <c r="AS18" s="184" t="s">
        <v>30</v>
      </c>
      <c r="AT18" s="193" t="s">
        <v>34</v>
      </c>
      <c r="AU18" s="190" t="s">
        <v>31</v>
      </c>
      <c r="AV18" s="190" t="s">
        <v>31</v>
      </c>
      <c r="AW18" s="184" t="s">
        <v>30</v>
      </c>
      <c r="AX18" s="184" t="s">
        <v>30</v>
      </c>
      <c r="AY18" s="193" t="s">
        <v>34</v>
      </c>
      <c r="AZ18" s="184" t="s">
        <v>30</v>
      </c>
      <c r="BA18" s="183" t="s">
        <v>29</v>
      </c>
      <c r="BB18" s="190" t="s">
        <v>31</v>
      </c>
      <c r="BC18" s="184"/>
      <c r="BD18" s="184"/>
      <c r="BE18" s="184"/>
      <c r="BG18" s="186">
        <f t="shared" si="15"/>
        <v>3</v>
      </c>
      <c r="BH18" s="187"/>
      <c r="BJ18" s="188"/>
      <c r="BN18" s="181"/>
      <c r="BS18" s="181"/>
    </row>
    <row r="19" spans="1:71" ht="15" customHeight="1" x14ac:dyDescent="0.3">
      <c r="A19" s="103" t="s">
        <v>565</v>
      </c>
      <c r="B19" s="103"/>
      <c r="C19" s="104" t="s">
        <v>566</v>
      </c>
      <c r="D19" s="105"/>
      <c r="E19" s="104" t="s">
        <v>192</v>
      </c>
      <c r="F19" s="104" t="s">
        <v>225</v>
      </c>
      <c r="G19" s="104" t="s">
        <v>231</v>
      </c>
      <c r="H19" s="106" t="s">
        <v>214</v>
      </c>
      <c r="I19" s="106"/>
      <c r="J19" s="12"/>
      <c r="K19" s="13">
        <v>46041</v>
      </c>
      <c r="L19" s="14" t="s">
        <v>28</v>
      </c>
      <c r="M19" s="15">
        <f t="shared" si="1"/>
        <v>28</v>
      </c>
      <c r="N19" s="15">
        <f t="shared" si="2"/>
        <v>20</v>
      </c>
      <c r="O19" s="15">
        <f t="shared" si="3"/>
        <v>18</v>
      </c>
      <c r="P19" s="15">
        <f t="shared" si="4"/>
        <v>0</v>
      </c>
      <c r="Q19" s="15">
        <f t="shared" si="5"/>
        <v>8</v>
      </c>
      <c r="R19" s="15">
        <f t="shared" si="6"/>
        <v>2</v>
      </c>
      <c r="S19" s="15">
        <f t="shared" si="7"/>
        <v>0</v>
      </c>
      <c r="T19" s="15">
        <f t="shared" si="8"/>
        <v>0</v>
      </c>
      <c r="U19" s="15">
        <f t="shared" si="9"/>
        <v>0</v>
      </c>
      <c r="V19" s="16">
        <f t="shared" si="10"/>
        <v>2</v>
      </c>
      <c r="W19" s="15">
        <f t="shared" si="11"/>
        <v>1</v>
      </c>
      <c r="X19" s="17">
        <f t="shared" si="12"/>
        <v>0</v>
      </c>
      <c r="Y19" s="17">
        <f t="shared" si="13"/>
        <v>0</v>
      </c>
      <c r="Z19" s="16">
        <f t="shared" si="14"/>
        <v>2</v>
      </c>
      <c r="AA19" s="190" t="s">
        <v>31</v>
      </c>
      <c r="AB19" s="183" t="s">
        <v>29</v>
      </c>
      <c r="AC19" s="183" t="s">
        <v>29</v>
      </c>
      <c r="AD19" s="184" t="s">
        <v>30</v>
      </c>
      <c r="AE19" s="184" t="s">
        <v>30</v>
      </c>
      <c r="AF19" s="190" t="s">
        <v>31</v>
      </c>
      <c r="AG19" s="190" t="s">
        <v>31</v>
      </c>
      <c r="AH19" s="190" t="s">
        <v>31</v>
      </c>
      <c r="AI19" s="184" t="s">
        <v>30</v>
      </c>
      <c r="AJ19" s="184" t="s">
        <v>30</v>
      </c>
      <c r="AK19" s="184" t="s">
        <v>30</v>
      </c>
      <c r="AL19" s="184" t="s">
        <v>30</v>
      </c>
      <c r="AM19" s="192" t="s">
        <v>30</v>
      </c>
      <c r="AN19" s="184" t="s">
        <v>30</v>
      </c>
      <c r="AO19" s="190" t="s">
        <v>31</v>
      </c>
      <c r="AP19" s="184" t="s">
        <v>30</v>
      </c>
      <c r="AQ19" s="184" t="s">
        <v>30</v>
      </c>
      <c r="AR19" s="184" t="s">
        <v>30</v>
      </c>
      <c r="AS19" s="184" t="s">
        <v>30</v>
      </c>
      <c r="AT19" s="192" t="s">
        <v>30</v>
      </c>
      <c r="AU19" s="190" t="s">
        <v>31</v>
      </c>
      <c r="AV19" s="190" t="s">
        <v>31</v>
      </c>
      <c r="AW19" s="184" t="s">
        <v>30</v>
      </c>
      <c r="AX19" s="184" t="s">
        <v>30</v>
      </c>
      <c r="AY19" s="192" t="s">
        <v>32</v>
      </c>
      <c r="AZ19" s="184" t="s">
        <v>30</v>
      </c>
      <c r="BA19" s="184" t="s">
        <v>30</v>
      </c>
      <c r="BB19" s="190" t="s">
        <v>31</v>
      </c>
      <c r="BC19" s="184"/>
      <c r="BD19" s="184"/>
      <c r="BE19" s="184"/>
      <c r="BG19" s="186">
        <f t="shared" si="15"/>
        <v>0</v>
      </c>
      <c r="BH19" s="187"/>
      <c r="BJ19" s="188"/>
      <c r="BS19" s="181"/>
    </row>
    <row r="20" spans="1:71" ht="15" customHeight="1" x14ac:dyDescent="0.3">
      <c r="A20" s="103" t="s">
        <v>567</v>
      </c>
      <c r="B20" s="103"/>
      <c r="C20" s="104" t="s">
        <v>568</v>
      </c>
      <c r="D20" s="105"/>
      <c r="E20" s="104" t="s">
        <v>192</v>
      </c>
      <c r="F20" s="104" t="s">
        <v>225</v>
      </c>
      <c r="G20" s="104" t="s">
        <v>231</v>
      </c>
      <c r="H20" s="106" t="s">
        <v>214</v>
      </c>
      <c r="I20" s="106"/>
      <c r="J20" s="12"/>
      <c r="K20" s="13">
        <v>46041</v>
      </c>
      <c r="L20" s="14" t="s">
        <v>28</v>
      </c>
      <c r="M20" s="15">
        <f t="shared" si="1"/>
        <v>28</v>
      </c>
      <c r="N20" s="15">
        <f t="shared" si="2"/>
        <v>19</v>
      </c>
      <c r="O20" s="15">
        <f t="shared" si="3"/>
        <v>14.5</v>
      </c>
      <c r="P20" s="15">
        <f t="shared" si="4"/>
        <v>0</v>
      </c>
      <c r="Q20" s="15">
        <f t="shared" si="5"/>
        <v>9</v>
      </c>
      <c r="R20" s="15">
        <f t="shared" si="6"/>
        <v>3</v>
      </c>
      <c r="S20" s="15">
        <f t="shared" si="7"/>
        <v>0</v>
      </c>
      <c r="T20" s="15">
        <f t="shared" si="8"/>
        <v>1</v>
      </c>
      <c r="U20" s="15">
        <f t="shared" si="9"/>
        <v>0</v>
      </c>
      <c r="V20" s="16">
        <f t="shared" si="10"/>
        <v>4.5</v>
      </c>
      <c r="W20" s="15">
        <f t="shared" si="11"/>
        <v>4</v>
      </c>
      <c r="X20" s="17">
        <f t="shared" si="12"/>
        <v>0</v>
      </c>
      <c r="Y20" s="17">
        <f t="shared" si="13"/>
        <v>0</v>
      </c>
      <c r="Z20" s="16">
        <f t="shared" si="14"/>
        <v>4.5</v>
      </c>
      <c r="AA20" s="190" t="s">
        <v>31</v>
      </c>
      <c r="AB20" s="192" t="s">
        <v>30</v>
      </c>
      <c r="AC20" s="184" t="s">
        <v>30</v>
      </c>
      <c r="AD20" s="192" t="s">
        <v>30</v>
      </c>
      <c r="AE20" s="192" t="s">
        <v>30</v>
      </c>
      <c r="AF20" s="190" t="s">
        <v>31</v>
      </c>
      <c r="AG20" s="190" t="s">
        <v>31</v>
      </c>
      <c r="AH20" s="190" t="s">
        <v>31</v>
      </c>
      <c r="AI20" s="192" t="s">
        <v>30</v>
      </c>
      <c r="AJ20" s="192" t="s">
        <v>30</v>
      </c>
      <c r="AK20" s="184" t="s">
        <v>30</v>
      </c>
      <c r="AL20" s="184" t="s">
        <v>30</v>
      </c>
      <c r="AM20" s="192" t="s">
        <v>32</v>
      </c>
      <c r="AN20" s="190" t="s">
        <v>31</v>
      </c>
      <c r="AO20" s="190" t="s">
        <v>31</v>
      </c>
      <c r="AP20" s="192" t="s">
        <v>30</v>
      </c>
      <c r="AQ20" s="192" t="s">
        <v>32</v>
      </c>
      <c r="AR20" s="192" t="s">
        <v>32</v>
      </c>
      <c r="AS20" s="183" t="s">
        <v>133</v>
      </c>
      <c r="AT20" s="183" t="s">
        <v>133</v>
      </c>
      <c r="AU20" s="190" t="s">
        <v>31</v>
      </c>
      <c r="AV20" s="190" t="s">
        <v>31</v>
      </c>
      <c r="AW20" s="192" t="s">
        <v>215</v>
      </c>
      <c r="AX20" s="183" t="s">
        <v>133</v>
      </c>
      <c r="AY20" s="192" t="s">
        <v>34</v>
      </c>
      <c r="AZ20" s="192" t="s">
        <v>34</v>
      </c>
      <c r="BA20" s="192" t="s">
        <v>34</v>
      </c>
      <c r="BB20" s="190" t="s">
        <v>31</v>
      </c>
      <c r="BC20" s="184"/>
      <c r="BD20" s="184"/>
      <c r="BE20" s="184"/>
      <c r="BG20" s="186">
        <f t="shared" si="15"/>
        <v>0</v>
      </c>
      <c r="BH20" s="187"/>
      <c r="BJ20" s="188"/>
      <c r="BS20" s="181"/>
    </row>
    <row r="21" spans="1:71" ht="15" customHeight="1" x14ac:dyDescent="0.3">
      <c r="A21" s="120" t="s">
        <v>569</v>
      </c>
      <c r="B21" s="120"/>
      <c r="C21" s="122" t="s">
        <v>570</v>
      </c>
      <c r="D21" s="105"/>
      <c r="E21" s="104" t="s">
        <v>192</v>
      </c>
      <c r="F21" s="104" t="s">
        <v>225</v>
      </c>
      <c r="G21" s="104" t="s">
        <v>231</v>
      </c>
      <c r="H21" s="106" t="s">
        <v>214</v>
      </c>
      <c r="I21" s="106"/>
      <c r="J21" s="12"/>
      <c r="K21" s="13">
        <v>46041</v>
      </c>
      <c r="L21" s="14" t="s">
        <v>28</v>
      </c>
      <c r="M21" s="15">
        <f t="shared" si="1"/>
        <v>10</v>
      </c>
      <c r="N21" s="15">
        <f t="shared" si="2"/>
        <v>6</v>
      </c>
      <c r="O21" s="15">
        <f t="shared" si="3"/>
        <v>5</v>
      </c>
      <c r="P21" s="15">
        <f t="shared" si="4"/>
        <v>0</v>
      </c>
      <c r="Q21" s="15">
        <f t="shared" si="5"/>
        <v>4</v>
      </c>
      <c r="R21" s="15">
        <f t="shared" si="6"/>
        <v>1</v>
      </c>
      <c r="S21" s="15">
        <f t="shared" si="7"/>
        <v>0</v>
      </c>
      <c r="T21" s="15">
        <f t="shared" si="8"/>
        <v>0</v>
      </c>
      <c r="U21" s="15">
        <f t="shared" si="9"/>
        <v>0</v>
      </c>
      <c r="V21" s="16">
        <f t="shared" si="10"/>
        <v>1</v>
      </c>
      <c r="W21" s="15">
        <f t="shared" si="11"/>
        <v>0</v>
      </c>
      <c r="X21" s="17">
        <f t="shared" si="12"/>
        <v>0</v>
      </c>
      <c r="Y21" s="17">
        <f t="shared" si="13"/>
        <v>0</v>
      </c>
      <c r="Z21" s="16">
        <f t="shared" si="14"/>
        <v>1</v>
      </c>
      <c r="AA21" s="190" t="s">
        <v>31</v>
      </c>
      <c r="AB21" s="192" t="s">
        <v>30</v>
      </c>
      <c r="AC21" s="184" t="s">
        <v>30</v>
      </c>
      <c r="AD21" s="192" t="s">
        <v>30</v>
      </c>
      <c r="AE21" s="183" t="s">
        <v>29</v>
      </c>
      <c r="AF21" s="190" t="s">
        <v>31</v>
      </c>
      <c r="AG21" s="190" t="s">
        <v>31</v>
      </c>
      <c r="AH21" s="190" t="s">
        <v>31</v>
      </c>
      <c r="AI21" s="184" t="s">
        <v>30</v>
      </c>
      <c r="AJ21" s="184" t="s">
        <v>30</v>
      </c>
      <c r="AK21" s="183" t="s">
        <v>165</v>
      </c>
      <c r="AL21" s="183" t="s">
        <v>165</v>
      </c>
      <c r="AM21" s="183" t="s">
        <v>165</v>
      </c>
      <c r="AN21" s="183" t="s">
        <v>165</v>
      </c>
      <c r="AO21" s="183" t="s">
        <v>165</v>
      </c>
      <c r="AP21" s="183" t="s">
        <v>165</v>
      </c>
      <c r="AQ21" s="183" t="s">
        <v>165</v>
      </c>
      <c r="AR21" s="183" t="s">
        <v>165</v>
      </c>
      <c r="AS21" s="183" t="s">
        <v>165</v>
      </c>
      <c r="AT21" s="183" t="s">
        <v>165</v>
      </c>
      <c r="AU21" s="183" t="s">
        <v>165</v>
      </c>
      <c r="AV21" s="183" t="s">
        <v>165</v>
      </c>
      <c r="AW21" s="183" t="s">
        <v>165</v>
      </c>
      <c r="AX21" s="183" t="s">
        <v>165</v>
      </c>
      <c r="AY21" s="183" t="s">
        <v>165</v>
      </c>
      <c r="AZ21" s="183" t="s">
        <v>165</v>
      </c>
      <c r="BA21" s="183" t="s">
        <v>165</v>
      </c>
      <c r="BB21" s="183" t="s">
        <v>165</v>
      </c>
      <c r="BC21" s="184"/>
      <c r="BD21" s="184"/>
      <c r="BE21" s="184"/>
      <c r="BG21" s="186">
        <f t="shared" si="15"/>
        <v>0</v>
      </c>
      <c r="BH21" s="187"/>
      <c r="BJ21" s="188"/>
      <c r="BS21" s="181"/>
    </row>
    <row r="22" spans="1:71" x14ac:dyDescent="0.3">
      <c r="A22" s="114" t="s">
        <v>236</v>
      </c>
      <c r="B22" s="114">
        <v>2013</v>
      </c>
      <c r="C22" s="115" t="s">
        <v>237</v>
      </c>
      <c r="D22" s="115"/>
      <c r="E22" s="115" t="s">
        <v>230</v>
      </c>
      <c r="F22" s="115" t="s">
        <v>193</v>
      </c>
      <c r="G22" s="115" t="s">
        <v>238</v>
      </c>
      <c r="H22" s="116" t="s">
        <v>36</v>
      </c>
      <c r="I22" s="117" t="s">
        <v>239</v>
      </c>
      <c r="J22" s="12" t="s">
        <v>35</v>
      </c>
      <c r="K22" s="13">
        <v>44153</v>
      </c>
      <c r="L22" s="14" t="s">
        <v>28</v>
      </c>
      <c r="M22" s="15">
        <f t="shared" si="1"/>
        <v>28</v>
      </c>
      <c r="N22" s="15">
        <f t="shared" si="2"/>
        <v>20</v>
      </c>
      <c r="O22" s="15">
        <f t="shared" si="3"/>
        <v>20</v>
      </c>
      <c r="P22" s="15">
        <f t="shared" si="4"/>
        <v>0</v>
      </c>
      <c r="Q22" s="15">
        <f t="shared" si="5"/>
        <v>8</v>
      </c>
      <c r="R22" s="15">
        <f t="shared" si="6"/>
        <v>0</v>
      </c>
      <c r="S22" s="15">
        <f t="shared" si="7"/>
        <v>0</v>
      </c>
      <c r="T22" s="15">
        <f t="shared" si="8"/>
        <v>0</v>
      </c>
      <c r="U22" s="15">
        <f t="shared" si="9"/>
        <v>0</v>
      </c>
      <c r="V22" s="16">
        <f t="shared" si="10"/>
        <v>0</v>
      </c>
      <c r="W22" s="15">
        <f t="shared" si="11"/>
        <v>0</v>
      </c>
      <c r="X22" s="17">
        <f t="shared" si="12"/>
        <v>0</v>
      </c>
      <c r="Y22" s="17">
        <f t="shared" si="13"/>
        <v>0</v>
      </c>
      <c r="Z22" s="16">
        <f t="shared" si="14"/>
        <v>0</v>
      </c>
      <c r="AA22" s="190" t="s">
        <v>31</v>
      </c>
      <c r="AB22" s="184" t="s">
        <v>30</v>
      </c>
      <c r="AC22" s="184" t="s">
        <v>30</v>
      </c>
      <c r="AD22" s="184" t="s">
        <v>30</v>
      </c>
      <c r="AE22" s="184" t="s">
        <v>30</v>
      </c>
      <c r="AF22" s="190" t="s">
        <v>31</v>
      </c>
      <c r="AG22" s="190" t="s">
        <v>31</v>
      </c>
      <c r="AH22" s="190" t="s">
        <v>31</v>
      </c>
      <c r="AI22" s="184" t="s">
        <v>30</v>
      </c>
      <c r="AJ22" s="184" t="s">
        <v>30</v>
      </c>
      <c r="AK22" s="184" t="s">
        <v>30</v>
      </c>
      <c r="AL22" s="184" t="s">
        <v>30</v>
      </c>
      <c r="AM22" s="184" t="s">
        <v>30</v>
      </c>
      <c r="AN22" s="190" t="s">
        <v>31</v>
      </c>
      <c r="AO22" s="190" t="s">
        <v>31</v>
      </c>
      <c r="AP22" s="184" t="s">
        <v>30</v>
      </c>
      <c r="AQ22" s="184" t="s">
        <v>30</v>
      </c>
      <c r="AR22" s="184" t="s">
        <v>30</v>
      </c>
      <c r="AS22" s="184" t="s">
        <v>30</v>
      </c>
      <c r="AT22" s="184" t="s">
        <v>30</v>
      </c>
      <c r="AU22" s="184" t="s">
        <v>30</v>
      </c>
      <c r="AV22" s="190" t="s">
        <v>31</v>
      </c>
      <c r="AW22" s="184" t="s">
        <v>30</v>
      </c>
      <c r="AX22" s="184" t="s">
        <v>30</v>
      </c>
      <c r="AY22" s="184" t="s">
        <v>30</v>
      </c>
      <c r="AZ22" s="184" t="s">
        <v>30</v>
      </c>
      <c r="BA22" s="184" t="s">
        <v>30</v>
      </c>
      <c r="BB22" s="190" t="s">
        <v>31</v>
      </c>
      <c r="BC22" s="184"/>
      <c r="BD22" s="184"/>
      <c r="BE22" s="184"/>
      <c r="BF22" s="185"/>
      <c r="BG22" s="186">
        <f t="shared" si="15"/>
        <v>0</v>
      </c>
      <c r="BH22" s="187"/>
      <c r="BJ22" s="188"/>
      <c r="BN22" s="181"/>
      <c r="BS22" s="181"/>
    </row>
    <row r="23" spans="1:71" x14ac:dyDescent="0.3">
      <c r="A23" s="114" t="s">
        <v>240</v>
      </c>
      <c r="B23" s="114">
        <v>2029</v>
      </c>
      <c r="C23" s="115" t="s">
        <v>241</v>
      </c>
      <c r="D23" s="115"/>
      <c r="E23" s="115" t="s">
        <v>230</v>
      </c>
      <c r="F23" s="115" t="s">
        <v>193</v>
      </c>
      <c r="G23" s="115" t="s">
        <v>238</v>
      </c>
      <c r="H23" s="116" t="s">
        <v>36</v>
      </c>
      <c r="I23" s="117" t="s">
        <v>242</v>
      </c>
      <c r="J23" s="12" t="s">
        <v>35</v>
      </c>
      <c r="K23" s="13">
        <v>44217</v>
      </c>
      <c r="L23" s="14" t="s">
        <v>28</v>
      </c>
      <c r="M23" s="15">
        <f t="shared" si="1"/>
        <v>28</v>
      </c>
      <c r="N23" s="15">
        <f t="shared" si="2"/>
        <v>17</v>
      </c>
      <c r="O23" s="15">
        <f t="shared" si="3"/>
        <v>17</v>
      </c>
      <c r="P23" s="15">
        <f t="shared" si="4"/>
        <v>0</v>
      </c>
      <c r="Q23" s="15">
        <f t="shared" si="5"/>
        <v>8</v>
      </c>
      <c r="R23" s="15">
        <f t="shared" si="6"/>
        <v>0</v>
      </c>
      <c r="S23" s="15">
        <f t="shared" si="7"/>
        <v>2</v>
      </c>
      <c r="T23" s="15">
        <f t="shared" si="8"/>
        <v>0</v>
      </c>
      <c r="U23" s="15">
        <f t="shared" si="9"/>
        <v>3</v>
      </c>
      <c r="V23" s="16">
        <f t="shared" si="10"/>
        <v>1</v>
      </c>
      <c r="W23" s="15">
        <f t="shared" si="11"/>
        <v>0</v>
      </c>
      <c r="X23" s="17">
        <f t="shared" si="12"/>
        <v>0</v>
      </c>
      <c r="Y23" s="17">
        <f t="shared" si="13"/>
        <v>0</v>
      </c>
      <c r="Z23" s="16">
        <f t="shared" si="14"/>
        <v>3</v>
      </c>
      <c r="AA23" s="190" t="s">
        <v>31</v>
      </c>
      <c r="AB23" s="184" t="s">
        <v>30</v>
      </c>
      <c r="AC23" s="194" t="s">
        <v>113</v>
      </c>
      <c r="AD23" s="194" t="s">
        <v>113</v>
      </c>
      <c r="AE23" s="183" t="s">
        <v>116</v>
      </c>
      <c r="AF23" s="190" t="s">
        <v>31</v>
      </c>
      <c r="AG23" s="190" t="s">
        <v>31</v>
      </c>
      <c r="AH23" s="190" t="s">
        <v>31</v>
      </c>
      <c r="AI23" s="184" t="s">
        <v>30</v>
      </c>
      <c r="AJ23" s="184" t="s">
        <v>30</v>
      </c>
      <c r="AK23" s="184" t="s">
        <v>30</v>
      </c>
      <c r="AL23" s="184" t="s">
        <v>30</v>
      </c>
      <c r="AM23" s="184" t="s">
        <v>30</v>
      </c>
      <c r="AN23" s="190" t="s">
        <v>31</v>
      </c>
      <c r="AO23" s="190" t="s">
        <v>31</v>
      </c>
      <c r="AP23" s="184" t="s">
        <v>30</v>
      </c>
      <c r="AQ23" s="184" t="s">
        <v>30</v>
      </c>
      <c r="AR23" s="184" t="s">
        <v>30</v>
      </c>
      <c r="AS23" s="184" t="s">
        <v>30</v>
      </c>
      <c r="AT23" s="184" t="s">
        <v>30</v>
      </c>
      <c r="AU23" s="184" t="s">
        <v>30</v>
      </c>
      <c r="AV23" s="190" t="s">
        <v>31</v>
      </c>
      <c r="AW23" s="184" t="s">
        <v>30</v>
      </c>
      <c r="AX23" s="184" t="s">
        <v>30</v>
      </c>
      <c r="AY23" s="184" t="s">
        <v>30</v>
      </c>
      <c r="AZ23" s="184" t="s">
        <v>30</v>
      </c>
      <c r="BA23" s="184" t="s">
        <v>30</v>
      </c>
      <c r="BB23" s="190" t="s">
        <v>31</v>
      </c>
      <c r="BC23" s="184"/>
      <c r="BD23" s="184"/>
      <c r="BE23" s="184"/>
      <c r="BF23" s="185"/>
      <c r="BG23" s="186">
        <f t="shared" si="15"/>
        <v>0</v>
      </c>
      <c r="BH23" s="187"/>
      <c r="BJ23" s="188"/>
      <c r="BN23" s="181"/>
      <c r="BS23" s="181"/>
    </row>
    <row r="24" spans="1:71" ht="13.8" customHeight="1" x14ac:dyDescent="0.3">
      <c r="A24" s="114" t="s">
        <v>243</v>
      </c>
      <c r="B24" s="114">
        <v>3085</v>
      </c>
      <c r="C24" s="118" t="s">
        <v>221</v>
      </c>
      <c r="D24" s="115"/>
      <c r="E24" s="115" t="s">
        <v>230</v>
      </c>
      <c r="F24" s="115" t="s">
        <v>244</v>
      </c>
      <c r="G24" s="115" t="s">
        <v>245</v>
      </c>
      <c r="H24" s="116" t="s">
        <v>36</v>
      </c>
      <c r="I24" s="117" t="s">
        <v>246</v>
      </c>
      <c r="J24" s="12" t="s">
        <v>35</v>
      </c>
      <c r="K24" s="13">
        <v>44522</v>
      </c>
      <c r="L24" s="14" t="s">
        <v>28</v>
      </c>
      <c r="M24" s="15">
        <f t="shared" si="1"/>
        <v>28</v>
      </c>
      <c r="N24" s="15">
        <f t="shared" si="2"/>
        <v>19</v>
      </c>
      <c r="O24" s="15">
        <f t="shared" si="3"/>
        <v>19</v>
      </c>
      <c r="P24" s="15">
        <f t="shared" si="4"/>
        <v>0</v>
      </c>
      <c r="Q24" s="15">
        <f t="shared" si="5"/>
        <v>8</v>
      </c>
      <c r="R24" s="15">
        <f t="shared" si="6"/>
        <v>0</v>
      </c>
      <c r="S24" s="15">
        <f t="shared" si="7"/>
        <v>1</v>
      </c>
      <c r="T24" s="15">
        <f t="shared" si="8"/>
        <v>0</v>
      </c>
      <c r="U24" s="15">
        <f t="shared" si="9"/>
        <v>1</v>
      </c>
      <c r="V24" s="16">
        <f t="shared" si="10"/>
        <v>0</v>
      </c>
      <c r="W24" s="15">
        <f t="shared" si="11"/>
        <v>0</v>
      </c>
      <c r="X24" s="17">
        <f t="shared" si="12"/>
        <v>0</v>
      </c>
      <c r="Y24" s="17">
        <f t="shared" si="13"/>
        <v>0</v>
      </c>
      <c r="Z24" s="16">
        <f t="shared" si="14"/>
        <v>1</v>
      </c>
      <c r="AA24" s="190" t="s">
        <v>31</v>
      </c>
      <c r="AB24" s="184" t="s">
        <v>30</v>
      </c>
      <c r="AC24" s="184" t="s">
        <v>30</v>
      </c>
      <c r="AD24" s="184" t="s">
        <v>30</v>
      </c>
      <c r="AE24" s="184" t="s">
        <v>30</v>
      </c>
      <c r="AF24" s="190" t="s">
        <v>31</v>
      </c>
      <c r="AG24" s="190" t="s">
        <v>31</v>
      </c>
      <c r="AH24" s="190" t="s">
        <v>31</v>
      </c>
      <c r="AI24" s="184" t="s">
        <v>30</v>
      </c>
      <c r="AJ24" s="184" t="s">
        <v>30</v>
      </c>
      <c r="AK24" s="184" t="s">
        <v>30</v>
      </c>
      <c r="AL24" s="184" t="s">
        <v>30</v>
      </c>
      <c r="AM24" s="184" t="s">
        <v>30</v>
      </c>
      <c r="AN24" s="190" t="s">
        <v>31</v>
      </c>
      <c r="AO24" s="190" t="s">
        <v>31</v>
      </c>
      <c r="AP24" s="184" t="s">
        <v>30</v>
      </c>
      <c r="AQ24" s="184" t="s">
        <v>30</v>
      </c>
      <c r="AR24" s="184" t="s">
        <v>30</v>
      </c>
      <c r="AS24" s="184" t="s">
        <v>30</v>
      </c>
      <c r="AT24" s="184" t="s">
        <v>30</v>
      </c>
      <c r="AU24" s="194" t="s">
        <v>113</v>
      </c>
      <c r="AV24" s="190" t="s">
        <v>31</v>
      </c>
      <c r="AW24" s="184" t="s">
        <v>30</v>
      </c>
      <c r="AX24" s="184" t="s">
        <v>30</v>
      </c>
      <c r="AY24" s="184" t="s">
        <v>30</v>
      </c>
      <c r="AZ24" s="184" t="s">
        <v>30</v>
      </c>
      <c r="BA24" s="184" t="s">
        <v>30</v>
      </c>
      <c r="BB24" s="190" t="s">
        <v>31</v>
      </c>
      <c r="BC24" s="184"/>
      <c r="BD24" s="184"/>
      <c r="BE24" s="184"/>
      <c r="BF24" s="185"/>
      <c r="BG24" s="186">
        <f t="shared" si="15"/>
        <v>0</v>
      </c>
      <c r="BH24" s="187"/>
      <c r="BJ24" s="188"/>
      <c r="BN24" s="181"/>
      <c r="BS24" s="181"/>
    </row>
    <row r="25" spans="1:71" x14ac:dyDescent="0.3">
      <c r="A25" s="110" t="s">
        <v>247</v>
      </c>
      <c r="B25" s="110">
        <v>4149</v>
      </c>
      <c r="C25" s="119" t="s">
        <v>248</v>
      </c>
      <c r="D25" s="23"/>
      <c r="E25" s="115" t="s">
        <v>230</v>
      </c>
      <c r="F25" s="115" t="s">
        <v>244</v>
      </c>
      <c r="G25" s="115" t="s">
        <v>245</v>
      </c>
      <c r="H25" s="116" t="s">
        <v>36</v>
      </c>
      <c r="I25" s="117" t="s">
        <v>249</v>
      </c>
      <c r="J25" s="12" t="s">
        <v>35</v>
      </c>
      <c r="K25" s="13">
        <v>45498</v>
      </c>
      <c r="L25" s="14" t="s">
        <v>28</v>
      </c>
      <c r="M25" s="15">
        <f t="shared" si="1"/>
        <v>28</v>
      </c>
      <c r="N25" s="15">
        <f t="shared" si="2"/>
        <v>20</v>
      </c>
      <c r="O25" s="15">
        <f t="shared" si="3"/>
        <v>19</v>
      </c>
      <c r="P25" s="15">
        <f t="shared" si="4"/>
        <v>0</v>
      </c>
      <c r="Q25" s="15">
        <f t="shared" si="5"/>
        <v>8</v>
      </c>
      <c r="R25" s="15">
        <f t="shared" si="6"/>
        <v>1</v>
      </c>
      <c r="S25" s="15">
        <f t="shared" si="7"/>
        <v>0</v>
      </c>
      <c r="T25" s="15">
        <f t="shared" si="8"/>
        <v>1</v>
      </c>
      <c r="U25" s="15">
        <f t="shared" si="9"/>
        <v>0</v>
      </c>
      <c r="V25" s="16">
        <f t="shared" si="10"/>
        <v>1</v>
      </c>
      <c r="W25" s="15">
        <f t="shared" si="11"/>
        <v>1</v>
      </c>
      <c r="X25" s="17">
        <f t="shared" si="12"/>
        <v>0</v>
      </c>
      <c r="Y25" s="17">
        <f t="shared" si="13"/>
        <v>0</v>
      </c>
      <c r="Z25" s="16">
        <f t="shared" si="14"/>
        <v>1</v>
      </c>
      <c r="AA25" s="190" t="s">
        <v>31</v>
      </c>
      <c r="AB25" s="184" t="s">
        <v>30</v>
      </c>
      <c r="AC25" s="184" t="s">
        <v>30</v>
      </c>
      <c r="AD25" s="184" t="s">
        <v>30</v>
      </c>
      <c r="AE25" s="184" t="s">
        <v>30</v>
      </c>
      <c r="AF25" s="190" t="s">
        <v>31</v>
      </c>
      <c r="AG25" s="190" t="s">
        <v>31</v>
      </c>
      <c r="AH25" s="190" t="s">
        <v>31</v>
      </c>
      <c r="AI25" s="184" t="s">
        <v>30</v>
      </c>
      <c r="AJ25" s="184" t="s">
        <v>30</v>
      </c>
      <c r="AK25" s="184" t="s">
        <v>30</v>
      </c>
      <c r="AL25" s="192" t="s">
        <v>215</v>
      </c>
      <c r="AM25" s="184" t="s">
        <v>30</v>
      </c>
      <c r="AN25" s="190" t="s">
        <v>31</v>
      </c>
      <c r="AO25" s="190" t="s">
        <v>31</v>
      </c>
      <c r="AP25" s="183" t="s">
        <v>29</v>
      </c>
      <c r="AQ25" s="184" t="s">
        <v>30</v>
      </c>
      <c r="AR25" s="184" t="s">
        <v>30</v>
      </c>
      <c r="AS25" s="184" t="s">
        <v>30</v>
      </c>
      <c r="AT25" s="184" t="s">
        <v>30</v>
      </c>
      <c r="AU25" s="184" t="s">
        <v>30</v>
      </c>
      <c r="AV25" s="190" t="s">
        <v>31</v>
      </c>
      <c r="AW25" s="184" t="s">
        <v>30</v>
      </c>
      <c r="AX25" s="184" t="s">
        <v>30</v>
      </c>
      <c r="AY25" s="184" t="s">
        <v>30</v>
      </c>
      <c r="AZ25" s="184" t="s">
        <v>30</v>
      </c>
      <c r="BA25" s="184" t="s">
        <v>30</v>
      </c>
      <c r="BB25" s="190" t="s">
        <v>31</v>
      </c>
      <c r="BC25" s="184"/>
      <c r="BD25" s="184"/>
      <c r="BE25" s="184"/>
      <c r="BF25" s="185"/>
      <c r="BG25" s="186">
        <f t="shared" si="15"/>
        <v>0</v>
      </c>
      <c r="BH25" s="187"/>
      <c r="BJ25" s="188"/>
      <c r="BN25" s="181"/>
      <c r="BS25" s="181"/>
    </row>
    <row r="26" spans="1:71" x14ac:dyDescent="0.3">
      <c r="A26" s="110" t="s">
        <v>250</v>
      </c>
      <c r="B26" s="110">
        <v>4125</v>
      </c>
      <c r="C26" s="119" t="s">
        <v>251</v>
      </c>
      <c r="D26" s="23"/>
      <c r="E26" s="115" t="s">
        <v>230</v>
      </c>
      <c r="F26" s="115" t="s">
        <v>221</v>
      </c>
      <c r="G26" s="115" t="s">
        <v>252</v>
      </c>
      <c r="H26" s="116" t="s">
        <v>36</v>
      </c>
      <c r="I26" s="117" t="s">
        <v>253</v>
      </c>
      <c r="J26" s="12" t="s">
        <v>35</v>
      </c>
      <c r="K26" s="13">
        <v>45398</v>
      </c>
      <c r="L26" s="14" t="s">
        <v>28</v>
      </c>
      <c r="M26" s="15">
        <f t="shared" si="1"/>
        <v>28</v>
      </c>
      <c r="N26" s="15">
        <f t="shared" si="2"/>
        <v>19</v>
      </c>
      <c r="O26" s="15">
        <f t="shared" si="3"/>
        <v>18.5</v>
      </c>
      <c r="P26" s="15">
        <f t="shared" si="4"/>
        <v>0</v>
      </c>
      <c r="Q26" s="15">
        <f t="shared" si="5"/>
        <v>8</v>
      </c>
      <c r="R26" s="15">
        <f t="shared" si="6"/>
        <v>0</v>
      </c>
      <c r="S26" s="15">
        <f t="shared" si="7"/>
        <v>1</v>
      </c>
      <c r="T26" s="15">
        <f t="shared" si="8"/>
        <v>0</v>
      </c>
      <c r="U26" s="15">
        <f t="shared" si="9"/>
        <v>1</v>
      </c>
      <c r="V26" s="16">
        <f t="shared" si="10"/>
        <v>0.5</v>
      </c>
      <c r="W26" s="15">
        <f t="shared" si="11"/>
        <v>0</v>
      </c>
      <c r="X26" s="17">
        <f t="shared" si="12"/>
        <v>3</v>
      </c>
      <c r="Y26" s="17">
        <f t="shared" si="13"/>
        <v>0</v>
      </c>
      <c r="Z26" s="16">
        <f t="shared" si="14"/>
        <v>1.5</v>
      </c>
      <c r="AA26" s="190" t="s">
        <v>31</v>
      </c>
      <c r="AB26" s="191" t="s">
        <v>24</v>
      </c>
      <c r="AC26" s="184" t="s">
        <v>30</v>
      </c>
      <c r="AD26" s="193" t="s">
        <v>34</v>
      </c>
      <c r="AE26" s="191" t="s">
        <v>24</v>
      </c>
      <c r="AF26" s="190" t="s">
        <v>31</v>
      </c>
      <c r="AG26" s="190" t="s">
        <v>31</v>
      </c>
      <c r="AH26" s="190" t="s">
        <v>31</v>
      </c>
      <c r="AI26" s="184" t="s">
        <v>30</v>
      </c>
      <c r="AJ26" s="184" t="s">
        <v>30</v>
      </c>
      <c r="AK26" s="191" t="s">
        <v>24</v>
      </c>
      <c r="AL26" s="184" t="s">
        <v>30</v>
      </c>
      <c r="AM26" s="194" t="s">
        <v>113</v>
      </c>
      <c r="AN26" s="190" t="s">
        <v>31</v>
      </c>
      <c r="AO26" s="190" t="s">
        <v>31</v>
      </c>
      <c r="AP26" s="184" t="s">
        <v>30</v>
      </c>
      <c r="AQ26" s="184" t="s">
        <v>30</v>
      </c>
      <c r="AR26" s="184" t="s">
        <v>30</v>
      </c>
      <c r="AS26" s="184" t="s">
        <v>30</v>
      </c>
      <c r="AT26" s="184" t="s">
        <v>30</v>
      </c>
      <c r="AU26" s="184" t="s">
        <v>30</v>
      </c>
      <c r="AV26" s="190" t="s">
        <v>31</v>
      </c>
      <c r="AW26" s="184" t="s">
        <v>30</v>
      </c>
      <c r="AX26" s="184" t="s">
        <v>30</v>
      </c>
      <c r="AY26" s="184" t="s">
        <v>30</v>
      </c>
      <c r="AZ26" s="184" t="s">
        <v>30</v>
      </c>
      <c r="BA26" s="184" t="s">
        <v>30</v>
      </c>
      <c r="BB26" s="190" t="s">
        <v>31</v>
      </c>
      <c r="BC26" s="184"/>
      <c r="BD26" s="184"/>
      <c r="BE26" s="184"/>
      <c r="BF26" s="185"/>
      <c r="BG26" s="186">
        <f t="shared" si="15"/>
        <v>0</v>
      </c>
      <c r="BH26" s="187"/>
      <c r="BJ26" s="188"/>
      <c r="BN26" s="181"/>
      <c r="BS26" s="181"/>
    </row>
    <row r="27" spans="1:71" x14ac:dyDescent="0.3">
      <c r="A27" s="110" t="s">
        <v>254</v>
      </c>
      <c r="B27" s="110">
        <v>4138</v>
      </c>
      <c r="C27" s="119" t="s">
        <v>255</v>
      </c>
      <c r="D27" s="23"/>
      <c r="E27" s="115" t="s">
        <v>230</v>
      </c>
      <c r="F27" s="115" t="s">
        <v>221</v>
      </c>
      <c r="G27" s="115" t="s">
        <v>252</v>
      </c>
      <c r="H27" s="116" t="s">
        <v>36</v>
      </c>
      <c r="I27" s="116" t="s">
        <v>256</v>
      </c>
      <c r="J27" s="12" t="s">
        <v>35</v>
      </c>
      <c r="K27" s="13">
        <v>45411</v>
      </c>
      <c r="L27" s="14" t="s">
        <v>28</v>
      </c>
      <c r="M27" s="15">
        <f t="shared" si="1"/>
        <v>28</v>
      </c>
      <c r="N27" s="15">
        <f t="shared" si="2"/>
        <v>20</v>
      </c>
      <c r="O27" s="15">
        <f t="shared" si="3"/>
        <v>18</v>
      </c>
      <c r="P27" s="15">
        <f t="shared" si="4"/>
        <v>0</v>
      </c>
      <c r="Q27" s="15">
        <f t="shared" si="5"/>
        <v>8</v>
      </c>
      <c r="R27" s="15">
        <f t="shared" si="6"/>
        <v>2</v>
      </c>
      <c r="S27" s="15">
        <f t="shared" si="7"/>
        <v>1</v>
      </c>
      <c r="T27" s="15">
        <f t="shared" si="8"/>
        <v>0</v>
      </c>
      <c r="U27" s="15">
        <f t="shared" si="9"/>
        <v>0</v>
      </c>
      <c r="V27" s="16">
        <f t="shared" si="10"/>
        <v>1</v>
      </c>
      <c r="W27" s="15">
        <f t="shared" si="11"/>
        <v>0</v>
      </c>
      <c r="X27" s="17">
        <f t="shared" si="12"/>
        <v>0</v>
      </c>
      <c r="Y27" s="17">
        <f t="shared" si="13"/>
        <v>0</v>
      </c>
      <c r="Z27" s="16">
        <f t="shared" si="14"/>
        <v>2</v>
      </c>
      <c r="AA27" s="190" t="s">
        <v>31</v>
      </c>
      <c r="AB27" s="184" t="s">
        <v>30</v>
      </c>
      <c r="AC27" s="184" t="s">
        <v>30</v>
      </c>
      <c r="AD27" s="184" t="s">
        <v>30</v>
      </c>
      <c r="AE27" s="184" t="s">
        <v>30</v>
      </c>
      <c r="AF27" s="190" t="s">
        <v>31</v>
      </c>
      <c r="AG27" s="190" t="s">
        <v>31</v>
      </c>
      <c r="AH27" s="190" t="s">
        <v>31</v>
      </c>
      <c r="AI27" s="184" t="s">
        <v>30</v>
      </c>
      <c r="AJ27" s="184" t="s">
        <v>30</v>
      </c>
      <c r="AK27" s="184" t="s">
        <v>30</v>
      </c>
      <c r="AL27" s="184" t="s">
        <v>30</v>
      </c>
      <c r="AM27" s="184" t="s">
        <v>30</v>
      </c>
      <c r="AN27" s="190" t="s">
        <v>31</v>
      </c>
      <c r="AO27" s="190" t="s">
        <v>31</v>
      </c>
      <c r="AP27" s="194" t="s">
        <v>127</v>
      </c>
      <c r="AQ27" s="183" t="s">
        <v>29</v>
      </c>
      <c r="AR27" s="184" t="s">
        <v>30</v>
      </c>
      <c r="AS27" s="184" t="s">
        <v>30</v>
      </c>
      <c r="AT27" s="184" t="s">
        <v>30</v>
      </c>
      <c r="AU27" s="184" t="s">
        <v>30</v>
      </c>
      <c r="AV27" s="190" t="s">
        <v>31</v>
      </c>
      <c r="AW27" s="184" t="s">
        <v>30</v>
      </c>
      <c r="AX27" s="184" t="s">
        <v>30</v>
      </c>
      <c r="AY27" s="184" t="s">
        <v>30</v>
      </c>
      <c r="AZ27" s="184" t="s">
        <v>30</v>
      </c>
      <c r="BA27" s="184" t="s">
        <v>30</v>
      </c>
      <c r="BB27" s="190" t="s">
        <v>31</v>
      </c>
      <c r="BC27" s="184"/>
      <c r="BD27" s="184"/>
      <c r="BE27" s="184"/>
      <c r="BF27" s="185"/>
      <c r="BG27" s="186">
        <f t="shared" si="15"/>
        <v>0</v>
      </c>
      <c r="BH27" s="187"/>
      <c r="BJ27" s="188"/>
      <c r="BN27" s="181"/>
      <c r="BS27" s="181"/>
    </row>
    <row r="28" spans="1:71" x14ac:dyDescent="0.3">
      <c r="A28" s="120" t="s">
        <v>571</v>
      </c>
      <c r="B28" s="120">
        <v>4170</v>
      </c>
      <c r="C28" s="121" t="s">
        <v>572</v>
      </c>
      <c r="D28" s="23"/>
      <c r="E28" s="115" t="s">
        <v>230</v>
      </c>
      <c r="F28" s="119" t="s">
        <v>248</v>
      </c>
      <c r="G28" s="115" t="s">
        <v>252</v>
      </c>
      <c r="H28" s="116" t="s">
        <v>36</v>
      </c>
      <c r="I28" s="116" t="s">
        <v>573</v>
      </c>
      <c r="J28" s="12" t="s">
        <v>35</v>
      </c>
      <c r="K28" s="13">
        <v>45551</v>
      </c>
      <c r="L28" s="14" t="s">
        <v>28</v>
      </c>
      <c r="M28" s="15">
        <f t="shared" si="1"/>
        <v>13</v>
      </c>
      <c r="N28" s="15">
        <f t="shared" si="2"/>
        <v>9</v>
      </c>
      <c r="O28" s="15">
        <f t="shared" si="3"/>
        <v>8</v>
      </c>
      <c r="P28" s="15">
        <f t="shared" si="4"/>
        <v>0</v>
      </c>
      <c r="Q28" s="15">
        <f t="shared" si="5"/>
        <v>4</v>
      </c>
      <c r="R28" s="15">
        <f t="shared" si="6"/>
        <v>1</v>
      </c>
      <c r="S28" s="15">
        <f t="shared" si="7"/>
        <v>0</v>
      </c>
      <c r="T28" s="15">
        <f t="shared" si="8"/>
        <v>0</v>
      </c>
      <c r="U28" s="15">
        <f t="shared" si="9"/>
        <v>0</v>
      </c>
      <c r="V28" s="16">
        <f t="shared" si="10"/>
        <v>1</v>
      </c>
      <c r="W28" s="15">
        <f t="shared" si="11"/>
        <v>1</v>
      </c>
      <c r="X28" s="17">
        <f t="shared" si="12"/>
        <v>2</v>
      </c>
      <c r="Y28" s="17">
        <f t="shared" si="13"/>
        <v>0</v>
      </c>
      <c r="Z28" s="16">
        <f t="shared" si="14"/>
        <v>1</v>
      </c>
      <c r="AA28" s="190" t="s">
        <v>31</v>
      </c>
      <c r="AB28" s="191" t="s">
        <v>24</v>
      </c>
      <c r="AC28" s="184" t="s">
        <v>30</v>
      </c>
      <c r="AD28" s="192" t="s">
        <v>32</v>
      </c>
      <c r="AE28" s="191" t="s">
        <v>24</v>
      </c>
      <c r="AF28" s="190" t="s">
        <v>31</v>
      </c>
      <c r="AG28" s="190" t="s">
        <v>31</v>
      </c>
      <c r="AH28" s="190" t="s">
        <v>31</v>
      </c>
      <c r="AI28" s="184" t="s">
        <v>30</v>
      </c>
      <c r="AJ28" s="184" t="s">
        <v>30</v>
      </c>
      <c r="AK28" s="183" t="s">
        <v>29</v>
      </c>
      <c r="AL28" s="183" t="s">
        <v>68</v>
      </c>
      <c r="AM28" s="183" t="s">
        <v>68</v>
      </c>
      <c r="AN28" s="183" t="s">
        <v>162</v>
      </c>
      <c r="AO28" s="183" t="s">
        <v>162</v>
      </c>
      <c r="AP28" s="183" t="s">
        <v>162</v>
      </c>
      <c r="AQ28" s="183" t="s">
        <v>162</v>
      </c>
      <c r="AR28" s="183" t="s">
        <v>162</v>
      </c>
      <c r="AS28" s="183" t="s">
        <v>162</v>
      </c>
      <c r="AT28" s="183" t="s">
        <v>162</v>
      </c>
      <c r="AU28" s="183" t="s">
        <v>162</v>
      </c>
      <c r="AV28" s="183" t="s">
        <v>162</v>
      </c>
      <c r="AW28" s="183" t="s">
        <v>162</v>
      </c>
      <c r="AX28" s="183" t="s">
        <v>162</v>
      </c>
      <c r="AY28" s="183" t="s">
        <v>162</v>
      </c>
      <c r="AZ28" s="183" t="s">
        <v>162</v>
      </c>
      <c r="BA28" s="183" t="s">
        <v>162</v>
      </c>
      <c r="BB28" s="183" t="s">
        <v>162</v>
      </c>
      <c r="BC28" s="184"/>
      <c r="BD28" s="184"/>
      <c r="BE28" s="184"/>
      <c r="BF28" s="185"/>
      <c r="BG28" s="186">
        <f t="shared" si="15"/>
        <v>0</v>
      </c>
      <c r="BH28" s="187"/>
      <c r="BJ28" s="188"/>
      <c r="BN28" s="181"/>
      <c r="BS28" s="181"/>
    </row>
    <row r="29" spans="1:71" x14ac:dyDescent="0.3">
      <c r="A29" s="110" t="s">
        <v>258</v>
      </c>
      <c r="B29" s="110">
        <v>4171</v>
      </c>
      <c r="C29" s="119" t="s">
        <v>259</v>
      </c>
      <c r="D29" s="23"/>
      <c r="E29" s="115" t="s">
        <v>230</v>
      </c>
      <c r="F29" s="115" t="s">
        <v>221</v>
      </c>
      <c r="G29" s="115" t="s">
        <v>252</v>
      </c>
      <c r="H29" s="116" t="s">
        <v>36</v>
      </c>
      <c r="I29" s="116" t="s">
        <v>260</v>
      </c>
      <c r="J29" s="12" t="s">
        <v>35</v>
      </c>
      <c r="K29" s="13">
        <v>45551</v>
      </c>
      <c r="L29" s="14" t="s">
        <v>28</v>
      </c>
      <c r="M29" s="15">
        <f t="shared" si="1"/>
        <v>28</v>
      </c>
      <c r="N29" s="15">
        <f t="shared" si="2"/>
        <v>20</v>
      </c>
      <c r="O29" s="15">
        <f t="shared" si="3"/>
        <v>20</v>
      </c>
      <c r="P29" s="15">
        <f t="shared" si="4"/>
        <v>0</v>
      </c>
      <c r="Q29" s="15">
        <f t="shared" si="5"/>
        <v>8</v>
      </c>
      <c r="R29" s="15">
        <f t="shared" si="6"/>
        <v>0</v>
      </c>
      <c r="S29" s="15">
        <f t="shared" si="7"/>
        <v>0</v>
      </c>
      <c r="T29" s="15">
        <f t="shared" si="8"/>
        <v>0</v>
      </c>
      <c r="U29" s="15">
        <f t="shared" si="9"/>
        <v>0</v>
      </c>
      <c r="V29" s="16">
        <f t="shared" si="10"/>
        <v>0</v>
      </c>
      <c r="W29" s="15">
        <f t="shared" si="11"/>
        <v>0</v>
      </c>
      <c r="X29" s="17">
        <f t="shared" si="12"/>
        <v>2</v>
      </c>
      <c r="Y29" s="17">
        <f t="shared" si="13"/>
        <v>0</v>
      </c>
      <c r="Z29" s="16">
        <f t="shared" si="14"/>
        <v>0</v>
      </c>
      <c r="AA29" s="190" t="s">
        <v>31</v>
      </c>
      <c r="AB29" s="184" t="s">
        <v>30</v>
      </c>
      <c r="AC29" s="184" t="s">
        <v>30</v>
      </c>
      <c r="AD29" s="184" t="s">
        <v>30</v>
      </c>
      <c r="AE29" s="184" t="s">
        <v>30</v>
      </c>
      <c r="AF29" s="190" t="s">
        <v>31</v>
      </c>
      <c r="AG29" s="190" t="s">
        <v>31</v>
      </c>
      <c r="AH29" s="190" t="s">
        <v>31</v>
      </c>
      <c r="AI29" s="184" t="s">
        <v>30</v>
      </c>
      <c r="AJ29" s="184" t="s">
        <v>30</v>
      </c>
      <c r="AK29" s="191" t="s">
        <v>24</v>
      </c>
      <c r="AL29" s="184" t="s">
        <v>30</v>
      </c>
      <c r="AM29" s="184" t="s">
        <v>30</v>
      </c>
      <c r="AN29" s="190" t="s">
        <v>31</v>
      </c>
      <c r="AO29" s="190" t="s">
        <v>31</v>
      </c>
      <c r="AP29" s="191" t="s">
        <v>24</v>
      </c>
      <c r="AQ29" s="184" t="s">
        <v>30</v>
      </c>
      <c r="AR29" s="184" t="s">
        <v>30</v>
      </c>
      <c r="AS29" s="184" t="s">
        <v>30</v>
      </c>
      <c r="AT29" s="184" t="s">
        <v>30</v>
      </c>
      <c r="AU29" s="184" t="s">
        <v>30</v>
      </c>
      <c r="AV29" s="190" t="s">
        <v>31</v>
      </c>
      <c r="AW29" s="184" t="s">
        <v>30</v>
      </c>
      <c r="AX29" s="184" t="s">
        <v>30</v>
      </c>
      <c r="AY29" s="184" t="s">
        <v>30</v>
      </c>
      <c r="AZ29" s="184" t="s">
        <v>30</v>
      </c>
      <c r="BA29" s="184" t="s">
        <v>30</v>
      </c>
      <c r="BB29" s="190" t="s">
        <v>31</v>
      </c>
      <c r="BC29" s="184"/>
      <c r="BD29" s="184"/>
      <c r="BE29" s="184"/>
      <c r="BF29" s="185"/>
      <c r="BG29" s="186">
        <f t="shared" si="15"/>
        <v>0</v>
      </c>
      <c r="BH29" s="187"/>
      <c r="BJ29" s="188"/>
      <c r="BN29" s="181"/>
      <c r="BS29" s="181"/>
    </row>
    <row r="30" spans="1:71" x14ac:dyDescent="0.3">
      <c r="A30" s="110" t="s">
        <v>261</v>
      </c>
      <c r="B30" s="110">
        <v>4184</v>
      </c>
      <c r="C30" s="119" t="s">
        <v>262</v>
      </c>
      <c r="D30" s="23"/>
      <c r="E30" s="115" t="s">
        <v>230</v>
      </c>
      <c r="F30" s="119" t="s">
        <v>248</v>
      </c>
      <c r="G30" s="115" t="s">
        <v>252</v>
      </c>
      <c r="H30" s="116" t="s">
        <v>36</v>
      </c>
      <c r="I30" s="116" t="s">
        <v>263</v>
      </c>
      <c r="J30" s="12" t="s">
        <v>35</v>
      </c>
      <c r="K30" s="13">
        <v>45600</v>
      </c>
      <c r="L30" s="14" t="s">
        <v>28</v>
      </c>
      <c r="M30" s="15">
        <f t="shared" si="1"/>
        <v>28</v>
      </c>
      <c r="N30" s="15">
        <f t="shared" si="2"/>
        <v>18</v>
      </c>
      <c r="O30" s="15">
        <f t="shared" si="3"/>
        <v>17</v>
      </c>
      <c r="P30" s="15">
        <f t="shared" si="4"/>
        <v>0</v>
      </c>
      <c r="Q30" s="15">
        <f t="shared" si="5"/>
        <v>8</v>
      </c>
      <c r="R30" s="15">
        <f t="shared" si="6"/>
        <v>1</v>
      </c>
      <c r="S30" s="15">
        <f t="shared" si="7"/>
        <v>2</v>
      </c>
      <c r="T30" s="15">
        <f t="shared" si="8"/>
        <v>0</v>
      </c>
      <c r="U30" s="15">
        <f t="shared" si="9"/>
        <v>2</v>
      </c>
      <c r="V30" s="16">
        <f t="shared" si="10"/>
        <v>1</v>
      </c>
      <c r="W30" s="15">
        <f t="shared" si="11"/>
        <v>0</v>
      </c>
      <c r="X30" s="17">
        <f t="shared" si="12"/>
        <v>2</v>
      </c>
      <c r="Y30" s="17">
        <f t="shared" si="13"/>
        <v>0</v>
      </c>
      <c r="Z30" s="16">
        <f t="shared" si="14"/>
        <v>3</v>
      </c>
      <c r="AA30" s="190" t="s">
        <v>31</v>
      </c>
      <c r="AB30" s="184" t="s">
        <v>30</v>
      </c>
      <c r="AC30" s="191" t="s">
        <v>24</v>
      </c>
      <c r="AD30" s="184" t="s">
        <v>30</v>
      </c>
      <c r="AE30" s="184" t="s">
        <v>30</v>
      </c>
      <c r="AF30" s="190" t="s">
        <v>31</v>
      </c>
      <c r="AG30" s="190" t="s">
        <v>31</v>
      </c>
      <c r="AH30" s="190" t="s">
        <v>31</v>
      </c>
      <c r="AI30" s="191" t="s">
        <v>24</v>
      </c>
      <c r="AJ30" s="184" t="s">
        <v>30</v>
      </c>
      <c r="AK30" s="194" t="s">
        <v>113</v>
      </c>
      <c r="AL30" s="194" t="s">
        <v>113</v>
      </c>
      <c r="AM30" s="183" t="s">
        <v>29</v>
      </c>
      <c r="AN30" s="190" t="s">
        <v>31</v>
      </c>
      <c r="AO30" s="190" t="s">
        <v>31</v>
      </c>
      <c r="AP30" s="184" t="s">
        <v>30</v>
      </c>
      <c r="AQ30" s="184" t="s">
        <v>30</v>
      </c>
      <c r="AR30" s="184" t="s">
        <v>30</v>
      </c>
      <c r="AS30" s="184" t="s">
        <v>30</v>
      </c>
      <c r="AT30" s="184" t="s">
        <v>30</v>
      </c>
      <c r="AU30" s="184" t="s">
        <v>30</v>
      </c>
      <c r="AV30" s="190" t="s">
        <v>31</v>
      </c>
      <c r="AW30" s="184" t="s">
        <v>30</v>
      </c>
      <c r="AX30" s="184" t="s">
        <v>30</v>
      </c>
      <c r="AY30" s="184" t="s">
        <v>30</v>
      </c>
      <c r="AZ30" s="184" t="s">
        <v>30</v>
      </c>
      <c r="BA30" s="184" t="s">
        <v>30</v>
      </c>
      <c r="BB30" s="190" t="s">
        <v>31</v>
      </c>
      <c r="BC30" s="184"/>
      <c r="BD30" s="184"/>
      <c r="BE30" s="184"/>
      <c r="BF30" s="185"/>
      <c r="BG30" s="186">
        <f t="shared" si="15"/>
        <v>0</v>
      </c>
      <c r="BH30" s="187"/>
      <c r="BJ30" s="188"/>
      <c r="BN30" s="181"/>
      <c r="BS30" s="181"/>
    </row>
    <row r="31" spans="1:71" x14ac:dyDescent="0.3">
      <c r="A31" s="110" t="s">
        <v>264</v>
      </c>
      <c r="B31" s="110">
        <v>8001</v>
      </c>
      <c r="C31" s="119" t="s">
        <v>265</v>
      </c>
      <c r="D31" s="23"/>
      <c r="E31" s="115" t="s">
        <v>230</v>
      </c>
      <c r="F31" s="115" t="s">
        <v>221</v>
      </c>
      <c r="G31" s="115" t="s">
        <v>252</v>
      </c>
      <c r="H31" s="116" t="s">
        <v>36</v>
      </c>
      <c r="I31" s="116" t="s">
        <v>266</v>
      </c>
      <c r="J31" s="12" t="s">
        <v>35</v>
      </c>
      <c r="K31" s="13">
        <v>45141</v>
      </c>
      <c r="L31" s="14" t="s">
        <v>28</v>
      </c>
      <c r="M31" s="15">
        <f t="shared" si="1"/>
        <v>28</v>
      </c>
      <c r="N31" s="15">
        <f t="shared" si="2"/>
        <v>20</v>
      </c>
      <c r="O31" s="15">
        <f t="shared" si="3"/>
        <v>20</v>
      </c>
      <c r="P31" s="15">
        <f t="shared" si="4"/>
        <v>0</v>
      </c>
      <c r="Q31" s="15">
        <f t="shared" si="5"/>
        <v>8</v>
      </c>
      <c r="R31" s="15">
        <f t="shared" si="6"/>
        <v>0</v>
      </c>
      <c r="S31" s="15">
        <f t="shared" si="7"/>
        <v>0</v>
      </c>
      <c r="T31" s="15">
        <f t="shared" si="8"/>
        <v>0</v>
      </c>
      <c r="U31" s="15">
        <f t="shared" si="9"/>
        <v>0</v>
      </c>
      <c r="V31" s="16">
        <f t="shared" si="10"/>
        <v>0</v>
      </c>
      <c r="W31" s="15">
        <f t="shared" si="11"/>
        <v>0</v>
      </c>
      <c r="X31" s="17">
        <f t="shared" si="12"/>
        <v>8</v>
      </c>
      <c r="Y31" s="17">
        <f t="shared" si="13"/>
        <v>0</v>
      </c>
      <c r="Z31" s="16">
        <f t="shared" si="14"/>
        <v>0</v>
      </c>
      <c r="AA31" s="190" t="s">
        <v>31</v>
      </c>
      <c r="AB31" s="191" t="s">
        <v>24</v>
      </c>
      <c r="AC31" s="184" t="s">
        <v>30</v>
      </c>
      <c r="AD31" s="191" t="s">
        <v>24</v>
      </c>
      <c r="AE31" s="191" t="s">
        <v>24</v>
      </c>
      <c r="AF31" s="190" t="s">
        <v>31</v>
      </c>
      <c r="AG31" s="190" t="s">
        <v>31</v>
      </c>
      <c r="AH31" s="190" t="s">
        <v>31</v>
      </c>
      <c r="AI31" s="184" t="s">
        <v>30</v>
      </c>
      <c r="AJ31" s="191" t="s">
        <v>24</v>
      </c>
      <c r="AK31" s="191" t="s">
        <v>24</v>
      </c>
      <c r="AL31" s="191" t="s">
        <v>24</v>
      </c>
      <c r="AM31" s="184" t="s">
        <v>30</v>
      </c>
      <c r="AN31" s="190" t="s">
        <v>31</v>
      </c>
      <c r="AO31" s="190" t="s">
        <v>31</v>
      </c>
      <c r="AP31" s="191" t="s">
        <v>24</v>
      </c>
      <c r="AQ31" s="184" t="s">
        <v>30</v>
      </c>
      <c r="AR31" s="184" t="s">
        <v>30</v>
      </c>
      <c r="AS31" s="184" t="s">
        <v>30</v>
      </c>
      <c r="AT31" s="191" t="s">
        <v>24</v>
      </c>
      <c r="AU31" s="184" t="s">
        <v>30</v>
      </c>
      <c r="AV31" s="190" t="s">
        <v>31</v>
      </c>
      <c r="AW31" s="184" t="s">
        <v>30</v>
      </c>
      <c r="AX31" s="184" t="s">
        <v>30</v>
      </c>
      <c r="AY31" s="184" t="s">
        <v>30</v>
      </c>
      <c r="AZ31" s="184" t="s">
        <v>30</v>
      </c>
      <c r="BA31" s="184" t="s">
        <v>30</v>
      </c>
      <c r="BB31" s="190" t="s">
        <v>31</v>
      </c>
      <c r="BC31" s="184"/>
      <c r="BD31" s="184"/>
      <c r="BE31" s="184"/>
      <c r="BF31" s="185"/>
      <c r="BG31" s="186">
        <f t="shared" si="15"/>
        <v>0</v>
      </c>
      <c r="BH31" s="187"/>
      <c r="BJ31" s="188"/>
      <c r="BN31" s="181"/>
      <c r="BS31" s="181"/>
    </row>
    <row r="32" spans="1:71" x14ac:dyDescent="0.3">
      <c r="A32" s="120" t="s">
        <v>574</v>
      </c>
      <c r="B32" s="120">
        <v>8014</v>
      </c>
      <c r="C32" s="121" t="s">
        <v>575</v>
      </c>
      <c r="D32" s="23"/>
      <c r="E32" s="115" t="s">
        <v>230</v>
      </c>
      <c r="F32" s="115" t="s">
        <v>221</v>
      </c>
      <c r="G32" s="115" t="s">
        <v>252</v>
      </c>
      <c r="H32" s="116" t="s">
        <v>36</v>
      </c>
      <c r="I32" s="116" t="s">
        <v>576</v>
      </c>
      <c r="J32" s="12" t="s">
        <v>35</v>
      </c>
      <c r="K32" s="13">
        <v>45579</v>
      </c>
      <c r="L32" s="14" t="s">
        <v>28</v>
      </c>
      <c r="M32" s="15">
        <f t="shared" si="1"/>
        <v>5</v>
      </c>
      <c r="N32" s="15">
        <f t="shared" si="2"/>
        <v>4</v>
      </c>
      <c r="O32" s="15">
        <f t="shared" si="3"/>
        <v>4</v>
      </c>
      <c r="P32" s="15">
        <f t="shared" si="4"/>
        <v>0</v>
      </c>
      <c r="Q32" s="15">
        <f t="shared" si="5"/>
        <v>1</v>
      </c>
      <c r="R32" s="15">
        <f t="shared" si="6"/>
        <v>0</v>
      </c>
      <c r="S32" s="15">
        <f t="shared" si="7"/>
        <v>0</v>
      </c>
      <c r="T32" s="15">
        <f t="shared" si="8"/>
        <v>0</v>
      </c>
      <c r="U32" s="15">
        <f t="shared" si="9"/>
        <v>0</v>
      </c>
      <c r="V32" s="16">
        <f t="shared" si="10"/>
        <v>0</v>
      </c>
      <c r="W32" s="15">
        <f t="shared" si="11"/>
        <v>0</v>
      </c>
      <c r="X32" s="17">
        <f t="shared" si="12"/>
        <v>3</v>
      </c>
      <c r="Y32" s="17">
        <f t="shared" si="13"/>
        <v>0</v>
      </c>
      <c r="Z32" s="16">
        <f t="shared" si="14"/>
        <v>0</v>
      </c>
      <c r="AA32" s="190" t="s">
        <v>31</v>
      </c>
      <c r="AB32" s="191" t="s">
        <v>24</v>
      </c>
      <c r="AC32" s="191" t="s">
        <v>24</v>
      </c>
      <c r="AD32" s="191" t="s">
        <v>24</v>
      </c>
      <c r="AE32" s="184" t="s">
        <v>30</v>
      </c>
      <c r="AF32" s="183" t="s">
        <v>165</v>
      </c>
      <c r="AG32" s="183" t="s">
        <v>165</v>
      </c>
      <c r="AH32" s="183" t="s">
        <v>165</v>
      </c>
      <c r="AI32" s="183" t="s">
        <v>165</v>
      </c>
      <c r="AJ32" s="183" t="s">
        <v>165</v>
      </c>
      <c r="AK32" s="183" t="s">
        <v>165</v>
      </c>
      <c r="AL32" s="183" t="s">
        <v>165</v>
      </c>
      <c r="AM32" s="183" t="s">
        <v>165</v>
      </c>
      <c r="AN32" s="183" t="s">
        <v>165</v>
      </c>
      <c r="AO32" s="183" t="s">
        <v>165</v>
      </c>
      <c r="AP32" s="183" t="s">
        <v>165</v>
      </c>
      <c r="AQ32" s="183" t="s">
        <v>165</v>
      </c>
      <c r="AR32" s="183" t="s">
        <v>165</v>
      </c>
      <c r="AS32" s="183" t="s">
        <v>165</v>
      </c>
      <c r="AT32" s="183" t="s">
        <v>165</v>
      </c>
      <c r="AU32" s="183" t="s">
        <v>165</v>
      </c>
      <c r="AV32" s="183" t="s">
        <v>165</v>
      </c>
      <c r="AW32" s="183" t="s">
        <v>165</v>
      </c>
      <c r="AX32" s="183" t="s">
        <v>165</v>
      </c>
      <c r="AY32" s="183" t="s">
        <v>165</v>
      </c>
      <c r="AZ32" s="183" t="s">
        <v>165</v>
      </c>
      <c r="BA32" s="183" t="s">
        <v>165</v>
      </c>
      <c r="BB32" s="183" t="s">
        <v>165</v>
      </c>
      <c r="BC32" s="184"/>
      <c r="BD32" s="184"/>
      <c r="BE32" s="184"/>
      <c r="BF32" s="185"/>
      <c r="BG32" s="186">
        <f t="shared" si="15"/>
        <v>0</v>
      </c>
      <c r="BH32" s="187"/>
      <c r="BJ32" s="188"/>
      <c r="BN32" s="181"/>
      <c r="BS32" s="181"/>
    </row>
    <row r="33" spans="1:71" x14ac:dyDescent="0.3">
      <c r="A33" s="110" t="s">
        <v>267</v>
      </c>
      <c r="B33" s="110"/>
      <c r="C33" s="119" t="s">
        <v>268</v>
      </c>
      <c r="D33" s="23"/>
      <c r="E33" s="115" t="s">
        <v>230</v>
      </c>
      <c r="F33" s="119" t="s">
        <v>248</v>
      </c>
      <c r="G33" s="115" t="s">
        <v>252</v>
      </c>
      <c r="H33" s="116" t="s">
        <v>36</v>
      </c>
      <c r="I33" s="116" t="s">
        <v>269</v>
      </c>
      <c r="J33" s="12" t="s">
        <v>35</v>
      </c>
      <c r="K33" s="13">
        <v>45974</v>
      </c>
      <c r="L33" s="14" t="s">
        <v>28</v>
      </c>
      <c r="M33" s="15">
        <f t="shared" si="1"/>
        <v>28</v>
      </c>
      <c r="N33" s="15">
        <f t="shared" si="2"/>
        <v>20</v>
      </c>
      <c r="O33" s="15">
        <f t="shared" si="3"/>
        <v>20</v>
      </c>
      <c r="P33" s="15">
        <f t="shared" si="4"/>
        <v>0</v>
      </c>
      <c r="Q33" s="15">
        <f t="shared" si="5"/>
        <v>8</v>
      </c>
      <c r="R33" s="15">
        <f t="shared" si="6"/>
        <v>0</v>
      </c>
      <c r="S33" s="15">
        <f t="shared" si="7"/>
        <v>0</v>
      </c>
      <c r="T33" s="15">
        <f t="shared" si="8"/>
        <v>0</v>
      </c>
      <c r="U33" s="15">
        <f t="shared" si="9"/>
        <v>0</v>
      </c>
      <c r="V33" s="16">
        <f t="shared" si="10"/>
        <v>0</v>
      </c>
      <c r="W33" s="15">
        <f t="shared" si="11"/>
        <v>0</v>
      </c>
      <c r="X33" s="17">
        <f t="shared" si="12"/>
        <v>3</v>
      </c>
      <c r="Y33" s="17">
        <f t="shared" si="13"/>
        <v>0</v>
      </c>
      <c r="Z33" s="16">
        <f t="shared" si="14"/>
        <v>0</v>
      </c>
      <c r="AA33" s="190" t="s">
        <v>31</v>
      </c>
      <c r="AB33" s="184" t="s">
        <v>30</v>
      </c>
      <c r="AC33" s="184" t="s">
        <v>30</v>
      </c>
      <c r="AD33" s="184" t="s">
        <v>30</v>
      </c>
      <c r="AE33" s="191" t="s">
        <v>24</v>
      </c>
      <c r="AF33" s="190" t="s">
        <v>31</v>
      </c>
      <c r="AG33" s="190" t="s">
        <v>31</v>
      </c>
      <c r="AH33" s="190" t="s">
        <v>31</v>
      </c>
      <c r="AI33" s="184" t="s">
        <v>30</v>
      </c>
      <c r="AJ33" s="184" t="s">
        <v>30</v>
      </c>
      <c r="AK33" s="191" t="s">
        <v>24</v>
      </c>
      <c r="AL33" s="184" t="s">
        <v>30</v>
      </c>
      <c r="AM33" s="191" t="s">
        <v>24</v>
      </c>
      <c r="AN33" s="190" t="s">
        <v>31</v>
      </c>
      <c r="AO33" s="190" t="s">
        <v>31</v>
      </c>
      <c r="AP33" s="184" t="s">
        <v>30</v>
      </c>
      <c r="AQ33" s="184" t="s">
        <v>30</v>
      </c>
      <c r="AR33" s="184" t="s">
        <v>30</v>
      </c>
      <c r="AS33" s="184" t="s">
        <v>30</v>
      </c>
      <c r="AT33" s="184" t="s">
        <v>30</v>
      </c>
      <c r="AU33" s="184" t="s">
        <v>30</v>
      </c>
      <c r="AV33" s="190" t="s">
        <v>31</v>
      </c>
      <c r="AW33" s="184" t="s">
        <v>30</v>
      </c>
      <c r="AX33" s="184" t="s">
        <v>30</v>
      </c>
      <c r="AY33" s="184" t="s">
        <v>30</v>
      </c>
      <c r="AZ33" s="184" t="s">
        <v>30</v>
      </c>
      <c r="BA33" s="184" t="s">
        <v>30</v>
      </c>
      <c r="BB33" s="190" t="s">
        <v>31</v>
      </c>
      <c r="BC33" s="184"/>
      <c r="BD33" s="184"/>
      <c r="BE33" s="184"/>
      <c r="BF33" s="185"/>
      <c r="BG33" s="186">
        <f t="shared" si="15"/>
        <v>0</v>
      </c>
      <c r="BH33" s="187"/>
      <c r="BJ33" s="188"/>
      <c r="BN33" s="181"/>
      <c r="BS33" s="181"/>
    </row>
    <row r="34" spans="1:71" x14ac:dyDescent="0.3">
      <c r="A34" s="110" t="s">
        <v>270</v>
      </c>
      <c r="B34" s="110"/>
      <c r="C34" s="119" t="s">
        <v>271</v>
      </c>
      <c r="D34" s="23"/>
      <c r="E34" s="115" t="s">
        <v>230</v>
      </c>
      <c r="F34" s="119" t="s">
        <v>248</v>
      </c>
      <c r="G34" s="115" t="s">
        <v>252</v>
      </c>
      <c r="H34" s="116" t="s">
        <v>36</v>
      </c>
      <c r="I34" s="116" t="s">
        <v>272</v>
      </c>
      <c r="J34" s="12" t="s">
        <v>35</v>
      </c>
      <c r="K34" s="13">
        <v>45974</v>
      </c>
      <c r="L34" s="14" t="s">
        <v>28</v>
      </c>
      <c r="M34" s="15">
        <f t="shared" si="1"/>
        <v>28</v>
      </c>
      <c r="N34" s="15">
        <f t="shared" si="2"/>
        <v>20</v>
      </c>
      <c r="O34" s="15">
        <f t="shared" si="3"/>
        <v>19.5</v>
      </c>
      <c r="P34" s="15">
        <f t="shared" si="4"/>
        <v>0</v>
      </c>
      <c r="Q34" s="15">
        <f t="shared" si="5"/>
        <v>8</v>
      </c>
      <c r="R34" s="15">
        <f t="shared" si="6"/>
        <v>0</v>
      </c>
      <c r="S34" s="15">
        <f t="shared" si="7"/>
        <v>0</v>
      </c>
      <c r="T34" s="15">
        <f t="shared" si="8"/>
        <v>0</v>
      </c>
      <c r="U34" s="15">
        <f t="shared" si="9"/>
        <v>0</v>
      </c>
      <c r="V34" s="16">
        <f t="shared" si="10"/>
        <v>0.5</v>
      </c>
      <c r="W34" s="15">
        <f t="shared" si="11"/>
        <v>0</v>
      </c>
      <c r="X34" s="17">
        <f t="shared" si="12"/>
        <v>2</v>
      </c>
      <c r="Y34" s="17">
        <f t="shared" si="13"/>
        <v>0</v>
      </c>
      <c r="Z34" s="16">
        <f t="shared" si="14"/>
        <v>0.5</v>
      </c>
      <c r="AA34" s="190" t="s">
        <v>31</v>
      </c>
      <c r="AB34" s="193" t="s">
        <v>34</v>
      </c>
      <c r="AC34" s="184" t="s">
        <v>30</v>
      </c>
      <c r="AD34" s="184" t="s">
        <v>30</v>
      </c>
      <c r="AE34" s="184" t="s">
        <v>30</v>
      </c>
      <c r="AF34" s="190" t="s">
        <v>31</v>
      </c>
      <c r="AG34" s="190" t="s">
        <v>31</v>
      </c>
      <c r="AH34" s="190" t="s">
        <v>31</v>
      </c>
      <c r="AI34" s="184" t="s">
        <v>30</v>
      </c>
      <c r="AJ34" s="184" t="s">
        <v>30</v>
      </c>
      <c r="AK34" s="184" t="s">
        <v>30</v>
      </c>
      <c r="AL34" s="191" t="s">
        <v>24</v>
      </c>
      <c r="AM34" s="184" t="s">
        <v>30</v>
      </c>
      <c r="AN34" s="190" t="s">
        <v>31</v>
      </c>
      <c r="AO34" s="190" t="s">
        <v>31</v>
      </c>
      <c r="AP34" s="184" t="s">
        <v>30</v>
      </c>
      <c r="AQ34" s="184" t="s">
        <v>30</v>
      </c>
      <c r="AR34" s="184" t="s">
        <v>30</v>
      </c>
      <c r="AS34" s="184" t="s">
        <v>30</v>
      </c>
      <c r="AT34" s="191" t="s">
        <v>24</v>
      </c>
      <c r="AU34" s="184" t="s">
        <v>30</v>
      </c>
      <c r="AV34" s="190" t="s">
        <v>31</v>
      </c>
      <c r="AW34" s="184" t="s">
        <v>30</v>
      </c>
      <c r="AX34" s="184" t="s">
        <v>30</v>
      </c>
      <c r="AY34" s="184" t="s">
        <v>30</v>
      </c>
      <c r="AZ34" s="184" t="s">
        <v>30</v>
      </c>
      <c r="BA34" s="184" t="s">
        <v>30</v>
      </c>
      <c r="BB34" s="190" t="s">
        <v>31</v>
      </c>
      <c r="BC34" s="184"/>
      <c r="BD34" s="184"/>
      <c r="BE34" s="184"/>
      <c r="BF34" s="185"/>
      <c r="BG34" s="186">
        <f t="shared" si="15"/>
        <v>0</v>
      </c>
      <c r="BH34" s="187"/>
      <c r="BJ34" s="188"/>
      <c r="BN34" s="181"/>
      <c r="BS34" s="181"/>
    </row>
    <row r="35" spans="1:71" x14ac:dyDescent="0.3">
      <c r="A35" s="110" t="s">
        <v>273</v>
      </c>
      <c r="B35" s="110"/>
      <c r="C35" s="119" t="s">
        <v>274</v>
      </c>
      <c r="D35" s="23"/>
      <c r="E35" s="115" t="s">
        <v>230</v>
      </c>
      <c r="F35" s="119" t="s">
        <v>248</v>
      </c>
      <c r="G35" s="115" t="s">
        <v>252</v>
      </c>
      <c r="H35" s="116" t="s">
        <v>36</v>
      </c>
      <c r="I35" s="116" t="s">
        <v>275</v>
      </c>
      <c r="J35" s="12" t="s">
        <v>35</v>
      </c>
      <c r="K35" s="13">
        <v>46000</v>
      </c>
      <c r="L35" s="14" t="s">
        <v>28</v>
      </c>
      <c r="M35" s="15">
        <f t="shared" si="1"/>
        <v>28</v>
      </c>
      <c r="N35" s="15">
        <f t="shared" si="2"/>
        <v>20</v>
      </c>
      <c r="O35" s="15">
        <f t="shared" si="3"/>
        <v>20</v>
      </c>
      <c r="P35" s="15">
        <f t="shared" si="4"/>
        <v>0</v>
      </c>
      <c r="Q35" s="15">
        <f t="shared" si="5"/>
        <v>8</v>
      </c>
      <c r="R35" s="15">
        <f t="shared" si="6"/>
        <v>0</v>
      </c>
      <c r="S35" s="15">
        <f t="shared" si="7"/>
        <v>0</v>
      </c>
      <c r="T35" s="15">
        <f t="shared" si="8"/>
        <v>0</v>
      </c>
      <c r="U35" s="15">
        <f t="shared" si="9"/>
        <v>0</v>
      </c>
      <c r="V35" s="16">
        <f t="shared" si="10"/>
        <v>0</v>
      </c>
      <c r="W35" s="15">
        <f t="shared" si="11"/>
        <v>0</v>
      </c>
      <c r="X35" s="17">
        <f t="shared" si="12"/>
        <v>8</v>
      </c>
      <c r="Y35" s="17">
        <f t="shared" si="13"/>
        <v>0</v>
      </c>
      <c r="Z35" s="16">
        <f t="shared" si="14"/>
        <v>0</v>
      </c>
      <c r="AA35" s="190" t="s">
        <v>31</v>
      </c>
      <c r="AB35" s="191" t="s">
        <v>24</v>
      </c>
      <c r="AC35" s="184" t="s">
        <v>30</v>
      </c>
      <c r="AD35" s="191" t="s">
        <v>24</v>
      </c>
      <c r="AE35" s="191" t="s">
        <v>24</v>
      </c>
      <c r="AF35" s="190" t="s">
        <v>31</v>
      </c>
      <c r="AG35" s="190" t="s">
        <v>31</v>
      </c>
      <c r="AH35" s="190" t="s">
        <v>31</v>
      </c>
      <c r="AI35" s="184" t="s">
        <v>30</v>
      </c>
      <c r="AJ35" s="191" t="s">
        <v>24</v>
      </c>
      <c r="AK35" s="184" t="s">
        <v>30</v>
      </c>
      <c r="AL35" s="184" t="s">
        <v>30</v>
      </c>
      <c r="AM35" s="191" t="s">
        <v>24</v>
      </c>
      <c r="AN35" s="190" t="s">
        <v>31</v>
      </c>
      <c r="AO35" s="190" t="s">
        <v>31</v>
      </c>
      <c r="AP35" s="191" t="s">
        <v>24</v>
      </c>
      <c r="AQ35" s="184" t="s">
        <v>30</v>
      </c>
      <c r="AR35" s="184" t="s">
        <v>30</v>
      </c>
      <c r="AS35" s="184" t="s">
        <v>30</v>
      </c>
      <c r="AT35" s="191" t="s">
        <v>24</v>
      </c>
      <c r="AU35" s="184" t="s">
        <v>30</v>
      </c>
      <c r="AV35" s="190" t="s">
        <v>31</v>
      </c>
      <c r="AW35" s="184" t="s">
        <v>30</v>
      </c>
      <c r="AX35" s="184" t="s">
        <v>30</v>
      </c>
      <c r="AY35" s="184" t="s">
        <v>30</v>
      </c>
      <c r="AZ35" s="191" t="s">
        <v>24</v>
      </c>
      <c r="BA35" s="184" t="s">
        <v>30</v>
      </c>
      <c r="BB35" s="190" t="s">
        <v>31</v>
      </c>
      <c r="BC35" s="184"/>
      <c r="BD35" s="184"/>
      <c r="BE35" s="184"/>
      <c r="BF35" s="185"/>
      <c r="BG35" s="186">
        <f t="shared" si="15"/>
        <v>0</v>
      </c>
      <c r="BH35" s="187"/>
      <c r="BJ35" s="188"/>
      <c r="BN35" s="181"/>
      <c r="BS35" s="181"/>
    </row>
    <row r="36" spans="1:71" x14ac:dyDescent="0.3">
      <c r="A36" s="110" t="s">
        <v>276</v>
      </c>
      <c r="B36" s="110"/>
      <c r="C36" s="119" t="s">
        <v>277</v>
      </c>
      <c r="D36" s="23"/>
      <c r="E36" s="115" t="s">
        <v>230</v>
      </c>
      <c r="F36" s="119" t="s">
        <v>248</v>
      </c>
      <c r="G36" s="115" t="s">
        <v>252</v>
      </c>
      <c r="H36" s="116" t="s">
        <v>36</v>
      </c>
      <c r="I36" s="116" t="s">
        <v>278</v>
      </c>
      <c r="J36" s="12" t="s">
        <v>35</v>
      </c>
      <c r="K36" s="13">
        <v>46009</v>
      </c>
      <c r="L36" s="14" t="s">
        <v>28</v>
      </c>
      <c r="M36" s="15">
        <f>N36+Q36+U36</f>
        <v>28</v>
      </c>
      <c r="N36" s="15">
        <f>O36+R36+(COUNTIF(AA36:BE36,"P/2")/2)+(COUNTIF(AA36:BE36,"TR-P/2")/2)</f>
        <v>20</v>
      </c>
      <c r="O36" s="15">
        <f>COUNTIF(AA36:BE36,"P")+COUNTIF(AA36:BE36,"RP")+COUNTIF(AA36:BE36,"UT-RP")+COUNTIF(AA36:BE36,"AT-RP")+COUNTIF(AA36:BE36,"AT")+COUNTIF(AA36:BE36,"UT")+COUNTIF(AA36:BE36,"MU")+COUNTIF(AA36:BE36,"AT-MU")+COUNTIF(AA36:BE36,"UT-MU")+COUNTIF(AA36:BE36,"EL")+COUNTIF(AA36:BE36,"UT-EL")+COUNTIF(AA36:BE36,"AT-EL")+COUNTIF(AA36:BE36,"EL-MU")+COUNTIF(AA36:BE36,"TR")+COUNTIF(AA36:BE36,"TR-MU")+COUNTIF(AA36:BE36,"TR-EL")+COUNTIF(AA36:BE36,"TR-AT")+COUNTIF(AA36:BE36,"TR-UT")+COUNTIF(AA36:BE36,"TR-P")+(COUNTIF(AA36:BE36,"P/2")/2)</f>
        <v>19</v>
      </c>
      <c r="P36" s="15">
        <f>COUNTIF(AA36:BE36,"Leave")</f>
        <v>0</v>
      </c>
      <c r="Q36" s="15">
        <f>COUNTIF(AA36:BE36,"Off")+COUNTIF(AA36:BE36,"TR-Off")</f>
        <v>8</v>
      </c>
      <c r="R36" s="15">
        <f>COUNTIF(AA36:BE36,"NCNS")+COUNTIF(AA36:BE36,"A")+COUNTIF(AA36:BE36,"U")+COUNTIF(AA36:BE36,"SL")+COUNTIF(AA36:BE36,"UC")+COUNTIF(AA36:BE36,"TR-UC")+COUNTIF(AA36:BE36,"TR-U")+COUNTIF(AA36:BE36,"TR-NCNS")</f>
        <v>1</v>
      </c>
      <c r="S36" s="15">
        <f>(COUNTIF(AA36:BE36,"A")+(COUNTIF(AA36:BE36,"CL")+(COUNTIF(AA36:BE36,"SL"))))</f>
        <v>0</v>
      </c>
      <c r="T36" s="15">
        <f>COUNTIF(AA36:BE36,"EL")+COUNTIF(AA36:BE36,"AT-EL")+COUNTIF(AA36:BE36,"UT-EL")+COUNTIF(AA36:BE36,"EL-MU")++COUNTIF(AA36:BE36,"TR-EL")</f>
        <v>0</v>
      </c>
      <c r="U36" s="15">
        <f>(COUNTIF(AA36:BE36,"Leave")+(COUNTIF(AA36:BE36,"CL")+(COUNTIF(AA36:BE36,"AU")))+(COUNTIF(AA36:BE36,"TR-AU"))+(COUNTIF(AA36:BE36,"ML")))</f>
        <v>0</v>
      </c>
      <c r="V36" s="16">
        <f>COUNTIF(AA36:BE36,"AU")+COUNTIF(AA36:BE36,"U")+COUNTIF(AA36:BE36,"UC")+COUNTIF(AA36:BE36,"NCNS")+COUNTIF(AA36:BE36,"TR-AU")+COUNTIF(AA36:BE36,"TR-U")+COUNTIF(AA36:BE36,"TR-UC")+COUNTIF(AA36:BE36,"TR-NCNS")+(COUNTIF(AA36:BE36,"P/2")/2)+(COUNTIF(AA36:BE36,"TR-P/2")/2)</f>
        <v>1</v>
      </c>
      <c r="W36" s="15">
        <f>COUNTIF(AA36:BE36,"AT-RP")+COUNTIF(AA36:BE36,"AT")+COUNTIF(AA36:BE36,"AT-MU")+COUNTIF(AA36:BE36,"AT-EL")+COUNTIF(AA36:BE36,"TR-AT")+COUNTIF(AA36:BE36,"UT-RP")+COUNTIF(AA36:BE36,"UT")+COUNTIF(AA36:BE36,"UT-MU")+COUNTIF(AA36:BE36,"UT-EL")+COUNTIF(AA36:BE36,"TR-UT")</f>
        <v>1</v>
      </c>
      <c r="X36" s="17">
        <f>COUNTIF(AA36:BE36,"MU")+COUNTIF(AA36:BE36,"T-MU")+COUNTIF(AA36:BE36,"EL-MU")+COUNTIF(AA36:BE36,"TR-MU")</f>
        <v>2</v>
      </c>
      <c r="Y36" s="17">
        <f>COUNTIF(AA36:BE36,"ML")</f>
        <v>0</v>
      </c>
      <c r="Z36" s="16">
        <f>V36+S36+P36+Y36</f>
        <v>1</v>
      </c>
      <c r="AA36" s="190" t="s">
        <v>31</v>
      </c>
      <c r="AB36" s="184" t="s">
        <v>30</v>
      </c>
      <c r="AC36" s="184" t="s">
        <v>30</v>
      </c>
      <c r="AD36" s="184" t="s">
        <v>30</v>
      </c>
      <c r="AE36" s="184" t="s">
        <v>30</v>
      </c>
      <c r="AF36" s="190" t="s">
        <v>31</v>
      </c>
      <c r="AG36" s="190" t="s">
        <v>31</v>
      </c>
      <c r="AH36" s="190" t="s">
        <v>31</v>
      </c>
      <c r="AI36" s="191" t="s">
        <v>24</v>
      </c>
      <c r="AJ36" s="184" t="s">
        <v>30</v>
      </c>
      <c r="AK36" s="191" t="s">
        <v>24</v>
      </c>
      <c r="AL36" s="184" t="s">
        <v>30</v>
      </c>
      <c r="AM36" s="184" t="s">
        <v>30</v>
      </c>
      <c r="AN36" s="190" t="s">
        <v>31</v>
      </c>
      <c r="AO36" s="190" t="s">
        <v>31</v>
      </c>
      <c r="AP36" s="184" t="s">
        <v>30</v>
      </c>
      <c r="AQ36" s="184" t="s">
        <v>30</v>
      </c>
      <c r="AR36" s="184" t="s">
        <v>30</v>
      </c>
      <c r="AS36" s="184" t="s">
        <v>30</v>
      </c>
      <c r="AT36" s="184" t="s">
        <v>30</v>
      </c>
      <c r="AU36" s="184" t="s">
        <v>30</v>
      </c>
      <c r="AV36" s="190" t="s">
        <v>31</v>
      </c>
      <c r="AW36" s="183" t="s">
        <v>133</v>
      </c>
      <c r="AX36" s="184" t="s">
        <v>30</v>
      </c>
      <c r="AY36" s="192" t="s">
        <v>32</v>
      </c>
      <c r="AZ36" s="184" t="s">
        <v>30</v>
      </c>
      <c r="BA36" s="184" t="s">
        <v>30</v>
      </c>
      <c r="BB36" s="190" t="s">
        <v>31</v>
      </c>
      <c r="BC36" s="184"/>
      <c r="BD36" s="184"/>
      <c r="BE36" s="184"/>
      <c r="BF36" s="185"/>
      <c r="BG36" s="186">
        <f t="shared" si="15"/>
        <v>0</v>
      </c>
      <c r="BH36" s="187"/>
      <c r="BJ36" s="188"/>
      <c r="BN36" s="181"/>
      <c r="BS36" s="181"/>
    </row>
    <row r="37" spans="1:71" ht="13.8" customHeight="1" x14ac:dyDescent="0.3">
      <c r="A37" s="120" t="s">
        <v>581</v>
      </c>
      <c r="B37" s="120"/>
      <c r="C37" s="121" t="s">
        <v>582</v>
      </c>
      <c r="D37" s="23"/>
      <c r="E37" s="115" t="s">
        <v>230</v>
      </c>
      <c r="F37" s="119" t="s">
        <v>248</v>
      </c>
      <c r="G37" s="115" t="s">
        <v>252</v>
      </c>
      <c r="H37" s="116" t="s">
        <v>36</v>
      </c>
      <c r="I37" s="116" t="s">
        <v>583</v>
      </c>
      <c r="J37" s="12" t="s">
        <v>35</v>
      </c>
      <c r="K37" s="13">
        <v>46027</v>
      </c>
      <c r="L37" s="14" t="s">
        <v>28</v>
      </c>
      <c r="M37" s="15">
        <f t="shared" ref="M37:M52" si="16">N37+Q37+U37</f>
        <v>21</v>
      </c>
      <c r="N37" s="15">
        <f t="shared" ref="N37:N52" si="17">O37+R37+(COUNTIF(AA37:BE37,"P/2")/2)+(COUNTIF(AA37:BE37,"TR-P/2")/2)</f>
        <v>15</v>
      </c>
      <c r="O37" s="15">
        <f t="shared" ref="O37:O52" si="18">COUNTIF(AA37:BE37,"P")+COUNTIF(AA37:BE37,"RP")+COUNTIF(AA37:BE37,"UT-RP")+COUNTIF(AA37:BE37,"AT-RP")+COUNTIF(AA37:BE37,"AT")+COUNTIF(AA37:BE37,"UT")+COUNTIF(AA37:BE37,"MU")+COUNTIF(AA37:BE37,"AT-MU")+COUNTIF(AA37:BE37,"UT-MU")+COUNTIF(AA37:BE37,"EL")+COUNTIF(AA37:BE37,"UT-EL")+COUNTIF(AA37:BE37,"AT-EL")+COUNTIF(AA37:BE37,"EL-MU")+COUNTIF(AA37:BE37,"TR")+COUNTIF(AA37:BE37,"TR-MU")+COUNTIF(AA37:BE37,"TR-EL")+COUNTIF(AA37:BE37,"TR-AT")+COUNTIF(AA37:BE37,"TR-UT")+COUNTIF(AA37:BE37,"TR-P")+(COUNTIF(AA37:BE37,"P/2")/2)</f>
        <v>14.5</v>
      </c>
      <c r="P37" s="15">
        <f t="shared" ref="P37:P52" si="19">COUNTIF(AA37:BE37,"Leave")</f>
        <v>0</v>
      </c>
      <c r="Q37" s="15">
        <f t="shared" ref="Q37:Q52" si="20">COUNTIF(AA37:BE37,"Off")+COUNTIF(AA37:BE37,"TR-Off")</f>
        <v>6</v>
      </c>
      <c r="R37" s="15">
        <f t="shared" ref="R37:R52" si="21">COUNTIF(AA37:BE37,"NCNS")+COUNTIF(AA37:BE37,"A")+COUNTIF(AA37:BE37,"U")+COUNTIF(AA37:BE37,"SL")+COUNTIF(AA37:BE37,"UC")+COUNTIF(AA37:BE37,"TR-UC")+COUNTIF(AA37:BE37,"TR-U")+COUNTIF(AA37:BE37,"TR-NCNS")</f>
        <v>0</v>
      </c>
      <c r="S37" s="15">
        <f t="shared" ref="S37:S52" si="22">(COUNTIF(AA37:BE37,"A")+(COUNTIF(AA37:BE37,"CL")+(COUNTIF(AA37:BE37,"SL"))))</f>
        <v>0</v>
      </c>
      <c r="T37" s="15">
        <f t="shared" ref="T37:T52" si="23">COUNTIF(AA37:BE37,"EL")+COUNTIF(AA37:BE37,"AT-EL")+COUNTIF(AA37:BE37,"UT-EL")+COUNTIF(AA37:BE37,"EL-MU")++COUNTIF(AA37:BE37,"TR-EL")</f>
        <v>0</v>
      </c>
      <c r="U37" s="15">
        <f t="shared" ref="U37:U52" si="24">(COUNTIF(AA37:BE37,"Leave")+(COUNTIF(AA37:BE37,"CL")+(COUNTIF(AA37:BE37,"AU")))+(COUNTIF(AA37:BE37,"TR-AU"))+(COUNTIF(AA37:BE37,"ML")))</f>
        <v>0</v>
      </c>
      <c r="V37" s="16">
        <f t="shared" ref="V37:V52" si="25">COUNTIF(AA37:BE37,"AU")+COUNTIF(AA37:BE37,"U")+COUNTIF(AA37:BE37,"UC")+COUNTIF(AA37:BE37,"NCNS")+COUNTIF(AA37:BE37,"TR-AU")+COUNTIF(AA37:BE37,"TR-U")+COUNTIF(AA37:BE37,"TR-UC")+COUNTIF(AA37:BE37,"TR-NCNS")+(COUNTIF(AA37:BE37,"P/2")/2)+(COUNTIF(AA37:BE37,"TR-P/2")/2)</f>
        <v>0.5</v>
      </c>
      <c r="W37" s="15">
        <f t="shared" ref="W37:W52" si="26">COUNTIF(AA37:BE37,"AT-RP")+COUNTIF(AA37:BE37,"AT")+COUNTIF(AA37:BE37,"AT-MU")+COUNTIF(AA37:BE37,"AT-EL")+COUNTIF(AA37:BE37,"TR-AT")+COUNTIF(AA37:BE37,"UT-RP")+COUNTIF(AA37:BE37,"UT")+COUNTIF(AA37:BE37,"UT-MU")+COUNTIF(AA37:BE37,"UT-EL")+COUNTIF(AA37:BE37,"TR-UT")</f>
        <v>3</v>
      </c>
      <c r="X37" s="17">
        <f t="shared" ref="X37:X52" si="27">COUNTIF(AA37:BE37,"MU")+COUNTIF(AA37:BE37,"T-MU")+COUNTIF(AA37:BE37,"EL-MU")+COUNTIF(AA37:BE37,"TR-MU")</f>
        <v>3</v>
      </c>
      <c r="Y37" s="17">
        <f t="shared" ref="Y37:Y52" si="28">COUNTIF(AA37:BE37,"ML")</f>
        <v>0</v>
      </c>
      <c r="Z37" s="16">
        <f t="shared" ref="Z37:Z52" si="29">V37+S37+P37+Y37</f>
        <v>0.5</v>
      </c>
      <c r="AA37" s="190" t="s">
        <v>31</v>
      </c>
      <c r="AB37" s="184" t="s">
        <v>30</v>
      </c>
      <c r="AC37" s="184" t="s">
        <v>30</v>
      </c>
      <c r="AD37" s="184" t="s">
        <v>30</v>
      </c>
      <c r="AE37" s="191" t="s">
        <v>24</v>
      </c>
      <c r="AF37" s="190" t="s">
        <v>31</v>
      </c>
      <c r="AG37" s="190" t="s">
        <v>31</v>
      </c>
      <c r="AH37" s="190" t="s">
        <v>31</v>
      </c>
      <c r="AI37" s="184" t="s">
        <v>30</v>
      </c>
      <c r="AJ37" s="191" t="s">
        <v>24</v>
      </c>
      <c r="AK37" s="191" t="s">
        <v>24</v>
      </c>
      <c r="AL37" s="192" t="s">
        <v>32</v>
      </c>
      <c r="AM37" s="192" t="s">
        <v>32</v>
      </c>
      <c r="AN37" s="190" t="s">
        <v>31</v>
      </c>
      <c r="AO37" s="190" t="s">
        <v>31</v>
      </c>
      <c r="AP37" s="184" t="s">
        <v>30</v>
      </c>
      <c r="AQ37" s="184" t="s">
        <v>30</v>
      </c>
      <c r="AR37" s="184" t="s">
        <v>30</v>
      </c>
      <c r="AS37" s="192" t="s">
        <v>32</v>
      </c>
      <c r="AT37" s="184" t="s">
        <v>30</v>
      </c>
      <c r="AU37" s="193" t="s">
        <v>34</v>
      </c>
      <c r="AV37" s="183" t="s">
        <v>162</v>
      </c>
      <c r="AW37" s="183" t="s">
        <v>162</v>
      </c>
      <c r="AX37" s="183" t="s">
        <v>162</v>
      </c>
      <c r="AY37" s="183" t="s">
        <v>162</v>
      </c>
      <c r="AZ37" s="183" t="s">
        <v>162</v>
      </c>
      <c r="BA37" s="183" t="s">
        <v>162</v>
      </c>
      <c r="BB37" s="183" t="s">
        <v>162</v>
      </c>
      <c r="BC37" s="184"/>
      <c r="BD37" s="184"/>
      <c r="BE37" s="184"/>
      <c r="BF37" s="185"/>
      <c r="BG37" s="186">
        <f t="shared" si="15"/>
        <v>0</v>
      </c>
      <c r="BH37" s="187"/>
      <c r="BJ37" s="188"/>
      <c r="BN37" s="181"/>
      <c r="BS37" s="181"/>
    </row>
    <row r="38" spans="1:71" x14ac:dyDescent="0.3">
      <c r="A38" s="120" t="s">
        <v>586</v>
      </c>
      <c r="B38" s="120"/>
      <c r="C38" s="121" t="s">
        <v>587</v>
      </c>
      <c r="D38" s="23"/>
      <c r="E38" s="115" t="s">
        <v>230</v>
      </c>
      <c r="F38" s="119" t="s">
        <v>248</v>
      </c>
      <c r="G38" s="115" t="s">
        <v>252</v>
      </c>
      <c r="H38" s="116" t="s">
        <v>36</v>
      </c>
      <c r="I38" s="116" t="s">
        <v>588</v>
      </c>
      <c r="J38" s="12" t="s">
        <v>35</v>
      </c>
      <c r="K38" s="13">
        <v>46042</v>
      </c>
      <c r="L38" s="14" t="s">
        <v>28</v>
      </c>
      <c r="M38" s="15">
        <f t="shared" si="16"/>
        <v>11</v>
      </c>
      <c r="N38" s="15">
        <f t="shared" si="17"/>
        <v>7</v>
      </c>
      <c r="O38" s="15">
        <f t="shared" si="18"/>
        <v>5.5</v>
      </c>
      <c r="P38" s="15">
        <f t="shared" si="19"/>
        <v>0</v>
      </c>
      <c r="Q38" s="15">
        <f t="shared" si="20"/>
        <v>4</v>
      </c>
      <c r="R38" s="15">
        <f t="shared" si="21"/>
        <v>1</v>
      </c>
      <c r="S38" s="15">
        <f t="shared" si="22"/>
        <v>0</v>
      </c>
      <c r="T38" s="15">
        <f t="shared" si="23"/>
        <v>0</v>
      </c>
      <c r="U38" s="15">
        <f t="shared" si="24"/>
        <v>0</v>
      </c>
      <c r="V38" s="16">
        <f t="shared" si="25"/>
        <v>1.5</v>
      </c>
      <c r="W38" s="15">
        <f t="shared" si="26"/>
        <v>2</v>
      </c>
      <c r="X38" s="17">
        <f t="shared" si="27"/>
        <v>1</v>
      </c>
      <c r="Y38" s="17">
        <f t="shared" si="28"/>
        <v>0</v>
      </c>
      <c r="Z38" s="16">
        <f t="shared" si="29"/>
        <v>1.5</v>
      </c>
      <c r="AA38" s="190" t="s">
        <v>31</v>
      </c>
      <c r="AB38" s="184" t="s">
        <v>30</v>
      </c>
      <c r="AC38" s="192" t="s">
        <v>32</v>
      </c>
      <c r="AD38" s="191" t="s">
        <v>24</v>
      </c>
      <c r="AE38" s="184" t="s">
        <v>30</v>
      </c>
      <c r="AF38" s="190" t="s">
        <v>31</v>
      </c>
      <c r="AG38" s="190" t="s">
        <v>31</v>
      </c>
      <c r="AH38" s="190" t="s">
        <v>31</v>
      </c>
      <c r="AI38" s="183" t="s">
        <v>29</v>
      </c>
      <c r="AJ38" s="192" t="s">
        <v>32</v>
      </c>
      <c r="AK38" s="193" t="s">
        <v>34</v>
      </c>
      <c r="AL38" s="183" t="s">
        <v>165</v>
      </c>
      <c r="AM38" s="183" t="s">
        <v>165</v>
      </c>
      <c r="AN38" s="183" t="s">
        <v>165</v>
      </c>
      <c r="AO38" s="183" t="s">
        <v>165</v>
      </c>
      <c r="AP38" s="183" t="s">
        <v>165</v>
      </c>
      <c r="AQ38" s="183" t="s">
        <v>165</v>
      </c>
      <c r="AR38" s="183" t="s">
        <v>165</v>
      </c>
      <c r="AS38" s="183" t="s">
        <v>165</v>
      </c>
      <c r="AT38" s="183" t="s">
        <v>165</v>
      </c>
      <c r="AU38" s="183" t="s">
        <v>165</v>
      </c>
      <c r="AV38" s="183" t="s">
        <v>165</v>
      </c>
      <c r="AW38" s="183" t="s">
        <v>165</v>
      </c>
      <c r="AX38" s="183" t="s">
        <v>165</v>
      </c>
      <c r="AY38" s="183" t="s">
        <v>165</v>
      </c>
      <c r="AZ38" s="183" t="s">
        <v>165</v>
      </c>
      <c r="BA38" s="183" t="s">
        <v>165</v>
      </c>
      <c r="BB38" s="183" t="s">
        <v>165</v>
      </c>
      <c r="BC38" s="184"/>
      <c r="BD38" s="184"/>
      <c r="BE38" s="184"/>
      <c r="BF38" s="185"/>
      <c r="BG38" s="186">
        <f t="shared" si="15"/>
        <v>0</v>
      </c>
      <c r="BH38" s="187"/>
      <c r="BJ38" s="188"/>
      <c r="BN38" s="181"/>
      <c r="BS38" s="181"/>
    </row>
    <row r="39" spans="1:71" x14ac:dyDescent="0.3">
      <c r="A39" s="120" t="s">
        <v>636</v>
      </c>
      <c r="B39" s="120"/>
      <c r="C39" s="122" t="s">
        <v>637</v>
      </c>
      <c r="D39" s="23"/>
      <c r="E39" s="115" t="s">
        <v>230</v>
      </c>
      <c r="F39" s="115" t="s">
        <v>37</v>
      </c>
      <c r="G39" s="115" t="s">
        <v>252</v>
      </c>
      <c r="H39" s="116" t="s">
        <v>36</v>
      </c>
      <c r="I39" s="116"/>
      <c r="J39" s="12" t="s">
        <v>35</v>
      </c>
      <c r="K39" s="13">
        <v>46055</v>
      </c>
      <c r="L39" s="14" t="s">
        <v>28</v>
      </c>
      <c r="M39" s="15">
        <f t="shared" si="16"/>
        <v>1</v>
      </c>
      <c r="N39" s="15">
        <f t="shared" si="17"/>
        <v>1</v>
      </c>
      <c r="O39" s="15">
        <f t="shared" si="18"/>
        <v>1</v>
      </c>
      <c r="P39" s="15">
        <f t="shared" si="19"/>
        <v>0</v>
      </c>
      <c r="Q39" s="15">
        <f t="shared" si="20"/>
        <v>0</v>
      </c>
      <c r="R39" s="15">
        <f t="shared" si="21"/>
        <v>0</v>
      </c>
      <c r="S39" s="15">
        <f t="shared" si="22"/>
        <v>0</v>
      </c>
      <c r="T39" s="15">
        <f t="shared" si="23"/>
        <v>0</v>
      </c>
      <c r="U39" s="15">
        <f t="shared" si="24"/>
        <v>0</v>
      </c>
      <c r="V39" s="16">
        <f t="shared" si="25"/>
        <v>0</v>
      </c>
      <c r="W39" s="15">
        <f t="shared" si="26"/>
        <v>0</v>
      </c>
      <c r="X39" s="17">
        <f t="shared" si="27"/>
        <v>0</v>
      </c>
      <c r="Y39" s="17">
        <f t="shared" si="28"/>
        <v>0</v>
      </c>
      <c r="Z39" s="16">
        <f t="shared" si="29"/>
        <v>0</v>
      </c>
      <c r="AA39" s="182"/>
      <c r="AB39" s="183" t="s">
        <v>92</v>
      </c>
      <c r="AC39" s="183" t="s">
        <v>165</v>
      </c>
      <c r="AD39" s="183" t="s">
        <v>165</v>
      </c>
      <c r="AE39" s="183" t="s">
        <v>165</v>
      </c>
      <c r="AF39" s="183" t="s">
        <v>165</v>
      </c>
      <c r="AG39" s="183" t="s">
        <v>165</v>
      </c>
      <c r="AH39" s="183" t="s">
        <v>165</v>
      </c>
      <c r="AI39" s="183" t="s">
        <v>165</v>
      </c>
      <c r="AJ39" s="183" t="s">
        <v>165</v>
      </c>
      <c r="AK39" s="183" t="s">
        <v>165</v>
      </c>
      <c r="AL39" s="183" t="s">
        <v>165</v>
      </c>
      <c r="AM39" s="183" t="s">
        <v>165</v>
      </c>
      <c r="AN39" s="183" t="s">
        <v>165</v>
      </c>
      <c r="AO39" s="183" t="s">
        <v>165</v>
      </c>
      <c r="AP39" s="183" t="s">
        <v>165</v>
      </c>
      <c r="AQ39" s="183" t="s">
        <v>165</v>
      </c>
      <c r="AR39" s="183" t="s">
        <v>165</v>
      </c>
      <c r="AS39" s="183" t="s">
        <v>165</v>
      </c>
      <c r="AT39" s="183" t="s">
        <v>165</v>
      </c>
      <c r="AU39" s="183" t="s">
        <v>165</v>
      </c>
      <c r="AV39" s="183" t="s">
        <v>165</v>
      </c>
      <c r="AW39" s="183" t="s">
        <v>165</v>
      </c>
      <c r="AX39" s="183" t="s">
        <v>165</v>
      </c>
      <c r="AY39" s="183" t="s">
        <v>165</v>
      </c>
      <c r="AZ39" s="183" t="s">
        <v>165</v>
      </c>
      <c r="BA39" s="183" t="s">
        <v>165</v>
      </c>
      <c r="BB39" s="183" t="s">
        <v>165</v>
      </c>
      <c r="BC39" s="184"/>
      <c r="BD39" s="184"/>
      <c r="BE39" s="184"/>
      <c r="BF39" s="185"/>
      <c r="BG39" s="186">
        <f t="shared" si="15"/>
        <v>1</v>
      </c>
      <c r="BH39" s="187"/>
      <c r="BJ39" s="188"/>
      <c r="BN39" s="181"/>
      <c r="BS39" s="181"/>
    </row>
    <row r="40" spans="1:71" x14ac:dyDescent="0.3">
      <c r="A40" s="120" t="s">
        <v>638</v>
      </c>
      <c r="B40" s="120"/>
      <c r="C40" s="122" t="s">
        <v>479</v>
      </c>
      <c r="D40" s="23"/>
      <c r="E40" s="115" t="s">
        <v>230</v>
      </c>
      <c r="F40" s="119" t="s">
        <v>248</v>
      </c>
      <c r="G40" s="115" t="s">
        <v>252</v>
      </c>
      <c r="H40" s="116" t="s">
        <v>36</v>
      </c>
      <c r="I40" s="116"/>
      <c r="J40" s="12" t="s">
        <v>35</v>
      </c>
      <c r="K40" s="13">
        <v>46055</v>
      </c>
      <c r="L40" s="14" t="s">
        <v>28</v>
      </c>
      <c r="M40" s="15">
        <f t="shared" si="16"/>
        <v>23</v>
      </c>
      <c r="N40" s="15">
        <f t="shared" si="17"/>
        <v>16</v>
      </c>
      <c r="O40" s="15">
        <f t="shared" si="18"/>
        <v>16</v>
      </c>
      <c r="P40" s="15">
        <f t="shared" si="19"/>
        <v>0</v>
      </c>
      <c r="Q40" s="15">
        <f t="shared" si="20"/>
        <v>7</v>
      </c>
      <c r="R40" s="15">
        <f t="shared" si="21"/>
        <v>0</v>
      </c>
      <c r="S40" s="15">
        <f t="shared" si="22"/>
        <v>0</v>
      </c>
      <c r="T40" s="15">
        <f t="shared" si="23"/>
        <v>0</v>
      </c>
      <c r="U40" s="15">
        <f t="shared" si="24"/>
        <v>0</v>
      </c>
      <c r="V40" s="16">
        <f t="shared" si="25"/>
        <v>0</v>
      </c>
      <c r="W40" s="15">
        <f t="shared" si="26"/>
        <v>0</v>
      </c>
      <c r="X40" s="17">
        <f t="shared" si="27"/>
        <v>0</v>
      </c>
      <c r="Y40" s="17">
        <f t="shared" si="28"/>
        <v>0</v>
      </c>
      <c r="Z40" s="16">
        <f t="shared" si="29"/>
        <v>0</v>
      </c>
      <c r="AA40" s="182"/>
      <c r="AB40" s="183" t="s">
        <v>92</v>
      </c>
      <c r="AC40" s="183" t="s">
        <v>92</v>
      </c>
      <c r="AD40" s="183" t="s">
        <v>92</v>
      </c>
      <c r="AE40" s="183" t="s">
        <v>92</v>
      </c>
      <c r="AF40" s="190" t="s">
        <v>104</v>
      </c>
      <c r="AG40" s="190" t="s">
        <v>104</v>
      </c>
      <c r="AH40" s="190" t="s">
        <v>104</v>
      </c>
      <c r="AI40" s="183" t="s">
        <v>92</v>
      </c>
      <c r="AJ40" s="183" t="s">
        <v>92</v>
      </c>
      <c r="AK40" s="183" t="s">
        <v>92</v>
      </c>
      <c r="AL40" s="183" t="s">
        <v>92</v>
      </c>
      <c r="AM40" s="183" t="s">
        <v>92</v>
      </c>
      <c r="AN40" s="190" t="s">
        <v>104</v>
      </c>
      <c r="AO40" s="190" t="s">
        <v>104</v>
      </c>
      <c r="AP40" s="184" t="s">
        <v>30</v>
      </c>
      <c r="AQ40" s="184" t="s">
        <v>30</v>
      </c>
      <c r="AR40" s="184" t="s">
        <v>30</v>
      </c>
      <c r="AS40" s="184" t="s">
        <v>30</v>
      </c>
      <c r="AT40" s="184" t="s">
        <v>30</v>
      </c>
      <c r="AU40" s="190" t="s">
        <v>31</v>
      </c>
      <c r="AV40" s="190" t="s">
        <v>31</v>
      </c>
      <c r="AW40" s="184" t="s">
        <v>30</v>
      </c>
      <c r="AX40" s="184" t="s">
        <v>30</v>
      </c>
      <c r="AY40" s="183" t="s">
        <v>156</v>
      </c>
      <c r="AZ40" s="183" t="s">
        <v>156</v>
      </c>
      <c r="BA40" s="183" t="s">
        <v>156</v>
      </c>
      <c r="BB40" s="183" t="s">
        <v>156</v>
      </c>
      <c r="BC40" s="184"/>
      <c r="BD40" s="184"/>
      <c r="BE40" s="184"/>
      <c r="BF40" s="185"/>
      <c r="BG40" s="186">
        <f t="shared" si="15"/>
        <v>1</v>
      </c>
      <c r="BH40" s="187"/>
      <c r="BJ40" s="188"/>
      <c r="BN40" s="181"/>
      <c r="BS40" s="181"/>
    </row>
    <row r="41" spans="1:71" x14ac:dyDescent="0.3">
      <c r="A41" s="109" t="s">
        <v>478</v>
      </c>
      <c r="B41" s="110"/>
      <c r="C41" s="111" t="s">
        <v>479</v>
      </c>
      <c r="D41" s="23"/>
      <c r="E41" s="132" t="s">
        <v>230</v>
      </c>
      <c r="F41" s="132" t="s">
        <v>464</v>
      </c>
      <c r="G41" s="132" t="s">
        <v>231</v>
      </c>
      <c r="H41" s="129" t="s">
        <v>416</v>
      </c>
      <c r="I41" s="133"/>
      <c r="J41" s="12"/>
      <c r="K41" s="13">
        <v>46078</v>
      </c>
      <c r="L41" s="14" t="s">
        <v>28</v>
      </c>
      <c r="M41" s="15">
        <f t="shared" si="16"/>
        <v>5</v>
      </c>
      <c r="N41" s="15">
        <f t="shared" si="17"/>
        <v>4</v>
      </c>
      <c r="O41" s="15">
        <f t="shared" si="18"/>
        <v>4</v>
      </c>
      <c r="P41" s="15">
        <f t="shared" si="19"/>
        <v>0</v>
      </c>
      <c r="Q41" s="15">
        <f t="shared" si="20"/>
        <v>1</v>
      </c>
      <c r="R41" s="15">
        <f t="shared" si="21"/>
        <v>0</v>
      </c>
      <c r="S41" s="15">
        <f t="shared" si="22"/>
        <v>0</v>
      </c>
      <c r="T41" s="15">
        <f t="shared" si="23"/>
        <v>1</v>
      </c>
      <c r="U41" s="15">
        <f t="shared" si="24"/>
        <v>0</v>
      </c>
      <c r="V41" s="16">
        <f t="shared" si="25"/>
        <v>0</v>
      </c>
      <c r="W41" s="15">
        <f t="shared" si="26"/>
        <v>0</v>
      </c>
      <c r="X41" s="17">
        <f t="shared" si="27"/>
        <v>0</v>
      </c>
      <c r="Y41" s="17">
        <f t="shared" si="28"/>
        <v>0</v>
      </c>
      <c r="Z41" s="16">
        <f t="shared" si="29"/>
        <v>0</v>
      </c>
      <c r="AA41" s="182"/>
      <c r="AB41" s="182"/>
      <c r="AC41" s="182"/>
      <c r="AD41" s="182"/>
      <c r="AE41" s="182"/>
      <c r="AF41" s="182"/>
      <c r="AG41" s="182"/>
      <c r="AH41" s="182"/>
      <c r="AI41" s="182"/>
      <c r="AJ41" s="182"/>
      <c r="AK41" s="182"/>
      <c r="AL41" s="182"/>
      <c r="AM41" s="182"/>
      <c r="AN41" s="182"/>
      <c r="AO41" s="182"/>
      <c r="AP41" s="182"/>
      <c r="AQ41" s="182"/>
      <c r="AR41" s="182"/>
      <c r="AS41" s="182"/>
      <c r="AT41" s="182"/>
      <c r="AU41" s="182"/>
      <c r="AV41" s="182"/>
      <c r="AW41" s="182"/>
      <c r="AX41" s="182" t="s">
        <v>33</v>
      </c>
      <c r="AY41" s="184" t="s">
        <v>30</v>
      </c>
      <c r="AZ41" s="184" t="s">
        <v>30</v>
      </c>
      <c r="BA41" s="184" t="s">
        <v>30</v>
      </c>
      <c r="BB41" s="190" t="s">
        <v>31</v>
      </c>
      <c r="BC41" s="184"/>
      <c r="BD41" s="184"/>
      <c r="BE41" s="184"/>
      <c r="BF41" s="185"/>
      <c r="BG41" s="186">
        <f t="shared" si="15"/>
        <v>23</v>
      </c>
      <c r="BH41" s="187"/>
      <c r="BJ41" s="188"/>
      <c r="BN41" s="181"/>
      <c r="BS41" s="181"/>
    </row>
    <row r="42" spans="1:71" x14ac:dyDescent="0.3">
      <c r="A42" s="120" t="s">
        <v>639</v>
      </c>
      <c r="B42" s="122"/>
      <c r="C42" s="121" t="s">
        <v>640</v>
      </c>
      <c r="D42" s="122"/>
      <c r="E42" s="115" t="s">
        <v>230</v>
      </c>
      <c r="F42" s="115" t="s">
        <v>37</v>
      </c>
      <c r="G42" s="115" t="s">
        <v>252</v>
      </c>
      <c r="H42" s="116" t="s">
        <v>36</v>
      </c>
      <c r="I42" s="116"/>
      <c r="J42" s="12" t="s">
        <v>35</v>
      </c>
      <c r="K42" s="13">
        <v>46055</v>
      </c>
      <c r="L42" s="14" t="s">
        <v>28</v>
      </c>
      <c r="M42" s="15">
        <f t="shared" si="16"/>
        <v>1</v>
      </c>
      <c r="N42" s="15">
        <f t="shared" si="17"/>
        <v>1</v>
      </c>
      <c r="O42" s="15">
        <f t="shared" si="18"/>
        <v>1</v>
      </c>
      <c r="P42" s="15">
        <f t="shared" si="19"/>
        <v>0</v>
      </c>
      <c r="Q42" s="15">
        <f t="shared" si="20"/>
        <v>0</v>
      </c>
      <c r="R42" s="15">
        <f t="shared" si="21"/>
        <v>0</v>
      </c>
      <c r="S42" s="15">
        <f t="shared" si="22"/>
        <v>0</v>
      </c>
      <c r="T42" s="15">
        <f t="shared" si="23"/>
        <v>0</v>
      </c>
      <c r="U42" s="15">
        <f t="shared" si="24"/>
        <v>0</v>
      </c>
      <c r="V42" s="16">
        <f t="shared" si="25"/>
        <v>0</v>
      </c>
      <c r="W42" s="15">
        <f t="shared" si="26"/>
        <v>0</v>
      </c>
      <c r="X42" s="17">
        <f t="shared" si="27"/>
        <v>0</v>
      </c>
      <c r="Y42" s="17">
        <f t="shared" si="28"/>
        <v>0</v>
      </c>
      <c r="Z42" s="16">
        <f t="shared" si="29"/>
        <v>0</v>
      </c>
      <c r="AA42" s="182"/>
      <c r="AB42" s="183" t="s">
        <v>92</v>
      </c>
      <c r="AC42" s="183" t="s">
        <v>165</v>
      </c>
      <c r="AD42" s="183" t="s">
        <v>165</v>
      </c>
      <c r="AE42" s="183" t="s">
        <v>165</v>
      </c>
      <c r="AF42" s="183" t="s">
        <v>165</v>
      </c>
      <c r="AG42" s="183" t="s">
        <v>165</v>
      </c>
      <c r="AH42" s="183" t="s">
        <v>165</v>
      </c>
      <c r="AI42" s="183" t="s">
        <v>165</v>
      </c>
      <c r="AJ42" s="183" t="s">
        <v>165</v>
      </c>
      <c r="AK42" s="183" t="s">
        <v>165</v>
      </c>
      <c r="AL42" s="183" t="s">
        <v>165</v>
      </c>
      <c r="AM42" s="183" t="s">
        <v>165</v>
      </c>
      <c r="AN42" s="183" t="s">
        <v>165</v>
      </c>
      <c r="AO42" s="183" t="s">
        <v>165</v>
      </c>
      <c r="AP42" s="183" t="s">
        <v>165</v>
      </c>
      <c r="AQ42" s="183" t="s">
        <v>165</v>
      </c>
      <c r="AR42" s="183" t="s">
        <v>165</v>
      </c>
      <c r="AS42" s="183" t="s">
        <v>165</v>
      </c>
      <c r="AT42" s="183" t="s">
        <v>165</v>
      </c>
      <c r="AU42" s="183" t="s">
        <v>165</v>
      </c>
      <c r="AV42" s="183" t="s">
        <v>165</v>
      </c>
      <c r="AW42" s="183" t="s">
        <v>165</v>
      </c>
      <c r="AX42" s="183" t="s">
        <v>165</v>
      </c>
      <c r="AY42" s="183" t="s">
        <v>165</v>
      </c>
      <c r="AZ42" s="183" t="s">
        <v>165</v>
      </c>
      <c r="BA42" s="183" t="s">
        <v>165</v>
      </c>
      <c r="BB42" s="183" t="s">
        <v>165</v>
      </c>
      <c r="BC42" s="184"/>
      <c r="BD42" s="184"/>
      <c r="BE42" s="184"/>
      <c r="BF42" s="185"/>
      <c r="BG42" s="186">
        <f t="shared" si="15"/>
        <v>1</v>
      </c>
      <c r="BH42" s="187"/>
      <c r="BJ42" s="188"/>
      <c r="BN42" s="181"/>
      <c r="BS42" s="181"/>
    </row>
    <row r="43" spans="1:71" x14ac:dyDescent="0.3">
      <c r="A43" s="120" t="s">
        <v>641</v>
      </c>
      <c r="B43" s="122"/>
      <c r="C43" s="121" t="s">
        <v>642</v>
      </c>
      <c r="D43" s="23"/>
      <c r="E43" s="115" t="s">
        <v>230</v>
      </c>
      <c r="F43" s="119" t="s">
        <v>248</v>
      </c>
      <c r="G43" s="115" t="s">
        <v>252</v>
      </c>
      <c r="H43" s="116" t="s">
        <v>36</v>
      </c>
      <c r="I43" s="116"/>
      <c r="J43" s="12" t="s">
        <v>35</v>
      </c>
      <c r="K43" s="13">
        <v>46055</v>
      </c>
      <c r="L43" s="14" t="s">
        <v>28</v>
      </c>
      <c r="M43" s="15">
        <f t="shared" si="16"/>
        <v>23</v>
      </c>
      <c r="N43" s="15">
        <f t="shared" si="17"/>
        <v>16</v>
      </c>
      <c r="O43" s="15">
        <f t="shared" si="18"/>
        <v>15</v>
      </c>
      <c r="P43" s="15">
        <f t="shared" si="19"/>
        <v>0</v>
      </c>
      <c r="Q43" s="15">
        <f t="shared" si="20"/>
        <v>7</v>
      </c>
      <c r="R43" s="15">
        <f t="shared" si="21"/>
        <v>1</v>
      </c>
      <c r="S43" s="15">
        <f t="shared" si="22"/>
        <v>0</v>
      </c>
      <c r="T43" s="15">
        <f t="shared" si="23"/>
        <v>0</v>
      </c>
      <c r="U43" s="15">
        <f t="shared" si="24"/>
        <v>0</v>
      </c>
      <c r="V43" s="16">
        <f t="shared" si="25"/>
        <v>1</v>
      </c>
      <c r="W43" s="15">
        <f t="shared" si="26"/>
        <v>0</v>
      </c>
      <c r="X43" s="17">
        <f t="shared" si="27"/>
        <v>0</v>
      </c>
      <c r="Y43" s="17">
        <f t="shared" si="28"/>
        <v>0</v>
      </c>
      <c r="Z43" s="16">
        <f t="shared" si="29"/>
        <v>1</v>
      </c>
      <c r="AA43" s="182"/>
      <c r="AB43" s="183" t="s">
        <v>92</v>
      </c>
      <c r="AC43" s="183" t="s">
        <v>92</v>
      </c>
      <c r="AD43" s="183" t="s">
        <v>92</v>
      </c>
      <c r="AE43" s="183" t="s">
        <v>92</v>
      </c>
      <c r="AF43" s="190" t="s">
        <v>104</v>
      </c>
      <c r="AG43" s="190" t="s">
        <v>104</v>
      </c>
      <c r="AH43" s="190" t="s">
        <v>104</v>
      </c>
      <c r="AI43" s="183" t="s">
        <v>92</v>
      </c>
      <c r="AJ43" s="183" t="s">
        <v>92</v>
      </c>
      <c r="AK43" s="183" t="s">
        <v>139</v>
      </c>
      <c r="AL43" s="183" t="s">
        <v>92</v>
      </c>
      <c r="AM43" s="183" t="s">
        <v>92</v>
      </c>
      <c r="AN43" s="190" t="s">
        <v>104</v>
      </c>
      <c r="AO43" s="190" t="s">
        <v>104</v>
      </c>
      <c r="AP43" s="184" t="s">
        <v>30</v>
      </c>
      <c r="AQ43" s="184" t="s">
        <v>30</v>
      </c>
      <c r="AR43" s="184" t="s">
        <v>30</v>
      </c>
      <c r="AS43" s="184" t="s">
        <v>30</v>
      </c>
      <c r="AT43" s="184" t="s">
        <v>30</v>
      </c>
      <c r="AU43" s="190" t="s">
        <v>31</v>
      </c>
      <c r="AV43" s="190" t="s">
        <v>31</v>
      </c>
      <c r="AW43" s="184" t="s">
        <v>30</v>
      </c>
      <c r="AX43" s="184" t="s">
        <v>30</v>
      </c>
      <c r="AY43" s="183" t="s">
        <v>165</v>
      </c>
      <c r="AZ43" s="183" t="s">
        <v>165</v>
      </c>
      <c r="BA43" s="183" t="s">
        <v>165</v>
      </c>
      <c r="BB43" s="183" t="s">
        <v>165</v>
      </c>
      <c r="BC43" s="184"/>
      <c r="BD43" s="184"/>
      <c r="BE43" s="184"/>
      <c r="BF43" s="185"/>
      <c r="BG43" s="186">
        <f t="shared" si="15"/>
        <v>1</v>
      </c>
      <c r="BH43" s="187"/>
      <c r="BJ43" s="188"/>
      <c r="BN43" s="181"/>
      <c r="BS43" s="181"/>
    </row>
    <row r="44" spans="1:71" x14ac:dyDescent="0.3">
      <c r="A44" s="120" t="s">
        <v>643</v>
      </c>
      <c r="B44" s="122"/>
      <c r="C44" s="121" t="s">
        <v>644</v>
      </c>
      <c r="D44" s="122"/>
      <c r="E44" s="115" t="s">
        <v>230</v>
      </c>
      <c r="F44" s="115" t="s">
        <v>37</v>
      </c>
      <c r="G44" s="115" t="s">
        <v>252</v>
      </c>
      <c r="H44" s="116" t="s">
        <v>36</v>
      </c>
      <c r="I44" s="116"/>
      <c r="J44" s="12" t="s">
        <v>35</v>
      </c>
      <c r="K44" s="13">
        <v>46055</v>
      </c>
      <c r="L44" s="14" t="s">
        <v>28</v>
      </c>
      <c r="M44" s="15">
        <f t="shared" si="16"/>
        <v>8</v>
      </c>
      <c r="N44" s="15">
        <f t="shared" si="17"/>
        <v>5</v>
      </c>
      <c r="O44" s="15">
        <f t="shared" si="18"/>
        <v>5</v>
      </c>
      <c r="P44" s="15">
        <f t="shared" si="19"/>
        <v>0</v>
      </c>
      <c r="Q44" s="15">
        <f t="shared" si="20"/>
        <v>3</v>
      </c>
      <c r="R44" s="15">
        <f t="shared" si="21"/>
        <v>0</v>
      </c>
      <c r="S44" s="15">
        <f t="shared" si="22"/>
        <v>0</v>
      </c>
      <c r="T44" s="15">
        <f t="shared" si="23"/>
        <v>0</v>
      </c>
      <c r="U44" s="15">
        <f t="shared" si="24"/>
        <v>0</v>
      </c>
      <c r="V44" s="16">
        <f t="shared" si="25"/>
        <v>0</v>
      </c>
      <c r="W44" s="15">
        <f t="shared" si="26"/>
        <v>0</v>
      </c>
      <c r="X44" s="17">
        <f t="shared" si="27"/>
        <v>0</v>
      </c>
      <c r="Y44" s="17">
        <f t="shared" si="28"/>
        <v>0</v>
      </c>
      <c r="Z44" s="16">
        <f t="shared" si="29"/>
        <v>0</v>
      </c>
      <c r="AA44" s="182"/>
      <c r="AB44" s="183" t="s">
        <v>92</v>
      </c>
      <c r="AC44" s="183" t="s">
        <v>92</v>
      </c>
      <c r="AD44" s="183" t="s">
        <v>92</v>
      </c>
      <c r="AE44" s="183" t="s">
        <v>92</v>
      </c>
      <c r="AF44" s="190" t="s">
        <v>104</v>
      </c>
      <c r="AG44" s="190" t="s">
        <v>104</v>
      </c>
      <c r="AH44" s="190" t="s">
        <v>104</v>
      </c>
      <c r="AI44" s="183" t="s">
        <v>92</v>
      </c>
      <c r="AJ44" s="183" t="s">
        <v>165</v>
      </c>
      <c r="AK44" s="183" t="s">
        <v>165</v>
      </c>
      <c r="AL44" s="183" t="s">
        <v>165</v>
      </c>
      <c r="AM44" s="183" t="s">
        <v>165</v>
      </c>
      <c r="AN44" s="183" t="s">
        <v>165</v>
      </c>
      <c r="AO44" s="183" t="s">
        <v>165</v>
      </c>
      <c r="AP44" s="183" t="s">
        <v>165</v>
      </c>
      <c r="AQ44" s="183" t="s">
        <v>165</v>
      </c>
      <c r="AR44" s="183" t="s">
        <v>165</v>
      </c>
      <c r="AS44" s="183" t="s">
        <v>165</v>
      </c>
      <c r="AT44" s="183" t="s">
        <v>165</v>
      </c>
      <c r="AU44" s="183" t="s">
        <v>165</v>
      </c>
      <c r="AV44" s="183" t="s">
        <v>165</v>
      </c>
      <c r="AW44" s="183" t="s">
        <v>165</v>
      </c>
      <c r="AX44" s="183" t="s">
        <v>165</v>
      </c>
      <c r="AY44" s="183" t="s">
        <v>165</v>
      </c>
      <c r="AZ44" s="183" t="s">
        <v>165</v>
      </c>
      <c r="BA44" s="183" t="s">
        <v>165</v>
      </c>
      <c r="BB44" s="183" t="s">
        <v>165</v>
      </c>
      <c r="BC44" s="184"/>
      <c r="BD44" s="184"/>
      <c r="BE44" s="184"/>
      <c r="BF44" s="185"/>
      <c r="BG44" s="186">
        <f t="shared" si="15"/>
        <v>1</v>
      </c>
      <c r="BH44" s="187"/>
      <c r="BJ44" s="188"/>
      <c r="BN44" s="181"/>
      <c r="BS44" s="181"/>
    </row>
    <row r="45" spans="1:71" x14ac:dyDescent="0.3">
      <c r="A45" s="120" t="s">
        <v>645</v>
      </c>
      <c r="B45" s="120"/>
      <c r="C45" s="121" t="s">
        <v>646</v>
      </c>
      <c r="D45" s="120"/>
      <c r="E45" s="115" t="s">
        <v>230</v>
      </c>
      <c r="F45" s="115" t="s">
        <v>37</v>
      </c>
      <c r="G45" s="115" t="s">
        <v>252</v>
      </c>
      <c r="H45" s="116" t="s">
        <v>36</v>
      </c>
      <c r="I45" s="116"/>
      <c r="J45" s="12" t="s">
        <v>35</v>
      </c>
      <c r="K45" s="13">
        <v>46055</v>
      </c>
      <c r="L45" s="14" t="s">
        <v>28</v>
      </c>
      <c r="M45" s="15">
        <f t="shared" si="16"/>
        <v>1</v>
      </c>
      <c r="N45" s="15">
        <f t="shared" si="17"/>
        <v>1</v>
      </c>
      <c r="O45" s="15">
        <f t="shared" si="18"/>
        <v>1</v>
      </c>
      <c r="P45" s="15">
        <f t="shared" si="19"/>
        <v>0</v>
      </c>
      <c r="Q45" s="15">
        <f t="shared" si="20"/>
        <v>0</v>
      </c>
      <c r="R45" s="15">
        <f t="shared" si="21"/>
        <v>0</v>
      </c>
      <c r="S45" s="15">
        <f t="shared" si="22"/>
        <v>0</v>
      </c>
      <c r="T45" s="15">
        <f t="shared" si="23"/>
        <v>0</v>
      </c>
      <c r="U45" s="15">
        <f t="shared" si="24"/>
        <v>0</v>
      </c>
      <c r="V45" s="16">
        <f t="shared" si="25"/>
        <v>0</v>
      </c>
      <c r="W45" s="15">
        <f t="shared" si="26"/>
        <v>0</v>
      </c>
      <c r="X45" s="17">
        <f t="shared" si="27"/>
        <v>0</v>
      </c>
      <c r="Y45" s="17">
        <f t="shared" si="28"/>
        <v>0</v>
      </c>
      <c r="Z45" s="16">
        <f t="shared" si="29"/>
        <v>0</v>
      </c>
      <c r="AA45" s="182"/>
      <c r="AB45" s="183" t="s">
        <v>92</v>
      </c>
      <c r="AC45" s="183" t="s">
        <v>165</v>
      </c>
      <c r="AD45" s="183" t="s">
        <v>165</v>
      </c>
      <c r="AE45" s="183" t="s">
        <v>165</v>
      </c>
      <c r="AF45" s="183" t="s">
        <v>165</v>
      </c>
      <c r="AG45" s="183" t="s">
        <v>165</v>
      </c>
      <c r="AH45" s="183" t="s">
        <v>165</v>
      </c>
      <c r="AI45" s="183" t="s">
        <v>165</v>
      </c>
      <c r="AJ45" s="183" t="s">
        <v>165</v>
      </c>
      <c r="AK45" s="183" t="s">
        <v>165</v>
      </c>
      <c r="AL45" s="183" t="s">
        <v>165</v>
      </c>
      <c r="AM45" s="183" t="s">
        <v>165</v>
      </c>
      <c r="AN45" s="183" t="s">
        <v>165</v>
      </c>
      <c r="AO45" s="183" t="s">
        <v>165</v>
      </c>
      <c r="AP45" s="183" t="s">
        <v>165</v>
      </c>
      <c r="AQ45" s="183" t="s">
        <v>165</v>
      </c>
      <c r="AR45" s="183" t="s">
        <v>165</v>
      </c>
      <c r="AS45" s="183" t="s">
        <v>165</v>
      </c>
      <c r="AT45" s="183" t="s">
        <v>165</v>
      </c>
      <c r="AU45" s="183" t="s">
        <v>165</v>
      </c>
      <c r="AV45" s="183" t="s">
        <v>165</v>
      </c>
      <c r="AW45" s="183" t="s">
        <v>165</v>
      </c>
      <c r="AX45" s="183" t="s">
        <v>165</v>
      </c>
      <c r="AY45" s="183" t="s">
        <v>165</v>
      </c>
      <c r="AZ45" s="183" t="s">
        <v>165</v>
      </c>
      <c r="BA45" s="183" t="s">
        <v>165</v>
      </c>
      <c r="BB45" s="183" t="s">
        <v>165</v>
      </c>
      <c r="BC45" s="184"/>
      <c r="BD45" s="184"/>
      <c r="BE45" s="184"/>
      <c r="BF45" s="185"/>
      <c r="BG45" s="186">
        <f t="shared" si="15"/>
        <v>1</v>
      </c>
      <c r="BH45" s="187"/>
      <c r="BJ45" s="188"/>
      <c r="BN45" s="181"/>
      <c r="BS45" s="181"/>
    </row>
    <row r="46" spans="1:71" x14ac:dyDescent="0.3">
      <c r="A46" s="120" t="s">
        <v>647</v>
      </c>
      <c r="B46" s="120"/>
      <c r="C46" s="121" t="s">
        <v>648</v>
      </c>
      <c r="D46" s="23"/>
      <c r="E46" s="115" t="s">
        <v>230</v>
      </c>
      <c r="F46" s="119" t="s">
        <v>248</v>
      </c>
      <c r="G46" s="115" t="s">
        <v>252</v>
      </c>
      <c r="H46" s="116" t="s">
        <v>36</v>
      </c>
      <c r="I46" s="116"/>
      <c r="J46" s="12" t="s">
        <v>35</v>
      </c>
      <c r="K46" s="13">
        <v>46055</v>
      </c>
      <c r="L46" s="14" t="s">
        <v>28</v>
      </c>
      <c r="M46" s="15">
        <f t="shared" si="16"/>
        <v>22</v>
      </c>
      <c r="N46" s="15">
        <f t="shared" si="17"/>
        <v>15</v>
      </c>
      <c r="O46" s="15">
        <f t="shared" si="18"/>
        <v>14</v>
      </c>
      <c r="P46" s="15">
        <f t="shared" si="19"/>
        <v>0</v>
      </c>
      <c r="Q46" s="15">
        <f t="shared" si="20"/>
        <v>7</v>
      </c>
      <c r="R46" s="15">
        <f t="shared" si="21"/>
        <v>1</v>
      </c>
      <c r="S46" s="15">
        <f t="shared" si="22"/>
        <v>0</v>
      </c>
      <c r="T46" s="15">
        <f t="shared" si="23"/>
        <v>0</v>
      </c>
      <c r="U46" s="15">
        <f t="shared" si="24"/>
        <v>0</v>
      </c>
      <c r="V46" s="16">
        <f t="shared" si="25"/>
        <v>1</v>
      </c>
      <c r="W46" s="15">
        <f t="shared" si="26"/>
        <v>0</v>
      </c>
      <c r="X46" s="17">
        <f t="shared" si="27"/>
        <v>0</v>
      </c>
      <c r="Y46" s="17">
        <f t="shared" si="28"/>
        <v>0</v>
      </c>
      <c r="Z46" s="16">
        <f t="shared" si="29"/>
        <v>1</v>
      </c>
      <c r="AA46" s="182"/>
      <c r="AB46" s="183" t="s">
        <v>92</v>
      </c>
      <c r="AC46" s="183" t="s">
        <v>92</v>
      </c>
      <c r="AD46" s="183" t="s">
        <v>92</v>
      </c>
      <c r="AE46" s="183" t="s">
        <v>92</v>
      </c>
      <c r="AF46" s="190" t="s">
        <v>104</v>
      </c>
      <c r="AG46" s="190" t="s">
        <v>104</v>
      </c>
      <c r="AH46" s="190" t="s">
        <v>104</v>
      </c>
      <c r="AI46" s="183" t="s">
        <v>92</v>
      </c>
      <c r="AJ46" s="183" t="s">
        <v>92</v>
      </c>
      <c r="AK46" s="183" t="s">
        <v>92</v>
      </c>
      <c r="AL46" s="183" t="s">
        <v>92</v>
      </c>
      <c r="AM46" s="183" t="s">
        <v>92</v>
      </c>
      <c r="AN46" s="190" t="s">
        <v>104</v>
      </c>
      <c r="AO46" s="190" t="s">
        <v>104</v>
      </c>
      <c r="AP46" s="183" t="s">
        <v>133</v>
      </c>
      <c r="AQ46" s="184" t="s">
        <v>30</v>
      </c>
      <c r="AR46" s="184" t="s">
        <v>30</v>
      </c>
      <c r="AS46" s="184" t="s">
        <v>30</v>
      </c>
      <c r="AT46" s="184" t="s">
        <v>30</v>
      </c>
      <c r="AU46" s="190" t="s">
        <v>31</v>
      </c>
      <c r="AV46" s="190" t="s">
        <v>31</v>
      </c>
      <c r="AW46" s="184" t="s">
        <v>30</v>
      </c>
      <c r="AX46" s="183" t="s">
        <v>165</v>
      </c>
      <c r="AY46" s="183" t="s">
        <v>165</v>
      </c>
      <c r="AZ46" s="183" t="s">
        <v>165</v>
      </c>
      <c r="BA46" s="183" t="s">
        <v>165</v>
      </c>
      <c r="BB46" s="183" t="s">
        <v>165</v>
      </c>
      <c r="BC46" s="184"/>
      <c r="BD46" s="184"/>
      <c r="BE46" s="184"/>
      <c r="BF46" s="185"/>
      <c r="BG46" s="186">
        <f t="shared" si="15"/>
        <v>1</v>
      </c>
      <c r="BH46" s="187"/>
      <c r="BJ46" s="188"/>
      <c r="BN46" s="181"/>
      <c r="BS46" s="181"/>
    </row>
    <row r="47" spans="1:71" x14ac:dyDescent="0.3">
      <c r="A47" s="120" t="s">
        <v>649</v>
      </c>
      <c r="B47" s="120"/>
      <c r="C47" s="121" t="s">
        <v>650</v>
      </c>
      <c r="D47" s="120"/>
      <c r="E47" s="115" t="s">
        <v>230</v>
      </c>
      <c r="F47" s="115" t="s">
        <v>37</v>
      </c>
      <c r="G47" s="115" t="s">
        <v>252</v>
      </c>
      <c r="H47" s="116" t="s">
        <v>36</v>
      </c>
      <c r="I47" s="116"/>
      <c r="J47" s="12" t="s">
        <v>35</v>
      </c>
      <c r="K47" s="13">
        <v>46055</v>
      </c>
      <c r="L47" s="14" t="s">
        <v>28</v>
      </c>
      <c r="M47" s="15">
        <f t="shared" si="16"/>
        <v>1</v>
      </c>
      <c r="N47" s="15">
        <f t="shared" si="17"/>
        <v>1</v>
      </c>
      <c r="O47" s="15">
        <f t="shared" si="18"/>
        <v>1</v>
      </c>
      <c r="P47" s="15">
        <f t="shared" si="19"/>
        <v>0</v>
      </c>
      <c r="Q47" s="15">
        <f t="shared" si="20"/>
        <v>0</v>
      </c>
      <c r="R47" s="15">
        <f t="shared" si="21"/>
        <v>0</v>
      </c>
      <c r="S47" s="15">
        <f t="shared" si="22"/>
        <v>0</v>
      </c>
      <c r="T47" s="15">
        <f t="shared" si="23"/>
        <v>0</v>
      </c>
      <c r="U47" s="15">
        <f t="shared" si="24"/>
        <v>0</v>
      </c>
      <c r="V47" s="16">
        <f t="shared" si="25"/>
        <v>0</v>
      </c>
      <c r="W47" s="15">
        <f t="shared" si="26"/>
        <v>0</v>
      </c>
      <c r="X47" s="17">
        <f t="shared" si="27"/>
        <v>0</v>
      </c>
      <c r="Y47" s="17">
        <f t="shared" si="28"/>
        <v>0</v>
      </c>
      <c r="Z47" s="16">
        <f t="shared" si="29"/>
        <v>0</v>
      </c>
      <c r="AA47" s="182"/>
      <c r="AB47" s="183" t="s">
        <v>92</v>
      </c>
      <c r="AC47" s="183" t="s">
        <v>165</v>
      </c>
      <c r="AD47" s="183" t="s">
        <v>165</v>
      </c>
      <c r="AE47" s="183" t="s">
        <v>165</v>
      </c>
      <c r="AF47" s="183" t="s">
        <v>165</v>
      </c>
      <c r="AG47" s="183" t="s">
        <v>165</v>
      </c>
      <c r="AH47" s="183" t="s">
        <v>165</v>
      </c>
      <c r="AI47" s="183" t="s">
        <v>165</v>
      </c>
      <c r="AJ47" s="183" t="s">
        <v>165</v>
      </c>
      <c r="AK47" s="183" t="s">
        <v>165</v>
      </c>
      <c r="AL47" s="183" t="s">
        <v>165</v>
      </c>
      <c r="AM47" s="183" t="s">
        <v>165</v>
      </c>
      <c r="AN47" s="183" t="s">
        <v>165</v>
      </c>
      <c r="AO47" s="183" t="s">
        <v>165</v>
      </c>
      <c r="AP47" s="183" t="s">
        <v>165</v>
      </c>
      <c r="AQ47" s="183" t="s">
        <v>165</v>
      </c>
      <c r="AR47" s="183" t="s">
        <v>165</v>
      </c>
      <c r="AS47" s="183" t="s">
        <v>165</v>
      </c>
      <c r="AT47" s="183" t="s">
        <v>165</v>
      </c>
      <c r="AU47" s="183" t="s">
        <v>165</v>
      </c>
      <c r="AV47" s="183" t="s">
        <v>165</v>
      </c>
      <c r="AW47" s="183" t="s">
        <v>165</v>
      </c>
      <c r="AX47" s="183" t="s">
        <v>165</v>
      </c>
      <c r="AY47" s="183" t="s">
        <v>165</v>
      </c>
      <c r="AZ47" s="183" t="s">
        <v>165</v>
      </c>
      <c r="BA47" s="183" t="s">
        <v>165</v>
      </c>
      <c r="BB47" s="183" t="s">
        <v>165</v>
      </c>
      <c r="BC47" s="184"/>
      <c r="BD47" s="184"/>
      <c r="BE47" s="184"/>
      <c r="BF47" s="185"/>
      <c r="BG47" s="186">
        <f t="shared" si="15"/>
        <v>1</v>
      </c>
      <c r="BH47" s="187"/>
      <c r="BJ47" s="188"/>
      <c r="BN47" s="181"/>
      <c r="BS47" s="181"/>
    </row>
    <row r="48" spans="1:71" x14ac:dyDescent="0.3">
      <c r="A48" s="120" t="s">
        <v>651</v>
      </c>
      <c r="B48" s="110"/>
      <c r="C48" s="121" t="s">
        <v>652</v>
      </c>
      <c r="D48" s="23"/>
      <c r="E48" s="115" t="s">
        <v>230</v>
      </c>
      <c r="F48" s="115" t="s">
        <v>37</v>
      </c>
      <c r="G48" s="115" t="s">
        <v>252</v>
      </c>
      <c r="H48" s="116" t="s">
        <v>36</v>
      </c>
      <c r="I48" s="116"/>
      <c r="J48" s="12" t="s">
        <v>35</v>
      </c>
      <c r="K48" s="13">
        <v>46056</v>
      </c>
      <c r="L48" s="14" t="s">
        <v>28</v>
      </c>
      <c r="M48" s="15">
        <f t="shared" si="16"/>
        <v>7</v>
      </c>
      <c r="N48" s="15">
        <f t="shared" si="17"/>
        <v>4</v>
      </c>
      <c r="O48" s="15">
        <f t="shared" si="18"/>
        <v>4</v>
      </c>
      <c r="P48" s="15">
        <f t="shared" si="19"/>
        <v>0</v>
      </c>
      <c r="Q48" s="15">
        <f t="shared" si="20"/>
        <v>3</v>
      </c>
      <c r="R48" s="15">
        <f t="shared" si="21"/>
        <v>0</v>
      </c>
      <c r="S48" s="15">
        <f t="shared" si="22"/>
        <v>0</v>
      </c>
      <c r="T48" s="15">
        <f t="shared" si="23"/>
        <v>0</v>
      </c>
      <c r="U48" s="15">
        <f t="shared" si="24"/>
        <v>0</v>
      </c>
      <c r="V48" s="16">
        <f t="shared" si="25"/>
        <v>0</v>
      </c>
      <c r="W48" s="15">
        <f t="shared" si="26"/>
        <v>0</v>
      </c>
      <c r="X48" s="17">
        <f t="shared" si="27"/>
        <v>0</v>
      </c>
      <c r="Y48" s="17">
        <f t="shared" si="28"/>
        <v>0</v>
      </c>
      <c r="Z48" s="16">
        <f t="shared" si="29"/>
        <v>0</v>
      </c>
      <c r="AA48" s="182"/>
      <c r="AB48" s="182"/>
      <c r="AC48" s="183" t="s">
        <v>92</v>
      </c>
      <c r="AD48" s="183" t="s">
        <v>92</v>
      </c>
      <c r="AE48" s="183" t="s">
        <v>92</v>
      </c>
      <c r="AF48" s="190" t="s">
        <v>104</v>
      </c>
      <c r="AG48" s="190" t="s">
        <v>104</v>
      </c>
      <c r="AH48" s="190" t="s">
        <v>104</v>
      </c>
      <c r="AI48" s="183" t="s">
        <v>92</v>
      </c>
      <c r="AJ48" s="183" t="s">
        <v>165</v>
      </c>
      <c r="AK48" s="183" t="s">
        <v>165</v>
      </c>
      <c r="AL48" s="183" t="s">
        <v>165</v>
      </c>
      <c r="AM48" s="183" t="s">
        <v>165</v>
      </c>
      <c r="AN48" s="183" t="s">
        <v>165</v>
      </c>
      <c r="AO48" s="183" t="s">
        <v>165</v>
      </c>
      <c r="AP48" s="183" t="s">
        <v>165</v>
      </c>
      <c r="AQ48" s="183" t="s">
        <v>165</v>
      </c>
      <c r="AR48" s="183" t="s">
        <v>165</v>
      </c>
      <c r="AS48" s="183" t="s">
        <v>165</v>
      </c>
      <c r="AT48" s="183" t="s">
        <v>165</v>
      </c>
      <c r="AU48" s="183" t="s">
        <v>165</v>
      </c>
      <c r="AV48" s="183" t="s">
        <v>165</v>
      </c>
      <c r="AW48" s="183" t="s">
        <v>165</v>
      </c>
      <c r="AX48" s="183" t="s">
        <v>165</v>
      </c>
      <c r="AY48" s="183" t="s">
        <v>165</v>
      </c>
      <c r="AZ48" s="183" t="s">
        <v>165</v>
      </c>
      <c r="BA48" s="183" t="s">
        <v>165</v>
      </c>
      <c r="BB48" s="183" t="s">
        <v>165</v>
      </c>
      <c r="BC48" s="184"/>
      <c r="BD48" s="184"/>
      <c r="BE48" s="184"/>
      <c r="BF48" s="185"/>
      <c r="BG48" s="186">
        <f t="shared" si="15"/>
        <v>2</v>
      </c>
      <c r="BH48" s="187"/>
      <c r="BJ48" s="188"/>
      <c r="BN48" s="181"/>
      <c r="BS48" s="181"/>
    </row>
    <row r="49" spans="1:71" x14ac:dyDescent="0.3">
      <c r="A49" s="120" t="s">
        <v>653</v>
      </c>
      <c r="B49" s="120"/>
      <c r="C49" s="122" t="s">
        <v>482</v>
      </c>
      <c r="D49" s="23"/>
      <c r="E49" s="115" t="s">
        <v>230</v>
      </c>
      <c r="F49" s="119" t="s">
        <v>248</v>
      </c>
      <c r="G49" s="115" t="s">
        <v>252</v>
      </c>
      <c r="H49" s="116" t="s">
        <v>36</v>
      </c>
      <c r="I49" s="116"/>
      <c r="J49" s="12" t="s">
        <v>35</v>
      </c>
      <c r="K49" s="13">
        <v>46056</v>
      </c>
      <c r="L49" s="14" t="s">
        <v>28</v>
      </c>
      <c r="M49" s="15">
        <f t="shared" si="16"/>
        <v>22</v>
      </c>
      <c r="N49" s="15">
        <f t="shared" si="17"/>
        <v>15</v>
      </c>
      <c r="O49" s="15">
        <f t="shared" si="18"/>
        <v>15</v>
      </c>
      <c r="P49" s="15">
        <f t="shared" si="19"/>
        <v>0</v>
      </c>
      <c r="Q49" s="15">
        <f t="shared" si="20"/>
        <v>7</v>
      </c>
      <c r="R49" s="15">
        <f t="shared" si="21"/>
        <v>0</v>
      </c>
      <c r="S49" s="15">
        <f t="shared" si="22"/>
        <v>0</v>
      </c>
      <c r="T49" s="15">
        <f t="shared" si="23"/>
        <v>0</v>
      </c>
      <c r="U49" s="15">
        <f t="shared" si="24"/>
        <v>0</v>
      </c>
      <c r="V49" s="16">
        <f t="shared" si="25"/>
        <v>0</v>
      </c>
      <c r="W49" s="15">
        <f t="shared" si="26"/>
        <v>0</v>
      </c>
      <c r="X49" s="17">
        <f t="shared" si="27"/>
        <v>0</v>
      </c>
      <c r="Y49" s="17">
        <f t="shared" si="28"/>
        <v>0</v>
      </c>
      <c r="Z49" s="16">
        <f t="shared" si="29"/>
        <v>0</v>
      </c>
      <c r="AA49" s="182"/>
      <c r="AB49" s="182"/>
      <c r="AC49" s="183" t="s">
        <v>92</v>
      </c>
      <c r="AD49" s="183" t="s">
        <v>92</v>
      </c>
      <c r="AE49" s="183" t="s">
        <v>92</v>
      </c>
      <c r="AF49" s="190" t="s">
        <v>104</v>
      </c>
      <c r="AG49" s="190" t="s">
        <v>104</v>
      </c>
      <c r="AH49" s="190" t="s">
        <v>104</v>
      </c>
      <c r="AI49" s="183" t="s">
        <v>92</v>
      </c>
      <c r="AJ49" s="183" t="s">
        <v>92</v>
      </c>
      <c r="AK49" s="183" t="s">
        <v>92</v>
      </c>
      <c r="AL49" s="183" t="s">
        <v>92</v>
      </c>
      <c r="AM49" s="183" t="s">
        <v>92</v>
      </c>
      <c r="AN49" s="190" t="s">
        <v>104</v>
      </c>
      <c r="AO49" s="190" t="s">
        <v>104</v>
      </c>
      <c r="AP49" s="184" t="s">
        <v>30</v>
      </c>
      <c r="AQ49" s="184" t="s">
        <v>30</v>
      </c>
      <c r="AR49" s="184" t="s">
        <v>30</v>
      </c>
      <c r="AS49" s="184" t="s">
        <v>30</v>
      </c>
      <c r="AT49" s="184" t="s">
        <v>30</v>
      </c>
      <c r="AU49" s="190" t="s">
        <v>31</v>
      </c>
      <c r="AV49" s="190" t="s">
        <v>31</v>
      </c>
      <c r="AW49" s="184" t="s">
        <v>30</v>
      </c>
      <c r="AX49" s="184" t="s">
        <v>30</v>
      </c>
      <c r="AY49" s="183" t="s">
        <v>156</v>
      </c>
      <c r="AZ49" s="183" t="s">
        <v>156</v>
      </c>
      <c r="BA49" s="183" t="s">
        <v>156</v>
      </c>
      <c r="BB49" s="183" t="s">
        <v>156</v>
      </c>
      <c r="BC49" s="184"/>
      <c r="BD49" s="184"/>
      <c r="BE49" s="184"/>
      <c r="BF49" s="185"/>
      <c r="BG49" s="186">
        <f t="shared" si="15"/>
        <v>2</v>
      </c>
      <c r="BH49" s="187"/>
      <c r="BJ49" s="188"/>
      <c r="BN49" s="181"/>
      <c r="BS49" s="181"/>
    </row>
    <row r="50" spans="1:71" x14ac:dyDescent="0.3">
      <c r="A50" s="127" t="s">
        <v>481</v>
      </c>
      <c r="B50" s="128"/>
      <c r="C50" s="111" t="s">
        <v>482</v>
      </c>
      <c r="D50" s="23"/>
      <c r="E50" s="132" t="s">
        <v>230</v>
      </c>
      <c r="F50" s="132" t="s">
        <v>464</v>
      </c>
      <c r="G50" s="132" t="s">
        <v>231</v>
      </c>
      <c r="H50" s="129" t="s">
        <v>416</v>
      </c>
      <c r="I50" s="133"/>
      <c r="J50" s="12"/>
      <c r="K50" s="13">
        <v>46078</v>
      </c>
      <c r="L50" s="14" t="s">
        <v>28</v>
      </c>
      <c r="M50" s="15">
        <f t="shared" si="16"/>
        <v>5</v>
      </c>
      <c r="N50" s="15">
        <f t="shared" si="17"/>
        <v>4</v>
      </c>
      <c r="O50" s="15">
        <f t="shared" si="18"/>
        <v>4</v>
      </c>
      <c r="P50" s="15">
        <f t="shared" si="19"/>
        <v>0</v>
      </c>
      <c r="Q50" s="15">
        <f t="shared" si="20"/>
        <v>1</v>
      </c>
      <c r="R50" s="15">
        <f t="shared" si="21"/>
        <v>0</v>
      </c>
      <c r="S50" s="15">
        <f t="shared" si="22"/>
        <v>0</v>
      </c>
      <c r="T50" s="15">
        <f t="shared" si="23"/>
        <v>0</v>
      </c>
      <c r="U50" s="15">
        <f t="shared" si="24"/>
        <v>0</v>
      </c>
      <c r="V50" s="16">
        <f t="shared" si="25"/>
        <v>0</v>
      </c>
      <c r="W50" s="15">
        <f t="shared" si="26"/>
        <v>0</v>
      </c>
      <c r="X50" s="17">
        <f t="shared" si="27"/>
        <v>0</v>
      </c>
      <c r="Y50" s="17">
        <f t="shared" si="28"/>
        <v>0</v>
      </c>
      <c r="Z50" s="16">
        <f t="shared" si="29"/>
        <v>0</v>
      </c>
      <c r="AA50" s="182"/>
      <c r="AB50" s="182"/>
      <c r="AC50" s="182"/>
      <c r="AD50" s="182"/>
      <c r="AE50" s="182"/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182"/>
      <c r="AQ50" s="182"/>
      <c r="AR50" s="182"/>
      <c r="AS50" s="182"/>
      <c r="AT50" s="182"/>
      <c r="AU50" s="182"/>
      <c r="AV50" s="182"/>
      <c r="AW50" s="182"/>
      <c r="AX50" s="182" t="s">
        <v>30</v>
      </c>
      <c r="AY50" s="184" t="s">
        <v>30</v>
      </c>
      <c r="AZ50" s="184" t="s">
        <v>30</v>
      </c>
      <c r="BA50" s="184" t="s">
        <v>30</v>
      </c>
      <c r="BB50" s="190" t="s">
        <v>31</v>
      </c>
      <c r="BC50" s="184"/>
      <c r="BD50" s="184"/>
      <c r="BE50" s="184"/>
      <c r="BF50" s="185"/>
      <c r="BG50" s="186">
        <f t="shared" si="15"/>
        <v>23</v>
      </c>
      <c r="BH50" s="187"/>
      <c r="BJ50" s="188"/>
      <c r="BN50" s="181"/>
      <c r="BS50" s="181"/>
    </row>
    <row r="51" spans="1:71" x14ac:dyDescent="0.3">
      <c r="A51" s="120" t="s">
        <v>654</v>
      </c>
      <c r="B51" s="120"/>
      <c r="C51" s="121" t="s">
        <v>655</v>
      </c>
      <c r="D51" s="120"/>
      <c r="E51" s="115" t="s">
        <v>230</v>
      </c>
      <c r="F51" s="115" t="s">
        <v>37</v>
      </c>
      <c r="G51" s="115" t="s">
        <v>252</v>
      </c>
      <c r="H51" s="116" t="s">
        <v>36</v>
      </c>
      <c r="I51" s="116"/>
      <c r="J51" s="12" t="s">
        <v>35</v>
      </c>
      <c r="K51" s="13">
        <v>46057</v>
      </c>
      <c r="L51" s="14" t="s">
        <v>28</v>
      </c>
      <c r="M51" s="15">
        <f t="shared" si="16"/>
        <v>6</v>
      </c>
      <c r="N51" s="15">
        <f t="shared" si="17"/>
        <v>3</v>
      </c>
      <c r="O51" s="15">
        <f t="shared" si="18"/>
        <v>3</v>
      </c>
      <c r="P51" s="15">
        <f t="shared" si="19"/>
        <v>0</v>
      </c>
      <c r="Q51" s="15">
        <f t="shared" si="20"/>
        <v>3</v>
      </c>
      <c r="R51" s="15">
        <f t="shared" si="21"/>
        <v>0</v>
      </c>
      <c r="S51" s="15">
        <f t="shared" si="22"/>
        <v>0</v>
      </c>
      <c r="T51" s="15">
        <f t="shared" si="23"/>
        <v>0</v>
      </c>
      <c r="U51" s="15">
        <f t="shared" si="24"/>
        <v>0</v>
      </c>
      <c r="V51" s="16">
        <f t="shared" si="25"/>
        <v>0</v>
      </c>
      <c r="W51" s="15">
        <f t="shared" si="26"/>
        <v>0</v>
      </c>
      <c r="X51" s="17">
        <f t="shared" si="27"/>
        <v>0</v>
      </c>
      <c r="Y51" s="17">
        <f t="shared" si="28"/>
        <v>0</v>
      </c>
      <c r="Z51" s="16">
        <f t="shared" si="29"/>
        <v>0</v>
      </c>
      <c r="AA51" s="182"/>
      <c r="AB51" s="182"/>
      <c r="AC51" s="182"/>
      <c r="AD51" s="183" t="s">
        <v>92</v>
      </c>
      <c r="AE51" s="183" t="s">
        <v>92</v>
      </c>
      <c r="AF51" s="190" t="s">
        <v>104</v>
      </c>
      <c r="AG51" s="190" t="s">
        <v>104</v>
      </c>
      <c r="AH51" s="190" t="s">
        <v>104</v>
      </c>
      <c r="AI51" s="183" t="s">
        <v>92</v>
      </c>
      <c r="AJ51" s="183" t="s">
        <v>165</v>
      </c>
      <c r="AK51" s="183" t="s">
        <v>165</v>
      </c>
      <c r="AL51" s="183" t="s">
        <v>165</v>
      </c>
      <c r="AM51" s="183" t="s">
        <v>165</v>
      </c>
      <c r="AN51" s="183" t="s">
        <v>165</v>
      </c>
      <c r="AO51" s="183" t="s">
        <v>165</v>
      </c>
      <c r="AP51" s="183" t="s">
        <v>165</v>
      </c>
      <c r="AQ51" s="183" t="s">
        <v>165</v>
      </c>
      <c r="AR51" s="183" t="s">
        <v>165</v>
      </c>
      <c r="AS51" s="183" t="s">
        <v>165</v>
      </c>
      <c r="AT51" s="183" t="s">
        <v>165</v>
      </c>
      <c r="AU51" s="183" t="s">
        <v>165</v>
      </c>
      <c r="AV51" s="183" t="s">
        <v>165</v>
      </c>
      <c r="AW51" s="183" t="s">
        <v>165</v>
      </c>
      <c r="AX51" s="183" t="s">
        <v>165</v>
      </c>
      <c r="AY51" s="183" t="s">
        <v>165</v>
      </c>
      <c r="AZ51" s="183" t="s">
        <v>165</v>
      </c>
      <c r="BA51" s="183" t="s">
        <v>165</v>
      </c>
      <c r="BB51" s="183" t="s">
        <v>165</v>
      </c>
      <c r="BC51" s="184"/>
      <c r="BD51" s="184"/>
      <c r="BE51" s="184"/>
      <c r="BF51" s="185"/>
      <c r="BG51" s="186">
        <f t="shared" si="15"/>
        <v>3</v>
      </c>
      <c r="BH51" s="187"/>
      <c r="BJ51" s="188"/>
      <c r="BN51" s="181"/>
      <c r="BS51" s="181"/>
    </row>
    <row r="52" spans="1:71" x14ac:dyDescent="0.3">
      <c r="A52" s="120" t="s">
        <v>656</v>
      </c>
      <c r="B52" s="120"/>
      <c r="C52" s="121" t="s">
        <v>657</v>
      </c>
      <c r="D52" s="120"/>
      <c r="E52" s="115" t="s">
        <v>230</v>
      </c>
      <c r="F52" s="115" t="s">
        <v>37</v>
      </c>
      <c r="G52" s="115" t="s">
        <v>252</v>
      </c>
      <c r="H52" s="116" t="s">
        <v>36</v>
      </c>
      <c r="I52" s="116"/>
      <c r="J52" s="12" t="s">
        <v>35</v>
      </c>
      <c r="K52" s="13">
        <v>46057</v>
      </c>
      <c r="L52" s="14" t="s">
        <v>28</v>
      </c>
      <c r="M52" s="15">
        <f t="shared" si="16"/>
        <v>1</v>
      </c>
      <c r="N52" s="15">
        <f t="shared" si="17"/>
        <v>1</v>
      </c>
      <c r="O52" s="15">
        <f t="shared" si="18"/>
        <v>1</v>
      </c>
      <c r="P52" s="15">
        <f t="shared" si="19"/>
        <v>0</v>
      </c>
      <c r="Q52" s="15">
        <f t="shared" si="20"/>
        <v>0</v>
      </c>
      <c r="R52" s="15">
        <f t="shared" si="21"/>
        <v>0</v>
      </c>
      <c r="S52" s="15">
        <f t="shared" si="22"/>
        <v>0</v>
      </c>
      <c r="T52" s="15">
        <f t="shared" si="23"/>
        <v>0</v>
      </c>
      <c r="U52" s="15">
        <f t="shared" si="24"/>
        <v>0</v>
      </c>
      <c r="V52" s="16">
        <f t="shared" si="25"/>
        <v>0</v>
      </c>
      <c r="W52" s="15">
        <f t="shared" si="26"/>
        <v>0</v>
      </c>
      <c r="X52" s="17">
        <f t="shared" si="27"/>
        <v>0</v>
      </c>
      <c r="Y52" s="17">
        <f t="shared" si="28"/>
        <v>0</v>
      </c>
      <c r="Z52" s="16">
        <f t="shared" si="29"/>
        <v>0</v>
      </c>
      <c r="AA52" s="182"/>
      <c r="AB52" s="182"/>
      <c r="AC52" s="182"/>
      <c r="AD52" s="183" t="s">
        <v>92</v>
      </c>
      <c r="AE52" s="183" t="s">
        <v>165</v>
      </c>
      <c r="AF52" s="183" t="s">
        <v>165</v>
      </c>
      <c r="AG52" s="183" t="s">
        <v>165</v>
      </c>
      <c r="AH52" s="183" t="s">
        <v>165</v>
      </c>
      <c r="AI52" s="183" t="s">
        <v>165</v>
      </c>
      <c r="AJ52" s="183" t="s">
        <v>165</v>
      </c>
      <c r="AK52" s="183" t="s">
        <v>165</v>
      </c>
      <c r="AL52" s="183" t="s">
        <v>165</v>
      </c>
      <c r="AM52" s="183" t="s">
        <v>165</v>
      </c>
      <c r="AN52" s="183" t="s">
        <v>165</v>
      </c>
      <c r="AO52" s="183" t="s">
        <v>165</v>
      </c>
      <c r="AP52" s="183" t="s">
        <v>165</v>
      </c>
      <c r="AQ52" s="183" t="s">
        <v>165</v>
      </c>
      <c r="AR52" s="183" t="s">
        <v>165</v>
      </c>
      <c r="AS52" s="183" t="s">
        <v>165</v>
      </c>
      <c r="AT52" s="183" t="s">
        <v>165</v>
      </c>
      <c r="AU52" s="183" t="s">
        <v>165</v>
      </c>
      <c r="AV52" s="183" t="s">
        <v>165</v>
      </c>
      <c r="AW52" s="183" t="s">
        <v>165</v>
      </c>
      <c r="AX52" s="183" t="s">
        <v>165</v>
      </c>
      <c r="AY52" s="183" t="s">
        <v>165</v>
      </c>
      <c r="AZ52" s="183" t="s">
        <v>165</v>
      </c>
      <c r="BA52" s="183" t="s">
        <v>165</v>
      </c>
      <c r="BB52" s="183" t="s">
        <v>165</v>
      </c>
      <c r="BC52" s="184"/>
      <c r="BD52" s="184"/>
      <c r="BE52" s="184"/>
      <c r="BF52" s="185"/>
      <c r="BG52" s="186">
        <f t="shared" si="15"/>
        <v>3</v>
      </c>
      <c r="BH52" s="187"/>
      <c r="BJ52" s="188"/>
      <c r="BN52" s="181"/>
      <c r="BS52" s="181"/>
    </row>
    <row r="53" spans="1:71" ht="13.8" customHeight="1" x14ac:dyDescent="0.3">
      <c r="A53" s="114" t="s">
        <v>291</v>
      </c>
      <c r="B53" s="114"/>
      <c r="C53" s="115" t="s">
        <v>37</v>
      </c>
      <c r="D53" s="115"/>
      <c r="E53" s="115" t="s">
        <v>230</v>
      </c>
      <c r="F53" s="115" t="s">
        <v>292</v>
      </c>
      <c r="G53" s="115" t="s">
        <v>293</v>
      </c>
      <c r="H53" s="116" t="s">
        <v>36</v>
      </c>
      <c r="I53" s="117"/>
      <c r="J53" s="12" t="s">
        <v>35</v>
      </c>
      <c r="K53" s="13">
        <v>45986</v>
      </c>
      <c r="L53" s="14" t="s">
        <v>28</v>
      </c>
      <c r="M53" s="15">
        <f>N53+Q53+U53</f>
        <v>28</v>
      </c>
      <c r="N53" s="15">
        <f>O53+R53+(COUNTIF(AA53:BE53,"P/2")/2)+(COUNTIF(AA53:BE53,"TR-P/2")/2)</f>
        <v>20</v>
      </c>
      <c r="O53" s="15">
        <f>COUNTIF(AA53:BE53,"P")+COUNTIF(AA53:BE53,"RP")+COUNTIF(AA53:BE53,"UT-RP")+COUNTIF(AA53:BE53,"AT-RP")+COUNTIF(AA53:BE53,"AT")+COUNTIF(AA53:BE53,"UT")+COUNTIF(AA53:BE53,"MU")+COUNTIF(AA53:BE53,"AT-MU")+COUNTIF(AA53:BE53,"UT-MU")+COUNTIF(AA53:BE53,"EL")+COUNTIF(AA53:BE53,"UT-EL")+COUNTIF(AA53:BE53,"AT-EL")+COUNTIF(AA53:BE53,"EL-MU")+COUNTIF(AA53:BE53,"TR")+COUNTIF(AA53:BE53,"TR-MU")+COUNTIF(AA53:BE53,"TR-EL")+COUNTIF(AA53:BE53,"TR-AT")+COUNTIF(AA53:BE53,"TR-UT")+COUNTIF(AA53:BE53,"TR-P")+(COUNTIF(AA53:BE53,"P/2")/2)</f>
        <v>20</v>
      </c>
      <c r="P53" s="15">
        <f>COUNTIF(AA53:BE53,"Leave")</f>
        <v>0</v>
      </c>
      <c r="Q53" s="15">
        <f>COUNTIF(AA53:BE53,"Off")+COUNTIF(AA53:BE53,"TR-Off")</f>
        <v>8</v>
      </c>
      <c r="R53" s="15">
        <f>COUNTIF(AA53:BE53,"NCNS")+COUNTIF(AA53:BE53,"A")+COUNTIF(AA53:BE53,"U")+COUNTIF(AA53:BE53,"SL")+COUNTIF(AA53:BE53,"UC")+COUNTIF(AA53:BE53,"TR-UC")+COUNTIF(AA53:BE53,"TR-U")+COUNTIF(AA53:BE53,"TR-NCNS")</f>
        <v>0</v>
      </c>
      <c r="S53" s="15">
        <f>(COUNTIF(AA53:BE53,"A")+(COUNTIF(AA53:BE53,"CL")+(COUNTIF(AA53:BE53,"SL"))))</f>
        <v>0</v>
      </c>
      <c r="T53" s="15">
        <f>COUNTIF(AA53:BE53,"EL")+COUNTIF(AA53:BE53,"AT-EL")+COUNTIF(AA53:BE53,"UT-EL")+COUNTIF(AA53:BE53,"EL-MU")++COUNTIF(AA53:BE53,"TR-EL")</f>
        <v>0</v>
      </c>
      <c r="U53" s="15">
        <f>(COUNTIF(AA53:BE53,"Leave")+(COUNTIF(AA53:BE53,"CL")+(COUNTIF(AA53:BE53,"AU")))+(COUNTIF(AA53:BE53,"TR-AU"))+(COUNTIF(AA53:BE53,"ML")))</f>
        <v>0</v>
      </c>
      <c r="V53" s="16">
        <f>COUNTIF(AA53:BE53,"AU")+COUNTIF(AA53:BE53,"U")+COUNTIF(AA53:BE53,"UC")+COUNTIF(AA53:BE53,"NCNS")+COUNTIF(AA53:BE53,"TR-AU")+COUNTIF(AA53:BE53,"TR-U")+COUNTIF(AA53:BE53,"TR-UC")+COUNTIF(AA53:BE53,"TR-NCNS")+(COUNTIF(AA53:BE53,"P/2")/2)+(COUNTIF(AA53:BE53,"TR-P/2")/2)</f>
        <v>0</v>
      </c>
      <c r="W53" s="15">
        <f>COUNTIF(AA53:BE53,"AT-RP")+COUNTIF(AA53:BE53,"AT")+COUNTIF(AA53:BE53,"AT-MU")+COUNTIF(AA53:BE53,"AT-EL")+COUNTIF(AA53:BE53,"TR-AT")+COUNTIF(AA53:BE53,"UT-RP")+COUNTIF(AA53:BE53,"UT")+COUNTIF(AA53:BE53,"UT-MU")+COUNTIF(AA53:BE53,"UT-EL")+COUNTIF(AA53:BE53,"TR-UT")</f>
        <v>0</v>
      </c>
      <c r="X53" s="17">
        <f>COUNTIF(AA53:BE53,"MU")+COUNTIF(AA53:BE53,"T-MU")+COUNTIF(AA53:BE53,"EL-MU")+COUNTIF(AA53:BE53,"TR-MU")</f>
        <v>0</v>
      </c>
      <c r="Y53" s="17">
        <f>COUNTIF(AA53:BE53,"ML")</f>
        <v>0</v>
      </c>
      <c r="Z53" s="16">
        <f>V53+S53+P53+Y53</f>
        <v>0</v>
      </c>
      <c r="AA53" s="190" t="s">
        <v>31</v>
      </c>
      <c r="AB53" s="184" t="s">
        <v>30</v>
      </c>
      <c r="AC53" s="184" t="s">
        <v>30</v>
      </c>
      <c r="AD53" s="184" t="s">
        <v>30</v>
      </c>
      <c r="AE53" s="184" t="s">
        <v>30</v>
      </c>
      <c r="AF53" s="190" t="s">
        <v>31</v>
      </c>
      <c r="AG53" s="190" t="s">
        <v>31</v>
      </c>
      <c r="AH53" s="190" t="s">
        <v>31</v>
      </c>
      <c r="AI53" s="184" t="s">
        <v>30</v>
      </c>
      <c r="AJ53" s="184" t="s">
        <v>30</v>
      </c>
      <c r="AK53" s="184" t="s">
        <v>30</v>
      </c>
      <c r="AL53" s="184" t="s">
        <v>30</v>
      </c>
      <c r="AM53" s="184" t="s">
        <v>30</v>
      </c>
      <c r="AN53" s="190" t="s">
        <v>31</v>
      </c>
      <c r="AO53" s="190" t="s">
        <v>31</v>
      </c>
      <c r="AP53" s="184" t="s">
        <v>30</v>
      </c>
      <c r="AQ53" s="184" t="s">
        <v>30</v>
      </c>
      <c r="AR53" s="184" t="s">
        <v>30</v>
      </c>
      <c r="AS53" s="184" t="s">
        <v>30</v>
      </c>
      <c r="AT53" s="184" t="s">
        <v>30</v>
      </c>
      <c r="AU53" s="184" t="s">
        <v>30</v>
      </c>
      <c r="AV53" s="190" t="s">
        <v>31</v>
      </c>
      <c r="AW53" s="184" t="s">
        <v>30</v>
      </c>
      <c r="AX53" s="184" t="s">
        <v>30</v>
      </c>
      <c r="AY53" s="184" t="s">
        <v>30</v>
      </c>
      <c r="AZ53" s="184" t="s">
        <v>30</v>
      </c>
      <c r="BA53" s="184" t="s">
        <v>30</v>
      </c>
      <c r="BB53" s="190" t="s">
        <v>31</v>
      </c>
      <c r="BC53" s="184"/>
      <c r="BD53" s="184"/>
      <c r="BE53" s="184"/>
      <c r="BF53" s="185"/>
      <c r="BG53" s="186">
        <f t="shared" si="15"/>
        <v>0</v>
      </c>
      <c r="BH53" s="187"/>
      <c r="BJ53" s="188"/>
      <c r="BS53" s="181"/>
    </row>
    <row r="54" spans="1:71" x14ac:dyDescent="0.3">
      <c r="A54" s="110" t="s">
        <v>294</v>
      </c>
      <c r="B54" s="110">
        <v>7502</v>
      </c>
      <c r="C54" s="119" t="s">
        <v>295</v>
      </c>
      <c r="D54" s="23"/>
      <c r="E54" s="115" t="s">
        <v>296</v>
      </c>
      <c r="F54" s="115" t="s">
        <v>37</v>
      </c>
      <c r="G54" s="115" t="s">
        <v>297</v>
      </c>
      <c r="H54" s="116" t="s">
        <v>36</v>
      </c>
      <c r="I54" s="117" t="s">
        <v>298</v>
      </c>
      <c r="J54" s="12" t="s">
        <v>35</v>
      </c>
      <c r="K54" s="24">
        <v>45698</v>
      </c>
      <c r="L54" s="14" t="s">
        <v>28</v>
      </c>
      <c r="M54" s="15">
        <f>N54+Q54+U54</f>
        <v>28</v>
      </c>
      <c r="N54" s="15">
        <f>O54+R54+(COUNTIF(AA54:BE54,"P/2")/2)+(COUNTIF(AA54:BE54,"TR-P/2")/2)</f>
        <v>18</v>
      </c>
      <c r="O54" s="15">
        <f>COUNTIF(AA54:BE54,"P")+COUNTIF(AA54:BE54,"RP")+COUNTIF(AA54:BE54,"UT-RP")+COUNTIF(AA54:BE54,"AT-RP")+COUNTIF(AA54:BE54,"AT")+COUNTIF(AA54:BE54,"UT")+COUNTIF(AA54:BE54,"MU")+COUNTIF(AA54:BE54,"AT-MU")+COUNTIF(AA54:BE54,"UT-MU")+COUNTIF(AA54:BE54,"EL")+COUNTIF(AA54:BE54,"UT-EL")+COUNTIF(AA54:BE54,"AT-EL")+COUNTIF(AA54:BE54,"EL-MU")+COUNTIF(AA54:BE54,"TR")+COUNTIF(AA54:BE54,"TR-MU")+COUNTIF(AA54:BE54,"TR-EL")+COUNTIF(AA54:BE54,"TR-AT")+COUNTIF(AA54:BE54,"TR-UT")+COUNTIF(AA54:BE54,"TR-P")+(COUNTIF(AA54:BE54,"P/2")/2)</f>
        <v>18</v>
      </c>
      <c r="P54" s="15">
        <f>COUNTIF(AA54:BE54,"Leave")</f>
        <v>0</v>
      </c>
      <c r="Q54" s="15">
        <f>COUNTIF(AA54:BE54,"Off")+COUNTIF(AA54:BE54,"TR-Off")</f>
        <v>8</v>
      </c>
      <c r="R54" s="15">
        <f>COUNTIF(AA54:BE54,"NCNS")+COUNTIF(AA54:BE54,"A")+COUNTIF(AA54:BE54,"U")+COUNTIF(AA54:BE54,"SL")+COUNTIF(AA54:BE54,"UC")+COUNTIF(AA54:BE54,"TR-UC")+COUNTIF(AA54:BE54,"TR-U")+COUNTIF(AA54:BE54,"TR-NCNS")</f>
        <v>0</v>
      </c>
      <c r="S54" s="15">
        <f>(COUNTIF(AA54:BE54,"A")+(COUNTIF(AA54:BE54,"CL")+(COUNTIF(AA54:BE54,"SL"))))</f>
        <v>2</v>
      </c>
      <c r="T54" s="15">
        <f>COUNTIF(AA54:BE54,"EL")+COUNTIF(AA54:BE54,"AT-EL")+COUNTIF(AA54:BE54,"UT-EL")+COUNTIF(AA54:BE54,"EL-MU")++COUNTIF(AA54:BE54,"TR-EL")</f>
        <v>0</v>
      </c>
      <c r="U54" s="15">
        <f>(COUNTIF(AA54:BE54,"Leave")+(COUNTIF(AA54:BE54,"CL")+(COUNTIF(AA54:BE54,"AU")))+(COUNTIF(AA54:BE54,"TR-AU"))+(COUNTIF(AA54:BE54,"ML")))</f>
        <v>2</v>
      </c>
      <c r="V54" s="16">
        <f>COUNTIF(AA54:BE54,"AU")+COUNTIF(AA54:BE54,"U")+COUNTIF(AA54:BE54,"UC")+COUNTIF(AA54:BE54,"NCNS")+COUNTIF(AA54:BE54,"TR-AU")+COUNTIF(AA54:BE54,"TR-U")+COUNTIF(AA54:BE54,"TR-UC")+COUNTIF(AA54:BE54,"TR-NCNS")+(COUNTIF(AA54:BE54,"P/2")/2)+(COUNTIF(AA54:BE54,"TR-P/2")/2)</f>
        <v>0</v>
      </c>
      <c r="W54" s="15">
        <f>COUNTIF(AA54:BE54,"AT-RP")+COUNTIF(AA54:BE54,"AT")+COUNTIF(AA54:BE54,"AT-MU")+COUNTIF(AA54:BE54,"AT-EL")+COUNTIF(AA54:BE54,"TR-AT")+COUNTIF(AA54:BE54,"UT-RP")+COUNTIF(AA54:BE54,"UT")+COUNTIF(AA54:BE54,"UT-MU")+COUNTIF(AA54:BE54,"UT-EL")+COUNTIF(AA54:BE54,"TR-UT")</f>
        <v>1</v>
      </c>
      <c r="X54" s="17">
        <f>COUNTIF(AA54:BE54,"MU")+COUNTIF(AA54:BE54,"T-MU")+COUNTIF(AA54:BE54,"EL-MU")+COUNTIF(AA54:BE54,"TR-MU")</f>
        <v>0</v>
      </c>
      <c r="Y54" s="17">
        <f>COUNTIF(AA54:BE54,"ML")</f>
        <v>0</v>
      </c>
      <c r="Z54" s="16">
        <f>V54+S54+P54+Y54</f>
        <v>2</v>
      </c>
      <c r="AA54" s="190" t="s">
        <v>31</v>
      </c>
      <c r="AB54" s="184" t="s">
        <v>30</v>
      </c>
      <c r="AC54" s="194" t="s">
        <v>113</v>
      </c>
      <c r="AD54" s="194" t="s">
        <v>113</v>
      </c>
      <c r="AE54" s="184" t="s">
        <v>30</v>
      </c>
      <c r="AF54" s="190" t="s">
        <v>31</v>
      </c>
      <c r="AG54" s="190" t="s">
        <v>31</v>
      </c>
      <c r="AH54" s="190" t="s">
        <v>31</v>
      </c>
      <c r="AI54" s="184" t="s">
        <v>30</v>
      </c>
      <c r="AJ54" s="184" t="s">
        <v>30</v>
      </c>
      <c r="AK54" s="184" t="s">
        <v>30</v>
      </c>
      <c r="AL54" s="184" t="s">
        <v>30</v>
      </c>
      <c r="AM54" s="192" t="s">
        <v>32</v>
      </c>
      <c r="AN54" s="190" t="s">
        <v>31</v>
      </c>
      <c r="AO54" s="190" t="s">
        <v>31</v>
      </c>
      <c r="AP54" s="184" t="s">
        <v>30</v>
      </c>
      <c r="AQ54" s="184" t="s">
        <v>30</v>
      </c>
      <c r="AR54" s="184" t="s">
        <v>30</v>
      </c>
      <c r="AS54" s="193" t="s">
        <v>30</v>
      </c>
      <c r="AT54" s="184" t="s">
        <v>30</v>
      </c>
      <c r="AU54" s="184" t="s">
        <v>30</v>
      </c>
      <c r="AV54" s="190" t="s">
        <v>31</v>
      </c>
      <c r="AW54" s="184" t="s">
        <v>30</v>
      </c>
      <c r="AX54" s="184" t="s">
        <v>30</v>
      </c>
      <c r="AY54" s="184" t="s">
        <v>30</v>
      </c>
      <c r="AZ54" s="184" t="s">
        <v>30</v>
      </c>
      <c r="BA54" s="184" t="s">
        <v>30</v>
      </c>
      <c r="BB54" s="190" t="s">
        <v>31</v>
      </c>
      <c r="BC54" s="184"/>
      <c r="BD54" s="184"/>
      <c r="BE54" s="184"/>
      <c r="BF54" s="185"/>
      <c r="BG54" s="186">
        <f t="shared" si="15"/>
        <v>0</v>
      </c>
      <c r="BH54" s="187"/>
      <c r="BJ54" s="188"/>
      <c r="BN54" s="181"/>
      <c r="BS54" s="181"/>
    </row>
    <row r="55" spans="1:71" x14ac:dyDescent="0.3">
      <c r="A55" s="110" t="s">
        <v>299</v>
      </c>
      <c r="B55" s="110">
        <v>4210</v>
      </c>
      <c r="C55" s="119" t="s">
        <v>300</v>
      </c>
      <c r="D55" s="23"/>
      <c r="E55" s="115" t="s">
        <v>296</v>
      </c>
      <c r="F55" s="119" t="s">
        <v>37</v>
      </c>
      <c r="G55" s="115" t="s">
        <v>297</v>
      </c>
      <c r="H55" s="116" t="s">
        <v>36</v>
      </c>
      <c r="I55" s="116" t="s">
        <v>301</v>
      </c>
      <c r="J55" s="12" t="s">
        <v>35</v>
      </c>
      <c r="K55" s="24">
        <v>46013</v>
      </c>
      <c r="L55" s="14" t="s">
        <v>28</v>
      </c>
      <c r="M55" s="15">
        <f>N55+Q55+U55</f>
        <v>28</v>
      </c>
      <c r="N55" s="15">
        <f>O55+R55+(COUNTIF(AA55:BE55,"P/2")/2)+(COUNTIF(AA55:BE55,"TR-P/2")/2)</f>
        <v>17</v>
      </c>
      <c r="O55" s="15">
        <f>COUNTIF(AA55:BE55,"P")+COUNTIF(AA55:BE55,"RP")+COUNTIF(AA55:BE55,"UT-RP")+COUNTIF(AA55:BE55,"AT-RP")+COUNTIF(AA55:BE55,"AT")+COUNTIF(AA55:BE55,"UT")+COUNTIF(AA55:BE55,"MU")+COUNTIF(AA55:BE55,"AT-MU")+COUNTIF(AA55:BE55,"UT-MU")+COUNTIF(AA55:BE55,"EL")+COUNTIF(AA55:BE55,"UT-EL")+COUNTIF(AA55:BE55,"AT-EL")+COUNTIF(AA55:BE55,"EL-MU")+COUNTIF(AA55:BE55,"TR")+COUNTIF(AA55:BE55,"TR-MU")+COUNTIF(AA55:BE55,"TR-EL")+COUNTIF(AA55:BE55,"TR-AT")+COUNTIF(AA55:BE55,"TR-UT")+COUNTIF(AA55:BE55,"TR-P")+(COUNTIF(AA55:BE55,"P/2")/2)</f>
        <v>17</v>
      </c>
      <c r="P55" s="15">
        <f>COUNTIF(AA55:BE55,"Leave")</f>
        <v>0</v>
      </c>
      <c r="Q55" s="15">
        <f>COUNTIF(AA55:BE55,"Off")+COUNTIF(AA55:BE55,"TR-Off")</f>
        <v>8</v>
      </c>
      <c r="R55" s="15">
        <f>COUNTIF(AA55:BE55,"NCNS")+COUNTIF(AA55:BE55,"A")+COUNTIF(AA55:BE55,"U")+COUNTIF(AA55:BE55,"SL")+COUNTIF(AA55:BE55,"UC")+COUNTIF(AA55:BE55,"TR-UC")+COUNTIF(AA55:BE55,"TR-U")+COUNTIF(AA55:BE55,"TR-NCNS")</f>
        <v>0</v>
      </c>
      <c r="S55" s="15">
        <f>(COUNTIF(AA55:BE55,"A")+(COUNTIF(AA55:BE55,"CL")+(COUNTIF(AA55:BE55,"SL"))))</f>
        <v>3</v>
      </c>
      <c r="T55" s="15">
        <f>COUNTIF(AA55:BE55,"EL")+COUNTIF(AA55:BE55,"AT-EL")+COUNTIF(AA55:BE55,"UT-EL")+COUNTIF(AA55:BE55,"EL-MU")++COUNTIF(AA55:BE55,"TR-EL")</f>
        <v>0</v>
      </c>
      <c r="U55" s="15">
        <f>(COUNTIF(AA55:BE55,"Leave")+(COUNTIF(AA55:BE55,"CL")+(COUNTIF(AA55:BE55,"AU")))+(COUNTIF(AA55:BE55,"TR-AU"))+(COUNTIF(AA55:BE55,"ML")))</f>
        <v>3</v>
      </c>
      <c r="V55" s="16">
        <f>COUNTIF(AA55:BE55,"AU")+COUNTIF(AA55:BE55,"U")+COUNTIF(AA55:BE55,"UC")+COUNTIF(AA55:BE55,"NCNS")+COUNTIF(AA55:BE55,"TR-AU")+COUNTIF(AA55:BE55,"TR-U")+COUNTIF(AA55:BE55,"TR-UC")+COUNTIF(AA55:BE55,"TR-NCNS")+(COUNTIF(AA55:BE55,"P/2")/2)+(COUNTIF(AA55:BE55,"TR-P/2")/2)</f>
        <v>0</v>
      </c>
      <c r="W55" s="15">
        <f>COUNTIF(AA55:BE55,"AT-RP")+COUNTIF(AA55:BE55,"AT")+COUNTIF(AA55:BE55,"AT-MU")+COUNTIF(AA55:BE55,"AT-EL")+COUNTIF(AA55:BE55,"TR-AT")+COUNTIF(AA55:BE55,"UT-RP")+COUNTIF(AA55:BE55,"UT")+COUNTIF(AA55:BE55,"UT-MU")+COUNTIF(AA55:BE55,"UT-EL")+COUNTIF(AA55:BE55,"TR-UT")</f>
        <v>4</v>
      </c>
      <c r="X55" s="17">
        <f>COUNTIF(AA55:BE55,"MU")+COUNTIF(AA55:BE55,"T-MU")+COUNTIF(AA55:BE55,"EL-MU")+COUNTIF(AA55:BE55,"TR-MU")</f>
        <v>3</v>
      </c>
      <c r="Y55" s="17">
        <f>COUNTIF(AA55:BE55,"ML")</f>
        <v>0</v>
      </c>
      <c r="Z55" s="16">
        <f>V55+S55+P55+Y55</f>
        <v>3</v>
      </c>
      <c r="AA55" s="190" t="s">
        <v>31</v>
      </c>
      <c r="AB55" s="184" t="s">
        <v>30</v>
      </c>
      <c r="AC55" s="194" t="s">
        <v>113</v>
      </c>
      <c r="AD55" s="194" t="s">
        <v>113</v>
      </c>
      <c r="AE55" s="192" t="s">
        <v>32</v>
      </c>
      <c r="AF55" s="190" t="s">
        <v>31</v>
      </c>
      <c r="AG55" s="190" t="s">
        <v>31</v>
      </c>
      <c r="AH55" s="190" t="s">
        <v>31</v>
      </c>
      <c r="AI55" s="184" t="s">
        <v>30</v>
      </c>
      <c r="AJ55" s="184" t="s">
        <v>30</v>
      </c>
      <c r="AK55" s="184" t="s">
        <v>30</v>
      </c>
      <c r="AL55" s="184" t="s">
        <v>30</v>
      </c>
      <c r="AM55" s="192" t="s">
        <v>32</v>
      </c>
      <c r="AN55" s="190" t="s">
        <v>31</v>
      </c>
      <c r="AO55" s="190" t="s">
        <v>31</v>
      </c>
      <c r="AP55" s="191" t="s">
        <v>24</v>
      </c>
      <c r="AQ55" s="184" t="s">
        <v>30</v>
      </c>
      <c r="AR55" s="184" t="s">
        <v>30</v>
      </c>
      <c r="AS55" s="191" t="s">
        <v>24</v>
      </c>
      <c r="AT55" s="184" t="s">
        <v>30</v>
      </c>
      <c r="AU55" s="184" t="s">
        <v>30</v>
      </c>
      <c r="AV55" s="190" t="s">
        <v>31</v>
      </c>
      <c r="AW55" s="192" t="s">
        <v>32</v>
      </c>
      <c r="AX55" s="192" t="s">
        <v>32</v>
      </c>
      <c r="AY55" s="184" t="s">
        <v>30</v>
      </c>
      <c r="AZ55" s="194" t="s">
        <v>113</v>
      </c>
      <c r="BA55" s="191" t="s">
        <v>24</v>
      </c>
      <c r="BB55" s="190" t="s">
        <v>31</v>
      </c>
      <c r="BC55" s="184"/>
      <c r="BD55" s="184"/>
      <c r="BE55" s="184"/>
      <c r="BF55" s="185"/>
      <c r="BG55" s="186">
        <f t="shared" si="15"/>
        <v>0</v>
      </c>
      <c r="BH55" s="187"/>
      <c r="BJ55" s="188"/>
      <c r="BN55" s="181"/>
      <c r="BS55" s="181"/>
    </row>
    <row r="56" spans="1:71" x14ac:dyDescent="0.3">
      <c r="A56" s="25" t="s">
        <v>302</v>
      </c>
      <c r="B56" s="25">
        <v>4067</v>
      </c>
      <c r="C56" s="26" t="s">
        <v>303</v>
      </c>
      <c r="D56" s="27"/>
      <c r="E56" s="28" t="s">
        <v>38</v>
      </c>
      <c r="F56" s="28" t="s">
        <v>37</v>
      </c>
      <c r="G56" s="28" t="s">
        <v>304</v>
      </c>
      <c r="H56" s="29" t="s">
        <v>36</v>
      </c>
      <c r="I56" s="29" t="s">
        <v>305</v>
      </c>
      <c r="J56" s="12" t="s">
        <v>39</v>
      </c>
      <c r="K56" s="24">
        <v>45003</v>
      </c>
      <c r="L56" s="14" t="s">
        <v>28</v>
      </c>
      <c r="M56" s="15">
        <f t="shared" si="1"/>
        <v>28</v>
      </c>
      <c r="N56" s="15">
        <f t="shared" si="2"/>
        <v>20</v>
      </c>
      <c r="O56" s="15">
        <f t="shared" si="3"/>
        <v>20</v>
      </c>
      <c r="P56" s="15">
        <f t="shared" si="4"/>
        <v>0</v>
      </c>
      <c r="Q56" s="15">
        <f t="shared" si="5"/>
        <v>8</v>
      </c>
      <c r="R56" s="15">
        <f t="shared" si="6"/>
        <v>0</v>
      </c>
      <c r="S56" s="15">
        <f t="shared" si="7"/>
        <v>0</v>
      </c>
      <c r="T56" s="15">
        <f t="shared" si="8"/>
        <v>0</v>
      </c>
      <c r="U56" s="15">
        <f t="shared" si="9"/>
        <v>0</v>
      </c>
      <c r="V56" s="16">
        <f t="shared" si="10"/>
        <v>0</v>
      </c>
      <c r="W56" s="15">
        <f t="shared" si="11"/>
        <v>0</v>
      </c>
      <c r="X56" s="17">
        <f t="shared" si="12"/>
        <v>0</v>
      </c>
      <c r="Y56" s="17">
        <f t="shared" si="13"/>
        <v>0</v>
      </c>
      <c r="Z56" s="16">
        <f t="shared" si="14"/>
        <v>0</v>
      </c>
      <c r="AA56" s="190" t="s">
        <v>31</v>
      </c>
      <c r="AB56" s="184" t="s">
        <v>30</v>
      </c>
      <c r="AC56" s="184" t="s">
        <v>30</v>
      </c>
      <c r="AD56" s="184" t="s">
        <v>30</v>
      </c>
      <c r="AE56" s="190" t="s">
        <v>31</v>
      </c>
      <c r="AF56" s="184" t="s">
        <v>30</v>
      </c>
      <c r="AG56" s="184" t="s">
        <v>30</v>
      </c>
      <c r="AH56" s="190" t="s">
        <v>31</v>
      </c>
      <c r="AI56" s="184" t="s">
        <v>30</v>
      </c>
      <c r="AJ56" s="184" t="s">
        <v>30</v>
      </c>
      <c r="AK56" s="184" t="s">
        <v>30</v>
      </c>
      <c r="AL56" s="190" t="s">
        <v>31</v>
      </c>
      <c r="AM56" s="184" t="s">
        <v>30</v>
      </c>
      <c r="AN56" s="184" t="s">
        <v>30</v>
      </c>
      <c r="AO56" s="190" t="s">
        <v>31</v>
      </c>
      <c r="AP56" s="184" t="s">
        <v>30</v>
      </c>
      <c r="AQ56" s="184" t="s">
        <v>30</v>
      </c>
      <c r="AR56" s="184" t="s">
        <v>30</v>
      </c>
      <c r="AS56" s="190" t="s">
        <v>31</v>
      </c>
      <c r="AT56" s="184" t="s">
        <v>30</v>
      </c>
      <c r="AU56" s="184" t="s">
        <v>30</v>
      </c>
      <c r="AV56" s="190" t="s">
        <v>31</v>
      </c>
      <c r="AW56" s="184" t="s">
        <v>30</v>
      </c>
      <c r="AX56" s="184" t="s">
        <v>30</v>
      </c>
      <c r="AY56" s="184" t="s">
        <v>30</v>
      </c>
      <c r="AZ56" s="190" t="s">
        <v>31</v>
      </c>
      <c r="BA56" s="184" t="s">
        <v>30</v>
      </c>
      <c r="BB56" s="184" t="s">
        <v>30</v>
      </c>
      <c r="BC56" s="184"/>
      <c r="BD56" s="184"/>
      <c r="BE56" s="184"/>
      <c r="BF56" s="185"/>
      <c r="BG56" s="186">
        <f t="shared" si="15"/>
        <v>0</v>
      </c>
      <c r="BH56" s="187"/>
      <c r="BJ56" s="188"/>
      <c r="BN56" s="181"/>
      <c r="BS56" s="181"/>
    </row>
    <row r="57" spans="1:71" x14ac:dyDescent="0.3">
      <c r="A57" s="25" t="s">
        <v>40</v>
      </c>
      <c r="B57" s="25"/>
      <c r="C57" s="26" t="s">
        <v>41</v>
      </c>
      <c r="D57" s="27"/>
      <c r="E57" s="28" t="s">
        <v>38</v>
      </c>
      <c r="F57" s="28" t="s">
        <v>37</v>
      </c>
      <c r="G57" s="28" t="s">
        <v>42</v>
      </c>
      <c r="H57" s="29" t="s">
        <v>36</v>
      </c>
      <c r="I57" s="29" t="s">
        <v>43</v>
      </c>
      <c r="J57" s="12" t="s">
        <v>39</v>
      </c>
      <c r="K57" s="24">
        <v>45846</v>
      </c>
      <c r="L57" s="14" t="s">
        <v>28</v>
      </c>
      <c r="M57" s="15">
        <f t="shared" si="1"/>
        <v>28</v>
      </c>
      <c r="N57" s="15">
        <f t="shared" si="2"/>
        <v>20</v>
      </c>
      <c r="O57" s="15">
        <f t="shared" si="3"/>
        <v>20</v>
      </c>
      <c r="P57" s="15">
        <f t="shared" si="4"/>
        <v>0</v>
      </c>
      <c r="Q57" s="15">
        <f t="shared" si="5"/>
        <v>8</v>
      </c>
      <c r="R57" s="15">
        <f t="shared" si="6"/>
        <v>0</v>
      </c>
      <c r="S57" s="15">
        <f t="shared" si="7"/>
        <v>0</v>
      </c>
      <c r="T57" s="15">
        <f t="shared" si="8"/>
        <v>0</v>
      </c>
      <c r="U57" s="15">
        <f t="shared" si="9"/>
        <v>0</v>
      </c>
      <c r="V57" s="16">
        <f t="shared" si="10"/>
        <v>0</v>
      </c>
      <c r="W57" s="15">
        <f t="shared" si="11"/>
        <v>1</v>
      </c>
      <c r="X57" s="17">
        <f t="shared" si="12"/>
        <v>0</v>
      </c>
      <c r="Y57" s="17">
        <f t="shared" si="13"/>
        <v>0</v>
      </c>
      <c r="Z57" s="16">
        <f t="shared" si="14"/>
        <v>0</v>
      </c>
      <c r="AA57" s="184" t="s">
        <v>30</v>
      </c>
      <c r="AB57" s="192" t="s">
        <v>32</v>
      </c>
      <c r="AC57" s="184" t="s">
        <v>30</v>
      </c>
      <c r="AD57" s="184" t="s">
        <v>30</v>
      </c>
      <c r="AE57" s="184" t="s">
        <v>30</v>
      </c>
      <c r="AF57" s="190" t="s">
        <v>31</v>
      </c>
      <c r="AG57" s="190" t="s">
        <v>31</v>
      </c>
      <c r="AH57" s="184" t="s">
        <v>30</v>
      </c>
      <c r="AI57" s="184" t="s">
        <v>30</v>
      </c>
      <c r="AJ57" s="184" t="s">
        <v>30</v>
      </c>
      <c r="AK57" s="184" t="s">
        <v>30</v>
      </c>
      <c r="AL57" s="184" t="s">
        <v>30</v>
      </c>
      <c r="AM57" s="190" t="s">
        <v>31</v>
      </c>
      <c r="AN57" s="190" t="s">
        <v>31</v>
      </c>
      <c r="AO57" s="184" t="s">
        <v>30</v>
      </c>
      <c r="AP57" s="184" t="s">
        <v>30</v>
      </c>
      <c r="AQ57" s="184" t="s">
        <v>30</v>
      </c>
      <c r="AR57" s="184" t="s">
        <v>30</v>
      </c>
      <c r="AS57" s="184" t="s">
        <v>30</v>
      </c>
      <c r="AT57" s="190" t="s">
        <v>31</v>
      </c>
      <c r="AU57" s="190" t="s">
        <v>31</v>
      </c>
      <c r="AV57" s="184" t="s">
        <v>30</v>
      </c>
      <c r="AW57" s="184" t="s">
        <v>30</v>
      </c>
      <c r="AX57" s="184" t="s">
        <v>30</v>
      </c>
      <c r="AY57" s="184" t="s">
        <v>30</v>
      </c>
      <c r="AZ57" s="184" t="s">
        <v>30</v>
      </c>
      <c r="BA57" s="190" t="s">
        <v>31</v>
      </c>
      <c r="BB57" s="190" t="s">
        <v>31</v>
      </c>
      <c r="BC57" s="184"/>
      <c r="BD57" s="184"/>
      <c r="BE57" s="184"/>
      <c r="BF57" s="185"/>
      <c r="BG57" s="186">
        <f t="shared" si="15"/>
        <v>0</v>
      </c>
      <c r="BH57" s="187"/>
      <c r="BJ57" s="188"/>
      <c r="BN57" s="181"/>
      <c r="BS57" s="181"/>
    </row>
    <row r="58" spans="1:71" x14ac:dyDescent="0.3">
      <c r="A58" s="25" t="s">
        <v>44</v>
      </c>
      <c r="B58" s="25">
        <v>4172</v>
      </c>
      <c r="C58" s="26" t="s">
        <v>45</v>
      </c>
      <c r="D58" s="23"/>
      <c r="E58" s="28" t="s">
        <v>38</v>
      </c>
      <c r="F58" s="28" t="s">
        <v>37</v>
      </c>
      <c r="G58" s="28" t="s">
        <v>42</v>
      </c>
      <c r="H58" s="29" t="s">
        <v>36</v>
      </c>
      <c r="I58" s="29" t="s">
        <v>46</v>
      </c>
      <c r="J58" s="12" t="s">
        <v>47</v>
      </c>
      <c r="K58" s="13">
        <v>45840</v>
      </c>
      <c r="L58" s="14" t="s">
        <v>28</v>
      </c>
      <c r="M58" s="15">
        <f t="shared" si="1"/>
        <v>28</v>
      </c>
      <c r="N58" s="15">
        <f t="shared" si="2"/>
        <v>20</v>
      </c>
      <c r="O58" s="15">
        <f t="shared" si="3"/>
        <v>20</v>
      </c>
      <c r="P58" s="15">
        <f t="shared" si="4"/>
        <v>0</v>
      </c>
      <c r="Q58" s="15">
        <f t="shared" si="5"/>
        <v>8</v>
      </c>
      <c r="R58" s="15">
        <f t="shared" si="6"/>
        <v>0</v>
      </c>
      <c r="S58" s="15">
        <f t="shared" si="7"/>
        <v>0</v>
      </c>
      <c r="T58" s="15">
        <f t="shared" si="8"/>
        <v>0</v>
      </c>
      <c r="U58" s="15">
        <f t="shared" si="9"/>
        <v>0</v>
      </c>
      <c r="V58" s="16">
        <f t="shared" si="10"/>
        <v>0</v>
      </c>
      <c r="W58" s="15">
        <f t="shared" si="11"/>
        <v>4</v>
      </c>
      <c r="X58" s="17">
        <f t="shared" si="12"/>
        <v>0</v>
      </c>
      <c r="Y58" s="17">
        <f t="shared" si="13"/>
        <v>0</v>
      </c>
      <c r="Z58" s="16">
        <f t="shared" si="14"/>
        <v>0</v>
      </c>
      <c r="AA58" s="190" t="s">
        <v>31</v>
      </c>
      <c r="AB58" s="184" t="s">
        <v>30</v>
      </c>
      <c r="AC58" s="184" t="s">
        <v>30</v>
      </c>
      <c r="AD58" s="184" t="s">
        <v>30</v>
      </c>
      <c r="AE58" s="184" t="s">
        <v>30</v>
      </c>
      <c r="AF58" s="192" t="s">
        <v>32</v>
      </c>
      <c r="AG58" s="190" t="s">
        <v>31</v>
      </c>
      <c r="AH58" s="190" t="s">
        <v>31</v>
      </c>
      <c r="AI58" s="184" t="s">
        <v>30</v>
      </c>
      <c r="AJ58" s="184" t="s">
        <v>30</v>
      </c>
      <c r="AK58" s="184" t="s">
        <v>30</v>
      </c>
      <c r="AL58" s="192" t="s">
        <v>32</v>
      </c>
      <c r="AM58" s="192" t="s">
        <v>32</v>
      </c>
      <c r="AN58" s="190" t="s">
        <v>31</v>
      </c>
      <c r="AO58" s="190" t="s">
        <v>31</v>
      </c>
      <c r="AP58" s="184" t="s">
        <v>30</v>
      </c>
      <c r="AQ58" s="192" t="s">
        <v>32</v>
      </c>
      <c r="AR58" s="184" t="s">
        <v>30</v>
      </c>
      <c r="AS58" s="184" t="s">
        <v>30</v>
      </c>
      <c r="AT58" s="184" t="s">
        <v>30</v>
      </c>
      <c r="AU58" s="190" t="s">
        <v>31</v>
      </c>
      <c r="AV58" s="190" t="s">
        <v>31</v>
      </c>
      <c r="AW58" s="184" t="s">
        <v>30</v>
      </c>
      <c r="AX58" s="184" t="s">
        <v>30</v>
      </c>
      <c r="AY58" s="184" t="s">
        <v>30</v>
      </c>
      <c r="AZ58" s="184" t="s">
        <v>30</v>
      </c>
      <c r="BA58" s="184" t="s">
        <v>30</v>
      </c>
      <c r="BB58" s="190" t="s">
        <v>31</v>
      </c>
      <c r="BC58" s="184"/>
      <c r="BD58" s="184"/>
      <c r="BE58" s="184"/>
      <c r="BF58" s="185"/>
      <c r="BG58" s="186">
        <f t="shared" si="15"/>
        <v>0</v>
      </c>
      <c r="BH58" s="187"/>
      <c r="BJ58" s="188"/>
      <c r="BN58" s="181"/>
      <c r="BS58" s="181"/>
    </row>
    <row r="59" spans="1:71" x14ac:dyDescent="0.3">
      <c r="A59" s="25" t="s">
        <v>48</v>
      </c>
      <c r="B59" s="25"/>
      <c r="C59" s="26" t="s">
        <v>49</v>
      </c>
      <c r="D59" s="23"/>
      <c r="E59" s="28" t="s">
        <v>38</v>
      </c>
      <c r="F59" s="28" t="s">
        <v>37</v>
      </c>
      <c r="G59" s="28" t="s">
        <v>42</v>
      </c>
      <c r="H59" s="29" t="s">
        <v>36</v>
      </c>
      <c r="I59" s="29" t="s">
        <v>50</v>
      </c>
      <c r="J59" s="12" t="s">
        <v>39</v>
      </c>
      <c r="K59" s="13">
        <v>45964</v>
      </c>
      <c r="L59" s="14" t="s">
        <v>28</v>
      </c>
      <c r="M59" s="15">
        <f t="shared" si="1"/>
        <v>28</v>
      </c>
      <c r="N59" s="15">
        <f t="shared" si="2"/>
        <v>20</v>
      </c>
      <c r="O59" s="15">
        <f t="shared" si="3"/>
        <v>20</v>
      </c>
      <c r="P59" s="15">
        <f t="shared" si="4"/>
        <v>0</v>
      </c>
      <c r="Q59" s="15">
        <f t="shared" si="5"/>
        <v>8</v>
      </c>
      <c r="R59" s="15">
        <f t="shared" si="6"/>
        <v>0</v>
      </c>
      <c r="S59" s="15">
        <f t="shared" si="7"/>
        <v>0</v>
      </c>
      <c r="T59" s="15">
        <f t="shared" si="8"/>
        <v>0</v>
      </c>
      <c r="U59" s="15">
        <f t="shared" si="9"/>
        <v>0</v>
      </c>
      <c r="V59" s="16">
        <f t="shared" si="10"/>
        <v>0</v>
      </c>
      <c r="W59" s="15">
        <f t="shared" si="11"/>
        <v>0</v>
      </c>
      <c r="X59" s="17">
        <f t="shared" si="12"/>
        <v>0</v>
      </c>
      <c r="Y59" s="17">
        <f t="shared" si="13"/>
        <v>0</v>
      </c>
      <c r="Z59" s="16">
        <f t="shared" si="14"/>
        <v>0</v>
      </c>
      <c r="AA59" s="190" t="s">
        <v>31</v>
      </c>
      <c r="AB59" s="184" t="s">
        <v>30</v>
      </c>
      <c r="AC59" s="184" t="s">
        <v>30</v>
      </c>
      <c r="AD59" s="184" t="s">
        <v>30</v>
      </c>
      <c r="AE59" s="190" t="s">
        <v>31</v>
      </c>
      <c r="AF59" s="184" t="s">
        <v>30</v>
      </c>
      <c r="AG59" s="184" t="s">
        <v>30</v>
      </c>
      <c r="AH59" s="190" t="s">
        <v>31</v>
      </c>
      <c r="AI59" s="184" t="s">
        <v>30</v>
      </c>
      <c r="AJ59" s="184" t="s">
        <v>30</v>
      </c>
      <c r="AK59" s="184" t="s">
        <v>30</v>
      </c>
      <c r="AL59" s="190" t="s">
        <v>31</v>
      </c>
      <c r="AM59" s="184" t="s">
        <v>30</v>
      </c>
      <c r="AN59" s="184" t="s">
        <v>30</v>
      </c>
      <c r="AO59" s="190" t="s">
        <v>31</v>
      </c>
      <c r="AP59" s="184" t="s">
        <v>30</v>
      </c>
      <c r="AQ59" s="184" t="s">
        <v>30</v>
      </c>
      <c r="AR59" s="184" t="s">
        <v>30</v>
      </c>
      <c r="AS59" s="190" t="s">
        <v>31</v>
      </c>
      <c r="AT59" s="184" t="s">
        <v>30</v>
      </c>
      <c r="AU59" s="184" t="s">
        <v>30</v>
      </c>
      <c r="AV59" s="190" t="s">
        <v>31</v>
      </c>
      <c r="AW59" s="184" t="s">
        <v>30</v>
      </c>
      <c r="AX59" s="184" t="s">
        <v>30</v>
      </c>
      <c r="AY59" s="184" t="s">
        <v>30</v>
      </c>
      <c r="AZ59" s="190" t="s">
        <v>31</v>
      </c>
      <c r="BA59" s="184" t="s">
        <v>30</v>
      </c>
      <c r="BB59" s="184" t="s">
        <v>30</v>
      </c>
      <c r="BC59" s="184"/>
      <c r="BD59" s="184"/>
      <c r="BE59" s="184"/>
      <c r="BF59" s="185"/>
      <c r="BG59" s="186">
        <f t="shared" si="15"/>
        <v>0</v>
      </c>
      <c r="BH59" s="187"/>
      <c r="BJ59" s="188"/>
      <c r="BN59" s="181"/>
      <c r="BS59" s="181"/>
    </row>
    <row r="60" spans="1:71" x14ac:dyDescent="0.3">
      <c r="A60" s="109" t="s">
        <v>51</v>
      </c>
      <c r="B60" s="110"/>
      <c r="C60" s="111" t="s">
        <v>52</v>
      </c>
      <c r="D60" s="23"/>
      <c r="E60" s="28" t="s">
        <v>38</v>
      </c>
      <c r="F60" s="28" t="s">
        <v>37</v>
      </c>
      <c r="G60" s="28" t="s">
        <v>42</v>
      </c>
      <c r="H60" s="29" t="s">
        <v>36</v>
      </c>
      <c r="I60" s="29"/>
      <c r="J60" s="12" t="s">
        <v>35</v>
      </c>
      <c r="K60" s="13">
        <v>46065</v>
      </c>
      <c r="L60" s="14" t="s">
        <v>28</v>
      </c>
      <c r="M60" s="15">
        <f t="shared" si="1"/>
        <v>17</v>
      </c>
      <c r="N60" s="15">
        <f t="shared" si="2"/>
        <v>12</v>
      </c>
      <c r="O60" s="15">
        <f t="shared" si="3"/>
        <v>12</v>
      </c>
      <c r="P60" s="15">
        <f t="shared" si="4"/>
        <v>0</v>
      </c>
      <c r="Q60" s="15">
        <f t="shared" si="5"/>
        <v>5</v>
      </c>
      <c r="R60" s="15">
        <f t="shared" si="6"/>
        <v>0</v>
      </c>
      <c r="S60" s="15">
        <f t="shared" si="7"/>
        <v>0</v>
      </c>
      <c r="T60" s="15">
        <f t="shared" si="8"/>
        <v>0</v>
      </c>
      <c r="U60" s="15">
        <f t="shared" si="9"/>
        <v>0</v>
      </c>
      <c r="V60" s="16">
        <f t="shared" si="10"/>
        <v>0</v>
      </c>
      <c r="W60" s="15">
        <f t="shared" si="11"/>
        <v>0</v>
      </c>
      <c r="X60" s="17">
        <f t="shared" si="12"/>
        <v>0</v>
      </c>
      <c r="Y60" s="17">
        <f t="shared" si="13"/>
        <v>0</v>
      </c>
      <c r="Z60" s="16">
        <f t="shared" si="14"/>
        <v>0</v>
      </c>
      <c r="AA60" s="182"/>
      <c r="AB60" s="182"/>
      <c r="AC60" s="182"/>
      <c r="AD60" s="182"/>
      <c r="AE60" s="182"/>
      <c r="AF60" s="182"/>
      <c r="AG60" s="182"/>
      <c r="AH60" s="182"/>
      <c r="AI60" s="182"/>
      <c r="AJ60" s="182"/>
      <c r="AK60" s="182"/>
      <c r="AL60" s="183" t="s">
        <v>92</v>
      </c>
      <c r="AM60" s="183" t="s">
        <v>92</v>
      </c>
      <c r="AN60" s="190" t="s">
        <v>104</v>
      </c>
      <c r="AO60" s="190" t="s">
        <v>104</v>
      </c>
      <c r="AP60" s="183" t="s">
        <v>92</v>
      </c>
      <c r="AQ60" s="183" t="s">
        <v>92</v>
      </c>
      <c r="AR60" s="183" t="s">
        <v>92</v>
      </c>
      <c r="AS60" s="184" t="s">
        <v>30</v>
      </c>
      <c r="AT60" s="184" t="s">
        <v>30</v>
      </c>
      <c r="AU60" s="190" t="s">
        <v>31</v>
      </c>
      <c r="AV60" s="190" t="s">
        <v>31</v>
      </c>
      <c r="AW60" s="184" t="s">
        <v>30</v>
      </c>
      <c r="AX60" s="184" t="s">
        <v>30</v>
      </c>
      <c r="AY60" s="184" t="s">
        <v>30</v>
      </c>
      <c r="AZ60" s="184" t="s">
        <v>30</v>
      </c>
      <c r="BA60" s="184" t="s">
        <v>30</v>
      </c>
      <c r="BB60" s="190" t="s">
        <v>31</v>
      </c>
      <c r="BC60" s="184"/>
      <c r="BD60" s="184"/>
      <c r="BE60" s="184"/>
      <c r="BF60" s="185"/>
      <c r="BG60" s="186">
        <f t="shared" si="15"/>
        <v>11</v>
      </c>
      <c r="BH60" s="187"/>
      <c r="BJ60" s="188"/>
      <c r="BN60" s="181"/>
      <c r="BS60" s="181"/>
    </row>
    <row r="61" spans="1:71" x14ac:dyDescent="0.3">
      <c r="A61" s="110" t="s">
        <v>307</v>
      </c>
      <c r="B61" s="110">
        <v>3365</v>
      </c>
      <c r="C61" s="119" t="s">
        <v>308</v>
      </c>
      <c r="D61" s="23"/>
      <c r="E61" s="115" t="s">
        <v>309</v>
      </c>
      <c r="F61" s="115" t="s">
        <v>310</v>
      </c>
      <c r="G61" s="115" t="s">
        <v>311</v>
      </c>
      <c r="H61" s="116" t="s">
        <v>36</v>
      </c>
      <c r="I61" s="116"/>
      <c r="J61" s="12" t="s">
        <v>312</v>
      </c>
      <c r="K61" s="24">
        <v>45292</v>
      </c>
      <c r="L61" s="14" t="s">
        <v>28</v>
      </c>
      <c r="M61" s="15">
        <f>N61+Q61+U61</f>
        <v>28</v>
      </c>
      <c r="N61" s="15">
        <f>O61+R61+(COUNTIF(AA61:BE61,"P/2")/2)+(COUNTIF(AA61:BE61,"TR-P/2")/2)</f>
        <v>20</v>
      </c>
      <c r="O61" s="15">
        <f>COUNTIF(AA61:BE61,"P")+COUNTIF(AA61:BE61,"RP")+COUNTIF(AA61:BE61,"UT-RP")+COUNTIF(AA61:BE61,"AT-RP")+COUNTIF(AA61:BE61,"AT")+COUNTIF(AA61:BE61,"UT")+COUNTIF(AA61:BE61,"MU")+COUNTIF(AA61:BE61,"AT-MU")+COUNTIF(AA61:BE61,"UT-MU")+COUNTIF(AA61:BE61,"EL")+COUNTIF(AA61:BE61,"UT-EL")+COUNTIF(AA61:BE61,"AT-EL")+COUNTIF(AA61:BE61,"EL-MU")+COUNTIF(AA61:BE61,"TR")+COUNTIF(AA61:BE61,"TR-MU")+COUNTIF(AA61:BE61,"TR-EL")+COUNTIF(AA61:BE61,"TR-AT")+COUNTIF(AA61:BE61,"TR-UT")+COUNTIF(AA61:BE61,"TR-P")+(COUNTIF(AA61:BE61,"P/2")/2)</f>
        <v>20</v>
      </c>
      <c r="P61" s="15">
        <f>COUNTIF(AA61:BE61,"Leave")</f>
        <v>0</v>
      </c>
      <c r="Q61" s="15">
        <f>COUNTIF(AA61:BE61,"Off")+COUNTIF(AA61:BE61,"TR-Off")</f>
        <v>8</v>
      </c>
      <c r="R61" s="15">
        <f>COUNTIF(AA61:BE61,"NCNS")+COUNTIF(AA61:BE61,"A")+COUNTIF(AA61:BE61,"U")+COUNTIF(AA61:BE61,"SL")+COUNTIF(AA61:BE61,"UC")+COUNTIF(AA61:BE61,"TR-UC")+COUNTIF(AA61:BE61,"TR-U")+COUNTIF(AA61:BE61,"TR-NCNS")</f>
        <v>0</v>
      </c>
      <c r="S61" s="15">
        <f>(COUNTIF(AA61:BE61,"A")+(COUNTIF(AA61:BE61,"CL")+(COUNTIF(AA61:BE61,"SL"))))</f>
        <v>0</v>
      </c>
      <c r="T61" s="15">
        <f>COUNTIF(AA61:BE61,"EL")+COUNTIF(AA61:BE61,"AT-EL")+COUNTIF(AA61:BE61,"UT-EL")+COUNTIF(AA61:BE61,"EL-MU")++COUNTIF(AA61:BE61,"TR-EL")</f>
        <v>0</v>
      </c>
      <c r="U61" s="15">
        <f>(COUNTIF(AA61:BE61,"Leave")+(COUNTIF(AA61:BE61,"CL")+(COUNTIF(AA61:BE61,"AU")))+(COUNTIF(AA61:BE61,"TR-AU"))+(COUNTIF(AA61:BE61,"ML")))</f>
        <v>0</v>
      </c>
      <c r="V61" s="16">
        <f>COUNTIF(AA61:BE61,"AU")+COUNTIF(AA61:BE61,"U")+COUNTIF(AA61:BE61,"UC")+COUNTIF(AA61:BE61,"NCNS")+COUNTIF(AA61:BE61,"TR-AU")+COUNTIF(AA61:BE61,"TR-U")+COUNTIF(AA61:BE61,"TR-UC")+COUNTIF(AA61:BE61,"TR-NCNS")+(COUNTIF(AA61:BE61,"P/2")/2)+(COUNTIF(AA61:BE61,"TR-P/2")/2)</f>
        <v>0</v>
      </c>
      <c r="W61" s="15">
        <f>COUNTIF(AA61:BE61,"AT-RP")+COUNTIF(AA61:BE61,"AT")+COUNTIF(AA61:BE61,"AT-MU")+COUNTIF(AA61:BE61,"AT-EL")+COUNTIF(AA61:BE61,"TR-AT")+COUNTIF(AA61:BE61,"UT-RP")+COUNTIF(AA61:BE61,"UT")+COUNTIF(AA61:BE61,"UT-MU")+COUNTIF(AA61:BE61,"UT-EL")+COUNTIF(AA61:BE61,"TR-UT")</f>
        <v>0</v>
      </c>
      <c r="X61" s="17">
        <f>COUNTIF(AA61:BE61,"MU")+COUNTIF(AA61:BE61,"T-MU")+COUNTIF(AA61:BE61,"EL-MU")+COUNTIF(AA61:BE61,"TR-MU")</f>
        <v>0</v>
      </c>
      <c r="Y61" s="17">
        <f>COUNTIF(AA61:BE61,"ML")</f>
        <v>0</v>
      </c>
      <c r="Z61" s="16">
        <f>V61+S61+P61+Y61</f>
        <v>0</v>
      </c>
      <c r="AA61" s="190" t="s">
        <v>31</v>
      </c>
      <c r="AB61" s="184" t="s">
        <v>30</v>
      </c>
      <c r="AC61" s="184" t="s">
        <v>30</v>
      </c>
      <c r="AD61" s="184" t="s">
        <v>30</v>
      </c>
      <c r="AE61" s="184" t="s">
        <v>30</v>
      </c>
      <c r="AF61" s="190" t="s">
        <v>31</v>
      </c>
      <c r="AG61" s="190" t="s">
        <v>31</v>
      </c>
      <c r="AH61" s="190" t="s">
        <v>31</v>
      </c>
      <c r="AI61" s="184" t="s">
        <v>30</v>
      </c>
      <c r="AJ61" s="184" t="s">
        <v>30</v>
      </c>
      <c r="AK61" s="184" t="s">
        <v>30</v>
      </c>
      <c r="AL61" s="184" t="s">
        <v>30</v>
      </c>
      <c r="AM61" s="184" t="s">
        <v>30</v>
      </c>
      <c r="AN61" s="190" t="s">
        <v>31</v>
      </c>
      <c r="AO61" s="190" t="s">
        <v>31</v>
      </c>
      <c r="AP61" s="184" t="s">
        <v>30</v>
      </c>
      <c r="AQ61" s="184" t="s">
        <v>30</v>
      </c>
      <c r="AR61" s="184" t="s">
        <v>30</v>
      </c>
      <c r="AS61" s="184" t="s">
        <v>30</v>
      </c>
      <c r="AT61" s="184" t="s">
        <v>30</v>
      </c>
      <c r="AU61" s="184" t="s">
        <v>30</v>
      </c>
      <c r="AV61" s="190" t="s">
        <v>31</v>
      </c>
      <c r="AW61" s="184" t="s">
        <v>30</v>
      </c>
      <c r="AX61" s="184" t="s">
        <v>30</v>
      </c>
      <c r="AY61" s="184" t="s">
        <v>30</v>
      </c>
      <c r="AZ61" s="184" t="s">
        <v>30</v>
      </c>
      <c r="BA61" s="184" t="s">
        <v>30</v>
      </c>
      <c r="BB61" s="190" t="s">
        <v>31</v>
      </c>
      <c r="BC61" s="184"/>
      <c r="BD61" s="184"/>
      <c r="BE61" s="184"/>
      <c r="BF61" s="185"/>
      <c r="BG61" s="186">
        <f t="shared" si="15"/>
        <v>0</v>
      </c>
      <c r="BH61" s="187"/>
      <c r="BJ61" s="188"/>
      <c r="BN61" s="181"/>
      <c r="BS61" s="181"/>
    </row>
    <row r="62" spans="1:71" ht="15" customHeight="1" x14ac:dyDescent="0.3">
      <c r="A62" s="103" t="s">
        <v>313</v>
      </c>
      <c r="B62" s="103">
        <v>6010</v>
      </c>
      <c r="C62" s="104" t="s">
        <v>314</v>
      </c>
      <c r="D62" s="105"/>
      <c r="E62" s="104" t="s">
        <v>186</v>
      </c>
      <c r="F62" s="104" t="s">
        <v>225</v>
      </c>
      <c r="G62" s="104" t="s">
        <v>316</v>
      </c>
      <c r="H62" s="106" t="s">
        <v>317</v>
      </c>
      <c r="I62" s="106"/>
      <c r="J62" s="12" t="s">
        <v>202</v>
      </c>
      <c r="K62" s="13">
        <v>45882</v>
      </c>
      <c r="L62" s="14" t="s">
        <v>28</v>
      </c>
      <c r="M62" s="15">
        <f>N62+Q62+U62</f>
        <v>28</v>
      </c>
      <c r="N62" s="15">
        <f>O62+R62+(COUNTIF(AA62:BE62,"P/2")/2)+(COUNTIF(AA62:BE62,"TR-P/2")/2)</f>
        <v>19</v>
      </c>
      <c r="O62" s="15">
        <f>COUNTIF(AA62:BE62,"P")+COUNTIF(AA62:BE62,"RP")+COUNTIF(AA62:BE62,"UT-RP")+COUNTIF(AA62:BE62,"AT-RP")+COUNTIF(AA62:BE62,"AT")+COUNTIF(AA62:BE62,"UT")+COUNTIF(AA62:BE62,"MU")+COUNTIF(AA62:BE62,"AT-MU")+COUNTIF(AA62:BE62,"UT-MU")+COUNTIF(AA62:BE62,"EL")+COUNTIF(AA62:BE62,"UT-EL")+COUNTIF(AA62:BE62,"AT-EL")+COUNTIF(AA62:BE62,"EL-MU")+COUNTIF(AA62:BE62,"TR")+COUNTIF(AA62:BE62,"TR-MU")+COUNTIF(AA62:BE62,"TR-EL")+COUNTIF(AA62:BE62,"TR-AT")+COUNTIF(AA62:BE62,"TR-UT")+COUNTIF(AA62:BE62,"TR-P")+(COUNTIF(AA62:BE62,"P/2")/2)</f>
        <v>19</v>
      </c>
      <c r="P62" s="15">
        <f>COUNTIF(AA62:BE62,"Leave")</f>
        <v>0</v>
      </c>
      <c r="Q62" s="15">
        <f>COUNTIF(AA62:BE62,"Off")+COUNTIF(AA62:BE62,"TR-Off")</f>
        <v>9</v>
      </c>
      <c r="R62" s="15">
        <f>COUNTIF(AA62:BE62,"NCNS")+COUNTIF(AA62:BE62,"A")+COUNTIF(AA62:BE62,"U")+COUNTIF(AA62:BE62,"SL")+COUNTIF(AA62:BE62,"UC")+COUNTIF(AA62:BE62,"TR-UC")+COUNTIF(AA62:BE62,"TR-U")+COUNTIF(AA62:BE62,"TR-NCNS")</f>
        <v>0</v>
      </c>
      <c r="S62" s="15">
        <f>(COUNTIF(AA62:BE62,"A")+(COUNTIF(AA62:BE62,"CL")+(COUNTIF(AA62:BE62,"SL"))))</f>
        <v>0</v>
      </c>
      <c r="T62" s="15">
        <f>COUNTIF(AA62:BE62,"EL")+COUNTIF(AA62:BE62,"AT-EL")+COUNTIF(AA62:BE62,"UT-EL")+COUNTIF(AA62:BE62,"EL-MU")++COUNTIF(AA62:BE62,"TR-EL")</f>
        <v>0</v>
      </c>
      <c r="U62" s="15">
        <f>(COUNTIF(AA62:BE62,"Leave")+(COUNTIF(AA62:BE62,"CL")+(COUNTIF(AA62:BE62,"AU")))+(COUNTIF(AA62:BE62,"TR-AU"))+(COUNTIF(AA62:BE62,"ML")))</f>
        <v>0</v>
      </c>
      <c r="V62" s="16">
        <f>COUNTIF(AA62:BE62,"AU")+COUNTIF(AA62:BE62,"U")+COUNTIF(AA62:BE62,"UC")+COUNTIF(AA62:BE62,"NCNS")+COUNTIF(AA62:BE62,"TR-AU")+COUNTIF(AA62:BE62,"TR-U")+COUNTIF(AA62:BE62,"TR-UC")+COUNTIF(AA62:BE62,"TR-NCNS")+(COUNTIF(AA62:BE62,"P/2")/2)+(COUNTIF(AA62:BE62,"TR-P/2")/2)</f>
        <v>0</v>
      </c>
      <c r="W62" s="15">
        <f>COUNTIF(AA62:BE62,"AT-RP")+COUNTIF(AA62:BE62,"AT")+COUNTIF(AA62:BE62,"AT-MU")+COUNTIF(AA62:BE62,"AT-EL")+COUNTIF(AA62:BE62,"TR-AT")+COUNTIF(AA62:BE62,"UT-RP")+COUNTIF(AA62:BE62,"UT")+COUNTIF(AA62:BE62,"UT-MU")+COUNTIF(AA62:BE62,"UT-EL")+COUNTIF(AA62:BE62,"TR-UT")</f>
        <v>4</v>
      </c>
      <c r="X62" s="17">
        <f>COUNTIF(AA62:BE62,"MU")+COUNTIF(AA62:BE62,"T-MU")+COUNTIF(AA62:BE62,"EL-MU")+COUNTIF(AA62:BE62,"TR-MU")</f>
        <v>0</v>
      </c>
      <c r="Y62" s="17">
        <f>COUNTIF(AA62:BE62,"ML")</f>
        <v>0</v>
      </c>
      <c r="Z62" s="16">
        <f>V62+S62+P62+Y62</f>
        <v>0</v>
      </c>
      <c r="AA62" s="190" t="s">
        <v>31</v>
      </c>
      <c r="AB62" s="192" t="s">
        <v>30</v>
      </c>
      <c r="AC62" s="192" t="s">
        <v>30</v>
      </c>
      <c r="AD62" s="192" t="s">
        <v>30</v>
      </c>
      <c r="AE62" s="192" t="s">
        <v>30</v>
      </c>
      <c r="AF62" s="190" t="s">
        <v>31</v>
      </c>
      <c r="AG62" s="190" t="s">
        <v>31</v>
      </c>
      <c r="AH62" s="190" t="s">
        <v>31</v>
      </c>
      <c r="AI62" s="192" t="s">
        <v>30</v>
      </c>
      <c r="AJ62" s="192" t="s">
        <v>30</v>
      </c>
      <c r="AK62" s="192" t="s">
        <v>30</v>
      </c>
      <c r="AL62" s="184" t="s">
        <v>30</v>
      </c>
      <c r="AM62" s="184" t="s">
        <v>30</v>
      </c>
      <c r="AN62" s="190" t="s">
        <v>31</v>
      </c>
      <c r="AO62" s="190" t="s">
        <v>31</v>
      </c>
      <c r="AP62" s="184" t="s">
        <v>30</v>
      </c>
      <c r="AQ62" s="184" t="s">
        <v>30</v>
      </c>
      <c r="AR62" s="184" t="s">
        <v>30</v>
      </c>
      <c r="AS62" s="192" t="s">
        <v>32</v>
      </c>
      <c r="AT62" s="192" t="s">
        <v>32</v>
      </c>
      <c r="AU62" s="190" t="s">
        <v>31</v>
      </c>
      <c r="AV62" s="190" t="s">
        <v>31</v>
      </c>
      <c r="AW62" s="192" t="s">
        <v>32</v>
      </c>
      <c r="AX62" s="192" t="s">
        <v>32</v>
      </c>
      <c r="AY62" s="184" t="s">
        <v>30</v>
      </c>
      <c r="AZ62" s="184" t="s">
        <v>30</v>
      </c>
      <c r="BA62" s="184" t="s">
        <v>30</v>
      </c>
      <c r="BB62" s="190" t="s">
        <v>31</v>
      </c>
      <c r="BC62" s="184"/>
      <c r="BD62" s="184"/>
      <c r="BE62" s="184"/>
      <c r="BG62" s="186">
        <f t="shared" si="15"/>
        <v>0</v>
      </c>
      <c r="BH62" s="187"/>
      <c r="BJ62" s="188"/>
      <c r="BN62" s="181"/>
      <c r="BS62" s="181"/>
    </row>
    <row r="63" spans="1:71" ht="15" customHeight="1" x14ac:dyDescent="0.3">
      <c r="A63" s="103" t="s">
        <v>318</v>
      </c>
      <c r="B63" s="103">
        <v>2130</v>
      </c>
      <c r="C63" s="104" t="s">
        <v>319</v>
      </c>
      <c r="D63" s="105"/>
      <c r="E63" s="104" t="s">
        <v>186</v>
      </c>
      <c r="F63" s="104" t="s">
        <v>315</v>
      </c>
      <c r="G63" s="104" t="s">
        <v>320</v>
      </c>
      <c r="H63" s="106" t="s">
        <v>317</v>
      </c>
      <c r="I63" s="106"/>
      <c r="J63" s="12" t="s">
        <v>202</v>
      </c>
      <c r="K63" s="13">
        <v>44361</v>
      </c>
      <c r="L63" s="14" t="s">
        <v>28</v>
      </c>
      <c r="M63" s="15">
        <f>N63+Q63+U63</f>
        <v>28</v>
      </c>
      <c r="N63" s="15">
        <f>O63+R63+(COUNTIF(AA63:BE63,"P/2")/2)+(COUNTIF(AA63:BE63,"TR-P/2")/2)</f>
        <v>20</v>
      </c>
      <c r="O63" s="15">
        <f>COUNTIF(AA63:BE63,"P")+COUNTIF(AA63:BE63,"RP")+COUNTIF(AA63:BE63,"UT-RP")+COUNTIF(AA63:BE63,"AT-RP")+COUNTIF(AA63:BE63,"AT")+COUNTIF(AA63:BE63,"UT")+COUNTIF(AA63:BE63,"MU")+COUNTIF(AA63:BE63,"AT-MU")+COUNTIF(AA63:BE63,"UT-MU")+COUNTIF(AA63:BE63,"EL")+COUNTIF(AA63:BE63,"UT-EL")+COUNTIF(AA63:BE63,"AT-EL")+COUNTIF(AA63:BE63,"EL-MU")+COUNTIF(AA63:BE63,"TR")+COUNTIF(AA63:BE63,"TR-MU")+COUNTIF(AA63:BE63,"TR-EL")+COUNTIF(AA63:BE63,"TR-AT")+COUNTIF(AA63:BE63,"TR-UT")+COUNTIF(AA63:BE63,"TR-P")+(COUNTIF(AA63:BE63,"P/2")/2)</f>
        <v>20</v>
      </c>
      <c r="P63" s="15">
        <f>COUNTIF(AA63:BE63,"Leave")</f>
        <v>0</v>
      </c>
      <c r="Q63" s="15">
        <f>COUNTIF(AA63:BE63,"Off")+COUNTIF(AA63:BE63,"TR-Off")</f>
        <v>8</v>
      </c>
      <c r="R63" s="15">
        <f>COUNTIF(AA63:BE63,"NCNS")+COUNTIF(AA63:BE63,"A")+COUNTIF(AA63:BE63,"U")+COUNTIF(AA63:BE63,"SL")+COUNTIF(AA63:BE63,"UC")+COUNTIF(AA63:BE63,"TR-UC")+COUNTIF(AA63:BE63,"TR-U")+COUNTIF(AA63:BE63,"TR-NCNS")</f>
        <v>0</v>
      </c>
      <c r="S63" s="15">
        <f>(COUNTIF(AA63:BE63,"A")+(COUNTIF(AA63:BE63,"CL")+(COUNTIF(AA63:BE63,"SL"))))</f>
        <v>0</v>
      </c>
      <c r="T63" s="15">
        <f>COUNTIF(AA63:BE63,"EL")+COUNTIF(AA63:BE63,"AT-EL")+COUNTIF(AA63:BE63,"UT-EL")+COUNTIF(AA63:BE63,"EL-MU")++COUNTIF(AA63:BE63,"TR-EL")</f>
        <v>1</v>
      </c>
      <c r="U63" s="15">
        <f>(COUNTIF(AA63:BE63,"Leave")+(COUNTIF(AA63:BE63,"CL")+(COUNTIF(AA63:BE63,"AU")))+(COUNTIF(AA63:BE63,"TR-AU"))+(COUNTIF(AA63:BE63,"ML")))</f>
        <v>0</v>
      </c>
      <c r="V63" s="16">
        <f>COUNTIF(AA63:BE63,"AU")+COUNTIF(AA63:BE63,"U")+COUNTIF(AA63:BE63,"UC")+COUNTIF(AA63:BE63,"NCNS")+COUNTIF(AA63:BE63,"TR-AU")+COUNTIF(AA63:BE63,"TR-U")+COUNTIF(AA63:BE63,"TR-UC")+COUNTIF(AA63:BE63,"TR-NCNS")+(COUNTIF(AA63:BE63,"P/2")/2)+(COUNTIF(AA63:BE63,"TR-P/2")/2)</f>
        <v>0</v>
      </c>
      <c r="W63" s="15">
        <f>COUNTIF(AA63:BE63,"AT-RP")+COUNTIF(AA63:BE63,"AT")+COUNTIF(AA63:BE63,"AT-MU")+COUNTIF(AA63:BE63,"AT-EL")+COUNTIF(AA63:BE63,"TR-AT")+COUNTIF(AA63:BE63,"UT-RP")+COUNTIF(AA63:BE63,"UT")+COUNTIF(AA63:BE63,"UT-MU")+COUNTIF(AA63:BE63,"UT-EL")+COUNTIF(AA63:BE63,"TR-UT")</f>
        <v>0</v>
      </c>
      <c r="X63" s="17">
        <f>COUNTIF(AA63:BE63,"MU")+COUNTIF(AA63:BE63,"T-MU")+COUNTIF(AA63:BE63,"EL-MU")+COUNTIF(AA63:BE63,"TR-MU")</f>
        <v>0</v>
      </c>
      <c r="Y63" s="17">
        <f>COUNTIF(AA63:BE63,"ML")</f>
        <v>0</v>
      </c>
      <c r="Z63" s="16">
        <f>V63+S63+P63+Y63</f>
        <v>0</v>
      </c>
      <c r="AA63" s="190" t="s">
        <v>31</v>
      </c>
      <c r="AB63" s="184" t="s">
        <v>30</v>
      </c>
      <c r="AC63" s="192" t="s">
        <v>30</v>
      </c>
      <c r="AD63" s="184" t="s">
        <v>30</v>
      </c>
      <c r="AE63" s="192" t="s">
        <v>30</v>
      </c>
      <c r="AF63" s="190" t="s">
        <v>31</v>
      </c>
      <c r="AG63" s="190" t="s">
        <v>31</v>
      </c>
      <c r="AH63" s="190" t="s">
        <v>31</v>
      </c>
      <c r="AI63" s="192" t="s">
        <v>30</v>
      </c>
      <c r="AJ63" s="193" t="s">
        <v>30</v>
      </c>
      <c r="AK63" s="184" t="s">
        <v>30</v>
      </c>
      <c r="AL63" s="192" t="s">
        <v>30</v>
      </c>
      <c r="AM63" s="184" t="s">
        <v>30</v>
      </c>
      <c r="AN63" s="184" t="s">
        <v>30</v>
      </c>
      <c r="AO63" s="190" t="s">
        <v>31</v>
      </c>
      <c r="AP63" s="192" t="s">
        <v>30</v>
      </c>
      <c r="AQ63" s="192" t="s">
        <v>33</v>
      </c>
      <c r="AR63" s="184" t="s">
        <v>30</v>
      </c>
      <c r="AS63" s="184" t="s">
        <v>30</v>
      </c>
      <c r="AT63" s="184" t="s">
        <v>30</v>
      </c>
      <c r="AU63" s="190" t="s">
        <v>31</v>
      </c>
      <c r="AV63" s="190" t="s">
        <v>31</v>
      </c>
      <c r="AW63" s="184" t="s">
        <v>30</v>
      </c>
      <c r="AX63" s="184" t="s">
        <v>30</v>
      </c>
      <c r="AY63" s="184" t="s">
        <v>30</v>
      </c>
      <c r="AZ63" s="184" t="s">
        <v>30</v>
      </c>
      <c r="BA63" s="184" t="s">
        <v>30</v>
      </c>
      <c r="BB63" s="190" t="s">
        <v>31</v>
      </c>
      <c r="BC63" s="184"/>
      <c r="BD63" s="184"/>
      <c r="BE63" s="184"/>
      <c r="BG63" s="186">
        <f t="shared" si="15"/>
        <v>0</v>
      </c>
      <c r="BH63" s="187"/>
      <c r="BJ63" s="188"/>
      <c r="BS63" s="181"/>
    </row>
    <row r="64" spans="1:71" x14ac:dyDescent="0.3">
      <c r="A64" s="103" t="s">
        <v>321</v>
      </c>
      <c r="B64" s="103">
        <v>2131</v>
      </c>
      <c r="C64" s="104" t="s">
        <v>322</v>
      </c>
      <c r="D64" s="105"/>
      <c r="E64" s="104" t="s">
        <v>186</v>
      </c>
      <c r="F64" s="104" t="s">
        <v>315</v>
      </c>
      <c r="G64" s="104" t="s">
        <v>323</v>
      </c>
      <c r="H64" s="106" t="s">
        <v>317</v>
      </c>
      <c r="I64" s="106"/>
      <c r="J64" s="12" t="s">
        <v>202</v>
      </c>
      <c r="K64" s="13">
        <v>44361</v>
      </c>
      <c r="L64" s="14" t="s">
        <v>28</v>
      </c>
      <c r="M64" s="15">
        <f>N64+Q64+U64</f>
        <v>28</v>
      </c>
      <c r="N64" s="15">
        <f>O64+R64+(COUNTIF(AA64:BE64,"P/2")/2)+(COUNTIF(AA64:BE64,"TR-P/2")/2)</f>
        <v>20</v>
      </c>
      <c r="O64" s="15">
        <f>COUNTIF(AA64:BE64,"P")+COUNTIF(AA64:BE64,"RP")+COUNTIF(AA64:BE64,"UT-RP")+COUNTIF(AA64:BE64,"AT-RP")+COUNTIF(AA64:BE64,"AT")+COUNTIF(AA64:BE64,"UT")+COUNTIF(AA64:BE64,"MU")+COUNTIF(AA64:BE64,"AT-MU")+COUNTIF(AA64:BE64,"UT-MU")+COUNTIF(AA64:BE64,"EL")+COUNTIF(AA64:BE64,"UT-EL")+COUNTIF(AA64:BE64,"AT-EL")+COUNTIF(AA64:BE64,"EL-MU")+COUNTIF(AA64:BE64,"TR")+COUNTIF(AA64:BE64,"TR-MU")+COUNTIF(AA64:BE64,"TR-EL")+COUNTIF(AA64:BE64,"TR-AT")+COUNTIF(AA64:BE64,"TR-UT")+COUNTIF(AA64:BE64,"TR-P")+(COUNTIF(AA64:BE64,"P/2")/2)</f>
        <v>20</v>
      </c>
      <c r="P64" s="15">
        <f>COUNTIF(AA64:BE64,"Leave")</f>
        <v>0</v>
      </c>
      <c r="Q64" s="15">
        <f>COUNTIF(AA64:BE64,"Off")+COUNTIF(AA64:BE64,"TR-Off")</f>
        <v>8</v>
      </c>
      <c r="R64" s="15">
        <f>COUNTIF(AA64:BE64,"NCNS")+COUNTIF(AA64:BE64,"A")+COUNTIF(AA64:BE64,"U")+COUNTIF(AA64:BE64,"SL")+COUNTIF(AA64:BE64,"UC")+COUNTIF(AA64:BE64,"TR-UC")+COUNTIF(AA64:BE64,"TR-U")+COUNTIF(AA64:BE64,"TR-NCNS")</f>
        <v>0</v>
      </c>
      <c r="S64" s="15">
        <f>(COUNTIF(AA64:BE64,"A")+(COUNTIF(AA64:BE64,"CL")+(COUNTIF(AA64:BE64,"SL"))))</f>
        <v>0</v>
      </c>
      <c r="T64" s="15">
        <f>COUNTIF(AA64:BE64,"EL")+COUNTIF(AA64:BE64,"AT-EL")+COUNTIF(AA64:BE64,"UT-EL")+COUNTIF(AA64:BE64,"EL-MU")++COUNTIF(AA64:BE64,"TR-EL")</f>
        <v>0</v>
      </c>
      <c r="U64" s="15">
        <f>(COUNTIF(AA64:BE64,"Leave")+(COUNTIF(AA64:BE64,"CL")+(COUNTIF(AA64:BE64,"AU")))+(COUNTIF(AA64:BE64,"TR-AU"))+(COUNTIF(AA64:BE64,"ML")))</f>
        <v>0</v>
      </c>
      <c r="V64" s="16">
        <f>COUNTIF(AA64:BE64,"AU")+COUNTIF(AA64:BE64,"U")+COUNTIF(AA64:BE64,"UC")+COUNTIF(AA64:BE64,"NCNS")+COUNTIF(AA64:BE64,"TR-AU")+COUNTIF(AA64:BE64,"TR-U")+COUNTIF(AA64:BE64,"TR-UC")+COUNTIF(AA64:BE64,"TR-NCNS")+(COUNTIF(AA64:BE64,"P/2")/2)+(COUNTIF(AA64:BE64,"TR-P/2")/2)</f>
        <v>0</v>
      </c>
      <c r="W64" s="15">
        <f>COUNTIF(AA64:BE64,"AT-RP")+COUNTIF(AA64:BE64,"AT")+COUNTIF(AA64:BE64,"AT-MU")+COUNTIF(AA64:BE64,"AT-EL")+COUNTIF(AA64:BE64,"TR-AT")+COUNTIF(AA64:BE64,"UT-RP")+COUNTIF(AA64:BE64,"UT")+COUNTIF(AA64:BE64,"UT-MU")+COUNTIF(AA64:BE64,"UT-EL")+COUNTIF(AA64:BE64,"TR-UT")</f>
        <v>3</v>
      </c>
      <c r="X64" s="17">
        <f>COUNTIF(AA64:BE64,"MU")+COUNTIF(AA64:BE64,"T-MU")+COUNTIF(AA64:BE64,"EL-MU")+COUNTIF(AA64:BE64,"TR-MU")</f>
        <v>0</v>
      </c>
      <c r="Y64" s="17">
        <f>COUNTIF(AA64:BE64,"ML")</f>
        <v>0</v>
      </c>
      <c r="Z64" s="16">
        <f>V64+S64+P64+Y64</f>
        <v>0</v>
      </c>
      <c r="AA64" s="190" t="s">
        <v>31</v>
      </c>
      <c r="AB64" s="192" t="s">
        <v>32</v>
      </c>
      <c r="AC64" s="192" t="s">
        <v>30</v>
      </c>
      <c r="AD64" s="192" t="s">
        <v>30</v>
      </c>
      <c r="AE64" s="184" t="s">
        <v>30</v>
      </c>
      <c r="AF64" s="190" t="s">
        <v>31</v>
      </c>
      <c r="AG64" s="190" t="s">
        <v>31</v>
      </c>
      <c r="AH64" s="190" t="s">
        <v>31</v>
      </c>
      <c r="AI64" s="192" t="s">
        <v>32</v>
      </c>
      <c r="AJ64" s="192" t="s">
        <v>30</v>
      </c>
      <c r="AK64" s="184" t="s">
        <v>30</v>
      </c>
      <c r="AL64" s="184" t="s">
        <v>30</v>
      </c>
      <c r="AM64" s="192" t="s">
        <v>30</v>
      </c>
      <c r="AN64" s="184" t="s">
        <v>30</v>
      </c>
      <c r="AO64" s="190" t="s">
        <v>31</v>
      </c>
      <c r="AP64" s="192" t="s">
        <v>32</v>
      </c>
      <c r="AQ64" s="192" t="s">
        <v>30</v>
      </c>
      <c r="AR64" s="184" t="s">
        <v>30</v>
      </c>
      <c r="AS64" s="192" t="s">
        <v>30</v>
      </c>
      <c r="AT64" s="193" t="s">
        <v>30</v>
      </c>
      <c r="AU64" s="190" t="s">
        <v>31</v>
      </c>
      <c r="AV64" s="190" t="s">
        <v>31</v>
      </c>
      <c r="AW64" s="192" t="s">
        <v>30</v>
      </c>
      <c r="AX64" s="192" t="s">
        <v>30</v>
      </c>
      <c r="AY64" s="192" t="s">
        <v>30</v>
      </c>
      <c r="AZ64" s="184" t="s">
        <v>30</v>
      </c>
      <c r="BA64" s="184" t="s">
        <v>30</v>
      </c>
      <c r="BB64" s="190" t="s">
        <v>31</v>
      </c>
      <c r="BC64" s="184"/>
      <c r="BD64" s="184"/>
      <c r="BE64" s="184"/>
      <c r="BG64" s="186">
        <f t="shared" si="15"/>
        <v>0</v>
      </c>
      <c r="BH64" s="187"/>
      <c r="BJ64" s="188"/>
      <c r="BS64" s="181"/>
    </row>
    <row r="65" spans="1:71" x14ac:dyDescent="0.3">
      <c r="A65" s="103" t="s">
        <v>324</v>
      </c>
      <c r="B65" s="103">
        <v>2390</v>
      </c>
      <c r="C65" s="104" t="s">
        <v>325</v>
      </c>
      <c r="D65" s="105"/>
      <c r="E65" s="104" t="s">
        <v>186</v>
      </c>
      <c r="F65" s="104" t="s">
        <v>225</v>
      </c>
      <c r="G65" s="104" t="s">
        <v>326</v>
      </c>
      <c r="H65" s="99" t="s">
        <v>317</v>
      </c>
      <c r="I65" s="106"/>
      <c r="J65" s="12" t="s">
        <v>232</v>
      </c>
      <c r="K65" s="13">
        <v>45635</v>
      </c>
      <c r="L65" s="14" t="s">
        <v>28</v>
      </c>
      <c r="M65" s="15">
        <f>N65+Q65+U65</f>
        <v>28</v>
      </c>
      <c r="N65" s="15">
        <f>O65+R65+(COUNTIF(AA65:BE65,"P/2")/2)+(COUNTIF(AA65:BE65,"TR-P/2")/2)</f>
        <v>19</v>
      </c>
      <c r="O65" s="15">
        <f>COUNTIF(AA65:BE65,"P")+COUNTIF(AA65:BE65,"RP")+COUNTIF(AA65:BE65,"UT-RP")+COUNTIF(AA65:BE65,"AT-RP")+COUNTIF(AA65:BE65,"AT")+COUNTIF(AA65:BE65,"UT")+COUNTIF(AA65:BE65,"MU")+COUNTIF(AA65:BE65,"AT-MU")+COUNTIF(AA65:BE65,"UT-MU")+COUNTIF(AA65:BE65,"EL")+COUNTIF(AA65:BE65,"UT-EL")+COUNTIF(AA65:BE65,"AT-EL")+COUNTIF(AA65:BE65,"EL-MU")+COUNTIF(AA65:BE65,"TR")+COUNTIF(AA65:BE65,"TR-MU")+COUNTIF(AA65:BE65,"TR-EL")+COUNTIF(AA65:BE65,"TR-AT")+COUNTIF(AA65:BE65,"TR-UT")+COUNTIF(AA65:BE65,"TR-P")+(COUNTIF(AA65:BE65,"P/2")/2)</f>
        <v>19</v>
      </c>
      <c r="P65" s="15">
        <f>COUNTIF(AA65:BE65,"Leave")</f>
        <v>0</v>
      </c>
      <c r="Q65" s="15">
        <f>COUNTIF(AA65:BE65,"Off")+COUNTIF(AA65:BE65,"TR-Off")</f>
        <v>8</v>
      </c>
      <c r="R65" s="15">
        <f>COUNTIF(AA65:BE65,"NCNS")+COUNTIF(AA65:BE65,"A")+COUNTIF(AA65:BE65,"U")+COUNTIF(AA65:BE65,"SL")+COUNTIF(AA65:BE65,"UC")+COUNTIF(AA65:BE65,"TR-UC")+COUNTIF(AA65:BE65,"TR-U")+COUNTIF(AA65:BE65,"TR-NCNS")</f>
        <v>0</v>
      </c>
      <c r="S65" s="15">
        <f>(COUNTIF(AA65:BE65,"A")+(COUNTIF(AA65:BE65,"CL")+(COUNTIF(AA65:BE65,"SL"))))</f>
        <v>1</v>
      </c>
      <c r="T65" s="15">
        <f>COUNTIF(AA65:BE65,"EL")+COUNTIF(AA65:BE65,"AT-EL")+COUNTIF(AA65:BE65,"UT-EL")+COUNTIF(AA65:BE65,"EL-MU")++COUNTIF(AA65:BE65,"TR-EL")</f>
        <v>0</v>
      </c>
      <c r="U65" s="15">
        <f>(COUNTIF(AA65:BE65,"Leave")+(COUNTIF(AA65:BE65,"CL")+(COUNTIF(AA65:BE65,"AU")))+(COUNTIF(AA65:BE65,"TR-AU"))+(COUNTIF(AA65:BE65,"ML")))</f>
        <v>1</v>
      </c>
      <c r="V65" s="16">
        <f>COUNTIF(AA65:BE65,"AU")+COUNTIF(AA65:BE65,"U")+COUNTIF(AA65:BE65,"UC")+COUNTIF(AA65:BE65,"NCNS")+COUNTIF(AA65:BE65,"TR-AU")+COUNTIF(AA65:BE65,"TR-U")+COUNTIF(AA65:BE65,"TR-UC")+COUNTIF(AA65:BE65,"TR-NCNS")+(COUNTIF(AA65:BE65,"P/2")/2)+(COUNTIF(AA65:BE65,"TR-P/2")/2)</f>
        <v>0</v>
      </c>
      <c r="W65" s="15">
        <f>COUNTIF(AA65:BE65,"AT-RP")+COUNTIF(AA65:BE65,"AT")+COUNTIF(AA65:BE65,"AT-MU")+COUNTIF(AA65:BE65,"AT-EL")+COUNTIF(AA65:BE65,"TR-AT")+COUNTIF(AA65:BE65,"UT-RP")+COUNTIF(AA65:BE65,"UT")+COUNTIF(AA65:BE65,"UT-MU")+COUNTIF(AA65:BE65,"UT-EL")+COUNTIF(AA65:BE65,"TR-UT")</f>
        <v>3</v>
      </c>
      <c r="X65" s="17">
        <f>COUNTIF(AA65:BE65,"MU")+COUNTIF(AA65:BE65,"T-MU")+COUNTIF(AA65:BE65,"EL-MU")+COUNTIF(AA65:BE65,"TR-MU")</f>
        <v>0</v>
      </c>
      <c r="Y65" s="17">
        <f>COUNTIF(AA65:BE65,"ML")</f>
        <v>0</v>
      </c>
      <c r="Z65" s="16">
        <f>V65+S65+P65+Y65</f>
        <v>1</v>
      </c>
      <c r="AA65" s="190" t="s">
        <v>31</v>
      </c>
      <c r="AB65" s="184" t="s">
        <v>30</v>
      </c>
      <c r="AC65" s="194" t="s">
        <v>113</v>
      </c>
      <c r="AD65" s="184" t="s">
        <v>30</v>
      </c>
      <c r="AE65" s="184" t="s">
        <v>30</v>
      </c>
      <c r="AF65" s="190" t="s">
        <v>31</v>
      </c>
      <c r="AG65" s="190" t="s">
        <v>31</v>
      </c>
      <c r="AH65" s="190" t="s">
        <v>31</v>
      </c>
      <c r="AI65" s="184" t="s">
        <v>30</v>
      </c>
      <c r="AJ65" s="184" t="s">
        <v>30</v>
      </c>
      <c r="AK65" s="184" t="s">
        <v>30</v>
      </c>
      <c r="AL65" s="184" t="s">
        <v>30</v>
      </c>
      <c r="AM65" s="184" t="s">
        <v>30</v>
      </c>
      <c r="AN65" s="184" t="s">
        <v>30</v>
      </c>
      <c r="AO65" s="190" t="s">
        <v>31</v>
      </c>
      <c r="AP65" s="184" t="s">
        <v>30</v>
      </c>
      <c r="AQ65" s="184" t="s">
        <v>30</v>
      </c>
      <c r="AR65" s="184" t="s">
        <v>30</v>
      </c>
      <c r="AS65" s="184" t="s">
        <v>30</v>
      </c>
      <c r="AT65" s="184" t="s">
        <v>30</v>
      </c>
      <c r="AU65" s="190" t="s">
        <v>31</v>
      </c>
      <c r="AV65" s="190" t="s">
        <v>31</v>
      </c>
      <c r="AW65" s="184" t="s">
        <v>30</v>
      </c>
      <c r="AX65" s="192" t="s">
        <v>32</v>
      </c>
      <c r="AY65" s="192" t="s">
        <v>32</v>
      </c>
      <c r="AZ65" s="192" t="s">
        <v>32</v>
      </c>
      <c r="BA65" s="184" t="s">
        <v>30</v>
      </c>
      <c r="BB65" s="190" t="s">
        <v>31</v>
      </c>
      <c r="BC65" s="184"/>
      <c r="BD65" s="184"/>
      <c r="BE65" s="184"/>
      <c r="BG65" s="186">
        <f t="shared" si="15"/>
        <v>0</v>
      </c>
      <c r="BH65" s="187"/>
      <c r="BJ65" s="188"/>
      <c r="BS65" s="181"/>
    </row>
    <row r="66" spans="1:71" ht="15" customHeight="1" x14ac:dyDescent="0.3">
      <c r="A66" s="109" t="s">
        <v>327</v>
      </c>
      <c r="B66" s="189"/>
      <c r="C66" s="111" t="s">
        <v>328</v>
      </c>
      <c r="D66" s="105"/>
      <c r="E66" s="104" t="s">
        <v>186</v>
      </c>
      <c r="F66" s="104" t="s">
        <v>199</v>
      </c>
      <c r="G66" s="104" t="s">
        <v>329</v>
      </c>
      <c r="H66" s="99" t="s">
        <v>317</v>
      </c>
      <c r="I66" s="106"/>
      <c r="J66" s="12" t="s">
        <v>202</v>
      </c>
      <c r="K66" s="13">
        <v>46069</v>
      </c>
      <c r="L66" s="14" t="s">
        <v>28</v>
      </c>
      <c r="M66" s="15">
        <f t="shared" ref="M66:M105" si="30">N66+Q66+U66</f>
        <v>13</v>
      </c>
      <c r="N66" s="15">
        <f t="shared" ref="N66:N105" si="31">O66+R66+(COUNTIF(AA66:BE66,"P/2")/2)+(COUNTIF(AA66:BE66,"TR-P/2")/2)</f>
        <v>10</v>
      </c>
      <c r="O66" s="15">
        <f t="shared" ref="O66:O105" si="32">COUNTIF(AA66:BE66,"P")+COUNTIF(AA66:BE66,"RP")+COUNTIF(AA66:BE66,"UT-RP")+COUNTIF(AA66:BE66,"AT-RP")+COUNTIF(AA66:BE66,"AT")+COUNTIF(AA66:BE66,"UT")+COUNTIF(AA66:BE66,"MU")+COUNTIF(AA66:BE66,"AT-MU")+COUNTIF(AA66:BE66,"UT-MU")+COUNTIF(AA66:BE66,"EL")+COUNTIF(AA66:BE66,"UT-EL")+COUNTIF(AA66:BE66,"AT-EL")+COUNTIF(AA66:BE66,"EL-MU")+COUNTIF(AA66:BE66,"TR")+COUNTIF(AA66:BE66,"TR-MU")+COUNTIF(AA66:BE66,"TR-EL")+COUNTIF(AA66:BE66,"TR-AT")+COUNTIF(AA66:BE66,"TR-UT")+COUNTIF(AA66:BE66,"TR-P")+(COUNTIF(AA66:BE66,"P/2")/2)</f>
        <v>10</v>
      </c>
      <c r="P66" s="15">
        <f t="shared" ref="P66:P105" si="33">COUNTIF(AA66:BE66,"Leave")</f>
        <v>0</v>
      </c>
      <c r="Q66" s="15">
        <f t="shared" ref="Q66:Q105" si="34">COUNTIF(AA66:BE66,"Off")+COUNTIF(AA66:BE66,"TR-Off")</f>
        <v>3</v>
      </c>
      <c r="R66" s="15">
        <f t="shared" ref="R66:R105" si="35">COUNTIF(AA66:BE66,"NCNS")+COUNTIF(AA66:BE66,"A")+COUNTIF(AA66:BE66,"U")+COUNTIF(AA66:BE66,"SL")+COUNTIF(AA66:BE66,"UC")+COUNTIF(AA66:BE66,"TR-UC")+COUNTIF(AA66:BE66,"TR-U")+COUNTIF(AA66:BE66,"TR-NCNS")</f>
        <v>0</v>
      </c>
      <c r="S66" s="15">
        <f t="shared" ref="S66:S105" si="36">(COUNTIF(AA66:BE66,"A")+(COUNTIF(AA66:BE66,"CL")+(COUNTIF(AA66:BE66,"SL"))))</f>
        <v>0</v>
      </c>
      <c r="T66" s="15">
        <f t="shared" ref="T66:T105" si="37">COUNTIF(AA66:BE66,"EL")+COUNTIF(AA66:BE66,"AT-EL")+COUNTIF(AA66:BE66,"UT-EL")+COUNTIF(AA66:BE66,"EL-MU")++COUNTIF(AA66:BE66,"TR-EL")</f>
        <v>0</v>
      </c>
      <c r="U66" s="15">
        <f t="shared" ref="U66:U105" si="38">(COUNTIF(AA66:BE66,"Leave")+(COUNTIF(AA66:BE66,"CL")+(COUNTIF(AA66:BE66,"AU")))+(COUNTIF(AA66:BE66,"TR-AU"))+(COUNTIF(AA66:BE66,"ML")))</f>
        <v>0</v>
      </c>
      <c r="V66" s="16">
        <f t="shared" ref="V66:V105" si="39">COUNTIF(AA66:BE66,"AU")+COUNTIF(AA66:BE66,"U")+COUNTIF(AA66:BE66,"UC")+COUNTIF(AA66:BE66,"NCNS")+COUNTIF(AA66:BE66,"TR-AU")+COUNTIF(AA66:BE66,"TR-U")+COUNTIF(AA66:BE66,"TR-UC")+COUNTIF(AA66:BE66,"TR-NCNS")+(COUNTIF(AA66:BE66,"P/2")/2)+(COUNTIF(AA66:BE66,"TR-P/2")/2)</f>
        <v>0</v>
      </c>
      <c r="W66" s="15">
        <f t="shared" ref="W66:W105" si="40">COUNTIF(AA66:BE66,"AT-RP")+COUNTIF(AA66:BE66,"AT")+COUNTIF(AA66:BE66,"AT-MU")+COUNTIF(AA66:BE66,"AT-EL")+COUNTIF(AA66:BE66,"TR-AT")+COUNTIF(AA66:BE66,"UT-RP")+COUNTIF(AA66:BE66,"UT")+COUNTIF(AA66:BE66,"UT-MU")+COUNTIF(AA66:BE66,"UT-EL")+COUNTIF(AA66:BE66,"TR-UT")</f>
        <v>0</v>
      </c>
      <c r="X66" s="17">
        <f t="shared" ref="X66:X105" si="41">COUNTIF(AA66:BE66,"MU")+COUNTIF(AA66:BE66,"T-MU")+COUNTIF(AA66:BE66,"EL-MU")+COUNTIF(AA66:BE66,"TR-MU")</f>
        <v>0</v>
      </c>
      <c r="Y66" s="17">
        <f t="shared" ref="Y66:Y105" si="42">COUNTIF(AA66:BE66,"ML")</f>
        <v>0</v>
      </c>
      <c r="Z66" s="16">
        <f t="shared" ref="Z66:Z105" si="43">V66+S66+P66+Y66</f>
        <v>0</v>
      </c>
      <c r="AA66" s="182"/>
      <c r="AB66" s="182"/>
      <c r="AC66" s="182"/>
      <c r="AD66" s="182"/>
      <c r="AE66" s="182"/>
      <c r="AF66" s="182"/>
      <c r="AG66" s="182"/>
      <c r="AH66" s="182"/>
      <c r="AI66" s="182"/>
      <c r="AJ66" s="182"/>
      <c r="AK66" s="182"/>
      <c r="AL66" s="182"/>
      <c r="AM66" s="182"/>
      <c r="AN66" s="182"/>
      <c r="AO66" s="182"/>
      <c r="AP66" s="184" t="s">
        <v>30</v>
      </c>
      <c r="AQ66" s="184" t="s">
        <v>30</v>
      </c>
      <c r="AR66" s="184" t="s">
        <v>30</v>
      </c>
      <c r="AS66" s="184" t="s">
        <v>30</v>
      </c>
      <c r="AT66" s="184" t="s">
        <v>30</v>
      </c>
      <c r="AU66" s="190" t="s">
        <v>31</v>
      </c>
      <c r="AV66" s="190" t="s">
        <v>31</v>
      </c>
      <c r="AW66" s="184" t="s">
        <v>30</v>
      </c>
      <c r="AX66" s="184" t="s">
        <v>30</v>
      </c>
      <c r="AY66" s="184" t="s">
        <v>30</v>
      </c>
      <c r="AZ66" s="184" t="s">
        <v>30</v>
      </c>
      <c r="BA66" s="184" t="s">
        <v>30</v>
      </c>
      <c r="BB66" s="190" t="s">
        <v>31</v>
      </c>
      <c r="BC66" s="184"/>
      <c r="BD66" s="184"/>
      <c r="BE66" s="184"/>
      <c r="BG66" s="186">
        <f t="shared" si="15"/>
        <v>15</v>
      </c>
      <c r="BH66" s="187"/>
      <c r="BJ66" s="188"/>
      <c r="BN66" s="181"/>
      <c r="BS66" s="181"/>
    </row>
    <row r="67" spans="1:71" ht="15" customHeight="1" x14ac:dyDescent="0.3">
      <c r="A67" s="109" t="s">
        <v>330</v>
      </c>
      <c r="B67" s="189"/>
      <c r="C67" s="111" t="s">
        <v>331</v>
      </c>
      <c r="D67" s="105"/>
      <c r="E67" s="104" t="s">
        <v>186</v>
      </c>
      <c r="F67" s="104" t="s">
        <v>199</v>
      </c>
      <c r="G67" s="104" t="s">
        <v>332</v>
      </c>
      <c r="H67" s="106" t="s">
        <v>317</v>
      </c>
      <c r="I67" s="106"/>
      <c r="J67" s="12" t="s">
        <v>202</v>
      </c>
      <c r="K67" s="13">
        <v>46069</v>
      </c>
      <c r="L67" s="14" t="s">
        <v>28</v>
      </c>
      <c r="M67" s="15">
        <f t="shared" si="30"/>
        <v>13</v>
      </c>
      <c r="N67" s="15">
        <f t="shared" si="31"/>
        <v>10</v>
      </c>
      <c r="O67" s="15">
        <f t="shared" si="32"/>
        <v>10</v>
      </c>
      <c r="P67" s="15">
        <f t="shared" si="33"/>
        <v>0</v>
      </c>
      <c r="Q67" s="15">
        <f t="shared" si="34"/>
        <v>3</v>
      </c>
      <c r="R67" s="15">
        <f t="shared" si="35"/>
        <v>0</v>
      </c>
      <c r="S67" s="15">
        <f t="shared" si="36"/>
        <v>0</v>
      </c>
      <c r="T67" s="15">
        <f t="shared" si="37"/>
        <v>0</v>
      </c>
      <c r="U67" s="15">
        <f t="shared" si="38"/>
        <v>0</v>
      </c>
      <c r="V67" s="16">
        <f t="shared" si="39"/>
        <v>0</v>
      </c>
      <c r="W67" s="15">
        <f t="shared" si="40"/>
        <v>0</v>
      </c>
      <c r="X67" s="17">
        <f t="shared" si="41"/>
        <v>0</v>
      </c>
      <c r="Y67" s="17">
        <f t="shared" si="42"/>
        <v>0</v>
      </c>
      <c r="Z67" s="16">
        <f t="shared" si="43"/>
        <v>0</v>
      </c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4" t="s">
        <v>30</v>
      </c>
      <c r="AQ67" s="184" t="s">
        <v>30</v>
      </c>
      <c r="AR67" s="184" t="s">
        <v>30</v>
      </c>
      <c r="AS67" s="184" t="s">
        <v>30</v>
      </c>
      <c r="AT67" s="184" t="s">
        <v>30</v>
      </c>
      <c r="AU67" s="190" t="s">
        <v>31</v>
      </c>
      <c r="AV67" s="190" t="s">
        <v>31</v>
      </c>
      <c r="AW67" s="184" t="s">
        <v>30</v>
      </c>
      <c r="AX67" s="184" t="s">
        <v>30</v>
      </c>
      <c r="AY67" s="184" t="s">
        <v>30</v>
      </c>
      <c r="AZ67" s="184" t="s">
        <v>30</v>
      </c>
      <c r="BA67" s="184" t="s">
        <v>30</v>
      </c>
      <c r="BB67" s="190" t="s">
        <v>31</v>
      </c>
      <c r="BC67" s="184"/>
      <c r="BD67" s="184"/>
      <c r="BE67" s="184"/>
      <c r="BG67" s="186">
        <f t="shared" ref="BG67:BG127" si="44">COUNTBLANK(AA67:BB67)</f>
        <v>15</v>
      </c>
      <c r="BH67" s="187"/>
      <c r="BJ67" s="188"/>
      <c r="BN67" s="181"/>
      <c r="BS67" s="181"/>
    </row>
    <row r="68" spans="1:71" ht="15" customHeight="1" x14ac:dyDescent="0.3">
      <c r="A68" s="103" t="s">
        <v>333</v>
      </c>
      <c r="B68" s="103">
        <v>2347</v>
      </c>
      <c r="C68" s="104" t="s">
        <v>334</v>
      </c>
      <c r="D68" s="105"/>
      <c r="E68" s="104" t="s">
        <v>209</v>
      </c>
      <c r="F68" s="104" t="s">
        <v>225</v>
      </c>
      <c r="G68" s="104" t="s">
        <v>335</v>
      </c>
      <c r="H68" s="106" t="s">
        <v>317</v>
      </c>
      <c r="I68" s="106"/>
      <c r="J68" s="12" t="s">
        <v>202</v>
      </c>
      <c r="K68" s="13">
        <v>45047</v>
      </c>
      <c r="L68" s="14" t="s">
        <v>28</v>
      </c>
      <c r="M68" s="15">
        <f t="shared" si="30"/>
        <v>28</v>
      </c>
      <c r="N68" s="15">
        <f t="shared" si="31"/>
        <v>19</v>
      </c>
      <c r="O68" s="15">
        <f t="shared" si="32"/>
        <v>19</v>
      </c>
      <c r="P68" s="15">
        <f t="shared" si="33"/>
        <v>0</v>
      </c>
      <c r="Q68" s="15">
        <f t="shared" si="34"/>
        <v>9</v>
      </c>
      <c r="R68" s="15">
        <f t="shared" si="35"/>
        <v>0</v>
      </c>
      <c r="S68" s="15">
        <f t="shared" si="36"/>
        <v>0</v>
      </c>
      <c r="T68" s="15">
        <f t="shared" si="37"/>
        <v>1</v>
      </c>
      <c r="U68" s="15">
        <f t="shared" si="38"/>
        <v>0</v>
      </c>
      <c r="V68" s="16">
        <f t="shared" si="39"/>
        <v>0</v>
      </c>
      <c r="W68" s="15">
        <f t="shared" si="40"/>
        <v>0</v>
      </c>
      <c r="X68" s="17">
        <f t="shared" si="41"/>
        <v>0</v>
      </c>
      <c r="Y68" s="17">
        <f t="shared" si="42"/>
        <v>0</v>
      </c>
      <c r="Z68" s="16">
        <f t="shared" si="43"/>
        <v>0</v>
      </c>
      <c r="AA68" s="190" t="s">
        <v>31</v>
      </c>
      <c r="AB68" s="192" t="s">
        <v>30</v>
      </c>
      <c r="AC68" s="192" t="s">
        <v>30</v>
      </c>
      <c r="AD68" s="192" t="s">
        <v>30</v>
      </c>
      <c r="AE68" s="192" t="s">
        <v>30</v>
      </c>
      <c r="AF68" s="190" t="s">
        <v>31</v>
      </c>
      <c r="AG68" s="190" t="s">
        <v>31</v>
      </c>
      <c r="AH68" s="190" t="s">
        <v>31</v>
      </c>
      <c r="AI68" s="192" t="s">
        <v>30</v>
      </c>
      <c r="AJ68" s="192" t="s">
        <v>30</v>
      </c>
      <c r="AK68" s="184" t="s">
        <v>30</v>
      </c>
      <c r="AL68" s="184" t="s">
        <v>30</v>
      </c>
      <c r="AM68" s="184" t="s">
        <v>30</v>
      </c>
      <c r="AN68" s="190" t="s">
        <v>31</v>
      </c>
      <c r="AO68" s="190" t="s">
        <v>31</v>
      </c>
      <c r="AP68" s="184" t="s">
        <v>30</v>
      </c>
      <c r="AQ68" s="184" t="s">
        <v>30</v>
      </c>
      <c r="AR68" s="184" t="s">
        <v>30</v>
      </c>
      <c r="AS68" s="192" t="s">
        <v>33</v>
      </c>
      <c r="AT68" s="192" t="s">
        <v>30</v>
      </c>
      <c r="AU68" s="190" t="s">
        <v>31</v>
      </c>
      <c r="AV68" s="190" t="s">
        <v>31</v>
      </c>
      <c r="AW68" s="192" t="s">
        <v>30</v>
      </c>
      <c r="AX68" s="192" t="s">
        <v>30</v>
      </c>
      <c r="AY68" s="192" t="s">
        <v>30</v>
      </c>
      <c r="AZ68" s="184" t="s">
        <v>30</v>
      </c>
      <c r="BA68" s="192" t="s">
        <v>30</v>
      </c>
      <c r="BB68" s="190" t="s">
        <v>31</v>
      </c>
      <c r="BC68" s="184"/>
      <c r="BD68" s="184"/>
      <c r="BE68" s="184"/>
      <c r="BG68" s="186">
        <f t="shared" si="44"/>
        <v>0</v>
      </c>
      <c r="BH68" s="187"/>
      <c r="BJ68" s="188"/>
      <c r="BN68" s="181"/>
      <c r="BS68" s="181"/>
    </row>
    <row r="69" spans="1:71" x14ac:dyDescent="0.3">
      <c r="A69" s="103" t="s">
        <v>336</v>
      </c>
      <c r="B69" s="103">
        <v>2386</v>
      </c>
      <c r="C69" s="104" t="s">
        <v>337</v>
      </c>
      <c r="D69" s="105"/>
      <c r="E69" s="104" t="s">
        <v>209</v>
      </c>
      <c r="F69" s="104" t="s">
        <v>225</v>
      </c>
      <c r="G69" s="104" t="s">
        <v>338</v>
      </c>
      <c r="H69" s="106" t="s">
        <v>317</v>
      </c>
      <c r="I69" s="106"/>
      <c r="J69" s="12" t="s">
        <v>202</v>
      </c>
      <c r="K69" s="13">
        <v>45573</v>
      </c>
      <c r="L69" s="14" t="s">
        <v>28</v>
      </c>
      <c r="M69" s="15">
        <f t="shared" si="30"/>
        <v>28</v>
      </c>
      <c r="N69" s="15">
        <f t="shared" si="31"/>
        <v>19</v>
      </c>
      <c r="O69" s="15">
        <f t="shared" si="32"/>
        <v>19</v>
      </c>
      <c r="P69" s="15">
        <f t="shared" si="33"/>
        <v>0</v>
      </c>
      <c r="Q69" s="15">
        <f t="shared" si="34"/>
        <v>9</v>
      </c>
      <c r="R69" s="15">
        <f t="shared" si="35"/>
        <v>0</v>
      </c>
      <c r="S69" s="15">
        <f t="shared" si="36"/>
        <v>0</v>
      </c>
      <c r="T69" s="15">
        <f t="shared" si="37"/>
        <v>0</v>
      </c>
      <c r="U69" s="15">
        <f t="shared" si="38"/>
        <v>0</v>
      </c>
      <c r="V69" s="16">
        <f t="shared" si="39"/>
        <v>0</v>
      </c>
      <c r="W69" s="15">
        <f t="shared" si="40"/>
        <v>0</v>
      </c>
      <c r="X69" s="17">
        <f t="shared" si="41"/>
        <v>0</v>
      </c>
      <c r="Y69" s="17">
        <f t="shared" si="42"/>
        <v>0</v>
      </c>
      <c r="Z69" s="16">
        <f t="shared" si="43"/>
        <v>0</v>
      </c>
      <c r="AA69" s="190" t="s">
        <v>31</v>
      </c>
      <c r="AB69" s="184" t="s">
        <v>30</v>
      </c>
      <c r="AC69" s="184" t="s">
        <v>30</v>
      </c>
      <c r="AD69" s="184" t="s">
        <v>30</v>
      </c>
      <c r="AE69" s="192" t="s">
        <v>30</v>
      </c>
      <c r="AF69" s="190" t="s">
        <v>31</v>
      </c>
      <c r="AG69" s="190" t="s">
        <v>31</v>
      </c>
      <c r="AH69" s="190" t="s">
        <v>31</v>
      </c>
      <c r="AI69" s="184" t="s">
        <v>30</v>
      </c>
      <c r="AJ69" s="184" t="s">
        <v>30</v>
      </c>
      <c r="AK69" s="184" t="s">
        <v>30</v>
      </c>
      <c r="AL69" s="184" t="s">
        <v>30</v>
      </c>
      <c r="AM69" s="184" t="s">
        <v>30</v>
      </c>
      <c r="AN69" s="190" t="s">
        <v>31</v>
      </c>
      <c r="AO69" s="190" t="s">
        <v>31</v>
      </c>
      <c r="AP69" s="184" t="s">
        <v>30</v>
      </c>
      <c r="AQ69" s="184" t="s">
        <v>30</v>
      </c>
      <c r="AR69" s="184" t="s">
        <v>30</v>
      </c>
      <c r="AS69" s="184" t="s">
        <v>30</v>
      </c>
      <c r="AT69" s="184" t="s">
        <v>30</v>
      </c>
      <c r="AU69" s="190" t="s">
        <v>31</v>
      </c>
      <c r="AV69" s="190" t="s">
        <v>31</v>
      </c>
      <c r="AW69" s="184" t="s">
        <v>30</v>
      </c>
      <c r="AX69" s="184" t="s">
        <v>30</v>
      </c>
      <c r="AY69" s="184" t="s">
        <v>30</v>
      </c>
      <c r="AZ69" s="184" t="s">
        <v>30</v>
      </c>
      <c r="BA69" s="184" t="s">
        <v>30</v>
      </c>
      <c r="BB69" s="190" t="s">
        <v>31</v>
      </c>
      <c r="BC69" s="184"/>
      <c r="BD69" s="184"/>
      <c r="BE69" s="184"/>
      <c r="BG69" s="186">
        <f t="shared" si="44"/>
        <v>0</v>
      </c>
      <c r="BH69" s="187"/>
      <c r="BJ69" s="188"/>
      <c r="BS69" s="181"/>
    </row>
    <row r="70" spans="1:71" x14ac:dyDescent="0.3">
      <c r="A70" s="103" t="s">
        <v>339</v>
      </c>
      <c r="B70" s="103">
        <v>2396</v>
      </c>
      <c r="C70" s="104" t="s">
        <v>340</v>
      </c>
      <c r="D70" s="105"/>
      <c r="E70" s="104" t="s">
        <v>209</v>
      </c>
      <c r="F70" s="104" t="s">
        <v>225</v>
      </c>
      <c r="G70" s="104" t="s">
        <v>341</v>
      </c>
      <c r="H70" s="106" t="s">
        <v>317</v>
      </c>
      <c r="I70" s="106"/>
      <c r="J70" s="12" t="s">
        <v>202</v>
      </c>
      <c r="K70" s="13">
        <v>45834</v>
      </c>
      <c r="L70" s="14" t="s">
        <v>28</v>
      </c>
      <c r="M70" s="15">
        <f t="shared" si="30"/>
        <v>28</v>
      </c>
      <c r="N70" s="15">
        <f t="shared" si="31"/>
        <v>20</v>
      </c>
      <c r="O70" s="15">
        <f t="shared" si="32"/>
        <v>20</v>
      </c>
      <c r="P70" s="15">
        <f t="shared" si="33"/>
        <v>0</v>
      </c>
      <c r="Q70" s="15">
        <f t="shared" si="34"/>
        <v>8</v>
      </c>
      <c r="R70" s="15">
        <f t="shared" si="35"/>
        <v>0</v>
      </c>
      <c r="S70" s="15">
        <f t="shared" si="36"/>
        <v>0</v>
      </c>
      <c r="T70" s="15">
        <f t="shared" si="37"/>
        <v>0</v>
      </c>
      <c r="U70" s="15">
        <f t="shared" si="38"/>
        <v>0</v>
      </c>
      <c r="V70" s="16">
        <f t="shared" si="39"/>
        <v>0</v>
      </c>
      <c r="W70" s="15">
        <f t="shared" si="40"/>
        <v>0</v>
      </c>
      <c r="X70" s="17">
        <f t="shared" si="41"/>
        <v>0</v>
      </c>
      <c r="Y70" s="17">
        <f t="shared" si="42"/>
        <v>0</v>
      </c>
      <c r="Z70" s="16">
        <f t="shared" si="43"/>
        <v>0</v>
      </c>
      <c r="AA70" s="190" t="s">
        <v>31</v>
      </c>
      <c r="AB70" s="192" t="s">
        <v>30</v>
      </c>
      <c r="AC70" s="192" t="s">
        <v>30</v>
      </c>
      <c r="AD70" s="192" t="s">
        <v>30</v>
      </c>
      <c r="AE70" s="184" t="s">
        <v>30</v>
      </c>
      <c r="AF70" s="190" t="s">
        <v>31</v>
      </c>
      <c r="AG70" s="190" t="s">
        <v>31</v>
      </c>
      <c r="AH70" s="190" t="s">
        <v>31</v>
      </c>
      <c r="AI70" s="192" t="s">
        <v>30</v>
      </c>
      <c r="AJ70" s="192" t="s">
        <v>30</v>
      </c>
      <c r="AK70" s="184" t="s">
        <v>30</v>
      </c>
      <c r="AL70" s="184" t="s">
        <v>30</v>
      </c>
      <c r="AM70" s="184" t="s">
        <v>30</v>
      </c>
      <c r="AN70" s="184" t="s">
        <v>30</v>
      </c>
      <c r="AO70" s="190" t="s">
        <v>31</v>
      </c>
      <c r="AP70" s="184" t="s">
        <v>30</v>
      </c>
      <c r="AQ70" s="184" t="s">
        <v>30</v>
      </c>
      <c r="AR70" s="184" t="s">
        <v>30</v>
      </c>
      <c r="AS70" s="192" t="s">
        <v>30</v>
      </c>
      <c r="AT70" s="184" t="s">
        <v>30</v>
      </c>
      <c r="AU70" s="190" t="s">
        <v>31</v>
      </c>
      <c r="AV70" s="190" t="s">
        <v>31</v>
      </c>
      <c r="AW70" s="184" t="s">
        <v>30</v>
      </c>
      <c r="AX70" s="184" t="s">
        <v>30</v>
      </c>
      <c r="AY70" s="184" t="s">
        <v>30</v>
      </c>
      <c r="AZ70" s="184" t="s">
        <v>30</v>
      </c>
      <c r="BA70" s="184" t="s">
        <v>30</v>
      </c>
      <c r="BB70" s="190" t="s">
        <v>31</v>
      </c>
      <c r="BC70" s="184"/>
      <c r="BD70" s="184"/>
      <c r="BE70" s="184"/>
      <c r="BG70" s="186">
        <f t="shared" si="44"/>
        <v>0</v>
      </c>
      <c r="BH70" s="187"/>
      <c r="BJ70" s="188"/>
      <c r="BN70" s="181"/>
      <c r="BS70" s="181"/>
    </row>
    <row r="71" spans="1:71" x14ac:dyDescent="0.3">
      <c r="A71" s="103" t="s">
        <v>342</v>
      </c>
      <c r="B71" s="103">
        <v>2400</v>
      </c>
      <c r="C71" s="104" t="s">
        <v>343</v>
      </c>
      <c r="D71" s="105"/>
      <c r="E71" s="104" t="s">
        <v>209</v>
      </c>
      <c r="F71" s="104" t="s">
        <v>225</v>
      </c>
      <c r="G71" s="104" t="s">
        <v>338</v>
      </c>
      <c r="H71" s="106" t="s">
        <v>317</v>
      </c>
      <c r="I71" s="106"/>
      <c r="J71" s="12" t="s">
        <v>232</v>
      </c>
      <c r="K71" s="13">
        <v>45909</v>
      </c>
      <c r="L71" s="14" t="s">
        <v>28</v>
      </c>
      <c r="M71" s="15">
        <f t="shared" si="30"/>
        <v>28</v>
      </c>
      <c r="N71" s="15">
        <f t="shared" si="31"/>
        <v>19</v>
      </c>
      <c r="O71" s="15">
        <f t="shared" si="32"/>
        <v>19</v>
      </c>
      <c r="P71" s="15">
        <f t="shared" si="33"/>
        <v>0</v>
      </c>
      <c r="Q71" s="15">
        <f t="shared" si="34"/>
        <v>9</v>
      </c>
      <c r="R71" s="15">
        <f t="shared" si="35"/>
        <v>0</v>
      </c>
      <c r="S71" s="15">
        <f t="shared" si="36"/>
        <v>0</v>
      </c>
      <c r="T71" s="15">
        <f t="shared" si="37"/>
        <v>2</v>
      </c>
      <c r="U71" s="15">
        <f t="shared" si="38"/>
        <v>0</v>
      </c>
      <c r="V71" s="16">
        <f t="shared" si="39"/>
        <v>0</v>
      </c>
      <c r="W71" s="15">
        <f t="shared" si="40"/>
        <v>4</v>
      </c>
      <c r="X71" s="17">
        <f t="shared" si="41"/>
        <v>0</v>
      </c>
      <c r="Y71" s="17">
        <f t="shared" si="42"/>
        <v>0</v>
      </c>
      <c r="Z71" s="16">
        <f t="shared" si="43"/>
        <v>0</v>
      </c>
      <c r="AA71" s="190" t="s">
        <v>31</v>
      </c>
      <c r="AB71" s="192" t="s">
        <v>30</v>
      </c>
      <c r="AC71" s="192" t="s">
        <v>30</v>
      </c>
      <c r="AD71" s="192" t="s">
        <v>30</v>
      </c>
      <c r="AE71" s="192" t="s">
        <v>33</v>
      </c>
      <c r="AF71" s="190" t="s">
        <v>31</v>
      </c>
      <c r="AG71" s="190" t="s">
        <v>31</v>
      </c>
      <c r="AH71" s="190" t="s">
        <v>31</v>
      </c>
      <c r="AI71" s="192" t="s">
        <v>33</v>
      </c>
      <c r="AJ71" s="192" t="s">
        <v>30</v>
      </c>
      <c r="AK71" s="184" t="s">
        <v>30</v>
      </c>
      <c r="AL71" s="184" t="s">
        <v>30</v>
      </c>
      <c r="AM71" s="192" t="s">
        <v>30</v>
      </c>
      <c r="AN71" s="190" t="s">
        <v>31</v>
      </c>
      <c r="AO71" s="190" t="s">
        <v>31</v>
      </c>
      <c r="AP71" s="192" t="s">
        <v>32</v>
      </c>
      <c r="AQ71" s="192" t="s">
        <v>32</v>
      </c>
      <c r="AR71" s="192" t="s">
        <v>32</v>
      </c>
      <c r="AS71" s="192" t="s">
        <v>30</v>
      </c>
      <c r="AT71" s="193" t="s">
        <v>30</v>
      </c>
      <c r="AU71" s="190" t="s">
        <v>31</v>
      </c>
      <c r="AV71" s="190" t="s">
        <v>31</v>
      </c>
      <c r="AW71" s="192" t="s">
        <v>32</v>
      </c>
      <c r="AX71" s="192" t="s">
        <v>30</v>
      </c>
      <c r="AY71" s="192" t="s">
        <v>30</v>
      </c>
      <c r="AZ71" s="192" t="s">
        <v>30</v>
      </c>
      <c r="BA71" s="193" t="s">
        <v>30</v>
      </c>
      <c r="BB71" s="190" t="s">
        <v>31</v>
      </c>
      <c r="BC71" s="184"/>
      <c r="BD71" s="184"/>
      <c r="BE71" s="184"/>
      <c r="BG71" s="186">
        <f t="shared" si="44"/>
        <v>0</v>
      </c>
      <c r="BH71" s="187"/>
      <c r="BJ71" s="188"/>
      <c r="BN71" s="181"/>
      <c r="BS71" s="181"/>
    </row>
    <row r="72" spans="1:71" ht="15" customHeight="1" x14ac:dyDescent="0.3">
      <c r="A72" s="120" t="s">
        <v>553</v>
      </c>
      <c r="B72" s="120"/>
      <c r="C72" s="122" t="s">
        <v>554</v>
      </c>
      <c r="D72" s="105"/>
      <c r="E72" s="104" t="s">
        <v>209</v>
      </c>
      <c r="F72" s="104" t="s">
        <v>225</v>
      </c>
      <c r="G72" s="104" t="s">
        <v>346</v>
      </c>
      <c r="H72" s="106" t="s">
        <v>317</v>
      </c>
      <c r="I72" s="106"/>
      <c r="J72" s="12" t="s">
        <v>202</v>
      </c>
      <c r="K72" s="13">
        <v>45931</v>
      </c>
      <c r="L72" s="14" t="s">
        <v>28</v>
      </c>
      <c r="M72" s="15">
        <f t="shared" si="30"/>
        <v>10</v>
      </c>
      <c r="N72" s="15">
        <f t="shared" si="31"/>
        <v>6</v>
      </c>
      <c r="O72" s="15">
        <f t="shared" si="32"/>
        <v>5</v>
      </c>
      <c r="P72" s="15">
        <f t="shared" si="33"/>
        <v>0</v>
      </c>
      <c r="Q72" s="15">
        <f t="shared" si="34"/>
        <v>4</v>
      </c>
      <c r="R72" s="15">
        <f t="shared" si="35"/>
        <v>1</v>
      </c>
      <c r="S72" s="15">
        <f t="shared" si="36"/>
        <v>0</v>
      </c>
      <c r="T72" s="15">
        <f t="shared" si="37"/>
        <v>0</v>
      </c>
      <c r="U72" s="15">
        <f t="shared" si="38"/>
        <v>0</v>
      </c>
      <c r="V72" s="16">
        <f t="shared" si="39"/>
        <v>1</v>
      </c>
      <c r="W72" s="15">
        <f t="shared" si="40"/>
        <v>2</v>
      </c>
      <c r="X72" s="17">
        <f t="shared" si="41"/>
        <v>0</v>
      </c>
      <c r="Y72" s="17">
        <f t="shared" si="42"/>
        <v>0</v>
      </c>
      <c r="Z72" s="16">
        <f t="shared" si="43"/>
        <v>1</v>
      </c>
      <c r="AA72" s="190" t="s">
        <v>31</v>
      </c>
      <c r="AB72" s="184" t="s">
        <v>30</v>
      </c>
      <c r="AC72" s="192" t="s">
        <v>30</v>
      </c>
      <c r="AD72" s="192" t="s">
        <v>32</v>
      </c>
      <c r="AE72" s="183" t="s">
        <v>133</v>
      </c>
      <c r="AF72" s="190" t="s">
        <v>31</v>
      </c>
      <c r="AG72" s="190" t="s">
        <v>31</v>
      </c>
      <c r="AH72" s="190" t="s">
        <v>31</v>
      </c>
      <c r="AI72" s="184" t="s">
        <v>30</v>
      </c>
      <c r="AJ72" s="192" t="s">
        <v>32</v>
      </c>
      <c r="AK72" s="183" t="s">
        <v>165</v>
      </c>
      <c r="AL72" s="183" t="s">
        <v>165</v>
      </c>
      <c r="AM72" s="183" t="s">
        <v>165</v>
      </c>
      <c r="AN72" s="183" t="s">
        <v>165</v>
      </c>
      <c r="AO72" s="183" t="s">
        <v>165</v>
      </c>
      <c r="AP72" s="183" t="s">
        <v>165</v>
      </c>
      <c r="AQ72" s="183" t="s">
        <v>165</v>
      </c>
      <c r="AR72" s="183" t="s">
        <v>165</v>
      </c>
      <c r="AS72" s="183" t="s">
        <v>165</v>
      </c>
      <c r="AT72" s="183" t="s">
        <v>165</v>
      </c>
      <c r="AU72" s="183" t="s">
        <v>165</v>
      </c>
      <c r="AV72" s="183" t="s">
        <v>165</v>
      </c>
      <c r="AW72" s="183" t="s">
        <v>165</v>
      </c>
      <c r="AX72" s="183" t="s">
        <v>165</v>
      </c>
      <c r="AY72" s="183" t="s">
        <v>165</v>
      </c>
      <c r="AZ72" s="183" t="s">
        <v>165</v>
      </c>
      <c r="BA72" s="183" t="s">
        <v>165</v>
      </c>
      <c r="BB72" s="183" t="s">
        <v>165</v>
      </c>
      <c r="BC72" s="184"/>
      <c r="BD72" s="184"/>
      <c r="BE72" s="184"/>
      <c r="BG72" s="186">
        <f t="shared" si="44"/>
        <v>0</v>
      </c>
      <c r="BH72" s="187"/>
      <c r="BJ72" s="188"/>
      <c r="BN72" s="181"/>
      <c r="BS72" s="181"/>
    </row>
    <row r="73" spans="1:71" ht="15" customHeight="1" x14ac:dyDescent="0.3">
      <c r="A73" s="120" t="s">
        <v>555</v>
      </c>
      <c r="B73" s="120"/>
      <c r="C73" s="122" t="s">
        <v>556</v>
      </c>
      <c r="D73" s="105"/>
      <c r="E73" s="104" t="s">
        <v>209</v>
      </c>
      <c r="F73" s="104" t="s">
        <v>225</v>
      </c>
      <c r="G73" s="104" t="s">
        <v>346</v>
      </c>
      <c r="H73" s="106" t="s">
        <v>317</v>
      </c>
      <c r="I73" s="106"/>
      <c r="J73" s="12" t="s">
        <v>202</v>
      </c>
      <c r="K73" s="13">
        <v>45931</v>
      </c>
      <c r="L73" s="14" t="s">
        <v>28</v>
      </c>
      <c r="M73" s="15">
        <f t="shared" si="30"/>
        <v>13</v>
      </c>
      <c r="N73" s="15">
        <f t="shared" si="31"/>
        <v>9</v>
      </c>
      <c r="O73" s="15">
        <f t="shared" si="32"/>
        <v>9</v>
      </c>
      <c r="P73" s="15">
        <f t="shared" si="33"/>
        <v>0</v>
      </c>
      <c r="Q73" s="15">
        <f t="shared" si="34"/>
        <v>4</v>
      </c>
      <c r="R73" s="15">
        <f t="shared" si="35"/>
        <v>0</v>
      </c>
      <c r="S73" s="15">
        <f t="shared" si="36"/>
        <v>0</v>
      </c>
      <c r="T73" s="15">
        <f t="shared" si="37"/>
        <v>0</v>
      </c>
      <c r="U73" s="15">
        <f t="shared" si="38"/>
        <v>0</v>
      </c>
      <c r="V73" s="16">
        <f t="shared" si="39"/>
        <v>0</v>
      </c>
      <c r="W73" s="15">
        <f t="shared" si="40"/>
        <v>7</v>
      </c>
      <c r="X73" s="17">
        <f t="shared" si="41"/>
        <v>0</v>
      </c>
      <c r="Y73" s="17">
        <f t="shared" si="42"/>
        <v>0</v>
      </c>
      <c r="Z73" s="16">
        <f t="shared" si="43"/>
        <v>0</v>
      </c>
      <c r="AA73" s="190" t="s">
        <v>31</v>
      </c>
      <c r="AB73" s="184" t="s">
        <v>30</v>
      </c>
      <c r="AC73" s="184" t="s">
        <v>30</v>
      </c>
      <c r="AD73" s="192" t="s">
        <v>32</v>
      </c>
      <c r="AE73" s="192" t="s">
        <v>32</v>
      </c>
      <c r="AF73" s="190" t="s">
        <v>31</v>
      </c>
      <c r="AG73" s="190" t="s">
        <v>31</v>
      </c>
      <c r="AH73" s="190" t="s">
        <v>31</v>
      </c>
      <c r="AI73" s="192" t="s">
        <v>32</v>
      </c>
      <c r="AJ73" s="192" t="s">
        <v>32</v>
      </c>
      <c r="AK73" s="192" t="s">
        <v>32</v>
      </c>
      <c r="AL73" s="192" t="s">
        <v>32</v>
      </c>
      <c r="AM73" s="192" t="s">
        <v>32</v>
      </c>
      <c r="AN73" s="183" t="s">
        <v>162</v>
      </c>
      <c r="AO73" s="183" t="s">
        <v>162</v>
      </c>
      <c r="AP73" s="183" t="s">
        <v>162</v>
      </c>
      <c r="AQ73" s="183" t="s">
        <v>162</v>
      </c>
      <c r="AR73" s="183" t="s">
        <v>162</v>
      </c>
      <c r="AS73" s="183" t="s">
        <v>162</v>
      </c>
      <c r="AT73" s="183" t="s">
        <v>162</v>
      </c>
      <c r="AU73" s="183" t="s">
        <v>162</v>
      </c>
      <c r="AV73" s="183" t="s">
        <v>162</v>
      </c>
      <c r="AW73" s="183" t="s">
        <v>162</v>
      </c>
      <c r="AX73" s="183" t="s">
        <v>162</v>
      </c>
      <c r="AY73" s="183" t="s">
        <v>162</v>
      </c>
      <c r="AZ73" s="183" t="s">
        <v>162</v>
      </c>
      <c r="BA73" s="183" t="s">
        <v>162</v>
      </c>
      <c r="BB73" s="183" t="s">
        <v>162</v>
      </c>
      <c r="BC73" s="184"/>
      <c r="BD73" s="184"/>
      <c r="BE73" s="184"/>
      <c r="BG73" s="186">
        <f t="shared" si="44"/>
        <v>0</v>
      </c>
      <c r="BH73" s="187"/>
      <c r="BJ73" s="188"/>
      <c r="BN73" s="181"/>
      <c r="BS73" s="181"/>
    </row>
    <row r="74" spans="1:71" x14ac:dyDescent="0.3">
      <c r="A74" s="103" t="s">
        <v>344</v>
      </c>
      <c r="B74" s="103"/>
      <c r="C74" s="104" t="s">
        <v>345</v>
      </c>
      <c r="D74" s="105"/>
      <c r="E74" s="104" t="s">
        <v>209</v>
      </c>
      <c r="F74" s="104" t="s">
        <v>225</v>
      </c>
      <c r="G74" s="104" t="s">
        <v>346</v>
      </c>
      <c r="H74" s="106" t="s">
        <v>317</v>
      </c>
      <c r="I74" s="106"/>
      <c r="J74" s="12" t="s">
        <v>232</v>
      </c>
      <c r="K74" s="13">
        <v>45972</v>
      </c>
      <c r="L74" s="14" t="s">
        <v>28</v>
      </c>
      <c r="M74" s="15">
        <f t="shared" si="30"/>
        <v>28</v>
      </c>
      <c r="N74" s="15">
        <f t="shared" si="31"/>
        <v>19</v>
      </c>
      <c r="O74" s="15">
        <f t="shared" si="32"/>
        <v>19</v>
      </c>
      <c r="P74" s="15">
        <f t="shared" si="33"/>
        <v>0</v>
      </c>
      <c r="Q74" s="15">
        <f t="shared" si="34"/>
        <v>9</v>
      </c>
      <c r="R74" s="15">
        <f t="shared" si="35"/>
        <v>0</v>
      </c>
      <c r="S74" s="15">
        <f t="shared" si="36"/>
        <v>0</v>
      </c>
      <c r="T74" s="15">
        <f t="shared" si="37"/>
        <v>0</v>
      </c>
      <c r="U74" s="15">
        <f t="shared" si="38"/>
        <v>0</v>
      </c>
      <c r="V74" s="16">
        <f t="shared" si="39"/>
        <v>0</v>
      </c>
      <c r="W74" s="15">
        <f t="shared" si="40"/>
        <v>2</v>
      </c>
      <c r="X74" s="17">
        <f t="shared" si="41"/>
        <v>0</v>
      </c>
      <c r="Y74" s="17">
        <f t="shared" si="42"/>
        <v>0</v>
      </c>
      <c r="Z74" s="16">
        <f t="shared" si="43"/>
        <v>0</v>
      </c>
      <c r="AA74" s="190" t="s">
        <v>31</v>
      </c>
      <c r="AB74" s="184" t="s">
        <v>30</v>
      </c>
      <c r="AC74" s="184" t="s">
        <v>30</v>
      </c>
      <c r="AD74" s="184" t="s">
        <v>30</v>
      </c>
      <c r="AE74" s="184" t="s">
        <v>30</v>
      </c>
      <c r="AF74" s="190" t="s">
        <v>31</v>
      </c>
      <c r="AG74" s="190" t="s">
        <v>31</v>
      </c>
      <c r="AH74" s="190" t="s">
        <v>31</v>
      </c>
      <c r="AI74" s="184" t="s">
        <v>30</v>
      </c>
      <c r="AJ74" s="192" t="s">
        <v>30</v>
      </c>
      <c r="AK74" s="190" t="s">
        <v>31</v>
      </c>
      <c r="AL74" s="184" t="s">
        <v>30</v>
      </c>
      <c r="AM74" s="192" t="s">
        <v>30</v>
      </c>
      <c r="AN74" s="184" t="s">
        <v>30</v>
      </c>
      <c r="AO74" s="190" t="s">
        <v>31</v>
      </c>
      <c r="AP74" s="184" t="s">
        <v>30</v>
      </c>
      <c r="AQ74" s="184" t="s">
        <v>30</v>
      </c>
      <c r="AR74" s="184" t="s">
        <v>30</v>
      </c>
      <c r="AS74" s="184" t="s">
        <v>30</v>
      </c>
      <c r="AT74" s="184" t="s">
        <v>30</v>
      </c>
      <c r="AU74" s="190" t="s">
        <v>31</v>
      </c>
      <c r="AV74" s="190" t="s">
        <v>31</v>
      </c>
      <c r="AW74" s="184" t="s">
        <v>30</v>
      </c>
      <c r="AX74" s="192" t="s">
        <v>32</v>
      </c>
      <c r="AY74" s="192" t="s">
        <v>32</v>
      </c>
      <c r="AZ74" s="184" t="s">
        <v>30</v>
      </c>
      <c r="BA74" s="184" t="s">
        <v>30</v>
      </c>
      <c r="BB74" s="190" t="s">
        <v>31</v>
      </c>
      <c r="BC74" s="184"/>
      <c r="BD74" s="184"/>
      <c r="BE74" s="184"/>
      <c r="BG74" s="186">
        <f t="shared" si="44"/>
        <v>0</v>
      </c>
      <c r="BH74" s="187"/>
      <c r="BJ74" s="188"/>
      <c r="BS74" s="181"/>
    </row>
    <row r="75" spans="1:71" x14ac:dyDescent="0.3">
      <c r="A75" s="103" t="s">
        <v>347</v>
      </c>
      <c r="B75" s="103"/>
      <c r="C75" s="104" t="s">
        <v>348</v>
      </c>
      <c r="D75" s="105"/>
      <c r="E75" s="104" t="s">
        <v>209</v>
      </c>
      <c r="F75" s="104" t="s">
        <v>315</v>
      </c>
      <c r="G75" s="104" t="s">
        <v>346</v>
      </c>
      <c r="H75" s="106" t="s">
        <v>317</v>
      </c>
      <c r="I75" s="106"/>
      <c r="J75" s="12" t="s">
        <v>202</v>
      </c>
      <c r="K75" s="13">
        <v>46001</v>
      </c>
      <c r="L75" s="14" t="s">
        <v>28</v>
      </c>
      <c r="M75" s="15">
        <f t="shared" si="30"/>
        <v>28</v>
      </c>
      <c r="N75" s="15">
        <f t="shared" si="31"/>
        <v>18</v>
      </c>
      <c r="O75" s="15">
        <f t="shared" si="32"/>
        <v>18</v>
      </c>
      <c r="P75" s="15">
        <f t="shared" si="33"/>
        <v>0</v>
      </c>
      <c r="Q75" s="15">
        <f t="shared" si="34"/>
        <v>10</v>
      </c>
      <c r="R75" s="15">
        <f t="shared" si="35"/>
        <v>0</v>
      </c>
      <c r="S75" s="15">
        <f t="shared" si="36"/>
        <v>0</v>
      </c>
      <c r="T75" s="15">
        <f t="shared" si="37"/>
        <v>1</v>
      </c>
      <c r="U75" s="15">
        <f t="shared" si="38"/>
        <v>0</v>
      </c>
      <c r="V75" s="16">
        <f t="shared" si="39"/>
        <v>0</v>
      </c>
      <c r="W75" s="15">
        <f t="shared" si="40"/>
        <v>0</v>
      </c>
      <c r="X75" s="17">
        <f t="shared" si="41"/>
        <v>0</v>
      </c>
      <c r="Y75" s="17">
        <f t="shared" si="42"/>
        <v>0</v>
      </c>
      <c r="Z75" s="16">
        <f t="shared" si="43"/>
        <v>0</v>
      </c>
      <c r="AA75" s="190" t="s">
        <v>31</v>
      </c>
      <c r="AB75" s="184" t="s">
        <v>30</v>
      </c>
      <c r="AC75" s="192" t="s">
        <v>30</v>
      </c>
      <c r="AD75" s="192" t="s">
        <v>30</v>
      </c>
      <c r="AE75" s="192" t="s">
        <v>30</v>
      </c>
      <c r="AF75" s="190" t="s">
        <v>31</v>
      </c>
      <c r="AG75" s="190" t="s">
        <v>31</v>
      </c>
      <c r="AH75" s="190" t="s">
        <v>31</v>
      </c>
      <c r="AI75" s="192" t="s">
        <v>30</v>
      </c>
      <c r="AJ75" s="192" t="s">
        <v>30</v>
      </c>
      <c r="AK75" s="184" t="s">
        <v>30</v>
      </c>
      <c r="AL75" s="184" t="s">
        <v>30</v>
      </c>
      <c r="AM75" s="184" t="s">
        <v>30</v>
      </c>
      <c r="AN75" s="190" t="s">
        <v>31</v>
      </c>
      <c r="AO75" s="190" t="s">
        <v>31</v>
      </c>
      <c r="AP75" s="192" t="s">
        <v>33</v>
      </c>
      <c r="AQ75" s="192" t="s">
        <v>30</v>
      </c>
      <c r="AR75" s="192" t="s">
        <v>30</v>
      </c>
      <c r="AS75" s="192" t="s">
        <v>30</v>
      </c>
      <c r="AT75" s="192" t="s">
        <v>30</v>
      </c>
      <c r="AU75" s="190" t="s">
        <v>31</v>
      </c>
      <c r="AV75" s="190" t="s">
        <v>31</v>
      </c>
      <c r="AW75" s="192" t="s">
        <v>30</v>
      </c>
      <c r="AX75" s="192" t="s">
        <v>30</v>
      </c>
      <c r="AY75" s="192" t="s">
        <v>30</v>
      </c>
      <c r="AZ75" s="192" t="s">
        <v>30</v>
      </c>
      <c r="BA75" s="190" t="s">
        <v>31</v>
      </c>
      <c r="BB75" s="190" t="s">
        <v>31</v>
      </c>
      <c r="BC75" s="184"/>
      <c r="BD75" s="184"/>
      <c r="BE75" s="184"/>
      <c r="BG75" s="186">
        <f t="shared" si="44"/>
        <v>0</v>
      </c>
      <c r="BH75" s="187"/>
      <c r="BJ75" s="188"/>
      <c r="BS75" s="181"/>
    </row>
    <row r="76" spans="1:71" ht="15" customHeight="1" x14ac:dyDescent="0.3">
      <c r="A76" s="103" t="s">
        <v>357</v>
      </c>
      <c r="B76" s="103">
        <v>2391</v>
      </c>
      <c r="C76" s="104" t="s">
        <v>358</v>
      </c>
      <c r="D76" s="105"/>
      <c r="E76" s="104" t="s">
        <v>209</v>
      </c>
      <c r="F76" s="104" t="s">
        <v>225</v>
      </c>
      <c r="G76" s="104" t="s">
        <v>359</v>
      </c>
      <c r="H76" s="106" t="s">
        <v>317</v>
      </c>
      <c r="I76" s="106"/>
      <c r="J76" s="12" t="s">
        <v>232</v>
      </c>
      <c r="K76" s="13">
        <v>45644</v>
      </c>
      <c r="L76" s="14" t="s">
        <v>28</v>
      </c>
      <c r="M76" s="15">
        <f t="shared" si="30"/>
        <v>28</v>
      </c>
      <c r="N76" s="15">
        <f t="shared" si="31"/>
        <v>17</v>
      </c>
      <c r="O76" s="15">
        <f t="shared" si="32"/>
        <v>17</v>
      </c>
      <c r="P76" s="15">
        <f t="shared" si="33"/>
        <v>0</v>
      </c>
      <c r="Q76" s="15">
        <f t="shared" si="34"/>
        <v>8</v>
      </c>
      <c r="R76" s="15">
        <f t="shared" si="35"/>
        <v>0</v>
      </c>
      <c r="S76" s="15">
        <f t="shared" si="36"/>
        <v>3</v>
      </c>
      <c r="T76" s="15">
        <f t="shared" si="37"/>
        <v>0</v>
      </c>
      <c r="U76" s="15">
        <f t="shared" si="38"/>
        <v>3</v>
      </c>
      <c r="V76" s="16">
        <f t="shared" si="39"/>
        <v>0</v>
      </c>
      <c r="W76" s="15">
        <f t="shared" si="40"/>
        <v>6</v>
      </c>
      <c r="X76" s="17">
        <f t="shared" si="41"/>
        <v>0</v>
      </c>
      <c r="Y76" s="17">
        <f t="shared" si="42"/>
        <v>0</v>
      </c>
      <c r="Z76" s="16">
        <f t="shared" si="43"/>
        <v>3</v>
      </c>
      <c r="AA76" s="190" t="s">
        <v>31</v>
      </c>
      <c r="AB76" s="184" t="s">
        <v>30</v>
      </c>
      <c r="AC76" s="194" t="s">
        <v>113</v>
      </c>
      <c r="AD76" s="192" t="s">
        <v>32</v>
      </c>
      <c r="AE76" s="184" t="s">
        <v>30</v>
      </c>
      <c r="AF76" s="190" t="s">
        <v>31</v>
      </c>
      <c r="AG76" s="190" t="s">
        <v>31</v>
      </c>
      <c r="AH76" s="190" t="s">
        <v>31</v>
      </c>
      <c r="AI76" s="184" t="s">
        <v>30</v>
      </c>
      <c r="AJ76" s="184" t="s">
        <v>30</v>
      </c>
      <c r="AK76" s="184" t="s">
        <v>30</v>
      </c>
      <c r="AL76" s="184" t="s">
        <v>30</v>
      </c>
      <c r="AM76" s="184" t="s">
        <v>30</v>
      </c>
      <c r="AN76" s="184" t="s">
        <v>30</v>
      </c>
      <c r="AO76" s="190" t="s">
        <v>31</v>
      </c>
      <c r="AP76" s="184" t="s">
        <v>30</v>
      </c>
      <c r="AQ76" s="184" t="s">
        <v>30</v>
      </c>
      <c r="AR76" s="194" t="s">
        <v>113</v>
      </c>
      <c r="AS76" s="192" t="s">
        <v>32</v>
      </c>
      <c r="AT76" s="192" t="s">
        <v>32</v>
      </c>
      <c r="AU76" s="190" t="s">
        <v>31</v>
      </c>
      <c r="AV76" s="190" t="s">
        <v>31</v>
      </c>
      <c r="AW76" s="192" t="s">
        <v>30</v>
      </c>
      <c r="AX76" s="192" t="s">
        <v>32</v>
      </c>
      <c r="AY76" s="192" t="s">
        <v>32</v>
      </c>
      <c r="AZ76" s="192" t="s">
        <v>32</v>
      </c>
      <c r="BA76" s="194" t="s">
        <v>113</v>
      </c>
      <c r="BB76" s="190" t="s">
        <v>31</v>
      </c>
      <c r="BC76" s="184"/>
      <c r="BD76" s="184"/>
      <c r="BE76" s="184"/>
      <c r="BG76" s="186">
        <f t="shared" si="44"/>
        <v>0</v>
      </c>
      <c r="BH76" s="187"/>
      <c r="BJ76" s="188"/>
      <c r="BN76" s="181"/>
      <c r="BS76" s="181"/>
    </row>
    <row r="77" spans="1:71" ht="15" customHeight="1" x14ac:dyDescent="0.3">
      <c r="A77" s="109" t="s">
        <v>349</v>
      </c>
      <c r="B77" s="189"/>
      <c r="C77" s="111" t="s">
        <v>350</v>
      </c>
      <c r="D77" s="105"/>
      <c r="E77" s="104" t="s">
        <v>209</v>
      </c>
      <c r="F77" s="104" t="s">
        <v>225</v>
      </c>
      <c r="G77" s="104" t="s">
        <v>346</v>
      </c>
      <c r="H77" s="106" t="s">
        <v>317</v>
      </c>
      <c r="I77" s="106"/>
      <c r="J77" s="12"/>
      <c r="K77" s="13">
        <v>46073</v>
      </c>
      <c r="L77" s="14" t="s">
        <v>28</v>
      </c>
      <c r="M77" s="15">
        <f t="shared" si="30"/>
        <v>9</v>
      </c>
      <c r="N77" s="15">
        <f t="shared" si="31"/>
        <v>6</v>
      </c>
      <c r="O77" s="15">
        <f t="shared" si="32"/>
        <v>6</v>
      </c>
      <c r="P77" s="15">
        <f t="shared" si="33"/>
        <v>0</v>
      </c>
      <c r="Q77" s="15">
        <f t="shared" si="34"/>
        <v>3</v>
      </c>
      <c r="R77" s="15">
        <f t="shared" si="35"/>
        <v>0</v>
      </c>
      <c r="S77" s="15">
        <f t="shared" si="36"/>
        <v>0</v>
      </c>
      <c r="T77" s="15">
        <f t="shared" si="37"/>
        <v>0</v>
      </c>
      <c r="U77" s="15">
        <f t="shared" si="38"/>
        <v>0</v>
      </c>
      <c r="V77" s="16">
        <f t="shared" si="39"/>
        <v>0</v>
      </c>
      <c r="W77" s="15">
        <f t="shared" si="40"/>
        <v>0</v>
      </c>
      <c r="X77" s="17">
        <f t="shared" si="41"/>
        <v>0</v>
      </c>
      <c r="Y77" s="17">
        <f t="shared" si="42"/>
        <v>0</v>
      </c>
      <c r="Z77" s="16">
        <f t="shared" si="43"/>
        <v>0</v>
      </c>
      <c r="AA77" s="190"/>
      <c r="AB77" s="190"/>
      <c r="AC77" s="190"/>
      <c r="AD77" s="190"/>
      <c r="AE77" s="190"/>
      <c r="AF77" s="190"/>
      <c r="AG77" s="190"/>
      <c r="AH77" s="190"/>
      <c r="AI77" s="190"/>
      <c r="AJ77" s="190"/>
      <c r="AK77" s="190"/>
      <c r="AL77" s="190"/>
      <c r="AM77" s="190"/>
      <c r="AN77" s="190"/>
      <c r="AO77" s="190"/>
      <c r="AP77" s="190"/>
      <c r="AQ77" s="190"/>
      <c r="AR77" s="190"/>
      <c r="AS77" s="190"/>
      <c r="AT77" s="184" t="s">
        <v>30</v>
      </c>
      <c r="AU77" s="190" t="s">
        <v>31</v>
      </c>
      <c r="AV77" s="190" t="s">
        <v>31</v>
      </c>
      <c r="AW77" s="184" t="s">
        <v>30</v>
      </c>
      <c r="AX77" s="184" t="s">
        <v>30</v>
      </c>
      <c r="AY77" s="184" t="s">
        <v>30</v>
      </c>
      <c r="AZ77" s="184" t="s">
        <v>30</v>
      </c>
      <c r="BA77" s="184" t="s">
        <v>30</v>
      </c>
      <c r="BB77" s="190" t="s">
        <v>31</v>
      </c>
      <c r="BC77" s="184"/>
      <c r="BD77" s="184"/>
      <c r="BE77" s="184"/>
      <c r="BG77" s="186">
        <f t="shared" si="44"/>
        <v>19</v>
      </c>
      <c r="BH77" s="187"/>
      <c r="BJ77" s="188"/>
      <c r="BN77" s="181"/>
      <c r="BS77" s="181"/>
    </row>
    <row r="78" spans="1:71" ht="15" customHeight="1" x14ac:dyDescent="0.3">
      <c r="A78" s="103" t="s">
        <v>360</v>
      </c>
      <c r="B78" s="103">
        <v>2388</v>
      </c>
      <c r="C78" s="104" t="s">
        <v>361</v>
      </c>
      <c r="D78" s="105"/>
      <c r="E78" s="104" t="s">
        <v>209</v>
      </c>
      <c r="F78" s="104" t="s">
        <v>187</v>
      </c>
      <c r="G78" s="104" t="s">
        <v>362</v>
      </c>
      <c r="H78" s="106" t="s">
        <v>317</v>
      </c>
      <c r="I78" s="106"/>
      <c r="J78" s="12" t="s">
        <v>363</v>
      </c>
      <c r="K78" s="13">
        <v>45609</v>
      </c>
      <c r="L78" s="14" t="s">
        <v>28</v>
      </c>
      <c r="M78" s="15">
        <f t="shared" si="30"/>
        <v>28</v>
      </c>
      <c r="N78" s="15">
        <f t="shared" si="31"/>
        <v>20</v>
      </c>
      <c r="O78" s="15">
        <f t="shared" si="32"/>
        <v>20</v>
      </c>
      <c r="P78" s="15">
        <f t="shared" si="33"/>
        <v>0</v>
      </c>
      <c r="Q78" s="15">
        <f t="shared" si="34"/>
        <v>8</v>
      </c>
      <c r="R78" s="15">
        <f t="shared" si="35"/>
        <v>0</v>
      </c>
      <c r="S78" s="15">
        <f t="shared" si="36"/>
        <v>0</v>
      </c>
      <c r="T78" s="15">
        <f t="shared" si="37"/>
        <v>0</v>
      </c>
      <c r="U78" s="15">
        <f t="shared" si="38"/>
        <v>0</v>
      </c>
      <c r="V78" s="16">
        <f t="shared" si="39"/>
        <v>0</v>
      </c>
      <c r="W78" s="15">
        <f t="shared" si="40"/>
        <v>0</v>
      </c>
      <c r="X78" s="17">
        <f t="shared" si="41"/>
        <v>0</v>
      </c>
      <c r="Y78" s="17">
        <f t="shared" si="42"/>
        <v>0</v>
      </c>
      <c r="Z78" s="16">
        <f t="shared" si="43"/>
        <v>0</v>
      </c>
      <c r="AA78" s="190" t="s">
        <v>31</v>
      </c>
      <c r="AB78" s="184" t="s">
        <v>30</v>
      </c>
      <c r="AC78" s="184" t="s">
        <v>30</v>
      </c>
      <c r="AD78" s="192" t="s">
        <v>30</v>
      </c>
      <c r="AE78" s="192" t="s">
        <v>30</v>
      </c>
      <c r="AF78" s="190" t="s">
        <v>31</v>
      </c>
      <c r="AG78" s="190" t="s">
        <v>31</v>
      </c>
      <c r="AH78" s="190" t="s">
        <v>31</v>
      </c>
      <c r="AI78" s="184" t="s">
        <v>30</v>
      </c>
      <c r="AJ78" s="184" t="s">
        <v>30</v>
      </c>
      <c r="AK78" s="184" t="s">
        <v>30</v>
      </c>
      <c r="AL78" s="184" t="s">
        <v>30</v>
      </c>
      <c r="AM78" s="184" t="s">
        <v>30</v>
      </c>
      <c r="AN78" s="190" t="s">
        <v>31</v>
      </c>
      <c r="AO78" s="190" t="s">
        <v>31</v>
      </c>
      <c r="AP78" s="184" t="s">
        <v>30</v>
      </c>
      <c r="AQ78" s="184" t="s">
        <v>30</v>
      </c>
      <c r="AR78" s="184" t="s">
        <v>30</v>
      </c>
      <c r="AS78" s="184" t="s">
        <v>30</v>
      </c>
      <c r="AT78" s="184" t="s">
        <v>30</v>
      </c>
      <c r="AU78" s="184" t="s">
        <v>30</v>
      </c>
      <c r="AV78" s="190" t="s">
        <v>31</v>
      </c>
      <c r="AW78" s="184" t="s">
        <v>30</v>
      </c>
      <c r="AX78" s="184" t="s">
        <v>30</v>
      </c>
      <c r="AY78" s="184" t="s">
        <v>30</v>
      </c>
      <c r="AZ78" s="184" t="s">
        <v>30</v>
      </c>
      <c r="BA78" s="184" t="s">
        <v>30</v>
      </c>
      <c r="BB78" s="190" t="s">
        <v>31</v>
      </c>
      <c r="BC78" s="184"/>
      <c r="BD78" s="184"/>
      <c r="BE78" s="184"/>
      <c r="BG78" s="186">
        <f t="shared" si="44"/>
        <v>0</v>
      </c>
      <c r="BH78" s="187"/>
      <c r="BJ78" s="188"/>
      <c r="BN78" s="181"/>
      <c r="BS78" s="181"/>
    </row>
    <row r="79" spans="1:71" x14ac:dyDescent="0.3">
      <c r="A79" s="103" t="s">
        <v>367</v>
      </c>
      <c r="B79" s="103">
        <v>2308</v>
      </c>
      <c r="C79" s="104" t="s">
        <v>368</v>
      </c>
      <c r="D79" s="104"/>
      <c r="E79" s="104" t="s">
        <v>230</v>
      </c>
      <c r="F79" s="104" t="s">
        <v>369</v>
      </c>
      <c r="G79" s="104" t="s">
        <v>370</v>
      </c>
      <c r="H79" s="106" t="s">
        <v>317</v>
      </c>
      <c r="I79" s="106" t="s">
        <v>371</v>
      </c>
      <c r="J79" s="12" t="s">
        <v>35</v>
      </c>
      <c r="K79" s="13">
        <v>44762</v>
      </c>
      <c r="L79" s="14" t="s">
        <v>28</v>
      </c>
      <c r="M79" s="15">
        <f t="shared" si="30"/>
        <v>28</v>
      </c>
      <c r="N79" s="15">
        <f t="shared" si="31"/>
        <v>20</v>
      </c>
      <c r="O79" s="15">
        <f t="shared" si="32"/>
        <v>19</v>
      </c>
      <c r="P79" s="15">
        <f t="shared" si="33"/>
        <v>0</v>
      </c>
      <c r="Q79" s="15">
        <f t="shared" si="34"/>
        <v>8</v>
      </c>
      <c r="R79" s="15">
        <f t="shared" si="35"/>
        <v>1</v>
      </c>
      <c r="S79" s="15">
        <f t="shared" si="36"/>
        <v>1</v>
      </c>
      <c r="T79" s="15">
        <f t="shared" si="37"/>
        <v>1</v>
      </c>
      <c r="U79" s="15">
        <f t="shared" si="38"/>
        <v>0</v>
      </c>
      <c r="V79" s="16">
        <f t="shared" si="39"/>
        <v>0</v>
      </c>
      <c r="W79" s="15">
        <f t="shared" si="40"/>
        <v>6</v>
      </c>
      <c r="X79" s="17">
        <f t="shared" si="41"/>
        <v>0</v>
      </c>
      <c r="Y79" s="17">
        <f t="shared" si="42"/>
        <v>0</v>
      </c>
      <c r="Z79" s="16">
        <f t="shared" si="43"/>
        <v>1</v>
      </c>
      <c r="AA79" s="190" t="s">
        <v>31</v>
      </c>
      <c r="AB79" s="192" t="s">
        <v>32</v>
      </c>
      <c r="AC79" s="192" t="s">
        <v>32</v>
      </c>
      <c r="AD79" s="192" t="s">
        <v>32</v>
      </c>
      <c r="AE79" s="194" t="s">
        <v>127</v>
      </c>
      <c r="AF79" s="190" t="s">
        <v>31</v>
      </c>
      <c r="AG79" s="190" t="s">
        <v>31</v>
      </c>
      <c r="AH79" s="190" t="s">
        <v>31</v>
      </c>
      <c r="AI79" s="184" t="s">
        <v>30</v>
      </c>
      <c r="AJ79" s="192" t="s">
        <v>32</v>
      </c>
      <c r="AK79" s="184" t="s">
        <v>30</v>
      </c>
      <c r="AL79" s="184" t="s">
        <v>30</v>
      </c>
      <c r="AM79" s="184" t="s">
        <v>30</v>
      </c>
      <c r="AN79" s="190" t="s">
        <v>31</v>
      </c>
      <c r="AO79" s="190" t="s">
        <v>31</v>
      </c>
      <c r="AP79" s="184" t="s">
        <v>30</v>
      </c>
      <c r="AQ79" s="184" t="s">
        <v>30</v>
      </c>
      <c r="AR79" s="184" t="s">
        <v>30</v>
      </c>
      <c r="AS79" s="184" t="s">
        <v>30</v>
      </c>
      <c r="AT79" s="192" t="s">
        <v>32</v>
      </c>
      <c r="AU79" s="184" t="s">
        <v>30</v>
      </c>
      <c r="AV79" s="190" t="s">
        <v>31</v>
      </c>
      <c r="AW79" s="192" t="s">
        <v>33</v>
      </c>
      <c r="AX79" s="184" t="s">
        <v>30</v>
      </c>
      <c r="AY79" s="192" t="s">
        <v>32</v>
      </c>
      <c r="AZ79" s="184" t="s">
        <v>30</v>
      </c>
      <c r="BA79" s="184" t="s">
        <v>30</v>
      </c>
      <c r="BB79" s="190" t="s">
        <v>31</v>
      </c>
      <c r="BC79" s="184"/>
      <c r="BD79" s="184"/>
      <c r="BE79" s="184"/>
      <c r="BF79" s="185"/>
      <c r="BG79" s="186">
        <f t="shared" si="44"/>
        <v>0</v>
      </c>
      <c r="BH79" s="187"/>
      <c r="BJ79" s="188"/>
      <c r="BN79" s="181"/>
      <c r="BS79" s="181"/>
    </row>
    <row r="80" spans="1:71" x14ac:dyDescent="0.3">
      <c r="A80" s="120" t="s">
        <v>658</v>
      </c>
      <c r="B80" s="121"/>
      <c r="C80" s="121" t="s">
        <v>659</v>
      </c>
      <c r="D80" s="104"/>
      <c r="E80" s="104" t="s">
        <v>230</v>
      </c>
      <c r="F80" s="104" t="s">
        <v>369</v>
      </c>
      <c r="G80" s="104" t="s">
        <v>660</v>
      </c>
      <c r="H80" s="106" t="s">
        <v>317</v>
      </c>
      <c r="I80" s="106"/>
      <c r="J80" s="12" t="s">
        <v>35</v>
      </c>
      <c r="K80" s="13">
        <v>46055</v>
      </c>
      <c r="L80" s="14" t="s">
        <v>28</v>
      </c>
      <c r="M80" s="15">
        <f t="shared" si="30"/>
        <v>2</v>
      </c>
      <c r="N80" s="15">
        <f t="shared" si="31"/>
        <v>2</v>
      </c>
      <c r="O80" s="15">
        <f t="shared" si="32"/>
        <v>2</v>
      </c>
      <c r="P80" s="15">
        <f t="shared" si="33"/>
        <v>0</v>
      </c>
      <c r="Q80" s="15">
        <f t="shared" si="34"/>
        <v>0</v>
      </c>
      <c r="R80" s="15">
        <f t="shared" si="35"/>
        <v>0</v>
      </c>
      <c r="S80" s="15">
        <f t="shared" si="36"/>
        <v>0</v>
      </c>
      <c r="T80" s="15">
        <f t="shared" si="37"/>
        <v>0</v>
      </c>
      <c r="U80" s="15">
        <f t="shared" si="38"/>
        <v>0</v>
      </c>
      <c r="V80" s="16">
        <f t="shared" si="39"/>
        <v>0</v>
      </c>
      <c r="W80" s="15">
        <f t="shared" si="40"/>
        <v>0</v>
      </c>
      <c r="X80" s="17">
        <f t="shared" si="41"/>
        <v>0</v>
      </c>
      <c r="Y80" s="17">
        <f t="shared" si="42"/>
        <v>0</v>
      </c>
      <c r="Z80" s="16">
        <f t="shared" si="43"/>
        <v>0</v>
      </c>
      <c r="AA80" s="182"/>
      <c r="AB80" s="184" t="s">
        <v>30</v>
      </c>
      <c r="AC80" s="184" t="s">
        <v>30</v>
      </c>
      <c r="AD80" s="183" t="s">
        <v>165</v>
      </c>
      <c r="AE80" s="183" t="s">
        <v>165</v>
      </c>
      <c r="AF80" s="183" t="s">
        <v>165</v>
      </c>
      <c r="AG80" s="183" t="s">
        <v>165</v>
      </c>
      <c r="AH80" s="183" t="s">
        <v>165</v>
      </c>
      <c r="AI80" s="183" t="s">
        <v>165</v>
      </c>
      <c r="AJ80" s="183" t="s">
        <v>165</v>
      </c>
      <c r="AK80" s="183" t="s">
        <v>165</v>
      </c>
      <c r="AL80" s="183" t="s">
        <v>165</v>
      </c>
      <c r="AM80" s="183" t="s">
        <v>165</v>
      </c>
      <c r="AN80" s="183" t="s">
        <v>165</v>
      </c>
      <c r="AO80" s="183" t="s">
        <v>165</v>
      </c>
      <c r="AP80" s="183" t="s">
        <v>165</v>
      </c>
      <c r="AQ80" s="183" t="s">
        <v>165</v>
      </c>
      <c r="AR80" s="183" t="s">
        <v>165</v>
      </c>
      <c r="AS80" s="183" t="s">
        <v>165</v>
      </c>
      <c r="AT80" s="183" t="s">
        <v>165</v>
      </c>
      <c r="AU80" s="183" t="s">
        <v>165</v>
      </c>
      <c r="AV80" s="183" t="s">
        <v>165</v>
      </c>
      <c r="AW80" s="183" t="s">
        <v>165</v>
      </c>
      <c r="AX80" s="183" t="s">
        <v>165</v>
      </c>
      <c r="AY80" s="183" t="s">
        <v>165</v>
      </c>
      <c r="AZ80" s="183" t="s">
        <v>165</v>
      </c>
      <c r="BA80" s="183" t="s">
        <v>165</v>
      </c>
      <c r="BB80" s="183" t="s">
        <v>165</v>
      </c>
      <c r="BC80" s="184"/>
      <c r="BD80" s="184"/>
      <c r="BE80" s="184"/>
      <c r="BF80" s="185"/>
      <c r="BG80" s="186">
        <f t="shared" si="44"/>
        <v>1</v>
      </c>
      <c r="BH80" s="187"/>
      <c r="BJ80" s="188"/>
      <c r="BN80" s="181"/>
      <c r="BS80" s="181"/>
    </row>
    <row r="81" spans="1:71" x14ac:dyDescent="0.3">
      <c r="A81" s="103" t="s">
        <v>591</v>
      </c>
      <c r="B81" s="103">
        <v>1226</v>
      </c>
      <c r="C81" s="104" t="s">
        <v>592</v>
      </c>
      <c r="D81" s="104"/>
      <c r="E81" s="104" t="s">
        <v>230</v>
      </c>
      <c r="F81" s="104" t="s">
        <v>369</v>
      </c>
      <c r="G81" s="104" t="s">
        <v>231</v>
      </c>
      <c r="H81" s="106" t="s">
        <v>317</v>
      </c>
      <c r="I81" s="106" t="s">
        <v>593</v>
      </c>
      <c r="J81" s="12" t="s">
        <v>35</v>
      </c>
      <c r="K81" s="13">
        <v>45586</v>
      </c>
      <c r="L81" s="14" t="s">
        <v>28</v>
      </c>
      <c r="M81" s="15">
        <f t="shared" si="30"/>
        <v>28</v>
      </c>
      <c r="N81" s="15">
        <f t="shared" si="31"/>
        <v>20</v>
      </c>
      <c r="O81" s="15">
        <f t="shared" si="32"/>
        <v>20</v>
      </c>
      <c r="P81" s="15">
        <f t="shared" si="33"/>
        <v>0</v>
      </c>
      <c r="Q81" s="15">
        <f t="shared" si="34"/>
        <v>8</v>
      </c>
      <c r="R81" s="15">
        <f t="shared" si="35"/>
        <v>0</v>
      </c>
      <c r="S81" s="15">
        <f t="shared" si="36"/>
        <v>0</v>
      </c>
      <c r="T81" s="15">
        <f t="shared" si="37"/>
        <v>1</v>
      </c>
      <c r="U81" s="15">
        <f t="shared" si="38"/>
        <v>0</v>
      </c>
      <c r="V81" s="16">
        <f t="shared" si="39"/>
        <v>0</v>
      </c>
      <c r="W81" s="15">
        <f t="shared" si="40"/>
        <v>1</v>
      </c>
      <c r="X81" s="17">
        <f t="shared" si="41"/>
        <v>0</v>
      </c>
      <c r="Y81" s="17">
        <f t="shared" si="42"/>
        <v>0</v>
      </c>
      <c r="Z81" s="16">
        <f t="shared" si="43"/>
        <v>0</v>
      </c>
      <c r="AA81" s="190" t="s">
        <v>31</v>
      </c>
      <c r="AB81" s="184" t="s">
        <v>30</v>
      </c>
      <c r="AC81" s="192" t="s">
        <v>32</v>
      </c>
      <c r="AD81" s="184" t="s">
        <v>30</v>
      </c>
      <c r="AE81" s="184" t="s">
        <v>30</v>
      </c>
      <c r="AF81" s="190" t="s">
        <v>31</v>
      </c>
      <c r="AG81" s="190" t="s">
        <v>31</v>
      </c>
      <c r="AH81" s="190" t="s">
        <v>31</v>
      </c>
      <c r="AI81" s="184" t="s">
        <v>30</v>
      </c>
      <c r="AJ81" s="192" t="s">
        <v>30</v>
      </c>
      <c r="AK81" s="184" t="s">
        <v>30</v>
      </c>
      <c r="AL81" s="184" t="s">
        <v>30</v>
      </c>
      <c r="AM81" s="184" t="s">
        <v>30</v>
      </c>
      <c r="AN81" s="190" t="s">
        <v>31</v>
      </c>
      <c r="AO81" s="190" t="s">
        <v>31</v>
      </c>
      <c r="AP81" s="184" t="s">
        <v>30</v>
      </c>
      <c r="AQ81" s="192" t="s">
        <v>30</v>
      </c>
      <c r="AR81" s="184" t="s">
        <v>30</v>
      </c>
      <c r="AS81" s="184" t="s">
        <v>30</v>
      </c>
      <c r="AT81" s="192" t="s">
        <v>33</v>
      </c>
      <c r="AU81" s="184" t="s">
        <v>30</v>
      </c>
      <c r="AV81" s="190" t="s">
        <v>31</v>
      </c>
      <c r="AW81" s="184" t="s">
        <v>30</v>
      </c>
      <c r="AX81" s="184" t="s">
        <v>30</v>
      </c>
      <c r="AY81" s="184" t="s">
        <v>30</v>
      </c>
      <c r="AZ81" s="184" t="s">
        <v>30</v>
      </c>
      <c r="BA81" s="184" t="s">
        <v>30</v>
      </c>
      <c r="BB81" s="190" t="s">
        <v>31</v>
      </c>
      <c r="BC81" s="184"/>
      <c r="BD81" s="184"/>
      <c r="BE81" s="184"/>
      <c r="BF81" s="185"/>
      <c r="BG81" s="186">
        <f t="shared" si="44"/>
        <v>0</v>
      </c>
      <c r="BH81" s="187"/>
      <c r="BJ81" s="188"/>
      <c r="BN81" s="181"/>
      <c r="BS81" s="181"/>
    </row>
    <row r="82" spans="1:71" ht="13.8" customHeight="1" x14ac:dyDescent="0.3">
      <c r="A82" s="103" t="s">
        <v>372</v>
      </c>
      <c r="B82" s="103"/>
      <c r="C82" s="104" t="s">
        <v>373</v>
      </c>
      <c r="D82" s="104"/>
      <c r="E82" s="104" t="s">
        <v>230</v>
      </c>
      <c r="F82" s="104" t="s">
        <v>369</v>
      </c>
      <c r="G82" s="104" t="s">
        <v>231</v>
      </c>
      <c r="H82" s="106" t="s">
        <v>317</v>
      </c>
      <c r="I82" s="106" t="s">
        <v>374</v>
      </c>
      <c r="J82" s="12" t="s">
        <v>35</v>
      </c>
      <c r="K82" s="13">
        <v>45847</v>
      </c>
      <c r="L82" s="14" t="s">
        <v>28</v>
      </c>
      <c r="M82" s="15">
        <f t="shared" si="30"/>
        <v>28</v>
      </c>
      <c r="N82" s="15">
        <f t="shared" si="31"/>
        <v>19</v>
      </c>
      <c r="O82" s="15">
        <f t="shared" si="32"/>
        <v>19</v>
      </c>
      <c r="P82" s="15">
        <f t="shared" si="33"/>
        <v>0</v>
      </c>
      <c r="Q82" s="15">
        <f t="shared" si="34"/>
        <v>8</v>
      </c>
      <c r="R82" s="15">
        <f t="shared" si="35"/>
        <v>0</v>
      </c>
      <c r="S82" s="15">
        <f t="shared" si="36"/>
        <v>1</v>
      </c>
      <c r="T82" s="15">
        <f t="shared" si="37"/>
        <v>0</v>
      </c>
      <c r="U82" s="15">
        <f t="shared" si="38"/>
        <v>1</v>
      </c>
      <c r="V82" s="16">
        <f t="shared" si="39"/>
        <v>0</v>
      </c>
      <c r="W82" s="15">
        <f t="shared" si="40"/>
        <v>3</v>
      </c>
      <c r="X82" s="17">
        <f t="shared" si="41"/>
        <v>0</v>
      </c>
      <c r="Y82" s="17">
        <f t="shared" si="42"/>
        <v>0</v>
      </c>
      <c r="Z82" s="16">
        <f t="shared" si="43"/>
        <v>1</v>
      </c>
      <c r="AA82" s="190" t="s">
        <v>31</v>
      </c>
      <c r="AB82" s="184" t="s">
        <v>30</v>
      </c>
      <c r="AC82" s="184" t="s">
        <v>30</v>
      </c>
      <c r="AD82" s="184" t="s">
        <v>30</v>
      </c>
      <c r="AE82" s="194" t="s">
        <v>113</v>
      </c>
      <c r="AF82" s="190" t="s">
        <v>31</v>
      </c>
      <c r="AG82" s="190" t="s">
        <v>31</v>
      </c>
      <c r="AH82" s="190" t="s">
        <v>31</v>
      </c>
      <c r="AI82" s="184" t="s">
        <v>30</v>
      </c>
      <c r="AJ82" s="184" t="s">
        <v>30</v>
      </c>
      <c r="AK82" s="192" t="s">
        <v>32</v>
      </c>
      <c r="AL82" s="184" t="s">
        <v>30</v>
      </c>
      <c r="AM82" s="184" t="s">
        <v>30</v>
      </c>
      <c r="AN82" s="190" t="s">
        <v>31</v>
      </c>
      <c r="AO82" s="190" t="s">
        <v>31</v>
      </c>
      <c r="AP82" s="184" t="s">
        <v>30</v>
      </c>
      <c r="AQ82" s="184" t="s">
        <v>30</v>
      </c>
      <c r="AR82" s="184" t="s">
        <v>30</v>
      </c>
      <c r="AS82" s="184" t="s">
        <v>30</v>
      </c>
      <c r="AT82" s="184" t="s">
        <v>30</v>
      </c>
      <c r="AU82" s="184" t="s">
        <v>30</v>
      </c>
      <c r="AV82" s="190" t="s">
        <v>31</v>
      </c>
      <c r="AW82" s="184" t="s">
        <v>30</v>
      </c>
      <c r="AX82" s="184" t="s">
        <v>30</v>
      </c>
      <c r="AY82" s="192" t="s">
        <v>32</v>
      </c>
      <c r="AZ82" s="192" t="s">
        <v>32</v>
      </c>
      <c r="BA82" s="184" t="s">
        <v>30</v>
      </c>
      <c r="BB82" s="190" t="s">
        <v>31</v>
      </c>
      <c r="BC82" s="184"/>
      <c r="BD82" s="184"/>
      <c r="BE82" s="184"/>
      <c r="BF82" s="185"/>
      <c r="BG82" s="186">
        <f t="shared" si="44"/>
        <v>0</v>
      </c>
      <c r="BH82" s="187"/>
      <c r="BJ82" s="188"/>
      <c r="BN82" s="181"/>
      <c r="BS82" s="181"/>
    </row>
    <row r="83" spans="1:71" ht="13.8" customHeight="1" x14ac:dyDescent="0.3">
      <c r="A83" s="103" t="s">
        <v>375</v>
      </c>
      <c r="B83" s="103"/>
      <c r="C83" s="104" t="s">
        <v>376</v>
      </c>
      <c r="D83" s="104"/>
      <c r="E83" s="104" t="s">
        <v>230</v>
      </c>
      <c r="F83" s="104" t="s">
        <v>369</v>
      </c>
      <c r="G83" s="104" t="s">
        <v>231</v>
      </c>
      <c r="H83" s="106" t="s">
        <v>317</v>
      </c>
      <c r="I83" s="106" t="s">
        <v>377</v>
      </c>
      <c r="J83" s="12" t="s">
        <v>35</v>
      </c>
      <c r="K83" s="13">
        <v>45852</v>
      </c>
      <c r="L83" s="14" t="s">
        <v>28</v>
      </c>
      <c r="M83" s="15">
        <f t="shared" si="30"/>
        <v>28</v>
      </c>
      <c r="N83" s="15">
        <f>O83+R83+(COUNTIF(AA83:BE83,"P/2")/2)+(COUNTIF(AA83:BE83,"TR-P/2")/2)</f>
        <v>18</v>
      </c>
      <c r="O83" s="15">
        <f t="shared" si="32"/>
        <v>18</v>
      </c>
      <c r="P83" s="15">
        <f t="shared" si="33"/>
        <v>0</v>
      </c>
      <c r="Q83" s="15">
        <f t="shared" si="34"/>
        <v>8</v>
      </c>
      <c r="R83" s="15">
        <f t="shared" si="35"/>
        <v>0</v>
      </c>
      <c r="S83" s="15">
        <f t="shared" si="36"/>
        <v>2</v>
      </c>
      <c r="T83" s="15">
        <f t="shared" si="37"/>
        <v>1</v>
      </c>
      <c r="U83" s="15">
        <f t="shared" si="38"/>
        <v>2</v>
      </c>
      <c r="V83" s="16">
        <f t="shared" si="39"/>
        <v>0</v>
      </c>
      <c r="W83" s="15">
        <f t="shared" si="40"/>
        <v>1</v>
      </c>
      <c r="X83" s="17">
        <f t="shared" si="41"/>
        <v>0</v>
      </c>
      <c r="Y83" s="17">
        <f t="shared" si="42"/>
        <v>0</v>
      </c>
      <c r="Z83" s="16">
        <f t="shared" si="43"/>
        <v>2</v>
      </c>
      <c r="AA83" s="190" t="s">
        <v>31</v>
      </c>
      <c r="AB83" s="184" t="s">
        <v>30</v>
      </c>
      <c r="AC83" s="194" t="s">
        <v>113</v>
      </c>
      <c r="AD83" s="194" t="s">
        <v>113</v>
      </c>
      <c r="AE83" s="184" t="s">
        <v>30</v>
      </c>
      <c r="AF83" s="190" t="s">
        <v>31</v>
      </c>
      <c r="AG83" s="190" t="s">
        <v>31</v>
      </c>
      <c r="AH83" s="190" t="s">
        <v>31</v>
      </c>
      <c r="AI83" s="184" t="s">
        <v>30</v>
      </c>
      <c r="AJ83" s="184" t="s">
        <v>30</v>
      </c>
      <c r="AK83" s="192" t="s">
        <v>33</v>
      </c>
      <c r="AL83" s="184" t="s">
        <v>30</v>
      </c>
      <c r="AM83" s="192" t="s">
        <v>32</v>
      </c>
      <c r="AN83" s="190" t="s">
        <v>31</v>
      </c>
      <c r="AO83" s="190" t="s">
        <v>31</v>
      </c>
      <c r="AP83" s="184" t="s">
        <v>30</v>
      </c>
      <c r="AQ83" s="184" t="s">
        <v>30</v>
      </c>
      <c r="AR83" s="184" t="s">
        <v>30</v>
      </c>
      <c r="AS83" s="184" t="s">
        <v>30</v>
      </c>
      <c r="AT83" s="184" t="s">
        <v>30</v>
      </c>
      <c r="AU83" s="184" t="s">
        <v>30</v>
      </c>
      <c r="AV83" s="190" t="s">
        <v>31</v>
      </c>
      <c r="AW83" s="184" t="s">
        <v>30</v>
      </c>
      <c r="AX83" s="184" t="s">
        <v>30</v>
      </c>
      <c r="AY83" s="184" t="s">
        <v>30</v>
      </c>
      <c r="AZ83" s="184" t="s">
        <v>30</v>
      </c>
      <c r="BA83" s="184" t="s">
        <v>30</v>
      </c>
      <c r="BB83" s="190" t="s">
        <v>31</v>
      </c>
      <c r="BC83" s="184"/>
      <c r="BD83" s="184"/>
      <c r="BE83" s="184"/>
      <c r="BF83" s="185"/>
      <c r="BG83" s="186">
        <f t="shared" si="44"/>
        <v>0</v>
      </c>
      <c r="BH83" s="187"/>
      <c r="BJ83" s="188"/>
      <c r="BN83" s="181"/>
      <c r="BS83" s="181"/>
    </row>
    <row r="84" spans="1:71" ht="13.8" customHeight="1" x14ac:dyDescent="0.3">
      <c r="A84" s="103" t="s">
        <v>378</v>
      </c>
      <c r="B84" s="103"/>
      <c r="C84" s="104" t="s">
        <v>379</v>
      </c>
      <c r="D84" s="104"/>
      <c r="E84" s="104" t="s">
        <v>230</v>
      </c>
      <c r="F84" s="104" t="s">
        <v>369</v>
      </c>
      <c r="G84" s="104" t="s">
        <v>231</v>
      </c>
      <c r="H84" s="106" t="s">
        <v>317</v>
      </c>
      <c r="I84" s="106" t="s">
        <v>380</v>
      </c>
      <c r="J84" s="12" t="s">
        <v>35</v>
      </c>
      <c r="K84" s="13">
        <v>45859</v>
      </c>
      <c r="L84" s="14" t="s">
        <v>28</v>
      </c>
      <c r="M84" s="15">
        <f t="shared" si="30"/>
        <v>28</v>
      </c>
      <c r="N84" s="15">
        <f t="shared" si="31"/>
        <v>20</v>
      </c>
      <c r="O84" s="15">
        <f t="shared" si="32"/>
        <v>20</v>
      </c>
      <c r="P84" s="15">
        <f t="shared" si="33"/>
        <v>0</v>
      </c>
      <c r="Q84" s="15">
        <f t="shared" si="34"/>
        <v>8</v>
      </c>
      <c r="R84" s="15">
        <f t="shared" si="35"/>
        <v>0</v>
      </c>
      <c r="S84" s="15">
        <f t="shared" si="36"/>
        <v>0</v>
      </c>
      <c r="T84" s="15">
        <f t="shared" si="37"/>
        <v>0</v>
      </c>
      <c r="U84" s="15">
        <f t="shared" si="38"/>
        <v>0</v>
      </c>
      <c r="V84" s="16">
        <f t="shared" si="39"/>
        <v>0</v>
      </c>
      <c r="W84" s="15">
        <f t="shared" si="40"/>
        <v>2</v>
      </c>
      <c r="X84" s="17">
        <f t="shared" si="41"/>
        <v>0</v>
      </c>
      <c r="Y84" s="17">
        <f t="shared" si="42"/>
        <v>0</v>
      </c>
      <c r="Z84" s="16">
        <f t="shared" si="43"/>
        <v>0</v>
      </c>
      <c r="AA84" s="190" t="s">
        <v>31</v>
      </c>
      <c r="AB84" s="184" t="s">
        <v>30</v>
      </c>
      <c r="AC84" s="184" t="s">
        <v>30</v>
      </c>
      <c r="AD84" s="184" t="s">
        <v>30</v>
      </c>
      <c r="AE84" s="184" t="s">
        <v>30</v>
      </c>
      <c r="AF84" s="190" t="s">
        <v>31</v>
      </c>
      <c r="AG84" s="190" t="s">
        <v>31</v>
      </c>
      <c r="AH84" s="190" t="s">
        <v>31</v>
      </c>
      <c r="AI84" s="184" t="s">
        <v>30</v>
      </c>
      <c r="AJ84" s="192" t="s">
        <v>32</v>
      </c>
      <c r="AK84" s="192" t="s">
        <v>32</v>
      </c>
      <c r="AL84" s="184" t="s">
        <v>30</v>
      </c>
      <c r="AM84" s="184" t="s">
        <v>30</v>
      </c>
      <c r="AN84" s="190" t="s">
        <v>31</v>
      </c>
      <c r="AO84" s="190" t="s">
        <v>31</v>
      </c>
      <c r="AP84" s="184" t="s">
        <v>30</v>
      </c>
      <c r="AQ84" s="184" t="s">
        <v>30</v>
      </c>
      <c r="AR84" s="184" t="s">
        <v>30</v>
      </c>
      <c r="AS84" s="184" t="s">
        <v>30</v>
      </c>
      <c r="AT84" s="184" t="s">
        <v>30</v>
      </c>
      <c r="AU84" s="184" t="s">
        <v>30</v>
      </c>
      <c r="AV84" s="190" t="s">
        <v>31</v>
      </c>
      <c r="AW84" s="184" t="s">
        <v>30</v>
      </c>
      <c r="AX84" s="184" t="s">
        <v>30</v>
      </c>
      <c r="AY84" s="184" t="s">
        <v>30</v>
      </c>
      <c r="AZ84" s="184" t="s">
        <v>30</v>
      </c>
      <c r="BA84" s="184" t="s">
        <v>30</v>
      </c>
      <c r="BB84" s="190" t="s">
        <v>31</v>
      </c>
      <c r="BC84" s="184"/>
      <c r="BD84" s="184"/>
      <c r="BE84" s="184"/>
      <c r="BF84" s="185"/>
      <c r="BG84" s="186">
        <f t="shared" si="44"/>
        <v>0</v>
      </c>
      <c r="BH84" s="187"/>
      <c r="BJ84" s="188"/>
      <c r="BN84" s="181"/>
      <c r="BS84" s="181"/>
    </row>
    <row r="85" spans="1:71" ht="13.8" customHeight="1" x14ac:dyDescent="0.3">
      <c r="A85" s="103" t="s">
        <v>381</v>
      </c>
      <c r="B85" s="103"/>
      <c r="C85" s="104" t="s">
        <v>382</v>
      </c>
      <c r="D85" s="104"/>
      <c r="E85" s="104" t="s">
        <v>230</v>
      </c>
      <c r="F85" s="104" t="s">
        <v>369</v>
      </c>
      <c r="G85" s="104" t="s">
        <v>194</v>
      </c>
      <c r="H85" s="106" t="s">
        <v>317</v>
      </c>
      <c r="I85" s="106" t="s">
        <v>383</v>
      </c>
      <c r="J85" s="12" t="s">
        <v>35</v>
      </c>
      <c r="K85" s="13">
        <v>45923</v>
      </c>
      <c r="L85" s="14" t="s">
        <v>28</v>
      </c>
      <c r="M85" s="15">
        <f t="shared" si="30"/>
        <v>28</v>
      </c>
      <c r="N85" s="15">
        <f t="shared" si="31"/>
        <v>20</v>
      </c>
      <c r="O85" s="15">
        <f t="shared" si="32"/>
        <v>20</v>
      </c>
      <c r="P85" s="15">
        <f t="shared" si="33"/>
        <v>0</v>
      </c>
      <c r="Q85" s="15">
        <f t="shared" si="34"/>
        <v>8</v>
      </c>
      <c r="R85" s="15">
        <f t="shared" si="35"/>
        <v>0</v>
      </c>
      <c r="S85" s="15">
        <f t="shared" si="36"/>
        <v>0</v>
      </c>
      <c r="T85" s="15">
        <f t="shared" si="37"/>
        <v>0</v>
      </c>
      <c r="U85" s="15">
        <f t="shared" si="38"/>
        <v>0</v>
      </c>
      <c r="V85" s="16">
        <f t="shared" si="39"/>
        <v>0</v>
      </c>
      <c r="W85" s="15">
        <f t="shared" si="40"/>
        <v>4</v>
      </c>
      <c r="X85" s="17">
        <f t="shared" si="41"/>
        <v>0</v>
      </c>
      <c r="Y85" s="17">
        <f t="shared" si="42"/>
        <v>0</v>
      </c>
      <c r="Z85" s="16">
        <f t="shared" si="43"/>
        <v>0</v>
      </c>
      <c r="AA85" s="190" t="s">
        <v>31</v>
      </c>
      <c r="AB85" s="184" t="s">
        <v>30</v>
      </c>
      <c r="AC85" s="184" t="s">
        <v>30</v>
      </c>
      <c r="AD85" s="192" t="s">
        <v>32</v>
      </c>
      <c r="AE85" s="184" t="s">
        <v>30</v>
      </c>
      <c r="AF85" s="190" t="s">
        <v>31</v>
      </c>
      <c r="AG85" s="190" t="s">
        <v>31</v>
      </c>
      <c r="AH85" s="190" t="s">
        <v>31</v>
      </c>
      <c r="AI85" s="184" t="s">
        <v>30</v>
      </c>
      <c r="AJ85" s="184" t="s">
        <v>30</v>
      </c>
      <c r="AK85" s="184" t="s">
        <v>30</v>
      </c>
      <c r="AL85" s="184" t="s">
        <v>30</v>
      </c>
      <c r="AM85" s="192" t="s">
        <v>32</v>
      </c>
      <c r="AN85" s="190" t="s">
        <v>31</v>
      </c>
      <c r="AO85" s="190" t="s">
        <v>31</v>
      </c>
      <c r="AP85" s="184" t="s">
        <v>30</v>
      </c>
      <c r="AQ85" s="184" t="s">
        <v>30</v>
      </c>
      <c r="AR85" s="192" t="s">
        <v>32</v>
      </c>
      <c r="AS85" s="184" t="s">
        <v>30</v>
      </c>
      <c r="AT85" s="184" t="s">
        <v>30</v>
      </c>
      <c r="AU85" s="184" t="s">
        <v>30</v>
      </c>
      <c r="AV85" s="190" t="s">
        <v>31</v>
      </c>
      <c r="AW85" s="184" t="s">
        <v>30</v>
      </c>
      <c r="AX85" s="184" t="s">
        <v>30</v>
      </c>
      <c r="AY85" s="184" t="s">
        <v>30</v>
      </c>
      <c r="AZ85" s="184" t="s">
        <v>30</v>
      </c>
      <c r="BA85" s="192" t="s">
        <v>32</v>
      </c>
      <c r="BB85" s="190" t="s">
        <v>31</v>
      </c>
      <c r="BC85" s="184"/>
      <c r="BD85" s="184"/>
      <c r="BE85" s="184"/>
      <c r="BF85" s="185"/>
      <c r="BG85" s="186">
        <f t="shared" si="44"/>
        <v>0</v>
      </c>
      <c r="BH85" s="187"/>
      <c r="BJ85" s="188"/>
      <c r="BN85" s="181"/>
      <c r="BS85" s="181"/>
    </row>
    <row r="86" spans="1:71" ht="13.8" customHeight="1" x14ac:dyDescent="0.3">
      <c r="A86" s="103" t="s">
        <v>384</v>
      </c>
      <c r="B86" s="103"/>
      <c r="C86" s="104" t="s">
        <v>385</v>
      </c>
      <c r="D86" s="104"/>
      <c r="E86" s="104" t="s">
        <v>230</v>
      </c>
      <c r="F86" s="104" t="s">
        <v>369</v>
      </c>
      <c r="G86" s="104" t="s">
        <v>231</v>
      </c>
      <c r="H86" s="106" t="s">
        <v>317</v>
      </c>
      <c r="I86" s="106" t="s">
        <v>386</v>
      </c>
      <c r="J86" s="12" t="s">
        <v>35</v>
      </c>
      <c r="K86" s="13">
        <v>45946</v>
      </c>
      <c r="L86" s="14" t="s">
        <v>28</v>
      </c>
      <c r="M86" s="15">
        <f t="shared" si="30"/>
        <v>28</v>
      </c>
      <c r="N86" s="15">
        <f t="shared" si="31"/>
        <v>19</v>
      </c>
      <c r="O86" s="15">
        <f t="shared" si="32"/>
        <v>18.5</v>
      </c>
      <c r="P86" s="15">
        <f t="shared" si="33"/>
        <v>0</v>
      </c>
      <c r="Q86" s="15">
        <f t="shared" si="34"/>
        <v>8</v>
      </c>
      <c r="R86" s="15">
        <f t="shared" si="35"/>
        <v>0</v>
      </c>
      <c r="S86" s="15">
        <f t="shared" si="36"/>
        <v>1</v>
      </c>
      <c r="T86" s="15">
        <f t="shared" si="37"/>
        <v>0</v>
      </c>
      <c r="U86" s="15">
        <f t="shared" si="38"/>
        <v>1</v>
      </c>
      <c r="V86" s="16">
        <f t="shared" si="39"/>
        <v>0.5</v>
      </c>
      <c r="W86" s="15">
        <f t="shared" si="40"/>
        <v>7</v>
      </c>
      <c r="X86" s="17">
        <f t="shared" si="41"/>
        <v>0</v>
      </c>
      <c r="Y86" s="17">
        <f t="shared" si="42"/>
        <v>0</v>
      </c>
      <c r="Z86" s="16">
        <f t="shared" si="43"/>
        <v>1.5</v>
      </c>
      <c r="AA86" s="190" t="s">
        <v>31</v>
      </c>
      <c r="AB86" s="184" t="s">
        <v>30</v>
      </c>
      <c r="AC86" s="184" t="s">
        <v>30</v>
      </c>
      <c r="AD86" s="192" t="s">
        <v>32</v>
      </c>
      <c r="AE86" s="192" t="s">
        <v>32</v>
      </c>
      <c r="AF86" s="190" t="s">
        <v>31</v>
      </c>
      <c r="AG86" s="190" t="s">
        <v>31</v>
      </c>
      <c r="AH86" s="190" t="s">
        <v>31</v>
      </c>
      <c r="AI86" s="184" t="s">
        <v>30</v>
      </c>
      <c r="AJ86" s="184" t="s">
        <v>30</v>
      </c>
      <c r="AK86" s="184" t="s">
        <v>30</v>
      </c>
      <c r="AL86" s="184" t="s">
        <v>30</v>
      </c>
      <c r="AM86" s="194" t="s">
        <v>113</v>
      </c>
      <c r="AN86" s="190" t="s">
        <v>31</v>
      </c>
      <c r="AO86" s="190" t="s">
        <v>31</v>
      </c>
      <c r="AP86" s="184" t="s">
        <v>30</v>
      </c>
      <c r="AQ86" s="184" t="s">
        <v>30</v>
      </c>
      <c r="AR86" s="192" t="s">
        <v>32</v>
      </c>
      <c r="AS86" s="192" t="s">
        <v>32</v>
      </c>
      <c r="AT86" s="184" t="s">
        <v>30</v>
      </c>
      <c r="AU86" s="184" t="s">
        <v>30</v>
      </c>
      <c r="AV86" s="190" t="s">
        <v>31</v>
      </c>
      <c r="AW86" s="192" t="s">
        <v>32</v>
      </c>
      <c r="AX86" s="184" t="s">
        <v>30</v>
      </c>
      <c r="AY86" s="192" t="s">
        <v>32</v>
      </c>
      <c r="AZ86" s="193" t="s">
        <v>34</v>
      </c>
      <c r="BA86" s="192" t="s">
        <v>32</v>
      </c>
      <c r="BB86" s="190" t="s">
        <v>31</v>
      </c>
      <c r="BC86" s="184"/>
      <c r="BD86" s="184"/>
      <c r="BE86" s="184"/>
      <c r="BF86" s="185"/>
      <c r="BG86" s="186">
        <f t="shared" si="44"/>
        <v>0</v>
      </c>
      <c r="BH86" s="187"/>
      <c r="BJ86" s="188"/>
      <c r="BK86" s="198"/>
      <c r="BN86" s="181"/>
      <c r="BS86" s="181"/>
    </row>
    <row r="87" spans="1:71" ht="13.8" customHeight="1" x14ac:dyDescent="0.3">
      <c r="A87" s="103" t="s">
        <v>387</v>
      </c>
      <c r="B87" s="103"/>
      <c r="C87" s="104" t="s">
        <v>388</v>
      </c>
      <c r="D87" s="104"/>
      <c r="E87" s="104" t="s">
        <v>230</v>
      </c>
      <c r="F87" s="104" t="s">
        <v>369</v>
      </c>
      <c r="G87" s="104" t="s">
        <v>231</v>
      </c>
      <c r="H87" s="106" t="s">
        <v>317</v>
      </c>
      <c r="I87" s="106" t="s">
        <v>389</v>
      </c>
      <c r="J87" s="12" t="s">
        <v>35</v>
      </c>
      <c r="K87" s="13">
        <v>45957</v>
      </c>
      <c r="L87" s="14" t="s">
        <v>28</v>
      </c>
      <c r="M87" s="15">
        <f t="shared" si="30"/>
        <v>28</v>
      </c>
      <c r="N87" s="15">
        <f t="shared" si="31"/>
        <v>19</v>
      </c>
      <c r="O87" s="15">
        <f t="shared" si="32"/>
        <v>17.5</v>
      </c>
      <c r="P87" s="15">
        <f t="shared" si="33"/>
        <v>0</v>
      </c>
      <c r="Q87" s="15">
        <f t="shared" si="34"/>
        <v>8</v>
      </c>
      <c r="R87" s="15">
        <f t="shared" si="35"/>
        <v>1</v>
      </c>
      <c r="S87" s="15">
        <f t="shared" si="36"/>
        <v>2</v>
      </c>
      <c r="T87" s="15">
        <f t="shared" si="37"/>
        <v>0</v>
      </c>
      <c r="U87" s="15">
        <f t="shared" si="38"/>
        <v>1</v>
      </c>
      <c r="V87" s="16">
        <f t="shared" si="39"/>
        <v>0.5</v>
      </c>
      <c r="W87" s="15">
        <f t="shared" si="40"/>
        <v>0</v>
      </c>
      <c r="X87" s="17">
        <f t="shared" si="41"/>
        <v>0</v>
      </c>
      <c r="Y87" s="17">
        <f t="shared" si="42"/>
        <v>0</v>
      </c>
      <c r="Z87" s="16">
        <f t="shared" si="43"/>
        <v>2.5</v>
      </c>
      <c r="AA87" s="190" t="s">
        <v>31</v>
      </c>
      <c r="AB87" s="184" t="s">
        <v>30</v>
      </c>
      <c r="AC87" s="184" t="s">
        <v>30</v>
      </c>
      <c r="AD87" s="184" t="s">
        <v>30</v>
      </c>
      <c r="AE87" s="194" t="s">
        <v>127</v>
      </c>
      <c r="AF87" s="190" t="s">
        <v>31</v>
      </c>
      <c r="AG87" s="190" t="s">
        <v>31</v>
      </c>
      <c r="AH87" s="190" t="s">
        <v>31</v>
      </c>
      <c r="AI87" s="184" t="s">
        <v>30</v>
      </c>
      <c r="AJ87" s="184" t="s">
        <v>30</v>
      </c>
      <c r="AK87" s="184" t="s">
        <v>30</v>
      </c>
      <c r="AL87" s="184" t="s">
        <v>30</v>
      </c>
      <c r="AM87" s="184" t="s">
        <v>30</v>
      </c>
      <c r="AN87" s="190" t="s">
        <v>31</v>
      </c>
      <c r="AO87" s="190" t="s">
        <v>31</v>
      </c>
      <c r="AP87" s="184" t="s">
        <v>30</v>
      </c>
      <c r="AQ87" s="184" t="s">
        <v>30</v>
      </c>
      <c r="AR87" s="184" t="s">
        <v>30</v>
      </c>
      <c r="AS87" s="184" t="s">
        <v>30</v>
      </c>
      <c r="AT87" s="184" t="s">
        <v>30</v>
      </c>
      <c r="AU87" s="184" t="s">
        <v>30</v>
      </c>
      <c r="AV87" s="190" t="s">
        <v>31</v>
      </c>
      <c r="AW87" s="184" t="s">
        <v>30</v>
      </c>
      <c r="AX87" s="184" t="s">
        <v>30</v>
      </c>
      <c r="AY87" s="184" t="s">
        <v>30</v>
      </c>
      <c r="AZ87" s="194" t="s">
        <v>113</v>
      </c>
      <c r="BA87" s="193" t="s">
        <v>34</v>
      </c>
      <c r="BB87" s="190" t="s">
        <v>31</v>
      </c>
      <c r="BC87" s="184"/>
      <c r="BD87" s="184"/>
      <c r="BE87" s="184"/>
      <c r="BF87" s="185"/>
      <c r="BG87" s="186">
        <f t="shared" si="44"/>
        <v>0</v>
      </c>
      <c r="BH87" s="187"/>
      <c r="BJ87" s="188"/>
      <c r="BN87" s="181"/>
      <c r="BS87" s="181"/>
    </row>
    <row r="88" spans="1:71" ht="13.8" customHeight="1" x14ac:dyDescent="0.3">
      <c r="A88" s="103" t="s">
        <v>390</v>
      </c>
      <c r="B88" s="103"/>
      <c r="C88" s="104" t="s">
        <v>391</v>
      </c>
      <c r="D88" s="104"/>
      <c r="E88" s="104" t="s">
        <v>230</v>
      </c>
      <c r="F88" s="104" t="s">
        <v>369</v>
      </c>
      <c r="G88" s="104" t="s">
        <v>231</v>
      </c>
      <c r="H88" s="106" t="s">
        <v>317</v>
      </c>
      <c r="I88" s="106" t="s">
        <v>392</v>
      </c>
      <c r="J88" s="12" t="s">
        <v>312</v>
      </c>
      <c r="K88" s="13">
        <v>45958</v>
      </c>
      <c r="L88" s="14" t="s">
        <v>28</v>
      </c>
      <c r="M88" s="15">
        <f t="shared" si="30"/>
        <v>28</v>
      </c>
      <c r="N88" s="15">
        <f t="shared" si="31"/>
        <v>20</v>
      </c>
      <c r="O88" s="15">
        <f t="shared" si="32"/>
        <v>18</v>
      </c>
      <c r="P88" s="15">
        <f t="shared" si="33"/>
        <v>0</v>
      </c>
      <c r="Q88" s="15">
        <f t="shared" si="34"/>
        <v>8</v>
      </c>
      <c r="R88" s="15">
        <f t="shared" si="35"/>
        <v>2</v>
      </c>
      <c r="S88" s="15">
        <f t="shared" si="36"/>
        <v>0</v>
      </c>
      <c r="T88" s="15">
        <f t="shared" si="37"/>
        <v>0</v>
      </c>
      <c r="U88" s="15">
        <f t="shared" si="38"/>
        <v>0</v>
      </c>
      <c r="V88" s="16">
        <f t="shared" si="39"/>
        <v>2</v>
      </c>
      <c r="W88" s="15">
        <f t="shared" si="40"/>
        <v>1</v>
      </c>
      <c r="X88" s="17">
        <f t="shared" si="41"/>
        <v>0</v>
      </c>
      <c r="Y88" s="17">
        <f t="shared" si="42"/>
        <v>0</v>
      </c>
      <c r="Z88" s="16">
        <f t="shared" si="43"/>
        <v>2</v>
      </c>
      <c r="AA88" s="190" t="s">
        <v>31</v>
      </c>
      <c r="AB88" s="184" t="s">
        <v>30</v>
      </c>
      <c r="AC88" s="184" t="s">
        <v>30</v>
      </c>
      <c r="AD88" s="184" t="s">
        <v>30</v>
      </c>
      <c r="AE88" s="184" t="s">
        <v>30</v>
      </c>
      <c r="AF88" s="190" t="s">
        <v>31</v>
      </c>
      <c r="AG88" s="190" t="s">
        <v>31</v>
      </c>
      <c r="AH88" s="190" t="s">
        <v>31</v>
      </c>
      <c r="AI88" s="184" t="s">
        <v>30</v>
      </c>
      <c r="AJ88" s="192" t="s">
        <v>32</v>
      </c>
      <c r="AK88" s="184" t="s">
        <v>30</v>
      </c>
      <c r="AL88" s="184" t="s">
        <v>30</v>
      </c>
      <c r="AM88" s="183" t="s">
        <v>133</v>
      </c>
      <c r="AN88" s="190" t="s">
        <v>31</v>
      </c>
      <c r="AO88" s="190" t="s">
        <v>31</v>
      </c>
      <c r="AP88" s="184" t="s">
        <v>30</v>
      </c>
      <c r="AQ88" s="184" t="s">
        <v>30</v>
      </c>
      <c r="AR88" s="184" t="s">
        <v>30</v>
      </c>
      <c r="AS88" s="184" t="s">
        <v>30</v>
      </c>
      <c r="AT88" s="184" t="s">
        <v>30</v>
      </c>
      <c r="AU88" s="184" t="s">
        <v>30</v>
      </c>
      <c r="AV88" s="190" t="s">
        <v>31</v>
      </c>
      <c r="AW88" s="183" t="s">
        <v>133</v>
      </c>
      <c r="AX88" s="184" t="s">
        <v>30</v>
      </c>
      <c r="AY88" s="184" t="s">
        <v>30</v>
      </c>
      <c r="AZ88" s="184" t="s">
        <v>30</v>
      </c>
      <c r="BA88" s="184" t="s">
        <v>30</v>
      </c>
      <c r="BB88" s="190" t="s">
        <v>31</v>
      </c>
      <c r="BC88" s="184"/>
      <c r="BD88" s="184"/>
      <c r="BE88" s="184"/>
      <c r="BF88" s="185"/>
      <c r="BG88" s="186">
        <f t="shared" si="44"/>
        <v>0</v>
      </c>
      <c r="BH88" s="187"/>
      <c r="BJ88" s="188"/>
      <c r="BN88" s="181"/>
      <c r="BS88" s="181"/>
    </row>
    <row r="89" spans="1:71" ht="13.8" customHeight="1" x14ac:dyDescent="0.3">
      <c r="A89" s="103" t="s">
        <v>393</v>
      </c>
      <c r="B89" s="103"/>
      <c r="C89" s="104" t="s">
        <v>394</v>
      </c>
      <c r="D89" s="104"/>
      <c r="E89" s="104" t="s">
        <v>230</v>
      </c>
      <c r="F89" s="104" t="s">
        <v>369</v>
      </c>
      <c r="G89" s="104" t="s">
        <v>231</v>
      </c>
      <c r="H89" s="106" t="s">
        <v>317</v>
      </c>
      <c r="I89" s="106" t="s">
        <v>395</v>
      </c>
      <c r="J89" s="12" t="s">
        <v>396</v>
      </c>
      <c r="K89" s="13">
        <v>45978</v>
      </c>
      <c r="L89" s="14" t="s">
        <v>28</v>
      </c>
      <c r="M89" s="15">
        <f t="shared" si="30"/>
        <v>28</v>
      </c>
      <c r="N89" s="15">
        <f t="shared" si="31"/>
        <v>20</v>
      </c>
      <c r="O89" s="15">
        <f t="shared" si="32"/>
        <v>17.5</v>
      </c>
      <c r="P89" s="15">
        <f t="shared" si="33"/>
        <v>0</v>
      </c>
      <c r="Q89" s="15">
        <f t="shared" si="34"/>
        <v>8</v>
      </c>
      <c r="R89" s="15">
        <f t="shared" si="35"/>
        <v>2</v>
      </c>
      <c r="S89" s="15">
        <f t="shared" si="36"/>
        <v>0</v>
      </c>
      <c r="T89" s="15">
        <f t="shared" si="37"/>
        <v>0</v>
      </c>
      <c r="U89" s="15">
        <f t="shared" si="38"/>
        <v>0</v>
      </c>
      <c r="V89" s="16">
        <f t="shared" si="39"/>
        <v>2.5</v>
      </c>
      <c r="W89" s="15">
        <f t="shared" si="40"/>
        <v>2</v>
      </c>
      <c r="X89" s="17">
        <f t="shared" si="41"/>
        <v>0</v>
      </c>
      <c r="Y89" s="17">
        <f t="shared" si="42"/>
        <v>0</v>
      </c>
      <c r="Z89" s="16">
        <f t="shared" si="43"/>
        <v>2.5</v>
      </c>
      <c r="AA89" s="190" t="s">
        <v>31</v>
      </c>
      <c r="AB89" s="184" t="s">
        <v>30</v>
      </c>
      <c r="AC89" s="183" t="s">
        <v>133</v>
      </c>
      <c r="AD89" s="192" t="s">
        <v>32</v>
      </c>
      <c r="AE89" s="184" t="s">
        <v>30</v>
      </c>
      <c r="AF89" s="190" t="s">
        <v>31</v>
      </c>
      <c r="AG89" s="190" t="s">
        <v>31</v>
      </c>
      <c r="AH89" s="190" t="s">
        <v>31</v>
      </c>
      <c r="AI89" s="183" t="s">
        <v>133</v>
      </c>
      <c r="AJ89" s="192" t="s">
        <v>30</v>
      </c>
      <c r="AK89" s="184" t="s">
        <v>30</v>
      </c>
      <c r="AL89" s="184" t="s">
        <v>30</v>
      </c>
      <c r="AM89" s="193" t="s">
        <v>34</v>
      </c>
      <c r="AN89" s="190" t="s">
        <v>31</v>
      </c>
      <c r="AO89" s="190" t="s">
        <v>31</v>
      </c>
      <c r="AP89" s="184" t="s">
        <v>30</v>
      </c>
      <c r="AQ89" s="192" t="s">
        <v>32</v>
      </c>
      <c r="AR89" s="184" t="s">
        <v>30</v>
      </c>
      <c r="AS89" s="184" t="s">
        <v>30</v>
      </c>
      <c r="AT89" s="184" t="s">
        <v>30</v>
      </c>
      <c r="AU89" s="184" t="s">
        <v>30</v>
      </c>
      <c r="AV89" s="190" t="s">
        <v>31</v>
      </c>
      <c r="AW89" s="184" t="s">
        <v>30</v>
      </c>
      <c r="AX89" s="184" t="s">
        <v>30</v>
      </c>
      <c r="AY89" s="184" t="s">
        <v>30</v>
      </c>
      <c r="AZ89" s="184" t="s">
        <v>30</v>
      </c>
      <c r="BA89" s="184" t="s">
        <v>30</v>
      </c>
      <c r="BB89" s="190" t="s">
        <v>31</v>
      </c>
      <c r="BC89" s="184"/>
      <c r="BD89" s="184"/>
      <c r="BE89" s="184"/>
      <c r="BF89" s="185"/>
      <c r="BG89" s="186">
        <f t="shared" si="44"/>
        <v>0</v>
      </c>
      <c r="BH89" s="187"/>
      <c r="BJ89" s="188"/>
      <c r="BN89" s="181"/>
      <c r="BS89" s="181"/>
    </row>
    <row r="90" spans="1:71" ht="13.8" customHeight="1" x14ac:dyDescent="0.3">
      <c r="A90" s="103" t="s">
        <v>397</v>
      </c>
      <c r="B90" s="103"/>
      <c r="C90" s="104" t="s">
        <v>398</v>
      </c>
      <c r="D90" s="104"/>
      <c r="E90" s="104" t="s">
        <v>230</v>
      </c>
      <c r="F90" s="104" t="s">
        <v>369</v>
      </c>
      <c r="G90" s="104" t="s">
        <v>231</v>
      </c>
      <c r="H90" s="106" t="s">
        <v>317</v>
      </c>
      <c r="I90" s="106" t="s">
        <v>399</v>
      </c>
      <c r="J90" s="12" t="s">
        <v>35</v>
      </c>
      <c r="K90" s="13">
        <v>45978</v>
      </c>
      <c r="L90" s="14" t="s">
        <v>28</v>
      </c>
      <c r="M90" s="15">
        <f t="shared" si="30"/>
        <v>28</v>
      </c>
      <c r="N90" s="15">
        <f t="shared" si="31"/>
        <v>20</v>
      </c>
      <c r="O90" s="15">
        <f t="shared" si="32"/>
        <v>17</v>
      </c>
      <c r="P90" s="15">
        <f t="shared" si="33"/>
        <v>0</v>
      </c>
      <c r="Q90" s="15">
        <f t="shared" si="34"/>
        <v>8</v>
      </c>
      <c r="R90" s="15">
        <f t="shared" si="35"/>
        <v>3</v>
      </c>
      <c r="S90" s="15">
        <f t="shared" si="36"/>
        <v>0</v>
      </c>
      <c r="T90" s="15">
        <f t="shared" si="37"/>
        <v>2</v>
      </c>
      <c r="U90" s="15">
        <f t="shared" si="38"/>
        <v>0</v>
      </c>
      <c r="V90" s="16">
        <f t="shared" si="39"/>
        <v>3</v>
      </c>
      <c r="W90" s="15">
        <f t="shared" si="40"/>
        <v>9</v>
      </c>
      <c r="X90" s="17">
        <f t="shared" si="41"/>
        <v>0</v>
      </c>
      <c r="Y90" s="17">
        <f t="shared" si="42"/>
        <v>0</v>
      </c>
      <c r="Z90" s="16">
        <f t="shared" si="43"/>
        <v>3</v>
      </c>
      <c r="AA90" s="190" t="s">
        <v>31</v>
      </c>
      <c r="AB90" s="183" t="s">
        <v>133</v>
      </c>
      <c r="AC90" s="192" t="s">
        <v>33</v>
      </c>
      <c r="AD90" s="192" t="s">
        <v>215</v>
      </c>
      <c r="AE90" s="192" t="s">
        <v>32</v>
      </c>
      <c r="AF90" s="190" t="s">
        <v>31</v>
      </c>
      <c r="AG90" s="190" t="s">
        <v>31</v>
      </c>
      <c r="AH90" s="190" t="s">
        <v>31</v>
      </c>
      <c r="AI90" s="184" t="s">
        <v>30</v>
      </c>
      <c r="AJ90" s="192" t="s">
        <v>32</v>
      </c>
      <c r="AK90" s="199" t="s">
        <v>30</v>
      </c>
      <c r="AL90" s="183" t="s">
        <v>133</v>
      </c>
      <c r="AM90" s="184" t="s">
        <v>30</v>
      </c>
      <c r="AN90" s="190" t="s">
        <v>31</v>
      </c>
      <c r="AO90" s="190" t="s">
        <v>31</v>
      </c>
      <c r="AP90" s="184" t="s">
        <v>30</v>
      </c>
      <c r="AQ90" s="192" t="s">
        <v>32</v>
      </c>
      <c r="AR90" s="184" t="s">
        <v>30</v>
      </c>
      <c r="AS90" s="183" t="s">
        <v>133</v>
      </c>
      <c r="AT90" s="184" t="s">
        <v>30</v>
      </c>
      <c r="AU90" s="192" t="s">
        <v>32</v>
      </c>
      <c r="AV90" s="190" t="s">
        <v>31</v>
      </c>
      <c r="AW90" s="192" t="s">
        <v>32</v>
      </c>
      <c r="AX90" s="184" t="s">
        <v>30</v>
      </c>
      <c r="AY90" s="192" t="s">
        <v>32</v>
      </c>
      <c r="AZ90" s="192" t="s">
        <v>32</v>
      </c>
      <c r="BA90" s="192" t="s">
        <v>32</v>
      </c>
      <c r="BB90" s="190" t="s">
        <v>31</v>
      </c>
      <c r="BC90" s="184"/>
      <c r="BD90" s="184"/>
      <c r="BE90" s="184"/>
      <c r="BF90" s="185"/>
      <c r="BG90" s="186">
        <f t="shared" si="44"/>
        <v>0</v>
      </c>
      <c r="BH90" s="187"/>
      <c r="BJ90" s="188"/>
      <c r="BN90" s="181"/>
      <c r="BS90" s="181"/>
    </row>
    <row r="91" spans="1:71" ht="13.8" customHeight="1" x14ac:dyDescent="0.3">
      <c r="A91" s="103" t="s">
        <v>400</v>
      </c>
      <c r="B91" s="103"/>
      <c r="C91" s="104" t="s">
        <v>401</v>
      </c>
      <c r="D91" s="104"/>
      <c r="E91" s="104" t="s">
        <v>230</v>
      </c>
      <c r="F91" s="104" t="s">
        <v>369</v>
      </c>
      <c r="G91" s="104" t="s">
        <v>231</v>
      </c>
      <c r="H91" s="106" t="s">
        <v>317</v>
      </c>
      <c r="I91" s="106" t="s">
        <v>402</v>
      </c>
      <c r="J91" s="12" t="s">
        <v>35</v>
      </c>
      <c r="K91" s="13">
        <v>45985</v>
      </c>
      <c r="L91" s="14" t="s">
        <v>28</v>
      </c>
      <c r="M91" s="15">
        <f t="shared" si="30"/>
        <v>28</v>
      </c>
      <c r="N91" s="15">
        <f t="shared" si="31"/>
        <v>20</v>
      </c>
      <c r="O91" s="15">
        <f t="shared" si="32"/>
        <v>19</v>
      </c>
      <c r="P91" s="15">
        <f t="shared" si="33"/>
        <v>0</v>
      </c>
      <c r="Q91" s="15">
        <f t="shared" si="34"/>
        <v>8</v>
      </c>
      <c r="R91" s="15">
        <f t="shared" si="35"/>
        <v>1</v>
      </c>
      <c r="S91" s="15">
        <f t="shared" si="36"/>
        <v>0</v>
      </c>
      <c r="T91" s="15">
        <f t="shared" si="37"/>
        <v>0</v>
      </c>
      <c r="U91" s="15">
        <f t="shared" si="38"/>
        <v>0</v>
      </c>
      <c r="V91" s="16">
        <f t="shared" si="39"/>
        <v>1</v>
      </c>
      <c r="W91" s="15">
        <f t="shared" si="40"/>
        <v>0</v>
      </c>
      <c r="X91" s="17">
        <f t="shared" si="41"/>
        <v>0</v>
      </c>
      <c r="Y91" s="17">
        <f t="shared" si="42"/>
        <v>0</v>
      </c>
      <c r="Z91" s="16">
        <f t="shared" si="43"/>
        <v>1</v>
      </c>
      <c r="AA91" s="190" t="s">
        <v>31</v>
      </c>
      <c r="AB91" s="184" t="s">
        <v>30</v>
      </c>
      <c r="AC91" s="184" t="s">
        <v>30</v>
      </c>
      <c r="AD91" s="184" t="s">
        <v>30</v>
      </c>
      <c r="AE91" s="184" t="s">
        <v>30</v>
      </c>
      <c r="AF91" s="190" t="s">
        <v>31</v>
      </c>
      <c r="AG91" s="190" t="s">
        <v>31</v>
      </c>
      <c r="AH91" s="190" t="s">
        <v>31</v>
      </c>
      <c r="AI91" s="184" t="s">
        <v>30</v>
      </c>
      <c r="AJ91" s="184" t="s">
        <v>30</v>
      </c>
      <c r="AK91" s="184" t="s">
        <v>30</v>
      </c>
      <c r="AL91" s="184" t="s">
        <v>30</v>
      </c>
      <c r="AM91" s="184" t="s">
        <v>30</v>
      </c>
      <c r="AN91" s="190" t="s">
        <v>31</v>
      </c>
      <c r="AO91" s="190" t="s">
        <v>31</v>
      </c>
      <c r="AP91" s="184" t="s">
        <v>30</v>
      </c>
      <c r="AQ91" s="184" t="s">
        <v>30</v>
      </c>
      <c r="AR91" s="184" t="s">
        <v>30</v>
      </c>
      <c r="AS91" s="184" t="s">
        <v>30</v>
      </c>
      <c r="AT91" s="184" t="s">
        <v>30</v>
      </c>
      <c r="AU91" s="184" t="s">
        <v>30</v>
      </c>
      <c r="AV91" s="190" t="s">
        <v>31</v>
      </c>
      <c r="AW91" s="183" t="s">
        <v>133</v>
      </c>
      <c r="AX91" s="184" t="s">
        <v>30</v>
      </c>
      <c r="AY91" s="184" t="s">
        <v>30</v>
      </c>
      <c r="AZ91" s="184" t="s">
        <v>30</v>
      </c>
      <c r="BA91" s="184" t="s">
        <v>30</v>
      </c>
      <c r="BB91" s="190" t="s">
        <v>31</v>
      </c>
      <c r="BC91" s="184"/>
      <c r="BD91" s="184"/>
      <c r="BE91" s="184"/>
      <c r="BF91" s="185"/>
      <c r="BG91" s="186">
        <f t="shared" si="44"/>
        <v>0</v>
      </c>
      <c r="BH91" s="187"/>
      <c r="BJ91" s="188"/>
      <c r="BN91" s="181"/>
      <c r="BS91" s="181"/>
    </row>
    <row r="92" spans="1:71" ht="13.8" customHeight="1" x14ac:dyDescent="0.3">
      <c r="A92" s="120" t="s">
        <v>604</v>
      </c>
      <c r="B92" s="120"/>
      <c r="C92" s="121" t="s">
        <v>605</v>
      </c>
      <c r="D92" s="126"/>
      <c r="E92" s="104" t="s">
        <v>230</v>
      </c>
      <c r="F92" s="104" t="s">
        <v>369</v>
      </c>
      <c r="G92" s="104" t="s">
        <v>231</v>
      </c>
      <c r="H92" s="106" t="s">
        <v>317</v>
      </c>
      <c r="I92" s="106" t="s">
        <v>606</v>
      </c>
      <c r="J92" s="12" t="s">
        <v>35</v>
      </c>
      <c r="K92" s="13">
        <v>46000</v>
      </c>
      <c r="L92" s="112" t="s">
        <v>206</v>
      </c>
      <c r="M92" s="15">
        <f>N92+Q92+U92</f>
        <v>10</v>
      </c>
      <c r="N92" s="15">
        <f>O92+R92+(COUNTIF(AA92:BE92,"P/2")/2)+(COUNTIF(AA92:BE92,"TR-P/2")/2)</f>
        <v>6</v>
      </c>
      <c r="O92" s="15">
        <f>COUNTIF(AA92:BE92,"P")+COUNTIF(AA92:BE92,"RP")+COUNTIF(AA92:BE92,"UT-RP")+COUNTIF(AA92:BE92,"AT-RP")+COUNTIF(AA92:BE92,"AT")+COUNTIF(AA92:BE92,"UT")+COUNTIF(AA92:BE92,"MU")+COUNTIF(AA92:BE92,"AT-MU")+COUNTIF(AA92:BE92,"UT-MU")+COUNTIF(AA92:BE92,"EL")+COUNTIF(AA92:BE92,"UT-EL")+COUNTIF(AA92:BE92,"AT-EL")+COUNTIF(AA92:BE92,"EL-MU")+COUNTIF(AA92:BE92,"TR")+COUNTIF(AA92:BE92,"TR-MU")+COUNTIF(AA92:BE92,"TR-EL")+COUNTIF(AA92:BE92,"TR-AT")+COUNTIF(AA92:BE92,"TR-UT")+COUNTIF(AA92:BE92,"TR-P")+(COUNTIF(AA92:BE92,"P/2")/2)</f>
        <v>4</v>
      </c>
      <c r="P92" s="15">
        <f>COUNTIF(AA92:BE92,"Leave")</f>
        <v>0</v>
      </c>
      <c r="Q92" s="15">
        <f>COUNTIF(AA92:BE92,"Off")+COUNTIF(AA92:BE92,"TR-Off")</f>
        <v>4</v>
      </c>
      <c r="R92" s="15">
        <f>COUNTIF(AA92:BE92,"NCNS")+COUNTIF(AA92:BE92,"A")+COUNTIF(AA92:BE92,"U")+COUNTIF(AA92:BE92,"SL")+COUNTIF(AA92:BE92,"UC")+COUNTIF(AA92:BE92,"TR-UC")+COUNTIF(AA92:BE92,"TR-U")+COUNTIF(AA92:BE92,"TR-NCNS")</f>
        <v>2</v>
      </c>
      <c r="S92" s="15">
        <f>(COUNTIF(AA92:BE92,"A")+(COUNTIF(AA92:BE92,"CL")+(COUNTIF(AA92:BE92,"SL"))))</f>
        <v>0</v>
      </c>
      <c r="T92" s="15">
        <f>COUNTIF(AA92:BE92,"EL")+COUNTIF(AA92:BE92,"AT-EL")+COUNTIF(AA92:BE92,"UT-EL")+COUNTIF(AA92:BE92,"EL-MU")++COUNTIF(AA92:BE92,"TR-EL")</f>
        <v>0</v>
      </c>
      <c r="U92" s="15">
        <f>(COUNTIF(AA92:BE92,"Leave")+(COUNTIF(AA92:BE92,"CL")+(COUNTIF(AA92:BE92,"AU")))+(COUNTIF(AA92:BE92,"TR-AU"))+(COUNTIF(AA92:BE92,"ML")))</f>
        <v>0</v>
      </c>
      <c r="V92" s="16">
        <f>COUNTIF(AA92:BE92,"AU")+COUNTIF(AA92:BE92,"U")+COUNTIF(AA92:BE92,"UC")+COUNTIF(AA92:BE92,"NCNS")+COUNTIF(AA92:BE92,"TR-AU")+COUNTIF(AA92:BE92,"TR-U")+COUNTIF(AA92:BE92,"TR-UC")+COUNTIF(AA92:BE92,"TR-NCNS")+(COUNTIF(AA92:BE92,"P/2")/2)+(COUNTIF(AA92:BE92,"TR-P/2")/2)</f>
        <v>2</v>
      </c>
      <c r="W92" s="15">
        <f>COUNTIF(AA92:BE92,"AT-RP")+COUNTIF(AA92:BE92,"AT")+COUNTIF(AA92:BE92,"AT-MU")+COUNTIF(AA92:BE92,"AT-EL")+COUNTIF(AA92:BE92,"TR-AT")+COUNTIF(AA92:BE92,"UT-RP")+COUNTIF(AA92:BE92,"UT")+COUNTIF(AA92:BE92,"UT-MU")+COUNTIF(AA92:BE92,"UT-EL")+COUNTIF(AA92:BE92,"TR-UT")</f>
        <v>0</v>
      </c>
      <c r="X92" s="17">
        <f>COUNTIF(AA92:BE92,"MU")+COUNTIF(AA92:BE92,"T-MU")+COUNTIF(AA92:BE92,"EL-MU")+COUNTIF(AA92:BE92,"TR-MU")</f>
        <v>0</v>
      </c>
      <c r="Y92" s="17">
        <f>COUNTIF(AA92:BE92,"ML")</f>
        <v>0</v>
      </c>
      <c r="Z92" s="16">
        <f>V92+S92+P92+Y92</f>
        <v>2</v>
      </c>
      <c r="AA92" s="190" t="s">
        <v>31</v>
      </c>
      <c r="AB92" s="193" t="s">
        <v>30</v>
      </c>
      <c r="AC92" s="183" t="s">
        <v>133</v>
      </c>
      <c r="AD92" s="193" t="s">
        <v>30</v>
      </c>
      <c r="AE92" s="183" t="s">
        <v>133</v>
      </c>
      <c r="AF92" s="190" t="s">
        <v>31</v>
      </c>
      <c r="AG92" s="190" t="s">
        <v>31</v>
      </c>
      <c r="AH92" s="190" t="s">
        <v>31</v>
      </c>
      <c r="AI92" s="193" t="s">
        <v>30</v>
      </c>
      <c r="AJ92" s="193" t="s">
        <v>30</v>
      </c>
      <c r="AK92" s="183" t="s">
        <v>162</v>
      </c>
      <c r="AL92" s="183" t="s">
        <v>162</v>
      </c>
      <c r="AM92" s="183" t="s">
        <v>162</v>
      </c>
      <c r="AN92" s="183" t="s">
        <v>162</v>
      </c>
      <c r="AO92" s="183" t="s">
        <v>162</v>
      </c>
      <c r="AP92" s="183" t="s">
        <v>162</v>
      </c>
      <c r="AQ92" s="183" t="s">
        <v>162</v>
      </c>
      <c r="AR92" s="183" t="s">
        <v>162</v>
      </c>
      <c r="AS92" s="183" t="s">
        <v>162</v>
      </c>
      <c r="AT92" s="183" t="s">
        <v>162</v>
      </c>
      <c r="AU92" s="183" t="s">
        <v>162</v>
      </c>
      <c r="AV92" s="183" t="s">
        <v>162</v>
      </c>
      <c r="AW92" s="183" t="s">
        <v>162</v>
      </c>
      <c r="AX92" s="183" t="s">
        <v>162</v>
      </c>
      <c r="AY92" s="183" t="s">
        <v>162</v>
      </c>
      <c r="AZ92" s="183" t="s">
        <v>162</v>
      </c>
      <c r="BA92" s="183" t="s">
        <v>162</v>
      </c>
      <c r="BB92" s="183" t="s">
        <v>162</v>
      </c>
      <c r="BC92" s="184"/>
      <c r="BD92" s="184"/>
      <c r="BE92" s="184"/>
      <c r="BF92" s="185"/>
      <c r="BG92" s="186">
        <f t="shared" si="44"/>
        <v>0</v>
      </c>
      <c r="BH92" s="187"/>
      <c r="BJ92" s="188"/>
      <c r="BN92" s="181"/>
      <c r="BS92" s="181"/>
    </row>
    <row r="93" spans="1:71" ht="13.8" customHeight="1" x14ac:dyDescent="0.3">
      <c r="A93" s="103" t="s">
        <v>403</v>
      </c>
      <c r="B93" s="103"/>
      <c r="C93" s="104" t="s">
        <v>404</v>
      </c>
      <c r="D93" s="126"/>
      <c r="E93" s="104" t="s">
        <v>230</v>
      </c>
      <c r="F93" s="104" t="s">
        <v>369</v>
      </c>
      <c r="G93" s="104" t="s">
        <v>231</v>
      </c>
      <c r="H93" s="106" t="s">
        <v>317</v>
      </c>
      <c r="I93" s="106" t="s">
        <v>405</v>
      </c>
      <c r="J93" s="12" t="s">
        <v>35</v>
      </c>
      <c r="K93" s="13">
        <v>46028</v>
      </c>
      <c r="L93" s="14" t="s">
        <v>28</v>
      </c>
      <c r="M93" s="15">
        <f>N93+Q93+U93</f>
        <v>28</v>
      </c>
      <c r="N93" s="15">
        <f>O93+R93+(COUNTIF(AA93:BE93,"P/2")/2)+(COUNTIF(AA93:BE93,"TR-P/2")/2)</f>
        <v>20</v>
      </c>
      <c r="O93" s="15">
        <f>COUNTIF(AA93:BE93,"P")+COUNTIF(AA93:BE93,"RP")+COUNTIF(AA93:BE93,"UT-RP")+COUNTIF(AA93:BE93,"AT-RP")+COUNTIF(AA93:BE93,"AT")+COUNTIF(AA93:BE93,"UT")+COUNTIF(AA93:BE93,"MU")+COUNTIF(AA93:BE93,"AT-MU")+COUNTIF(AA93:BE93,"UT-MU")+COUNTIF(AA93:BE93,"EL")+COUNTIF(AA93:BE93,"UT-EL")+COUNTIF(AA93:BE93,"AT-EL")+COUNTIF(AA93:BE93,"EL-MU")+COUNTIF(AA93:BE93,"TR")+COUNTIF(AA93:BE93,"TR-MU")+COUNTIF(AA93:BE93,"TR-EL")+COUNTIF(AA93:BE93,"TR-AT")+COUNTIF(AA93:BE93,"TR-UT")+COUNTIF(AA93:BE93,"TR-P")+(COUNTIF(AA93:BE93,"P/2")/2)</f>
        <v>19</v>
      </c>
      <c r="P93" s="15">
        <f>COUNTIF(AA93:BE93,"Leave")</f>
        <v>0</v>
      </c>
      <c r="Q93" s="15">
        <f>COUNTIF(AA93:BE93,"Off")+COUNTIF(AA93:BE93,"TR-Off")</f>
        <v>8</v>
      </c>
      <c r="R93" s="15">
        <f>COUNTIF(AA93:BE93,"NCNS")+COUNTIF(AA93:BE93,"A")+COUNTIF(AA93:BE93,"U")+COUNTIF(AA93:BE93,"SL")+COUNTIF(AA93:BE93,"UC")+COUNTIF(AA93:BE93,"TR-UC")+COUNTIF(AA93:BE93,"TR-U")+COUNTIF(AA93:BE93,"TR-NCNS")</f>
        <v>1</v>
      </c>
      <c r="S93" s="15">
        <f>(COUNTIF(AA93:BE93,"A")+(COUNTIF(AA93:BE93,"CL")+(COUNTIF(AA93:BE93,"SL"))))</f>
        <v>0</v>
      </c>
      <c r="T93" s="15">
        <f>COUNTIF(AA93:BE93,"EL")+COUNTIF(AA93:BE93,"AT-EL")+COUNTIF(AA93:BE93,"UT-EL")+COUNTIF(AA93:BE93,"EL-MU")++COUNTIF(AA93:BE93,"TR-EL")</f>
        <v>0</v>
      </c>
      <c r="U93" s="15">
        <f>(COUNTIF(AA93:BE93,"Leave")+(COUNTIF(AA93:BE93,"CL")+(COUNTIF(AA93:BE93,"AU")))+(COUNTIF(AA93:BE93,"TR-AU"))+(COUNTIF(AA93:BE93,"ML")))</f>
        <v>0</v>
      </c>
      <c r="V93" s="16">
        <f>COUNTIF(AA93:BE93,"AU")+COUNTIF(AA93:BE93,"U")+COUNTIF(AA93:BE93,"UC")+COUNTIF(AA93:BE93,"NCNS")+COUNTIF(AA93:BE93,"TR-AU")+COUNTIF(AA93:BE93,"TR-U")+COUNTIF(AA93:BE93,"TR-UC")+COUNTIF(AA93:BE93,"TR-NCNS")+(COUNTIF(AA93:BE93,"P/2")/2)+(COUNTIF(AA93:BE93,"TR-P/2")/2)</f>
        <v>1</v>
      </c>
      <c r="W93" s="15">
        <f>COUNTIF(AA93:BE93,"AT-RP")+COUNTIF(AA93:BE93,"AT")+COUNTIF(AA93:BE93,"AT-MU")+COUNTIF(AA93:BE93,"AT-EL")+COUNTIF(AA93:BE93,"TR-AT")+COUNTIF(AA93:BE93,"UT-RP")+COUNTIF(AA93:BE93,"UT")+COUNTIF(AA93:BE93,"UT-MU")+COUNTIF(AA93:BE93,"UT-EL")+COUNTIF(AA93:BE93,"TR-UT")</f>
        <v>5</v>
      </c>
      <c r="X93" s="17">
        <f>COUNTIF(AA93:BE93,"MU")+COUNTIF(AA93:BE93,"T-MU")+COUNTIF(AA93:BE93,"EL-MU")+COUNTIF(AA93:BE93,"TR-MU")</f>
        <v>0</v>
      </c>
      <c r="Y93" s="17">
        <f>COUNTIF(AA93:BE93,"ML")</f>
        <v>0</v>
      </c>
      <c r="Z93" s="16">
        <f>V93+S93+P93+Y93</f>
        <v>1</v>
      </c>
      <c r="AA93" s="190" t="s">
        <v>31</v>
      </c>
      <c r="AB93" s="184" t="s">
        <v>30</v>
      </c>
      <c r="AC93" s="192" t="s">
        <v>32</v>
      </c>
      <c r="AD93" s="192" t="s">
        <v>32</v>
      </c>
      <c r="AE93" s="183" t="s">
        <v>133</v>
      </c>
      <c r="AF93" s="190" t="s">
        <v>31</v>
      </c>
      <c r="AG93" s="190" t="s">
        <v>31</v>
      </c>
      <c r="AH93" s="190" t="s">
        <v>31</v>
      </c>
      <c r="AI93" s="184" t="s">
        <v>30</v>
      </c>
      <c r="AJ93" s="184" t="s">
        <v>30</v>
      </c>
      <c r="AK93" s="184" t="s">
        <v>30</v>
      </c>
      <c r="AL93" s="184" t="s">
        <v>30</v>
      </c>
      <c r="AM93" s="192" t="s">
        <v>32</v>
      </c>
      <c r="AN93" s="190" t="s">
        <v>31</v>
      </c>
      <c r="AO93" s="190" t="s">
        <v>31</v>
      </c>
      <c r="AP93" s="192" t="s">
        <v>32</v>
      </c>
      <c r="AQ93" s="184" t="s">
        <v>30</v>
      </c>
      <c r="AR93" s="184" t="s">
        <v>30</v>
      </c>
      <c r="AS93" s="184" t="s">
        <v>30</v>
      </c>
      <c r="AT93" s="184" t="s">
        <v>30</v>
      </c>
      <c r="AU93" s="184" t="s">
        <v>30</v>
      </c>
      <c r="AV93" s="190" t="s">
        <v>31</v>
      </c>
      <c r="AW93" s="184" t="s">
        <v>30</v>
      </c>
      <c r="AX93" s="184" t="s">
        <v>30</v>
      </c>
      <c r="AY93" s="184" t="s">
        <v>30</v>
      </c>
      <c r="AZ93" s="184" t="s">
        <v>30</v>
      </c>
      <c r="BA93" s="192" t="s">
        <v>32</v>
      </c>
      <c r="BB93" s="190" t="s">
        <v>31</v>
      </c>
      <c r="BC93" s="184"/>
      <c r="BD93" s="184"/>
      <c r="BE93" s="184"/>
      <c r="BF93" s="185"/>
      <c r="BG93" s="186">
        <f t="shared" si="44"/>
        <v>0</v>
      </c>
      <c r="BH93" s="187"/>
      <c r="BJ93" s="188"/>
      <c r="BN93" s="181"/>
      <c r="BS93" s="181"/>
    </row>
    <row r="94" spans="1:71" ht="13.8" customHeight="1" x14ac:dyDescent="0.3">
      <c r="A94" s="103" t="s">
        <v>406</v>
      </c>
      <c r="B94" s="103"/>
      <c r="C94" s="104" t="s">
        <v>407</v>
      </c>
      <c r="D94" s="126"/>
      <c r="E94" s="104" t="s">
        <v>230</v>
      </c>
      <c r="F94" s="104" t="s">
        <v>369</v>
      </c>
      <c r="G94" s="104" t="s">
        <v>231</v>
      </c>
      <c r="H94" s="106" t="s">
        <v>317</v>
      </c>
      <c r="I94" s="106" t="s">
        <v>408</v>
      </c>
      <c r="J94" s="12" t="s">
        <v>35</v>
      </c>
      <c r="K94" s="13">
        <v>46029</v>
      </c>
      <c r="L94" s="14" t="s">
        <v>28</v>
      </c>
      <c r="M94" s="15">
        <f>N94+Q94+U94</f>
        <v>28</v>
      </c>
      <c r="N94" s="15">
        <f>O94+R94+(COUNTIF(AA94:BE94,"P/2")/2)+(COUNTIF(AA94:BE94,"TR-P/2")/2)</f>
        <v>20</v>
      </c>
      <c r="O94" s="15">
        <f>COUNTIF(AA94:BE94,"P")+COUNTIF(AA94:BE94,"RP")+COUNTIF(AA94:BE94,"UT-RP")+COUNTIF(AA94:BE94,"AT-RP")+COUNTIF(AA94:BE94,"AT")+COUNTIF(AA94:BE94,"UT")+COUNTIF(AA94:BE94,"MU")+COUNTIF(AA94:BE94,"AT-MU")+COUNTIF(AA94:BE94,"UT-MU")+COUNTIF(AA94:BE94,"EL")+COUNTIF(AA94:BE94,"UT-EL")+COUNTIF(AA94:BE94,"AT-EL")+COUNTIF(AA94:BE94,"EL-MU")+COUNTIF(AA94:BE94,"TR")+COUNTIF(AA94:BE94,"TR-MU")+COUNTIF(AA94:BE94,"TR-EL")+COUNTIF(AA94:BE94,"TR-AT")+COUNTIF(AA94:BE94,"TR-UT")+COUNTIF(AA94:BE94,"TR-P")+(COUNTIF(AA94:BE94,"P/2")/2)</f>
        <v>12.5</v>
      </c>
      <c r="P94" s="15">
        <f>COUNTIF(AA94:BE94,"Leave")</f>
        <v>0</v>
      </c>
      <c r="Q94" s="15">
        <f>COUNTIF(AA94:BE94,"Off")+COUNTIF(AA94:BE94,"TR-Off")</f>
        <v>8</v>
      </c>
      <c r="R94" s="15">
        <f>COUNTIF(AA94:BE94,"NCNS")+COUNTIF(AA94:BE94,"A")+COUNTIF(AA94:BE94,"U")+COUNTIF(AA94:BE94,"SL")+COUNTIF(AA94:BE94,"UC")+COUNTIF(AA94:BE94,"TR-UC")+COUNTIF(AA94:BE94,"TR-U")+COUNTIF(AA94:BE94,"TR-NCNS")</f>
        <v>7</v>
      </c>
      <c r="S94" s="15">
        <f>(COUNTIF(AA94:BE94,"A")+(COUNTIF(AA94:BE94,"CL")+(COUNTIF(AA94:BE94,"SL"))))</f>
        <v>0</v>
      </c>
      <c r="T94" s="15">
        <f>COUNTIF(AA94:BE94,"EL")+COUNTIF(AA94:BE94,"AT-EL")+COUNTIF(AA94:BE94,"UT-EL")+COUNTIF(AA94:BE94,"EL-MU")++COUNTIF(AA94:BE94,"TR-EL")</f>
        <v>0</v>
      </c>
      <c r="U94" s="15">
        <f>(COUNTIF(AA94:BE94,"Leave")+(COUNTIF(AA94:BE94,"CL")+(COUNTIF(AA94:BE94,"AU")))+(COUNTIF(AA94:BE94,"TR-AU"))+(COUNTIF(AA94:BE94,"ML")))</f>
        <v>0</v>
      </c>
      <c r="V94" s="16">
        <f>COUNTIF(AA94:BE94,"AU")+COUNTIF(AA94:BE94,"U")+COUNTIF(AA94:BE94,"UC")+COUNTIF(AA94:BE94,"NCNS")+COUNTIF(AA94:BE94,"TR-AU")+COUNTIF(AA94:BE94,"TR-U")+COUNTIF(AA94:BE94,"TR-UC")+COUNTIF(AA94:BE94,"TR-NCNS")+(COUNTIF(AA94:BE94,"P/2")/2)+(COUNTIF(AA94:BE94,"TR-P/2")/2)</f>
        <v>7.5</v>
      </c>
      <c r="W94" s="15">
        <f>COUNTIF(AA94:BE94,"AT-RP")+COUNTIF(AA94:BE94,"AT")+COUNTIF(AA94:BE94,"AT-MU")+COUNTIF(AA94:BE94,"AT-EL")+COUNTIF(AA94:BE94,"TR-AT")+COUNTIF(AA94:BE94,"UT-RP")+COUNTIF(AA94:BE94,"UT")+COUNTIF(AA94:BE94,"UT-MU")+COUNTIF(AA94:BE94,"UT-EL")+COUNTIF(AA94:BE94,"TR-UT")</f>
        <v>0</v>
      </c>
      <c r="X94" s="17">
        <f>COUNTIF(AA94:BE94,"MU")+COUNTIF(AA94:BE94,"T-MU")+COUNTIF(AA94:BE94,"EL-MU")+COUNTIF(AA94:BE94,"TR-MU")</f>
        <v>0</v>
      </c>
      <c r="Y94" s="17">
        <f>COUNTIF(AA94:BE94,"ML")</f>
        <v>0</v>
      </c>
      <c r="Z94" s="16">
        <f>V94+S94+P94+Y94</f>
        <v>7.5</v>
      </c>
      <c r="AA94" s="190" t="s">
        <v>31</v>
      </c>
      <c r="AB94" s="192" t="s">
        <v>30</v>
      </c>
      <c r="AC94" s="184" t="s">
        <v>30</v>
      </c>
      <c r="AD94" s="184" t="s">
        <v>30</v>
      </c>
      <c r="AE94" s="184" t="s">
        <v>30</v>
      </c>
      <c r="AF94" s="190" t="s">
        <v>31</v>
      </c>
      <c r="AG94" s="190" t="s">
        <v>31</v>
      </c>
      <c r="AH94" s="190" t="s">
        <v>31</v>
      </c>
      <c r="AI94" s="184" t="s">
        <v>30</v>
      </c>
      <c r="AJ94" s="184" t="s">
        <v>30</v>
      </c>
      <c r="AK94" s="184" t="s">
        <v>30</v>
      </c>
      <c r="AL94" s="184" t="s">
        <v>30</v>
      </c>
      <c r="AM94" s="184" t="s">
        <v>30</v>
      </c>
      <c r="AN94" s="190" t="s">
        <v>31</v>
      </c>
      <c r="AO94" s="190" t="s">
        <v>31</v>
      </c>
      <c r="AP94" s="184" t="s">
        <v>30</v>
      </c>
      <c r="AQ94" s="184" t="s">
        <v>30</v>
      </c>
      <c r="AR94" s="184" t="s">
        <v>30</v>
      </c>
      <c r="AS94" s="183" t="s">
        <v>133</v>
      </c>
      <c r="AT94" s="183" t="s">
        <v>133</v>
      </c>
      <c r="AU94" s="183" t="s">
        <v>133</v>
      </c>
      <c r="AV94" s="190" t="s">
        <v>31</v>
      </c>
      <c r="AW94" s="183" t="s">
        <v>133</v>
      </c>
      <c r="AX94" s="183" t="s">
        <v>133</v>
      </c>
      <c r="AY94" s="183" t="s">
        <v>133</v>
      </c>
      <c r="AZ94" s="193" t="s">
        <v>34</v>
      </c>
      <c r="BA94" s="183" t="s">
        <v>133</v>
      </c>
      <c r="BB94" s="190" t="s">
        <v>31</v>
      </c>
      <c r="BC94" s="184"/>
      <c r="BD94" s="184"/>
      <c r="BE94" s="184"/>
      <c r="BF94" s="185"/>
      <c r="BG94" s="186">
        <f t="shared" si="44"/>
        <v>0</v>
      </c>
      <c r="BH94" s="187"/>
      <c r="BJ94" s="188"/>
      <c r="BN94" s="181"/>
      <c r="BS94" s="181"/>
    </row>
    <row r="95" spans="1:71" ht="13.8" customHeight="1" x14ac:dyDescent="0.3">
      <c r="A95" s="103" t="s">
        <v>409</v>
      </c>
      <c r="B95" s="103"/>
      <c r="C95" s="104" t="s">
        <v>410</v>
      </c>
      <c r="D95" s="126"/>
      <c r="E95" s="104" t="s">
        <v>230</v>
      </c>
      <c r="F95" s="104" t="s">
        <v>369</v>
      </c>
      <c r="G95" s="104" t="s">
        <v>231</v>
      </c>
      <c r="H95" s="106" t="s">
        <v>317</v>
      </c>
      <c r="I95" s="106" t="s">
        <v>411</v>
      </c>
      <c r="J95" s="12" t="s">
        <v>35</v>
      </c>
      <c r="K95" s="13">
        <v>46034</v>
      </c>
      <c r="L95" s="14" t="s">
        <v>28</v>
      </c>
      <c r="M95" s="15">
        <f t="shared" ref="M95:M100" si="45">N95+Q95+U95</f>
        <v>28</v>
      </c>
      <c r="N95" s="15">
        <f t="shared" ref="N95:N100" si="46">O95+R95+(COUNTIF(AA95:BE95,"P/2")/2)+(COUNTIF(AA95:BE95,"TR-P/2")/2)</f>
        <v>20</v>
      </c>
      <c r="O95" s="15">
        <f t="shared" ref="O95:O100" si="47">COUNTIF(AA95:BE95,"P")+COUNTIF(AA95:BE95,"RP")+COUNTIF(AA95:BE95,"UT-RP")+COUNTIF(AA95:BE95,"AT-RP")+COUNTIF(AA95:BE95,"AT")+COUNTIF(AA95:BE95,"UT")+COUNTIF(AA95:BE95,"MU")+COUNTIF(AA95:BE95,"AT-MU")+COUNTIF(AA95:BE95,"UT-MU")+COUNTIF(AA95:BE95,"EL")+COUNTIF(AA95:BE95,"UT-EL")+COUNTIF(AA95:BE95,"AT-EL")+COUNTIF(AA95:BE95,"EL-MU")+COUNTIF(AA95:BE95,"TR")+COUNTIF(AA95:BE95,"TR-MU")+COUNTIF(AA95:BE95,"TR-EL")+COUNTIF(AA95:BE95,"TR-AT")+COUNTIF(AA95:BE95,"TR-UT")+COUNTIF(AA95:BE95,"TR-P")+(COUNTIF(AA95:BE95,"P/2")/2)</f>
        <v>16.5</v>
      </c>
      <c r="P95" s="15">
        <f t="shared" ref="P95:P100" si="48">COUNTIF(AA95:BE95,"Leave")</f>
        <v>0</v>
      </c>
      <c r="Q95" s="15">
        <f t="shared" ref="Q95:Q100" si="49">COUNTIF(AA95:BE95,"Off")+COUNTIF(AA95:BE95,"TR-Off")</f>
        <v>8</v>
      </c>
      <c r="R95" s="15">
        <f t="shared" ref="R95:R100" si="50">COUNTIF(AA95:BE95,"NCNS")+COUNTIF(AA95:BE95,"A")+COUNTIF(AA95:BE95,"U")+COUNTIF(AA95:BE95,"SL")+COUNTIF(AA95:BE95,"UC")+COUNTIF(AA95:BE95,"TR-UC")+COUNTIF(AA95:BE95,"TR-U")+COUNTIF(AA95:BE95,"TR-NCNS")</f>
        <v>3</v>
      </c>
      <c r="S95" s="15">
        <f t="shared" ref="S95:S100" si="51">(COUNTIF(AA95:BE95,"A")+(COUNTIF(AA95:BE95,"CL")+(COUNTIF(AA95:BE95,"SL"))))</f>
        <v>0</v>
      </c>
      <c r="T95" s="15">
        <f t="shared" ref="T95:T100" si="52">COUNTIF(AA95:BE95,"EL")+COUNTIF(AA95:BE95,"AT-EL")+COUNTIF(AA95:BE95,"UT-EL")+COUNTIF(AA95:BE95,"EL-MU")++COUNTIF(AA95:BE95,"TR-EL")</f>
        <v>0</v>
      </c>
      <c r="U95" s="15">
        <f t="shared" ref="U95:U100" si="53">(COUNTIF(AA95:BE95,"Leave")+(COUNTIF(AA95:BE95,"CL")+(COUNTIF(AA95:BE95,"AU")))+(COUNTIF(AA95:BE95,"TR-AU"))+(COUNTIF(AA95:BE95,"ML")))</f>
        <v>0</v>
      </c>
      <c r="V95" s="16">
        <f t="shared" ref="V95:V100" si="54">COUNTIF(AA95:BE95,"AU")+COUNTIF(AA95:BE95,"U")+COUNTIF(AA95:BE95,"UC")+COUNTIF(AA95:BE95,"NCNS")+COUNTIF(AA95:BE95,"TR-AU")+COUNTIF(AA95:BE95,"TR-U")+COUNTIF(AA95:BE95,"TR-UC")+COUNTIF(AA95:BE95,"TR-NCNS")+(COUNTIF(AA95:BE95,"P/2")/2)+(COUNTIF(AA95:BE95,"TR-P/2")/2)</f>
        <v>3.5</v>
      </c>
      <c r="W95" s="15">
        <f t="shared" ref="W95:W100" si="55">COUNTIF(AA95:BE95,"AT-RP")+COUNTIF(AA95:BE95,"AT")+COUNTIF(AA95:BE95,"AT-MU")+COUNTIF(AA95:BE95,"AT-EL")+COUNTIF(AA95:BE95,"TR-AT")+COUNTIF(AA95:BE95,"UT-RP")+COUNTIF(AA95:BE95,"UT")+COUNTIF(AA95:BE95,"UT-MU")+COUNTIF(AA95:BE95,"UT-EL")+COUNTIF(AA95:BE95,"TR-UT")</f>
        <v>3</v>
      </c>
      <c r="X95" s="17">
        <f t="shared" ref="X95:X100" si="56">COUNTIF(AA95:BE95,"MU")+COUNTIF(AA95:BE95,"T-MU")+COUNTIF(AA95:BE95,"EL-MU")+COUNTIF(AA95:BE95,"TR-MU")</f>
        <v>0</v>
      </c>
      <c r="Y95" s="17">
        <f t="shared" ref="Y95:Y100" si="57">COUNTIF(AA95:BE95,"ML")</f>
        <v>0</v>
      </c>
      <c r="Z95" s="16">
        <f t="shared" ref="Z95:Z100" si="58">V95+S95+P95+Y95</f>
        <v>3.5</v>
      </c>
      <c r="AA95" s="190" t="s">
        <v>31</v>
      </c>
      <c r="AB95" s="184" t="s">
        <v>30</v>
      </c>
      <c r="AC95" s="183" t="s">
        <v>133</v>
      </c>
      <c r="AD95" s="184" t="s">
        <v>30</v>
      </c>
      <c r="AE95" s="184" t="s">
        <v>30</v>
      </c>
      <c r="AF95" s="190" t="s">
        <v>31</v>
      </c>
      <c r="AG95" s="190" t="s">
        <v>31</v>
      </c>
      <c r="AH95" s="190" t="s">
        <v>31</v>
      </c>
      <c r="AI95" s="184" t="s">
        <v>30</v>
      </c>
      <c r="AJ95" s="184" t="s">
        <v>30</v>
      </c>
      <c r="AK95" s="192" t="s">
        <v>32</v>
      </c>
      <c r="AL95" s="192" t="s">
        <v>32</v>
      </c>
      <c r="AM95" s="184" t="s">
        <v>30</v>
      </c>
      <c r="AN95" s="190" t="s">
        <v>31</v>
      </c>
      <c r="AO95" s="190" t="s">
        <v>31</v>
      </c>
      <c r="AP95" s="192" t="s">
        <v>32</v>
      </c>
      <c r="AQ95" s="184" t="s">
        <v>30</v>
      </c>
      <c r="AR95" s="184" t="s">
        <v>30</v>
      </c>
      <c r="AS95" s="184" t="s">
        <v>30</v>
      </c>
      <c r="AT95" s="184" t="s">
        <v>30</v>
      </c>
      <c r="AU95" s="193" t="s">
        <v>34</v>
      </c>
      <c r="AV95" s="190" t="s">
        <v>31</v>
      </c>
      <c r="AW95" s="184" t="s">
        <v>30</v>
      </c>
      <c r="AX95" s="184" t="s">
        <v>30</v>
      </c>
      <c r="AY95" s="184" t="s">
        <v>30</v>
      </c>
      <c r="AZ95" s="183" t="s">
        <v>133</v>
      </c>
      <c r="BA95" s="183" t="s">
        <v>133</v>
      </c>
      <c r="BB95" s="190" t="s">
        <v>31</v>
      </c>
      <c r="BC95" s="184"/>
      <c r="BD95" s="184"/>
      <c r="BE95" s="184"/>
      <c r="BF95" s="185"/>
      <c r="BG95" s="186">
        <f t="shared" si="44"/>
        <v>0</v>
      </c>
      <c r="BH95" s="187"/>
      <c r="BJ95" s="188"/>
      <c r="BN95" s="181"/>
      <c r="BS95" s="181"/>
    </row>
    <row r="96" spans="1:71" ht="13.8" customHeight="1" x14ac:dyDescent="0.3">
      <c r="A96" s="103" t="s">
        <v>607</v>
      </c>
      <c r="B96" s="103"/>
      <c r="C96" s="104" t="s">
        <v>608</v>
      </c>
      <c r="D96" s="126"/>
      <c r="E96" s="104" t="s">
        <v>230</v>
      </c>
      <c r="F96" s="104" t="s">
        <v>369</v>
      </c>
      <c r="G96" s="104" t="s">
        <v>231</v>
      </c>
      <c r="H96" s="106" t="s">
        <v>317</v>
      </c>
      <c r="I96" s="106" t="s">
        <v>609</v>
      </c>
      <c r="J96" s="12" t="s">
        <v>35</v>
      </c>
      <c r="K96" s="13">
        <v>46034</v>
      </c>
      <c r="L96" s="14" t="s">
        <v>28</v>
      </c>
      <c r="M96" s="15">
        <f t="shared" si="45"/>
        <v>28</v>
      </c>
      <c r="N96" s="15">
        <f t="shared" si="46"/>
        <v>20</v>
      </c>
      <c r="O96" s="15">
        <f t="shared" si="47"/>
        <v>14</v>
      </c>
      <c r="P96" s="15">
        <f t="shared" si="48"/>
        <v>0</v>
      </c>
      <c r="Q96" s="15">
        <f t="shared" si="49"/>
        <v>8</v>
      </c>
      <c r="R96" s="15">
        <f t="shared" si="50"/>
        <v>6</v>
      </c>
      <c r="S96" s="15">
        <f t="shared" si="51"/>
        <v>0</v>
      </c>
      <c r="T96" s="15">
        <f t="shared" si="52"/>
        <v>0</v>
      </c>
      <c r="U96" s="15">
        <f t="shared" si="53"/>
        <v>0</v>
      </c>
      <c r="V96" s="16">
        <f t="shared" si="54"/>
        <v>6</v>
      </c>
      <c r="W96" s="15">
        <f t="shared" si="55"/>
        <v>13</v>
      </c>
      <c r="X96" s="17">
        <f t="shared" si="56"/>
        <v>0</v>
      </c>
      <c r="Y96" s="17">
        <f t="shared" si="57"/>
        <v>0</v>
      </c>
      <c r="Z96" s="16">
        <f t="shared" si="58"/>
        <v>6</v>
      </c>
      <c r="AA96" s="190" t="s">
        <v>31</v>
      </c>
      <c r="AB96" s="192" t="s">
        <v>32</v>
      </c>
      <c r="AC96" s="183" t="s">
        <v>133</v>
      </c>
      <c r="AD96" s="192" t="s">
        <v>32</v>
      </c>
      <c r="AE96" s="192" t="s">
        <v>32</v>
      </c>
      <c r="AF96" s="190" t="s">
        <v>31</v>
      </c>
      <c r="AG96" s="190" t="s">
        <v>31</v>
      </c>
      <c r="AH96" s="190" t="s">
        <v>31</v>
      </c>
      <c r="AI96" s="192" t="s">
        <v>32</v>
      </c>
      <c r="AJ96" s="192" t="s">
        <v>30</v>
      </c>
      <c r="AK96" s="192" t="s">
        <v>32</v>
      </c>
      <c r="AL96" s="183" t="s">
        <v>133</v>
      </c>
      <c r="AM96" s="192" t="s">
        <v>32</v>
      </c>
      <c r="AN96" s="190" t="s">
        <v>31</v>
      </c>
      <c r="AO96" s="190" t="s">
        <v>31</v>
      </c>
      <c r="AP96" s="192" t="s">
        <v>32</v>
      </c>
      <c r="AQ96" s="183" t="s">
        <v>133</v>
      </c>
      <c r="AR96" s="183" t="s">
        <v>133</v>
      </c>
      <c r="AS96" s="192" t="s">
        <v>32</v>
      </c>
      <c r="AT96" s="192" t="s">
        <v>32</v>
      </c>
      <c r="AU96" s="183" t="s">
        <v>133</v>
      </c>
      <c r="AV96" s="190" t="s">
        <v>31</v>
      </c>
      <c r="AW96" s="192" t="s">
        <v>32</v>
      </c>
      <c r="AX96" s="183" t="s">
        <v>133</v>
      </c>
      <c r="AY96" s="192" t="s">
        <v>32</v>
      </c>
      <c r="AZ96" s="192" t="s">
        <v>32</v>
      </c>
      <c r="BA96" s="192" t="s">
        <v>32</v>
      </c>
      <c r="BB96" s="190" t="s">
        <v>31</v>
      </c>
      <c r="BC96" s="184"/>
      <c r="BD96" s="184"/>
      <c r="BE96" s="184"/>
      <c r="BF96" s="185"/>
      <c r="BG96" s="186">
        <f t="shared" si="44"/>
        <v>0</v>
      </c>
      <c r="BH96" s="187"/>
      <c r="BJ96" s="188"/>
      <c r="BN96" s="181"/>
      <c r="BS96" s="181"/>
    </row>
    <row r="97" spans="1:71" ht="13.8" customHeight="1" x14ac:dyDescent="0.3">
      <c r="A97" s="103" t="s">
        <v>610</v>
      </c>
      <c r="B97" s="103">
        <v>1303</v>
      </c>
      <c r="C97" s="104" t="s">
        <v>611</v>
      </c>
      <c r="D97" s="126"/>
      <c r="E97" s="104" t="s">
        <v>230</v>
      </c>
      <c r="F97" s="104" t="s">
        <v>369</v>
      </c>
      <c r="G97" s="104" t="s">
        <v>231</v>
      </c>
      <c r="H97" s="106" t="s">
        <v>317</v>
      </c>
      <c r="I97" s="106" t="s">
        <v>612</v>
      </c>
      <c r="J97" s="12" t="s">
        <v>35</v>
      </c>
      <c r="K97" s="13">
        <v>46034</v>
      </c>
      <c r="L97" s="14" t="s">
        <v>28</v>
      </c>
      <c r="M97" s="15">
        <f t="shared" si="45"/>
        <v>28</v>
      </c>
      <c r="N97" s="15">
        <f t="shared" si="46"/>
        <v>20</v>
      </c>
      <c r="O97" s="15">
        <f t="shared" si="47"/>
        <v>19</v>
      </c>
      <c r="P97" s="15">
        <f t="shared" si="48"/>
        <v>0</v>
      </c>
      <c r="Q97" s="15">
        <f t="shared" si="49"/>
        <v>8</v>
      </c>
      <c r="R97" s="15">
        <f t="shared" si="50"/>
        <v>1</v>
      </c>
      <c r="S97" s="15">
        <f t="shared" si="51"/>
        <v>0</v>
      </c>
      <c r="T97" s="15">
        <f t="shared" si="52"/>
        <v>0</v>
      </c>
      <c r="U97" s="15">
        <f t="shared" si="53"/>
        <v>0</v>
      </c>
      <c r="V97" s="16">
        <f t="shared" si="54"/>
        <v>1</v>
      </c>
      <c r="W97" s="15">
        <f t="shared" si="55"/>
        <v>3</v>
      </c>
      <c r="X97" s="17">
        <f t="shared" si="56"/>
        <v>0</v>
      </c>
      <c r="Y97" s="17">
        <f t="shared" si="57"/>
        <v>0</v>
      </c>
      <c r="Z97" s="16">
        <f t="shared" si="58"/>
        <v>1</v>
      </c>
      <c r="AA97" s="190" t="s">
        <v>31</v>
      </c>
      <c r="AB97" s="192" t="s">
        <v>32</v>
      </c>
      <c r="AC97" s="184" t="s">
        <v>30</v>
      </c>
      <c r="AD97" s="184" t="s">
        <v>30</v>
      </c>
      <c r="AE97" s="184" t="s">
        <v>30</v>
      </c>
      <c r="AF97" s="190" t="s">
        <v>31</v>
      </c>
      <c r="AG97" s="190" t="s">
        <v>31</v>
      </c>
      <c r="AH97" s="190" t="s">
        <v>31</v>
      </c>
      <c r="AI97" s="192" t="s">
        <v>32</v>
      </c>
      <c r="AJ97" s="192" t="s">
        <v>32</v>
      </c>
      <c r="AK97" s="184" t="s">
        <v>30</v>
      </c>
      <c r="AL97" s="184" t="s">
        <v>30</v>
      </c>
      <c r="AM97" s="184" t="s">
        <v>30</v>
      </c>
      <c r="AN97" s="190" t="s">
        <v>31</v>
      </c>
      <c r="AO97" s="190" t="s">
        <v>31</v>
      </c>
      <c r="AP97" s="184" t="s">
        <v>30</v>
      </c>
      <c r="AQ97" s="184" t="s">
        <v>30</v>
      </c>
      <c r="AR97" s="184" t="s">
        <v>30</v>
      </c>
      <c r="AS97" s="184" t="s">
        <v>30</v>
      </c>
      <c r="AT97" s="184" t="s">
        <v>30</v>
      </c>
      <c r="AU97" s="184" t="s">
        <v>30</v>
      </c>
      <c r="AV97" s="190" t="s">
        <v>31</v>
      </c>
      <c r="AW97" s="184" t="s">
        <v>30</v>
      </c>
      <c r="AX97" s="184" t="s">
        <v>30</v>
      </c>
      <c r="AY97" s="184" t="s">
        <v>30</v>
      </c>
      <c r="AZ97" s="183" t="s">
        <v>133</v>
      </c>
      <c r="BA97" s="184" t="s">
        <v>30</v>
      </c>
      <c r="BB97" s="190" t="s">
        <v>31</v>
      </c>
      <c r="BC97" s="184"/>
      <c r="BD97" s="184"/>
      <c r="BE97" s="184"/>
      <c r="BF97" s="185"/>
      <c r="BG97" s="186">
        <f t="shared" si="44"/>
        <v>0</v>
      </c>
      <c r="BH97" s="187"/>
      <c r="BJ97" s="188"/>
      <c r="BN97" s="181"/>
      <c r="BS97" s="181"/>
    </row>
    <row r="98" spans="1:71" ht="13.8" customHeight="1" x14ac:dyDescent="0.3">
      <c r="A98" s="103" t="s">
        <v>613</v>
      </c>
      <c r="B98" s="103">
        <v>1304</v>
      </c>
      <c r="C98" s="104" t="s">
        <v>611</v>
      </c>
      <c r="D98" s="126"/>
      <c r="E98" s="104" t="s">
        <v>230</v>
      </c>
      <c r="F98" s="104" t="s">
        <v>369</v>
      </c>
      <c r="G98" s="104" t="s">
        <v>231</v>
      </c>
      <c r="H98" s="106" t="s">
        <v>317</v>
      </c>
      <c r="I98" s="106" t="s">
        <v>614</v>
      </c>
      <c r="J98" s="12" t="s">
        <v>35</v>
      </c>
      <c r="K98" s="13">
        <v>46034</v>
      </c>
      <c r="L98" s="14" t="s">
        <v>28</v>
      </c>
      <c r="M98" s="15">
        <f t="shared" si="45"/>
        <v>28</v>
      </c>
      <c r="N98" s="15">
        <f t="shared" si="46"/>
        <v>20</v>
      </c>
      <c r="O98" s="15">
        <f t="shared" si="47"/>
        <v>16</v>
      </c>
      <c r="P98" s="15">
        <f t="shared" si="48"/>
        <v>0</v>
      </c>
      <c r="Q98" s="15">
        <f t="shared" si="49"/>
        <v>8</v>
      </c>
      <c r="R98" s="15">
        <f t="shared" si="50"/>
        <v>4</v>
      </c>
      <c r="S98" s="15">
        <f t="shared" si="51"/>
        <v>0</v>
      </c>
      <c r="T98" s="15">
        <f t="shared" si="52"/>
        <v>0</v>
      </c>
      <c r="U98" s="15">
        <f t="shared" si="53"/>
        <v>0</v>
      </c>
      <c r="V98" s="16">
        <f t="shared" si="54"/>
        <v>4</v>
      </c>
      <c r="W98" s="15">
        <f t="shared" si="55"/>
        <v>16</v>
      </c>
      <c r="X98" s="17">
        <f t="shared" si="56"/>
        <v>0</v>
      </c>
      <c r="Y98" s="17">
        <f t="shared" si="57"/>
        <v>0</v>
      </c>
      <c r="Z98" s="16">
        <f t="shared" si="58"/>
        <v>4</v>
      </c>
      <c r="AA98" s="190" t="s">
        <v>31</v>
      </c>
      <c r="AB98" s="192" t="s">
        <v>32</v>
      </c>
      <c r="AC98" s="192" t="s">
        <v>32</v>
      </c>
      <c r="AD98" s="192" t="s">
        <v>32</v>
      </c>
      <c r="AE98" s="192" t="s">
        <v>32</v>
      </c>
      <c r="AF98" s="190" t="s">
        <v>31</v>
      </c>
      <c r="AG98" s="190" t="s">
        <v>31</v>
      </c>
      <c r="AH98" s="190" t="s">
        <v>31</v>
      </c>
      <c r="AI98" s="192" t="s">
        <v>32</v>
      </c>
      <c r="AJ98" s="192" t="s">
        <v>32</v>
      </c>
      <c r="AK98" s="183" t="s">
        <v>133</v>
      </c>
      <c r="AL98" s="192" t="s">
        <v>32</v>
      </c>
      <c r="AM98" s="183" t="s">
        <v>133</v>
      </c>
      <c r="AN98" s="190" t="s">
        <v>31</v>
      </c>
      <c r="AO98" s="190" t="s">
        <v>31</v>
      </c>
      <c r="AP98" s="192" t="s">
        <v>32</v>
      </c>
      <c r="AQ98" s="183" t="s">
        <v>133</v>
      </c>
      <c r="AR98" s="192" t="s">
        <v>32</v>
      </c>
      <c r="AS98" s="192" t="s">
        <v>32</v>
      </c>
      <c r="AT98" s="192" t="s">
        <v>32</v>
      </c>
      <c r="AU98" s="183" t="s">
        <v>133</v>
      </c>
      <c r="AV98" s="190" t="s">
        <v>31</v>
      </c>
      <c r="AW98" s="192" t="s">
        <v>32</v>
      </c>
      <c r="AX98" s="192" t="s">
        <v>32</v>
      </c>
      <c r="AY98" s="192" t="s">
        <v>32</v>
      </c>
      <c r="AZ98" s="192" t="s">
        <v>32</v>
      </c>
      <c r="BA98" s="192" t="s">
        <v>32</v>
      </c>
      <c r="BB98" s="190" t="s">
        <v>31</v>
      </c>
      <c r="BC98" s="184"/>
      <c r="BD98" s="184"/>
      <c r="BE98" s="184"/>
      <c r="BF98" s="185"/>
      <c r="BG98" s="186">
        <f t="shared" si="44"/>
        <v>0</v>
      </c>
      <c r="BH98" s="187"/>
      <c r="BJ98" s="188"/>
      <c r="BN98" s="181"/>
      <c r="BS98" s="181"/>
    </row>
    <row r="99" spans="1:71" ht="13.8" customHeight="1" x14ac:dyDescent="0.3">
      <c r="A99" s="120" t="s">
        <v>618</v>
      </c>
      <c r="B99" s="120"/>
      <c r="C99" s="121" t="s">
        <v>619</v>
      </c>
      <c r="D99" s="126"/>
      <c r="E99" s="104" t="s">
        <v>230</v>
      </c>
      <c r="F99" s="104" t="s">
        <v>369</v>
      </c>
      <c r="G99" s="104" t="s">
        <v>231</v>
      </c>
      <c r="H99" s="106" t="s">
        <v>317</v>
      </c>
      <c r="I99" s="106" t="s">
        <v>620</v>
      </c>
      <c r="J99" s="12"/>
      <c r="K99" s="13">
        <v>46043</v>
      </c>
      <c r="L99" s="14" t="s">
        <v>28</v>
      </c>
      <c r="M99" s="15">
        <f t="shared" si="45"/>
        <v>19</v>
      </c>
      <c r="N99" s="15">
        <f t="shared" si="46"/>
        <v>13</v>
      </c>
      <c r="O99" s="15">
        <f t="shared" si="47"/>
        <v>9</v>
      </c>
      <c r="P99" s="15">
        <f t="shared" si="48"/>
        <v>0</v>
      </c>
      <c r="Q99" s="15">
        <f t="shared" si="49"/>
        <v>6</v>
      </c>
      <c r="R99" s="15">
        <f t="shared" si="50"/>
        <v>4</v>
      </c>
      <c r="S99" s="15">
        <f t="shared" si="51"/>
        <v>0</v>
      </c>
      <c r="T99" s="15">
        <f t="shared" si="52"/>
        <v>1</v>
      </c>
      <c r="U99" s="15">
        <f t="shared" si="53"/>
        <v>0</v>
      </c>
      <c r="V99" s="16">
        <f t="shared" si="54"/>
        <v>4</v>
      </c>
      <c r="W99" s="15">
        <f t="shared" si="55"/>
        <v>1</v>
      </c>
      <c r="X99" s="17">
        <f t="shared" si="56"/>
        <v>0</v>
      </c>
      <c r="Y99" s="17">
        <f t="shared" si="57"/>
        <v>0</v>
      </c>
      <c r="Z99" s="16">
        <f t="shared" si="58"/>
        <v>4</v>
      </c>
      <c r="AA99" s="190" t="s">
        <v>31</v>
      </c>
      <c r="AB99" s="183" t="s">
        <v>133</v>
      </c>
      <c r="AC99" s="183" t="s">
        <v>133</v>
      </c>
      <c r="AD99" s="184" t="s">
        <v>30</v>
      </c>
      <c r="AE99" s="184" t="s">
        <v>30</v>
      </c>
      <c r="AF99" s="190" t="s">
        <v>31</v>
      </c>
      <c r="AG99" s="190" t="s">
        <v>31</v>
      </c>
      <c r="AH99" s="190" t="s">
        <v>31</v>
      </c>
      <c r="AI99" s="184" t="s">
        <v>30</v>
      </c>
      <c r="AJ99" s="184" t="s">
        <v>30</v>
      </c>
      <c r="AK99" s="184" t="s">
        <v>30</v>
      </c>
      <c r="AL99" s="184" t="s">
        <v>30</v>
      </c>
      <c r="AM99" s="192" t="s">
        <v>661</v>
      </c>
      <c r="AN99" s="190" t="s">
        <v>31</v>
      </c>
      <c r="AO99" s="190" t="s">
        <v>31</v>
      </c>
      <c r="AP99" s="183" t="s">
        <v>133</v>
      </c>
      <c r="AQ99" s="183" t="s">
        <v>133</v>
      </c>
      <c r="AR99" s="184" t="s">
        <v>30</v>
      </c>
      <c r="AS99" s="184" t="s">
        <v>30</v>
      </c>
      <c r="AT99" s="183" t="s">
        <v>165</v>
      </c>
      <c r="AU99" s="183" t="s">
        <v>165</v>
      </c>
      <c r="AV99" s="183" t="s">
        <v>165</v>
      </c>
      <c r="AW99" s="183" t="s">
        <v>165</v>
      </c>
      <c r="AX99" s="183" t="s">
        <v>165</v>
      </c>
      <c r="AY99" s="183" t="s">
        <v>165</v>
      </c>
      <c r="AZ99" s="183" t="s">
        <v>165</v>
      </c>
      <c r="BA99" s="183" t="s">
        <v>165</v>
      </c>
      <c r="BB99" s="183" t="s">
        <v>165</v>
      </c>
      <c r="BC99" s="184"/>
      <c r="BD99" s="184"/>
      <c r="BE99" s="184"/>
      <c r="BF99" s="185"/>
      <c r="BG99" s="186">
        <f t="shared" si="44"/>
        <v>0</v>
      </c>
      <c r="BH99" s="187"/>
      <c r="BJ99" s="188"/>
      <c r="BN99" s="181"/>
      <c r="BS99" s="181"/>
    </row>
    <row r="100" spans="1:71" ht="13.8" customHeight="1" x14ac:dyDescent="0.3">
      <c r="A100" s="120" t="s">
        <v>662</v>
      </c>
      <c r="B100" s="120"/>
      <c r="C100" s="121" t="s">
        <v>663</v>
      </c>
      <c r="D100" s="126"/>
      <c r="E100" s="104" t="s">
        <v>230</v>
      </c>
      <c r="F100" s="104" t="s">
        <v>369</v>
      </c>
      <c r="G100" s="104" t="s">
        <v>231</v>
      </c>
      <c r="H100" s="106" t="s">
        <v>317</v>
      </c>
      <c r="I100" s="106"/>
      <c r="J100" s="12"/>
      <c r="K100" s="13">
        <v>46070</v>
      </c>
      <c r="L100" s="14" t="s">
        <v>28</v>
      </c>
      <c r="M100" s="15">
        <f t="shared" si="45"/>
        <v>2</v>
      </c>
      <c r="N100" s="15">
        <f t="shared" si="46"/>
        <v>2</v>
      </c>
      <c r="O100" s="15">
        <f t="shared" si="47"/>
        <v>1.5</v>
      </c>
      <c r="P100" s="15">
        <f t="shared" si="48"/>
        <v>0</v>
      </c>
      <c r="Q100" s="15">
        <f t="shared" si="49"/>
        <v>0</v>
      </c>
      <c r="R100" s="15">
        <f t="shared" si="50"/>
        <v>0</v>
      </c>
      <c r="S100" s="15">
        <f t="shared" si="51"/>
        <v>0</v>
      </c>
      <c r="T100" s="15">
        <f t="shared" si="52"/>
        <v>0</v>
      </c>
      <c r="U100" s="15">
        <f t="shared" si="53"/>
        <v>0</v>
      </c>
      <c r="V100" s="16">
        <f t="shared" si="54"/>
        <v>0.5</v>
      </c>
      <c r="W100" s="15">
        <f t="shared" si="55"/>
        <v>0</v>
      </c>
      <c r="X100" s="17">
        <f t="shared" si="56"/>
        <v>0</v>
      </c>
      <c r="Y100" s="17">
        <f t="shared" si="57"/>
        <v>0</v>
      </c>
      <c r="Z100" s="16">
        <f t="shared" si="58"/>
        <v>0.5</v>
      </c>
      <c r="AA100" s="182"/>
      <c r="AB100" s="182"/>
      <c r="AC100" s="182"/>
      <c r="AD100" s="182"/>
      <c r="AE100" s="182"/>
      <c r="AF100" s="182"/>
      <c r="AG100" s="182"/>
      <c r="AH100" s="182"/>
      <c r="AI100" s="182"/>
      <c r="AJ100" s="182"/>
      <c r="AK100" s="182"/>
      <c r="AL100" s="182"/>
      <c r="AM100" s="182"/>
      <c r="AN100" s="182"/>
      <c r="AO100" s="182"/>
      <c r="AP100" s="182"/>
      <c r="AQ100" s="184" t="s">
        <v>30</v>
      </c>
      <c r="AR100" s="193" t="s">
        <v>34</v>
      </c>
      <c r="AS100" s="183" t="s">
        <v>162</v>
      </c>
      <c r="AT100" s="183" t="s">
        <v>162</v>
      </c>
      <c r="AU100" s="183" t="s">
        <v>162</v>
      </c>
      <c r="AV100" s="183" t="s">
        <v>162</v>
      </c>
      <c r="AW100" s="183" t="s">
        <v>162</v>
      </c>
      <c r="AX100" s="183" t="s">
        <v>162</v>
      </c>
      <c r="AY100" s="183" t="s">
        <v>162</v>
      </c>
      <c r="AZ100" s="183" t="s">
        <v>162</v>
      </c>
      <c r="BA100" s="183" t="s">
        <v>162</v>
      </c>
      <c r="BB100" s="183" t="s">
        <v>162</v>
      </c>
      <c r="BC100" s="184"/>
      <c r="BD100" s="184"/>
      <c r="BE100" s="184"/>
      <c r="BF100" s="185"/>
      <c r="BG100" s="186">
        <f t="shared" si="44"/>
        <v>16</v>
      </c>
      <c r="BH100" s="187"/>
      <c r="BJ100" s="188"/>
      <c r="BN100" s="181"/>
      <c r="BS100" s="181"/>
    </row>
    <row r="101" spans="1:71" x14ac:dyDescent="0.3">
      <c r="A101" s="103" t="s">
        <v>594</v>
      </c>
      <c r="B101" s="103">
        <v>1228</v>
      </c>
      <c r="C101" s="104" t="s">
        <v>595</v>
      </c>
      <c r="D101" s="104"/>
      <c r="E101" s="104" t="s">
        <v>296</v>
      </c>
      <c r="F101" s="104" t="s">
        <v>369</v>
      </c>
      <c r="G101" s="104" t="s">
        <v>596</v>
      </c>
      <c r="H101" s="106" t="s">
        <v>317</v>
      </c>
      <c r="I101" s="106" t="s">
        <v>597</v>
      </c>
      <c r="J101" s="12" t="s">
        <v>35</v>
      </c>
      <c r="K101" s="13">
        <v>45615</v>
      </c>
      <c r="L101" s="14" t="s">
        <v>28</v>
      </c>
      <c r="M101" s="15">
        <f>N101+Q101+U101</f>
        <v>28</v>
      </c>
      <c r="N101" s="15">
        <f>O101+R101+(COUNTIF(AA101:BE101,"P/2")/2)+(COUNTIF(AA101:BE101,"TR-P/2")/2)</f>
        <v>22</v>
      </c>
      <c r="O101" s="15">
        <f>COUNTIF(AA101:BE101,"P")+COUNTIF(AA101:BE101,"RP")+COUNTIF(AA101:BE101,"UT-RP")+COUNTIF(AA101:BE101,"AT-RP")+COUNTIF(AA101:BE101,"AT")+COUNTIF(AA101:BE101,"UT")+COUNTIF(AA101:BE101,"MU")+COUNTIF(AA101:BE101,"AT-MU")+COUNTIF(AA101:BE101,"UT-MU")+COUNTIF(AA101:BE101,"EL")+COUNTIF(AA101:BE101,"UT-EL")+COUNTIF(AA101:BE101,"AT-EL")+COUNTIF(AA101:BE101,"EL-MU")+COUNTIF(AA101:BE101,"TR")+COUNTIF(AA101:BE101,"TR-MU")+COUNTIF(AA101:BE101,"TR-EL")+COUNTIF(AA101:BE101,"TR-AT")+COUNTIF(AA101:BE101,"TR-UT")+COUNTIF(AA101:BE101,"TR-P")+(COUNTIF(AA101:BE101,"P/2")/2)</f>
        <v>10</v>
      </c>
      <c r="P101" s="15">
        <f>COUNTIF(AA101:BE101,"Leave")</f>
        <v>0</v>
      </c>
      <c r="Q101" s="15">
        <f>COUNTIF(AA101:BE101,"Off")+COUNTIF(AA101:BE101,"TR-Off")</f>
        <v>6</v>
      </c>
      <c r="R101" s="15">
        <f>COUNTIF(AA101:BE101,"NCNS")+COUNTIF(AA101:BE101,"A")+COUNTIF(AA101:BE101,"U")+COUNTIF(AA101:BE101,"SL")+COUNTIF(AA101:BE101,"UC")+COUNTIF(AA101:BE101,"TR-UC")+COUNTIF(AA101:BE101,"TR-U")+COUNTIF(AA101:BE101,"TR-NCNS")</f>
        <v>12</v>
      </c>
      <c r="S101" s="15">
        <f>(COUNTIF(AA101:BE101,"A")+(COUNTIF(AA101:BE101,"CL")+(COUNTIF(AA101:BE101,"SL"))))</f>
        <v>1</v>
      </c>
      <c r="T101" s="15">
        <f>COUNTIF(AA101:BE101,"EL")+COUNTIF(AA101:BE101,"AT-EL")+COUNTIF(AA101:BE101,"UT-EL")+COUNTIF(AA101:BE101,"EL-MU")++COUNTIF(AA101:BE101,"TR-EL")</f>
        <v>0</v>
      </c>
      <c r="U101" s="15">
        <f>(COUNTIF(AA101:BE101,"Leave")+(COUNTIF(AA101:BE101,"CL")+(COUNTIF(AA101:BE101,"AU")))+(COUNTIF(AA101:BE101,"TR-AU"))+(COUNTIF(AA101:BE101,"ML")))</f>
        <v>0</v>
      </c>
      <c r="V101" s="16">
        <f>COUNTIF(AA101:BE101,"AU")+COUNTIF(AA101:BE101,"U")+COUNTIF(AA101:BE101,"UC")+COUNTIF(AA101:BE101,"NCNS")+COUNTIF(AA101:BE101,"TR-AU")+COUNTIF(AA101:BE101,"TR-U")+COUNTIF(AA101:BE101,"TR-UC")+COUNTIF(AA101:BE101,"TR-NCNS")+(COUNTIF(AA101:BE101,"P/2")/2)+(COUNTIF(AA101:BE101,"TR-P/2")/2)</f>
        <v>11</v>
      </c>
      <c r="W101" s="15">
        <f>COUNTIF(AA101:BE101,"AT-RP")+COUNTIF(AA101:BE101,"AT")+COUNTIF(AA101:BE101,"AT-MU")+COUNTIF(AA101:BE101,"AT-EL")+COUNTIF(AA101:BE101,"TR-AT")+COUNTIF(AA101:BE101,"UT-RP")+COUNTIF(AA101:BE101,"UT")+COUNTIF(AA101:BE101,"UT-MU")+COUNTIF(AA101:BE101,"UT-EL")+COUNTIF(AA101:BE101,"TR-UT")</f>
        <v>5</v>
      </c>
      <c r="X101" s="17">
        <f>COUNTIF(AA101:BE101,"MU")+COUNTIF(AA101:BE101,"T-MU")+COUNTIF(AA101:BE101,"EL-MU")+COUNTIF(AA101:BE101,"TR-MU")</f>
        <v>0</v>
      </c>
      <c r="Y101" s="17">
        <f>COUNTIF(AA101:BE101,"ML")</f>
        <v>0</v>
      </c>
      <c r="Z101" s="16">
        <f>V101+S101+P101+Y101</f>
        <v>12</v>
      </c>
      <c r="AA101" s="190" t="s">
        <v>31</v>
      </c>
      <c r="AB101" s="192" t="s">
        <v>32</v>
      </c>
      <c r="AC101" s="184" t="s">
        <v>30</v>
      </c>
      <c r="AD101" s="194" t="s">
        <v>127</v>
      </c>
      <c r="AE101" s="184" t="s">
        <v>30</v>
      </c>
      <c r="AF101" s="190" t="s">
        <v>31</v>
      </c>
      <c r="AG101" s="190" t="s">
        <v>31</v>
      </c>
      <c r="AH101" s="190" t="s">
        <v>31</v>
      </c>
      <c r="AI101" s="184" t="s">
        <v>30</v>
      </c>
      <c r="AJ101" s="192" t="s">
        <v>32</v>
      </c>
      <c r="AK101" s="192" t="s">
        <v>32</v>
      </c>
      <c r="AL101" s="184" t="s">
        <v>30</v>
      </c>
      <c r="AM101" s="192" t="s">
        <v>32</v>
      </c>
      <c r="AN101" s="190" t="s">
        <v>31</v>
      </c>
      <c r="AO101" s="190" t="s">
        <v>31</v>
      </c>
      <c r="AP101" s="184" t="s">
        <v>30</v>
      </c>
      <c r="AQ101" s="192" t="s">
        <v>32</v>
      </c>
      <c r="AR101" s="183" t="s">
        <v>133</v>
      </c>
      <c r="AS101" s="183" t="s">
        <v>133</v>
      </c>
      <c r="AT101" s="183" t="s">
        <v>133</v>
      </c>
      <c r="AU101" s="183" t="s">
        <v>133</v>
      </c>
      <c r="AV101" s="183" t="s">
        <v>133</v>
      </c>
      <c r="AW101" s="183" t="s">
        <v>133</v>
      </c>
      <c r="AX101" s="183" t="s">
        <v>133</v>
      </c>
      <c r="AY101" s="183" t="s">
        <v>133</v>
      </c>
      <c r="AZ101" s="183" t="s">
        <v>133</v>
      </c>
      <c r="BA101" s="183" t="s">
        <v>133</v>
      </c>
      <c r="BB101" s="183" t="s">
        <v>133</v>
      </c>
      <c r="BC101" s="184"/>
      <c r="BD101" s="184"/>
      <c r="BE101" s="184"/>
      <c r="BF101" s="185"/>
      <c r="BG101" s="186">
        <f t="shared" si="44"/>
        <v>0</v>
      </c>
      <c r="BH101" s="187"/>
      <c r="BJ101" s="188"/>
      <c r="BN101" s="181"/>
      <c r="BS101" s="181"/>
    </row>
    <row r="102" spans="1:71" x14ac:dyDescent="0.3">
      <c r="A102" s="103" t="s">
        <v>447</v>
      </c>
      <c r="B102" s="103">
        <v>1217</v>
      </c>
      <c r="C102" s="104" t="s">
        <v>448</v>
      </c>
      <c r="D102" s="104"/>
      <c r="E102" s="104" t="s">
        <v>38</v>
      </c>
      <c r="F102" s="104" t="s">
        <v>449</v>
      </c>
      <c r="G102" s="104" t="s">
        <v>450</v>
      </c>
      <c r="H102" s="106" t="s">
        <v>317</v>
      </c>
      <c r="I102" s="106" t="s">
        <v>451</v>
      </c>
      <c r="J102" s="12" t="s">
        <v>312</v>
      </c>
      <c r="K102" s="13">
        <v>45334</v>
      </c>
      <c r="L102" s="14" t="s">
        <v>28</v>
      </c>
      <c r="M102" s="15">
        <f>N102+Q102+U102</f>
        <v>28</v>
      </c>
      <c r="N102" s="15">
        <f>O102+R102+(COUNTIF(AA102:BE102,"P/2")/2)+(COUNTIF(AA102:BE102,"TR-P/2")/2)</f>
        <v>17</v>
      </c>
      <c r="O102" s="15">
        <f>COUNTIF(AA102:BE102,"P")+COUNTIF(AA102:BE102,"RP")+COUNTIF(AA102:BE102,"UT-RP")+COUNTIF(AA102:BE102,"AT-RP")+COUNTIF(AA102:BE102,"AT")+COUNTIF(AA102:BE102,"UT")+COUNTIF(AA102:BE102,"MU")+COUNTIF(AA102:BE102,"AT-MU")+COUNTIF(AA102:BE102,"UT-MU")+COUNTIF(AA102:BE102,"EL")+COUNTIF(AA102:BE102,"UT-EL")+COUNTIF(AA102:BE102,"AT-EL")+COUNTIF(AA102:BE102,"EL-MU")+COUNTIF(AA102:BE102,"TR")+COUNTIF(AA102:BE102,"TR-MU")+COUNTIF(AA102:BE102,"TR-EL")+COUNTIF(AA102:BE102,"TR-AT")+COUNTIF(AA102:BE102,"TR-UT")+COUNTIF(AA102:BE102,"TR-P")+(COUNTIF(AA102:BE102,"P/2")/2)</f>
        <v>17</v>
      </c>
      <c r="P102" s="15">
        <f>COUNTIF(AA102:BE102,"Leave")</f>
        <v>0</v>
      </c>
      <c r="Q102" s="15">
        <f>COUNTIF(AA102:BE102,"Off")+COUNTIF(AA102:BE102,"TR-Off")</f>
        <v>8</v>
      </c>
      <c r="R102" s="15">
        <f>COUNTIF(AA102:BE102,"NCNS")+COUNTIF(AA102:BE102,"A")+COUNTIF(AA102:BE102,"U")+COUNTIF(AA102:BE102,"SL")+COUNTIF(AA102:BE102,"UC")+COUNTIF(AA102:BE102,"TR-UC")+COUNTIF(AA102:BE102,"TR-U")+COUNTIF(AA102:BE102,"TR-NCNS")</f>
        <v>0</v>
      </c>
      <c r="S102" s="15">
        <f>(COUNTIF(AA102:BE102,"A")+(COUNTIF(AA102:BE102,"CL")+(COUNTIF(AA102:BE102,"SL"))))</f>
        <v>2</v>
      </c>
      <c r="T102" s="15">
        <f>COUNTIF(AA102:BE102,"EL")+COUNTIF(AA102:BE102,"AT-EL")+COUNTIF(AA102:BE102,"UT-EL")+COUNTIF(AA102:BE102,"EL-MU")++COUNTIF(AA102:BE102,"TR-EL")</f>
        <v>0</v>
      </c>
      <c r="U102" s="15">
        <f>(COUNTIF(AA102:BE102,"Leave")+(COUNTIF(AA102:BE102,"CL")+(COUNTIF(AA102:BE102,"AU")))+(COUNTIF(AA102:BE102,"TR-AU"))+(COUNTIF(AA102:BE102,"ML")))</f>
        <v>3</v>
      </c>
      <c r="V102" s="16">
        <f>COUNTIF(AA102:BE102,"AU")+COUNTIF(AA102:BE102,"U")+COUNTIF(AA102:BE102,"UC")+COUNTIF(AA102:BE102,"NCNS")+COUNTIF(AA102:BE102,"TR-AU")+COUNTIF(AA102:BE102,"TR-U")+COUNTIF(AA102:BE102,"TR-UC")+COUNTIF(AA102:BE102,"TR-NCNS")+(COUNTIF(AA102:BE102,"P/2")/2)+(COUNTIF(AA102:BE102,"TR-P/2")/2)</f>
        <v>1</v>
      </c>
      <c r="W102" s="15">
        <f>COUNTIF(AA102:BE102,"AT-RP")+COUNTIF(AA102:BE102,"AT")+COUNTIF(AA102:BE102,"AT-MU")+COUNTIF(AA102:BE102,"AT-EL")+COUNTIF(AA102:BE102,"TR-AT")+COUNTIF(AA102:BE102,"UT-RP")+COUNTIF(AA102:BE102,"UT")+COUNTIF(AA102:BE102,"UT-MU")+COUNTIF(AA102:BE102,"UT-EL")+COUNTIF(AA102:BE102,"TR-UT")</f>
        <v>1</v>
      </c>
      <c r="X102" s="17">
        <f>COUNTIF(AA102:BE102,"MU")+COUNTIF(AA102:BE102,"T-MU")+COUNTIF(AA102:BE102,"EL-MU")+COUNTIF(AA102:BE102,"TR-MU")</f>
        <v>0</v>
      </c>
      <c r="Y102" s="17">
        <f>COUNTIF(AA102:BE102,"ML")</f>
        <v>0</v>
      </c>
      <c r="Z102" s="16">
        <f>V102+S102+P102+Y102</f>
        <v>3</v>
      </c>
      <c r="AA102" s="190" t="s">
        <v>31</v>
      </c>
      <c r="AB102" s="194" t="s">
        <v>113</v>
      </c>
      <c r="AC102" s="184" t="s">
        <v>30</v>
      </c>
      <c r="AD102" s="184" t="s">
        <v>30</v>
      </c>
      <c r="AE102" s="184" t="s">
        <v>30</v>
      </c>
      <c r="AF102" s="190" t="s">
        <v>31</v>
      </c>
      <c r="AG102" s="190" t="s">
        <v>31</v>
      </c>
      <c r="AH102" s="190" t="s">
        <v>31</v>
      </c>
      <c r="AI102" s="184" t="s">
        <v>30</v>
      </c>
      <c r="AJ102" s="184" t="s">
        <v>30</v>
      </c>
      <c r="AK102" s="184" t="s">
        <v>30</v>
      </c>
      <c r="AL102" s="184" t="s">
        <v>30</v>
      </c>
      <c r="AM102" s="194" t="s">
        <v>113</v>
      </c>
      <c r="AN102" s="190" t="s">
        <v>31</v>
      </c>
      <c r="AO102" s="190" t="s">
        <v>31</v>
      </c>
      <c r="AP102" s="184" t="s">
        <v>30</v>
      </c>
      <c r="AQ102" s="184" t="s">
        <v>30</v>
      </c>
      <c r="AR102" s="184" t="s">
        <v>30</v>
      </c>
      <c r="AS102" s="192" t="s">
        <v>32</v>
      </c>
      <c r="AT102" s="184" t="s">
        <v>30</v>
      </c>
      <c r="AU102" s="183" t="s">
        <v>116</v>
      </c>
      <c r="AV102" s="190" t="s">
        <v>31</v>
      </c>
      <c r="AW102" s="184" t="s">
        <v>30</v>
      </c>
      <c r="AX102" s="184" t="s">
        <v>30</v>
      </c>
      <c r="AY102" s="184" t="s">
        <v>30</v>
      </c>
      <c r="AZ102" s="184" t="s">
        <v>30</v>
      </c>
      <c r="BA102" s="184" t="s">
        <v>30</v>
      </c>
      <c r="BB102" s="190" t="s">
        <v>31</v>
      </c>
      <c r="BC102" s="184"/>
      <c r="BD102" s="184"/>
      <c r="BE102" s="184"/>
      <c r="BF102" s="185"/>
      <c r="BG102" s="186">
        <f t="shared" si="44"/>
        <v>0</v>
      </c>
      <c r="BH102" s="187"/>
      <c r="BJ102" s="188"/>
      <c r="BN102" s="181"/>
      <c r="BS102" s="181"/>
    </row>
    <row r="103" spans="1:71" ht="13.8" customHeight="1" x14ac:dyDescent="0.3">
      <c r="A103" s="103" t="s">
        <v>452</v>
      </c>
      <c r="B103" s="103"/>
      <c r="C103" s="104" t="s">
        <v>453</v>
      </c>
      <c r="D103" s="104"/>
      <c r="E103" s="104" t="s">
        <v>38</v>
      </c>
      <c r="F103" s="104" t="s">
        <v>449</v>
      </c>
      <c r="G103" s="104" t="s">
        <v>450</v>
      </c>
      <c r="H103" s="106" t="s">
        <v>317</v>
      </c>
      <c r="I103" s="106" t="s">
        <v>454</v>
      </c>
      <c r="J103" s="12" t="s">
        <v>35</v>
      </c>
      <c r="K103" s="13">
        <v>45847</v>
      </c>
      <c r="L103" s="14" t="s">
        <v>28</v>
      </c>
      <c r="M103" s="15">
        <f>N103+Q103+U103</f>
        <v>28</v>
      </c>
      <c r="N103" s="15">
        <f>O103+R103+(COUNTIF(AA103:BE103,"P/2")/2)+(COUNTIF(AA103:BE103,"TR-P/2")/2)</f>
        <v>20</v>
      </c>
      <c r="O103" s="15">
        <f>COUNTIF(AA103:BE103,"P")+COUNTIF(AA103:BE103,"RP")+COUNTIF(AA103:BE103,"UT-RP")+COUNTIF(AA103:BE103,"AT-RP")+COUNTIF(AA103:BE103,"AT")+COUNTIF(AA103:BE103,"UT")+COUNTIF(AA103:BE103,"MU")+COUNTIF(AA103:BE103,"AT-MU")+COUNTIF(AA103:BE103,"UT-MU")+COUNTIF(AA103:BE103,"EL")+COUNTIF(AA103:BE103,"UT-EL")+COUNTIF(AA103:BE103,"AT-EL")+COUNTIF(AA103:BE103,"EL-MU")+COUNTIF(AA103:BE103,"TR")+COUNTIF(AA103:BE103,"TR-MU")+COUNTIF(AA103:BE103,"TR-EL")+COUNTIF(AA103:BE103,"TR-AT")+COUNTIF(AA103:BE103,"TR-UT")+COUNTIF(AA103:BE103,"TR-P")+(COUNTIF(AA103:BE103,"P/2")/2)</f>
        <v>20</v>
      </c>
      <c r="P103" s="15">
        <f>COUNTIF(AA103:BE103,"Leave")</f>
        <v>0</v>
      </c>
      <c r="Q103" s="15">
        <f>COUNTIF(AA103:BE103,"Off")+COUNTIF(AA103:BE103,"TR-Off")</f>
        <v>8</v>
      </c>
      <c r="R103" s="15">
        <f>COUNTIF(AA103:BE103,"NCNS")+COUNTIF(AA103:BE103,"A")+COUNTIF(AA103:BE103,"U")+COUNTIF(AA103:BE103,"SL")+COUNTIF(AA103:BE103,"UC")+COUNTIF(AA103:BE103,"TR-UC")+COUNTIF(AA103:BE103,"TR-U")+COUNTIF(AA103:BE103,"TR-NCNS")</f>
        <v>0</v>
      </c>
      <c r="S103" s="15">
        <f>(COUNTIF(AA103:BE103,"A")+(COUNTIF(AA103:BE103,"CL")+(COUNTIF(AA103:BE103,"SL"))))</f>
        <v>0</v>
      </c>
      <c r="T103" s="15">
        <f>COUNTIF(AA103:BE103,"EL")+COUNTIF(AA103:BE103,"AT-EL")+COUNTIF(AA103:BE103,"UT-EL")+COUNTIF(AA103:BE103,"EL-MU")++COUNTIF(AA103:BE103,"TR-EL")</f>
        <v>0</v>
      </c>
      <c r="U103" s="15">
        <f>(COUNTIF(AA103:BE103,"Leave")+(COUNTIF(AA103:BE103,"CL")+(COUNTIF(AA103:BE103,"AU")))+(COUNTIF(AA103:BE103,"TR-AU"))+(COUNTIF(AA103:BE103,"ML")))</f>
        <v>0</v>
      </c>
      <c r="V103" s="16">
        <f>COUNTIF(AA103:BE103,"AU")+COUNTIF(AA103:BE103,"U")+COUNTIF(AA103:BE103,"UC")+COUNTIF(AA103:BE103,"NCNS")+COUNTIF(AA103:BE103,"TR-AU")+COUNTIF(AA103:BE103,"TR-U")+COUNTIF(AA103:BE103,"TR-UC")+COUNTIF(AA103:BE103,"TR-NCNS")+(COUNTIF(AA103:BE103,"P/2")/2)+(COUNTIF(AA103:BE103,"TR-P/2")/2)</f>
        <v>0</v>
      </c>
      <c r="W103" s="15">
        <f>COUNTIF(AA103:BE103,"AT-RP")+COUNTIF(AA103:BE103,"AT")+COUNTIF(AA103:BE103,"AT-MU")+COUNTIF(AA103:BE103,"AT-EL")+COUNTIF(AA103:BE103,"TR-AT")+COUNTIF(AA103:BE103,"UT-RP")+COUNTIF(AA103:BE103,"UT")+COUNTIF(AA103:BE103,"UT-MU")+COUNTIF(AA103:BE103,"UT-EL")+COUNTIF(AA103:BE103,"TR-UT")</f>
        <v>5</v>
      </c>
      <c r="X103" s="17">
        <f>COUNTIF(AA103:BE103,"MU")+COUNTIF(AA103:BE103,"T-MU")+COUNTIF(AA103:BE103,"EL-MU")+COUNTIF(AA103:BE103,"TR-MU")</f>
        <v>0</v>
      </c>
      <c r="Y103" s="17">
        <f>COUNTIF(AA103:BE103,"ML")</f>
        <v>0</v>
      </c>
      <c r="Z103" s="16">
        <f>V103+S103+P103+Y103</f>
        <v>0</v>
      </c>
      <c r="AA103" s="190" t="s">
        <v>31</v>
      </c>
      <c r="AB103" s="184" t="s">
        <v>30</v>
      </c>
      <c r="AC103" s="184" t="s">
        <v>30</v>
      </c>
      <c r="AD103" s="192" t="s">
        <v>32</v>
      </c>
      <c r="AE103" s="192" t="s">
        <v>32</v>
      </c>
      <c r="AF103" s="190" t="s">
        <v>31</v>
      </c>
      <c r="AG103" s="190" t="s">
        <v>31</v>
      </c>
      <c r="AH103" s="190" t="s">
        <v>31</v>
      </c>
      <c r="AI103" s="184" t="s">
        <v>30</v>
      </c>
      <c r="AJ103" s="184" t="s">
        <v>30</v>
      </c>
      <c r="AK103" s="184" t="s">
        <v>30</v>
      </c>
      <c r="AL103" s="192" t="s">
        <v>32</v>
      </c>
      <c r="AM103" s="184" t="s">
        <v>30</v>
      </c>
      <c r="AN103" s="190" t="s">
        <v>31</v>
      </c>
      <c r="AO103" s="190" t="s">
        <v>31</v>
      </c>
      <c r="AP103" s="184" t="s">
        <v>30</v>
      </c>
      <c r="AQ103" s="184" t="s">
        <v>30</v>
      </c>
      <c r="AR103" s="192" t="s">
        <v>32</v>
      </c>
      <c r="AS103" s="184" t="s">
        <v>30</v>
      </c>
      <c r="AT103" s="184" t="s">
        <v>30</v>
      </c>
      <c r="AU103" s="184" t="s">
        <v>30</v>
      </c>
      <c r="AV103" s="190" t="s">
        <v>31</v>
      </c>
      <c r="AW103" s="184" t="s">
        <v>30</v>
      </c>
      <c r="AX103" s="192" t="s">
        <v>32</v>
      </c>
      <c r="AY103" s="184" t="s">
        <v>30</v>
      </c>
      <c r="AZ103" s="184" t="s">
        <v>30</v>
      </c>
      <c r="BA103" s="184" t="s">
        <v>30</v>
      </c>
      <c r="BB103" s="190" t="s">
        <v>31</v>
      </c>
      <c r="BC103" s="184"/>
      <c r="BD103" s="184"/>
      <c r="BE103" s="184"/>
      <c r="BF103" s="185"/>
      <c r="BG103" s="186">
        <f t="shared" si="44"/>
        <v>0</v>
      </c>
      <c r="BH103" s="187"/>
      <c r="BJ103" s="188"/>
      <c r="BN103" s="181"/>
      <c r="BS103" s="181"/>
    </row>
    <row r="104" spans="1:71" ht="13.8" customHeight="1" x14ac:dyDescent="0.3">
      <c r="A104" s="103" t="s">
        <v>455</v>
      </c>
      <c r="B104" s="103"/>
      <c r="C104" s="104" t="s">
        <v>456</v>
      </c>
      <c r="D104" s="126"/>
      <c r="E104" s="104" t="s">
        <v>38</v>
      </c>
      <c r="F104" s="104" t="s">
        <v>449</v>
      </c>
      <c r="G104" s="104" t="s">
        <v>450</v>
      </c>
      <c r="H104" s="106" t="s">
        <v>317</v>
      </c>
      <c r="I104" s="106" t="s">
        <v>457</v>
      </c>
      <c r="J104" s="12" t="s">
        <v>312</v>
      </c>
      <c r="K104" s="13">
        <v>46034</v>
      </c>
      <c r="L104" s="14" t="s">
        <v>28</v>
      </c>
      <c r="M104" s="15">
        <f>N104+Q104+U104</f>
        <v>28</v>
      </c>
      <c r="N104" s="15">
        <f>O104+R104+(COUNTIF(AA104:BE104,"P/2")/2)+(COUNTIF(AA104:BE104,"TR-P/2")/2)</f>
        <v>20</v>
      </c>
      <c r="O104" s="15">
        <f>COUNTIF(AA104:BE104,"P")+COUNTIF(AA104:BE104,"RP")+COUNTIF(AA104:BE104,"UT-RP")+COUNTIF(AA104:BE104,"AT-RP")+COUNTIF(AA104:BE104,"AT")+COUNTIF(AA104:BE104,"UT")+COUNTIF(AA104:BE104,"MU")+COUNTIF(AA104:BE104,"AT-MU")+COUNTIF(AA104:BE104,"UT-MU")+COUNTIF(AA104:BE104,"EL")+COUNTIF(AA104:BE104,"UT-EL")+COUNTIF(AA104:BE104,"AT-EL")+COUNTIF(AA104:BE104,"EL-MU")+COUNTIF(AA104:BE104,"TR")+COUNTIF(AA104:BE104,"TR-MU")+COUNTIF(AA104:BE104,"TR-EL")+COUNTIF(AA104:BE104,"TR-AT")+COUNTIF(AA104:BE104,"TR-UT")+COUNTIF(AA104:BE104,"TR-P")+(COUNTIF(AA104:BE104,"P/2")/2)</f>
        <v>20</v>
      </c>
      <c r="P104" s="15">
        <f>COUNTIF(AA104:BE104,"Leave")</f>
        <v>0</v>
      </c>
      <c r="Q104" s="15">
        <f>COUNTIF(AA104:BE104,"Off")+COUNTIF(AA104:BE104,"TR-Off")</f>
        <v>8</v>
      </c>
      <c r="R104" s="15">
        <f>COUNTIF(AA104:BE104,"NCNS")+COUNTIF(AA104:BE104,"A")+COUNTIF(AA104:BE104,"U")+COUNTIF(AA104:BE104,"SL")+COUNTIF(AA104:BE104,"UC")+COUNTIF(AA104:BE104,"TR-UC")+COUNTIF(AA104:BE104,"TR-U")+COUNTIF(AA104:BE104,"TR-NCNS")</f>
        <v>0</v>
      </c>
      <c r="S104" s="15">
        <f>(COUNTIF(AA104:BE104,"A")+(COUNTIF(AA104:BE104,"CL")+(COUNTIF(AA104:BE104,"SL"))))</f>
        <v>0</v>
      </c>
      <c r="T104" s="15">
        <f>COUNTIF(AA104:BE104,"EL")+COUNTIF(AA104:BE104,"AT-EL")+COUNTIF(AA104:BE104,"UT-EL")+COUNTIF(AA104:BE104,"EL-MU")++COUNTIF(AA104:BE104,"TR-EL")</f>
        <v>0</v>
      </c>
      <c r="U104" s="15">
        <f>(COUNTIF(AA104:BE104,"Leave")+(COUNTIF(AA104:BE104,"CL")+(COUNTIF(AA104:BE104,"AU")))+(COUNTIF(AA104:BE104,"TR-AU"))+(COUNTIF(AA104:BE104,"ML")))</f>
        <v>0</v>
      </c>
      <c r="V104" s="16">
        <f>COUNTIF(AA104:BE104,"AU")+COUNTIF(AA104:BE104,"U")+COUNTIF(AA104:BE104,"UC")+COUNTIF(AA104:BE104,"NCNS")+COUNTIF(AA104:BE104,"TR-AU")+COUNTIF(AA104:BE104,"TR-U")+COUNTIF(AA104:BE104,"TR-UC")+COUNTIF(AA104:BE104,"TR-NCNS")+(COUNTIF(AA104:BE104,"P/2")/2)+(COUNTIF(AA104:BE104,"TR-P/2")/2)</f>
        <v>0</v>
      </c>
      <c r="W104" s="15">
        <f>COUNTIF(AA104:BE104,"AT-RP")+COUNTIF(AA104:BE104,"AT")+COUNTIF(AA104:BE104,"AT-MU")+COUNTIF(AA104:BE104,"AT-EL")+COUNTIF(AA104:BE104,"TR-AT")+COUNTIF(AA104:BE104,"UT-RP")+COUNTIF(AA104:BE104,"UT")+COUNTIF(AA104:BE104,"UT-MU")+COUNTIF(AA104:BE104,"UT-EL")+COUNTIF(AA104:BE104,"TR-UT")</f>
        <v>0</v>
      </c>
      <c r="X104" s="17">
        <f>COUNTIF(AA104:BE104,"MU")+COUNTIF(AA104:BE104,"T-MU")+COUNTIF(AA104:BE104,"EL-MU")+COUNTIF(AA104:BE104,"TR-MU")</f>
        <v>0</v>
      </c>
      <c r="Y104" s="17">
        <f>COUNTIF(AA104:BE104,"ML")</f>
        <v>0</v>
      </c>
      <c r="Z104" s="16">
        <f>V104+S104+P104+Y104</f>
        <v>0</v>
      </c>
      <c r="AA104" s="190" t="s">
        <v>31</v>
      </c>
      <c r="AB104" s="184" t="s">
        <v>30</v>
      </c>
      <c r="AC104" s="184" t="s">
        <v>30</v>
      </c>
      <c r="AD104" s="184" t="s">
        <v>30</v>
      </c>
      <c r="AE104" s="184" t="s">
        <v>30</v>
      </c>
      <c r="AF104" s="190" t="s">
        <v>31</v>
      </c>
      <c r="AG104" s="190" t="s">
        <v>31</v>
      </c>
      <c r="AH104" s="190" t="s">
        <v>31</v>
      </c>
      <c r="AI104" s="184" t="s">
        <v>30</v>
      </c>
      <c r="AJ104" s="184" t="s">
        <v>30</v>
      </c>
      <c r="AK104" s="184" t="s">
        <v>30</v>
      </c>
      <c r="AL104" s="184" t="s">
        <v>30</v>
      </c>
      <c r="AM104" s="184" t="s">
        <v>30</v>
      </c>
      <c r="AN104" s="190" t="s">
        <v>31</v>
      </c>
      <c r="AO104" s="190" t="s">
        <v>31</v>
      </c>
      <c r="AP104" s="184" t="s">
        <v>30</v>
      </c>
      <c r="AQ104" s="184" t="s">
        <v>30</v>
      </c>
      <c r="AR104" s="184" t="s">
        <v>30</v>
      </c>
      <c r="AS104" s="184" t="s">
        <v>30</v>
      </c>
      <c r="AT104" s="184" t="s">
        <v>30</v>
      </c>
      <c r="AU104" s="184" t="s">
        <v>30</v>
      </c>
      <c r="AV104" s="190" t="s">
        <v>31</v>
      </c>
      <c r="AW104" s="184" t="s">
        <v>30</v>
      </c>
      <c r="AX104" s="184" t="s">
        <v>30</v>
      </c>
      <c r="AY104" s="184" t="s">
        <v>30</v>
      </c>
      <c r="AZ104" s="184" t="s">
        <v>30</v>
      </c>
      <c r="BA104" s="184" t="s">
        <v>30</v>
      </c>
      <c r="BB104" s="190" t="s">
        <v>31</v>
      </c>
      <c r="BC104" s="184"/>
      <c r="BD104" s="184"/>
      <c r="BE104" s="184"/>
      <c r="BF104" s="185"/>
      <c r="BG104" s="186">
        <f t="shared" si="44"/>
        <v>0</v>
      </c>
      <c r="BH104" s="187"/>
      <c r="BJ104" s="188"/>
      <c r="BN104" s="181"/>
      <c r="BS104" s="181"/>
    </row>
    <row r="105" spans="1:71" x14ac:dyDescent="0.3">
      <c r="A105" s="103" t="s">
        <v>458</v>
      </c>
      <c r="B105" s="103">
        <v>3375</v>
      </c>
      <c r="C105" s="104" t="s">
        <v>459</v>
      </c>
      <c r="D105" s="126"/>
      <c r="E105" s="104" t="s">
        <v>309</v>
      </c>
      <c r="F105" s="104" t="s">
        <v>460</v>
      </c>
      <c r="G105" s="104" t="s">
        <v>461</v>
      </c>
      <c r="H105" s="106" t="s">
        <v>317</v>
      </c>
      <c r="I105" s="106"/>
      <c r="J105" s="12" t="s">
        <v>363</v>
      </c>
      <c r="K105" s="13">
        <v>45244</v>
      </c>
      <c r="L105" s="14" t="s">
        <v>28</v>
      </c>
      <c r="M105" s="15">
        <f t="shared" si="30"/>
        <v>28</v>
      </c>
      <c r="N105" s="15">
        <f t="shared" si="31"/>
        <v>17</v>
      </c>
      <c r="O105" s="15">
        <f t="shared" si="32"/>
        <v>17</v>
      </c>
      <c r="P105" s="15">
        <f t="shared" si="33"/>
        <v>3</v>
      </c>
      <c r="Q105" s="15">
        <f t="shared" si="34"/>
        <v>8</v>
      </c>
      <c r="R105" s="15">
        <f t="shared" si="35"/>
        <v>0</v>
      </c>
      <c r="S105" s="15">
        <f t="shared" si="36"/>
        <v>0</v>
      </c>
      <c r="T105" s="15">
        <f t="shared" si="37"/>
        <v>0</v>
      </c>
      <c r="U105" s="15">
        <f t="shared" si="38"/>
        <v>3</v>
      </c>
      <c r="V105" s="16">
        <f t="shared" si="39"/>
        <v>0</v>
      </c>
      <c r="W105" s="15">
        <f t="shared" si="40"/>
        <v>0</v>
      </c>
      <c r="X105" s="17">
        <f t="shared" si="41"/>
        <v>0</v>
      </c>
      <c r="Y105" s="17">
        <f t="shared" si="42"/>
        <v>0</v>
      </c>
      <c r="Z105" s="16">
        <f t="shared" si="43"/>
        <v>3</v>
      </c>
      <c r="AA105" s="190" t="s">
        <v>31</v>
      </c>
      <c r="AB105" s="184" t="s">
        <v>30</v>
      </c>
      <c r="AC105" s="184" t="s">
        <v>30</v>
      </c>
      <c r="AD105" s="184" t="s">
        <v>30</v>
      </c>
      <c r="AE105" s="184" t="s">
        <v>30</v>
      </c>
      <c r="AF105" s="190" t="s">
        <v>31</v>
      </c>
      <c r="AG105" s="190" t="s">
        <v>31</v>
      </c>
      <c r="AH105" s="190" t="s">
        <v>31</v>
      </c>
      <c r="AI105" s="184" t="s">
        <v>30</v>
      </c>
      <c r="AJ105" s="184" t="s">
        <v>30</v>
      </c>
      <c r="AK105" s="184" t="s">
        <v>30</v>
      </c>
      <c r="AL105" s="184" t="s">
        <v>30</v>
      </c>
      <c r="AM105" s="190" t="s">
        <v>108</v>
      </c>
      <c r="AN105" s="190" t="s">
        <v>31</v>
      </c>
      <c r="AO105" s="190" t="s">
        <v>31</v>
      </c>
      <c r="AP105" s="190" t="s">
        <v>108</v>
      </c>
      <c r="AQ105" s="190" t="s">
        <v>108</v>
      </c>
      <c r="AR105" s="184" t="s">
        <v>30</v>
      </c>
      <c r="AS105" s="184" t="s">
        <v>30</v>
      </c>
      <c r="AT105" s="184" t="s">
        <v>30</v>
      </c>
      <c r="AU105" s="184" t="s">
        <v>30</v>
      </c>
      <c r="AV105" s="190" t="s">
        <v>31</v>
      </c>
      <c r="AW105" s="184" t="s">
        <v>30</v>
      </c>
      <c r="AX105" s="184" t="s">
        <v>30</v>
      </c>
      <c r="AY105" s="184" t="s">
        <v>30</v>
      </c>
      <c r="AZ105" s="184" t="s">
        <v>30</v>
      </c>
      <c r="BA105" s="184" t="s">
        <v>30</v>
      </c>
      <c r="BB105" s="190" t="s">
        <v>31</v>
      </c>
      <c r="BC105" s="184"/>
      <c r="BD105" s="184"/>
      <c r="BE105" s="184"/>
      <c r="BF105" s="185"/>
      <c r="BG105" s="186">
        <f t="shared" si="44"/>
        <v>0</v>
      </c>
      <c r="BJ105" s="188"/>
      <c r="BN105" s="181"/>
      <c r="BS105" s="181"/>
    </row>
    <row r="106" spans="1:71" ht="13.8" customHeight="1" x14ac:dyDescent="0.3">
      <c r="A106" s="129" t="s">
        <v>462</v>
      </c>
      <c r="B106" s="129"/>
      <c r="C106" s="130" t="s">
        <v>463</v>
      </c>
      <c r="D106" s="131"/>
      <c r="E106" s="132" t="s">
        <v>230</v>
      </c>
      <c r="F106" s="132" t="s">
        <v>464</v>
      </c>
      <c r="G106" s="132" t="s">
        <v>231</v>
      </c>
      <c r="H106" s="129" t="s">
        <v>416</v>
      </c>
      <c r="I106" s="133" t="s">
        <v>465</v>
      </c>
      <c r="J106" s="12" t="s">
        <v>35</v>
      </c>
      <c r="K106" s="13">
        <v>45930</v>
      </c>
      <c r="L106" s="14" t="s">
        <v>28</v>
      </c>
      <c r="M106" s="15">
        <f>N106+Q106+U106</f>
        <v>28</v>
      </c>
      <c r="N106" s="15">
        <f>O106+R106+(COUNTIF(AA106:BE106,"P/2")/2)+(COUNTIF(AA106:BE106,"TR-P/2")/2)</f>
        <v>20</v>
      </c>
      <c r="O106" s="15">
        <f>COUNTIF(AA106:BE106,"P")+COUNTIF(AA106:BE106,"RP")+COUNTIF(AA106:BE106,"UT-RP")+COUNTIF(AA106:BE106,"AT-RP")+COUNTIF(AA106:BE106,"AT")+COUNTIF(AA106:BE106,"UT")+COUNTIF(AA106:BE106,"MU")+COUNTIF(AA106:BE106,"AT-MU")+COUNTIF(AA106:BE106,"UT-MU")+COUNTIF(AA106:BE106,"EL")+COUNTIF(AA106:BE106,"UT-EL")+COUNTIF(AA106:BE106,"AT-EL")+COUNTIF(AA106:BE106,"EL-MU")+COUNTIF(AA106:BE106,"TR")+COUNTIF(AA106:BE106,"TR-MU")+COUNTIF(AA106:BE106,"TR-EL")+COUNTIF(AA106:BE106,"TR-AT")+COUNTIF(AA106:BE106,"TR-UT")+COUNTIF(AA106:BE106,"TR-P")+(COUNTIF(AA106:BE106,"P/2")/2)</f>
        <v>19</v>
      </c>
      <c r="P106" s="15">
        <f>COUNTIF(AA106:BE106,"Leave")</f>
        <v>0</v>
      </c>
      <c r="Q106" s="15">
        <f>COUNTIF(AA106:BE106,"Off")+COUNTIF(AA106:BE106,"TR-Off")</f>
        <v>8</v>
      </c>
      <c r="R106" s="15">
        <f>COUNTIF(AA106:BE106,"NCNS")+COUNTIF(AA106:BE106,"A")+COUNTIF(AA106:BE106,"U")+COUNTIF(AA106:BE106,"SL")+COUNTIF(AA106:BE106,"UC")+COUNTIF(AA106:BE106,"TR-UC")+COUNTIF(AA106:BE106,"TR-U")+COUNTIF(AA106:BE106,"TR-NCNS")</f>
        <v>1</v>
      </c>
      <c r="S106" s="15">
        <f>(COUNTIF(AA106:BE106,"A")+(COUNTIF(AA106:BE106,"CL")+(COUNTIF(AA106:BE106,"SL"))))</f>
        <v>0</v>
      </c>
      <c r="T106" s="15">
        <f>COUNTIF(AA106:BE106,"EL")+COUNTIF(AA106:BE106,"AT-EL")+COUNTIF(AA106:BE106,"UT-EL")+COUNTIF(AA106:BE106,"EL-MU")++COUNTIF(AA106:BE106,"TR-EL")</f>
        <v>0</v>
      </c>
      <c r="U106" s="15">
        <f>(COUNTIF(AA106:BE106,"Leave")+(COUNTIF(AA106:BE106,"CL")+(COUNTIF(AA106:BE106,"AU")))+(COUNTIF(AA106:BE106,"TR-AU"))+(COUNTIF(AA106:BE106,"ML")))</f>
        <v>0</v>
      </c>
      <c r="V106" s="16">
        <f>COUNTIF(AA106:BE106,"AU")+COUNTIF(AA106:BE106,"U")+COUNTIF(AA106:BE106,"UC")+COUNTIF(AA106:BE106,"NCNS")+COUNTIF(AA106:BE106,"TR-AU")+COUNTIF(AA106:BE106,"TR-U")+COUNTIF(AA106:BE106,"TR-UC")+COUNTIF(AA106:BE106,"TR-NCNS")+(COUNTIF(AA106:BE106,"P/2")/2)+(COUNTIF(AA106:BE106,"TR-P/2")/2)</f>
        <v>1</v>
      </c>
      <c r="W106" s="15">
        <f>COUNTIF(AA106:BE106,"AT-RP")+COUNTIF(AA106:BE106,"AT")+COUNTIF(AA106:BE106,"AT-MU")+COUNTIF(AA106:BE106,"AT-EL")+COUNTIF(AA106:BE106,"TR-AT")+COUNTIF(AA106:BE106,"UT-RP")+COUNTIF(AA106:BE106,"UT")+COUNTIF(AA106:BE106,"UT-MU")+COUNTIF(AA106:BE106,"UT-EL")+COUNTIF(AA106:BE106,"TR-UT")</f>
        <v>8</v>
      </c>
      <c r="X106" s="17">
        <f>COUNTIF(AA106:BE106,"MU")+COUNTIF(AA106:BE106,"T-MU")+COUNTIF(AA106:BE106,"EL-MU")+COUNTIF(AA106:BE106,"TR-MU")</f>
        <v>0</v>
      </c>
      <c r="Y106" s="17">
        <f>COUNTIF(AA106:BE106,"ML")</f>
        <v>0</v>
      </c>
      <c r="Z106" s="16">
        <f>V106+S106+P106+Y106</f>
        <v>1</v>
      </c>
      <c r="AA106" s="190" t="s">
        <v>31</v>
      </c>
      <c r="AB106" s="192" t="s">
        <v>32</v>
      </c>
      <c r="AC106" s="192" t="s">
        <v>32</v>
      </c>
      <c r="AD106" s="192" t="s">
        <v>32</v>
      </c>
      <c r="AE106" s="184" t="s">
        <v>30</v>
      </c>
      <c r="AF106" s="190" t="s">
        <v>31</v>
      </c>
      <c r="AG106" s="190" t="s">
        <v>31</v>
      </c>
      <c r="AH106" s="190" t="s">
        <v>31</v>
      </c>
      <c r="AI106" s="183" t="s">
        <v>133</v>
      </c>
      <c r="AJ106" s="192" t="s">
        <v>32</v>
      </c>
      <c r="AK106" s="192" t="s">
        <v>32</v>
      </c>
      <c r="AL106" s="192" t="s">
        <v>32</v>
      </c>
      <c r="AM106" s="192" t="s">
        <v>32</v>
      </c>
      <c r="AN106" s="190" t="s">
        <v>31</v>
      </c>
      <c r="AO106" s="190" t="s">
        <v>31</v>
      </c>
      <c r="AP106" s="184" t="s">
        <v>30</v>
      </c>
      <c r="AQ106" s="192" t="s">
        <v>32</v>
      </c>
      <c r="AR106" s="184" t="s">
        <v>30</v>
      </c>
      <c r="AS106" s="184" t="s">
        <v>30</v>
      </c>
      <c r="AT106" s="184" t="s">
        <v>30</v>
      </c>
      <c r="AU106" s="184" t="s">
        <v>30</v>
      </c>
      <c r="AV106" s="190" t="s">
        <v>31</v>
      </c>
      <c r="AW106" s="184" t="s">
        <v>30</v>
      </c>
      <c r="AX106" s="184" t="s">
        <v>30</v>
      </c>
      <c r="AY106" s="184" t="s">
        <v>30</v>
      </c>
      <c r="AZ106" s="184" t="s">
        <v>30</v>
      </c>
      <c r="BA106" s="184" t="s">
        <v>30</v>
      </c>
      <c r="BB106" s="190" t="s">
        <v>31</v>
      </c>
      <c r="BC106" s="184"/>
      <c r="BD106" s="184"/>
      <c r="BE106" s="184"/>
      <c r="BF106" s="185"/>
      <c r="BG106" s="186">
        <f t="shared" si="44"/>
        <v>0</v>
      </c>
      <c r="BH106" s="187"/>
      <c r="BJ106" s="188"/>
      <c r="BN106" s="181"/>
      <c r="BS106" s="181"/>
    </row>
    <row r="107" spans="1:71" ht="13.8" customHeight="1" x14ac:dyDescent="0.3">
      <c r="A107" s="129" t="s">
        <v>466</v>
      </c>
      <c r="B107" s="129"/>
      <c r="C107" s="130" t="s">
        <v>467</v>
      </c>
      <c r="D107" s="131"/>
      <c r="E107" s="132" t="s">
        <v>230</v>
      </c>
      <c r="F107" s="132" t="s">
        <v>464</v>
      </c>
      <c r="G107" s="132" t="s">
        <v>231</v>
      </c>
      <c r="H107" s="129" t="s">
        <v>416</v>
      </c>
      <c r="I107" s="133" t="s">
        <v>468</v>
      </c>
      <c r="J107" s="12" t="s">
        <v>35</v>
      </c>
      <c r="K107" s="13">
        <v>45953</v>
      </c>
      <c r="L107" s="14" t="s">
        <v>28</v>
      </c>
      <c r="M107" s="15">
        <f>N107+Q107+U107</f>
        <v>28</v>
      </c>
      <c r="N107" s="15">
        <f>O107+R107+(COUNTIF(AA107:BE107,"P/2")/2)+(COUNTIF(AA107:BE107,"TR-P/2")/2)</f>
        <v>20</v>
      </c>
      <c r="O107" s="15">
        <f>COUNTIF(AA107:BE107,"P")+COUNTIF(AA107:BE107,"RP")+COUNTIF(AA107:BE107,"UT-RP")+COUNTIF(AA107:BE107,"AT-RP")+COUNTIF(AA107:BE107,"AT")+COUNTIF(AA107:BE107,"UT")+COUNTIF(AA107:BE107,"MU")+COUNTIF(AA107:BE107,"AT-MU")+COUNTIF(AA107:BE107,"UT-MU")+COUNTIF(AA107:BE107,"EL")+COUNTIF(AA107:BE107,"UT-EL")+COUNTIF(AA107:BE107,"AT-EL")+COUNTIF(AA107:BE107,"EL-MU")+COUNTIF(AA107:BE107,"TR")+COUNTIF(AA107:BE107,"TR-MU")+COUNTIF(AA107:BE107,"TR-EL")+COUNTIF(AA107:BE107,"TR-AT")+COUNTIF(AA107:BE107,"TR-UT")+COUNTIF(AA107:BE107,"TR-P")+(COUNTIF(AA107:BE107,"P/2")/2)</f>
        <v>19</v>
      </c>
      <c r="P107" s="15">
        <f>COUNTIF(AA107:BE107,"Leave")</f>
        <v>0</v>
      </c>
      <c r="Q107" s="15">
        <f>COUNTIF(AA107:BE107,"Off")+COUNTIF(AA107:BE107,"TR-Off")</f>
        <v>8</v>
      </c>
      <c r="R107" s="15">
        <f>COUNTIF(AA107:BE107,"NCNS")+COUNTIF(AA107:BE107,"A")+COUNTIF(AA107:BE107,"U")+COUNTIF(AA107:BE107,"SL")+COUNTIF(AA107:BE107,"UC")+COUNTIF(AA107:BE107,"TR-UC")+COUNTIF(AA107:BE107,"TR-U")+COUNTIF(AA107:BE107,"TR-NCNS")</f>
        <v>1</v>
      </c>
      <c r="S107" s="15">
        <f>(COUNTIF(AA107:BE107,"A")+(COUNTIF(AA107:BE107,"CL")+(COUNTIF(AA107:BE107,"SL"))))</f>
        <v>0</v>
      </c>
      <c r="T107" s="15">
        <f>COUNTIF(AA107:BE107,"EL")+COUNTIF(AA107:BE107,"AT-EL")+COUNTIF(AA107:BE107,"UT-EL")+COUNTIF(AA107:BE107,"EL-MU")++COUNTIF(AA107:BE107,"TR-EL")</f>
        <v>0</v>
      </c>
      <c r="U107" s="15">
        <f>(COUNTIF(AA107:BE107,"Leave")+(COUNTIF(AA107:BE107,"CL")+(COUNTIF(AA107:BE107,"AU")))+(COUNTIF(AA107:BE107,"TR-AU"))+(COUNTIF(AA107:BE107,"ML")))</f>
        <v>0</v>
      </c>
      <c r="V107" s="16">
        <f>COUNTIF(AA107:BE107,"AU")+COUNTIF(AA107:BE107,"U")+COUNTIF(AA107:BE107,"UC")+COUNTIF(AA107:BE107,"NCNS")+COUNTIF(AA107:BE107,"TR-AU")+COUNTIF(AA107:BE107,"TR-U")+COUNTIF(AA107:BE107,"TR-UC")+COUNTIF(AA107:BE107,"TR-NCNS")+(COUNTIF(AA107:BE107,"P/2")/2)+(COUNTIF(AA107:BE107,"TR-P/2")/2)</f>
        <v>1</v>
      </c>
      <c r="W107" s="15">
        <f>COUNTIF(AA107:BE107,"AT-RP")+COUNTIF(AA107:BE107,"AT")+COUNTIF(AA107:BE107,"AT-MU")+COUNTIF(AA107:BE107,"AT-EL")+COUNTIF(AA107:BE107,"TR-AT")+COUNTIF(AA107:BE107,"UT-RP")+COUNTIF(AA107:BE107,"UT")+COUNTIF(AA107:BE107,"UT-MU")+COUNTIF(AA107:BE107,"UT-EL")+COUNTIF(AA107:BE107,"TR-UT")</f>
        <v>7</v>
      </c>
      <c r="X107" s="17">
        <f>COUNTIF(AA107:BE107,"MU")+COUNTIF(AA107:BE107,"T-MU")+COUNTIF(AA107:BE107,"EL-MU")+COUNTIF(AA107:BE107,"TR-MU")</f>
        <v>0</v>
      </c>
      <c r="Y107" s="17">
        <f>COUNTIF(AA107:BE107,"ML")</f>
        <v>0</v>
      </c>
      <c r="Z107" s="16">
        <f>V107+S107+P107+Y107</f>
        <v>1</v>
      </c>
      <c r="AA107" s="190" t="s">
        <v>31</v>
      </c>
      <c r="AB107" s="183" t="s">
        <v>133</v>
      </c>
      <c r="AC107" s="192" t="s">
        <v>32</v>
      </c>
      <c r="AD107" s="192" t="s">
        <v>32</v>
      </c>
      <c r="AE107" s="192" t="s">
        <v>32</v>
      </c>
      <c r="AF107" s="190" t="s">
        <v>31</v>
      </c>
      <c r="AG107" s="190" t="s">
        <v>31</v>
      </c>
      <c r="AH107" s="190" t="s">
        <v>31</v>
      </c>
      <c r="AI107" s="192" t="s">
        <v>32</v>
      </c>
      <c r="AJ107" s="184" t="s">
        <v>30</v>
      </c>
      <c r="AK107" s="192" t="s">
        <v>32</v>
      </c>
      <c r="AL107" s="184" t="s">
        <v>30</v>
      </c>
      <c r="AM107" s="192" t="s">
        <v>32</v>
      </c>
      <c r="AN107" s="190" t="s">
        <v>31</v>
      </c>
      <c r="AO107" s="190" t="s">
        <v>31</v>
      </c>
      <c r="AP107" s="184" t="s">
        <v>30</v>
      </c>
      <c r="AQ107" s="184" t="s">
        <v>30</v>
      </c>
      <c r="AR107" s="184" t="s">
        <v>30</v>
      </c>
      <c r="AS107" s="184" t="s">
        <v>30</v>
      </c>
      <c r="AT107" s="184" t="s">
        <v>30</v>
      </c>
      <c r="AU107" s="184" t="s">
        <v>30</v>
      </c>
      <c r="AV107" s="190" t="s">
        <v>31</v>
      </c>
      <c r="AW107" s="184" t="s">
        <v>30</v>
      </c>
      <c r="AX107" s="184" t="s">
        <v>30</v>
      </c>
      <c r="AY107" s="184" t="s">
        <v>30</v>
      </c>
      <c r="AZ107" s="184" t="s">
        <v>30</v>
      </c>
      <c r="BA107" s="192" t="s">
        <v>32</v>
      </c>
      <c r="BB107" s="190" t="s">
        <v>31</v>
      </c>
      <c r="BC107" s="184"/>
      <c r="BD107" s="184"/>
      <c r="BE107" s="184"/>
      <c r="BF107" s="185"/>
      <c r="BG107" s="186">
        <f t="shared" si="44"/>
        <v>0</v>
      </c>
      <c r="BH107" s="187"/>
      <c r="BJ107" s="188"/>
      <c r="BN107" s="181"/>
      <c r="BS107" s="181"/>
    </row>
    <row r="108" spans="1:71" ht="13.8" customHeight="1" x14ac:dyDescent="0.3">
      <c r="A108" s="120" t="s">
        <v>625</v>
      </c>
      <c r="B108" s="120"/>
      <c r="C108" s="121" t="s">
        <v>626</v>
      </c>
      <c r="D108" s="131"/>
      <c r="E108" s="132" t="s">
        <v>230</v>
      </c>
      <c r="F108" s="132" t="s">
        <v>464</v>
      </c>
      <c r="G108" s="132" t="s">
        <v>231</v>
      </c>
      <c r="H108" s="129" t="s">
        <v>416</v>
      </c>
      <c r="I108" s="133"/>
      <c r="J108" s="12" t="s">
        <v>35</v>
      </c>
      <c r="K108" s="13">
        <v>46048</v>
      </c>
      <c r="L108" s="14" t="s">
        <v>28</v>
      </c>
      <c r="M108" s="15">
        <f t="shared" ref="M108:M127" si="59">N108+Q108+U108</f>
        <v>10</v>
      </c>
      <c r="N108" s="15">
        <f t="shared" ref="N108:N127" si="60">O108+R108+(COUNTIF(AA108:BE108,"P/2")/2)+(COUNTIF(AA108:BE108,"TR-P/2")/2)</f>
        <v>6</v>
      </c>
      <c r="O108" s="15">
        <f t="shared" ref="O108:O127" si="61">COUNTIF(AA108:BE108,"P")+COUNTIF(AA108:BE108,"RP")+COUNTIF(AA108:BE108,"UT-RP")+COUNTIF(AA108:BE108,"AT-RP")+COUNTIF(AA108:BE108,"AT")+COUNTIF(AA108:BE108,"UT")+COUNTIF(AA108:BE108,"MU")+COUNTIF(AA108:BE108,"AT-MU")+COUNTIF(AA108:BE108,"UT-MU")+COUNTIF(AA108:BE108,"EL")+COUNTIF(AA108:BE108,"UT-EL")+COUNTIF(AA108:BE108,"AT-EL")+COUNTIF(AA108:BE108,"EL-MU")+COUNTIF(AA108:BE108,"TR")+COUNTIF(AA108:BE108,"TR-MU")+COUNTIF(AA108:BE108,"TR-EL")+COUNTIF(AA108:BE108,"TR-AT")+COUNTIF(AA108:BE108,"TR-UT")+COUNTIF(AA108:BE108,"TR-P")+(COUNTIF(AA108:BE108,"P/2")/2)</f>
        <v>4</v>
      </c>
      <c r="P108" s="15">
        <f t="shared" ref="P108:P127" si="62">COUNTIF(AA108:BE108,"Leave")</f>
        <v>0</v>
      </c>
      <c r="Q108" s="15">
        <f t="shared" ref="Q108:Q127" si="63">COUNTIF(AA108:BE108,"Off")+COUNTIF(AA108:BE108,"TR-Off")</f>
        <v>4</v>
      </c>
      <c r="R108" s="15">
        <f t="shared" ref="R108:R127" si="64">COUNTIF(AA108:BE108,"NCNS")+COUNTIF(AA108:BE108,"A")+COUNTIF(AA108:BE108,"U")+COUNTIF(AA108:BE108,"SL")+COUNTIF(AA108:BE108,"UC")+COUNTIF(AA108:BE108,"TR-UC")+COUNTIF(AA108:BE108,"TR-U")+COUNTIF(AA108:BE108,"TR-NCNS")</f>
        <v>2</v>
      </c>
      <c r="S108" s="15">
        <f t="shared" ref="S108:S127" si="65">(COUNTIF(AA108:BE108,"A")+(COUNTIF(AA108:BE108,"CL")+(COUNTIF(AA108:BE108,"SL"))))</f>
        <v>0</v>
      </c>
      <c r="T108" s="15">
        <f t="shared" ref="T108:T127" si="66">COUNTIF(AA108:BE108,"EL")+COUNTIF(AA108:BE108,"AT-EL")+COUNTIF(AA108:BE108,"UT-EL")+COUNTIF(AA108:BE108,"EL-MU")++COUNTIF(AA108:BE108,"TR-EL")</f>
        <v>0</v>
      </c>
      <c r="U108" s="15">
        <f t="shared" ref="U108:U127" si="67">(COUNTIF(AA108:BE108,"Leave")+(COUNTIF(AA108:BE108,"CL")+(COUNTIF(AA108:BE108,"AU")))+(COUNTIF(AA108:BE108,"TR-AU"))+(COUNTIF(AA108:BE108,"ML")))</f>
        <v>0</v>
      </c>
      <c r="V108" s="16">
        <f t="shared" ref="V108:V127" si="68">COUNTIF(AA108:BE108,"AU")+COUNTIF(AA108:BE108,"U")+COUNTIF(AA108:BE108,"UC")+COUNTIF(AA108:BE108,"NCNS")+COUNTIF(AA108:BE108,"TR-AU")+COUNTIF(AA108:BE108,"TR-U")+COUNTIF(AA108:BE108,"TR-UC")+COUNTIF(AA108:BE108,"TR-NCNS")+(COUNTIF(AA108:BE108,"P/2")/2)+(COUNTIF(AA108:BE108,"TR-P/2")/2)</f>
        <v>2</v>
      </c>
      <c r="W108" s="15">
        <f t="shared" ref="W108:W127" si="69">COUNTIF(AA108:BE108,"AT-RP")+COUNTIF(AA108:BE108,"AT")+COUNTIF(AA108:BE108,"AT-MU")+COUNTIF(AA108:BE108,"AT-EL")+COUNTIF(AA108:BE108,"TR-AT")+COUNTIF(AA108:BE108,"UT-RP")+COUNTIF(AA108:BE108,"UT")+COUNTIF(AA108:BE108,"UT-MU")+COUNTIF(AA108:BE108,"UT-EL")+COUNTIF(AA108:BE108,"TR-UT")</f>
        <v>2</v>
      </c>
      <c r="X108" s="17">
        <f t="shared" ref="X108:X127" si="70">COUNTIF(AA108:BE108,"MU")+COUNTIF(AA108:BE108,"T-MU")+COUNTIF(AA108:BE108,"EL-MU")+COUNTIF(AA108:BE108,"TR-MU")</f>
        <v>0</v>
      </c>
      <c r="Y108" s="17">
        <f t="shared" ref="Y108:Y127" si="71">COUNTIF(AA108:BE108,"ML")</f>
        <v>0</v>
      </c>
      <c r="Z108" s="16">
        <f t="shared" ref="Z108:Z127" si="72">V108+S108+P108+Y108</f>
        <v>2</v>
      </c>
      <c r="AA108" s="190" t="s">
        <v>31</v>
      </c>
      <c r="AB108" s="183" t="s">
        <v>133</v>
      </c>
      <c r="AC108" s="192" t="s">
        <v>32</v>
      </c>
      <c r="AD108" s="184" t="s">
        <v>30</v>
      </c>
      <c r="AE108" s="192" t="s">
        <v>32</v>
      </c>
      <c r="AF108" s="190" t="s">
        <v>31</v>
      </c>
      <c r="AG108" s="190" t="s">
        <v>31</v>
      </c>
      <c r="AH108" s="190" t="s">
        <v>31</v>
      </c>
      <c r="AI108" s="183" t="s">
        <v>133</v>
      </c>
      <c r="AJ108" s="184" t="s">
        <v>30</v>
      </c>
      <c r="AK108" s="183" t="s">
        <v>165</v>
      </c>
      <c r="AL108" s="183" t="s">
        <v>165</v>
      </c>
      <c r="AM108" s="183" t="s">
        <v>165</v>
      </c>
      <c r="AN108" s="183" t="s">
        <v>165</v>
      </c>
      <c r="AO108" s="183" t="s">
        <v>165</v>
      </c>
      <c r="AP108" s="183" t="s">
        <v>165</v>
      </c>
      <c r="AQ108" s="183" t="s">
        <v>165</v>
      </c>
      <c r="AR108" s="183" t="s">
        <v>165</v>
      </c>
      <c r="AS108" s="183" t="s">
        <v>165</v>
      </c>
      <c r="AT108" s="183" t="s">
        <v>165</v>
      </c>
      <c r="AU108" s="183" t="s">
        <v>165</v>
      </c>
      <c r="AV108" s="183" t="s">
        <v>165</v>
      </c>
      <c r="AW108" s="183" t="s">
        <v>165</v>
      </c>
      <c r="AX108" s="183" t="s">
        <v>165</v>
      </c>
      <c r="AY108" s="183" t="s">
        <v>165</v>
      </c>
      <c r="AZ108" s="183" t="s">
        <v>165</v>
      </c>
      <c r="BA108" s="183" t="s">
        <v>165</v>
      </c>
      <c r="BB108" s="183" t="s">
        <v>165</v>
      </c>
      <c r="BC108" s="184"/>
      <c r="BD108" s="184"/>
      <c r="BE108" s="184"/>
      <c r="BF108" s="185"/>
      <c r="BG108" s="186">
        <f t="shared" si="44"/>
        <v>0</v>
      </c>
      <c r="BH108" s="187"/>
      <c r="BJ108" s="188"/>
      <c r="BN108" s="181"/>
      <c r="BS108" s="181"/>
    </row>
    <row r="109" spans="1:71" ht="13.8" customHeight="1" x14ac:dyDescent="0.3">
      <c r="A109" s="109" t="s">
        <v>469</v>
      </c>
      <c r="B109" s="189"/>
      <c r="C109" s="111" t="s">
        <v>470</v>
      </c>
      <c r="D109" s="131"/>
      <c r="E109" s="132" t="s">
        <v>230</v>
      </c>
      <c r="F109" s="132" t="s">
        <v>464</v>
      </c>
      <c r="G109" s="132" t="s">
        <v>231</v>
      </c>
      <c r="H109" s="129" t="s">
        <v>416</v>
      </c>
      <c r="I109" s="133"/>
      <c r="J109" s="12" t="s">
        <v>35</v>
      </c>
      <c r="K109" s="13">
        <v>46055</v>
      </c>
      <c r="L109" s="14" t="s">
        <v>28</v>
      </c>
      <c r="M109" s="15">
        <f t="shared" si="59"/>
        <v>27</v>
      </c>
      <c r="N109" s="15">
        <f t="shared" si="60"/>
        <v>20</v>
      </c>
      <c r="O109" s="15">
        <f t="shared" si="61"/>
        <v>19</v>
      </c>
      <c r="P109" s="15">
        <f t="shared" si="62"/>
        <v>0</v>
      </c>
      <c r="Q109" s="15">
        <f t="shared" si="63"/>
        <v>7</v>
      </c>
      <c r="R109" s="15">
        <f t="shared" si="64"/>
        <v>1</v>
      </c>
      <c r="S109" s="15">
        <f t="shared" si="65"/>
        <v>0</v>
      </c>
      <c r="T109" s="15">
        <f t="shared" si="66"/>
        <v>0</v>
      </c>
      <c r="U109" s="15">
        <f t="shared" si="67"/>
        <v>0</v>
      </c>
      <c r="V109" s="16">
        <f t="shared" si="68"/>
        <v>1</v>
      </c>
      <c r="W109" s="15">
        <f t="shared" si="69"/>
        <v>0</v>
      </c>
      <c r="X109" s="17">
        <f t="shared" si="70"/>
        <v>0</v>
      </c>
      <c r="Y109" s="17">
        <f t="shared" si="71"/>
        <v>0</v>
      </c>
      <c r="Z109" s="16">
        <f t="shared" si="72"/>
        <v>1</v>
      </c>
      <c r="AA109" s="182"/>
      <c r="AB109" s="183" t="s">
        <v>92</v>
      </c>
      <c r="AC109" s="183" t="s">
        <v>92</v>
      </c>
      <c r="AD109" s="183" t="s">
        <v>92</v>
      </c>
      <c r="AE109" s="183" t="s">
        <v>92</v>
      </c>
      <c r="AF109" s="190" t="s">
        <v>104</v>
      </c>
      <c r="AG109" s="190" t="s">
        <v>104</v>
      </c>
      <c r="AH109" s="190" t="s">
        <v>104</v>
      </c>
      <c r="AI109" s="184" t="s">
        <v>30</v>
      </c>
      <c r="AJ109" s="184" t="s">
        <v>30</v>
      </c>
      <c r="AK109" s="184" t="s">
        <v>30</v>
      </c>
      <c r="AL109" s="184" t="s">
        <v>30</v>
      </c>
      <c r="AM109" s="184" t="s">
        <v>30</v>
      </c>
      <c r="AN109" s="190" t="s">
        <v>31</v>
      </c>
      <c r="AO109" s="190" t="s">
        <v>31</v>
      </c>
      <c r="AP109" s="184" t="s">
        <v>30</v>
      </c>
      <c r="AQ109" s="184" t="s">
        <v>30</v>
      </c>
      <c r="AR109" s="184" t="s">
        <v>30</v>
      </c>
      <c r="AS109" s="184" t="s">
        <v>30</v>
      </c>
      <c r="AT109" s="184" t="s">
        <v>30</v>
      </c>
      <c r="AU109" s="184" t="s">
        <v>30</v>
      </c>
      <c r="AV109" s="190" t="s">
        <v>31</v>
      </c>
      <c r="AW109" s="184" t="s">
        <v>30</v>
      </c>
      <c r="AX109" s="184" t="s">
        <v>30</v>
      </c>
      <c r="AY109" s="184" t="s">
        <v>30</v>
      </c>
      <c r="AZ109" s="184" t="s">
        <v>30</v>
      </c>
      <c r="BA109" s="183" t="s">
        <v>133</v>
      </c>
      <c r="BB109" s="190" t="s">
        <v>31</v>
      </c>
      <c r="BC109" s="184"/>
      <c r="BD109" s="184"/>
      <c r="BE109" s="184"/>
      <c r="BF109" s="185"/>
      <c r="BG109" s="186">
        <f t="shared" si="44"/>
        <v>1</v>
      </c>
      <c r="BH109" s="187"/>
      <c r="BJ109" s="188"/>
      <c r="BN109" s="181"/>
      <c r="BS109" s="181"/>
    </row>
    <row r="110" spans="1:71" ht="13.8" customHeight="1" x14ac:dyDescent="0.3">
      <c r="A110" s="109" t="s">
        <v>472</v>
      </c>
      <c r="B110" s="189"/>
      <c r="C110" s="111" t="s">
        <v>473</v>
      </c>
      <c r="D110" s="131"/>
      <c r="E110" s="132" t="s">
        <v>230</v>
      </c>
      <c r="F110" s="132" t="s">
        <v>464</v>
      </c>
      <c r="G110" s="132" t="s">
        <v>231</v>
      </c>
      <c r="H110" s="129" t="s">
        <v>416</v>
      </c>
      <c r="I110" s="133"/>
      <c r="J110" s="12" t="s">
        <v>35</v>
      </c>
      <c r="K110" s="13">
        <v>46063</v>
      </c>
      <c r="L110" s="14" t="s">
        <v>28</v>
      </c>
      <c r="M110" s="15">
        <f t="shared" si="59"/>
        <v>19</v>
      </c>
      <c r="N110" s="15">
        <f t="shared" si="60"/>
        <v>15</v>
      </c>
      <c r="O110" s="15">
        <f t="shared" si="61"/>
        <v>15</v>
      </c>
      <c r="P110" s="15">
        <f t="shared" si="62"/>
        <v>0</v>
      </c>
      <c r="Q110" s="15">
        <f t="shared" si="63"/>
        <v>4</v>
      </c>
      <c r="R110" s="15">
        <f t="shared" si="64"/>
        <v>0</v>
      </c>
      <c r="S110" s="15">
        <f t="shared" si="65"/>
        <v>0</v>
      </c>
      <c r="T110" s="15">
        <f t="shared" si="66"/>
        <v>0</v>
      </c>
      <c r="U110" s="15">
        <f t="shared" si="67"/>
        <v>0</v>
      </c>
      <c r="V110" s="16">
        <f t="shared" si="68"/>
        <v>0</v>
      </c>
      <c r="W110" s="15">
        <f t="shared" si="69"/>
        <v>0</v>
      </c>
      <c r="X110" s="17">
        <f t="shared" si="70"/>
        <v>0</v>
      </c>
      <c r="Y110" s="17">
        <f t="shared" si="71"/>
        <v>0</v>
      </c>
      <c r="Z110" s="16">
        <f t="shared" si="72"/>
        <v>0</v>
      </c>
      <c r="AA110" s="182"/>
      <c r="AB110" s="182"/>
      <c r="AC110" s="182"/>
      <c r="AD110" s="182"/>
      <c r="AE110" s="182"/>
      <c r="AF110" s="182"/>
      <c r="AG110" s="182"/>
      <c r="AH110" s="182"/>
      <c r="AI110" s="182"/>
      <c r="AJ110" s="183" t="s">
        <v>92</v>
      </c>
      <c r="AK110" s="183" t="s">
        <v>92</v>
      </c>
      <c r="AL110" s="183" t="s">
        <v>92</v>
      </c>
      <c r="AM110" s="183" t="s">
        <v>92</v>
      </c>
      <c r="AN110" s="190" t="s">
        <v>104</v>
      </c>
      <c r="AO110" s="190" t="s">
        <v>104</v>
      </c>
      <c r="AP110" s="183" t="s">
        <v>92</v>
      </c>
      <c r="AQ110" s="184" t="s">
        <v>30</v>
      </c>
      <c r="AR110" s="184" t="s">
        <v>30</v>
      </c>
      <c r="AS110" s="184" t="s">
        <v>30</v>
      </c>
      <c r="AT110" s="184" t="s">
        <v>30</v>
      </c>
      <c r="AU110" s="184" t="s">
        <v>30</v>
      </c>
      <c r="AV110" s="190" t="s">
        <v>31</v>
      </c>
      <c r="AW110" s="184" t="s">
        <v>30</v>
      </c>
      <c r="AX110" s="184" t="s">
        <v>30</v>
      </c>
      <c r="AY110" s="184" t="s">
        <v>30</v>
      </c>
      <c r="AZ110" s="184" t="s">
        <v>30</v>
      </c>
      <c r="BA110" s="184" t="s">
        <v>30</v>
      </c>
      <c r="BB110" s="190" t="s">
        <v>31</v>
      </c>
      <c r="BC110" s="184"/>
      <c r="BD110" s="184"/>
      <c r="BE110" s="184"/>
      <c r="BF110" s="185"/>
      <c r="BG110" s="186">
        <f t="shared" si="44"/>
        <v>9</v>
      </c>
      <c r="BH110" s="187"/>
      <c r="BJ110" s="188"/>
      <c r="BN110" s="181"/>
      <c r="BS110" s="181"/>
    </row>
    <row r="111" spans="1:71" ht="13.8" customHeight="1" x14ac:dyDescent="0.3">
      <c r="A111" s="127" t="s">
        <v>475</v>
      </c>
      <c r="B111" s="189"/>
      <c r="C111" s="111" t="s">
        <v>476</v>
      </c>
      <c r="D111" s="131"/>
      <c r="E111" s="132" t="s">
        <v>230</v>
      </c>
      <c r="F111" s="132" t="s">
        <v>464</v>
      </c>
      <c r="G111" s="132" t="s">
        <v>231</v>
      </c>
      <c r="H111" s="129" t="s">
        <v>416</v>
      </c>
      <c r="I111" s="133"/>
      <c r="J111" s="12"/>
      <c r="K111" s="13">
        <v>46071</v>
      </c>
      <c r="L111" s="14" t="s">
        <v>28</v>
      </c>
      <c r="M111" s="15">
        <f t="shared" si="59"/>
        <v>11</v>
      </c>
      <c r="N111" s="15">
        <f t="shared" si="60"/>
        <v>9</v>
      </c>
      <c r="O111" s="15">
        <f t="shared" si="61"/>
        <v>9</v>
      </c>
      <c r="P111" s="15">
        <f t="shared" si="62"/>
        <v>0</v>
      </c>
      <c r="Q111" s="15">
        <f t="shared" si="63"/>
        <v>2</v>
      </c>
      <c r="R111" s="15">
        <f t="shared" si="64"/>
        <v>0</v>
      </c>
      <c r="S111" s="15">
        <f t="shared" si="65"/>
        <v>0</v>
      </c>
      <c r="T111" s="15">
        <f t="shared" si="66"/>
        <v>0</v>
      </c>
      <c r="U111" s="15">
        <f t="shared" si="67"/>
        <v>0</v>
      </c>
      <c r="V111" s="16">
        <f t="shared" si="68"/>
        <v>0</v>
      </c>
      <c r="W111" s="15">
        <f t="shared" si="69"/>
        <v>0</v>
      </c>
      <c r="X111" s="17">
        <f t="shared" si="70"/>
        <v>0</v>
      </c>
      <c r="Y111" s="17">
        <f t="shared" si="71"/>
        <v>0</v>
      </c>
      <c r="Z111" s="16">
        <f t="shared" si="72"/>
        <v>0</v>
      </c>
      <c r="AA111" s="182"/>
      <c r="AB111" s="182"/>
      <c r="AC111" s="182"/>
      <c r="AD111" s="182"/>
      <c r="AE111" s="182"/>
      <c r="AF111" s="182"/>
      <c r="AG111" s="182"/>
      <c r="AH111" s="182"/>
      <c r="AI111" s="182"/>
      <c r="AJ111" s="182"/>
      <c r="AK111" s="182"/>
      <c r="AL111" s="182"/>
      <c r="AM111" s="182"/>
      <c r="AN111" s="182"/>
      <c r="AO111" s="182"/>
      <c r="AP111" s="182"/>
      <c r="AQ111" s="182"/>
      <c r="AR111" s="184" t="s">
        <v>30</v>
      </c>
      <c r="AS111" s="184" t="s">
        <v>30</v>
      </c>
      <c r="AT111" s="184" t="s">
        <v>30</v>
      </c>
      <c r="AU111" s="184" t="s">
        <v>30</v>
      </c>
      <c r="AV111" s="190" t="s">
        <v>31</v>
      </c>
      <c r="AW111" s="184" t="s">
        <v>30</v>
      </c>
      <c r="AX111" s="184" t="s">
        <v>30</v>
      </c>
      <c r="AY111" s="184" t="s">
        <v>30</v>
      </c>
      <c r="AZ111" s="184" t="s">
        <v>30</v>
      </c>
      <c r="BA111" s="184" t="s">
        <v>30</v>
      </c>
      <c r="BB111" s="190" t="s">
        <v>31</v>
      </c>
      <c r="BC111" s="184"/>
      <c r="BD111" s="184"/>
      <c r="BE111" s="184"/>
      <c r="BF111" s="185"/>
      <c r="BG111" s="186">
        <f t="shared" si="44"/>
        <v>17</v>
      </c>
      <c r="BH111" s="187"/>
      <c r="BJ111" s="188"/>
      <c r="BN111" s="181"/>
      <c r="BS111" s="181"/>
    </row>
    <row r="112" spans="1:71" ht="15" customHeight="1" x14ac:dyDescent="0.3">
      <c r="A112" s="134" t="s">
        <v>486</v>
      </c>
      <c r="B112" s="134">
        <v>2081</v>
      </c>
      <c r="C112" s="33" t="s">
        <v>487</v>
      </c>
      <c r="D112" s="33"/>
      <c r="E112" s="33" t="s">
        <v>186</v>
      </c>
      <c r="F112" s="135" t="s">
        <v>315</v>
      </c>
      <c r="G112" s="33" t="s">
        <v>488</v>
      </c>
      <c r="H112" s="136" t="s">
        <v>489</v>
      </c>
      <c r="I112" s="34"/>
      <c r="J112" s="12" t="s">
        <v>202</v>
      </c>
      <c r="K112" s="13">
        <v>44075</v>
      </c>
      <c r="L112" s="14" t="s">
        <v>28</v>
      </c>
      <c r="M112" s="15">
        <f t="shared" si="59"/>
        <v>28</v>
      </c>
      <c r="N112" s="15">
        <f t="shared" si="60"/>
        <v>20</v>
      </c>
      <c r="O112" s="15">
        <f t="shared" si="61"/>
        <v>20</v>
      </c>
      <c r="P112" s="15">
        <f t="shared" si="62"/>
        <v>0</v>
      </c>
      <c r="Q112" s="15">
        <f t="shared" si="63"/>
        <v>8</v>
      </c>
      <c r="R112" s="15">
        <f t="shared" si="64"/>
        <v>0</v>
      </c>
      <c r="S112" s="15">
        <f t="shared" si="65"/>
        <v>0</v>
      </c>
      <c r="T112" s="15">
        <f t="shared" si="66"/>
        <v>1</v>
      </c>
      <c r="U112" s="15">
        <f t="shared" si="67"/>
        <v>0</v>
      </c>
      <c r="V112" s="16">
        <f t="shared" si="68"/>
        <v>0</v>
      </c>
      <c r="W112" s="15">
        <f t="shared" si="69"/>
        <v>1</v>
      </c>
      <c r="X112" s="17">
        <f t="shared" si="70"/>
        <v>0</v>
      </c>
      <c r="Y112" s="17">
        <f t="shared" si="71"/>
        <v>0</v>
      </c>
      <c r="Z112" s="16">
        <f t="shared" si="72"/>
        <v>0</v>
      </c>
      <c r="AA112" s="190" t="s">
        <v>31</v>
      </c>
      <c r="AB112" s="192" t="s">
        <v>30</v>
      </c>
      <c r="AC112" s="192" t="s">
        <v>30</v>
      </c>
      <c r="AD112" s="192" t="s">
        <v>30</v>
      </c>
      <c r="AE112" s="192" t="s">
        <v>30</v>
      </c>
      <c r="AF112" s="190" t="s">
        <v>31</v>
      </c>
      <c r="AG112" s="190" t="s">
        <v>31</v>
      </c>
      <c r="AH112" s="190" t="s">
        <v>31</v>
      </c>
      <c r="AI112" s="192" t="s">
        <v>33</v>
      </c>
      <c r="AJ112" s="192" t="s">
        <v>30</v>
      </c>
      <c r="AK112" s="193" t="s">
        <v>30</v>
      </c>
      <c r="AL112" s="192" t="s">
        <v>32</v>
      </c>
      <c r="AM112" s="184" t="s">
        <v>30</v>
      </c>
      <c r="AN112" s="190" t="s">
        <v>31</v>
      </c>
      <c r="AO112" s="190" t="s">
        <v>31</v>
      </c>
      <c r="AP112" s="184" t="s">
        <v>30</v>
      </c>
      <c r="AQ112" s="192" t="s">
        <v>30</v>
      </c>
      <c r="AR112" s="184" t="s">
        <v>30</v>
      </c>
      <c r="AS112" s="184" t="s">
        <v>30</v>
      </c>
      <c r="AT112" s="193" t="s">
        <v>30</v>
      </c>
      <c r="AU112" s="190" t="s">
        <v>31</v>
      </c>
      <c r="AV112" s="190" t="s">
        <v>31</v>
      </c>
      <c r="AW112" s="184" t="s">
        <v>30</v>
      </c>
      <c r="AX112" s="192" t="s">
        <v>30</v>
      </c>
      <c r="AY112" s="192" t="s">
        <v>30</v>
      </c>
      <c r="AZ112" s="184" t="s">
        <v>30</v>
      </c>
      <c r="BA112" s="184" t="s">
        <v>30</v>
      </c>
      <c r="BB112" s="184" t="s">
        <v>30</v>
      </c>
      <c r="BC112" s="184"/>
      <c r="BD112" s="184"/>
      <c r="BE112" s="184"/>
      <c r="BG112" s="186">
        <f t="shared" si="44"/>
        <v>0</v>
      </c>
      <c r="BH112" s="187"/>
      <c r="BJ112" s="188"/>
      <c r="BS112" s="181"/>
    </row>
    <row r="113" spans="1:71" ht="15" customHeight="1" x14ac:dyDescent="0.3">
      <c r="A113" s="134" t="s">
        <v>493</v>
      </c>
      <c r="B113" s="134">
        <v>3354</v>
      </c>
      <c r="C113" s="33" t="s">
        <v>494</v>
      </c>
      <c r="D113" s="33"/>
      <c r="E113" s="33" t="s">
        <v>495</v>
      </c>
      <c r="F113" s="135" t="s">
        <v>496</v>
      </c>
      <c r="G113" s="33" t="s">
        <v>497</v>
      </c>
      <c r="H113" s="136" t="s">
        <v>498</v>
      </c>
      <c r="I113" s="34"/>
      <c r="J113" s="12" t="s">
        <v>499</v>
      </c>
      <c r="K113" s="13">
        <v>44968</v>
      </c>
      <c r="L113" s="14" t="s">
        <v>28</v>
      </c>
      <c r="M113" s="15">
        <f t="shared" si="59"/>
        <v>28</v>
      </c>
      <c r="N113" s="15">
        <f t="shared" si="60"/>
        <v>20</v>
      </c>
      <c r="O113" s="15">
        <f t="shared" si="61"/>
        <v>20</v>
      </c>
      <c r="P113" s="15">
        <f t="shared" si="62"/>
        <v>0</v>
      </c>
      <c r="Q113" s="15">
        <f t="shared" si="63"/>
        <v>7</v>
      </c>
      <c r="R113" s="15">
        <f t="shared" si="64"/>
        <v>0</v>
      </c>
      <c r="S113" s="15">
        <f t="shared" si="65"/>
        <v>1</v>
      </c>
      <c r="T113" s="15">
        <f t="shared" si="66"/>
        <v>0</v>
      </c>
      <c r="U113" s="15">
        <f t="shared" si="67"/>
        <v>1</v>
      </c>
      <c r="V113" s="16">
        <f t="shared" si="68"/>
        <v>0</v>
      </c>
      <c r="W113" s="15">
        <f t="shared" si="69"/>
        <v>0</v>
      </c>
      <c r="X113" s="17">
        <f t="shared" si="70"/>
        <v>0</v>
      </c>
      <c r="Y113" s="17">
        <f t="shared" si="71"/>
        <v>0</v>
      </c>
      <c r="Z113" s="16">
        <f t="shared" si="72"/>
        <v>1</v>
      </c>
      <c r="AA113" s="190" t="s">
        <v>31</v>
      </c>
      <c r="AB113" s="184" t="s">
        <v>30</v>
      </c>
      <c r="AC113" s="184" t="s">
        <v>30</v>
      </c>
      <c r="AD113" s="184" t="s">
        <v>30</v>
      </c>
      <c r="AE113" s="184" t="s">
        <v>30</v>
      </c>
      <c r="AF113" s="184" t="s">
        <v>30</v>
      </c>
      <c r="AG113" s="190" t="s">
        <v>31</v>
      </c>
      <c r="AH113" s="190" t="s">
        <v>31</v>
      </c>
      <c r="AI113" s="184" t="s">
        <v>30</v>
      </c>
      <c r="AJ113" s="184" t="s">
        <v>30</v>
      </c>
      <c r="AK113" s="194" t="s">
        <v>113</v>
      </c>
      <c r="AL113" s="184" t="s">
        <v>30</v>
      </c>
      <c r="AM113" s="184" t="s">
        <v>30</v>
      </c>
      <c r="AN113" s="190" t="s">
        <v>31</v>
      </c>
      <c r="AO113" s="190" t="s">
        <v>31</v>
      </c>
      <c r="AP113" s="184" t="s">
        <v>30</v>
      </c>
      <c r="AQ113" s="184" t="s">
        <v>30</v>
      </c>
      <c r="AR113" s="184" t="s">
        <v>30</v>
      </c>
      <c r="AS113" s="184" t="s">
        <v>30</v>
      </c>
      <c r="AT113" s="184" t="s">
        <v>30</v>
      </c>
      <c r="AU113" s="184" t="s">
        <v>30</v>
      </c>
      <c r="AV113" s="190" t="s">
        <v>31</v>
      </c>
      <c r="AW113" s="184" t="s">
        <v>30</v>
      </c>
      <c r="AX113" s="184" t="s">
        <v>30</v>
      </c>
      <c r="AY113" s="184" t="s">
        <v>30</v>
      </c>
      <c r="AZ113" s="184" t="s">
        <v>30</v>
      </c>
      <c r="BA113" s="184" t="s">
        <v>30</v>
      </c>
      <c r="BB113" s="190" t="s">
        <v>31</v>
      </c>
      <c r="BC113" s="184"/>
      <c r="BD113" s="184"/>
      <c r="BE113" s="184"/>
      <c r="BF113" s="185"/>
      <c r="BG113" s="186">
        <f t="shared" si="44"/>
        <v>0</v>
      </c>
      <c r="BH113" s="187"/>
      <c r="BJ113" s="188"/>
      <c r="BN113" s="181"/>
      <c r="BS113" s="181"/>
    </row>
    <row r="114" spans="1:71" ht="15" customHeight="1" x14ac:dyDescent="0.3">
      <c r="A114" s="134" t="s">
        <v>500</v>
      </c>
      <c r="B114" s="134">
        <v>3355</v>
      </c>
      <c r="C114" s="33" t="s">
        <v>501</v>
      </c>
      <c r="D114" s="33"/>
      <c r="E114" s="33" t="s">
        <v>495</v>
      </c>
      <c r="F114" s="135" t="s">
        <v>496</v>
      </c>
      <c r="G114" s="33" t="s">
        <v>497</v>
      </c>
      <c r="H114" s="136" t="s">
        <v>498</v>
      </c>
      <c r="I114" s="34"/>
      <c r="J114" s="12" t="s">
        <v>502</v>
      </c>
      <c r="K114" s="13">
        <v>44968</v>
      </c>
      <c r="L114" s="14" t="s">
        <v>28</v>
      </c>
      <c r="M114" s="15">
        <f t="shared" si="59"/>
        <v>28</v>
      </c>
      <c r="N114" s="15">
        <f t="shared" si="60"/>
        <v>21</v>
      </c>
      <c r="O114" s="15">
        <f t="shared" si="61"/>
        <v>21</v>
      </c>
      <c r="P114" s="15">
        <f t="shared" si="62"/>
        <v>0</v>
      </c>
      <c r="Q114" s="15">
        <f t="shared" si="63"/>
        <v>7</v>
      </c>
      <c r="R114" s="15">
        <f t="shared" si="64"/>
        <v>0</v>
      </c>
      <c r="S114" s="15">
        <f t="shared" si="65"/>
        <v>0</v>
      </c>
      <c r="T114" s="15">
        <f t="shared" si="66"/>
        <v>0</v>
      </c>
      <c r="U114" s="15">
        <f t="shared" si="67"/>
        <v>0</v>
      </c>
      <c r="V114" s="16">
        <f t="shared" si="68"/>
        <v>0</v>
      </c>
      <c r="W114" s="15">
        <f t="shared" si="69"/>
        <v>0</v>
      </c>
      <c r="X114" s="17">
        <f t="shared" si="70"/>
        <v>0</v>
      </c>
      <c r="Y114" s="17">
        <f t="shared" si="71"/>
        <v>0</v>
      </c>
      <c r="Z114" s="16">
        <f t="shared" si="72"/>
        <v>0</v>
      </c>
      <c r="AA114" s="190" t="s">
        <v>31</v>
      </c>
      <c r="AB114" s="184" t="s">
        <v>30</v>
      </c>
      <c r="AC114" s="184" t="s">
        <v>30</v>
      </c>
      <c r="AD114" s="184" t="s">
        <v>30</v>
      </c>
      <c r="AE114" s="184" t="s">
        <v>30</v>
      </c>
      <c r="AF114" s="184" t="s">
        <v>30</v>
      </c>
      <c r="AG114" s="190" t="s">
        <v>31</v>
      </c>
      <c r="AH114" s="190" t="s">
        <v>31</v>
      </c>
      <c r="AI114" s="184" t="s">
        <v>30</v>
      </c>
      <c r="AJ114" s="184" t="s">
        <v>30</v>
      </c>
      <c r="AK114" s="184" t="s">
        <v>30</v>
      </c>
      <c r="AL114" s="184" t="s">
        <v>30</v>
      </c>
      <c r="AM114" s="184" t="s">
        <v>30</v>
      </c>
      <c r="AN114" s="190" t="s">
        <v>31</v>
      </c>
      <c r="AO114" s="190" t="s">
        <v>31</v>
      </c>
      <c r="AP114" s="184" t="s">
        <v>30</v>
      </c>
      <c r="AQ114" s="184" t="s">
        <v>30</v>
      </c>
      <c r="AR114" s="184" t="s">
        <v>30</v>
      </c>
      <c r="AS114" s="184" t="s">
        <v>30</v>
      </c>
      <c r="AT114" s="184" t="s">
        <v>30</v>
      </c>
      <c r="AU114" s="184" t="s">
        <v>30</v>
      </c>
      <c r="AV114" s="190" t="s">
        <v>31</v>
      </c>
      <c r="AW114" s="184" t="s">
        <v>30</v>
      </c>
      <c r="AX114" s="184" t="s">
        <v>30</v>
      </c>
      <c r="AY114" s="184" t="s">
        <v>30</v>
      </c>
      <c r="AZ114" s="184" t="s">
        <v>30</v>
      </c>
      <c r="BA114" s="184" t="s">
        <v>30</v>
      </c>
      <c r="BB114" s="190" t="s">
        <v>31</v>
      </c>
      <c r="BC114" s="184"/>
      <c r="BD114" s="184"/>
      <c r="BE114" s="184"/>
      <c r="BF114" s="185"/>
      <c r="BG114" s="186">
        <f t="shared" si="44"/>
        <v>0</v>
      </c>
      <c r="BH114" s="187"/>
      <c r="BJ114" s="188"/>
      <c r="BN114" s="181"/>
      <c r="BS114" s="181"/>
    </row>
    <row r="115" spans="1:71" ht="15" customHeight="1" x14ac:dyDescent="0.3">
      <c r="A115" s="134" t="s">
        <v>503</v>
      </c>
      <c r="B115" s="134">
        <v>3357</v>
      </c>
      <c r="C115" s="33" t="s">
        <v>504</v>
      </c>
      <c r="D115" s="33"/>
      <c r="E115" s="33" t="s">
        <v>495</v>
      </c>
      <c r="F115" s="135" t="s">
        <v>496</v>
      </c>
      <c r="G115" s="33" t="s">
        <v>497</v>
      </c>
      <c r="H115" s="136" t="s">
        <v>498</v>
      </c>
      <c r="I115" s="34"/>
      <c r="J115" s="12" t="s">
        <v>505</v>
      </c>
      <c r="K115" s="13">
        <v>44970</v>
      </c>
      <c r="L115" s="14" t="s">
        <v>28</v>
      </c>
      <c r="M115" s="15">
        <f t="shared" si="59"/>
        <v>28</v>
      </c>
      <c r="N115" s="15">
        <f t="shared" si="60"/>
        <v>20</v>
      </c>
      <c r="O115" s="15">
        <f t="shared" si="61"/>
        <v>20</v>
      </c>
      <c r="P115" s="15">
        <f t="shared" si="62"/>
        <v>0</v>
      </c>
      <c r="Q115" s="15">
        <f t="shared" si="63"/>
        <v>8</v>
      </c>
      <c r="R115" s="15">
        <f t="shared" si="64"/>
        <v>0</v>
      </c>
      <c r="S115" s="15">
        <f t="shared" si="65"/>
        <v>0</v>
      </c>
      <c r="T115" s="15">
        <f t="shared" si="66"/>
        <v>0</v>
      </c>
      <c r="U115" s="15">
        <f t="shared" si="67"/>
        <v>0</v>
      </c>
      <c r="V115" s="16">
        <f t="shared" si="68"/>
        <v>0</v>
      </c>
      <c r="W115" s="15">
        <f t="shared" si="69"/>
        <v>0</v>
      </c>
      <c r="X115" s="17">
        <f t="shared" si="70"/>
        <v>0</v>
      </c>
      <c r="Y115" s="17">
        <f t="shared" si="71"/>
        <v>0</v>
      </c>
      <c r="Z115" s="16">
        <f t="shared" si="72"/>
        <v>0</v>
      </c>
      <c r="AA115" s="190" t="s">
        <v>31</v>
      </c>
      <c r="AB115" s="184" t="s">
        <v>30</v>
      </c>
      <c r="AC115" s="184" t="s">
        <v>30</v>
      </c>
      <c r="AD115" s="184" t="s">
        <v>30</v>
      </c>
      <c r="AE115" s="184" t="s">
        <v>30</v>
      </c>
      <c r="AF115" s="184" t="s">
        <v>30</v>
      </c>
      <c r="AG115" s="190" t="s">
        <v>31</v>
      </c>
      <c r="AH115" s="190" t="s">
        <v>31</v>
      </c>
      <c r="AI115" s="184" t="s">
        <v>30</v>
      </c>
      <c r="AJ115" s="184" t="s">
        <v>30</v>
      </c>
      <c r="AK115" s="184" t="s">
        <v>30</v>
      </c>
      <c r="AL115" s="184" t="s">
        <v>30</v>
      </c>
      <c r="AM115" s="184" t="s">
        <v>30</v>
      </c>
      <c r="AN115" s="190" t="s">
        <v>31</v>
      </c>
      <c r="AO115" s="190" t="s">
        <v>31</v>
      </c>
      <c r="AP115" s="184" t="s">
        <v>30</v>
      </c>
      <c r="AQ115" s="184" t="s">
        <v>30</v>
      </c>
      <c r="AR115" s="184" t="s">
        <v>30</v>
      </c>
      <c r="AS115" s="184" t="s">
        <v>30</v>
      </c>
      <c r="AT115" s="184" t="s">
        <v>30</v>
      </c>
      <c r="AU115" s="190" t="s">
        <v>31</v>
      </c>
      <c r="AV115" s="190" t="s">
        <v>31</v>
      </c>
      <c r="AW115" s="184" t="s">
        <v>30</v>
      </c>
      <c r="AX115" s="184" t="s">
        <v>30</v>
      </c>
      <c r="AY115" s="184" t="s">
        <v>30</v>
      </c>
      <c r="AZ115" s="184" t="s">
        <v>30</v>
      </c>
      <c r="BA115" s="184" t="s">
        <v>30</v>
      </c>
      <c r="BB115" s="190" t="s">
        <v>31</v>
      </c>
      <c r="BC115" s="184"/>
      <c r="BD115" s="184"/>
      <c r="BE115" s="184"/>
      <c r="BF115" s="185"/>
      <c r="BG115" s="186">
        <f t="shared" si="44"/>
        <v>0</v>
      </c>
      <c r="BH115" s="187"/>
      <c r="BJ115" s="188"/>
      <c r="BN115" s="181"/>
      <c r="BS115" s="181"/>
    </row>
    <row r="116" spans="1:71" x14ac:dyDescent="0.3">
      <c r="A116" s="134" t="s">
        <v>506</v>
      </c>
      <c r="B116" s="134">
        <v>3358</v>
      </c>
      <c r="C116" s="33" t="s">
        <v>507</v>
      </c>
      <c r="D116" s="33"/>
      <c r="E116" s="33" t="s">
        <v>495</v>
      </c>
      <c r="F116" s="135" t="s">
        <v>496</v>
      </c>
      <c r="G116" s="33" t="s">
        <v>508</v>
      </c>
      <c r="H116" s="136" t="s">
        <v>498</v>
      </c>
      <c r="I116" s="34"/>
      <c r="J116" s="12" t="s">
        <v>509</v>
      </c>
      <c r="K116" s="13">
        <v>44972</v>
      </c>
      <c r="L116" s="14" t="s">
        <v>28</v>
      </c>
      <c r="M116" s="15">
        <f t="shared" si="59"/>
        <v>28</v>
      </c>
      <c r="N116" s="15">
        <f t="shared" si="60"/>
        <v>20</v>
      </c>
      <c r="O116" s="15">
        <f t="shared" si="61"/>
        <v>20</v>
      </c>
      <c r="P116" s="15">
        <f t="shared" si="62"/>
        <v>0</v>
      </c>
      <c r="Q116" s="15">
        <f t="shared" si="63"/>
        <v>8</v>
      </c>
      <c r="R116" s="15">
        <f t="shared" si="64"/>
        <v>0</v>
      </c>
      <c r="S116" s="15">
        <f t="shared" si="65"/>
        <v>0</v>
      </c>
      <c r="T116" s="15">
        <f t="shared" si="66"/>
        <v>0</v>
      </c>
      <c r="U116" s="15">
        <f t="shared" si="67"/>
        <v>0</v>
      </c>
      <c r="V116" s="16">
        <f t="shared" si="68"/>
        <v>0</v>
      </c>
      <c r="W116" s="15">
        <f t="shared" si="69"/>
        <v>0</v>
      </c>
      <c r="X116" s="17">
        <f t="shared" si="70"/>
        <v>0</v>
      </c>
      <c r="Y116" s="17">
        <f t="shared" si="71"/>
        <v>0</v>
      </c>
      <c r="Z116" s="16">
        <f t="shared" si="72"/>
        <v>0</v>
      </c>
      <c r="AA116" s="190" t="s">
        <v>31</v>
      </c>
      <c r="AB116" s="184" t="s">
        <v>30</v>
      </c>
      <c r="AC116" s="184" t="s">
        <v>30</v>
      </c>
      <c r="AD116" s="184" t="s">
        <v>30</v>
      </c>
      <c r="AE116" s="184" t="s">
        <v>30</v>
      </c>
      <c r="AF116" s="190" t="s">
        <v>31</v>
      </c>
      <c r="AG116" s="190" t="s">
        <v>31</v>
      </c>
      <c r="AH116" s="190" t="s">
        <v>31</v>
      </c>
      <c r="AI116" s="184" t="s">
        <v>30</v>
      </c>
      <c r="AJ116" s="184" t="s">
        <v>30</v>
      </c>
      <c r="AK116" s="184" t="s">
        <v>30</v>
      </c>
      <c r="AL116" s="184" t="s">
        <v>30</v>
      </c>
      <c r="AM116" s="184" t="s">
        <v>30</v>
      </c>
      <c r="AN116" s="190" t="s">
        <v>31</v>
      </c>
      <c r="AO116" s="190" t="s">
        <v>31</v>
      </c>
      <c r="AP116" s="184" t="s">
        <v>30</v>
      </c>
      <c r="AQ116" s="184" t="s">
        <v>30</v>
      </c>
      <c r="AR116" s="184" t="s">
        <v>30</v>
      </c>
      <c r="AS116" s="184" t="s">
        <v>30</v>
      </c>
      <c r="AT116" s="184" t="s">
        <v>30</v>
      </c>
      <c r="AU116" s="184" t="s">
        <v>30</v>
      </c>
      <c r="AV116" s="190" t="s">
        <v>31</v>
      </c>
      <c r="AW116" s="184" t="s">
        <v>30</v>
      </c>
      <c r="AX116" s="184" t="s">
        <v>30</v>
      </c>
      <c r="AY116" s="184" t="s">
        <v>30</v>
      </c>
      <c r="AZ116" s="184" t="s">
        <v>30</v>
      </c>
      <c r="BA116" s="184" t="s">
        <v>30</v>
      </c>
      <c r="BB116" s="190" t="s">
        <v>31</v>
      </c>
      <c r="BC116" s="184"/>
      <c r="BD116" s="184"/>
      <c r="BE116" s="184"/>
      <c r="BF116" s="185"/>
      <c r="BG116" s="186">
        <f t="shared" si="44"/>
        <v>0</v>
      </c>
      <c r="BH116" s="187"/>
      <c r="BJ116" s="188"/>
      <c r="BN116" s="181"/>
      <c r="BS116" s="181"/>
    </row>
    <row r="117" spans="1:71" ht="15" customHeight="1" x14ac:dyDescent="0.3">
      <c r="A117" s="134" t="s">
        <v>510</v>
      </c>
      <c r="B117" s="134">
        <v>3387</v>
      </c>
      <c r="C117" s="33" t="s">
        <v>511</v>
      </c>
      <c r="D117" s="33"/>
      <c r="E117" s="33" t="s">
        <v>495</v>
      </c>
      <c r="F117" s="135" t="s">
        <v>496</v>
      </c>
      <c r="G117" s="33" t="s">
        <v>512</v>
      </c>
      <c r="H117" s="136" t="s">
        <v>498</v>
      </c>
      <c r="I117" s="34"/>
      <c r="J117" s="12" t="s">
        <v>513</v>
      </c>
      <c r="K117" s="13">
        <v>45572</v>
      </c>
      <c r="L117" s="14" t="s">
        <v>28</v>
      </c>
      <c r="M117" s="15">
        <f t="shared" si="59"/>
        <v>28</v>
      </c>
      <c r="N117" s="15">
        <f t="shared" si="60"/>
        <v>28</v>
      </c>
      <c r="O117" s="15">
        <f t="shared" si="61"/>
        <v>28</v>
      </c>
      <c r="P117" s="15">
        <f t="shared" si="62"/>
        <v>0</v>
      </c>
      <c r="Q117" s="15">
        <f t="shared" si="63"/>
        <v>0</v>
      </c>
      <c r="R117" s="15">
        <f t="shared" si="64"/>
        <v>0</v>
      </c>
      <c r="S117" s="15">
        <f t="shared" si="65"/>
        <v>0</v>
      </c>
      <c r="T117" s="15">
        <f t="shared" si="66"/>
        <v>0</v>
      </c>
      <c r="U117" s="15">
        <f t="shared" si="67"/>
        <v>0</v>
      </c>
      <c r="V117" s="16">
        <f t="shared" si="68"/>
        <v>0</v>
      </c>
      <c r="W117" s="15">
        <f t="shared" si="69"/>
        <v>0</v>
      </c>
      <c r="X117" s="17">
        <f t="shared" si="70"/>
        <v>0</v>
      </c>
      <c r="Y117" s="17">
        <f t="shared" si="71"/>
        <v>0</v>
      </c>
      <c r="Z117" s="16">
        <f t="shared" si="72"/>
        <v>0</v>
      </c>
      <c r="AA117" s="184" t="s">
        <v>30</v>
      </c>
      <c r="AB117" s="184" t="s">
        <v>30</v>
      </c>
      <c r="AC117" s="184" t="s">
        <v>30</v>
      </c>
      <c r="AD117" s="184" t="s">
        <v>30</v>
      </c>
      <c r="AE117" s="184" t="s">
        <v>30</v>
      </c>
      <c r="AF117" s="184" t="s">
        <v>30</v>
      </c>
      <c r="AG117" s="184" t="s">
        <v>30</v>
      </c>
      <c r="AH117" s="184" t="s">
        <v>30</v>
      </c>
      <c r="AI117" s="184" t="s">
        <v>30</v>
      </c>
      <c r="AJ117" s="184" t="s">
        <v>30</v>
      </c>
      <c r="AK117" s="184" t="s">
        <v>30</v>
      </c>
      <c r="AL117" s="184" t="s">
        <v>30</v>
      </c>
      <c r="AM117" s="184" t="s">
        <v>30</v>
      </c>
      <c r="AN117" s="184" t="s">
        <v>30</v>
      </c>
      <c r="AO117" s="184" t="s">
        <v>30</v>
      </c>
      <c r="AP117" s="184" t="s">
        <v>30</v>
      </c>
      <c r="AQ117" s="184" t="s">
        <v>30</v>
      </c>
      <c r="AR117" s="184" t="s">
        <v>30</v>
      </c>
      <c r="AS117" s="184" t="s">
        <v>30</v>
      </c>
      <c r="AT117" s="184" t="s">
        <v>30</v>
      </c>
      <c r="AU117" s="184" t="s">
        <v>30</v>
      </c>
      <c r="AV117" s="184" t="s">
        <v>30</v>
      </c>
      <c r="AW117" s="184" t="s">
        <v>30</v>
      </c>
      <c r="AX117" s="184" t="s">
        <v>30</v>
      </c>
      <c r="AY117" s="184" t="s">
        <v>30</v>
      </c>
      <c r="AZ117" s="184" t="s">
        <v>30</v>
      </c>
      <c r="BA117" s="184" t="s">
        <v>30</v>
      </c>
      <c r="BB117" s="184" t="s">
        <v>30</v>
      </c>
      <c r="BC117" s="184"/>
      <c r="BD117" s="184"/>
      <c r="BE117" s="184"/>
      <c r="BF117" s="185"/>
      <c r="BG117" s="186">
        <f t="shared" si="44"/>
        <v>0</v>
      </c>
      <c r="BH117" s="187"/>
      <c r="BJ117" s="188"/>
      <c r="BN117" s="181"/>
      <c r="BS117" s="181"/>
    </row>
    <row r="118" spans="1:71" x14ac:dyDescent="0.3">
      <c r="A118" s="134" t="s">
        <v>514</v>
      </c>
      <c r="B118" s="134">
        <v>3389</v>
      </c>
      <c r="C118" s="33" t="s">
        <v>515</v>
      </c>
      <c r="D118" s="33"/>
      <c r="E118" s="33" t="s">
        <v>495</v>
      </c>
      <c r="F118" s="135" t="s">
        <v>496</v>
      </c>
      <c r="G118" s="33" t="s">
        <v>508</v>
      </c>
      <c r="H118" s="136" t="s">
        <v>498</v>
      </c>
      <c r="I118" s="34"/>
      <c r="J118" s="12" t="s">
        <v>516</v>
      </c>
      <c r="K118" s="13">
        <v>45602</v>
      </c>
      <c r="L118" s="14" t="s">
        <v>28</v>
      </c>
      <c r="M118" s="15">
        <f t="shared" si="59"/>
        <v>28</v>
      </c>
      <c r="N118" s="15">
        <f t="shared" si="60"/>
        <v>20</v>
      </c>
      <c r="O118" s="15">
        <f t="shared" si="61"/>
        <v>20</v>
      </c>
      <c r="P118" s="15">
        <f t="shared" si="62"/>
        <v>0</v>
      </c>
      <c r="Q118" s="15">
        <f t="shared" si="63"/>
        <v>8</v>
      </c>
      <c r="R118" s="15">
        <f t="shared" si="64"/>
        <v>0</v>
      </c>
      <c r="S118" s="15">
        <f t="shared" si="65"/>
        <v>0</v>
      </c>
      <c r="T118" s="15">
        <f t="shared" si="66"/>
        <v>0</v>
      </c>
      <c r="U118" s="15">
        <f t="shared" si="67"/>
        <v>0</v>
      </c>
      <c r="V118" s="16">
        <f t="shared" si="68"/>
        <v>0</v>
      </c>
      <c r="W118" s="15">
        <f t="shared" si="69"/>
        <v>0</v>
      </c>
      <c r="X118" s="17">
        <f t="shared" si="70"/>
        <v>0</v>
      </c>
      <c r="Y118" s="17">
        <f t="shared" si="71"/>
        <v>0</v>
      </c>
      <c r="Z118" s="16">
        <f t="shared" si="72"/>
        <v>0</v>
      </c>
      <c r="AA118" s="190" t="s">
        <v>31</v>
      </c>
      <c r="AB118" s="184" t="s">
        <v>30</v>
      </c>
      <c r="AC118" s="184" t="s">
        <v>30</v>
      </c>
      <c r="AD118" s="184" t="s">
        <v>30</v>
      </c>
      <c r="AE118" s="184" t="s">
        <v>30</v>
      </c>
      <c r="AF118" s="190" t="s">
        <v>31</v>
      </c>
      <c r="AG118" s="190" t="s">
        <v>31</v>
      </c>
      <c r="AH118" s="190" t="s">
        <v>31</v>
      </c>
      <c r="AI118" s="184" t="s">
        <v>30</v>
      </c>
      <c r="AJ118" s="184" t="s">
        <v>30</v>
      </c>
      <c r="AK118" s="184" t="s">
        <v>30</v>
      </c>
      <c r="AL118" s="184" t="s">
        <v>30</v>
      </c>
      <c r="AM118" s="184" t="s">
        <v>30</v>
      </c>
      <c r="AN118" s="190" t="s">
        <v>31</v>
      </c>
      <c r="AO118" s="190" t="s">
        <v>31</v>
      </c>
      <c r="AP118" s="184" t="s">
        <v>30</v>
      </c>
      <c r="AQ118" s="184" t="s">
        <v>30</v>
      </c>
      <c r="AR118" s="184" t="s">
        <v>30</v>
      </c>
      <c r="AS118" s="184" t="s">
        <v>30</v>
      </c>
      <c r="AT118" s="184" t="s">
        <v>30</v>
      </c>
      <c r="AU118" s="184" t="s">
        <v>30</v>
      </c>
      <c r="AV118" s="190" t="s">
        <v>31</v>
      </c>
      <c r="AW118" s="184" t="s">
        <v>30</v>
      </c>
      <c r="AX118" s="184" t="s">
        <v>30</v>
      </c>
      <c r="AY118" s="184" t="s">
        <v>30</v>
      </c>
      <c r="AZ118" s="184" t="s">
        <v>30</v>
      </c>
      <c r="BA118" s="184" t="s">
        <v>30</v>
      </c>
      <c r="BB118" s="190" t="s">
        <v>31</v>
      </c>
      <c r="BC118" s="184"/>
      <c r="BD118" s="184"/>
      <c r="BE118" s="184"/>
      <c r="BF118" s="185"/>
      <c r="BG118" s="186">
        <f t="shared" si="44"/>
        <v>0</v>
      </c>
      <c r="BH118" s="187"/>
      <c r="BJ118" s="188"/>
      <c r="BN118" s="181"/>
      <c r="BS118" s="181"/>
    </row>
    <row r="119" spans="1:71" x14ac:dyDescent="0.3">
      <c r="A119" s="134" t="s">
        <v>517</v>
      </c>
      <c r="B119" s="134">
        <v>3363</v>
      </c>
      <c r="C119" s="33" t="s">
        <v>518</v>
      </c>
      <c r="D119" s="33"/>
      <c r="E119" s="33" t="s">
        <v>495</v>
      </c>
      <c r="F119" s="135" t="s">
        <v>496</v>
      </c>
      <c r="G119" s="33" t="s">
        <v>519</v>
      </c>
      <c r="H119" s="136" t="s">
        <v>498</v>
      </c>
      <c r="I119" s="34"/>
      <c r="J119" s="12"/>
      <c r="K119" s="13">
        <v>45042</v>
      </c>
      <c r="L119" s="14" t="s">
        <v>28</v>
      </c>
      <c r="M119" s="15">
        <f t="shared" si="59"/>
        <v>28</v>
      </c>
      <c r="N119" s="15">
        <f t="shared" si="60"/>
        <v>28</v>
      </c>
      <c r="O119" s="15">
        <f t="shared" si="61"/>
        <v>28</v>
      </c>
      <c r="P119" s="15">
        <f t="shared" si="62"/>
        <v>0</v>
      </c>
      <c r="Q119" s="15">
        <f t="shared" si="63"/>
        <v>0</v>
      </c>
      <c r="R119" s="15">
        <f t="shared" si="64"/>
        <v>0</v>
      </c>
      <c r="S119" s="15">
        <f t="shared" si="65"/>
        <v>0</v>
      </c>
      <c r="T119" s="15">
        <f t="shared" si="66"/>
        <v>0</v>
      </c>
      <c r="U119" s="15">
        <f t="shared" si="67"/>
        <v>0</v>
      </c>
      <c r="V119" s="16">
        <f t="shared" si="68"/>
        <v>0</v>
      </c>
      <c r="W119" s="15">
        <f t="shared" si="69"/>
        <v>0</v>
      </c>
      <c r="X119" s="17">
        <f t="shared" si="70"/>
        <v>0</v>
      </c>
      <c r="Y119" s="17">
        <f t="shared" si="71"/>
        <v>0</v>
      </c>
      <c r="Z119" s="16">
        <f t="shared" si="72"/>
        <v>0</v>
      </c>
      <c r="AA119" s="184" t="s">
        <v>30</v>
      </c>
      <c r="AB119" s="184" t="s">
        <v>30</v>
      </c>
      <c r="AC119" s="184" t="s">
        <v>30</v>
      </c>
      <c r="AD119" s="184" t="s">
        <v>30</v>
      </c>
      <c r="AE119" s="184" t="s">
        <v>30</v>
      </c>
      <c r="AF119" s="184" t="s">
        <v>30</v>
      </c>
      <c r="AG119" s="184" t="s">
        <v>30</v>
      </c>
      <c r="AH119" s="184" t="s">
        <v>30</v>
      </c>
      <c r="AI119" s="184" t="s">
        <v>30</v>
      </c>
      <c r="AJ119" s="184" t="s">
        <v>30</v>
      </c>
      <c r="AK119" s="184" t="s">
        <v>30</v>
      </c>
      <c r="AL119" s="184" t="s">
        <v>30</v>
      </c>
      <c r="AM119" s="184" t="s">
        <v>30</v>
      </c>
      <c r="AN119" s="184" t="s">
        <v>30</v>
      </c>
      <c r="AO119" s="184" t="s">
        <v>30</v>
      </c>
      <c r="AP119" s="184" t="s">
        <v>30</v>
      </c>
      <c r="AQ119" s="184" t="s">
        <v>30</v>
      </c>
      <c r="AR119" s="184" t="s">
        <v>30</v>
      </c>
      <c r="AS119" s="184" t="s">
        <v>30</v>
      </c>
      <c r="AT119" s="184" t="s">
        <v>30</v>
      </c>
      <c r="AU119" s="184" t="s">
        <v>30</v>
      </c>
      <c r="AV119" s="184" t="s">
        <v>30</v>
      </c>
      <c r="AW119" s="184" t="s">
        <v>30</v>
      </c>
      <c r="AX119" s="184" t="s">
        <v>30</v>
      </c>
      <c r="AY119" s="184" t="s">
        <v>30</v>
      </c>
      <c r="AZ119" s="184" t="s">
        <v>30</v>
      </c>
      <c r="BA119" s="184" t="s">
        <v>30</v>
      </c>
      <c r="BB119" s="184" t="s">
        <v>30</v>
      </c>
      <c r="BC119" s="184"/>
      <c r="BD119" s="184"/>
      <c r="BE119" s="184"/>
      <c r="BF119" s="185"/>
      <c r="BG119" s="186">
        <f t="shared" si="44"/>
        <v>0</v>
      </c>
      <c r="BH119" s="187"/>
      <c r="BJ119" s="188"/>
      <c r="BN119" s="181"/>
      <c r="BS119" s="181"/>
    </row>
    <row r="120" spans="1:71" x14ac:dyDescent="0.3">
      <c r="A120" s="134" t="s">
        <v>520</v>
      </c>
      <c r="B120" s="134">
        <v>3364</v>
      </c>
      <c r="C120" s="33" t="s">
        <v>521</v>
      </c>
      <c r="D120" s="33"/>
      <c r="E120" s="33" t="s">
        <v>495</v>
      </c>
      <c r="F120" s="135" t="s">
        <v>496</v>
      </c>
      <c r="G120" s="33" t="s">
        <v>519</v>
      </c>
      <c r="H120" s="136" t="s">
        <v>498</v>
      </c>
      <c r="I120" s="34"/>
      <c r="J120" s="12"/>
      <c r="K120" s="13">
        <v>45042</v>
      </c>
      <c r="L120" s="14" t="s">
        <v>28</v>
      </c>
      <c r="M120" s="15">
        <f t="shared" si="59"/>
        <v>28</v>
      </c>
      <c r="N120" s="15">
        <f t="shared" si="60"/>
        <v>28</v>
      </c>
      <c r="O120" s="15">
        <f t="shared" si="61"/>
        <v>28</v>
      </c>
      <c r="P120" s="15">
        <f t="shared" si="62"/>
        <v>0</v>
      </c>
      <c r="Q120" s="15">
        <f t="shared" si="63"/>
        <v>0</v>
      </c>
      <c r="R120" s="15">
        <f t="shared" si="64"/>
        <v>0</v>
      </c>
      <c r="S120" s="15">
        <f t="shared" si="65"/>
        <v>0</v>
      </c>
      <c r="T120" s="15">
        <f t="shared" si="66"/>
        <v>0</v>
      </c>
      <c r="U120" s="15">
        <f t="shared" si="67"/>
        <v>0</v>
      </c>
      <c r="V120" s="16">
        <f t="shared" si="68"/>
        <v>0</v>
      </c>
      <c r="W120" s="15">
        <f t="shared" si="69"/>
        <v>0</v>
      </c>
      <c r="X120" s="17">
        <f t="shared" si="70"/>
        <v>0</v>
      </c>
      <c r="Y120" s="17">
        <f t="shared" si="71"/>
        <v>0</v>
      </c>
      <c r="Z120" s="16">
        <f t="shared" si="72"/>
        <v>0</v>
      </c>
      <c r="AA120" s="184" t="s">
        <v>30</v>
      </c>
      <c r="AB120" s="184" t="s">
        <v>30</v>
      </c>
      <c r="AC120" s="184" t="s">
        <v>30</v>
      </c>
      <c r="AD120" s="184" t="s">
        <v>30</v>
      </c>
      <c r="AE120" s="184" t="s">
        <v>30</v>
      </c>
      <c r="AF120" s="184" t="s">
        <v>30</v>
      </c>
      <c r="AG120" s="184" t="s">
        <v>30</v>
      </c>
      <c r="AH120" s="184" t="s">
        <v>30</v>
      </c>
      <c r="AI120" s="184" t="s">
        <v>30</v>
      </c>
      <c r="AJ120" s="184" t="s">
        <v>30</v>
      </c>
      <c r="AK120" s="184" t="s">
        <v>30</v>
      </c>
      <c r="AL120" s="184" t="s">
        <v>30</v>
      </c>
      <c r="AM120" s="184" t="s">
        <v>30</v>
      </c>
      <c r="AN120" s="184" t="s">
        <v>30</v>
      </c>
      <c r="AO120" s="184" t="s">
        <v>30</v>
      </c>
      <c r="AP120" s="184" t="s">
        <v>30</v>
      </c>
      <c r="AQ120" s="184" t="s">
        <v>30</v>
      </c>
      <c r="AR120" s="184" t="s">
        <v>30</v>
      </c>
      <c r="AS120" s="184" t="s">
        <v>30</v>
      </c>
      <c r="AT120" s="184" t="s">
        <v>30</v>
      </c>
      <c r="AU120" s="184" t="s">
        <v>30</v>
      </c>
      <c r="AV120" s="184" t="s">
        <v>30</v>
      </c>
      <c r="AW120" s="184" t="s">
        <v>30</v>
      </c>
      <c r="AX120" s="184" t="s">
        <v>30</v>
      </c>
      <c r="AY120" s="184" t="s">
        <v>30</v>
      </c>
      <c r="AZ120" s="184" t="s">
        <v>30</v>
      </c>
      <c r="BA120" s="184" t="s">
        <v>30</v>
      </c>
      <c r="BB120" s="184" t="s">
        <v>30</v>
      </c>
      <c r="BC120" s="184"/>
      <c r="BD120" s="184"/>
      <c r="BE120" s="184"/>
      <c r="BF120" s="185"/>
      <c r="BG120" s="186">
        <f t="shared" si="44"/>
        <v>0</v>
      </c>
      <c r="BH120" s="187"/>
      <c r="BJ120" s="188"/>
      <c r="BN120" s="181"/>
      <c r="BS120" s="181"/>
    </row>
    <row r="121" spans="1:71" x14ac:dyDescent="0.3">
      <c r="A121" s="134" t="s">
        <v>522</v>
      </c>
      <c r="B121" s="134">
        <v>3384</v>
      </c>
      <c r="C121" s="33" t="s">
        <v>523</v>
      </c>
      <c r="D121" s="33"/>
      <c r="E121" s="33" t="s">
        <v>495</v>
      </c>
      <c r="F121" s="135" t="s">
        <v>496</v>
      </c>
      <c r="G121" s="33" t="s">
        <v>519</v>
      </c>
      <c r="H121" s="136" t="s">
        <v>498</v>
      </c>
      <c r="I121" s="34"/>
      <c r="J121" s="12"/>
      <c r="K121" s="13">
        <v>45434</v>
      </c>
      <c r="L121" s="14" t="s">
        <v>28</v>
      </c>
      <c r="M121" s="15">
        <f t="shared" si="59"/>
        <v>28</v>
      </c>
      <c r="N121" s="15">
        <f t="shared" si="60"/>
        <v>14</v>
      </c>
      <c r="O121" s="15">
        <f t="shared" si="61"/>
        <v>14</v>
      </c>
      <c r="P121" s="15">
        <f t="shared" si="62"/>
        <v>0</v>
      </c>
      <c r="Q121" s="15">
        <f t="shared" si="63"/>
        <v>14</v>
      </c>
      <c r="R121" s="15">
        <f t="shared" si="64"/>
        <v>0</v>
      </c>
      <c r="S121" s="15">
        <f t="shared" si="65"/>
        <v>0</v>
      </c>
      <c r="T121" s="15">
        <f t="shared" si="66"/>
        <v>0</v>
      </c>
      <c r="U121" s="15">
        <f t="shared" si="67"/>
        <v>0</v>
      </c>
      <c r="V121" s="16">
        <f t="shared" si="68"/>
        <v>0</v>
      </c>
      <c r="W121" s="15">
        <f t="shared" si="69"/>
        <v>0</v>
      </c>
      <c r="X121" s="17">
        <f t="shared" si="70"/>
        <v>0</v>
      </c>
      <c r="Y121" s="17">
        <f t="shared" si="71"/>
        <v>0</v>
      </c>
      <c r="Z121" s="16">
        <f t="shared" si="72"/>
        <v>0</v>
      </c>
      <c r="AA121" s="184" t="s">
        <v>30</v>
      </c>
      <c r="AB121" s="184" t="s">
        <v>30</v>
      </c>
      <c r="AC121" s="184" t="s">
        <v>30</v>
      </c>
      <c r="AD121" s="184" t="s">
        <v>30</v>
      </c>
      <c r="AE121" s="184" t="s">
        <v>30</v>
      </c>
      <c r="AF121" s="190" t="s">
        <v>31</v>
      </c>
      <c r="AG121" s="190" t="s">
        <v>31</v>
      </c>
      <c r="AH121" s="190" t="s">
        <v>31</v>
      </c>
      <c r="AI121" s="190" t="s">
        <v>31</v>
      </c>
      <c r="AJ121" s="190" t="s">
        <v>31</v>
      </c>
      <c r="AK121" s="190" t="s">
        <v>31</v>
      </c>
      <c r="AL121" s="190" t="s">
        <v>31</v>
      </c>
      <c r="AM121" s="190" t="s">
        <v>31</v>
      </c>
      <c r="AN121" s="190" t="s">
        <v>31</v>
      </c>
      <c r="AO121" s="190" t="s">
        <v>31</v>
      </c>
      <c r="AP121" s="190" t="s">
        <v>31</v>
      </c>
      <c r="AQ121" s="190" t="s">
        <v>31</v>
      </c>
      <c r="AR121" s="190" t="s">
        <v>31</v>
      </c>
      <c r="AS121" s="190" t="s">
        <v>31</v>
      </c>
      <c r="AT121" s="184" t="s">
        <v>30</v>
      </c>
      <c r="AU121" s="184" t="s">
        <v>30</v>
      </c>
      <c r="AV121" s="184" t="s">
        <v>30</v>
      </c>
      <c r="AW121" s="184" t="s">
        <v>30</v>
      </c>
      <c r="AX121" s="184" t="s">
        <v>30</v>
      </c>
      <c r="AY121" s="184" t="s">
        <v>30</v>
      </c>
      <c r="AZ121" s="184" t="s">
        <v>30</v>
      </c>
      <c r="BA121" s="184" t="s">
        <v>30</v>
      </c>
      <c r="BB121" s="184" t="s">
        <v>30</v>
      </c>
      <c r="BC121" s="184"/>
      <c r="BD121" s="184"/>
      <c r="BE121" s="184"/>
      <c r="BF121" s="185"/>
      <c r="BG121" s="186">
        <f t="shared" si="44"/>
        <v>0</v>
      </c>
      <c r="BH121" s="187"/>
      <c r="BJ121" s="188"/>
      <c r="BN121" s="181"/>
      <c r="BS121" s="181"/>
    </row>
    <row r="122" spans="1:71" x14ac:dyDescent="0.3">
      <c r="A122" s="134" t="s">
        <v>524</v>
      </c>
      <c r="B122" s="134"/>
      <c r="C122" s="33" t="s">
        <v>525</v>
      </c>
      <c r="D122" s="33"/>
      <c r="E122" s="33" t="s">
        <v>495</v>
      </c>
      <c r="F122" s="135" t="s">
        <v>496</v>
      </c>
      <c r="G122" s="33" t="s">
        <v>526</v>
      </c>
      <c r="H122" s="136" t="s">
        <v>498</v>
      </c>
      <c r="I122" s="34"/>
      <c r="J122" s="12"/>
      <c r="K122" s="13">
        <v>45859</v>
      </c>
      <c r="L122" s="14" t="s">
        <v>28</v>
      </c>
      <c r="M122" s="15">
        <f t="shared" si="59"/>
        <v>28</v>
      </c>
      <c r="N122" s="15">
        <f t="shared" si="60"/>
        <v>21</v>
      </c>
      <c r="O122" s="15">
        <f t="shared" si="61"/>
        <v>21</v>
      </c>
      <c r="P122" s="15">
        <f t="shared" si="62"/>
        <v>0</v>
      </c>
      <c r="Q122" s="15">
        <f t="shared" si="63"/>
        <v>7</v>
      </c>
      <c r="R122" s="15">
        <f t="shared" si="64"/>
        <v>0</v>
      </c>
      <c r="S122" s="15">
        <f t="shared" si="65"/>
        <v>0</v>
      </c>
      <c r="T122" s="15">
        <f t="shared" si="66"/>
        <v>0</v>
      </c>
      <c r="U122" s="15">
        <f t="shared" si="67"/>
        <v>0</v>
      </c>
      <c r="V122" s="16">
        <f t="shared" si="68"/>
        <v>0</v>
      </c>
      <c r="W122" s="15">
        <f t="shared" si="69"/>
        <v>0</v>
      </c>
      <c r="X122" s="17">
        <f t="shared" si="70"/>
        <v>0</v>
      </c>
      <c r="Y122" s="17">
        <f t="shared" si="71"/>
        <v>0</v>
      </c>
      <c r="Z122" s="16">
        <f t="shared" si="72"/>
        <v>0</v>
      </c>
      <c r="AA122" s="190" t="s">
        <v>31</v>
      </c>
      <c r="AB122" s="184" t="s">
        <v>30</v>
      </c>
      <c r="AC122" s="184" t="s">
        <v>30</v>
      </c>
      <c r="AD122" s="184" t="s">
        <v>30</v>
      </c>
      <c r="AE122" s="184" t="s">
        <v>30</v>
      </c>
      <c r="AF122" s="184" t="s">
        <v>30</v>
      </c>
      <c r="AG122" s="190" t="s">
        <v>31</v>
      </c>
      <c r="AH122" s="190" t="s">
        <v>31</v>
      </c>
      <c r="AI122" s="184" t="s">
        <v>30</v>
      </c>
      <c r="AJ122" s="184" t="s">
        <v>30</v>
      </c>
      <c r="AK122" s="184" t="s">
        <v>30</v>
      </c>
      <c r="AL122" s="184" t="s">
        <v>30</v>
      </c>
      <c r="AM122" s="184" t="s">
        <v>30</v>
      </c>
      <c r="AN122" s="190" t="s">
        <v>31</v>
      </c>
      <c r="AO122" s="190" t="s">
        <v>31</v>
      </c>
      <c r="AP122" s="184" t="s">
        <v>30</v>
      </c>
      <c r="AQ122" s="184" t="s">
        <v>30</v>
      </c>
      <c r="AR122" s="184" t="s">
        <v>30</v>
      </c>
      <c r="AS122" s="184" t="s">
        <v>30</v>
      </c>
      <c r="AT122" s="184" t="s">
        <v>30</v>
      </c>
      <c r="AU122" s="184" t="s">
        <v>30</v>
      </c>
      <c r="AV122" s="190" t="s">
        <v>31</v>
      </c>
      <c r="AW122" s="184" t="s">
        <v>30</v>
      </c>
      <c r="AX122" s="184" t="s">
        <v>30</v>
      </c>
      <c r="AY122" s="184" t="s">
        <v>30</v>
      </c>
      <c r="AZ122" s="184" t="s">
        <v>30</v>
      </c>
      <c r="BA122" s="184" t="s">
        <v>30</v>
      </c>
      <c r="BB122" s="190" t="s">
        <v>31</v>
      </c>
      <c r="BC122" s="184"/>
      <c r="BD122" s="184"/>
      <c r="BE122" s="184"/>
      <c r="BF122" s="185"/>
      <c r="BG122" s="186">
        <f t="shared" si="44"/>
        <v>0</v>
      </c>
      <c r="BH122" s="187"/>
      <c r="BJ122" s="188"/>
      <c r="BN122" s="181"/>
      <c r="BS122" s="181"/>
    </row>
    <row r="123" spans="1:71" ht="15" customHeight="1" x14ac:dyDescent="0.3">
      <c r="A123" s="134" t="s">
        <v>527</v>
      </c>
      <c r="B123" s="134">
        <v>3382</v>
      </c>
      <c r="C123" s="135" t="s">
        <v>496</v>
      </c>
      <c r="D123" s="33"/>
      <c r="E123" s="33" t="s">
        <v>495</v>
      </c>
      <c r="F123" s="135" t="s">
        <v>310</v>
      </c>
      <c r="G123" s="33" t="s">
        <v>528</v>
      </c>
      <c r="H123" s="136" t="s">
        <v>498</v>
      </c>
      <c r="I123" s="34"/>
      <c r="J123" s="12" t="s">
        <v>35</v>
      </c>
      <c r="K123" s="13">
        <v>45400</v>
      </c>
      <c r="L123" s="14" t="s">
        <v>28</v>
      </c>
      <c r="M123" s="15">
        <f t="shared" si="59"/>
        <v>28</v>
      </c>
      <c r="N123" s="15">
        <f t="shared" si="60"/>
        <v>19</v>
      </c>
      <c r="O123" s="15">
        <f t="shared" si="61"/>
        <v>19</v>
      </c>
      <c r="P123" s="15">
        <f t="shared" si="62"/>
        <v>0</v>
      </c>
      <c r="Q123" s="15">
        <f t="shared" si="63"/>
        <v>8</v>
      </c>
      <c r="R123" s="15">
        <f t="shared" si="64"/>
        <v>0</v>
      </c>
      <c r="S123" s="15">
        <f t="shared" si="65"/>
        <v>1</v>
      </c>
      <c r="T123" s="15">
        <f t="shared" si="66"/>
        <v>0</v>
      </c>
      <c r="U123" s="15">
        <f t="shared" si="67"/>
        <v>1</v>
      </c>
      <c r="V123" s="16">
        <f t="shared" si="68"/>
        <v>0</v>
      </c>
      <c r="W123" s="15">
        <f t="shared" si="69"/>
        <v>0</v>
      </c>
      <c r="X123" s="17">
        <f t="shared" si="70"/>
        <v>0</v>
      </c>
      <c r="Y123" s="17">
        <f t="shared" si="71"/>
        <v>0</v>
      </c>
      <c r="Z123" s="16">
        <f t="shared" si="72"/>
        <v>1</v>
      </c>
      <c r="AA123" s="190" t="s">
        <v>31</v>
      </c>
      <c r="AB123" s="184" t="s">
        <v>30</v>
      </c>
      <c r="AC123" s="184" t="s">
        <v>30</v>
      </c>
      <c r="AD123" s="184" t="s">
        <v>30</v>
      </c>
      <c r="AE123" s="194" t="s">
        <v>113</v>
      </c>
      <c r="AF123" s="190" t="s">
        <v>31</v>
      </c>
      <c r="AG123" s="190" t="s">
        <v>31</v>
      </c>
      <c r="AH123" s="190" t="s">
        <v>31</v>
      </c>
      <c r="AI123" s="184" t="s">
        <v>30</v>
      </c>
      <c r="AJ123" s="184" t="s">
        <v>30</v>
      </c>
      <c r="AK123" s="184" t="s">
        <v>30</v>
      </c>
      <c r="AL123" s="184" t="s">
        <v>30</v>
      </c>
      <c r="AM123" s="184" t="s">
        <v>30</v>
      </c>
      <c r="AN123" s="190" t="s">
        <v>31</v>
      </c>
      <c r="AO123" s="190" t="s">
        <v>31</v>
      </c>
      <c r="AP123" s="184" t="s">
        <v>30</v>
      </c>
      <c r="AQ123" s="184" t="s">
        <v>30</v>
      </c>
      <c r="AR123" s="184" t="s">
        <v>30</v>
      </c>
      <c r="AS123" s="184" t="s">
        <v>30</v>
      </c>
      <c r="AT123" s="184" t="s">
        <v>30</v>
      </c>
      <c r="AU123" s="184" t="s">
        <v>30</v>
      </c>
      <c r="AV123" s="190" t="s">
        <v>31</v>
      </c>
      <c r="AW123" s="184" t="s">
        <v>30</v>
      </c>
      <c r="AX123" s="184" t="s">
        <v>30</v>
      </c>
      <c r="AY123" s="184" t="s">
        <v>30</v>
      </c>
      <c r="AZ123" s="184" t="s">
        <v>30</v>
      </c>
      <c r="BA123" s="184" t="s">
        <v>30</v>
      </c>
      <c r="BB123" s="190" t="s">
        <v>31</v>
      </c>
      <c r="BC123" s="184"/>
      <c r="BD123" s="184"/>
      <c r="BE123" s="184"/>
      <c r="BF123" s="185"/>
      <c r="BG123" s="186">
        <f t="shared" si="44"/>
        <v>0</v>
      </c>
      <c r="BH123" s="187"/>
      <c r="BJ123" s="188"/>
      <c r="BN123" s="181"/>
      <c r="BS123" s="181"/>
    </row>
    <row r="124" spans="1:71" x14ac:dyDescent="0.3">
      <c r="A124" s="134" t="s">
        <v>529</v>
      </c>
      <c r="B124" s="134">
        <v>3390</v>
      </c>
      <c r="C124" s="135" t="s">
        <v>530</v>
      </c>
      <c r="D124" s="33"/>
      <c r="E124" s="33" t="s">
        <v>531</v>
      </c>
      <c r="F124" s="135" t="s">
        <v>310</v>
      </c>
      <c r="G124" s="33" t="s">
        <v>532</v>
      </c>
      <c r="H124" s="136" t="s">
        <v>489</v>
      </c>
      <c r="I124" s="34"/>
      <c r="J124" s="12" t="s">
        <v>533</v>
      </c>
      <c r="K124" s="13">
        <v>45677</v>
      </c>
      <c r="L124" s="14" t="s">
        <v>28</v>
      </c>
      <c r="M124" s="15">
        <f t="shared" si="59"/>
        <v>28</v>
      </c>
      <c r="N124" s="15">
        <f t="shared" si="60"/>
        <v>15</v>
      </c>
      <c r="O124" s="15">
        <f t="shared" si="61"/>
        <v>15</v>
      </c>
      <c r="P124" s="15">
        <f t="shared" si="62"/>
        <v>0</v>
      </c>
      <c r="Q124" s="15">
        <f t="shared" si="63"/>
        <v>9</v>
      </c>
      <c r="R124" s="15">
        <f t="shared" si="64"/>
        <v>0</v>
      </c>
      <c r="S124" s="15">
        <f t="shared" si="65"/>
        <v>4</v>
      </c>
      <c r="T124" s="15">
        <f t="shared" si="66"/>
        <v>0</v>
      </c>
      <c r="U124" s="15">
        <f t="shared" si="67"/>
        <v>4</v>
      </c>
      <c r="V124" s="16">
        <f t="shared" si="68"/>
        <v>0</v>
      </c>
      <c r="W124" s="15">
        <f t="shared" si="69"/>
        <v>0</v>
      </c>
      <c r="X124" s="17">
        <f t="shared" si="70"/>
        <v>0</v>
      </c>
      <c r="Y124" s="17">
        <f t="shared" si="71"/>
        <v>0</v>
      </c>
      <c r="Z124" s="16">
        <f t="shared" si="72"/>
        <v>4</v>
      </c>
      <c r="AA124" s="190" t="s">
        <v>31</v>
      </c>
      <c r="AB124" s="184" t="s">
        <v>30</v>
      </c>
      <c r="AC124" s="184" t="s">
        <v>30</v>
      </c>
      <c r="AD124" s="184" t="s">
        <v>30</v>
      </c>
      <c r="AE124" s="184" t="s">
        <v>30</v>
      </c>
      <c r="AF124" s="190" t="s">
        <v>31</v>
      </c>
      <c r="AG124" s="190" t="s">
        <v>31</v>
      </c>
      <c r="AH124" s="190" t="s">
        <v>31</v>
      </c>
      <c r="AI124" s="194" t="s">
        <v>113</v>
      </c>
      <c r="AJ124" s="194" t="s">
        <v>113</v>
      </c>
      <c r="AK124" s="194" t="s">
        <v>113</v>
      </c>
      <c r="AL124" s="194" t="s">
        <v>113</v>
      </c>
      <c r="AM124" s="184" t="s">
        <v>30</v>
      </c>
      <c r="AN124" s="190" t="s">
        <v>31</v>
      </c>
      <c r="AO124" s="190" t="s">
        <v>31</v>
      </c>
      <c r="AP124" s="184" t="s">
        <v>30</v>
      </c>
      <c r="AQ124" s="184" t="s">
        <v>30</v>
      </c>
      <c r="AR124" s="184" t="s">
        <v>30</v>
      </c>
      <c r="AS124" s="184" t="s">
        <v>30</v>
      </c>
      <c r="AT124" s="184" t="s">
        <v>30</v>
      </c>
      <c r="AU124" s="190" t="s">
        <v>31</v>
      </c>
      <c r="AV124" s="190" t="s">
        <v>31</v>
      </c>
      <c r="AW124" s="184" t="s">
        <v>30</v>
      </c>
      <c r="AX124" s="184" t="s">
        <v>30</v>
      </c>
      <c r="AY124" s="184" t="s">
        <v>30</v>
      </c>
      <c r="AZ124" s="184" t="s">
        <v>30</v>
      </c>
      <c r="BA124" s="184" t="s">
        <v>30</v>
      </c>
      <c r="BB124" s="190" t="s">
        <v>31</v>
      </c>
      <c r="BC124" s="184"/>
      <c r="BD124" s="184"/>
      <c r="BE124" s="184"/>
      <c r="BF124" s="185"/>
      <c r="BG124" s="186">
        <f t="shared" si="44"/>
        <v>0</v>
      </c>
      <c r="BH124" s="187"/>
      <c r="BJ124" s="188"/>
      <c r="BN124" s="181"/>
      <c r="BS124" s="181"/>
    </row>
    <row r="125" spans="1:71" x14ac:dyDescent="0.3">
      <c r="A125" s="134" t="s">
        <v>534</v>
      </c>
      <c r="B125" s="134">
        <v>3383</v>
      </c>
      <c r="C125" s="135" t="s">
        <v>535</v>
      </c>
      <c r="D125" s="33"/>
      <c r="E125" s="33" t="s">
        <v>536</v>
      </c>
      <c r="F125" s="135" t="s">
        <v>310</v>
      </c>
      <c r="G125" s="33" t="s">
        <v>537</v>
      </c>
      <c r="H125" s="136" t="s">
        <v>498</v>
      </c>
      <c r="I125" s="34"/>
      <c r="J125" s="12" t="s">
        <v>538</v>
      </c>
      <c r="K125" s="13">
        <v>45422</v>
      </c>
      <c r="L125" s="14" t="s">
        <v>28</v>
      </c>
      <c r="M125" s="15">
        <f t="shared" si="59"/>
        <v>28</v>
      </c>
      <c r="N125" s="15">
        <f t="shared" si="60"/>
        <v>19</v>
      </c>
      <c r="O125" s="15">
        <f t="shared" si="61"/>
        <v>19</v>
      </c>
      <c r="P125" s="15">
        <f t="shared" si="62"/>
        <v>0</v>
      </c>
      <c r="Q125" s="15">
        <f t="shared" si="63"/>
        <v>9</v>
      </c>
      <c r="R125" s="15">
        <f t="shared" si="64"/>
        <v>0</v>
      </c>
      <c r="S125" s="15">
        <f t="shared" si="65"/>
        <v>0</v>
      </c>
      <c r="T125" s="15">
        <f t="shared" si="66"/>
        <v>0</v>
      </c>
      <c r="U125" s="15">
        <f t="shared" si="67"/>
        <v>0</v>
      </c>
      <c r="V125" s="16">
        <f t="shared" si="68"/>
        <v>0</v>
      </c>
      <c r="W125" s="15">
        <f t="shared" si="69"/>
        <v>0</v>
      </c>
      <c r="X125" s="17">
        <f t="shared" si="70"/>
        <v>0</v>
      </c>
      <c r="Y125" s="17">
        <f t="shared" si="71"/>
        <v>0</v>
      </c>
      <c r="Z125" s="16">
        <f t="shared" si="72"/>
        <v>0</v>
      </c>
      <c r="AA125" s="190" t="s">
        <v>31</v>
      </c>
      <c r="AB125" s="184" t="s">
        <v>30</v>
      </c>
      <c r="AC125" s="184" t="s">
        <v>30</v>
      </c>
      <c r="AD125" s="184" t="s">
        <v>30</v>
      </c>
      <c r="AE125" s="184" t="s">
        <v>30</v>
      </c>
      <c r="AF125" s="190" t="s">
        <v>31</v>
      </c>
      <c r="AG125" s="190" t="s">
        <v>31</v>
      </c>
      <c r="AH125" s="190" t="s">
        <v>31</v>
      </c>
      <c r="AI125" s="184" t="s">
        <v>30</v>
      </c>
      <c r="AJ125" s="184" t="s">
        <v>30</v>
      </c>
      <c r="AK125" s="184" t="s">
        <v>30</v>
      </c>
      <c r="AL125" s="184" t="s">
        <v>30</v>
      </c>
      <c r="AM125" s="184" t="s">
        <v>30</v>
      </c>
      <c r="AN125" s="190" t="s">
        <v>31</v>
      </c>
      <c r="AO125" s="190" t="s">
        <v>31</v>
      </c>
      <c r="AP125" s="184" t="s">
        <v>30</v>
      </c>
      <c r="AQ125" s="184" t="s">
        <v>30</v>
      </c>
      <c r="AR125" s="184" t="s">
        <v>30</v>
      </c>
      <c r="AS125" s="184" t="s">
        <v>30</v>
      </c>
      <c r="AT125" s="184" t="s">
        <v>30</v>
      </c>
      <c r="AU125" s="190" t="s">
        <v>31</v>
      </c>
      <c r="AV125" s="190" t="s">
        <v>31</v>
      </c>
      <c r="AW125" s="184" t="s">
        <v>30</v>
      </c>
      <c r="AX125" s="184" t="s">
        <v>30</v>
      </c>
      <c r="AY125" s="184" t="s">
        <v>30</v>
      </c>
      <c r="AZ125" s="184" t="s">
        <v>30</v>
      </c>
      <c r="BA125" s="184" t="s">
        <v>30</v>
      </c>
      <c r="BB125" s="190" t="s">
        <v>31</v>
      </c>
      <c r="BC125" s="184"/>
      <c r="BD125" s="184"/>
      <c r="BE125" s="184"/>
      <c r="BF125" s="185"/>
      <c r="BG125" s="186">
        <f t="shared" si="44"/>
        <v>0</v>
      </c>
      <c r="BH125" s="187"/>
      <c r="BJ125" s="188"/>
      <c r="BN125" s="181"/>
      <c r="BS125" s="181"/>
    </row>
    <row r="126" spans="1:71" x14ac:dyDescent="0.3">
      <c r="A126" s="134" t="s">
        <v>539</v>
      </c>
      <c r="B126" s="134">
        <v>3368</v>
      </c>
      <c r="C126" s="135" t="s">
        <v>540</v>
      </c>
      <c r="D126" s="33"/>
      <c r="E126" s="33" t="s">
        <v>541</v>
      </c>
      <c r="F126" s="135" t="s">
        <v>310</v>
      </c>
      <c r="G126" s="33" t="s">
        <v>542</v>
      </c>
      <c r="H126" s="136" t="s">
        <v>498</v>
      </c>
      <c r="I126" s="34"/>
      <c r="J126" s="12" t="s">
        <v>363</v>
      </c>
      <c r="K126" s="13">
        <v>45079</v>
      </c>
      <c r="L126" s="14" t="s">
        <v>28</v>
      </c>
      <c r="M126" s="15">
        <f t="shared" si="59"/>
        <v>28</v>
      </c>
      <c r="N126" s="15">
        <f t="shared" si="60"/>
        <v>18</v>
      </c>
      <c r="O126" s="15">
        <f t="shared" si="61"/>
        <v>18</v>
      </c>
      <c r="P126" s="15">
        <f t="shared" si="62"/>
        <v>0</v>
      </c>
      <c r="Q126" s="15">
        <f t="shared" si="63"/>
        <v>9</v>
      </c>
      <c r="R126" s="15">
        <f t="shared" si="64"/>
        <v>0</v>
      </c>
      <c r="S126" s="15">
        <f t="shared" si="65"/>
        <v>1</v>
      </c>
      <c r="T126" s="15">
        <f t="shared" si="66"/>
        <v>0</v>
      </c>
      <c r="U126" s="15">
        <f t="shared" si="67"/>
        <v>1</v>
      </c>
      <c r="V126" s="16">
        <f t="shared" si="68"/>
        <v>0</v>
      </c>
      <c r="W126" s="15">
        <f t="shared" si="69"/>
        <v>0</v>
      </c>
      <c r="X126" s="17">
        <f t="shared" si="70"/>
        <v>0</v>
      </c>
      <c r="Y126" s="17">
        <f t="shared" si="71"/>
        <v>0</v>
      </c>
      <c r="Z126" s="16">
        <f t="shared" si="72"/>
        <v>1</v>
      </c>
      <c r="AA126" s="190" t="s">
        <v>31</v>
      </c>
      <c r="AB126" s="184" t="s">
        <v>30</v>
      </c>
      <c r="AC126" s="184" t="s">
        <v>30</v>
      </c>
      <c r="AD126" s="184" t="s">
        <v>30</v>
      </c>
      <c r="AE126" s="184" t="s">
        <v>30</v>
      </c>
      <c r="AF126" s="190" t="s">
        <v>31</v>
      </c>
      <c r="AG126" s="190" t="s">
        <v>31</v>
      </c>
      <c r="AH126" s="190" t="s">
        <v>31</v>
      </c>
      <c r="AI126" s="184" t="s">
        <v>30</v>
      </c>
      <c r="AJ126" s="184" t="s">
        <v>30</v>
      </c>
      <c r="AK126" s="184" t="s">
        <v>30</v>
      </c>
      <c r="AL126" s="184" t="s">
        <v>30</v>
      </c>
      <c r="AM126" s="184" t="s">
        <v>30</v>
      </c>
      <c r="AN126" s="190" t="s">
        <v>31</v>
      </c>
      <c r="AO126" s="190" t="s">
        <v>31</v>
      </c>
      <c r="AP126" s="184" t="s">
        <v>30</v>
      </c>
      <c r="AQ126" s="184" t="s">
        <v>30</v>
      </c>
      <c r="AR126" s="184" t="s">
        <v>30</v>
      </c>
      <c r="AS126" s="184" t="s">
        <v>30</v>
      </c>
      <c r="AT126" s="184" t="s">
        <v>30</v>
      </c>
      <c r="AU126" s="190" t="s">
        <v>31</v>
      </c>
      <c r="AV126" s="190" t="s">
        <v>31</v>
      </c>
      <c r="AW126" s="184" t="s">
        <v>30</v>
      </c>
      <c r="AX126" s="184" t="s">
        <v>30</v>
      </c>
      <c r="AY126" s="184" t="s">
        <v>30</v>
      </c>
      <c r="AZ126" s="184" t="s">
        <v>30</v>
      </c>
      <c r="BA126" s="194" t="s">
        <v>113</v>
      </c>
      <c r="BB126" s="190" t="s">
        <v>31</v>
      </c>
      <c r="BC126" s="184"/>
      <c r="BD126" s="184"/>
      <c r="BE126" s="184"/>
      <c r="BF126" s="185"/>
      <c r="BG126" s="186">
        <f t="shared" si="44"/>
        <v>0</v>
      </c>
      <c r="BH126" s="187"/>
      <c r="BJ126" s="188"/>
      <c r="BN126" s="181"/>
      <c r="BS126" s="181"/>
    </row>
    <row r="127" spans="1:71" x14ac:dyDescent="0.3">
      <c r="A127" s="134" t="s">
        <v>543</v>
      </c>
      <c r="B127" s="134">
        <v>3379</v>
      </c>
      <c r="C127" s="135" t="s">
        <v>544</v>
      </c>
      <c r="D127" s="33"/>
      <c r="E127" s="33" t="s">
        <v>541</v>
      </c>
      <c r="F127" s="135" t="s">
        <v>540</v>
      </c>
      <c r="G127" s="33" t="s">
        <v>545</v>
      </c>
      <c r="H127" s="136" t="s">
        <v>498</v>
      </c>
      <c r="I127" s="34"/>
      <c r="J127" s="12" t="s">
        <v>546</v>
      </c>
      <c r="K127" s="13">
        <v>45293</v>
      </c>
      <c r="L127" s="14" t="s">
        <v>28</v>
      </c>
      <c r="M127" s="15">
        <f t="shared" si="59"/>
        <v>28</v>
      </c>
      <c r="N127" s="15">
        <f t="shared" si="60"/>
        <v>20</v>
      </c>
      <c r="O127" s="15">
        <f t="shared" si="61"/>
        <v>20</v>
      </c>
      <c r="P127" s="15">
        <f t="shared" si="62"/>
        <v>0</v>
      </c>
      <c r="Q127" s="15">
        <f t="shared" si="63"/>
        <v>8</v>
      </c>
      <c r="R127" s="15">
        <f t="shared" si="64"/>
        <v>0</v>
      </c>
      <c r="S127" s="15">
        <f t="shared" si="65"/>
        <v>0</v>
      </c>
      <c r="T127" s="15">
        <f t="shared" si="66"/>
        <v>0</v>
      </c>
      <c r="U127" s="15">
        <f t="shared" si="67"/>
        <v>0</v>
      </c>
      <c r="V127" s="16">
        <f t="shared" si="68"/>
        <v>0</v>
      </c>
      <c r="W127" s="15">
        <f t="shared" si="69"/>
        <v>0</v>
      </c>
      <c r="X127" s="17">
        <f t="shared" si="70"/>
        <v>0</v>
      </c>
      <c r="Y127" s="17">
        <f t="shared" si="71"/>
        <v>0</v>
      </c>
      <c r="Z127" s="16">
        <f t="shared" si="72"/>
        <v>0</v>
      </c>
      <c r="AA127" s="190" t="s">
        <v>31</v>
      </c>
      <c r="AB127" s="184" t="s">
        <v>30</v>
      </c>
      <c r="AC127" s="184" t="s">
        <v>30</v>
      </c>
      <c r="AD127" s="184" t="s">
        <v>30</v>
      </c>
      <c r="AE127" s="184" t="s">
        <v>30</v>
      </c>
      <c r="AF127" s="190" t="s">
        <v>31</v>
      </c>
      <c r="AG127" s="190" t="s">
        <v>31</v>
      </c>
      <c r="AH127" s="190" t="s">
        <v>31</v>
      </c>
      <c r="AI127" s="184" t="s">
        <v>30</v>
      </c>
      <c r="AJ127" s="184" t="s">
        <v>30</v>
      </c>
      <c r="AK127" s="184" t="s">
        <v>30</v>
      </c>
      <c r="AL127" s="184" t="s">
        <v>30</v>
      </c>
      <c r="AM127" s="184" t="s">
        <v>30</v>
      </c>
      <c r="AN127" s="190" t="s">
        <v>31</v>
      </c>
      <c r="AO127" s="190" t="s">
        <v>31</v>
      </c>
      <c r="AP127" s="184" t="s">
        <v>30</v>
      </c>
      <c r="AQ127" s="184" t="s">
        <v>30</v>
      </c>
      <c r="AR127" s="184" t="s">
        <v>30</v>
      </c>
      <c r="AS127" s="184" t="s">
        <v>30</v>
      </c>
      <c r="AT127" s="184" t="s">
        <v>30</v>
      </c>
      <c r="AU127" s="184" t="s">
        <v>30</v>
      </c>
      <c r="AV127" s="190" t="s">
        <v>31</v>
      </c>
      <c r="AW127" s="184" t="s">
        <v>30</v>
      </c>
      <c r="AX127" s="184" t="s">
        <v>30</v>
      </c>
      <c r="AY127" s="184" t="s">
        <v>30</v>
      </c>
      <c r="AZ127" s="184" t="s">
        <v>30</v>
      </c>
      <c r="BA127" s="184" t="s">
        <v>30</v>
      </c>
      <c r="BB127" s="190" t="s">
        <v>31</v>
      </c>
      <c r="BC127" s="184"/>
      <c r="BD127" s="184"/>
      <c r="BE127" s="184"/>
      <c r="BF127" s="185"/>
      <c r="BG127" s="186">
        <f t="shared" si="44"/>
        <v>0</v>
      </c>
      <c r="BH127" s="187"/>
      <c r="BJ127" s="188"/>
      <c r="BN127" s="181"/>
      <c r="BS127" s="181"/>
    </row>
    <row r="128" spans="1:71" x14ac:dyDescent="0.3">
      <c r="A128" s="35"/>
      <c r="B128" s="36"/>
      <c r="C128" s="37"/>
      <c r="D128" s="33"/>
      <c r="E128" s="37"/>
      <c r="F128" s="35"/>
      <c r="G128" s="35"/>
      <c r="H128" s="35"/>
      <c r="I128" s="34"/>
      <c r="J128" s="34"/>
      <c r="K128" s="13"/>
      <c r="L128" s="14"/>
      <c r="M128" s="15"/>
      <c r="N128" s="15"/>
      <c r="O128" s="15"/>
      <c r="P128" s="15"/>
      <c r="Q128" s="15"/>
      <c r="R128" s="15"/>
      <c r="S128" s="15"/>
      <c r="T128" s="15"/>
      <c r="U128" s="15"/>
      <c r="V128" s="16"/>
      <c r="W128" s="16"/>
      <c r="X128" s="16"/>
      <c r="Y128" s="16"/>
      <c r="Z128" s="16"/>
      <c r="AA128" s="196"/>
      <c r="AB128" s="196"/>
      <c r="AC128" s="196"/>
      <c r="AD128" s="196"/>
      <c r="AE128" s="196"/>
      <c r="AF128" s="196"/>
      <c r="AG128" s="196"/>
      <c r="AH128" s="196"/>
      <c r="AI128" s="196"/>
      <c r="AJ128" s="196"/>
      <c r="AK128" s="196"/>
      <c r="AL128" s="196"/>
      <c r="AM128" s="196"/>
      <c r="AN128" s="196"/>
      <c r="AO128" s="196"/>
      <c r="AP128" s="196"/>
      <c r="AQ128" s="196"/>
      <c r="AR128" s="196"/>
      <c r="AS128" s="196"/>
      <c r="AT128" s="196"/>
      <c r="AU128" s="196"/>
      <c r="AV128" s="196"/>
      <c r="AW128" s="196"/>
      <c r="AX128" s="196"/>
      <c r="AY128" s="196"/>
      <c r="AZ128" s="196"/>
      <c r="BA128" s="196"/>
      <c r="BB128" s="196"/>
      <c r="BC128" s="196"/>
      <c r="BD128" s="196"/>
      <c r="BE128" s="196"/>
      <c r="BN128" s="181"/>
      <c r="BS128" s="181"/>
    </row>
    <row r="129" spans="1:71" x14ac:dyDescent="0.3">
      <c r="A129" s="281" t="str">
        <f>"Total Employees No. "&amp;COUNTA(C3:C127)</f>
        <v>Total Employees No. 125</v>
      </c>
      <c r="B129" s="282"/>
      <c r="C129" s="282"/>
      <c r="D129" s="282"/>
      <c r="E129" s="282"/>
      <c r="F129" s="282"/>
      <c r="G129" s="283"/>
      <c r="H129" s="39"/>
      <c r="I129" s="40"/>
      <c r="J129" s="40"/>
      <c r="K129" s="41"/>
      <c r="L129" s="42"/>
      <c r="M129" s="43">
        <f t="shared" ref="M129:Z129" si="73">SUBTOTAL(9,M2:M127)</f>
        <v>2795</v>
      </c>
      <c r="N129" s="43">
        <f t="shared" si="73"/>
        <v>1967</v>
      </c>
      <c r="O129" s="44">
        <f t="shared" si="73"/>
        <v>1879.5</v>
      </c>
      <c r="P129" s="43">
        <f t="shared" si="73"/>
        <v>4</v>
      </c>
      <c r="Q129" s="43">
        <f t="shared" si="73"/>
        <v>789</v>
      </c>
      <c r="R129" s="43">
        <f t="shared" si="73"/>
        <v>76</v>
      </c>
      <c r="S129" s="43">
        <f t="shared" si="73"/>
        <v>37</v>
      </c>
      <c r="T129" s="43">
        <f t="shared" si="73"/>
        <v>20</v>
      </c>
      <c r="U129" s="43">
        <f t="shared" si="73"/>
        <v>39</v>
      </c>
      <c r="V129" s="43">
        <f t="shared" si="73"/>
        <v>85.5</v>
      </c>
      <c r="W129" s="43">
        <f t="shared" si="73"/>
        <v>184</v>
      </c>
      <c r="X129" s="43">
        <f t="shared" si="73"/>
        <v>44</v>
      </c>
      <c r="Y129" s="43">
        <f t="shared" si="73"/>
        <v>0</v>
      </c>
      <c r="Z129" s="43">
        <f t="shared" si="73"/>
        <v>126.5</v>
      </c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200" t="s">
        <v>54</v>
      </c>
      <c r="BG129" s="200" t="s">
        <v>55</v>
      </c>
      <c r="BH129" s="200" t="s">
        <v>56</v>
      </c>
      <c r="BS129" s="181"/>
    </row>
    <row r="130" spans="1:71" x14ac:dyDescent="0.3">
      <c r="A130" s="46"/>
      <c r="B130" s="46"/>
      <c r="C130" s="46"/>
      <c r="D130" s="46"/>
      <c r="E130" s="46"/>
      <c r="F130" s="46"/>
      <c r="G130" s="46"/>
      <c r="H130" s="47"/>
      <c r="I130" s="47"/>
      <c r="J130" s="47"/>
      <c r="K130" s="48"/>
      <c r="L130" s="49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50"/>
      <c r="BE130" s="50"/>
      <c r="BF130" s="200"/>
      <c r="BG130" s="201"/>
      <c r="BH130" s="201"/>
      <c r="BS130" s="181"/>
    </row>
    <row r="131" spans="1:71" x14ac:dyDescent="0.3">
      <c r="A131" s="46"/>
      <c r="B131" s="46"/>
      <c r="C131" s="46"/>
      <c r="D131" s="46"/>
      <c r="E131" s="46"/>
      <c r="F131" s="46"/>
      <c r="G131" s="46"/>
      <c r="H131" s="47"/>
      <c r="I131" s="47"/>
      <c r="J131" s="52"/>
      <c r="K131" s="48"/>
      <c r="L131" s="49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4">
        <f t="shared" ref="AA131:BD131" si="74">COUNTBLANK(AA13:AA126)</f>
        <v>24</v>
      </c>
      <c r="AB131" s="54">
        <f t="shared" si="74"/>
        <v>14</v>
      </c>
      <c r="AC131" s="54">
        <f t="shared" si="74"/>
        <v>12</v>
      </c>
      <c r="AD131" s="54">
        <f t="shared" si="74"/>
        <v>9</v>
      </c>
      <c r="AE131" s="54">
        <f t="shared" si="74"/>
        <v>9</v>
      </c>
      <c r="AF131" s="54">
        <f t="shared" si="74"/>
        <v>9</v>
      </c>
      <c r="AG131" s="54">
        <f t="shared" si="74"/>
        <v>9</v>
      </c>
      <c r="AH131" s="54">
        <f t="shared" si="74"/>
        <v>9</v>
      </c>
      <c r="AI131" s="54">
        <f t="shared" si="74"/>
        <v>9</v>
      </c>
      <c r="AJ131" s="54">
        <f t="shared" si="74"/>
        <v>8</v>
      </c>
      <c r="AK131" s="54">
        <f t="shared" si="74"/>
        <v>8</v>
      </c>
      <c r="AL131" s="54">
        <f t="shared" si="74"/>
        <v>7</v>
      </c>
      <c r="AM131" s="54">
        <f t="shared" si="74"/>
        <v>7</v>
      </c>
      <c r="AN131" s="54">
        <f t="shared" si="74"/>
        <v>7</v>
      </c>
      <c r="AO131" s="54">
        <f t="shared" si="74"/>
        <v>7</v>
      </c>
      <c r="AP131" s="54">
        <f t="shared" si="74"/>
        <v>5</v>
      </c>
      <c r="AQ131" s="54">
        <f t="shared" si="74"/>
        <v>4</v>
      </c>
      <c r="AR131" s="54">
        <f t="shared" si="74"/>
        <v>3</v>
      </c>
      <c r="AS131" s="54">
        <f t="shared" si="74"/>
        <v>3</v>
      </c>
      <c r="AT131" s="54">
        <f t="shared" si="74"/>
        <v>2</v>
      </c>
      <c r="AU131" s="54">
        <f t="shared" si="74"/>
        <v>2</v>
      </c>
      <c r="AV131" s="54">
        <f t="shared" si="74"/>
        <v>2</v>
      </c>
      <c r="AW131" s="54">
        <f t="shared" si="74"/>
        <v>2</v>
      </c>
      <c r="AX131" s="54">
        <f t="shared" si="74"/>
        <v>0</v>
      </c>
      <c r="AY131" s="54">
        <f t="shared" si="74"/>
        <v>0</v>
      </c>
      <c r="AZ131" s="54">
        <f t="shared" si="74"/>
        <v>0</v>
      </c>
      <c r="BA131" s="54">
        <f t="shared" si="74"/>
        <v>0</v>
      </c>
      <c r="BB131" s="54">
        <f t="shared" si="74"/>
        <v>0</v>
      </c>
      <c r="BC131" s="54">
        <f t="shared" si="74"/>
        <v>114</v>
      </c>
      <c r="BD131" s="54">
        <f t="shared" si="74"/>
        <v>114</v>
      </c>
      <c r="BE131" s="54">
        <f>COUNTBLANK(BE13:BE54)</f>
        <v>42</v>
      </c>
      <c r="BF131" s="200">
        <f>IFERROR(AVERAGE(AA131:BE131),"")</f>
        <v>14.225806451612904</v>
      </c>
      <c r="BH131" s="202"/>
      <c r="BS131" s="181"/>
    </row>
    <row r="132" spans="1:71" ht="15" thickBot="1" x14ac:dyDescent="0.35">
      <c r="A132" s="56"/>
      <c r="B132" s="57"/>
      <c r="C132" s="58"/>
      <c r="D132" s="58"/>
      <c r="E132" s="58"/>
      <c r="F132" s="59"/>
      <c r="G132" s="59"/>
      <c r="H132" s="59"/>
      <c r="I132" s="59"/>
      <c r="J132" s="59"/>
      <c r="K132" s="60"/>
      <c r="L132" s="59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3"/>
      <c r="X132" s="63"/>
      <c r="Y132" s="63"/>
      <c r="Z132" s="63"/>
      <c r="AA132" s="64">
        <f>AA140+AA149+AA153+AA157+AA161+AA144+AA165</f>
        <v>90</v>
      </c>
      <c r="AB132" s="64">
        <f t="shared" ref="AB132:BE132" si="75">AB140+AB149+AB153+AB157+AB161+AB144+AB165</f>
        <v>89.5</v>
      </c>
      <c r="AC132" s="64">
        <f t="shared" si="75"/>
        <v>90</v>
      </c>
      <c r="AD132" s="64">
        <f t="shared" si="75"/>
        <v>82.5</v>
      </c>
      <c r="AE132" s="64">
        <f t="shared" si="75"/>
        <v>88</v>
      </c>
      <c r="AF132" s="64">
        <f t="shared" si="75"/>
        <v>95</v>
      </c>
      <c r="AG132" s="64">
        <f t="shared" si="75"/>
        <v>96</v>
      </c>
      <c r="AH132" s="64">
        <f t="shared" si="75"/>
        <v>96</v>
      </c>
      <c r="AI132" s="64">
        <f t="shared" si="75"/>
        <v>89</v>
      </c>
      <c r="AJ132" s="64">
        <f t="shared" si="75"/>
        <v>82</v>
      </c>
      <c r="AK132" s="64">
        <f t="shared" si="75"/>
        <v>81.5</v>
      </c>
      <c r="AL132" s="64">
        <f t="shared" si="75"/>
        <v>80</v>
      </c>
      <c r="AM132" s="64">
        <f t="shared" si="75"/>
        <v>74.5</v>
      </c>
      <c r="AN132" s="64">
        <f t="shared" si="75"/>
        <v>88</v>
      </c>
      <c r="AO132" s="64">
        <f t="shared" si="75"/>
        <v>88</v>
      </c>
      <c r="AP132" s="64">
        <f t="shared" si="75"/>
        <v>84</v>
      </c>
      <c r="AQ132" s="64">
        <f t="shared" si="75"/>
        <v>83</v>
      </c>
      <c r="AR132" s="64">
        <f t="shared" si="75"/>
        <v>85.5</v>
      </c>
      <c r="AS132" s="64">
        <f>AS140+AS149+AS153+AS157+AS161+AS144+AS165</f>
        <v>84</v>
      </c>
      <c r="AT132" s="64">
        <f t="shared" si="75"/>
        <v>84.5</v>
      </c>
      <c r="AU132" s="64">
        <f t="shared" si="75"/>
        <v>89</v>
      </c>
      <c r="AV132" s="64">
        <f t="shared" si="75"/>
        <v>90</v>
      </c>
      <c r="AW132" s="64">
        <f t="shared" si="75"/>
        <v>81</v>
      </c>
      <c r="AX132" s="64">
        <f t="shared" si="75"/>
        <v>83.5</v>
      </c>
      <c r="AY132" s="64">
        <f t="shared" si="75"/>
        <v>75.5</v>
      </c>
      <c r="AZ132" s="64">
        <f t="shared" si="75"/>
        <v>79.5</v>
      </c>
      <c r="BA132" s="64">
        <f t="shared" si="75"/>
        <v>80</v>
      </c>
      <c r="BB132" s="64">
        <f t="shared" si="75"/>
        <v>88</v>
      </c>
      <c r="BC132" s="64">
        <f t="shared" si="75"/>
        <v>0</v>
      </c>
      <c r="BD132" s="64">
        <f t="shared" si="75"/>
        <v>0</v>
      </c>
      <c r="BE132" s="64">
        <f t="shared" si="75"/>
        <v>0</v>
      </c>
      <c r="BF132" s="200">
        <f>MAX(AA132:BE132)</f>
        <v>96</v>
      </c>
      <c r="BH132" s="202"/>
      <c r="BS132" s="181"/>
    </row>
    <row r="133" spans="1:71" x14ac:dyDescent="0.3">
      <c r="A133" s="65" t="s">
        <v>57</v>
      </c>
      <c r="C133" s="66" t="s">
        <v>58</v>
      </c>
      <c r="D133" s="66"/>
      <c r="E133" s="67" t="s">
        <v>59</v>
      </c>
      <c r="F133" s="68" t="s">
        <v>60</v>
      </c>
      <c r="G133" s="68" t="s">
        <v>61</v>
      </c>
      <c r="H133" s="203"/>
      <c r="I133" s="52"/>
      <c r="J133" s="52"/>
      <c r="K133" s="70"/>
      <c r="L133" s="71"/>
      <c r="M133" s="61"/>
      <c r="N133" s="72"/>
      <c r="O133" s="284" t="s">
        <v>62</v>
      </c>
      <c r="P133" s="285"/>
      <c r="Q133" s="286"/>
      <c r="R133" s="277" t="s">
        <v>27</v>
      </c>
      <c r="S133" s="278"/>
      <c r="T133" s="278"/>
      <c r="U133" s="278"/>
      <c r="V133" s="278"/>
      <c r="W133" s="279"/>
      <c r="X133" s="73"/>
      <c r="Y133" s="73"/>
      <c r="Z133" s="73"/>
      <c r="AA133" s="74" t="e">
        <f>AA141+AA150+AA154+AA162+AA145+AA158+AA166</f>
        <v>#VALUE!</v>
      </c>
      <c r="AB133" s="74" t="e">
        <f t="shared" ref="AB133:BE135" si="76">AB141+AB150+AB154+AB162+AB145+AB158+AB166</f>
        <v>#VALUE!</v>
      </c>
      <c r="AC133" s="74" t="e">
        <f t="shared" si="76"/>
        <v>#VALUE!</v>
      </c>
      <c r="AD133" s="74" t="e">
        <f t="shared" si="76"/>
        <v>#VALUE!</v>
      </c>
      <c r="AE133" s="74" t="e">
        <f t="shared" si="76"/>
        <v>#VALUE!</v>
      </c>
      <c r="AF133" s="74" t="e">
        <f t="shared" si="76"/>
        <v>#VALUE!</v>
      </c>
      <c r="AG133" s="74" t="e">
        <f t="shared" si="76"/>
        <v>#VALUE!</v>
      </c>
      <c r="AH133" s="74" t="e">
        <f t="shared" si="76"/>
        <v>#VALUE!</v>
      </c>
      <c r="AI133" s="74" t="e">
        <f t="shared" si="76"/>
        <v>#VALUE!</v>
      </c>
      <c r="AJ133" s="74" t="e">
        <f t="shared" si="76"/>
        <v>#VALUE!</v>
      </c>
      <c r="AK133" s="74" t="e">
        <f t="shared" si="76"/>
        <v>#VALUE!</v>
      </c>
      <c r="AL133" s="74" t="e">
        <f t="shared" si="76"/>
        <v>#VALUE!</v>
      </c>
      <c r="AM133" s="74" t="e">
        <f t="shared" si="76"/>
        <v>#VALUE!</v>
      </c>
      <c r="AN133" s="74" t="e">
        <f t="shared" si="76"/>
        <v>#VALUE!</v>
      </c>
      <c r="AO133" s="74" t="e">
        <f t="shared" si="76"/>
        <v>#VALUE!</v>
      </c>
      <c r="AP133" s="74" t="e">
        <f t="shared" si="76"/>
        <v>#VALUE!</v>
      </c>
      <c r="AQ133" s="74" t="e">
        <f t="shared" si="76"/>
        <v>#VALUE!</v>
      </c>
      <c r="AR133" s="74" t="e">
        <f t="shared" si="76"/>
        <v>#VALUE!</v>
      </c>
      <c r="AS133" s="74" t="e">
        <f t="shared" si="76"/>
        <v>#VALUE!</v>
      </c>
      <c r="AT133" s="74" t="e">
        <f t="shared" si="76"/>
        <v>#VALUE!</v>
      </c>
      <c r="AU133" s="74" t="e">
        <f t="shared" si="76"/>
        <v>#VALUE!</v>
      </c>
      <c r="AV133" s="74" t="e">
        <f t="shared" si="76"/>
        <v>#VALUE!</v>
      </c>
      <c r="AW133" s="74" t="e">
        <f t="shared" si="76"/>
        <v>#VALUE!</v>
      </c>
      <c r="AX133" s="74" t="e">
        <f t="shared" si="76"/>
        <v>#VALUE!</v>
      </c>
      <c r="AY133" s="74" t="e">
        <f t="shared" si="76"/>
        <v>#VALUE!</v>
      </c>
      <c r="AZ133" s="74" t="e">
        <f t="shared" si="76"/>
        <v>#VALUE!</v>
      </c>
      <c r="BA133" s="74" t="e">
        <f t="shared" si="76"/>
        <v>#VALUE!</v>
      </c>
      <c r="BB133" s="74" t="e">
        <f t="shared" si="76"/>
        <v>#VALUE!</v>
      </c>
      <c r="BC133" s="74" t="e">
        <f t="shared" si="76"/>
        <v>#VALUE!</v>
      </c>
      <c r="BD133" s="74" t="e">
        <f t="shared" si="76"/>
        <v>#VALUE!</v>
      </c>
      <c r="BE133" s="74" t="e">
        <f t="shared" si="76"/>
        <v>#VALUE!</v>
      </c>
      <c r="BF133" s="204" t="e">
        <f>MAX(AA133:BE133)</f>
        <v>#VALUE!</v>
      </c>
      <c r="BH133" s="202"/>
      <c r="BS133" s="181"/>
    </row>
    <row r="134" spans="1:71" x14ac:dyDescent="0.3">
      <c r="A134" s="76" t="s">
        <v>63</v>
      </c>
      <c r="C134" s="76" t="s">
        <v>15</v>
      </c>
      <c r="D134" s="76"/>
      <c r="E134" s="77" t="s">
        <v>30</v>
      </c>
      <c r="F134" s="77"/>
      <c r="G134" s="77"/>
      <c r="H134" s="203">
        <v>1</v>
      </c>
      <c r="I134" s="52"/>
      <c r="J134" s="52"/>
      <c r="K134" s="70"/>
      <c r="L134" s="71"/>
      <c r="M134" s="61"/>
      <c r="N134" s="72"/>
      <c r="O134" s="287"/>
      <c r="P134" s="288"/>
      <c r="Q134" s="289"/>
      <c r="R134" s="277" t="s">
        <v>64</v>
      </c>
      <c r="S134" s="278"/>
      <c r="T134" s="278"/>
      <c r="U134" s="278"/>
      <c r="V134" s="278"/>
      <c r="W134" s="279"/>
      <c r="X134" s="73"/>
      <c r="Y134" s="73"/>
      <c r="Z134" s="73"/>
      <c r="AA134" s="64" t="e">
        <f>AA142+AA151+AA155+AA163+AA146+AA159+AA167</f>
        <v>#VALUE!</v>
      </c>
      <c r="AB134" s="64" t="e">
        <f t="shared" si="76"/>
        <v>#VALUE!</v>
      </c>
      <c r="AC134" s="64" t="e">
        <f t="shared" si="76"/>
        <v>#VALUE!</v>
      </c>
      <c r="AD134" s="64" t="e">
        <f t="shared" si="76"/>
        <v>#VALUE!</v>
      </c>
      <c r="AE134" s="64" t="e">
        <f t="shared" si="76"/>
        <v>#VALUE!</v>
      </c>
      <c r="AF134" s="64" t="e">
        <f t="shared" si="76"/>
        <v>#VALUE!</v>
      </c>
      <c r="AG134" s="64" t="e">
        <f t="shared" si="76"/>
        <v>#VALUE!</v>
      </c>
      <c r="AH134" s="64" t="e">
        <f t="shared" si="76"/>
        <v>#VALUE!</v>
      </c>
      <c r="AI134" s="64" t="e">
        <f t="shared" si="76"/>
        <v>#VALUE!</v>
      </c>
      <c r="AJ134" s="64" t="e">
        <f t="shared" si="76"/>
        <v>#VALUE!</v>
      </c>
      <c r="AK134" s="64" t="e">
        <f t="shared" si="76"/>
        <v>#VALUE!</v>
      </c>
      <c r="AL134" s="64" t="e">
        <f t="shared" si="76"/>
        <v>#VALUE!</v>
      </c>
      <c r="AM134" s="64" t="e">
        <f t="shared" si="76"/>
        <v>#VALUE!</v>
      </c>
      <c r="AN134" s="64" t="e">
        <f t="shared" si="76"/>
        <v>#VALUE!</v>
      </c>
      <c r="AO134" s="64" t="e">
        <f t="shared" si="76"/>
        <v>#VALUE!</v>
      </c>
      <c r="AP134" s="64" t="e">
        <f t="shared" si="76"/>
        <v>#VALUE!</v>
      </c>
      <c r="AQ134" s="64" t="e">
        <f t="shared" si="76"/>
        <v>#VALUE!</v>
      </c>
      <c r="AR134" s="64" t="e">
        <f t="shared" si="76"/>
        <v>#VALUE!</v>
      </c>
      <c r="AS134" s="64" t="e">
        <f t="shared" si="76"/>
        <v>#VALUE!</v>
      </c>
      <c r="AT134" s="64" t="e">
        <f t="shared" si="76"/>
        <v>#VALUE!</v>
      </c>
      <c r="AU134" s="64" t="e">
        <f t="shared" si="76"/>
        <v>#VALUE!</v>
      </c>
      <c r="AV134" s="64" t="e">
        <f t="shared" si="76"/>
        <v>#VALUE!</v>
      </c>
      <c r="AW134" s="64" t="e">
        <f t="shared" si="76"/>
        <v>#VALUE!</v>
      </c>
      <c r="AX134" s="64" t="e">
        <f t="shared" si="76"/>
        <v>#VALUE!</v>
      </c>
      <c r="AY134" s="64" t="e">
        <f t="shared" si="76"/>
        <v>#VALUE!</v>
      </c>
      <c r="AZ134" s="64" t="e">
        <f t="shared" si="76"/>
        <v>#VALUE!</v>
      </c>
      <c r="BA134" s="64" t="e">
        <f t="shared" si="76"/>
        <v>#VALUE!</v>
      </c>
      <c r="BB134" s="64" t="e">
        <f t="shared" si="76"/>
        <v>#VALUE!</v>
      </c>
      <c r="BC134" s="64" t="e">
        <f t="shared" si="76"/>
        <v>#VALUE!</v>
      </c>
      <c r="BD134" s="64" t="e">
        <f t="shared" si="76"/>
        <v>#VALUE!</v>
      </c>
      <c r="BE134" s="64" t="e">
        <f t="shared" si="76"/>
        <v>#VALUE!</v>
      </c>
      <c r="BF134" s="200" t="e">
        <f>MAX(AA134:BE134)</f>
        <v>#VALUE!</v>
      </c>
      <c r="BH134" s="202"/>
      <c r="BS134" s="181"/>
    </row>
    <row r="135" spans="1:71" x14ac:dyDescent="0.3">
      <c r="A135" s="76" t="s">
        <v>63</v>
      </c>
      <c r="C135" s="76" t="s">
        <v>65</v>
      </c>
      <c r="D135" s="76"/>
      <c r="E135" s="77" t="s">
        <v>34</v>
      </c>
      <c r="F135" s="77"/>
      <c r="G135" s="77"/>
      <c r="H135" s="203">
        <v>0.5</v>
      </c>
      <c r="I135" s="52"/>
      <c r="J135" s="52"/>
      <c r="K135" s="70"/>
      <c r="L135" s="71"/>
      <c r="M135" s="61"/>
      <c r="N135" s="72"/>
      <c r="O135" s="287"/>
      <c r="P135" s="288"/>
      <c r="Q135" s="289"/>
      <c r="R135" s="277" t="s">
        <v>66</v>
      </c>
      <c r="S135" s="278"/>
      <c r="T135" s="278"/>
      <c r="U135" s="278"/>
      <c r="V135" s="278"/>
      <c r="W135" s="279"/>
      <c r="X135" s="73"/>
      <c r="Y135" s="73"/>
      <c r="Z135" s="73"/>
      <c r="AA135" s="64" t="e">
        <f>AA143+AA152+AA156+AA164+AA147+AA160+AA168</f>
        <v>#VALUE!</v>
      </c>
      <c r="AB135" s="64" t="e">
        <f t="shared" si="76"/>
        <v>#VALUE!</v>
      </c>
      <c r="AC135" s="64" t="e">
        <f t="shared" si="76"/>
        <v>#VALUE!</v>
      </c>
      <c r="AD135" s="64" t="e">
        <f t="shared" si="76"/>
        <v>#VALUE!</v>
      </c>
      <c r="AE135" s="64" t="e">
        <f t="shared" si="76"/>
        <v>#VALUE!</v>
      </c>
      <c r="AF135" s="64" t="e">
        <f t="shared" si="76"/>
        <v>#VALUE!</v>
      </c>
      <c r="AG135" s="64" t="e">
        <f t="shared" si="76"/>
        <v>#VALUE!</v>
      </c>
      <c r="AH135" s="64" t="e">
        <f t="shared" si="76"/>
        <v>#VALUE!</v>
      </c>
      <c r="AI135" s="64" t="e">
        <f t="shared" si="76"/>
        <v>#VALUE!</v>
      </c>
      <c r="AJ135" s="64" t="e">
        <f t="shared" si="76"/>
        <v>#VALUE!</v>
      </c>
      <c r="AK135" s="64" t="e">
        <f t="shared" si="76"/>
        <v>#VALUE!</v>
      </c>
      <c r="AL135" s="64" t="e">
        <f t="shared" si="76"/>
        <v>#VALUE!</v>
      </c>
      <c r="AM135" s="64" t="e">
        <f t="shared" si="76"/>
        <v>#VALUE!</v>
      </c>
      <c r="AN135" s="64" t="e">
        <f t="shared" si="76"/>
        <v>#VALUE!</v>
      </c>
      <c r="AO135" s="64" t="e">
        <f t="shared" si="76"/>
        <v>#VALUE!</v>
      </c>
      <c r="AP135" s="64" t="e">
        <f t="shared" si="76"/>
        <v>#VALUE!</v>
      </c>
      <c r="AQ135" s="64" t="e">
        <f t="shared" si="76"/>
        <v>#VALUE!</v>
      </c>
      <c r="AR135" s="64" t="e">
        <f t="shared" si="76"/>
        <v>#VALUE!</v>
      </c>
      <c r="AS135" s="64" t="e">
        <f t="shared" si="76"/>
        <v>#VALUE!</v>
      </c>
      <c r="AT135" s="64" t="e">
        <f t="shared" si="76"/>
        <v>#VALUE!</v>
      </c>
      <c r="AU135" s="64" t="e">
        <f t="shared" si="76"/>
        <v>#VALUE!</v>
      </c>
      <c r="AV135" s="64" t="e">
        <f t="shared" si="76"/>
        <v>#VALUE!</v>
      </c>
      <c r="AW135" s="64" t="e">
        <f t="shared" si="76"/>
        <v>#VALUE!</v>
      </c>
      <c r="AX135" s="64" t="e">
        <f t="shared" si="76"/>
        <v>#VALUE!</v>
      </c>
      <c r="AY135" s="64" t="e">
        <f t="shared" si="76"/>
        <v>#VALUE!</v>
      </c>
      <c r="AZ135" s="64" t="e">
        <f t="shared" si="76"/>
        <v>#VALUE!</v>
      </c>
      <c r="BA135" s="64" t="e">
        <f t="shared" si="76"/>
        <v>#VALUE!</v>
      </c>
      <c r="BB135" s="64" t="e">
        <f t="shared" si="76"/>
        <v>#VALUE!</v>
      </c>
      <c r="BC135" s="64" t="e">
        <f t="shared" si="76"/>
        <v>#VALUE!</v>
      </c>
      <c r="BD135" s="64" t="e">
        <f t="shared" si="76"/>
        <v>#VALUE!</v>
      </c>
      <c r="BE135" s="64" t="e">
        <f t="shared" si="76"/>
        <v>#VALUE!</v>
      </c>
      <c r="BF135" s="200" t="e">
        <f>MAX(AA135:BE135)</f>
        <v>#VALUE!</v>
      </c>
      <c r="BH135" s="202"/>
      <c r="BS135" s="181"/>
    </row>
    <row r="136" spans="1:71" x14ac:dyDescent="0.3">
      <c r="A136" s="76" t="s">
        <v>67</v>
      </c>
      <c r="C136" s="76" t="s">
        <v>15</v>
      </c>
      <c r="D136" s="76"/>
      <c r="E136" s="77" t="s">
        <v>68</v>
      </c>
      <c r="F136" s="77"/>
      <c r="G136" s="77"/>
      <c r="H136" s="203">
        <v>1</v>
      </c>
      <c r="I136" s="52"/>
      <c r="J136" s="52"/>
      <c r="K136" s="70"/>
      <c r="L136" s="71"/>
      <c r="M136" s="61"/>
      <c r="N136" s="72"/>
      <c r="O136" s="287"/>
      <c r="P136" s="288"/>
      <c r="Q136" s="289"/>
      <c r="R136" s="277" t="s">
        <v>69</v>
      </c>
      <c r="S136" s="278"/>
      <c r="T136" s="278"/>
      <c r="U136" s="278"/>
      <c r="V136" s="278"/>
      <c r="W136" s="279"/>
      <c r="X136" s="73"/>
      <c r="Y136" s="73"/>
      <c r="Z136" s="73"/>
      <c r="AA136" s="64">
        <f>AA140+AA157+AA161</f>
        <v>5</v>
      </c>
      <c r="AB136" s="64">
        <f t="shared" ref="AB136:BE136" si="77">AB140+AB157+AB161</f>
        <v>88.5</v>
      </c>
      <c r="AC136" s="64">
        <f t="shared" si="77"/>
        <v>83</v>
      </c>
      <c r="AD136" s="64">
        <f t="shared" si="77"/>
        <v>78.5</v>
      </c>
      <c r="AE136" s="64">
        <f t="shared" si="77"/>
        <v>83</v>
      </c>
      <c r="AF136" s="64">
        <f t="shared" si="77"/>
        <v>9</v>
      </c>
      <c r="AG136" s="64">
        <f t="shared" si="77"/>
        <v>5</v>
      </c>
      <c r="AH136" s="64">
        <f t="shared" si="77"/>
        <v>4</v>
      </c>
      <c r="AI136" s="64">
        <f t="shared" si="77"/>
        <v>87</v>
      </c>
      <c r="AJ136" s="64">
        <f t="shared" si="77"/>
        <v>80</v>
      </c>
      <c r="AK136" s="64">
        <f t="shared" si="77"/>
        <v>75.5</v>
      </c>
      <c r="AL136" s="64">
        <f t="shared" si="77"/>
        <v>75</v>
      </c>
      <c r="AM136" s="64">
        <f t="shared" si="77"/>
        <v>68.5</v>
      </c>
      <c r="AN136" s="64">
        <f t="shared" si="77"/>
        <v>16</v>
      </c>
      <c r="AO136" s="64">
        <f t="shared" si="77"/>
        <v>4</v>
      </c>
      <c r="AP136" s="64">
        <f t="shared" si="77"/>
        <v>82</v>
      </c>
      <c r="AQ136" s="64">
        <f t="shared" si="77"/>
        <v>81</v>
      </c>
      <c r="AR136" s="64">
        <f t="shared" si="77"/>
        <v>83.5</v>
      </c>
      <c r="AS136" s="64">
        <f t="shared" si="77"/>
        <v>81</v>
      </c>
      <c r="AT136" s="64">
        <f t="shared" si="77"/>
        <v>83.5</v>
      </c>
      <c r="AU136" s="64">
        <f t="shared" si="77"/>
        <v>55</v>
      </c>
      <c r="AV136" s="64">
        <f t="shared" si="77"/>
        <v>6</v>
      </c>
      <c r="AW136" s="64">
        <f t="shared" si="77"/>
        <v>81</v>
      </c>
      <c r="AX136" s="64">
        <f t="shared" si="77"/>
        <v>83.5</v>
      </c>
      <c r="AY136" s="64">
        <f t="shared" si="77"/>
        <v>75.5</v>
      </c>
      <c r="AZ136" s="64">
        <f t="shared" si="77"/>
        <v>75.5</v>
      </c>
      <c r="BA136" s="64">
        <f t="shared" si="77"/>
        <v>75</v>
      </c>
      <c r="BB136" s="64">
        <f t="shared" si="77"/>
        <v>8</v>
      </c>
      <c r="BC136" s="64">
        <f t="shared" si="77"/>
        <v>0</v>
      </c>
      <c r="BD136" s="64">
        <f t="shared" si="77"/>
        <v>0</v>
      </c>
      <c r="BE136" s="64">
        <f t="shared" si="77"/>
        <v>0</v>
      </c>
      <c r="BF136" s="200">
        <f t="shared" ref="BF136:BF147" si="78">SUM(AA136:BE136)</f>
        <v>1632.5</v>
      </c>
      <c r="BG136" s="205">
        <f>BF136-N129</f>
        <v>-334.5</v>
      </c>
      <c r="BH136" s="202"/>
      <c r="BS136" s="181"/>
    </row>
    <row r="137" spans="1:71" x14ac:dyDescent="0.3">
      <c r="A137" s="76" t="s">
        <v>70</v>
      </c>
      <c r="C137" s="76" t="s">
        <v>15</v>
      </c>
      <c r="D137" s="76"/>
      <c r="E137" s="77" t="s">
        <v>71</v>
      </c>
      <c r="F137" s="77"/>
      <c r="G137" s="77"/>
      <c r="H137" s="203">
        <v>1</v>
      </c>
      <c r="I137" s="52"/>
      <c r="J137" s="52"/>
      <c r="K137" s="70"/>
      <c r="L137" s="71"/>
      <c r="M137" s="61"/>
      <c r="N137" s="72"/>
      <c r="O137" s="287"/>
      <c r="P137" s="288"/>
      <c r="Q137" s="289"/>
      <c r="R137" s="277" t="s">
        <v>72</v>
      </c>
      <c r="S137" s="278"/>
      <c r="T137" s="278"/>
      <c r="U137" s="278"/>
      <c r="V137" s="278"/>
      <c r="W137" s="279"/>
      <c r="X137" s="73"/>
      <c r="Y137" s="73"/>
      <c r="Z137" s="73"/>
      <c r="AA137" s="74" t="e">
        <f>AA138+(AA139/2)</f>
        <v>#VALUE!</v>
      </c>
      <c r="AB137" s="74" t="e">
        <f t="shared" ref="AB137:BC137" si="79">AB138+(AB139/2)</f>
        <v>#VALUE!</v>
      </c>
      <c r="AC137" s="74" t="e">
        <f t="shared" si="79"/>
        <v>#VALUE!</v>
      </c>
      <c r="AD137" s="74" t="e">
        <f t="shared" si="79"/>
        <v>#VALUE!</v>
      </c>
      <c r="AE137" s="74" t="e">
        <f t="shared" si="79"/>
        <v>#VALUE!</v>
      </c>
      <c r="AF137" s="74" t="e">
        <f t="shared" si="79"/>
        <v>#VALUE!</v>
      </c>
      <c r="AG137" s="74" t="e">
        <f t="shared" si="79"/>
        <v>#VALUE!</v>
      </c>
      <c r="AH137" s="74" t="e">
        <f t="shared" si="79"/>
        <v>#VALUE!</v>
      </c>
      <c r="AI137" s="74" t="e">
        <f t="shared" si="79"/>
        <v>#VALUE!</v>
      </c>
      <c r="AJ137" s="74" t="e">
        <f t="shared" si="79"/>
        <v>#VALUE!</v>
      </c>
      <c r="AK137" s="74" t="e">
        <f t="shared" si="79"/>
        <v>#VALUE!</v>
      </c>
      <c r="AL137" s="74" t="e">
        <f t="shared" si="79"/>
        <v>#VALUE!</v>
      </c>
      <c r="AM137" s="74" t="e">
        <f t="shared" si="79"/>
        <v>#VALUE!</v>
      </c>
      <c r="AN137" s="74" t="e">
        <f t="shared" si="79"/>
        <v>#VALUE!</v>
      </c>
      <c r="AO137" s="74" t="e">
        <f t="shared" si="79"/>
        <v>#VALUE!</v>
      </c>
      <c r="AP137" s="74" t="e">
        <f t="shared" si="79"/>
        <v>#VALUE!</v>
      </c>
      <c r="AQ137" s="74" t="e">
        <f t="shared" si="79"/>
        <v>#VALUE!</v>
      </c>
      <c r="AR137" s="74" t="e">
        <f t="shared" si="79"/>
        <v>#VALUE!</v>
      </c>
      <c r="AS137" s="74" t="e">
        <f t="shared" si="79"/>
        <v>#VALUE!</v>
      </c>
      <c r="AT137" s="74" t="e">
        <f t="shared" si="79"/>
        <v>#VALUE!</v>
      </c>
      <c r="AU137" s="74" t="e">
        <f t="shared" si="79"/>
        <v>#VALUE!</v>
      </c>
      <c r="AV137" s="74" t="e">
        <f t="shared" si="79"/>
        <v>#VALUE!</v>
      </c>
      <c r="AW137" s="74" t="e">
        <f t="shared" si="79"/>
        <v>#VALUE!</v>
      </c>
      <c r="AX137" s="74" t="e">
        <f t="shared" si="79"/>
        <v>#VALUE!</v>
      </c>
      <c r="AY137" s="74" t="e">
        <f t="shared" si="79"/>
        <v>#VALUE!</v>
      </c>
      <c r="AZ137" s="74" t="e">
        <f t="shared" si="79"/>
        <v>#VALUE!</v>
      </c>
      <c r="BA137" s="74" t="e">
        <f t="shared" si="79"/>
        <v>#VALUE!</v>
      </c>
      <c r="BB137" s="74" t="e">
        <f t="shared" si="79"/>
        <v>#VALUE!</v>
      </c>
      <c r="BC137" s="74" t="e">
        <f t="shared" si="79"/>
        <v>#VALUE!</v>
      </c>
      <c r="BD137" s="74" t="e">
        <f>BD138+(BD139/2)</f>
        <v>#VALUE!</v>
      </c>
      <c r="BE137" s="74" t="e">
        <f>BE138+(BE139/2)</f>
        <v>#VALUE!</v>
      </c>
      <c r="BF137" s="204" t="e">
        <f t="shared" si="78"/>
        <v>#VALUE!</v>
      </c>
      <c r="BH137" s="202"/>
      <c r="BS137" s="181"/>
    </row>
    <row r="138" spans="1:71" x14ac:dyDescent="0.3">
      <c r="A138" s="76" t="s">
        <v>73</v>
      </c>
      <c r="C138" s="76" t="s">
        <v>15</v>
      </c>
      <c r="D138" s="76"/>
      <c r="E138" s="77" t="s">
        <v>23</v>
      </c>
      <c r="F138" s="77"/>
      <c r="G138" s="77"/>
      <c r="H138" s="203">
        <v>1</v>
      </c>
      <c r="I138" s="52"/>
      <c r="J138" s="52"/>
      <c r="K138" s="70"/>
      <c r="L138" s="71"/>
      <c r="M138" s="61"/>
      <c r="N138" s="72"/>
      <c r="O138" s="287"/>
      <c r="P138" s="288"/>
      <c r="Q138" s="289"/>
      <c r="R138" s="277" t="s">
        <v>74</v>
      </c>
      <c r="S138" s="278"/>
      <c r="T138" s="278"/>
      <c r="U138" s="278"/>
      <c r="V138" s="278"/>
      <c r="W138" s="279"/>
      <c r="X138" s="73"/>
      <c r="Y138" s="73"/>
      <c r="Z138" s="73"/>
      <c r="AA138" s="64" t="e">
        <f>AA142+AA159+AA163</f>
        <v>#VALUE!</v>
      </c>
      <c r="AB138" s="64" t="e">
        <f t="shared" ref="AB138:BE139" si="80">AB142+AB159+AB163</f>
        <v>#VALUE!</v>
      </c>
      <c r="AC138" s="64" t="e">
        <f t="shared" si="80"/>
        <v>#VALUE!</v>
      </c>
      <c r="AD138" s="64" t="e">
        <f t="shared" si="80"/>
        <v>#VALUE!</v>
      </c>
      <c r="AE138" s="64" t="e">
        <f t="shared" si="80"/>
        <v>#VALUE!</v>
      </c>
      <c r="AF138" s="64" t="e">
        <f t="shared" si="80"/>
        <v>#VALUE!</v>
      </c>
      <c r="AG138" s="64" t="e">
        <f t="shared" si="80"/>
        <v>#VALUE!</v>
      </c>
      <c r="AH138" s="64" t="e">
        <f t="shared" si="80"/>
        <v>#VALUE!</v>
      </c>
      <c r="AI138" s="64" t="e">
        <f t="shared" si="80"/>
        <v>#VALUE!</v>
      </c>
      <c r="AJ138" s="64" t="e">
        <f t="shared" si="80"/>
        <v>#VALUE!</v>
      </c>
      <c r="AK138" s="64" t="e">
        <f t="shared" si="80"/>
        <v>#VALUE!</v>
      </c>
      <c r="AL138" s="64" t="e">
        <f t="shared" si="80"/>
        <v>#VALUE!</v>
      </c>
      <c r="AM138" s="64" t="e">
        <f t="shared" si="80"/>
        <v>#VALUE!</v>
      </c>
      <c r="AN138" s="64" t="e">
        <f t="shared" si="80"/>
        <v>#VALUE!</v>
      </c>
      <c r="AO138" s="64" t="e">
        <f t="shared" si="80"/>
        <v>#VALUE!</v>
      </c>
      <c r="AP138" s="64" t="e">
        <f t="shared" si="80"/>
        <v>#VALUE!</v>
      </c>
      <c r="AQ138" s="64" t="e">
        <f t="shared" si="80"/>
        <v>#VALUE!</v>
      </c>
      <c r="AR138" s="64" t="e">
        <f t="shared" si="80"/>
        <v>#VALUE!</v>
      </c>
      <c r="AS138" s="64" t="e">
        <f t="shared" si="80"/>
        <v>#VALUE!</v>
      </c>
      <c r="AT138" s="64" t="e">
        <f t="shared" si="80"/>
        <v>#VALUE!</v>
      </c>
      <c r="AU138" s="64" t="e">
        <f t="shared" si="80"/>
        <v>#VALUE!</v>
      </c>
      <c r="AV138" s="64" t="e">
        <f t="shared" si="80"/>
        <v>#VALUE!</v>
      </c>
      <c r="AW138" s="64" t="e">
        <f t="shared" si="80"/>
        <v>#VALUE!</v>
      </c>
      <c r="AX138" s="64" t="e">
        <f t="shared" si="80"/>
        <v>#VALUE!</v>
      </c>
      <c r="AY138" s="64" t="e">
        <f t="shared" si="80"/>
        <v>#VALUE!</v>
      </c>
      <c r="AZ138" s="64" t="e">
        <f t="shared" si="80"/>
        <v>#VALUE!</v>
      </c>
      <c r="BA138" s="64" t="e">
        <f t="shared" si="80"/>
        <v>#VALUE!</v>
      </c>
      <c r="BB138" s="64" t="e">
        <f t="shared" si="80"/>
        <v>#VALUE!</v>
      </c>
      <c r="BC138" s="64" t="e">
        <f t="shared" si="80"/>
        <v>#VALUE!</v>
      </c>
      <c r="BD138" s="64" t="e">
        <f t="shared" si="80"/>
        <v>#VALUE!</v>
      </c>
      <c r="BE138" s="64" t="e">
        <f t="shared" si="80"/>
        <v>#VALUE!</v>
      </c>
      <c r="BF138" s="200" t="e">
        <f t="shared" si="78"/>
        <v>#VALUE!</v>
      </c>
      <c r="BH138" s="202"/>
      <c r="BS138" s="181"/>
    </row>
    <row r="139" spans="1:71" x14ac:dyDescent="0.3">
      <c r="A139" s="76" t="s">
        <v>75</v>
      </c>
      <c r="C139" s="76" t="s">
        <v>15</v>
      </c>
      <c r="D139" s="76"/>
      <c r="E139" s="77" t="s">
        <v>32</v>
      </c>
      <c r="F139" s="77"/>
      <c r="G139" s="77"/>
      <c r="H139" s="203">
        <v>1</v>
      </c>
      <c r="I139" s="52"/>
      <c r="J139" s="52"/>
      <c r="K139" s="70"/>
      <c r="L139" s="71"/>
      <c r="M139" s="61"/>
      <c r="N139" s="72"/>
      <c r="O139" s="287"/>
      <c r="P139" s="288"/>
      <c r="Q139" s="289"/>
      <c r="R139" s="277" t="s">
        <v>76</v>
      </c>
      <c r="S139" s="278"/>
      <c r="T139" s="278"/>
      <c r="U139" s="278"/>
      <c r="V139" s="278"/>
      <c r="W139" s="279"/>
      <c r="X139" s="73"/>
      <c r="Y139" s="73"/>
      <c r="Z139" s="73"/>
      <c r="AA139" s="64" t="e">
        <f>AA143+AA160+AA164</f>
        <v>#VALUE!</v>
      </c>
      <c r="AB139" s="64" t="e">
        <f t="shared" si="80"/>
        <v>#VALUE!</v>
      </c>
      <c r="AC139" s="64" t="e">
        <f t="shared" si="80"/>
        <v>#VALUE!</v>
      </c>
      <c r="AD139" s="64" t="e">
        <f t="shared" si="80"/>
        <v>#VALUE!</v>
      </c>
      <c r="AE139" s="64" t="e">
        <f t="shared" si="80"/>
        <v>#VALUE!</v>
      </c>
      <c r="AF139" s="64" t="e">
        <f t="shared" si="80"/>
        <v>#VALUE!</v>
      </c>
      <c r="AG139" s="64" t="e">
        <f t="shared" si="80"/>
        <v>#VALUE!</v>
      </c>
      <c r="AH139" s="64" t="e">
        <f t="shared" si="80"/>
        <v>#VALUE!</v>
      </c>
      <c r="AI139" s="64" t="e">
        <f t="shared" si="80"/>
        <v>#VALUE!</v>
      </c>
      <c r="AJ139" s="64" t="e">
        <f t="shared" si="80"/>
        <v>#VALUE!</v>
      </c>
      <c r="AK139" s="64" t="e">
        <f t="shared" si="80"/>
        <v>#VALUE!</v>
      </c>
      <c r="AL139" s="64" t="e">
        <f t="shared" si="80"/>
        <v>#VALUE!</v>
      </c>
      <c r="AM139" s="64" t="e">
        <f t="shared" si="80"/>
        <v>#VALUE!</v>
      </c>
      <c r="AN139" s="64" t="e">
        <f t="shared" si="80"/>
        <v>#VALUE!</v>
      </c>
      <c r="AO139" s="64" t="e">
        <f t="shared" si="80"/>
        <v>#VALUE!</v>
      </c>
      <c r="AP139" s="64" t="e">
        <f t="shared" si="80"/>
        <v>#VALUE!</v>
      </c>
      <c r="AQ139" s="64" t="e">
        <f t="shared" si="80"/>
        <v>#VALUE!</v>
      </c>
      <c r="AR139" s="64" t="e">
        <f t="shared" si="80"/>
        <v>#VALUE!</v>
      </c>
      <c r="AS139" s="64" t="e">
        <f t="shared" si="80"/>
        <v>#VALUE!</v>
      </c>
      <c r="AT139" s="64" t="e">
        <f t="shared" si="80"/>
        <v>#VALUE!</v>
      </c>
      <c r="AU139" s="64" t="e">
        <f t="shared" si="80"/>
        <v>#VALUE!</v>
      </c>
      <c r="AV139" s="64" t="e">
        <f t="shared" si="80"/>
        <v>#VALUE!</v>
      </c>
      <c r="AW139" s="64" t="e">
        <f t="shared" si="80"/>
        <v>#VALUE!</v>
      </c>
      <c r="AX139" s="64" t="e">
        <f t="shared" si="80"/>
        <v>#VALUE!</v>
      </c>
      <c r="AY139" s="64" t="e">
        <f t="shared" si="80"/>
        <v>#VALUE!</v>
      </c>
      <c r="AZ139" s="64" t="e">
        <f t="shared" si="80"/>
        <v>#VALUE!</v>
      </c>
      <c r="BA139" s="64" t="e">
        <f t="shared" si="80"/>
        <v>#VALUE!</v>
      </c>
      <c r="BB139" s="64" t="e">
        <f t="shared" si="80"/>
        <v>#VALUE!</v>
      </c>
      <c r="BC139" s="64" t="e">
        <f t="shared" si="80"/>
        <v>#VALUE!</v>
      </c>
      <c r="BD139" s="64" t="e">
        <f t="shared" si="80"/>
        <v>#VALUE!</v>
      </c>
      <c r="BE139" s="64" t="e">
        <f t="shared" si="80"/>
        <v>#VALUE!</v>
      </c>
      <c r="BF139" s="200" t="e">
        <f t="shared" si="78"/>
        <v>#VALUE!</v>
      </c>
      <c r="BH139" s="202"/>
    </row>
    <row r="140" spans="1:71" x14ac:dyDescent="0.3">
      <c r="A140" s="76" t="s">
        <v>77</v>
      </c>
      <c r="C140" s="76" t="s">
        <v>15</v>
      </c>
      <c r="D140" s="76"/>
      <c r="E140" s="77" t="s">
        <v>78</v>
      </c>
      <c r="F140" s="77"/>
      <c r="G140" s="77"/>
      <c r="H140" s="203">
        <v>1</v>
      </c>
      <c r="I140" s="52"/>
      <c r="J140" s="52"/>
      <c r="K140" s="70"/>
      <c r="L140" s="71"/>
      <c r="M140" s="61"/>
      <c r="N140" s="72"/>
      <c r="O140" s="287"/>
      <c r="P140" s="288"/>
      <c r="Q140" s="289"/>
      <c r="R140" s="277" t="s">
        <v>79</v>
      </c>
      <c r="S140" s="278"/>
      <c r="T140" s="278"/>
      <c r="U140" s="278"/>
      <c r="V140" s="278"/>
      <c r="W140" s="279"/>
      <c r="X140" s="73"/>
      <c r="Y140" s="73"/>
      <c r="Z140" s="73"/>
      <c r="AA140" s="64">
        <f t="shared" ref="AA140:BD140" si="81">COUNTIF(AA13:AA126,"P")+COUNTIF(AA13:AA126,"RP")+COUNTIF(AA13:AA126,"T-RP")+COUNTIF(AA13:AA126,"T")+COUNTIF(AA13:AA126,"MU")+COUNTIF(AA13:AA126,"T-MU")+COUNTIF(AA13:AA126,"EL")+COUNTIF(AA13:AA126,"T-EL")+COUNTIF(AA13:AA126,"EL-MU")+COUNTIF(AA13:AA126,"TR")+COUNTIF(AA13:AA126,"TR-MU")+COUNTIF(AA13:AA126,"TR-EL")+COUNTIF(AA13:AA126,"TR-T")+(COUNTIF(AA13:AA126,"P/2")/2)</f>
        <v>5</v>
      </c>
      <c r="AB140" s="64">
        <f t="shared" si="81"/>
        <v>83.5</v>
      </c>
      <c r="AC140" s="64">
        <f t="shared" si="81"/>
        <v>77</v>
      </c>
      <c r="AD140" s="64">
        <f t="shared" si="81"/>
        <v>77.5</v>
      </c>
      <c r="AE140" s="64">
        <f t="shared" si="81"/>
        <v>76</v>
      </c>
      <c r="AF140" s="64">
        <f t="shared" si="81"/>
        <v>9</v>
      </c>
      <c r="AG140" s="64">
        <f t="shared" si="81"/>
        <v>5</v>
      </c>
      <c r="AH140" s="64">
        <f t="shared" si="81"/>
        <v>4</v>
      </c>
      <c r="AI140" s="64">
        <f t="shared" si="81"/>
        <v>83</v>
      </c>
      <c r="AJ140" s="64">
        <f t="shared" si="81"/>
        <v>80</v>
      </c>
      <c r="AK140" s="64">
        <f t="shared" si="81"/>
        <v>72.5</v>
      </c>
      <c r="AL140" s="64">
        <f t="shared" si="81"/>
        <v>73</v>
      </c>
      <c r="AM140" s="64">
        <f t="shared" si="81"/>
        <v>65.5</v>
      </c>
      <c r="AN140" s="64">
        <f t="shared" si="81"/>
        <v>16</v>
      </c>
      <c r="AO140" s="64">
        <f t="shared" si="81"/>
        <v>4</v>
      </c>
      <c r="AP140" s="64">
        <f t="shared" si="81"/>
        <v>77</v>
      </c>
      <c r="AQ140" s="64">
        <f t="shared" si="81"/>
        <v>77</v>
      </c>
      <c r="AR140" s="64">
        <f t="shared" si="81"/>
        <v>81.5</v>
      </c>
      <c r="AS140" s="64">
        <f t="shared" si="81"/>
        <v>77</v>
      </c>
      <c r="AT140" s="64">
        <f t="shared" si="81"/>
        <v>80.5</v>
      </c>
      <c r="AU140" s="64">
        <f t="shared" si="81"/>
        <v>51</v>
      </c>
      <c r="AV140" s="64">
        <f t="shared" si="81"/>
        <v>5</v>
      </c>
      <c r="AW140" s="64">
        <f t="shared" si="81"/>
        <v>76</v>
      </c>
      <c r="AX140" s="64">
        <f t="shared" si="81"/>
        <v>79.5</v>
      </c>
      <c r="AY140" s="64">
        <f t="shared" si="81"/>
        <v>73.5</v>
      </c>
      <c r="AZ140" s="64">
        <f t="shared" si="81"/>
        <v>72.5</v>
      </c>
      <c r="BA140" s="64">
        <f t="shared" si="81"/>
        <v>70</v>
      </c>
      <c r="BB140" s="64">
        <f t="shared" si="81"/>
        <v>7</v>
      </c>
      <c r="BC140" s="64">
        <f t="shared" si="81"/>
        <v>0</v>
      </c>
      <c r="BD140" s="64">
        <f t="shared" si="81"/>
        <v>0</v>
      </c>
      <c r="BE140" s="64">
        <f>COUNTIF(BE13:BE54,"P")+COUNTIF(BE13:BE54,"RP")+COUNTIF(BE13:BE54,"T-RP")+COUNTIF(BE13:BE54,"T")+COUNTIF(BE13:BE54,"MU")+COUNTIF(BE13:BE54,"T-MU")+COUNTIF(BE13:BE54,"EL")+COUNTIF(BE13:BE54,"T-EL")+COUNTIF(BE13:BE54,"EL-MU")+COUNTIF(BE13:BE54,"TR")+COUNTIF(BE13:BE54,"TR-MU")+COUNTIF(BE13:BE54,"TR-EL")+COUNTIF(BE13:BE54,"TR-T")+(COUNTIF(BE13:BE54,"P/2")/2)</f>
        <v>0</v>
      </c>
      <c r="BF140" s="200">
        <f t="shared" si="78"/>
        <v>1558.5</v>
      </c>
      <c r="BG140" s="205">
        <f>BF140-O129</f>
        <v>-321</v>
      </c>
      <c r="BH140" s="202"/>
    </row>
    <row r="141" spans="1:71" x14ac:dyDescent="0.3">
      <c r="A141" s="76" t="s">
        <v>80</v>
      </c>
      <c r="C141" s="76" t="s">
        <v>15</v>
      </c>
      <c r="D141" s="76"/>
      <c r="E141" s="77" t="s">
        <v>24</v>
      </c>
      <c r="F141" s="77"/>
      <c r="G141" s="77"/>
      <c r="H141" s="203">
        <v>1</v>
      </c>
      <c r="I141" s="52"/>
      <c r="J141" s="52"/>
      <c r="K141" s="70"/>
      <c r="L141" s="71"/>
      <c r="M141" s="61"/>
      <c r="N141" s="72"/>
      <c r="O141" s="287"/>
      <c r="P141" s="288"/>
      <c r="Q141" s="289"/>
      <c r="R141" s="277" t="s">
        <v>81</v>
      </c>
      <c r="S141" s="278"/>
      <c r="T141" s="278"/>
      <c r="U141" s="278"/>
      <c r="V141" s="278"/>
      <c r="W141" s="279"/>
      <c r="X141" s="73"/>
      <c r="Y141" s="73"/>
      <c r="Z141" s="73"/>
      <c r="AA141" s="74" t="e">
        <f>AA142+(AA143/2)</f>
        <v>#VALUE!</v>
      </c>
      <c r="AB141" s="74" t="e">
        <f t="shared" ref="AB141:BC141" si="82">AB142+(AB143/2)</f>
        <v>#VALUE!</v>
      </c>
      <c r="AC141" s="74" t="e">
        <f t="shared" si="82"/>
        <v>#VALUE!</v>
      </c>
      <c r="AD141" s="74" t="e">
        <f t="shared" si="82"/>
        <v>#VALUE!</v>
      </c>
      <c r="AE141" s="74" t="e">
        <f t="shared" si="82"/>
        <v>#VALUE!</v>
      </c>
      <c r="AF141" s="74" t="e">
        <f t="shared" si="82"/>
        <v>#VALUE!</v>
      </c>
      <c r="AG141" s="74" t="e">
        <f t="shared" si="82"/>
        <v>#VALUE!</v>
      </c>
      <c r="AH141" s="74" t="e">
        <f t="shared" si="82"/>
        <v>#VALUE!</v>
      </c>
      <c r="AI141" s="74" t="e">
        <f t="shared" si="82"/>
        <v>#VALUE!</v>
      </c>
      <c r="AJ141" s="74" t="e">
        <f t="shared" si="82"/>
        <v>#VALUE!</v>
      </c>
      <c r="AK141" s="74" t="e">
        <f t="shared" si="82"/>
        <v>#VALUE!</v>
      </c>
      <c r="AL141" s="74" t="e">
        <f t="shared" si="82"/>
        <v>#VALUE!</v>
      </c>
      <c r="AM141" s="74" t="e">
        <f t="shared" si="82"/>
        <v>#VALUE!</v>
      </c>
      <c r="AN141" s="74" t="e">
        <f t="shared" si="82"/>
        <v>#VALUE!</v>
      </c>
      <c r="AO141" s="74" t="e">
        <f t="shared" si="82"/>
        <v>#VALUE!</v>
      </c>
      <c r="AP141" s="74" t="e">
        <f t="shared" si="82"/>
        <v>#VALUE!</v>
      </c>
      <c r="AQ141" s="74" t="e">
        <f t="shared" si="82"/>
        <v>#VALUE!</v>
      </c>
      <c r="AR141" s="74" t="e">
        <f t="shared" si="82"/>
        <v>#VALUE!</v>
      </c>
      <c r="AS141" s="74" t="e">
        <f t="shared" si="82"/>
        <v>#VALUE!</v>
      </c>
      <c r="AT141" s="74" t="e">
        <f t="shared" si="82"/>
        <v>#VALUE!</v>
      </c>
      <c r="AU141" s="74" t="e">
        <f t="shared" si="82"/>
        <v>#VALUE!</v>
      </c>
      <c r="AV141" s="74" t="e">
        <f t="shared" si="82"/>
        <v>#VALUE!</v>
      </c>
      <c r="AW141" s="74" t="e">
        <f t="shared" si="82"/>
        <v>#VALUE!</v>
      </c>
      <c r="AX141" s="74" t="e">
        <f t="shared" si="82"/>
        <v>#VALUE!</v>
      </c>
      <c r="AY141" s="74" t="e">
        <f t="shared" si="82"/>
        <v>#VALUE!</v>
      </c>
      <c r="AZ141" s="74" t="e">
        <f t="shared" si="82"/>
        <v>#VALUE!</v>
      </c>
      <c r="BA141" s="74" t="e">
        <f t="shared" si="82"/>
        <v>#VALUE!</v>
      </c>
      <c r="BB141" s="74" t="e">
        <f t="shared" si="82"/>
        <v>#VALUE!</v>
      </c>
      <c r="BC141" s="74" t="e">
        <f t="shared" si="82"/>
        <v>#VALUE!</v>
      </c>
      <c r="BD141" s="74" t="e">
        <f>BD142+(BD143/2)</f>
        <v>#VALUE!</v>
      </c>
      <c r="BE141" s="74" t="e">
        <f>BE142+(BE143/2)</f>
        <v>#VALUE!</v>
      </c>
      <c r="BF141" s="204" t="e">
        <f t="shared" si="78"/>
        <v>#VALUE!</v>
      </c>
      <c r="BH141" s="202"/>
    </row>
    <row r="142" spans="1:71" x14ac:dyDescent="0.3">
      <c r="A142" s="76" t="s">
        <v>82</v>
      </c>
      <c r="C142" s="76" t="s">
        <v>15</v>
      </c>
      <c r="D142" s="76"/>
      <c r="E142" s="77" t="s">
        <v>83</v>
      </c>
      <c r="F142" s="77"/>
      <c r="G142" s="77"/>
      <c r="H142" s="203">
        <v>1</v>
      </c>
      <c r="I142" s="52"/>
      <c r="J142" s="52"/>
      <c r="K142" s="70"/>
      <c r="L142" s="71"/>
      <c r="M142" s="61"/>
      <c r="N142" s="72"/>
      <c r="O142" s="287"/>
      <c r="P142" s="288"/>
      <c r="Q142" s="289"/>
      <c r="R142" s="277" t="s">
        <v>15</v>
      </c>
      <c r="S142" s="278"/>
      <c r="T142" s="278"/>
      <c r="U142" s="278"/>
      <c r="V142" s="278"/>
      <c r="W142" s="279"/>
      <c r="X142" s="73"/>
      <c r="Y142" s="73"/>
      <c r="Z142" s="73"/>
      <c r="AA142" s="64" t="e">
        <f t="shared" ref="AA142:BD142" si="83">COUNTIFS($L$13:$L$105,"FT",AA$13:AA$126,"P")+COUNTIFS($L$13:$L$105,"FT",AA$13:AA$126,"RP")+COUNTIFS($L$13:$L$105,"FT",AA$13:AA$126,"T-RP")+COUNTIFS($L$13:$L$105,"FT",AA$13:AA$126,"T")+COUNTIFS($L$13:$L$105,"FT",AA$13:AA$126,"MU")+COUNTIFS($L$13:$L$105,"FT",AA$13:AA$126,"T-MU")+COUNTIFS($L$13:$L$105,"FT",AA$13:AA$126,"EL")+COUNTIFS($L$13:$L$105,"FT",AA$13:AA$126,"T-EL")+COUNTIFS($L$13:$L$105,"FT",AA$13:AA$126,"EL-MU")+COUNTIFS($L$13:$L$105,"FT",AA$13:AA$126,"TR")+COUNTIFS($L$13:$L$105,"FT",AA$13:AA$126,"TR-MU")+COUNTIFS($L$13:$L$105,"FT",AA$13:AA$126,"TR-EL")+COUNTIFS($L$13:$L$105,"FT",AA$13:AA$126,"TR-T")</f>
        <v>#VALUE!</v>
      </c>
      <c r="AB142" s="64" t="e">
        <f t="shared" si="83"/>
        <v>#VALUE!</v>
      </c>
      <c r="AC142" s="64" t="e">
        <f t="shared" si="83"/>
        <v>#VALUE!</v>
      </c>
      <c r="AD142" s="64" t="e">
        <f t="shared" si="83"/>
        <v>#VALUE!</v>
      </c>
      <c r="AE142" s="64" t="e">
        <f t="shared" si="83"/>
        <v>#VALUE!</v>
      </c>
      <c r="AF142" s="64" t="e">
        <f t="shared" si="83"/>
        <v>#VALUE!</v>
      </c>
      <c r="AG142" s="64" t="e">
        <f t="shared" si="83"/>
        <v>#VALUE!</v>
      </c>
      <c r="AH142" s="64" t="e">
        <f t="shared" si="83"/>
        <v>#VALUE!</v>
      </c>
      <c r="AI142" s="64" t="e">
        <f t="shared" si="83"/>
        <v>#VALUE!</v>
      </c>
      <c r="AJ142" s="64" t="e">
        <f t="shared" si="83"/>
        <v>#VALUE!</v>
      </c>
      <c r="AK142" s="64" t="e">
        <f t="shared" si="83"/>
        <v>#VALUE!</v>
      </c>
      <c r="AL142" s="64" t="e">
        <f t="shared" si="83"/>
        <v>#VALUE!</v>
      </c>
      <c r="AM142" s="64" t="e">
        <f t="shared" si="83"/>
        <v>#VALUE!</v>
      </c>
      <c r="AN142" s="64" t="e">
        <f t="shared" si="83"/>
        <v>#VALUE!</v>
      </c>
      <c r="AO142" s="64" t="e">
        <f t="shared" si="83"/>
        <v>#VALUE!</v>
      </c>
      <c r="AP142" s="64" t="e">
        <f t="shared" si="83"/>
        <v>#VALUE!</v>
      </c>
      <c r="AQ142" s="64" t="e">
        <f t="shared" si="83"/>
        <v>#VALUE!</v>
      </c>
      <c r="AR142" s="64" t="e">
        <f t="shared" si="83"/>
        <v>#VALUE!</v>
      </c>
      <c r="AS142" s="64" t="e">
        <f t="shared" si="83"/>
        <v>#VALUE!</v>
      </c>
      <c r="AT142" s="64" t="e">
        <f t="shared" si="83"/>
        <v>#VALUE!</v>
      </c>
      <c r="AU142" s="64" t="e">
        <f t="shared" si="83"/>
        <v>#VALUE!</v>
      </c>
      <c r="AV142" s="64" t="e">
        <f t="shared" si="83"/>
        <v>#VALUE!</v>
      </c>
      <c r="AW142" s="64" t="e">
        <f t="shared" si="83"/>
        <v>#VALUE!</v>
      </c>
      <c r="AX142" s="64" t="e">
        <f t="shared" si="83"/>
        <v>#VALUE!</v>
      </c>
      <c r="AY142" s="64" t="e">
        <f t="shared" si="83"/>
        <v>#VALUE!</v>
      </c>
      <c r="AZ142" s="64" t="e">
        <f t="shared" si="83"/>
        <v>#VALUE!</v>
      </c>
      <c r="BA142" s="64" t="e">
        <f t="shared" si="83"/>
        <v>#VALUE!</v>
      </c>
      <c r="BB142" s="64" t="e">
        <f t="shared" si="83"/>
        <v>#VALUE!</v>
      </c>
      <c r="BC142" s="64" t="e">
        <f t="shared" si="83"/>
        <v>#VALUE!</v>
      </c>
      <c r="BD142" s="64" t="e">
        <f t="shared" si="83"/>
        <v>#VALUE!</v>
      </c>
      <c r="BE142" s="64" t="e">
        <f>COUNTIFS($L$13:$L$22,"FT",BE$13:BE$54,"P")+COUNTIFS($L$13:$L$22,"FT",BE$13:BE$54,"RP")+COUNTIFS($L$13:$L$22,"FT",BE$13:BE$54,"T-RP")+COUNTIFS($L$13:$L$22,"FT",BE$13:BE$54,"T")+COUNTIFS($L$13:$L$22,"FT",BE$13:BE$54,"MU")+COUNTIFS($L$13:$L$22,"FT",BE$13:BE$54,"T-MU")+COUNTIFS($L$13:$L$22,"FT",BE$13:BE$54,"EL")+COUNTIFS($L$13:$L$22,"FT",BE$13:BE$54,"T-EL")+COUNTIFS($L$13:$L$22,"FT",BE$13:BE$54,"EL-MU")+COUNTIFS($L$13:$L$22,"FT",BE$13:BE$54,"TR")+COUNTIFS($L$13:$L$22,"FT",BE$13:BE$54,"TR-MU")+COUNTIFS($L$13:$L$22,"FT",BE$13:BE$54,"TR-EL")+COUNTIFS($L$13:$L$22,"FT",BE$13:BE$54,"TR-T")</f>
        <v>#VALUE!</v>
      </c>
      <c r="BF142" s="200" t="e">
        <f t="shared" si="78"/>
        <v>#VALUE!</v>
      </c>
      <c r="BH142" s="202"/>
    </row>
    <row r="143" spans="1:71" x14ac:dyDescent="0.3">
      <c r="A143" s="76" t="s">
        <v>20</v>
      </c>
      <c r="C143" s="76" t="s">
        <v>15</v>
      </c>
      <c r="D143" s="76"/>
      <c r="E143" s="77" t="s">
        <v>33</v>
      </c>
      <c r="F143" s="77"/>
      <c r="G143" s="77"/>
      <c r="H143" s="203">
        <v>1</v>
      </c>
      <c r="I143" s="52"/>
      <c r="J143" s="52"/>
      <c r="K143" s="70"/>
      <c r="L143" s="71"/>
      <c r="M143" s="61"/>
      <c r="N143" s="72"/>
      <c r="O143" s="287"/>
      <c r="P143" s="288"/>
      <c r="Q143" s="289"/>
      <c r="R143" s="279" t="s">
        <v>84</v>
      </c>
      <c r="S143" s="280"/>
      <c r="T143" s="280"/>
      <c r="U143" s="280"/>
      <c r="V143" s="280"/>
      <c r="W143" s="280"/>
      <c r="X143" s="79"/>
      <c r="Y143" s="79"/>
      <c r="Z143" s="79"/>
      <c r="AA143" s="64" t="e">
        <f t="shared" ref="AA143:BD143" si="84">COUNTIFS($L$13:$L$105,"HT",AA$13:AA$126,"P")+COUNTIFS($L$13:$L$105,"HT",AA$13:AA$126,"RP")+COUNTIFS($L$13:$L$105,"HT",AA$13:AA$126,"T-RP")+COUNTIFS($L$13:$L$105,"HT",AA$13:AA$126,"T")+COUNTIFS($L$13:$L$105,"HT",AA$13:AA$126,"MU")+COUNTIFS($L$13:$L$105,"HT",AA$13:AA$126,"T-MU")+COUNTIFS($L$13:$L$105,"HT",AA$13:AA$126,"EL")+COUNTIFS($L$13:$L$105,"HT",AA$13:AA$126,"T-EL")+COUNTIFS($L$13:$L$105,"HT",AA$13:AA$126,"EL-MU")+COUNTIFS($L$13:$L$105,"HT",AA$13:AA$126,"TR")+COUNTIFS($L$13:$L$105,"HT",AA$13:AA$126,"TR-MU")+COUNTIFS($L$13:$L$105,"HT",AA$13:AA$126,"TR-EL")+COUNTIFS($L$13:$L$105,"HT",AA$13:AA$126,"TR-T")</f>
        <v>#VALUE!</v>
      </c>
      <c r="AB143" s="64" t="e">
        <f t="shared" si="84"/>
        <v>#VALUE!</v>
      </c>
      <c r="AC143" s="64" t="e">
        <f t="shared" si="84"/>
        <v>#VALUE!</v>
      </c>
      <c r="AD143" s="64" t="e">
        <f t="shared" si="84"/>
        <v>#VALUE!</v>
      </c>
      <c r="AE143" s="64" t="e">
        <f t="shared" si="84"/>
        <v>#VALUE!</v>
      </c>
      <c r="AF143" s="64" t="e">
        <f t="shared" si="84"/>
        <v>#VALUE!</v>
      </c>
      <c r="AG143" s="64" t="e">
        <f t="shared" si="84"/>
        <v>#VALUE!</v>
      </c>
      <c r="AH143" s="64" t="e">
        <f t="shared" si="84"/>
        <v>#VALUE!</v>
      </c>
      <c r="AI143" s="64" t="e">
        <f t="shared" si="84"/>
        <v>#VALUE!</v>
      </c>
      <c r="AJ143" s="64" t="e">
        <f t="shared" si="84"/>
        <v>#VALUE!</v>
      </c>
      <c r="AK143" s="64" t="e">
        <f t="shared" si="84"/>
        <v>#VALUE!</v>
      </c>
      <c r="AL143" s="64" t="e">
        <f t="shared" si="84"/>
        <v>#VALUE!</v>
      </c>
      <c r="AM143" s="64" t="e">
        <f t="shared" si="84"/>
        <v>#VALUE!</v>
      </c>
      <c r="AN143" s="64" t="e">
        <f t="shared" si="84"/>
        <v>#VALUE!</v>
      </c>
      <c r="AO143" s="64" t="e">
        <f t="shared" si="84"/>
        <v>#VALUE!</v>
      </c>
      <c r="AP143" s="64" t="e">
        <f t="shared" si="84"/>
        <v>#VALUE!</v>
      </c>
      <c r="AQ143" s="64" t="e">
        <f t="shared" si="84"/>
        <v>#VALUE!</v>
      </c>
      <c r="AR143" s="64" t="e">
        <f t="shared" si="84"/>
        <v>#VALUE!</v>
      </c>
      <c r="AS143" s="64" t="e">
        <f t="shared" si="84"/>
        <v>#VALUE!</v>
      </c>
      <c r="AT143" s="64" t="e">
        <f t="shared" si="84"/>
        <v>#VALUE!</v>
      </c>
      <c r="AU143" s="64" t="e">
        <f t="shared" si="84"/>
        <v>#VALUE!</v>
      </c>
      <c r="AV143" s="64" t="e">
        <f t="shared" si="84"/>
        <v>#VALUE!</v>
      </c>
      <c r="AW143" s="64" t="e">
        <f t="shared" si="84"/>
        <v>#VALUE!</v>
      </c>
      <c r="AX143" s="64" t="e">
        <f t="shared" si="84"/>
        <v>#VALUE!</v>
      </c>
      <c r="AY143" s="64" t="e">
        <f t="shared" si="84"/>
        <v>#VALUE!</v>
      </c>
      <c r="AZ143" s="64" t="e">
        <f t="shared" si="84"/>
        <v>#VALUE!</v>
      </c>
      <c r="BA143" s="64" t="e">
        <f t="shared" si="84"/>
        <v>#VALUE!</v>
      </c>
      <c r="BB143" s="64" t="e">
        <f t="shared" si="84"/>
        <v>#VALUE!</v>
      </c>
      <c r="BC143" s="64" t="e">
        <f t="shared" si="84"/>
        <v>#VALUE!</v>
      </c>
      <c r="BD143" s="64" t="e">
        <f t="shared" si="84"/>
        <v>#VALUE!</v>
      </c>
      <c r="BE143" s="64" t="e">
        <f>COUNTIFS($L$13:$L$22,"HT",BE$13:BE$54,"P")+COUNTIFS($L$13:$L$22,"HT",BE$13:BE$54,"RP")+COUNTIFS($L$13:$L$22,"HT",BE$13:BE$54,"T-RP")+COUNTIFS($L$13:$L$22,"HT",BE$13:BE$54,"T")+COUNTIFS($L$13:$L$22,"HT",BE$13:BE$54,"MU")+COUNTIFS($L$13:$L$22,"HT",BE$13:BE$54,"T-MU")+COUNTIFS($L$13:$L$22,"HT",BE$13:BE$54,"EL")+COUNTIFS($L$13:$L$22,"HT",BE$13:BE$54,"T-EL")+COUNTIFS($L$13:$L$22,"HT",BE$13:BE$54,"EL-MU")+COUNTIFS($L$13:$L$22,"HT",BE$13:BE$54,"TR")+COUNTIFS($L$13:$L$22,"HT",BE$13:BE$54,"TR-MU")+COUNTIFS($L$13:$L$22,"HT",BE$13:BE$54,"TR-EL")+COUNTIFS($L$13:$L$22,"HT",BE$13:BE$54,"TR-T")</f>
        <v>#VALUE!</v>
      </c>
      <c r="BF143" s="200" t="e">
        <f t="shared" si="78"/>
        <v>#VALUE!</v>
      </c>
      <c r="BH143" s="202"/>
    </row>
    <row r="144" spans="1:71" x14ac:dyDescent="0.3">
      <c r="A144" s="76" t="s">
        <v>85</v>
      </c>
      <c r="C144" s="76" t="s">
        <v>15</v>
      </c>
      <c r="D144" s="76"/>
      <c r="E144" s="77" t="s">
        <v>86</v>
      </c>
      <c r="F144" s="77"/>
      <c r="G144" s="77"/>
      <c r="H144" s="203">
        <v>1</v>
      </c>
      <c r="I144" s="52"/>
      <c r="J144" s="52"/>
      <c r="K144" s="70"/>
      <c r="L144" s="71"/>
      <c r="M144" s="61"/>
      <c r="N144" s="72"/>
      <c r="O144" s="287"/>
      <c r="P144" s="288"/>
      <c r="Q144" s="289"/>
      <c r="R144" s="279" t="s">
        <v>87</v>
      </c>
      <c r="S144" s="280"/>
      <c r="T144" s="280"/>
      <c r="U144" s="280"/>
      <c r="V144" s="280"/>
      <c r="W144" s="280"/>
      <c r="X144" s="79"/>
      <c r="Y144" s="79"/>
      <c r="Z144" s="79"/>
      <c r="AA144" s="64">
        <f t="shared" ref="AA144:BD144" si="85">COUNTIF(AA13:AA126,"OFF")+COUNTIF(AA13:AA126,"TR-OFF")</f>
        <v>85</v>
      </c>
      <c r="AB144" s="64">
        <f t="shared" si="85"/>
        <v>0</v>
      </c>
      <c r="AC144" s="64">
        <f t="shared" si="85"/>
        <v>0</v>
      </c>
      <c r="AD144" s="64">
        <f t="shared" si="85"/>
        <v>0</v>
      </c>
      <c r="AE144" s="64">
        <f t="shared" si="85"/>
        <v>2</v>
      </c>
      <c r="AF144" s="64">
        <f t="shared" si="85"/>
        <v>86</v>
      </c>
      <c r="AG144" s="64">
        <f t="shared" si="85"/>
        <v>91</v>
      </c>
      <c r="AH144" s="64">
        <f t="shared" si="85"/>
        <v>92</v>
      </c>
      <c r="AI144" s="64">
        <f t="shared" si="85"/>
        <v>1</v>
      </c>
      <c r="AJ144" s="64">
        <f t="shared" si="85"/>
        <v>1</v>
      </c>
      <c r="AK144" s="64">
        <f t="shared" si="85"/>
        <v>2</v>
      </c>
      <c r="AL144" s="64">
        <f t="shared" si="85"/>
        <v>3</v>
      </c>
      <c r="AM144" s="64">
        <f t="shared" si="85"/>
        <v>2</v>
      </c>
      <c r="AN144" s="64">
        <f t="shared" si="85"/>
        <v>72</v>
      </c>
      <c r="AO144" s="64">
        <f t="shared" si="85"/>
        <v>84</v>
      </c>
      <c r="AP144" s="64">
        <f t="shared" si="85"/>
        <v>1</v>
      </c>
      <c r="AQ144" s="64">
        <f t="shared" si="85"/>
        <v>1</v>
      </c>
      <c r="AR144" s="64">
        <f t="shared" si="85"/>
        <v>1</v>
      </c>
      <c r="AS144" s="64">
        <f t="shared" si="85"/>
        <v>3</v>
      </c>
      <c r="AT144" s="64">
        <f t="shared" si="85"/>
        <v>1</v>
      </c>
      <c r="AU144" s="64">
        <f t="shared" si="85"/>
        <v>32</v>
      </c>
      <c r="AV144" s="64">
        <f t="shared" si="85"/>
        <v>84</v>
      </c>
      <c r="AW144" s="64">
        <f t="shared" si="85"/>
        <v>0</v>
      </c>
      <c r="AX144" s="64">
        <f t="shared" si="85"/>
        <v>0</v>
      </c>
      <c r="AY144" s="64">
        <f t="shared" si="85"/>
        <v>0</v>
      </c>
      <c r="AZ144" s="64">
        <f t="shared" si="85"/>
        <v>2</v>
      </c>
      <c r="BA144" s="64">
        <f t="shared" si="85"/>
        <v>2</v>
      </c>
      <c r="BB144" s="64">
        <f t="shared" si="85"/>
        <v>80</v>
      </c>
      <c r="BC144" s="64">
        <f t="shared" si="85"/>
        <v>0</v>
      </c>
      <c r="BD144" s="64">
        <f t="shared" si="85"/>
        <v>0</v>
      </c>
      <c r="BE144" s="64">
        <f>COUNTIF(BE13:BE54,"OFF")+COUNTIF(BE13:BE54,"TR-OFF")</f>
        <v>0</v>
      </c>
      <c r="BF144" s="200">
        <f t="shared" si="78"/>
        <v>728</v>
      </c>
      <c r="BG144" s="205">
        <f>BF144-Q129</f>
        <v>-61</v>
      </c>
      <c r="BH144" s="202"/>
    </row>
    <row r="145" spans="1:60" x14ac:dyDescent="0.3">
      <c r="A145" s="76" t="s">
        <v>88</v>
      </c>
      <c r="C145" s="76" t="s">
        <v>15</v>
      </c>
      <c r="D145" s="76"/>
      <c r="E145" s="77" t="s">
        <v>89</v>
      </c>
      <c r="F145" s="77"/>
      <c r="G145" s="77"/>
      <c r="H145" s="203">
        <v>1</v>
      </c>
      <c r="I145" s="52"/>
      <c r="J145" s="52"/>
      <c r="K145" s="70"/>
      <c r="L145" s="71"/>
      <c r="M145" s="61"/>
      <c r="N145" s="72"/>
      <c r="O145" s="287"/>
      <c r="P145" s="288"/>
      <c r="Q145" s="289"/>
      <c r="R145" s="279" t="s">
        <v>90</v>
      </c>
      <c r="S145" s="280"/>
      <c r="T145" s="280"/>
      <c r="U145" s="280"/>
      <c r="V145" s="280"/>
      <c r="W145" s="280"/>
      <c r="X145" s="79"/>
      <c r="Y145" s="79"/>
      <c r="Z145" s="79"/>
      <c r="AA145" s="74" t="e">
        <f>AA146+(AA147/2)</f>
        <v>#VALUE!</v>
      </c>
      <c r="AB145" s="74" t="e">
        <f t="shared" ref="AB145:BC145" si="86">AB146+(AB147/2)</f>
        <v>#VALUE!</v>
      </c>
      <c r="AC145" s="74" t="e">
        <f t="shared" si="86"/>
        <v>#VALUE!</v>
      </c>
      <c r="AD145" s="74" t="e">
        <f t="shared" si="86"/>
        <v>#VALUE!</v>
      </c>
      <c r="AE145" s="74" t="e">
        <f t="shared" si="86"/>
        <v>#VALUE!</v>
      </c>
      <c r="AF145" s="74" t="e">
        <f t="shared" si="86"/>
        <v>#VALUE!</v>
      </c>
      <c r="AG145" s="74" t="e">
        <f t="shared" si="86"/>
        <v>#VALUE!</v>
      </c>
      <c r="AH145" s="74" t="e">
        <f t="shared" si="86"/>
        <v>#VALUE!</v>
      </c>
      <c r="AI145" s="74" t="e">
        <f t="shared" si="86"/>
        <v>#VALUE!</v>
      </c>
      <c r="AJ145" s="74" t="e">
        <f t="shared" si="86"/>
        <v>#VALUE!</v>
      </c>
      <c r="AK145" s="74" t="e">
        <f t="shared" si="86"/>
        <v>#VALUE!</v>
      </c>
      <c r="AL145" s="74" t="e">
        <f t="shared" si="86"/>
        <v>#VALUE!</v>
      </c>
      <c r="AM145" s="74" t="e">
        <f t="shared" si="86"/>
        <v>#VALUE!</v>
      </c>
      <c r="AN145" s="74" t="e">
        <f t="shared" si="86"/>
        <v>#VALUE!</v>
      </c>
      <c r="AO145" s="74" t="e">
        <f t="shared" si="86"/>
        <v>#VALUE!</v>
      </c>
      <c r="AP145" s="74" t="e">
        <f t="shared" si="86"/>
        <v>#VALUE!</v>
      </c>
      <c r="AQ145" s="74" t="e">
        <f t="shared" si="86"/>
        <v>#VALUE!</v>
      </c>
      <c r="AR145" s="74" t="e">
        <f t="shared" si="86"/>
        <v>#VALUE!</v>
      </c>
      <c r="AS145" s="74" t="e">
        <f t="shared" si="86"/>
        <v>#VALUE!</v>
      </c>
      <c r="AT145" s="74" t="e">
        <f t="shared" si="86"/>
        <v>#VALUE!</v>
      </c>
      <c r="AU145" s="74" t="e">
        <f t="shared" si="86"/>
        <v>#VALUE!</v>
      </c>
      <c r="AV145" s="74" t="e">
        <f t="shared" si="86"/>
        <v>#VALUE!</v>
      </c>
      <c r="AW145" s="74" t="e">
        <f t="shared" si="86"/>
        <v>#VALUE!</v>
      </c>
      <c r="AX145" s="74" t="e">
        <f t="shared" si="86"/>
        <v>#VALUE!</v>
      </c>
      <c r="AY145" s="74" t="e">
        <f t="shared" si="86"/>
        <v>#VALUE!</v>
      </c>
      <c r="AZ145" s="74" t="e">
        <f t="shared" si="86"/>
        <v>#VALUE!</v>
      </c>
      <c r="BA145" s="74" t="e">
        <f t="shared" si="86"/>
        <v>#VALUE!</v>
      </c>
      <c r="BB145" s="74" t="e">
        <f t="shared" si="86"/>
        <v>#VALUE!</v>
      </c>
      <c r="BC145" s="74" t="e">
        <f t="shared" si="86"/>
        <v>#VALUE!</v>
      </c>
      <c r="BD145" s="74" t="e">
        <f>BD146+(BD147/2)</f>
        <v>#VALUE!</v>
      </c>
      <c r="BE145" s="74" t="e">
        <f>BE146+(BE147/2)</f>
        <v>#VALUE!</v>
      </c>
      <c r="BF145" s="204" t="e">
        <f t="shared" si="78"/>
        <v>#VALUE!</v>
      </c>
      <c r="BH145" s="202"/>
    </row>
    <row r="146" spans="1:60" x14ac:dyDescent="0.3">
      <c r="A146" s="76" t="s">
        <v>91</v>
      </c>
      <c r="C146" s="76" t="s">
        <v>15</v>
      </c>
      <c r="D146" s="76"/>
      <c r="E146" s="77" t="s">
        <v>92</v>
      </c>
      <c r="F146" s="77"/>
      <c r="G146" s="77"/>
      <c r="H146" s="203">
        <v>1</v>
      </c>
      <c r="I146" s="52"/>
      <c r="J146" s="52"/>
      <c r="K146" s="70"/>
      <c r="L146" s="71"/>
      <c r="M146" s="61"/>
      <c r="N146" s="72"/>
      <c r="O146" s="287"/>
      <c r="P146" s="288"/>
      <c r="Q146" s="289"/>
      <c r="R146" s="279" t="s">
        <v>31</v>
      </c>
      <c r="S146" s="280"/>
      <c r="T146" s="280"/>
      <c r="U146" s="280"/>
      <c r="V146" s="280"/>
      <c r="W146" s="280"/>
      <c r="X146" s="79"/>
      <c r="Y146" s="79"/>
      <c r="Z146" s="79"/>
      <c r="AA146" s="64" t="e">
        <f t="shared" ref="AA146:BD146" si="87">COUNTIFS($L$13:$L$105,"FT",AA$13:AA$126,"OFF")+COUNTIFS($L$13:$L$105,"FT",AA$13:AA$126,"TR-OFF")</f>
        <v>#VALUE!</v>
      </c>
      <c r="AB146" s="64" t="e">
        <f t="shared" si="87"/>
        <v>#VALUE!</v>
      </c>
      <c r="AC146" s="64" t="e">
        <f t="shared" si="87"/>
        <v>#VALUE!</v>
      </c>
      <c r="AD146" s="64" t="e">
        <f t="shared" si="87"/>
        <v>#VALUE!</v>
      </c>
      <c r="AE146" s="64" t="e">
        <f t="shared" si="87"/>
        <v>#VALUE!</v>
      </c>
      <c r="AF146" s="64" t="e">
        <f t="shared" si="87"/>
        <v>#VALUE!</v>
      </c>
      <c r="AG146" s="64" t="e">
        <f t="shared" si="87"/>
        <v>#VALUE!</v>
      </c>
      <c r="AH146" s="64" t="e">
        <f t="shared" si="87"/>
        <v>#VALUE!</v>
      </c>
      <c r="AI146" s="64" t="e">
        <f t="shared" si="87"/>
        <v>#VALUE!</v>
      </c>
      <c r="AJ146" s="64" t="e">
        <f t="shared" si="87"/>
        <v>#VALUE!</v>
      </c>
      <c r="AK146" s="64" t="e">
        <f t="shared" si="87"/>
        <v>#VALUE!</v>
      </c>
      <c r="AL146" s="64" t="e">
        <f t="shared" si="87"/>
        <v>#VALUE!</v>
      </c>
      <c r="AM146" s="64" t="e">
        <f t="shared" si="87"/>
        <v>#VALUE!</v>
      </c>
      <c r="AN146" s="64" t="e">
        <f t="shared" si="87"/>
        <v>#VALUE!</v>
      </c>
      <c r="AO146" s="64" t="e">
        <f t="shared" si="87"/>
        <v>#VALUE!</v>
      </c>
      <c r="AP146" s="64" t="e">
        <f t="shared" si="87"/>
        <v>#VALUE!</v>
      </c>
      <c r="AQ146" s="64" t="e">
        <f t="shared" si="87"/>
        <v>#VALUE!</v>
      </c>
      <c r="AR146" s="64" t="e">
        <f t="shared" si="87"/>
        <v>#VALUE!</v>
      </c>
      <c r="AS146" s="64" t="e">
        <f t="shared" si="87"/>
        <v>#VALUE!</v>
      </c>
      <c r="AT146" s="64" t="e">
        <f t="shared" si="87"/>
        <v>#VALUE!</v>
      </c>
      <c r="AU146" s="64" t="e">
        <f t="shared" si="87"/>
        <v>#VALUE!</v>
      </c>
      <c r="AV146" s="64" t="e">
        <f t="shared" si="87"/>
        <v>#VALUE!</v>
      </c>
      <c r="AW146" s="64" t="e">
        <f t="shared" si="87"/>
        <v>#VALUE!</v>
      </c>
      <c r="AX146" s="64" t="e">
        <f t="shared" si="87"/>
        <v>#VALUE!</v>
      </c>
      <c r="AY146" s="64" t="e">
        <f t="shared" si="87"/>
        <v>#VALUE!</v>
      </c>
      <c r="AZ146" s="64" t="e">
        <f t="shared" si="87"/>
        <v>#VALUE!</v>
      </c>
      <c r="BA146" s="64" t="e">
        <f t="shared" si="87"/>
        <v>#VALUE!</v>
      </c>
      <c r="BB146" s="64" t="e">
        <f t="shared" si="87"/>
        <v>#VALUE!</v>
      </c>
      <c r="BC146" s="64" t="e">
        <f t="shared" si="87"/>
        <v>#VALUE!</v>
      </c>
      <c r="BD146" s="64" t="e">
        <f t="shared" si="87"/>
        <v>#VALUE!</v>
      </c>
      <c r="BE146" s="64" t="e">
        <f>COUNTIFS($L$13:$L$22,"FT",BE$13:BE$54,"OFF")+COUNTIFS($L$13:$L$22,"FT",BE$13:BE$54,"TR-OFF")</f>
        <v>#VALUE!</v>
      </c>
      <c r="BF146" s="200" t="e">
        <f t="shared" si="78"/>
        <v>#VALUE!</v>
      </c>
      <c r="BH146" s="202"/>
    </row>
    <row r="147" spans="1:60" x14ac:dyDescent="0.3">
      <c r="A147" s="76" t="s">
        <v>93</v>
      </c>
      <c r="C147" s="76" t="s">
        <v>15</v>
      </c>
      <c r="D147" s="76"/>
      <c r="E147" s="77" t="s">
        <v>94</v>
      </c>
      <c r="F147" s="77"/>
      <c r="G147" s="77"/>
      <c r="H147" s="203">
        <v>1</v>
      </c>
      <c r="I147" s="52"/>
      <c r="J147" s="52"/>
      <c r="K147" s="70"/>
      <c r="L147" s="71"/>
      <c r="M147" s="61"/>
      <c r="N147" s="72"/>
      <c r="O147" s="287"/>
      <c r="P147" s="288"/>
      <c r="Q147" s="289"/>
      <c r="R147" s="279" t="s">
        <v>95</v>
      </c>
      <c r="S147" s="280"/>
      <c r="T147" s="280"/>
      <c r="U147" s="280"/>
      <c r="V147" s="280"/>
      <c r="W147" s="280"/>
      <c r="X147" s="79"/>
      <c r="Y147" s="79"/>
      <c r="Z147" s="79"/>
      <c r="AA147" s="64" t="e">
        <f t="shared" ref="AA147:BD147" si="88">COUNTIFS($L$13:$L$105,"HT",AA$13:AA$126,"OFF")+COUNTIFS($L$13:$L$105,"HT",AA$13:AA$126,"TR-OFF")</f>
        <v>#VALUE!</v>
      </c>
      <c r="AB147" s="64" t="e">
        <f t="shared" si="88"/>
        <v>#VALUE!</v>
      </c>
      <c r="AC147" s="64" t="e">
        <f t="shared" si="88"/>
        <v>#VALUE!</v>
      </c>
      <c r="AD147" s="64" t="e">
        <f t="shared" si="88"/>
        <v>#VALUE!</v>
      </c>
      <c r="AE147" s="64" t="e">
        <f t="shared" si="88"/>
        <v>#VALUE!</v>
      </c>
      <c r="AF147" s="64" t="e">
        <f t="shared" si="88"/>
        <v>#VALUE!</v>
      </c>
      <c r="AG147" s="64" t="e">
        <f t="shared" si="88"/>
        <v>#VALUE!</v>
      </c>
      <c r="AH147" s="64" t="e">
        <f t="shared" si="88"/>
        <v>#VALUE!</v>
      </c>
      <c r="AI147" s="64" t="e">
        <f t="shared" si="88"/>
        <v>#VALUE!</v>
      </c>
      <c r="AJ147" s="64" t="e">
        <f t="shared" si="88"/>
        <v>#VALUE!</v>
      </c>
      <c r="AK147" s="64" t="e">
        <f t="shared" si="88"/>
        <v>#VALUE!</v>
      </c>
      <c r="AL147" s="64" t="e">
        <f t="shared" si="88"/>
        <v>#VALUE!</v>
      </c>
      <c r="AM147" s="64" t="e">
        <f t="shared" si="88"/>
        <v>#VALUE!</v>
      </c>
      <c r="AN147" s="64" t="e">
        <f t="shared" si="88"/>
        <v>#VALUE!</v>
      </c>
      <c r="AO147" s="64" t="e">
        <f t="shared" si="88"/>
        <v>#VALUE!</v>
      </c>
      <c r="AP147" s="64" t="e">
        <f t="shared" si="88"/>
        <v>#VALUE!</v>
      </c>
      <c r="AQ147" s="64" t="e">
        <f t="shared" si="88"/>
        <v>#VALUE!</v>
      </c>
      <c r="AR147" s="64" t="e">
        <f t="shared" si="88"/>
        <v>#VALUE!</v>
      </c>
      <c r="AS147" s="64" t="e">
        <f t="shared" si="88"/>
        <v>#VALUE!</v>
      </c>
      <c r="AT147" s="64" t="e">
        <f t="shared" si="88"/>
        <v>#VALUE!</v>
      </c>
      <c r="AU147" s="64" t="e">
        <f t="shared" si="88"/>
        <v>#VALUE!</v>
      </c>
      <c r="AV147" s="64" t="e">
        <f t="shared" si="88"/>
        <v>#VALUE!</v>
      </c>
      <c r="AW147" s="64" t="e">
        <f t="shared" si="88"/>
        <v>#VALUE!</v>
      </c>
      <c r="AX147" s="64" t="e">
        <f t="shared" si="88"/>
        <v>#VALUE!</v>
      </c>
      <c r="AY147" s="64" t="e">
        <f t="shared" si="88"/>
        <v>#VALUE!</v>
      </c>
      <c r="AZ147" s="64" t="e">
        <f t="shared" si="88"/>
        <v>#VALUE!</v>
      </c>
      <c r="BA147" s="64" t="e">
        <f t="shared" si="88"/>
        <v>#VALUE!</v>
      </c>
      <c r="BB147" s="64" t="e">
        <f t="shared" si="88"/>
        <v>#VALUE!</v>
      </c>
      <c r="BC147" s="64" t="e">
        <f t="shared" si="88"/>
        <v>#VALUE!</v>
      </c>
      <c r="BD147" s="64" t="e">
        <f t="shared" si="88"/>
        <v>#VALUE!</v>
      </c>
      <c r="BE147" s="64" t="e">
        <f>COUNTIFS($L$13:$L$22,"HT",BE$13:BE$54,"OFF")+COUNTIFS($L$13:$L$22,"HT",BE$13:BE$54,"TR-OFF")</f>
        <v>#VALUE!</v>
      </c>
      <c r="BF147" s="200" t="e">
        <f t="shared" si="78"/>
        <v>#VALUE!</v>
      </c>
      <c r="BH147" s="202"/>
    </row>
    <row r="148" spans="1:60" x14ac:dyDescent="0.3">
      <c r="A148" s="76" t="s">
        <v>96</v>
      </c>
      <c r="C148" s="76" t="s">
        <v>15</v>
      </c>
      <c r="D148" s="76"/>
      <c r="E148" s="77" t="s">
        <v>97</v>
      </c>
      <c r="F148" s="77"/>
      <c r="G148" s="77"/>
      <c r="H148" s="203"/>
      <c r="I148" s="52"/>
      <c r="J148" s="52"/>
      <c r="K148" s="70"/>
      <c r="L148" s="71"/>
      <c r="M148" s="61"/>
      <c r="N148" s="72"/>
      <c r="O148" s="287"/>
      <c r="P148" s="288"/>
      <c r="Q148" s="289"/>
      <c r="R148" s="279" t="s">
        <v>98</v>
      </c>
      <c r="S148" s="280"/>
      <c r="T148" s="280"/>
      <c r="U148" s="280"/>
      <c r="V148" s="280"/>
      <c r="W148" s="280"/>
      <c r="X148" s="79"/>
      <c r="Y148" s="79"/>
      <c r="Z148" s="79"/>
      <c r="AA148" s="64">
        <f t="shared" ref="AA148:BD148" si="89">COUNTIF(AA13:AA126,"TR")+COUNTIF(AA13:AA126,"TR-T")+COUNTIF(AA13:AA126,"TR-OFF")+COUNTIF(AA13:AA126,"TR-AU")+COUNTIF(AA13:AA126,"TR-UC")+COUNTIF(AA13:AA126,"TR-U")+COUNTIF(AA13:AA126,"TR-NCNS")+COUNTIF(AA13:AA126,"TR-MU")+COUNTIF(AA13:AA126,"TR-EL")</f>
        <v>0</v>
      </c>
      <c r="AB148" s="64">
        <f t="shared" si="89"/>
        <v>9</v>
      </c>
      <c r="AC148" s="64">
        <f t="shared" si="89"/>
        <v>7</v>
      </c>
      <c r="AD148" s="64">
        <f t="shared" si="89"/>
        <v>9</v>
      </c>
      <c r="AE148" s="64">
        <f t="shared" si="89"/>
        <v>8</v>
      </c>
      <c r="AF148" s="64">
        <f t="shared" si="89"/>
        <v>8</v>
      </c>
      <c r="AG148" s="64">
        <f t="shared" si="89"/>
        <v>8</v>
      </c>
      <c r="AH148" s="64">
        <f t="shared" si="89"/>
        <v>8</v>
      </c>
      <c r="AI148" s="64">
        <f t="shared" si="89"/>
        <v>7</v>
      </c>
      <c r="AJ148" s="64">
        <f t="shared" si="89"/>
        <v>5</v>
      </c>
      <c r="AK148" s="64">
        <f t="shared" si="89"/>
        <v>5</v>
      </c>
      <c r="AL148" s="64">
        <f t="shared" si="89"/>
        <v>6</v>
      </c>
      <c r="AM148" s="64">
        <f t="shared" si="89"/>
        <v>6</v>
      </c>
      <c r="AN148" s="64">
        <f t="shared" si="89"/>
        <v>6</v>
      </c>
      <c r="AO148" s="64">
        <f t="shared" si="89"/>
        <v>6</v>
      </c>
      <c r="AP148" s="64">
        <f t="shared" si="89"/>
        <v>2</v>
      </c>
      <c r="AQ148" s="64">
        <f t="shared" si="89"/>
        <v>1</v>
      </c>
      <c r="AR148" s="64">
        <f t="shared" si="89"/>
        <v>1</v>
      </c>
      <c r="AS148" s="64">
        <f t="shared" si="89"/>
        <v>0</v>
      </c>
      <c r="AT148" s="64">
        <f t="shared" si="89"/>
        <v>0</v>
      </c>
      <c r="AU148" s="64">
        <f t="shared" si="89"/>
        <v>0</v>
      </c>
      <c r="AV148" s="64">
        <f t="shared" si="89"/>
        <v>0</v>
      </c>
      <c r="AW148" s="64">
        <f t="shared" si="89"/>
        <v>0</v>
      </c>
      <c r="AX148" s="64">
        <f t="shared" si="89"/>
        <v>0</v>
      </c>
      <c r="AY148" s="64">
        <f t="shared" si="89"/>
        <v>0</v>
      </c>
      <c r="AZ148" s="64">
        <f t="shared" si="89"/>
        <v>0</v>
      </c>
      <c r="BA148" s="64">
        <f t="shared" si="89"/>
        <v>0</v>
      </c>
      <c r="BB148" s="64">
        <f t="shared" si="89"/>
        <v>0</v>
      </c>
      <c r="BC148" s="64">
        <f t="shared" si="89"/>
        <v>0</v>
      </c>
      <c r="BD148" s="64">
        <f t="shared" si="89"/>
        <v>0</v>
      </c>
      <c r="BE148" s="64">
        <f>COUNTIF(BE13:BE54,"TR")+COUNTIF(BE13:BE54,"TR-T")+COUNTIF(BE13:BE54,"TR-OFF")+COUNTIF(BE13:BE54,"TR-AU")+COUNTIF(BE13:BE54,"TR-UC")+COUNTIF(BE13:BE54,"TR-U")+COUNTIF(BE13:BE54,"TR-NCNS")+COUNTIF(BE13:BE54,"TR-MU")+COUNTIF(BE13:BE54,"TR-EL")</f>
        <v>0</v>
      </c>
      <c r="BF148" s="200">
        <f>MAX(AA148:BE148)</f>
        <v>9</v>
      </c>
      <c r="BH148" s="202"/>
    </row>
    <row r="149" spans="1:60" x14ac:dyDescent="0.3">
      <c r="A149" s="76" t="s">
        <v>99</v>
      </c>
      <c r="C149" s="76" t="s">
        <v>15</v>
      </c>
      <c r="D149" s="76"/>
      <c r="E149" s="77" t="s">
        <v>100</v>
      </c>
      <c r="F149" s="77"/>
      <c r="G149" s="77"/>
      <c r="H149" s="203"/>
      <c r="I149" s="52"/>
      <c r="J149" s="52"/>
      <c r="K149" s="70"/>
      <c r="L149" s="71"/>
      <c r="M149" s="61"/>
      <c r="N149" s="72"/>
      <c r="O149" s="287"/>
      <c r="P149" s="288"/>
      <c r="Q149" s="289"/>
      <c r="R149" s="279" t="s">
        <v>101</v>
      </c>
      <c r="S149" s="280"/>
      <c r="T149" s="280"/>
      <c r="U149" s="280"/>
      <c r="V149" s="280"/>
      <c r="W149" s="280"/>
      <c r="X149" s="79"/>
      <c r="Y149" s="79"/>
      <c r="Z149" s="79"/>
      <c r="AA149" s="64">
        <f t="shared" ref="AA149:BD149" si="90">COUNTIF(AA13:AA126,"Leave")+COUNTIF(AA13:AA126,"CL")</f>
        <v>0</v>
      </c>
      <c r="AB149" s="64">
        <f t="shared" si="90"/>
        <v>1</v>
      </c>
      <c r="AC149" s="64">
        <f t="shared" si="90"/>
        <v>7</v>
      </c>
      <c r="AD149" s="64">
        <f t="shared" si="90"/>
        <v>4</v>
      </c>
      <c r="AE149" s="64">
        <f t="shared" si="90"/>
        <v>2</v>
      </c>
      <c r="AF149" s="64">
        <f t="shared" si="90"/>
        <v>0</v>
      </c>
      <c r="AG149" s="64">
        <f t="shared" si="90"/>
        <v>0</v>
      </c>
      <c r="AH149" s="64">
        <f t="shared" si="90"/>
        <v>0</v>
      </c>
      <c r="AI149" s="64">
        <f t="shared" si="90"/>
        <v>1</v>
      </c>
      <c r="AJ149" s="64">
        <f t="shared" si="90"/>
        <v>1</v>
      </c>
      <c r="AK149" s="64">
        <f t="shared" si="90"/>
        <v>4</v>
      </c>
      <c r="AL149" s="64">
        <f t="shared" si="90"/>
        <v>2</v>
      </c>
      <c r="AM149" s="64">
        <f t="shared" si="90"/>
        <v>4</v>
      </c>
      <c r="AN149" s="64">
        <f t="shared" si="90"/>
        <v>0</v>
      </c>
      <c r="AO149" s="64">
        <f t="shared" si="90"/>
        <v>0</v>
      </c>
      <c r="AP149" s="64">
        <f t="shared" si="90"/>
        <v>1</v>
      </c>
      <c r="AQ149" s="64">
        <f t="shared" si="90"/>
        <v>1</v>
      </c>
      <c r="AR149" s="64">
        <f t="shared" si="90"/>
        <v>1</v>
      </c>
      <c r="AS149" s="64">
        <f t="shared" si="90"/>
        <v>0</v>
      </c>
      <c r="AT149" s="64">
        <f t="shared" si="90"/>
        <v>0</v>
      </c>
      <c r="AU149" s="64">
        <f t="shared" si="90"/>
        <v>1</v>
      </c>
      <c r="AV149" s="64">
        <f t="shared" si="90"/>
        <v>0</v>
      </c>
      <c r="AW149" s="64">
        <f t="shared" si="90"/>
        <v>0</v>
      </c>
      <c r="AX149" s="64">
        <f t="shared" si="90"/>
        <v>0</v>
      </c>
      <c r="AY149" s="64">
        <f t="shared" si="90"/>
        <v>0</v>
      </c>
      <c r="AZ149" s="64">
        <f t="shared" si="90"/>
        <v>2</v>
      </c>
      <c r="BA149" s="64">
        <f t="shared" si="90"/>
        <v>3</v>
      </c>
      <c r="BB149" s="64">
        <f t="shared" si="90"/>
        <v>0</v>
      </c>
      <c r="BC149" s="64">
        <f t="shared" si="90"/>
        <v>0</v>
      </c>
      <c r="BD149" s="64">
        <f t="shared" si="90"/>
        <v>0</v>
      </c>
      <c r="BE149" s="64">
        <f>COUNTIF(BE13:BE54,"Leave")+COUNTIF(BE13:BE54,"CL")</f>
        <v>0</v>
      </c>
      <c r="BF149" s="200">
        <f t="shared" ref="BF149:BF164" si="91">SUM(AA149:BE149)</f>
        <v>35</v>
      </c>
      <c r="BG149" s="205">
        <f>(BF149+BF153)-U129</f>
        <v>-2</v>
      </c>
      <c r="BH149" s="202"/>
    </row>
    <row r="150" spans="1:60" x14ac:dyDescent="0.3">
      <c r="A150" s="76" t="s">
        <v>102</v>
      </c>
      <c r="C150" s="76" t="s">
        <v>31</v>
      </c>
      <c r="D150" s="76"/>
      <c r="E150" s="77" t="s">
        <v>31</v>
      </c>
      <c r="F150" s="77"/>
      <c r="G150" s="77"/>
      <c r="H150" s="203"/>
      <c r="I150" s="52"/>
      <c r="J150" s="52"/>
      <c r="K150" s="70"/>
      <c r="L150" s="71"/>
      <c r="M150" s="61"/>
      <c r="N150" s="72"/>
      <c r="O150" s="287"/>
      <c r="P150" s="288"/>
      <c r="Q150" s="289"/>
      <c r="R150" s="279" t="s">
        <v>91</v>
      </c>
      <c r="S150" s="280"/>
      <c r="T150" s="280"/>
      <c r="U150" s="280"/>
      <c r="V150" s="280"/>
      <c r="W150" s="280"/>
      <c r="X150" s="79"/>
      <c r="Y150" s="79"/>
      <c r="Z150" s="79"/>
      <c r="AA150" s="74" t="e">
        <f>AA151+(AA152/2)</f>
        <v>#VALUE!</v>
      </c>
      <c r="AB150" s="74" t="e">
        <f t="shared" ref="AB150:BC150" si="92">AB151+(AB152/2)</f>
        <v>#VALUE!</v>
      </c>
      <c r="AC150" s="74" t="e">
        <f t="shared" si="92"/>
        <v>#VALUE!</v>
      </c>
      <c r="AD150" s="74" t="e">
        <f t="shared" si="92"/>
        <v>#VALUE!</v>
      </c>
      <c r="AE150" s="74" t="e">
        <f t="shared" si="92"/>
        <v>#VALUE!</v>
      </c>
      <c r="AF150" s="74" t="e">
        <f t="shared" si="92"/>
        <v>#VALUE!</v>
      </c>
      <c r="AG150" s="74" t="e">
        <f t="shared" si="92"/>
        <v>#VALUE!</v>
      </c>
      <c r="AH150" s="74" t="e">
        <f t="shared" si="92"/>
        <v>#VALUE!</v>
      </c>
      <c r="AI150" s="74" t="e">
        <f t="shared" si="92"/>
        <v>#VALUE!</v>
      </c>
      <c r="AJ150" s="74" t="e">
        <f t="shared" si="92"/>
        <v>#VALUE!</v>
      </c>
      <c r="AK150" s="74" t="e">
        <f t="shared" si="92"/>
        <v>#VALUE!</v>
      </c>
      <c r="AL150" s="74" t="e">
        <f t="shared" si="92"/>
        <v>#VALUE!</v>
      </c>
      <c r="AM150" s="74" t="e">
        <f t="shared" si="92"/>
        <v>#VALUE!</v>
      </c>
      <c r="AN150" s="74" t="e">
        <f t="shared" si="92"/>
        <v>#VALUE!</v>
      </c>
      <c r="AO150" s="74" t="e">
        <f t="shared" si="92"/>
        <v>#VALUE!</v>
      </c>
      <c r="AP150" s="74" t="e">
        <f t="shared" si="92"/>
        <v>#VALUE!</v>
      </c>
      <c r="AQ150" s="74" t="e">
        <f t="shared" si="92"/>
        <v>#VALUE!</v>
      </c>
      <c r="AR150" s="74" t="e">
        <f t="shared" si="92"/>
        <v>#VALUE!</v>
      </c>
      <c r="AS150" s="74" t="e">
        <f t="shared" si="92"/>
        <v>#VALUE!</v>
      </c>
      <c r="AT150" s="74" t="e">
        <f t="shared" si="92"/>
        <v>#VALUE!</v>
      </c>
      <c r="AU150" s="74" t="e">
        <f t="shared" si="92"/>
        <v>#VALUE!</v>
      </c>
      <c r="AV150" s="74" t="e">
        <f t="shared" si="92"/>
        <v>#VALUE!</v>
      </c>
      <c r="AW150" s="74" t="e">
        <f t="shared" si="92"/>
        <v>#VALUE!</v>
      </c>
      <c r="AX150" s="74" t="e">
        <f t="shared" si="92"/>
        <v>#VALUE!</v>
      </c>
      <c r="AY150" s="74" t="e">
        <f t="shared" si="92"/>
        <v>#VALUE!</v>
      </c>
      <c r="AZ150" s="74" t="e">
        <f t="shared" si="92"/>
        <v>#VALUE!</v>
      </c>
      <c r="BA150" s="74" t="e">
        <f t="shared" si="92"/>
        <v>#VALUE!</v>
      </c>
      <c r="BB150" s="74" t="e">
        <f t="shared" si="92"/>
        <v>#VALUE!</v>
      </c>
      <c r="BC150" s="74" t="e">
        <f t="shared" si="92"/>
        <v>#VALUE!</v>
      </c>
      <c r="BD150" s="74" t="e">
        <f>BD151+(BD152/2)</f>
        <v>#VALUE!</v>
      </c>
      <c r="BE150" s="74" t="e">
        <f>BE151+(BE152/2)</f>
        <v>#VALUE!</v>
      </c>
      <c r="BF150" s="204" t="e">
        <f t="shared" si="91"/>
        <v>#VALUE!</v>
      </c>
      <c r="BH150" s="202"/>
    </row>
    <row r="151" spans="1:60" x14ac:dyDescent="0.3">
      <c r="A151" s="76" t="s">
        <v>103</v>
      </c>
      <c r="C151" s="76" t="s">
        <v>31</v>
      </c>
      <c r="D151" s="76"/>
      <c r="E151" s="77" t="s">
        <v>104</v>
      </c>
      <c r="F151" s="77"/>
      <c r="G151" s="77"/>
      <c r="H151" s="203"/>
      <c r="I151" s="52"/>
      <c r="J151" s="52"/>
      <c r="K151" s="70"/>
      <c r="L151" s="71"/>
      <c r="M151" s="61"/>
      <c r="N151" s="72"/>
      <c r="O151" s="287"/>
      <c r="P151" s="288"/>
      <c r="Q151" s="289"/>
      <c r="R151" s="279" t="s">
        <v>105</v>
      </c>
      <c r="S151" s="280"/>
      <c r="T151" s="280"/>
      <c r="U151" s="280"/>
      <c r="V151" s="280"/>
      <c r="W151" s="280"/>
      <c r="X151" s="79"/>
      <c r="Y151" s="79"/>
      <c r="Z151" s="79"/>
      <c r="AA151" s="64" t="e">
        <f t="shared" ref="AA151:BD151" si="93">COUNTIFS($L$13:$L$105,"FT",AA$13:AA$126,"Leave")+COUNTIFS($L$13:$L$105,"FT",AA$13:AA$126,"CL")</f>
        <v>#VALUE!</v>
      </c>
      <c r="AB151" s="64" t="e">
        <f t="shared" si="93"/>
        <v>#VALUE!</v>
      </c>
      <c r="AC151" s="64" t="e">
        <f t="shared" si="93"/>
        <v>#VALUE!</v>
      </c>
      <c r="AD151" s="64" t="e">
        <f t="shared" si="93"/>
        <v>#VALUE!</v>
      </c>
      <c r="AE151" s="64" t="e">
        <f t="shared" si="93"/>
        <v>#VALUE!</v>
      </c>
      <c r="AF151" s="64" t="e">
        <f t="shared" si="93"/>
        <v>#VALUE!</v>
      </c>
      <c r="AG151" s="64" t="e">
        <f t="shared" si="93"/>
        <v>#VALUE!</v>
      </c>
      <c r="AH151" s="64" t="e">
        <f t="shared" si="93"/>
        <v>#VALUE!</v>
      </c>
      <c r="AI151" s="64" t="e">
        <f t="shared" si="93"/>
        <v>#VALUE!</v>
      </c>
      <c r="AJ151" s="64" t="e">
        <f t="shared" si="93"/>
        <v>#VALUE!</v>
      </c>
      <c r="AK151" s="64" t="e">
        <f t="shared" si="93"/>
        <v>#VALUE!</v>
      </c>
      <c r="AL151" s="64" t="e">
        <f t="shared" si="93"/>
        <v>#VALUE!</v>
      </c>
      <c r="AM151" s="64" t="e">
        <f t="shared" si="93"/>
        <v>#VALUE!</v>
      </c>
      <c r="AN151" s="64" t="e">
        <f t="shared" si="93"/>
        <v>#VALUE!</v>
      </c>
      <c r="AO151" s="64" t="e">
        <f t="shared" si="93"/>
        <v>#VALUE!</v>
      </c>
      <c r="AP151" s="64" t="e">
        <f t="shared" si="93"/>
        <v>#VALUE!</v>
      </c>
      <c r="AQ151" s="64" t="e">
        <f t="shared" si="93"/>
        <v>#VALUE!</v>
      </c>
      <c r="AR151" s="64" t="e">
        <f t="shared" si="93"/>
        <v>#VALUE!</v>
      </c>
      <c r="AS151" s="64" t="e">
        <f t="shared" si="93"/>
        <v>#VALUE!</v>
      </c>
      <c r="AT151" s="64" t="e">
        <f t="shared" si="93"/>
        <v>#VALUE!</v>
      </c>
      <c r="AU151" s="64" t="e">
        <f t="shared" si="93"/>
        <v>#VALUE!</v>
      </c>
      <c r="AV151" s="64" t="e">
        <f t="shared" si="93"/>
        <v>#VALUE!</v>
      </c>
      <c r="AW151" s="64" t="e">
        <f t="shared" si="93"/>
        <v>#VALUE!</v>
      </c>
      <c r="AX151" s="64" t="e">
        <f t="shared" si="93"/>
        <v>#VALUE!</v>
      </c>
      <c r="AY151" s="64" t="e">
        <f t="shared" si="93"/>
        <v>#VALUE!</v>
      </c>
      <c r="AZ151" s="64" t="e">
        <f t="shared" si="93"/>
        <v>#VALUE!</v>
      </c>
      <c r="BA151" s="64" t="e">
        <f t="shared" si="93"/>
        <v>#VALUE!</v>
      </c>
      <c r="BB151" s="64" t="e">
        <f t="shared" si="93"/>
        <v>#VALUE!</v>
      </c>
      <c r="BC151" s="64" t="e">
        <f t="shared" si="93"/>
        <v>#VALUE!</v>
      </c>
      <c r="BD151" s="64" t="e">
        <f t="shared" si="93"/>
        <v>#VALUE!</v>
      </c>
      <c r="BE151" s="64" t="e">
        <f>COUNTIFS($L$13:$L$22,"FT",BE$13:BE$54,"Leave")+COUNTIFS($L$13:$L$22,"FT",BE$13:BE$54,"CL")</f>
        <v>#VALUE!</v>
      </c>
      <c r="BF151" s="200" t="e">
        <f t="shared" si="91"/>
        <v>#VALUE!</v>
      </c>
      <c r="BH151" s="202"/>
    </row>
    <row r="152" spans="1:60" x14ac:dyDescent="0.3">
      <c r="A152" s="76" t="s">
        <v>106</v>
      </c>
      <c r="C152" s="76" t="s">
        <v>107</v>
      </c>
      <c r="D152" s="76"/>
      <c r="E152" s="77" t="s">
        <v>108</v>
      </c>
      <c r="F152" s="77" t="s">
        <v>109</v>
      </c>
      <c r="G152" s="77" t="s">
        <v>110</v>
      </c>
      <c r="H152" s="203"/>
      <c r="I152" s="80"/>
      <c r="J152" s="80"/>
      <c r="K152" s="81"/>
      <c r="L152" s="72"/>
      <c r="M152" s="61"/>
      <c r="N152" s="72"/>
      <c r="O152" s="287"/>
      <c r="P152" s="288"/>
      <c r="Q152" s="289"/>
      <c r="R152" s="279" t="s">
        <v>111</v>
      </c>
      <c r="S152" s="280"/>
      <c r="T152" s="280"/>
      <c r="U152" s="280"/>
      <c r="V152" s="280"/>
      <c r="W152" s="280"/>
      <c r="X152" s="79"/>
      <c r="Y152" s="79"/>
      <c r="Z152" s="79"/>
      <c r="AA152" s="64" t="e">
        <f t="shared" ref="AA152:BD152" si="94">COUNTIFS($L$13:$L$105,"HT",AA$13:AA$126,"Leave")+COUNTIFS($L$13:$L$105,"HT",AA$13:AA$126,"CL")</f>
        <v>#VALUE!</v>
      </c>
      <c r="AB152" s="64" t="e">
        <f t="shared" si="94"/>
        <v>#VALUE!</v>
      </c>
      <c r="AC152" s="64" t="e">
        <f t="shared" si="94"/>
        <v>#VALUE!</v>
      </c>
      <c r="AD152" s="64" t="e">
        <f t="shared" si="94"/>
        <v>#VALUE!</v>
      </c>
      <c r="AE152" s="64" t="e">
        <f t="shared" si="94"/>
        <v>#VALUE!</v>
      </c>
      <c r="AF152" s="64" t="e">
        <f t="shared" si="94"/>
        <v>#VALUE!</v>
      </c>
      <c r="AG152" s="64" t="e">
        <f t="shared" si="94"/>
        <v>#VALUE!</v>
      </c>
      <c r="AH152" s="64" t="e">
        <f t="shared" si="94"/>
        <v>#VALUE!</v>
      </c>
      <c r="AI152" s="64" t="e">
        <f t="shared" si="94"/>
        <v>#VALUE!</v>
      </c>
      <c r="AJ152" s="64" t="e">
        <f t="shared" si="94"/>
        <v>#VALUE!</v>
      </c>
      <c r="AK152" s="64" t="e">
        <f t="shared" si="94"/>
        <v>#VALUE!</v>
      </c>
      <c r="AL152" s="64" t="e">
        <f t="shared" si="94"/>
        <v>#VALUE!</v>
      </c>
      <c r="AM152" s="64" t="e">
        <f t="shared" si="94"/>
        <v>#VALUE!</v>
      </c>
      <c r="AN152" s="64" t="e">
        <f t="shared" si="94"/>
        <v>#VALUE!</v>
      </c>
      <c r="AO152" s="64" t="e">
        <f t="shared" si="94"/>
        <v>#VALUE!</v>
      </c>
      <c r="AP152" s="64" t="e">
        <f t="shared" si="94"/>
        <v>#VALUE!</v>
      </c>
      <c r="AQ152" s="64" t="e">
        <f t="shared" si="94"/>
        <v>#VALUE!</v>
      </c>
      <c r="AR152" s="64" t="e">
        <f t="shared" si="94"/>
        <v>#VALUE!</v>
      </c>
      <c r="AS152" s="64" t="e">
        <f t="shared" si="94"/>
        <v>#VALUE!</v>
      </c>
      <c r="AT152" s="64" t="e">
        <f t="shared" si="94"/>
        <v>#VALUE!</v>
      </c>
      <c r="AU152" s="64" t="e">
        <f t="shared" si="94"/>
        <v>#VALUE!</v>
      </c>
      <c r="AV152" s="64" t="e">
        <f t="shared" si="94"/>
        <v>#VALUE!</v>
      </c>
      <c r="AW152" s="64" t="e">
        <f t="shared" si="94"/>
        <v>#VALUE!</v>
      </c>
      <c r="AX152" s="64" t="e">
        <f t="shared" si="94"/>
        <v>#VALUE!</v>
      </c>
      <c r="AY152" s="64" t="e">
        <f t="shared" si="94"/>
        <v>#VALUE!</v>
      </c>
      <c r="AZ152" s="64" t="e">
        <f t="shared" si="94"/>
        <v>#VALUE!</v>
      </c>
      <c r="BA152" s="64" t="e">
        <f t="shared" si="94"/>
        <v>#VALUE!</v>
      </c>
      <c r="BB152" s="64" t="e">
        <f t="shared" si="94"/>
        <v>#VALUE!</v>
      </c>
      <c r="BC152" s="64" t="e">
        <f t="shared" si="94"/>
        <v>#VALUE!</v>
      </c>
      <c r="BD152" s="64" t="e">
        <f t="shared" si="94"/>
        <v>#VALUE!</v>
      </c>
      <c r="BE152" s="64" t="e">
        <f>COUNTIFS($L$13:$L$22,"HT",BE$13:BE$54,"Leave")+COUNTIFS($L$13:$L$22,"HT",BE$13:BE$54,"CL")</f>
        <v>#VALUE!</v>
      </c>
      <c r="BF152" s="200" t="e">
        <f t="shared" si="91"/>
        <v>#VALUE!</v>
      </c>
      <c r="BH152" s="202"/>
    </row>
    <row r="153" spans="1:60" x14ac:dyDescent="0.3">
      <c r="A153" s="76" t="s">
        <v>112</v>
      </c>
      <c r="C153" s="76" t="s">
        <v>107</v>
      </c>
      <c r="D153" s="76"/>
      <c r="E153" s="77" t="s">
        <v>113</v>
      </c>
      <c r="F153" s="77" t="s">
        <v>109</v>
      </c>
      <c r="G153" s="77" t="s">
        <v>110</v>
      </c>
      <c r="H153" s="203"/>
      <c r="I153" s="80"/>
      <c r="J153" s="80"/>
      <c r="K153" s="81"/>
      <c r="L153" s="72"/>
      <c r="M153" s="61"/>
      <c r="N153" s="72"/>
      <c r="O153" s="287"/>
      <c r="P153" s="288"/>
      <c r="Q153" s="289"/>
      <c r="R153" s="279" t="s">
        <v>114</v>
      </c>
      <c r="S153" s="280"/>
      <c r="T153" s="280"/>
      <c r="U153" s="280"/>
      <c r="V153" s="280"/>
      <c r="W153" s="280"/>
      <c r="X153" s="79"/>
      <c r="Y153" s="79"/>
      <c r="Z153" s="79"/>
      <c r="AA153" s="64">
        <f t="shared" ref="AA153:BD153" si="95">COUNTIF(AA13:AA126,"AU")+COUNTIF(AA13:AA126,"TR-AU")</f>
        <v>0</v>
      </c>
      <c r="AB153" s="64">
        <f t="shared" si="95"/>
        <v>0</v>
      </c>
      <c r="AC153" s="64">
        <f t="shared" si="95"/>
        <v>0</v>
      </c>
      <c r="AD153" s="64">
        <f t="shared" si="95"/>
        <v>0</v>
      </c>
      <c r="AE153" s="64">
        <f t="shared" si="95"/>
        <v>1</v>
      </c>
      <c r="AF153" s="64">
        <f t="shared" si="95"/>
        <v>0</v>
      </c>
      <c r="AG153" s="64">
        <f t="shared" si="95"/>
        <v>0</v>
      </c>
      <c r="AH153" s="64">
        <f t="shared" si="95"/>
        <v>0</v>
      </c>
      <c r="AI153" s="64">
        <f t="shared" si="95"/>
        <v>0</v>
      </c>
      <c r="AJ153" s="64">
        <f t="shared" si="95"/>
        <v>0</v>
      </c>
      <c r="AK153" s="64">
        <f t="shared" si="95"/>
        <v>0</v>
      </c>
      <c r="AL153" s="64">
        <f t="shared" si="95"/>
        <v>0</v>
      </c>
      <c r="AM153" s="64">
        <f t="shared" si="95"/>
        <v>0</v>
      </c>
      <c r="AN153" s="64">
        <f t="shared" si="95"/>
        <v>0</v>
      </c>
      <c r="AO153" s="64">
        <f t="shared" si="95"/>
        <v>0</v>
      </c>
      <c r="AP153" s="64">
        <f t="shared" si="95"/>
        <v>0</v>
      </c>
      <c r="AQ153" s="64">
        <f t="shared" si="95"/>
        <v>0</v>
      </c>
      <c r="AR153" s="64">
        <f t="shared" si="95"/>
        <v>0</v>
      </c>
      <c r="AS153" s="64">
        <f t="shared" si="95"/>
        <v>0</v>
      </c>
      <c r="AT153" s="64">
        <f t="shared" si="95"/>
        <v>0</v>
      </c>
      <c r="AU153" s="64">
        <f t="shared" si="95"/>
        <v>1</v>
      </c>
      <c r="AV153" s="64">
        <f t="shared" si="95"/>
        <v>0</v>
      </c>
      <c r="AW153" s="64">
        <f t="shared" si="95"/>
        <v>0</v>
      </c>
      <c r="AX153" s="64">
        <f t="shared" si="95"/>
        <v>0</v>
      </c>
      <c r="AY153" s="64">
        <f t="shared" si="95"/>
        <v>0</v>
      </c>
      <c r="AZ153" s="64">
        <f t="shared" si="95"/>
        <v>0</v>
      </c>
      <c r="BA153" s="64">
        <f t="shared" si="95"/>
        <v>0</v>
      </c>
      <c r="BB153" s="64">
        <f t="shared" si="95"/>
        <v>0</v>
      </c>
      <c r="BC153" s="64">
        <f t="shared" si="95"/>
        <v>0</v>
      </c>
      <c r="BD153" s="64">
        <f t="shared" si="95"/>
        <v>0</v>
      </c>
      <c r="BE153" s="64">
        <f>COUNTIF(BE13:BE54,"AU")+COUNTIF(BE13:BE54,"TR-AU")</f>
        <v>0</v>
      </c>
      <c r="BF153" s="200">
        <f t="shared" si="91"/>
        <v>2</v>
      </c>
      <c r="BH153" s="202"/>
    </row>
    <row r="154" spans="1:60" x14ac:dyDescent="0.3">
      <c r="A154" s="76" t="s">
        <v>115</v>
      </c>
      <c r="C154" s="76" t="s">
        <v>107</v>
      </c>
      <c r="D154" s="76"/>
      <c r="E154" s="77" t="s">
        <v>116</v>
      </c>
      <c r="F154" s="77" t="s">
        <v>117</v>
      </c>
      <c r="G154" s="77" t="s">
        <v>110</v>
      </c>
      <c r="H154" s="203"/>
      <c r="I154" s="80"/>
      <c r="J154" s="80"/>
      <c r="K154" s="81"/>
      <c r="L154" s="72"/>
      <c r="M154" s="61"/>
      <c r="N154" s="72"/>
      <c r="O154" s="287"/>
      <c r="P154" s="288"/>
      <c r="Q154" s="289"/>
      <c r="R154" s="279" t="s">
        <v>118</v>
      </c>
      <c r="S154" s="280"/>
      <c r="T154" s="280"/>
      <c r="U154" s="280"/>
      <c r="V154" s="280"/>
      <c r="W154" s="280"/>
      <c r="X154" s="79"/>
      <c r="Y154" s="79"/>
      <c r="Z154" s="79"/>
      <c r="AA154" s="64" t="e">
        <f>AA155+(AA156/2)</f>
        <v>#VALUE!</v>
      </c>
      <c r="AB154" s="64" t="e">
        <f t="shared" ref="AB154:BE154" si="96">AB155+(AB156/2)</f>
        <v>#VALUE!</v>
      </c>
      <c r="AC154" s="64" t="e">
        <f t="shared" si="96"/>
        <v>#VALUE!</v>
      </c>
      <c r="AD154" s="64" t="e">
        <f t="shared" si="96"/>
        <v>#VALUE!</v>
      </c>
      <c r="AE154" s="64" t="e">
        <f t="shared" si="96"/>
        <v>#VALUE!</v>
      </c>
      <c r="AF154" s="64" t="e">
        <f t="shared" si="96"/>
        <v>#VALUE!</v>
      </c>
      <c r="AG154" s="64" t="e">
        <f t="shared" si="96"/>
        <v>#VALUE!</v>
      </c>
      <c r="AH154" s="64" t="e">
        <f t="shared" si="96"/>
        <v>#VALUE!</v>
      </c>
      <c r="AI154" s="64" t="e">
        <f t="shared" si="96"/>
        <v>#VALUE!</v>
      </c>
      <c r="AJ154" s="64" t="e">
        <f t="shared" si="96"/>
        <v>#VALUE!</v>
      </c>
      <c r="AK154" s="64" t="e">
        <f t="shared" si="96"/>
        <v>#VALUE!</v>
      </c>
      <c r="AL154" s="64" t="e">
        <f t="shared" si="96"/>
        <v>#VALUE!</v>
      </c>
      <c r="AM154" s="64" t="e">
        <f t="shared" si="96"/>
        <v>#VALUE!</v>
      </c>
      <c r="AN154" s="64" t="e">
        <f t="shared" si="96"/>
        <v>#VALUE!</v>
      </c>
      <c r="AO154" s="64" t="e">
        <f t="shared" si="96"/>
        <v>#VALUE!</v>
      </c>
      <c r="AP154" s="64" t="e">
        <f t="shared" si="96"/>
        <v>#VALUE!</v>
      </c>
      <c r="AQ154" s="64" t="e">
        <f t="shared" si="96"/>
        <v>#VALUE!</v>
      </c>
      <c r="AR154" s="64" t="e">
        <f t="shared" si="96"/>
        <v>#VALUE!</v>
      </c>
      <c r="AS154" s="64" t="e">
        <f t="shared" si="96"/>
        <v>#VALUE!</v>
      </c>
      <c r="AT154" s="64" t="e">
        <f t="shared" si="96"/>
        <v>#VALUE!</v>
      </c>
      <c r="AU154" s="64" t="e">
        <f t="shared" si="96"/>
        <v>#VALUE!</v>
      </c>
      <c r="AV154" s="64" t="e">
        <f t="shared" si="96"/>
        <v>#VALUE!</v>
      </c>
      <c r="AW154" s="64" t="e">
        <f t="shared" si="96"/>
        <v>#VALUE!</v>
      </c>
      <c r="AX154" s="64" t="e">
        <f t="shared" si="96"/>
        <v>#VALUE!</v>
      </c>
      <c r="AY154" s="64" t="e">
        <f t="shared" si="96"/>
        <v>#VALUE!</v>
      </c>
      <c r="AZ154" s="64" t="e">
        <f t="shared" si="96"/>
        <v>#VALUE!</v>
      </c>
      <c r="BA154" s="64" t="e">
        <f t="shared" si="96"/>
        <v>#VALUE!</v>
      </c>
      <c r="BB154" s="64" t="e">
        <f t="shared" si="96"/>
        <v>#VALUE!</v>
      </c>
      <c r="BC154" s="64" t="e">
        <f t="shared" si="96"/>
        <v>#VALUE!</v>
      </c>
      <c r="BD154" s="64" t="e">
        <f t="shared" si="96"/>
        <v>#VALUE!</v>
      </c>
      <c r="BE154" s="64" t="e">
        <f t="shared" si="96"/>
        <v>#VALUE!</v>
      </c>
      <c r="BF154" s="204" t="e">
        <f t="shared" si="91"/>
        <v>#VALUE!</v>
      </c>
      <c r="BH154" s="202"/>
    </row>
    <row r="155" spans="1:60" x14ac:dyDescent="0.3">
      <c r="A155" s="76" t="s">
        <v>119</v>
      </c>
      <c r="C155" s="76" t="s">
        <v>107</v>
      </c>
      <c r="D155" s="76"/>
      <c r="E155" s="77" t="s">
        <v>120</v>
      </c>
      <c r="F155" s="77" t="s">
        <v>117</v>
      </c>
      <c r="G155" s="77" t="s">
        <v>110</v>
      </c>
      <c r="H155" s="203"/>
      <c r="I155" s="80"/>
      <c r="J155" s="80"/>
      <c r="K155" s="81"/>
      <c r="L155" s="72"/>
      <c r="M155" s="61"/>
      <c r="N155" s="72"/>
      <c r="O155" s="287"/>
      <c r="P155" s="288"/>
      <c r="Q155" s="289"/>
      <c r="R155" s="279" t="s">
        <v>121</v>
      </c>
      <c r="S155" s="280"/>
      <c r="T155" s="280"/>
      <c r="U155" s="280"/>
      <c r="V155" s="280"/>
      <c r="W155" s="280"/>
      <c r="X155" s="79"/>
      <c r="Y155" s="79"/>
      <c r="Z155" s="79"/>
      <c r="AA155" s="64" t="e">
        <f t="shared" ref="AA155:BD155" si="97">COUNTIFS($L$13:$L$105,"FT",AA$13:AA$126,"AU")+COUNTIFS($L$13:$L$105,"FT",AA$13:AA$126,"TR-AU")</f>
        <v>#VALUE!</v>
      </c>
      <c r="AB155" s="64" t="e">
        <f t="shared" si="97"/>
        <v>#VALUE!</v>
      </c>
      <c r="AC155" s="64" t="e">
        <f t="shared" si="97"/>
        <v>#VALUE!</v>
      </c>
      <c r="AD155" s="64" t="e">
        <f t="shared" si="97"/>
        <v>#VALUE!</v>
      </c>
      <c r="AE155" s="64" t="e">
        <f t="shared" si="97"/>
        <v>#VALUE!</v>
      </c>
      <c r="AF155" s="64" t="e">
        <f t="shared" si="97"/>
        <v>#VALUE!</v>
      </c>
      <c r="AG155" s="64" t="e">
        <f t="shared" si="97"/>
        <v>#VALUE!</v>
      </c>
      <c r="AH155" s="64" t="e">
        <f t="shared" si="97"/>
        <v>#VALUE!</v>
      </c>
      <c r="AI155" s="64" t="e">
        <f t="shared" si="97"/>
        <v>#VALUE!</v>
      </c>
      <c r="AJ155" s="64" t="e">
        <f t="shared" si="97"/>
        <v>#VALUE!</v>
      </c>
      <c r="AK155" s="64" t="e">
        <f t="shared" si="97"/>
        <v>#VALUE!</v>
      </c>
      <c r="AL155" s="64" t="e">
        <f t="shared" si="97"/>
        <v>#VALUE!</v>
      </c>
      <c r="AM155" s="64" t="e">
        <f t="shared" si="97"/>
        <v>#VALUE!</v>
      </c>
      <c r="AN155" s="64" t="e">
        <f t="shared" si="97"/>
        <v>#VALUE!</v>
      </c>
      <c r="AO155" s="64" t="e">
        <f t="shared" si="97"/>
        <v>#VALUE!</v>
      </c>
      <c r="AP155" s="64" t="e">
        <f t="shared" si="97"/>
        <v>#VALUE!</v>
      </c>
      <c r="AQ155" s="64" t="e">
        <f t="shared" si="97"/>
        <v>#VALUE!</v>
      </c>
      <c r="AR155" s="64" t="e">
        <f t="shared" si="97"/>
        <v>#VALUE!</v>
      </c>
      <c r="AS155" s="64" t="e">
        <f t="shared" si="97"/>
        <v>#VALUE!</v>
      </c>
      <c r="AT155" s="64" t="e">
        <f t="shared" si="97"/>
        <v>#VALUE!</v>
      </c>
      <c r="AU155" s="64" t="e">
        <f t="shared" si="97"/>
        <v>#VALUE!</v>
      </c>
      <c r="AV155" s="64" t="e">
        <f t="shared" si="97"/>
        <v>#VALUE!</v>
      </c>
      <c r="AW155" s="64" t="e">
        <f t="shared" si="97"/>
        <v>#VALUE!</v>
      </c>
      <c r="AX155" s="64" t="e">
        <f t="shared" si="97"/>
        <v>#VALUE!</v>
      </c>
      <c r="AY155" s="64" t="e">
        <f t="shared" si="97"/>
        <v>#VALUE!</v>
      </c>
      <c r="AZ155" s="64" t="e">
        <f t="shared" si="97"/>
        <v>#VALUE!</v>
      </c>
      <c r="BA155" s="64" t="e">
        <f t="shared" si="97"/>
        <v>#VALUE!</v>
      </c>
      <c r="BB155" s="64" t="e">
        <f t="shared" si="97"/>
        <v>#VALUE!</v>
      </c>
      <c r="BC155" s="64" t="e">
        <f t="shared" si="97"/>
        <v>#VALUE!</v>
      </c>
      <c r="BD155" s="64" t="e">
        <f t="shared" si="97"/>
        <v>#VALUE!</v>
      </c>
      <c r="BE155" s="64" t="e">
        <f>COUNTIFS($L$13:$L$22,"FT",BE$13:BE$54,"AU")+COUNTIFS($L$13:$L$22,"FT",BE$13:BE$54,"TR-AU")</f>
        <v>#VALUE!</v>
      </c>
      <c r="BF155" s="200" t="e">
        <f t="shared" si="91"/>
        <v>#VALUE!</v>
      </c>
      <c r="BH155" s="202"/>
    </row>
    <row r="156" spans="1:60" x14ac:dyDescent="0.3">
      <c r="A156" s="76" t="s">
        <v>122</v>
      </c>
      <c r="C156" s="76" t="s">
        <v>107</v>
      </c>
      <c r="D156" s="76"/>
      <c r="E156" s="77" t="s">
        <v>123</v>
      </c>
      <c r="F156" s="77" t="s">
        <v>124</v>
      </c>
      <c r="G156" s="77" t="s">
        <v>110</v>
      </c>
      <c r="H156" s="203"/>
      <c r="I156" s="80"/>
      <c r="J156" s="80"/>
      <c r="K156" s="81"/>
      <c r="L156" s="72"/>
      <c r="M156" s="61"/>
      <c r="N156" s="72"/>
      <c r="O156" s="287"/>
      <c r="P156" s="288"/>
      <c r="Q156" s="289"/>
      <c r="R156" s="279" t="s">
        <v>125</v>
      </c>
      <c r="S156" s="280"/>
      <c r="T156" s="280"/>
      <c r="U156" s="280"/>
      <c r="V156" s="280"/>
      <c r="W156" s="280"/>
      <c r="X156" s="79"/>
      <c r="Y156" s="79"/>
      <c r="Z156" s="79"/>
      <c r="AA156" s="64" t="e">
        <f t="shared" ref="AA156:BD156" si="98">COUNTIFS($L$13:$L$105,"HT",AA$13:AA$126,"AU")+COUNTIFS($L$13:$L$105,"HT",AA$13:AA$126,"TR-AU")</f>
        <v>#VALUE!</v>
      </c>
      <c r="AB156" s="64" t="e">
        <f t="shared" si="98"/>
        <v>#VALUE!</v>
      </c>
      <c r="AC156" s="64" t="e">
        <f t="shared" si="98"/>
        <v>#VALUE!</v>
      </c>
      <c r="AD156" s="64" t="e">
        <f t="shared" si="98"/>
        <v>#VALUE!</v>
      </c>
      <c r="AE156" s="64" t="e">
        <f t="shared" si="98"/>
        <v>#VALUE!</v>
      </c>
      <c r="AF156" s="64" t="e">
        <f t="shared" si="98"/>
        <v>#VALUE!</v>
      </c>
      <c r="AG156" s="64" t="e">
        <f t="shared" si="98"/>
        <v>#VALUE!</v>
      </c>
      <c r="AH156" s="64" t="e">
        <f t="shared" si="98"/>
        <v>#VALUE!</v>
      </c>
      <c r="AI156" s="64" t="e">
        <f t="shared" si="98"/>
        <v>#VALUE!</v>
      </c>
      <c r="AJ156" s="64" t="e">
        <f t="shared" si="98"/>
        <v>#VALUE!</v>
      </c>
      <c r="AK156" s="64" t="e">
        <f t="shared" si="98"/>
        <v>#VALUE!</v>
      </c>
      <c r="AL156" s="64" t="e">
        <f t="shared" si="98"/>
        <v>#VALUE!</v>
      </c>
      <c r="AM156" s="64" t="e">
        <f t="shared" si="98"/>
        <v>#VALUE!</v>
      </c>
      <c r="AN156" s="64" t="e">
        <f t="shared" si="98"/>
        <v>#VALUE!</v>
      </c>
      <c r="AO156" s="64" t="e">
        <f t="shared" si="98"/>
        <v>#VALUE!</v>
      </c>
      <c r="AP156" s="64" t="e">
        <f t="shared" si="98"/>
        <v>#VALUE!</v>
      </c>
      <c r="AQ156" s="64" t="e">
        <f t="shared" si="98"/>
        <v>#VALUE!</v>
      </c>
      <c r="AR156" s="64" t="e">
        <f t="shared" si="98"/>
        <v>#VALUE!</v>
      </c>
      <c r="AS156" s="64" t="e">
        <f t="shared" si="98"/>
        <v>#VALUE!</v>
      </c>
      <c r="AT156" s="64" t="e">
        <f t="shared" si="98"/>
        <v>#VALUE!</v>
      </c>
      <c r="AU156" s="64" t="e">
        <f t="shared" si="98"/>
        <v>#VALUE!</v>
      </c>
      <c r="AV156" s="64" t="e">
        <f t="shared" si="98"/>
        <v>#VALUE!</v>
      </c>
      <c r="AW156" s="64" t="e">
        <f t="shared" si="98"/>
        <v>#VALUE!</v>
      </c>
      <c r="AX156" s="64" t="e">
        <f t="shared" si="98"/>
        <v>#VALUE!</v>
      </c>
      <c r="AY156" s="64" t="e">
        <f t="shared" si="98"/>
        <v>#VALUE!</v>
      </c>
      <c r="AZ156" s="64" t="e">
        <f t="shared" si="98"/>
        <v>#VALUE!</v>
      </c>
      <c r="BA156" s="64" t="e">
        <f t="shared" si="98"/>
        <v>#VALUE!</v>
      </c>
      <c r="BB156" s="64" t="e">
        <f t="shared" si="98"/>
        <v>#VALUE!</v>
      </c>
      <c r="BC156" s="64" t="e">
        <f t="shared" si="98"/>
        <v>#VALUE!</v>
      </c>
      <c r="BD156" s="64" t="e">
        <f t="shared" si="98"/>
        <v>#VALUE!</v>
      </c>
      <c r="BE156" s="64" t="e">
        <f>COUNTIFS($L$13:$L$22,"HT",BE$13:BE$54,"AU")+COUNTIFS($L$13:$L$22,"HT",BE$13:BE$54,"TR-AU")</f>
        <v>#VALUE!</v>
      </c>
      <c r="BF156" s="200" t="e">
        <f t="shared" si="91"/>
        <v>#VALUE!</v>
      </c>
      <c r="BH156" s="202"/>
    </row>
    <row r="157" spans="1:60" x14ac:dyDescent="0.3">
      <c r="A157" s="76" t="s">
        <v>126</v>
      </c>
      <c r="C157" s="76" t="s">
        <v>107</v>
      </c>
      <c r="D157" s="76"/>
      <c r="E157" s="77" t="s">
        <v>127</v>
      </c>
      <c r="F157" s="77" t="s">
        <v>124</v>
      </c>
      <c r="G157" s="77" t="s">
        <v>110</v>
      </c>
      <c r="H157" s="203"/>
      <c r="I157" s="80"/>
      <c r="J157" s="80"/>
      <c r="K157" s="81"/>
      <c r="L157" s="72"/>
      <c r="M157" s="61"/>
      <c r="N157" s="72"/>
      <c r="O157" s="287"/>
      <c r="P157" s="288"/>
      <c r="Q157" s="289"/>
      <c r="R157" s="279" t="s">
        <v>128</v>
      </c>
      <c r="S157" s="280"/>
      <c r="T157" s="280"/>
      <c r="U157" s="280"/>
      <c r="V157" s="280"/>
      <c r="W157" s="280"/>
      <c r="X157" s="79"/>
      <c r="Y157" s="79"/>
      <c r="Z157" s="79"/>
      <c r="AA157" s="64">
        <f t="shared" ref="AA157:BD157" si="99">COUNTIF(AA13:AA126,"A")+COUNTIF(AA13:AA126,"SL")</f>
        <v>0</v>
      </c>
      <c r="AB157" s="64">
        <f t="shared" si="99"/>
        <v>0</v>
      </c>
      <c r="AC157" s="64">
        <f t="shared" si="99"/>
        <v>0</v>
      </c>
      <c r="AD157" s="64">
        <f t="shared" si="99"/>
        <v>1</v>
      </c>
      <c r="AE157" s="64">
        <f t="shared" si="99"/>
        <v>2</v>
      </c>
      <c r="AF157" s="64">
        <f t="shared" si="99"/>
        <v>0</v>
      </c>
      <c r="AG157" s="64">
        <f t="shared" si="99"/>
        <v>0</v>
      </c>
      <c r="AH157" s="64">
        <f t="shared" si="99"/>
        <v>0</v>
      </c>
      <c r="AI157" s="64">
        <f t="shared" si="99"/>
        <v>0</v>
      </c>
      <c r="AJ157" s="64">
        <f t="shared" si="99"/>
        <v>0</v>
      </c>
      <c r="AK157" s="64">
        <f t="shared" si="99"/>
        <v>0</v>
      </c>
      <c r="AL157" s="64">
        <f t="shared" si="99"/>
        <v>0</v>
      </c>
      <c r="AM157" s="64">
        <f t="shared" si="99"/>
        <v>0</v>
      </c>
      <c r="AN157" s="64">
        <f t="shared" si="99"/>
        <v>0</v>
      </c>
      <c r="AO157" s="64">
        <f t="shared" si="99"/>
        <v>0</v>
      </c>
      <c r="AP157" s="64">
        <f t="shared" si="99"/>
        <v>1</v>
      </c>
      <c r="AQ157" s="64">
        <f t="shared" si="99"/>
        <v>0</v>
      </c>
      <c r="AR157" s="64">
        <f t="shared" si="99"/>
        <v>0</v>
      </c>
      <c r="AS157" s="64">
        <f t="shared" si="99"/>
        <v>0</v>
      </c>
      <c r="AT157" s="64">
        <f t="shared" si="99"/>
        <v>0</v>
      </c>
      <c r="AU157" s="64">
        <f t="shared" si="99"/>
        <v>0</v>
      </c>
      <c r="AV157" s="64">
        <f t="shared" si="99"/>
        <v>0</v>
      </c>
      <c r="AW157" s="64">
        <f t="shared" si="99"/>
        <v>0</v>
      </c>
      <c r="AX157" s="64">
        <f t="shared" si="99"/>
        <v>0</v>
      </c>
      <c r="AY157" s="64">
        <f t="shared" si="99"/>
        <v>0</v>
      </c>
      <c r="AZ157" s="64">
        <f t="shared" si="99"/>
        <v>0</v>
      </c>
      <c r="BA157" s="64">
        <f t="shared" si="99"/>
        <v>0</v>
      </c>
      <c r="BB157" s="64">
        <f t="shared" si="99"/>
        <v>0</v>
      </c>
      <c r="BC157" s="64">
        <f t="shared" si="99"/>
        <v>0</v>
      </c>
      <c r="BD157" s="64">
        <f t="shared" si="99"/>
        <v>0</v>
      </c>
      <c r="BE157" s="64">
        <f>COUNTIF(BE13:BE54,"A")+COUNTIF(BE13:BE54,"SL")</f>
        <v>0</v>
      </c>
      <c r="BF157" s="200">
        <f t="shared" si="91"/>
        <v>4</v>
      </c>
      <c r="BG157" s="205">
        <f>(BF157+BF161)-R129</f>
        <v>-2</v>
      </c>
      <c r="BH157" s="202"/>
    </row>
    <row r="158" spans="1:60" x14ac:dyDescent="0.3">
      <c r="A158" s="76" t="s">
        <v>129</v>
      </c>
      <c r="C158" s="76" t="s">
        <v>107</v>
      </c>
      <c r="D158" s="76"/>
      <c r="E158" s="77" t="s">
        <v>29</v>
      </c>
      <c r="F158" s="77" t="s">
        <v>130</v>
      </c>
      <c r="G158" s="77" t="s">
        <v>110</v>
      </c>
      <c r="H158" s="203"/>
      <c r="I158" s="80"/>
      <c r="J158" s="80"/>
      <c r="K158" s="81"/>
      <c r="L158" s="72"/>
      <c r="M158" s="61"/>
      <c r="N158" s="72"/>
      <c r="O158" s="287"/>
      <c r="P158" s="288"/>
      <c r="Q158" s="289"/>
      <c r="R158" s="279" t="s">
        <v>131</v>
      </c>
      <c r="S158" s="280"/>
      <c r="T158" s="280"/>
      <c r="U158" s="280"/>
      <c r="V158" s="280"/>
      <c r="W158" s="280"/>
      <c r="X158" s="79"/>
      <c r="Y158" s="79"/>
      <c r="Z158" s="79"/>
      <c r="AA158" s="74" t="e">
        <f>AA159+(AA160/2)</f>
        <v>#VALUE!</v>
      </c>
      <c r="AB158" s="74" t="e">
        <f t="shared" ref="AB158:BC158" si="100">AB159+(AB160/2)</f>
        <v>#VALUE!</v>
      </c>
      <c r="AC158" s="74" t="e">
        <f t="shared" si="100"/>
        <v>#VALUE!</v>
      </c>
      <c r="AD158" s="74" t="e">
        <f t="shared" si="100"/>
        <v>#VALUE!</v>
      </c>
      <c r="AE158" s="74" t="e">
        <f t="shared" si="100"/>
        <v>#VALUE!</v>
      </c>
      <c r="AF158" s="74" t="e">
        <f t="shared" si="100"/>
        <v>#VALUE!</v>
      </c>
      <c r="AG158" s="74" t="e">
        <f t="shared" si="100"/>
        <v>#VALUE!</v>
      </c>
      <c r="AH158" s="74" t="e">
        <f t="shared" si="100"/>
        <v>#VALUE!</v>
      </c>
      <c r="AI158" s="74" t="e">
        <f t="shared" si="100"/>
        <v>#VALUE!</v>
      </c>
      <c r="AJ158" s="74" t="e">
        <f t="shared" si="100"/>
        <v>#VALUE!</v>
      </c>
      <c r="AK158" s="74" t="e">
        <f t="shared" si="100"/>
        <v>#VALUE!</v>
      </c>
      <c r="AL158" s="74" t="e">
        <f t="shared" si="100"/>
        <v>#VALUE!</v>
      </c>
      <c r="AM158" s="74" t="e">
        <f t="shared" si="100"/>
        <v>#VALUE!</v>
      </c>
      <c r="AN158" s="74" t="e">
        <f t="shared" si="100"/>
        <v>#VALUE!</v>
      </c>
      <c r="AO158" s="74" t="e">
        <f t="shared" si="100"/>
        <v>#VALUE!</v>
      </c>
      <c r="AP158" s="74" t="e">
        <f t="shared" si="100"/>
        <v>#VALUE!</v>
      </c>
      <c r="AQ158" s="74" t="e">
        <f t="shared" si="100"/>
        <v>#VALUE!</v>
      </c>
      <c r="AR158" s="74" t="e">
        <f t="shared" si="100"/>
        <v>#VALUE!</v>
      </c>
      <c r="AS158" s="74" t="e">
        <f t="shared" si="100"/>
        <v>#VALUE!</v>
      </c>
      <c r="AT158" s="74" t="e">
        <f t="shared" si="100"/>
        <v>#VALUE!</v>
      </c>
      <c r="AU158" s="74" t="e">
        <f t="shared" si="100"/>
        <v>#VALUE!</v>
      </c>
      <c r="AV158" s="74" t="e">
        <f t="shared" si="100"/>
        <v>#VALUE!</v>
      </c>
      <c r="AW158" s="74" t="e">
        <f t="shared" si="100"/>
        <v>#VALUE!</v>
      </c>
      <c r="AX158" s="74" t="e">
        <f t="shared" si="100"/>
        <v>#VALUE!</v>
      </c>
      <c r="AY158" s="74" t="e">
        <f t="shared" si="100"/>
        <v>#VALUE!</v>
      </c>
      <c r="AZ158" s="74" t="e">
        <f t="shared" si="100"/>
        <v>#VALUE!</v>
      </c>
      <c r="BA158" s="74" t="e">
        <f t="shared" si="100"/>
        <v>#VALUE!</v>
      </c>
      <c r="BB158" s="74" t="e">
        <f t="shared" si="100"/>
        <v>#VALUE!</v>
      </c>
      <c r="BC158" s="74" t="e">
        <f t="shared" si="100"/>
        <v>#VALUE!</v>
      </c>
      <c r="BD158" s="74" t="e">
        <f>BD159+(BD160/2)</f>
        <v>#VALUE!</v>
      </c>
      <c r="BE158" s="74" t="e">
        <f>BE159+(BE160/2)</f>
        <v>#VALUE!</v>
      </c>
      <c r="BF158" s="204" t="e">
        <f t="shared" si="91"/>
        <v>#VALUE!</v>
      </c>
      <c r="BH158" s="202"/>
    </row>
    <row r="159" spans="1:60" x14ac:dyDescent="0.3">
      <c r="A159" s="76" t="s">
        <v>132</v>
      </c>
      <c r="C159" s="76" t="s">
        <v>107</v>
      </c>
      <c r="D159" s="76"/>
      <c r="E159" s="77" t="s">
        <v>133</v>
      </c>
      <c r="F159" s="77" t="s">
        <v>130</v>
      </c>
      <c r="G159" s="77" t="s">
        <v>134</v>
      </c>
      <c r="H159" s="203"/>
      <c r="I159" s="80"/>
      <c r="J159" s="80"/>
      <c r="K159" s="81"/>
      <c r="L159" s="72"/>
      <c r="M159" s="61"/>
      <c r="N159" s="72"/>
      <c r="O159" s="287"/>
      <c r="P159" s="288"/>
      <c r="Q159" s="289"/>
      <c r="R159" s="279" t="s">
        <v>122</v>
      </c>
      <c r="S159" s="280"/>
      <c r="T159" s="280"/>
      <c r="U159" s="280"/>
      <c r="V159" s="280"/>
      <c r="W159" s="280"/>
      <c r="X159" s="79"/>
      <c r="Y159" s="79"/>
      <c r="Z159" s="79"/>
      <c r="AA159" s="64" t="e">
        <f t="shared" ref="AA159:BD159" si="101">COUNTIFS($L$13:$L$105,"FT",AA$13:AA$126,"A")+COUNTIFS($L$13:$L$105,"FT",AA$13:AA$126,"SL")</f>
        <v>#VALUE!</v>
      </c>
      <c r="AB159" s="64" t="e">
        <f t="shared" si="101"/>
        <v>#VALUE!</v>
      </c>
      <c r="AC159" s="64" t="e">
        <f t="shared" si="101"/>
        <v>#VALUE!</v>
      </c>
      <c r="AD159" s="64" t="e">
        <f t="shared" si="101"/>
        <v>#VALUE!</v>
      </c>
      <c r="AE159" s="64" t="e">
        <f t="shared" si="101"/>
        <v>#VALUE!</v>
      </c>
      <c r="AF159" s="64" t="e">
        <f t="shared" si="101"/>
        <v>#VALUE!</v>
      </c>
      <c r="AG159" s="64" t="e">
        <f t="shared" si="101"/>
        <v>#VALUE!</v>
      </c>
      <c r="AH159" s="64" t="e">
        <f t="shared" si="101"/>
        <v>#VALUE!</v>
      </c>
      <c r="AI159" s="64" t="e">
        <f t="shared" si="101"/>
        <v>#VALUE!</v>
      </c>
      <c r="AJ159" s="64" t="e">
        <f t="shared" si="101"/>
        <v>#VALUE!</v>
      </c>
      <c r="AK159" s="64" t="e">
        <f t="shared" si="101"/>
        <v>#VALUE!</v>
      </c>
      <c r="AL159" s="64" t="e">
        <f t="shared" si="101"/>
        <v>#VALUE!</v>
      </c>
      <c r="AM159" s="64" t="e">
        <f t="shared" si="101"/>
        <v>#VALUE!</v>
      </c>
      <c r="AN159" s="64" t="e">
        <f t="shared" si="101"/>
        <v>#VALUE!</v>
      </c>
      <c r="AO159" s="64" t="e">
        <f t="shared" si="101"/>
        <v>#VALUE!</v>
      </c>
      <c r="AP159" s="64" t="e">
        <f t="shared" si="101"/>
        <v>#VALUE!</v>
      </c>
      <c r="AQ159" s="64" t="e">
        <f t="shared" si="101"/>
        <v>#VALUE!</v>
      </c>
      <c r="AR159" s="64" t="e">
        <f t="shared" si="101"/>
        <v>#VALUE!</v>
      </c>
      <c r="AS159" s="64" t="e">
        <f t="shared" si="101"/>
        <v>#VALUE!</v>
      </c>
      <c r="AT159" s="64" t="e">
        <f t="shared" si="101"/>
        <v>#VALUE!</v>
      </c>
      <c r="AU159" s="64" t="e">
        <f t="shared" si="101"/>
        <v>#VALUE!</v>
      </c>
      <c r="AV159" s="64" t="e">
        <f t="shared" si="101"/>
        <v>#VALUE!</v>
      </c>
      <c r="AW159" s="64" t="e">
        <f t="shared" si="101"/>
        <v>#VALUE!</v>
      </c>
      <c r="AX159" s="64" t="e">
        <f t="shared" si="101"/>
        <v>#VALUE!</v>
      </c>
      <c r="AY159" s="64" t="e">
        <f t="shared" si="101"/>
        <v>#VALUE!</v>
      </c>
      <c r="AZ159" s="64" t="e">
        <f t="shared" si="101"/>
        <v>#VALUE!</v>
      </c>
      <c r="BA159" s="64" t="e">
        <f t="shared" si="101"/>
        <v>#VALUE!</v>
      </c>
      <c r="BB159" s="64" t="e">
        <f t="shared" si="101"/>
        <v>#VALUE!</v>
      </c>
      <c r="BC159" s="64" t="e">
        <f t="shared" si="101"/>
        <v>#VALUE!</v>
      </c>
      <c r="BD159" s="64" t="e">
        <f t="shared" si="101"/>
        <v>#VALUE!</v>
      </c>
      <c r="BE159" s="64" t="e">
        <f>COUNTIFS($L$13:$L$22,"FT",BE$13:BE$54,"A")+COUNTIFS($L$13:$L$22,"FT",BE$13:BE$54,"SL")</f>
        <v>#VALUE!</v>
      </c>
      <c r="BF159" s="200" t="e">
        <f t="shared" si="91"/>
        <v>#VALUE!</v>
      </c>
      <c r="BH159" s="202"/>
    </row>
    <row r="160" spans="1:60" x14ac:dyDescent="0.3">
      <c r="A160" s="76" t="s">
        <v>135</v>
      </c>
      <c r="C160" s="76" t="s">
        <v>107</v>
      </c>
      <c r="D160" s="76"/>
      <c r="E160" s="77" t="s">
        <v>136</v>
      </c>
      <c r="F160" s="77" t="s">
        <v>130</v>
      </c>
      <c r="G160" s="77" t="s">
        <v>134</v>
      </c>
      <c r="H160" s="203"/>
      <c r="I160" s="80"/>
      <c r="J160" s="80"/>
      <c r="K160" s="81"/>
      <c r="L160" s="72"/>
      <c r="M160" s="61"/>
      <c r="N160" s="72"/>
      <c r="O160" s="287"/>
      <c r="P160" s="288"/>
      <c r="Q160" s="289"/>
      <c r="R160" s="279" t="s">
        <v>137</v>
      </c>
      <c r="S160" s="280"/>
      <c r="T160" s="280"/>
      <c r="U160" s="280"/>
      <c r="V160" s="280"/>
      <c r="W160" s="280"/>
      <c r="X160" s="79"/>
      <c r="Y160" s="79"/>
      <c r="Z160" s="79"/>
      <c r="AA160" s="64" t="e">
        <f t="shared" ref="AA160:BD160" si="102">COUNTIFS($L$13:$L$105,"HT",AA$13:AA$126,"A")+COUNTIFS($L$13:$L$105,"HT",AA$13:AA$126,"SL")</f>
        <v>#VALUE!</v>
      </c>
      <c r="AB160" s="64" t="e">
        <f t="shared" si="102"/>
        <v>#VALUE!</v>
      </c>
      <c r="AC160" s="64" t="e">
        <f t="shared" si="102"/>
        <v>#VALUE!</v>
      </c>
      <c r="AD160" s="64" t="e">
        <f t="shared" si="102"/>
        <v>#VALUE!</v>
      </c>
      <c r="AE160" s="64" t="e">
        <f t="shared" si="102"/>
        <v>#VALUE!</v>
      </c>
      <c r="AF160" s="64" t="e">
        <f t="shared" si="102"/>
        <v>#VALUE!</v>
      </c>
      <c r="AG160" s="64" t="e">
        <f t="shared" si="102"/>
        <v>#VALUE!</v>
      </c>
      <c r="AH160" s="64" t="e">
        <f t="shared" si="102"/>
        <v>#VALUE!</v>
      </c>
      <c r="AI160" s="64" t="e">
        <f t="shared" si="102"/>
        <v>#VALUE!</v>
      </c>
      <c r="AJ160" s="64" t="e">
        <f t="shared" si="102"/>
        <v>#VALUE!</v>
      </c>
      <c r="AK160" s="64" t="e">
        <f t="shared" si="102"/>
        <v>#VALUE!</v>
      </c>
      <c r="AL160" s="64" t="e">
        <f t="shared" si="102"/>
        <v>#VALUE!</v>
      </c>
      <c r="AM160" s="64" t="e">
        <f t="shared" si="102"/>
        <v>#VALUE!</v>
      </c>
      <c r="AN160" s="64" t="e">
        <f t="shared" si="102"/>
        <v>#VALUE!</v>
      </c>
      <c r="AO160" s="64" t="e">
        <f t="shared" si="102"/>
        <v>#VALUE!</v>
      </c>
      <c r="AP160" s="64" t="e">
        <f t="shared" si="102"/>
        <v>#VALUE!</v>
      </c>
      <c r="AQ160" s="64" t="e">
        <f t="shared" si="102"/>
        <v>#VALUE!</v>
      </c>
      <c r="AR160" s="64" t="e">
        <f t="shared" si="102"/>
        <v>#VALUE!</v>
      </c>
      <c r="AS160" s="64" t="e">
        <f t="shared" si="102"/>
        <v>#VALUE!</v>
      </c>
      <c r="AT160" s="64" t="e">
        <f t="shared" si="102"/>
        <v>#VALUE!</v>
      </c>
      <c r="AU160" s="64" t="e">
        <f t="shared" si="102"/>
        <v>#VALUE!</v>
      </c>
      <c r="AV160" s="64" t="e">
        <f t="shared" si="102"/>
        <v>#VALUE!</v>
      </c>
      <c r="AW160" s="64" t="e">
        <f t="shared" si="102"/>
        <v>#VALUE!</v>
      </c>
      <c r="AX160" s="64" t="e">
        <f t="shared" si="102"/>
        <v>#VALUE!</v>
      </c>
      <c r="AY160" s="64" t="e">
        <f t="shared" si="102"/>
        <v>#VALUE!</v>
      </c>
      <c r="AZ160" s="64" t="e">
        <f t="shared" si="102"/>
        <v>#VALUE!</v>
      </c>
      <c r="BA160" s="64" t="e">
        <f t="shared" si="102"/>
        <v>#VALUE!</v>
      </c>
      <c r="BB160" s="64" t="e">
        <f t="shared" si="102"/>
        <v>#VALUE!</v>
      </c>
      <c r="BC160" s="64" t="e">
        <f t="shared" si="102"/>
        <v>#VALUE!</v>
      </c>
      <c r="BD160" s="64" t="e">
        <f t="shared" si="102"/>
        <v>#VALUE!</v>
      </c>
      <c r="BE160" s="64" t="e">
        <f>COUNTIFS($L$13:$L$22,"HT",BE$13:BE$54,"A")+COUNTIFS($L$13:$L$22,"HT",BE$13:BE$54,"SL")</f>
        <v>#VALUE!</v>
      </c>
      <c r="BF160" s="200" t="e">
        <f t="shared" si="91"/>
        <v>#VALUE!</v>
      </c>
      <c r="BH160" s="202"/>
    </row>
    <row r="161" spans="1:60" x14ac:dyDescent="0.3">
      <c r="A161" s="76" t="s">
        <v>138</v>
      </c>
      <c r="C161" s="76" t="s">
        <v>107</v>
      </c>
      <c r="D161" s="76"/>
      <c r="E161" s="77" t="s">
        <v>139</v>
      </c>
      <c r="F161" s="77" t="s">
        <v>130</v>
      </c>
      <c r="G161" s="77" t="s">
        <v>110</v>
      </c>
      <c r="H161" s="203"/>
      <c r="I161" s="82"/>
      <c r="J161" s="80"/>
      <c r="K161" s="81"/>
      <c r="L161" s="72"/>
      <c r="M161" s="61"/>
      <c r="N161" s="72"/>
      <c r="O161" s="287"/>
      <c r="P161" s="288"/>
      <c r="Q161" s="289"/>
      <c r="R161" s="279" t="s">
        <v>140</v>
      </c>
      <c r="S161" s="280"/>
      <c r="T161" s="280"/>
      <c r="U161" s="280"/>
      <c r="V161" s="280"/>
      <c r="W161" s="280"/>
      <c r="X161" s="79"/>
      <c r="Y161" s="79"/>
      <c r="Z161" s="79"/>
      <c r="AA161" s="64">
        <f t="shared" ref="AA161:BD161" si="103">COUNTIF(AA13:AA126,"U")+COUNTIF(AA13:AA126,"UC")+COUNTIF(AA13:AA126,"NCNS")+COUNTIF(AA13:AA126,"TR-U")+COUNTIF(AA13:AA126,"TR-UC")+COUNTIF(AA13:AA126,"TR-NCNS")</f>
        <v>0</v>
      </c>
      <c r="AB161" s="64">
        <f t="shared" si="103"/>
        <v>5</v>
      </c>
      <c r="AC161" s="64">
        <f t="shared" si="103"/>
        <v>6</v>
      </c>
      <c r="AD161" s="64">
        <f t="shared" si="103"/>
        <v>0</v>
      </c>
      <c r="AE161" s="64">
        <f t="shared" si="103"/>
        <v>5</v>
      </c>
      <c r="AF161" s="64">
        <f t="shared" si="103"/>
        <v>0</v>
      </c>
      <c r="AG161" s="64">
        <f t="shared" si="103"/>
        <v>0</v>
      </c>
      <c r="AH161" s="64">
        <f t="shared" si="103"/>
        <v>0</v>
      </c>
      <c r="AI161" s="64">
        <f t="shared" si="103"/>
        <v>4</v>
      </c>
      <c r="AJ161" s="64">
        <f t="shared" si="103"/>
        <v>0</v>
      </c>
      <c r="AK161" s="64">
        <f t="shared" si="103"/>
        <v>3</v>
      </c>
      <c r="AL161" s="64">
        <f t="shared" si="103"/>
        <v>2</v>
      </c>
      <c r="AM161" s="64">
        <f t="shared" si="103"/>
        <v>3</v>
      </c>
      <c r="AN161" s="64">
        <f t="shared" si="103"/>
        <v>0</v>
      </c>
      <c r="AO161" s="64">
        <f t="shared" si="103"/>
        <v>0</v>
      </c>
      <c r="AP161" s="64">
        <f t="shared" si="103"/>
        <v>4</v>
      </c>
      <c r="AQ161" s="64">
        <f t="shared" si="103"/>
        <v>4</v>
      </c>
      <c r="AR161" s="64">
        <f t="shared" si="103"/>
        <v>2</v>
      </c>
      <c r="AS161" s="64">
        <f t="shared" si="103"/>
        <v>4</v>
      </c>
      <c r="AT161" s="64">
        <f t="shared" si="103"/>
        <v>3</v>
      </c>
      <c r="AU161" s="64">
        <f t="shared" si="103"/>
        <v>4</v>
      </c>
      <c r="AV161" s="64">
        <f t="shared" si="103"/>
        <v>1</v>
      </c>
      <c r="AW161" s="64">
        <f t="shared" si="103"/>
        <v>5</v>
      </c>
      <c r="AX161" s="64">
        <f t="shared" si="103"/>
        <v>4</v>
      </c>
      <c r="AY161" s="64">
        <f t="shared" si="103"/>
        <v>2</v>
      </c>
      <c r="AZ161" s="64">
        <f t="shared" si="103"/>
        <v>3</v>
      </c>
      <c r="BA161" s="64">
        <f t="shared" si="103"/>
        <v>5</v>
      </c>
      <c r="BB161" s="64">
        <f t="shared" si="103"/>
        <v>1</v>
      </c>
      <c r="BC161" s="64">
        <f t="shared" si="103"/>
        <v>0</v>
      </c>
      <c r="BD161" s="64">
        <f t="shared" si="103"/>
        <v>0</v>
      </c>
      <c r="BE161" s="64">
        <f>COUNTIF(BE13:BE54,"U")+COUNTIF(BE13:BE54,"UC")+COUNTIF(BE13:BE54,"NCNS")+COUNTIF(BE13:BE54,"TR-U")+COUNTIF(BE13:BE54,"TR-UC")+COUNTIF(BE13:BE54,"TR-NCNS")</f>
        <v>0</v>
      </c>
      <c r="BF161" s="200">
        <f t="shared" si="91"/>
        <v>70</v>
      </c>
      <c r="BH161" s="202"/>
    </row>
    <row r="162" spans="1:60" x14ac:dyDescent="0.3">
      <c r="A162" s="76" t="s">
        <v>141</v>
      </c>
      <c r="C162" s="76" t="s">
        <v>107</v>
      </c>
      <c r="D162" s="76"/>
      <c r="E162" s="77" t="s">
        <v>142</v>
      </c>
      <c r="F162" s="77" t="s">
        <v>130</v>
      </c>
      <c r="G162" s="77" t="s">
        <v>134</v>
      </c>
      <c r="H162" s="203"/>
      <c r="I162" s="80"/>
      <c r="J162" s="80"/>
      <c r="K162" s="81"/>
      <c r="L162" s="72"/>
      <c r="M162" s="61"/>
      <c r="N162" s="72"/>
      <c r="O162" s="287"/>
      <c r="P162" s="288"/>
      <c r="Q162" s="289"/>
      <c r="R162" s="279" t="s">
        <v>143</v>
      </c>
      <c r="S162" s="280"/>
      <c r="T162" s="280"/>
      <c r="U162" s="280"/>
      <c r="V162" s="280"/>
      <c r="W162" s="280"/>
      <c r="X162" s="79"/>
      <c r="Y162" s="79"/>
      <c r="Z162" s="79"/>
      <c r="AA162" s="74" t="e">
        <f>AA163+(AA164/2)</f>
        <v>#VALUE!</v>
      </c>
      <c r="AB162" s="74" t="e">
        <f t="shared" ref="AB162:BC162" si="104">AB163+(AB164/2)</f>
        <v>#VALUE!</v>
      </c>
      <c r="AC162" s="74" t="e">
        <f t="shared" si="104"/>
        <v>#VALUE!</v>
      </c>
      <c r="AD162" s="74" t="e">
        <f t="shared" si="104"/>
        <v>#VALUE!</v>
      </c>
      <c r="AE162" s="74" t="e">
        <f t="shared" si="104"/>
        <v>#VALUE!</v>
      </c>
      <c r="AF162" s="74" t="e">
        <f t="shared" si="104"/>
        <v>#VALUE!</v>
      </c>
      <c r="AG162" s="74" t="e">
        <f t="shared" si="104"/>
        <v>#VALUE!</v>
      </c>
      <c r="AH162" s="74" t="e">
        <f t="shared" si="104"/>
        <v>#VALUE!</v>
      </c>
      <c r="AI162" s="74" t="e">
        <f t="shared" si="104"/>
        <v>#VALUE!</v>
      </c>
      <c r="AJ162" s="74" t="e">
        <f t="shared" si="104"/>
        <v>#VALUE!</v>
      </c>
      <c r="AK162" s="74" t="e">
        <f t="shared" si="104"/>
        <v>#VALUE!</v>
      </c>
      <c r="AL162" s="74" t="e">
        <f t="shared" si="104"/>
        <v>#VALUE!</v>
      </c>
      <c r="AM162" s="74" t="e">
        <f t="shared" si="104"/>
        <v>#VALUE!</v>
      </c>
      <c r="AN162" s="74" t="e">
        <f t="shared" si="104"/>
        <v>#VALUE!</v>
      </c>
      <c r="AO162" s="74" t="e">
        <f t="shared" si="104"/>
        <v>#VALUE!</v>
      </c>
      <c r="AP162" s="74" t="e">
        <f t="shared" si="104"/>
        <v>#VALUE!</v>
      </c>
      <c r="AQ162" s="74" t="e">
        <f t="shared" si="104"/>
        <v>#VALUE!</v>
      </c>
      <c r="AR162" s="74" t="e">
        <f t="shared" si="104"/>
        <v>#VALUE!</v>
      </c>
      <c r="AS162" s="74" t="e">
        <f t="shared" si="104"/>
        <v>#VALUE!</v>
      </c>
      <c r="AT162" s="74" t="e">
        <f t="shared" si="104"/>
        <v>#VALUE!</v>
      </c>
      <c r="AU162" s="74" t="e">
        <f t="shared" si="104"/>
        <v>#VALUE!</v>
      </c>
      <c r="AV162" s="74" t="e">
        <f t="shared" si="104"/>
        <v>#VALUE!</v>
      </c>
      <c r="AW162" s="74" t="e">
        <f t="shared" si="104"/>
        <v>#VALUE!</v>
      </c>
      <c r="AX162" s="74" t="e">
        <f t="shared" si="104"/>
        <v>#VALUE!</v>
      </c>
      <c r="AY162" s="74" t="e">
        <f t="shared" si="104"/>
        <v>#VALUE!</v>
      </c>
      <c r="AZ162" s="74" t="e">
        <f t="shared" si="104"/>
        <v>#VALUE!</v>
      </c>
      <c r="BA162" s="74" t="e">
        <f t="shared" si="104"/>
        <v>#VALUE!</v>
      </c>
      <c r="BB162" s="74" t="e">
        <f t="shared" si="104"/>
        <v>#VALUE!</v>
      </c>
      <c r="BC162" s="74" t="e">
        <f t="shared" si="104"/>
        <v>#VALUE!</v>
      </c>
      <c r="BD162" s="74" t="e">
        <f>BD163+(BD164/2)</f>
        <v>#VALUE!</v>
      </c>
      <c r="BE162" s="74" t="e">
        <f>BE163+(BE164/2)</f>
        <v>#VALUE!</v>
      </c>
      <c r="BF162" s="204" t="e">
        <f t="shared" si="91"/>
        <v>#VALUE!</v>
      </c>
      <c r="BH162" s="202"/>
    </row>
    <row r="163" spans="1:60" x14ac:dyDescent="0.3">
      <c r="A163" s="76" t="s">
        <v>144</v>
      </c>
      <c r="C163" s="76" t="s">
        <v>107</v>
      </c>
      <c r="D163" s="76"/>
      <c r="E163" s="77" t="s">
        <v>145</v>
      </c>
      <c r="F163" s="77" t="s">
        <v>130</v>
      </c>
      <c r="G163" s="77" t="s">
        <v>134</v>
      </c>
      <c r="H163" s="203"/>
      <c r="I163" s="80"/>
      <c r="J163" s="80"/>
      <c r="K163" s="81"/>
      <c r="L163" s="72"/>
      <c r="M163" s="61"/>
      <c r="N163" s="72"/>
      <c r="O163" s="287"/>
      <c r="P163" s="288"/>
      <c r="Q163" s="289"/>
      <c r="R163" s="279" t="s">
        <v>146</v>
      </c>
      <c r="S163" s="280"/>
      <c r="T163" s="280"/>
      <c r="U163" s="280"/>
      <c r="V163" s="280"/>
      <c r="W163" s="280"/>
      <c r="X163" s="79"/>
      <c r="Y163" s="79"/>
      <c r="Z163" s="79"/>
      <c r="AA163" s="64" t="e">
        <f t="shared" ref="AA163:BD163" si="105">COUNTIFS($L$13:$L$105,"FT",AA$13:AA$126,"U")+COUNTIFS($L$13:$L$105,"FT",AA$13:AA$126,"UC")+COUNTIFS($L$13:$L$105,"FT",AA$13:AA$126,"NCNS")+COUNTIFS($L$13:$L$105,"FT",AA$13:AA$126,"TR-U")+COUNTIFS($L$13:$L$105,"FT",AA$13:AA$126,"TR-UC")+COUNTIFS($L$13:$L$105,"FT",AA$13:AA$126,"TR-NCNS")</f>
        <v>#VALUE!</v>
      </c>
      <c r="AB163" s="64" t="e">
        <f t="shared" si="105"/>
        <v>#VALUE!</v>
      </c>
      <c r="AC163" s="64" t="e">
        <f t="shared" si="105"/>
        <v>#VALUE!</v>
      </c>
      <c r="AD163" s="64" t="e">
        <f t="shared" si="105"/>
        <v>#VALUE!</v>
      </c>
      <c r="AE163" s="64" t="e">
        <f t="shared" si="105"/>
        <v>#VALUE!</v>
      </c>
      <c r="AF163" s="64" t="e">
        <f t="shared" si="105"/>
        <v>#VALUE!</v>
      </c>
      <c r="AG163" s="64" t="e">
        <f t="shared" si="105"/>
        <v>#VALUE!</v>
      </c>
      <c r="AH163" s="64" t="e">
        <f t="shared" si="105"/>
        <v>#VALUE!</v>
      </c>
      <c r="AI163" s="64" t="e">
        <f t="shared" si="105"/>
        <v>#VALUE!</v>
      </c>
      <c r="AJ163" s="64" t="e">
        <f t="shared" si="105"/>
        <v>#VALUE!</v>
      </c>
      <c r="AK163" s="64" t="e">
        <f t="shared" si="105"/>
        <v>#VALUE!</v>
      </c>
      <c r="AL163" s="64" t="e">
        <f t="shared" si="105"/>
        <v>#VALUE!</v>
      </c>
      <c r="AM163" s="64" t="e">
        <f t="shared" si="105"/>
        <v>#VALUE!</v>
      </c>
      <c r="AN163" s="64" t="e">
        <f t="shared" si="105"/>
        <v>#VALUE!</v>
      </c>
      <c r="AO163" s="64" t="e">
        <f t="shared" si="105"/>
        <v>#VALUE!</v>
      </c>
      <c r="AP163" s="64" t="e">
        <f t="shared" si="105"/>
        <v>#VALUE!</v>
      </c>
      <c r="AQ163" s="64" t="e">
        <f t="shared" si="105"/>
        <v>#VALUE!</v>
      </c>
      <c r="AR163" s="64" t="e">
        <f t="shared" si="105"/>
        <v>#VALUE!</v>
      </c>
      <c r="AS163" s="64" t="e">
        <f t="shared" si="105"/>
        <v>#VALUE!</v>
      </c>
      <c r="AT163" s="64" t="e">
        <f t="shared" si="105"/>
        <v>#VALUE!</v>
      </c>
      <c r="AU163" s="64" t="e">
        <f t="shared" si="105"/>
        <v>#VALUE!</v>
      </c>
      <c r="AV163" s="64" t="e">
        <f t="shared" si="105"/>
        <v>#VALUE!</v>
      </c>
      <c r="AW163" s="64" t="e">
        <f t="shared" si="105"/>
        <v>#VALUE!</v>
      </c>
      <c r="AX163" s="64" t="e">
        <f t="shared" si="105"/>
        <v>#VALUE!</v>
      </c>
      <c r="AY163" s="64" t="e">
        <f t="shared" si="105"/>
        <v>#VALUE!</v>
      </c>
      <c r="AZ163" s="64" t="e">
        <f t="shared" si="105"/>
        <v>#VALUE!</v>
      </c>
      <c r="BA163" s="64" t="e">
        <f t="shared" si="105"/>
        <v>#VALUE!</v>
      </c>
      <c r="BB163" s="64" t="e">
        <f t="shared" si="105"/>
        <v>#VALUE!</v>
      </c>
      <c r="BC163" s="64" t="e">
        <f t="shared" si="105"/>
        <v>#VALUE!</v>
      </c>
      <c r="BD163" s="64" t="e">
        <f t="shared" si="105"/>
        <v>#VALUE!</v>
      </c>
      <c r="BE163" s="64" t="e">
        <f>COUNTIFS($L$13:$L$22,"FT",BE$13:BE$54,"U")+COUNTIFS($L$13:$L$22,"FT",BE$13:BE$54,"UC")+COUNTIFS($L$13:$L$22,"FT",BE$13:BE$54,"NCNS")+COUNTIFS($L$13:$L$22,"FT",BE$13:BE$54,"TR-U")+COUNTIFS($L$13:$L$22,"FT",BE$13:BE$54,"TR-UC")+COUNTIFS($L$13:$L$22,"FT",BE$13:BE$54,"TR-NCNS")</f>
        <v>#VALUE!</v>
      </c>
      <c r="BF163" s="200" t="e">
        <f t="shared" si="91"/>
        <v>#VALUE!</v>
      </c>
      <c r="BH163" s="202"/>
    </row>
    <row r="164" spans="1:60" x14ac:dyDescent="0.3">
      <c r="A164" s="76" t="s">
        <v>147</v>
      </c>
      <c r="C164" s="76" t="s">
        <v>148</v>
      </c>
      <c r="D164" s="76"/>
      <c r="E164" s="77" t="s">
        <v>149</v>
      </c>
      <c r="F164" s="77"/>
      <c r="G164" s="77"/>
      <c r="H164" s="203"/>
      <c r="I164" s="80"/>
      <c r="J164" s="80"/>
      <c r="K164" s="81"/>
      <c r="L164" s="72"/>
      <c r="M164" s="61"/>
      <c r="N164" s="72"/>
      <c r="O164" s="287"/>
      <c r="P164" s="288"/>
      <c r="Q164" s="289"/>
      <c r="R164" s="279" t="s">
        <v>150</v>
      </c>
      <c r="S164" s="280"/>
      <c r="T164" s="280"/>
      <c r="U164" s="280"/>
      <c r="V164" s="280"/>
      <c r="W164" s="280"/>
      <c r="X164" s="79"/>
      <c r="Y164" s="79"/>
      <c r="Z164" s="79"/>
      <c r="AA164" s="64" t="e">
        <f t="shared" ref="AA164:BD164" si="106">COUNTIFS($L$13:$L$105,"HT",AA$13:AA$126,"U")+COUNTIFS($L$13:$L$105,"HT",AA$13:AA$126,"UC")+COUNTIFS($L$13:$L$105,"HT",AA$13:AA$126,"NCNS")+COUNTIFS($L$13:$L$105,"HT",AA$13:AA$126,"TR-U")+COUNTIFS($L$13:$L$105,"HT",AA$13:AA$126,"TR-UC")+COUNTIFS($L$13:$L$105,"HT",AA$13:AA$126,"TR-NCNS")</f>
        <v>#VALUE!</v>
      </c>
      <c r="AB164" s="64" t="e">
        <f t="shared" si="106"/>
        <v>#VALUE!</v>
      </c>
      <c r="AC164" s="64" t="e">
        <f t="shared" si="106"/>
        <v>#VALUE!</v>
      </c>
      <c r="AD164" s="64" t="e">
        <f t="shared" si="106"/>
        <v>#VALUE!</v>
      </c>
      <c r="AE164" s="64" t="e">
        <f t="shared" si="106"/>
        <v>#VALUE!</v>
      </c>
      <c r="AF164" s="64" t="e">
        <f t="shared" si="106"/>
        <v>#VALUE!</v>
      </c>
      <c r="AG164" s="64" t="e">
        <f t="shared" si="106"/>
        <v>#VALUE!</v>
      </c>
      <c r="AH164" s="64" t="e">
        <f t="shared" si="106"/>
        <v>#VALUE!</v>
      </c>
      <c r="AI164" s="64" t="e">
        <f t="shared" si="106"/>
        <v>#VALUE!</v>
      </c>
      <c r="AJ164" s="64" t="e">
        <f t="shared" si="106"/>
        <v>#VALUE!</v>
      </c>
      <c r="AK164" s="64" t="e">
        <f t="shared" si="106"/>
        <v>#VALUE!</v>
      </c>
      <c r="AL164" s="64" t="e">
        <f t="shared" si="106"/>
        <v>#VALUE!</v>
      </c>
      <c r="AM164" s="64" t="e">
        <f t="shared" si="106"/>
        <v>#VALUE!</v>
      </c>
      <c r="AN164" s="64" t="e">
        <f t="shared" si="106"/>
        <v>#VALUE!</v>
      </c>
      <c r="AO164" s="64" t="e">
        <f t="shared" si="106"/>
        <v>#VALUE!</v>
      </c>
      <c r="AP164" s="64" t="e">
        <f t="shared" si="106"/>
        <v>#VALUE!</v>
      </c>
      <c r="AQ164" s="64" t="e">
        <f t="shared" si="106"/>
        <v>#VALUE!</v>
      </c>
      <c r="AR164" s="64" t="e">
        <f t="shared" si="106"/>
        <v>#VALUE!</v>
      </c>
      <c r="AS164" s="64" t="e">
        <f t="shared" si="106"/>
        <v>#VALUE!</v>
      </c>
      <c r="AT164" s="64" t="e">
        <f t="shared" si="106"/>
        <v>#VALUE!</v>
      </c>
      <c r="AU164" s="64" t="e">
        <f t="shared" si="106"/>
        <v>#VALUE!</v>
      </c>
      <c r="AV164" s="64" t="e">
        <f t="shared" si="106"/>
        <v>#VALUE!</v>
      </c>
      <c r="AW164" s="64" t="e">
        <f t="shared" si="106"/>
        <v>#VALUE!</v>
      </c>
      <c r="AX164" s="64" t="e">
        <f t="shared" si="106"/>
        <v>#VALUE!</v>
      </c>
      <c r="AY164" s="64" t="e">
        <f t="shared" si="106"/>
        <v>#VALUE!</v>
      </c>
      <c r="AZ164" s="64" t="e">
        <f t="shared" si="106"/>
        <v>#VALUE!</v>
      </c>
      <c r="BA164" s="64" t="e">
        <f t="shared" si="106"/>
        <v>#VALUE!</v>
      </c>
      <c r="BB164" s="64" t="e">
        <f t="shared" si="106"/>
        <v>#VALUE!</v>
      </c>
      <c r="BC164" s="64" t="e">
        <f t="shared" si="106"/>
        <v>#VALUE!</v>
      </c>
      <c r="BD164" s="64" t="e">
        <f t="shared" si="106"/>
        <v>#VALUE!</v>
      </c>
      <c r="BE164" s="64" t="e">
        <f>COUNTIFS($L$13:$L$22,"HT",BE$13:BE$54,"U")+COUNTIFS($L$22:$L$64,"HT",BE$22:BE$64,"UC")+COUNTIFS($L$22:$L$64,"HT",BE$22:BE$64,"NCNS")+COUNTIFS($L$13:$L$22,"HT",BE$13:BE$54,"TR-U")+COUNTIFS($L$22:$L$64,"HT",BE$22:BE$64,"TR-UC")+COUNTIFS($L$22:$L$64,"HT",BE$22:BE$64,"TR-NCNS")</f>
        <v>#VALUE!</v>
      </c>
      <c r="BF164" s="200" t="e">
        <f t="shared" si="91"/>
        <v>#VALUE!</v>
      </c>
      <c r="BH164" s="202"/>
    </row>
    <row r="165" spans="1:60" x14ac:dyDescent="0.3">
      <c r="A165" s="76" t="s">
        <v>151</v>
      </c>
      <c r="C165" s="76" t="s">
        <v>148</v>
      </c>
      <c r="D165" s="76"/>
      <c r="E165" s="77" t="s">
        <v>152</v>
      </c>
      <c r="F165" s="77"/>
      <c r="G165" s="77"/>
      <c r="H165" s="203"/>
      <c r="I165" s="80"/>
      <c r="J165" s="80"/>
      <c r="K165" s="81"/>
      <c r="L165" s="72"/>
      <c r="M165" s="61"/>
      <c r="N165" s="72"/>
      <c r="O165" s="287"/>
      <c r="P165" s="288"/>
      <c r="Q165" s="289"/>
      <c r="R165" s="279" t="s">
        <v>153</v>
      </c>
      <c r="S165" s="280"/>
      <c r="T165" s="280"/>
      <c r="U165" s="280"/>
      <c r="V165" s="280"/>
      <c r="W165" s="280"/>
      <c r="X165" s="79"/>
      <c r="Y165" s="79"/>
      <c r="Z165" s="79"/>
      <c r="AA165" s="64">
        <f t="shared" ref="AA165:BD165" si="107">COUNTIF(AA13:AA126,"S")+COUNTIF(AA13:AA126,"TR-S")</f>
        <v>0</v>
      </c>
      <c r="AB165" s="64">
        <f t="shared" si="107"/>
        <v>0</v>
      </c>
      <c r="AC165" s="64">
        <f t="shared" si="107"/>
        <v>0</v>
      </c>
      <c r="AD165" s="64">
        <f t="shared" si="107"/>
        <v>0</v>
      </c>
      <c r="AE165" s="64">
        <f t="shared" si="107"/>
        <v>0</v>
      </c>
      <c r="AF165" s="64">
        <f t="shared" si="107"/>
        <v>0</v>
      </c>
      <c r="AG165" s="64">
        <f t="shared" si="107"/>
        <v>0</v>
      </c>
      <c r="AH165" s="64">
        <f t="shared" si="107"/>
        <v>0</v>
      </c>
      <c r="AI165" s="64">
        <f t="shared" si="107"/>
        <v>0</v>
      </c>
      <c r="AJ165" s="64">
        <f t="shared" si="107"/>
        <v>0</v>
      </c>
      <c r="AK165" s="64">
        <f t="shared" si="107"/>
        <v>0</v>
      </c>
      <c r="AL165" s="64">
        <f t="shared" si="107"/>
        <v>0</v>
      </c>
      <c r="AM165" s="64">
        <f t="shared" si="107"/>
        <v>0</v>
      </c>
      <c r="AN165" s="64">
        <f t="shared" si="107"/>
        <v>0</v>
      </c>
      <c r="AO165" s="64">
        <f t="shared" si="107"/>
        <v>0</v>
      </c>
      <c r="AP165" s="64">
        <f t="shared" si="107"/>
        <v>0</v>
      </c>
      <c r="AQ165" s="64">
        <f t="shared" si="107"/>
        <v>0</v>
      </c>
      <c r="AR165" s="64">
        <f t="shared" si="107"/>
        <v>0</v>
      </c>
      <c r="AS165" s="64">
        <f t="shared" si="107"/>
        <v>0</v>
      </c>
      <c r="AT165" s="64">
        <f t="shared" si="107"/>
        <v>0</v>
      </c>
      <c r="AU165" s="64">
        <f t="shared" si="107"/>
        <v>0</v>
      </c>
      <c r="AV165" s="64">
        <f t="shared" si="107"/>
        <v>0</v>
      </c>
      <c r="AW165" s="64">
        <f t="shared" si="107"/>
        <v>0</v>
      </c>
      <c r="AX165" s="64">
        <f t="shared" si="107"/>
        <v>0</v>
      </c>
      <c r="AY165" s="64">
        <f t="shared" si="107"/>
        <v>0</v>
      </c>
      <c r="AZ165" s="64">
        <f t="shared" si="107"/>
        <v>0</v>
      </c>
      <c r="BA165" s="64">
        <f t="shared" si="107"/>
        <v>0</v>
      </c>
      <c r="BB165" s="64">
        <f t="shared" si="107"/>
        <v>0</v>
      </c>
      <c r="BC165" s="64">
        <f t="shared" si="107"/>
        <v>0</v>
      </c>
      <c r="BD165" s="64">
        <f t="shared" si="107"/>
        <v>0</v>
      </c>
      <c r="BE165" s="64">
        <f>COUNTIF(BE13:BE54,"S")+COUNTIF(BE13:BE54,"TR-S")</f>
        <v>0</v>
      </c>
      <c r="BF165" s="200">
        <f t="shared" ref="BF165:BF171" si="108">MAX(AA165:BE165)</f>
        <v>0</v>
      </c>
      <c r="BH165" s="202"/>
    </row>
    <row r="166" spans="1:60" x14ac:dyDescent="0.3">
      <c r="A166" s="76" t="s">
        <v>154</v>
      </c>
      <c r="C166" s="76" t="s">
        <v>155</v>
      </c>
      <c r="D166" s="76"/>
      <c r="E166" s="77" t="s">
        <v>156</v>
      </c>
      <c r="F166" s="77"/>
      <c r="G166" s="77"/>
      <c r="H166" s="203"/>
      <c r="I166" s="59"/>
      <c r="J166" s="59"/>
      <c r="K166" s="83"/>
      <c r="L166" s="84"/>
      <c r="M166" s="61"/>
      <c r="N166" s="72"/>
      <c r="O166" s="287"/>
      <c r="P166" s="288"/>
      <c r="Q166" s="289"/>
      <c r="R166" s="279" t="s">
        <v>157</v>
      </c>
      <c r="S166" s="280"/>
      <c r="T166" s="280"/>
      <c r="U166" s="280"/>
      <c r="V166" s="280"/>
      <c r="W166" s="280"/>
      <c r="X166" s="79"/>
      <c r="Y166" s="79"/>
      <c r="Z166" s="79"/>
      <c r="AA166" s="74" t="e">
        <f>AA167+(AA168/2)</f>
        <v>#VALUE!</v>
      </c>
      <c r="AB166" s="74" t="e">
        <f t="shared" ref="AB166:BC166" si="109">AB167+(AB168/2)</f>
        <v>#VALUE!</v>
      </c>
      <c r="AC166" s="74" t="e">
        <f t="shared" si="109"/>
        <v>#VALUE!</v>
      </c>
      <c r="AD166" s="74" t="e">
        <f t="shared" si="109"/>
        <v>#VALUE!</v>
      </c>
      <c r="AE166" s="74" t="e">
        <f t="shared" si="109"/>
        <v>#VALUE!</v>
      </c>
      <c r="AF166" s="74" t="e">
        <f t="shared" si="109"/>
        <v>#VALUE!</v>
      </c>
      <c r="AG166" s="74" t="e">
        <f t="shared" si="109"/>
        <v>#VALUE!</v>
      </c>
      <c r="AH166" s="74" t="e">
        <f t="shared" si="109"/>
        <v>#VALUE!</v>
      </c>
      <c r="AI166" s="74" t="e">
        <f t="shared" si="109"/>
        <v>#VALUE!</v>
      </c>
      <c r="AJ166" s="74" t="e">
        <f t="shared" si="109"/>
        <v>#VALUE!</v>
      </c>
      <c r="AK166" s="74" t="e">
        <f t="shared" si="109"/>
        <v>#VALUE!</v>
      </c>
      <c r="AL166" s="74" t="e">
        <f t="shared" si="109"/>
        <v>#VALUE!</v>
      </c>
      <c r="AM166" s="74" t="e">
        <f t="shared" si="109"/>
        <v>#VALUE!</v>
      </c>
      <c r="AN166" s="74" t="e">
        <f t="shared" si="109"/>
        <v>#VALUE!</v>
      </c>
      <c r="AO166" s="74" t="e">
        <f t="shared" si="109"/>
        <v>#VALUE!</v>
      </c>
      <c r="AP166" s="74" t="e">
        <f t="shared" si="109"/>
        <v>#VALUE!</v>
      </c>
      <c r="AQ166" s="74" t="e">
        <f t="shared" si="109"/>
        <v>#VALUE!</v>
      </c>
      <c r="AR166" s="74" t="e">
        <f t="shared" si="109"/>
        <v>#VALUE!</v>
      </c>
      <c r="AS166" s="74" t="e">
        <f t="shared" si="109"/>
        <v>#VALUE!</v>
      </c>
      <c r="AT166" s="74" t="e">
        <f t="shared" si="109"/>
        <v>#VALUE!</v>
      </c>
      <c r="AU166" s="74" t="e">
        <f t="shared" si="109"/>
        <v>#VALUE!</v>
      </c>
      <c r="AV166" s="74" t="e">
        <f t="shared" si="109"/>
        <v>#VALUE!</v>
      </c>
      <c r="AW166" s="74" t="e">
        <f t="shared" si="109"/>
        <v>#VALUE!</v>
      </c>
      <c r="AX166" s="74" t="e">
        <f t="shared" si="109"/>
        <v>#VALUE!</v>
      </c>
      <c r="AY166" s="74" t="e">
        <f t="shared" si="109"/>
        <v>#VALUE!</v>
      </c>
      <c r="AZ166" s="74" t="e">
        <f t="shared" si="109"/>
        <v>#VALUE!</v>
      </c>
      <c r="BA166" s="74" t="e">
        <f t="shared" si="109"/>
        <v>#VALUE!</v>
      </c>
      <c r="BB166" s="74" t="e">
        <f t="shared" si="109"/>
        <v>#VALUE!</v>
      </c>
      <c r="BC166" s="74" t="e">
        <f t="shared" si="109"/>
        <v>#VALUE!</v>
      </c>
      <c r="BD166" s="74" t="e">
        <f>BD167+(BD168/2)</f>
        <v>#VALUE!</v>
      </c>
      <c r="BE166" s="74" t="e">
        <f>BE167+(BE168/2)</f>
        <v>#VALUE!</v>
      </c>
      <c r="BF166" s="204" t="e">
        <f t="shared" si="108"/>
        <v>#VALUE!</v>
      </c>
      <c r="BH166" s="202"/>
    </row>
    <row r="167" spans="1:60" x14ac:dyDescent="0.3">
      <c r="A167" s="76" t="s">
        <v>158</v>
      </c>
      <c r="C167" s="76" t="s">
        <v>155</v>
      </c>
      <c r="D167" s="76"/>
      <c r="E167" s="77" t="s">
        <v>159</v>
      </c>
      <c r="F167" s="77"/>
      <c r="G167" s="77"/>
      <c r="H167" s="203"/>
      <c r="I167" s="59"/>
      <c r="J167" s="59"/>
      <c r="K167" s="83"/>
      <c r="L167" s="84"/>
      <c r="M167" s="61"/>
      <c r="N167" s="72"/>
      <c r="O167" s="287"/>
      <c r="P167" s="288"/>
      <c r="Q167" s="289"/>
      <c r="R167" s="279" t="s">
        <v>160</v>
      </c>
      <c r="S167" s="280"/>
      <c r="T167" s="280"/>
      <c r="U167" s="280"/>
      <c r="V167" s="280"/>
      <c r="W167" s="280"/>
      <c r="X167" s="79"/>
      <c r="Y167" s="79"/>
      <c r="Z167" s="79"/>
      <c r="AA167" s="64" t="e">
        <f t="shared" ref="AA167:BD167" si="110">COUNTIFS($L$13:$L$105,"FT",AA$13:AA$126,"S")+COUNTIFS($L$13:$L$105,"FT",AA$13:AA$126,"TR-S")</f>
        <v>#VALUE!</v>
      </c>
      <c r="AB167" s="64" t="e">
        <f t="shared" si="110"/>
        <v>#VALUE!</v>
      </c>
      <c r="AC167" s="64" t="e">
        <f t="shared" si="110"/>
        <v>#VALUE!</v>
      </c>
      <c r="AD167" s="64" t="e">
        <f t="shared" si="110"/>
        <v>#VALUE!</v>
      </c>
      <c r="AE167" s="64" t="e">
        <f t="shared" si="110"/>
        <v>#VALUE!</v>
      </c>
      <c r="AF167" s="64" t="e">
        <f t="shared" si="110"/>
        <v>#VALUE!</v>
      </c>
      <c r="AG167" s="64" t="e">
        <f t="shared" si="110"/>
        <v>#VALUE!</v>
      </c>
      <c r="AH167" s="64" t="e">
        <f t="shared" si="110"/>
        <v>#VALUE!</v>
      </c>
      <c r="AI167" s="64" t="e">
        <f t="shared" si="110"/>
        <v>#VALUE!</v>
      </c>
      <c r="AJ167" s="64" t="e">
        <f t="shared" si="110"/>
        <v>#VALUE!</v>
      </c>
      <c r="AK167" s="64" t="e">
        <f t="shared" si="110"/>
        <v>#VALUE!</v>
      </c>
      <c r="AL167" s="64" t="e">
        <f t="shared" si="110"/>
        <v>#VALUE!</v>
      </c>
      <c r="AM167" s="64" t="e">
        <f t="shared" si="110"/>
        <v>#VALUE!</v>
      </c>
      <c r="AN167" s="64" t="e">
        <f t="shared" si="110"/>
        <v>#VALUE!</v>
      </c>
      <c r="AO167" s="64" t="e">
        <f t="shared" si="110"/>
        <v>#VALUE!</v>
      </c>
      <c r="AP167" s="64" t="e">
        <f t="shared" si="110"/>
        <v>#VALUE!</v>
      </c>
      <c r="AQ167" s="64" t="e">
        <f t="shared" si="110"/>
        <v>#VALUE!</v>
      </c>
      <c r="AR167" s="64" t="e">
        <f t="shared" si="110"/>
        <v>#VALUE!</v>
      </c>
      <c r="AS167" s="64" t="e">
        <f t="shared" si="110"/>
        <v>#VALUE!</v>
      </c>
      <c r="AT167" s="64" t="e">
        <f t="shared" si="110"/>
        <v>#VALUE!</v>
      </c>
      <c r="AU167" s="64" t="e">
        <f t="shared" si="110"/>
        <v>#VALUE!</v>
      </c>
      <c r="AV167" s="64" t="e">
        <f t="shared" si="110"/>
        <v>#VALUE!</v>
      </c>
      <c r="AW167" s="64" t="e">
        <f t="shared" si="110"/>
        <v>#VALUE!</v>
      </c>
      <c r="AX167" s="64" t="e">
        <f t="shared" si="110"/>
        <v>#VALUE!</v>
      </c>
      <c r="AY167" s="64" t="e">
        <f t="shared" si="110"/>
        <v>#VALUE!</v>
      </c>
      <c r="AZ167" s="64" t="e">
        <f t="shared" si="110"/>
        <v>#VALUE!</v>
      </c>
      <c r="BA167" s="64" t="e">
        <f t="shared" si="110"/>
        <v>#VALUE!</v>
      </c>
      <c r="BB167" s="64" t="e">
        <f t="shared" si="110"/>
        <v>#VALUE!</v>
      </c>
      <c r="BC167" s="64" t="e">
        <f t="shared" si="110"/>
        <v>#VALUE!</v>
      </c>
      <c r="BD167" s="64" t="e">
        <f t="shared" si="110"/>
        <v>#VALUE!</v>
      </c>
      <c r="BE167" s="64" t="e">
        <f>COUNTIFS($L$13:$L$22,"FT",BE$13:BE$54,"S")+COUNTIFS($L$13:$L$22,"FT",BE$13:BE$54,"TR-S")</f>
        <v>#VALUE!</v>
      </c>
      <c r="BF167" s="200" t="e">
        <f t="shared" si="108"/>
        <v>#VALUE!</v>
      </c>
      <c r="BH167" s="202"/>
    </row>
    <row r="168" spans="1:60" x14ac:dyDescent="0.3">
      <c r="A168" s="76" t="s">
        <v>161</v>
      </c>
      <c r="C168" s="76" t="s">
        <v>155</v>
      </c>
      <c r="D168" s="76"/>
      <c r="E168" s="77" t="s">
        <v>162</v>
      </c>
      <c r="F168" s="77"/>
      <c r="G168" s="77"/>
      <c r="I168" s="59"/>
      <c r="J168" s="59"/>
      <c r="K168" s="83"/>
      <c r="L168" s="84"/>
      <c r="M168" s="61"/>
      <c r="N168" s="72"/>
      <c r="O168" s="287"/>
      <c r="P168" s="288"/>
      <c r="Q168" s="289"/>
      <c r="R168" s="279" t="s">
        <v>163</v>
      </c>
      <c r="S168" s="280"/>
      <c r="T168" s="280"/>
      <c r="U168" s="280"/>
      <c r="V168" s="280"/>
      <c r="W168" s="280"/>
      <c r="X168" s="79"/>
      <c r="Y168" s="79"/>
      <c r="Z168" s="79"/>
      <c r="AA168" s="64" t="e">
        <f t="shared" ref="AA168:BD168" si="111">COUNTIFS($L$13:$L$105,"HT",AA$13:AA$126,"S")+COUNTIFS($L$13:$L$105,"HT",AA$13:AA$126,"TR-S")</f>
        <v>#VALUE!</v>
      </c>
      <c r="AB168" s="64" t="e">
        <f t="shared" si="111"/>
        <v>#VALUE!</v>
      </c>
      <c r="AC168" s="64" t="e">
        <f t="shared" si="111"/>
        <v>#VALUE!</v>
      </c>
      <c r="AD168" s="64" t="e">
        <f t="shared" si="111"/>
        <v>#VALUE!</v>
      </c>
      <c r="AE168" s="64" t="e">
        <f t="shared" si="111"/>
        <v>#VALUE!</v>
      </c>
      <c r="AF168" s="64" t="e">
        <f t="shared" si="111"/>
        <v>#VALUE!</v>
      </c>
      <c r="AG168" s="64" t="e">
        <f t="shared" si="111"/>
        <v>#VALUE!</v>
      </c>
      <c r="AH168" s="64" t="e">
        <f t="shared" si="111"/>
        <v>#VALUE!</v>
      </c>
      <c r="AI168" s="64" t="e">
        <f t="shared" si="111"/>
        <v>#VALUE!</v>
      </c>
      <c r="AJ168" s="64" t="e">
        <f t="shared" si="111"/>
        <v>#VALUE!</v>
      </c>
      <c r="AK168" s="64" t="e">
        <f t="shared" si="111"/>
        <v>#VALUE!</v>
      </c>
      <c r="AL168" s="64" t="e">
        <f t="shared" si="111"/>
        <v>#VALUE!</v>
      </c>
      <c r="AM168" s="64" t="e">
        <f t="shared" si="111"/>
        <v>#VALUE!</v>
      </c>
      <c r="AN168" s="64" t="e">
        <f t="shared" si="111"/>
        <v>#VALUE!</v>
      </c>
      <c r="AO168" s="64" t="e">
        <f t="shared" si="111"/>
        <v>#VALUE!</v>
      </c>
      <c r="AP168" s="64" t="e">
        <f t="shared" si="111"/>
        <v>#VALUE!</v>
      </c>
      <c r="AQ168" s="64" t="e">
        <f t="shared" si="111"/>
        <v>#VALUE!</v>
      </c>
      <c r="AR168" s="64" t="e">
        <f t="shared" si="111"/>
        <v>#VALUE!</v>
      </c>
      <c r="AS168" s="64" t="e">
        <f t="shared" si="111"/>
        <v>#VALUE!</v>
      </c>
      <c r="AT168" s="64" t="e">
        <f t="shared" si="111"/>
        <v>#VALUE!</v>
      </c>
      <c r="AU168" s="64" t="e">
        <f t="shared" si="111"/>
        <v>#VALUE!</v>
      </c>
      <c r="AV168" s="64" t="e">
        <f t="shared" si="111"/>
        <v>#VALUE!</v>
      </c>
      <c r="AW168" s="64" t="e">
        <f t="shared" si="111"/>
        <v>#VALUE!</v>
      </c>
      <c r="AX168" s="64" t="e">
        <f t="shared" si="111"/>
        <v>#VALUE!</v>
      </c>
      <c r="AY168" s="64" t="e">
        <f t="shared" si="111"/>
        <v>#VALUE!</v>
      </c>
      <c r="AZ168" s="64" t="e">
        <f t="shared" si="111"/>
        <v>#VALUE!</v>
      </c>
      <c r="BA168" s="64" t="e">
        <f t="shared" si="111"/>
        <v>#VALUE!</v>
      </c>
      <c r="BB168" s="64" t="e">
        <f t="shared" si="111"/>
        <v>#VALUE!</v>
      </c>
      <c r="BC168" s="64" t="e">
        <f t="shared" si="111"/>
        <v>#VALUE!</v>
      </c>
      <c r="BD168" s="64" t="e">
        <f t="shared" si="111"/>
        <v>#VALUE!</v>
      </c>
      <c r="BE168" s="64" t="e">
        <f>COUNTIFS($L$13:$L$22,"HT",BE$13:BE$54,"S")+COUNTIFS($L$13:$L$22,"HT",BE$13:BE$54,"TR-S")</f>
        <v>#VALUE!</v>
      </c>
      <c r="BF168" s="200" t="e">
        <f t="shared" si="108"/>
        <v>#VALUE!</v>
      </c>
      <c r="BH168" s="202"/>
    </row>
    <row r="169" spans="1:60" x14ac:dyDescent="0.3">
      <c r="A169" s="76" t="s">
        <v>164</v>
      </c>
      <c r="C169" s="76" t="s">
        <v>155</v>
      </c>
      <c r="D169" s="76"/>
      <c r="E169" s="77" t="s">
        <v>165</v>
      </c>
      <c r="F169" s="77"/>
      <c r="G169" s="77"/>
      <c r="I169" s="59"/>
      <c r="J169" s="59"/>
      <c r="K169" s="83"/>
      <c r="L169" s="84"/>
      <c r="M169" s="61"/>
      <c r="N169" s="72"/>
      <c r="O169" s="287"/>
      <c r="P169" s="288"/>
      <c r="Q169" s="289"/>
      <c r="R169" s="279" t="s">
        <v>166</v>
      </c>
      <c r="S169" s="280"/>
      <c r="T169" s="280"/>
      <c r="U169" s="280"/>
      <c r="V169" s="280"/>
      <c r="W169" s="280"/>
      <c r="X169" s="79"/>
      <c r="Y169" s="79"/>
      <c r="Z169" s="79"/>
      <c r="AA169" s="64">
        <f t="shared" ref="AA169:BD169" si="112">COUNTIF(AA13:AA126,"TD")+COUNTIF(AA13:AA126,"PR")</f>
        <v>0</v>
      </c>
      <c r="AB169" s="64">
        <f t="shared" si="112"/>
        <v>0</v>
      </c>
      <c r="AC169" s="64">
        <f t="shared" si="112"/>
        <v>0</v>
      </c>
      <c r="AD169" s="64">
        <f t="shared" si="112"/>
        <v>1</v>
      </c>
      <c r="AE169" s="64">
        <f t="shared" si="112"/>
        <v>1</v>
      </c>
      <c r="AF169" s="64">
        <f t="shared" si="112"/>
        <v>1</v>
      </c>
      <c r="AG169" s="64">
        <f t="shared" si="112"/>
        <v>1</v>
      </c>
      <c r="AH169" s="64">
        <f t="shared" si="112"/>
        <v>1</v>
      </c>
      <c r="AI169" s="64">
        <f t="shared" si="112"/>
        <v>1</v>
      </c>
      <c r="AJ169" s="64">
        <f t="shared" si="112"/>
        <v>1</v>
      </c>
      <c r="AK169" s="64">
        <f t="shared" si="112"/>
        <v>1</v>
      </c>
      <c r="AL169" s="64">
        <f t="shared" si="112"/>
        <v>1</v>
      </c>
      <c r="AM169" s="64">
        <f t="shared" si="112"/>
        <v>1</v>
      </c>
      <c r="AN169" s="64">
        <f t="shared" si="112"/>
        <v>1</v>
      </c>
      <c r="AO169" s="64">
        <f t="shared" si="112"/>
        <v>1</v>
      </c>
      <c r="AP169" s="64">
        <f t="shared" si="112"/>
        <v>1</v>
      </c>
      <c r="AQ169" s="64">
        <f t="shared" si="112"/>
        <v>1</v>
      </c>
      <c r="AR169" s="64">
        <f t="shared" si="112"/>
        <v>1</v>
      </c>
      <c r="AS169" s="64">
        <f t="shared" si="112"/>
        <v>1</v>
      </c>
      <c r="AT169" s="64">
        <f t="shared" si="112"/>
        <v>1</v>
      </c>
      <c r="AU169" s="64">
        <f t="shared" si="112"/>
        <v>1</v>
      </c>
      <c r="AV169" s="64">
        <f t="shared" si="112"/>
        <v>1</v>
      </c>
      <c r="AW169" s="64">
        <f t="shared" si="112"/>
        <v>1</v>
      </c>
      <c r="AX169" s="64">
        <f t="shared" si="112"/>
        <v>1</v>
      </c>
      <c r="AY169" s="64">
        <f t="shared" si="112"/>
        <v>3</v>
      </c>
      <c r="AZ169" s="64">
        <f t="shared" si="112"/>
        <v>3</v>
      </c>
      <c r="BA169" s="64">
        <f t="shared" si="112"/>
        <v>3</v>
      </c>
      <c r="BB169" s="64">
        <f t="shared" si="112"/>
        <v>3</v>
      </c>
      <c r="BC169" s="64">
        <f t="shared" si="112"/>
        <v>0</v>
      </c>
      <c r="BD169" s="64">
        <f t="shared" si="112"/>
        <v>0</v>
      </c>
      <c r="BE169" s="64">
        <f>COUNTIF(BE13:BE54,"TD")+COUNTIF(BE13:BE54,"PR")</f>
        <v>0</v>
      </c>
      <c r="BF169" s="200">
        <f t="shared" si="108"/>
        <v>3</v>
      </c>
      <c r="BH169" s="202"/>
    </row>
    <row r="170" spans="1:60" x14ac:dyDescent="0.3">
      <c r="A170" s="76" t="s">
        <v>167</v>
      </c>
      <c r="C170" s="76"/>
      <c r="D170" s="76"/>
      <c r="E170" s="77" t="s">
        <v>168</v>
      </c>
      <c r="F170" s="77"/>
      <c r="G170" s="77"/>
      <c r="I170" s="59"/>
      <c r="J170" s="59"/>
      <c r="K170" s="83"/>
      <c r="L170" s="84"/>
      <c r="M170" s="61"/>
      <c r="N170" s="72"/>
      <c r="O170" s="287"/>
      <c r="P170" s="288"/>
      <c r="Q170" s="289"/>
      <c r="R170" s="279" t="s">
        <v>169</v>
      </c>
      <c r="S170" s="280"/>
      <c r="T170" s="280"/>
      <c r="U170" s="280"/>
      <c r="V170" s="280"/>
      <c r="W170" s="280"/>
      <c r="X170" s="79"/>
      <c r="Y170" s="79"/>
      <c r="Z170" s="79"/>
      <c r="AA170" s="64">
        <f t="shared" ref="AA170:BD170" si="113">COUNTIF(AA13:AA126,"RS")</f>
        <v>0</v>
      </c>
      <c r="AB170" s="64">
        <f t="shared" si="113"/>
        <v>0</v>
      </c>
      <c r="AC170" s="64">
        <f t="shared" si="113"/>
        <v>0</v>
      </c>
      <c r="AD170" s="64">
        <f t="shared" si="113"/>
        <v>1</v>
      </c>
      <c r="AE170" s="64">
        <f t="shared" si="113"/>
        <v>1</v>
      </c>
      <c r="AF170" s="64">
        <f t="shared" si="113"/>
        <v>1</v>
      </c>
      <c r="AG170" s="64">
        <f t="shared" si="113"/>
        <v>1</v>
      </c>
      <c r="AH170" s="64">
        <f t="shared" si="113"/>
        <v>1</v>
      </c>
      <c r="AI170" s="64">
        <f t="shared" si="113"/>
        <v>1</v>
      </c>
      <c r="AJ170" s="64">
        <f t="shared" si="113"/>
        <v>1</v>
      </c>
      <c r="AK170" s="64">
        <f t="shared" si="113"/>
        <v>2</v>
      </c>
      <c r="AL170" s="64">
        <f t="shared" si="113"/>
        <v>2</v>
      </c>
      <c r="AM170" s="64">
        <f t="shared" si="113"/>
        <v>2</v>
      </c>
      <c r="AN170" s="64">
        <f t="shared" si="113"/>
        <v>4</v>
      </c>
      <c r="AO170" s="64">
        <f t="shared" si="113"/>
        <v>4</v>
      </c>
      <c r="AP170" s="64">
        <f t="shared" si="113"/>
        <v>4</v>
      </c>
      <c r="AQ170" s="64">
        <f t="shared" si="113"/>
        <v>4</v>
      </c>
      <c r="AR170" s="64">
        <f t="shared" si="113"/>
        <v>4</v>
      </c>
      <c r="AS170" s="64">
        <f t="shared" si="113"/>
        <v>5</v>
      </c>
      <c r="AT170" s="64">
        <f t="shared" si="113"/>
        <v>5</v>
      </c>
      <c r="AU170" s="64">
        <f t="shared" si="113"/>
        <v>5</v>
      </c>
      <c r="AV170" s="64">
        <f t="shared" si="113"/>
        <v>6</v>
      </c>
      <c r="AW170" s="64">
        <f t="shared" si="113"/>
        <v>6</v>
      </c>
      <c r="AX170" s="64">
        <f t="shared" si="113"/>
        <v>6</v>
      </c>
      <c r="AY170" s="64">
        <f t="shared" si="113"/>
        <v>6</v>
      </c>
      <c r="AZ170" s="64">
        <f t="shared" si="113"/>
        <v>6</v>
      </c>
      <c r="BA170" s="64">
        <f t="shared" si="113"/>
        <v>6</v>
      </c>
      <c r="BB170" s="64">
        <f t="shared" si="113"/>
        <v>6</v>
      </c>
      <c r="BC170" s="64">
        <f t="shared" si="113"/>
        <v>0</v>
      </c>
      <c r="BD170" s="64">
        <f t="shared" si="113"/>
        <v>0</v>
      </c>
      <c r="BE170" s="64">
        <f>COUNTIF(BE13:BE54,"RS")</f>
        <v>0</v>
      </c>
      <c r="BF170" s="200">
        <f t="shared" si="108"/>
        <v>6</v>
      </c>
      <c r="BH170" s="202"/>
    </row>
    <row r="171" spans="1:60" x14ac:dyDescent="0.3">
      <c r="A171" s="76"/>
      <c r="C171" s="76"/>
      <c r="D171" s="76"/>
      <c r="E171" s="77"/>
      <c r="F171" s="77"/>
      <c r="G171" s="77"/>
      <c r="I171" s="59"/>
      <c r="J171" s="59"/>
      <c r="K171" s="83"/>
      <c r="L171" s="84"/>
      <c r="M171" s="61"/>
      <c r="N171" s="72"/>
      <c r="O171" s="287"/>
      <c r="P171" s="288"/>
      <c r="Q171" s="289"/>
      <c r="R171" s="279" t="s">
        <v>170</v>
      </c>
      <c r="S171" s="280"/>
      <c r="T171" s="280"/>
      <c r="U171" s="280"/>
      <c r="V171" s="280"/>
      <c r="W171" s="280"/>
      <c r="X171" s="79"/>
      <c r="Y171" s="79"/>
      <c r="Z171" s="79"/>
      <c r="AA171" s="64">
        <f t="shared" ref="AA171:BD171" si="114">COUNTIF(AA13:AA126,"TM")</f>
        <v>0</v>
      </c>
      <c r="AB171" s="64">
        <f t="shared" si="114"/>
        <v>0</v>
      </c>
      <c r="AC171" s="64">
        <f t="shared" si="114"/>
        <v>4</v>
      </c>
      <c r="AD171" s="64">
        <f t="shared" si="114"/>
        <v>5</v>
      </c>
      <c r="AE171" s="64">
        <f t="shared" si="114"/>
        <v>6</v>
      </c>
      <c r="AF171" s="64">
        <f t="shared" si="114"/>
        <v>7</v>
      </c>
      <c r="AG171" s="64">
        <f t="shared" si="114"/>
        <v>7</v>
      </c>
      <c r="AH171" s="64">
        <f t="shared" si="114"/>
        <v>7</v>
      </c>
      <c r="AI171" s="64">
        <f t="shared" si="114"/>
        <v>7</v>
      </c>
      <c r="AJ171" s="64">
        <f t="shared" si="114"/>
        <v>10</v>
      </c>
      <c r="AK171" s="64">
        <f t="shared" si="114"/>
        <v>13</v>
      </c>
      <c r="AL171" s="64">
        <f t="shared" si="114"/>
        <v>14</v>
      </c>
      <c r="AM171" s="64">
        <f t="shared" si="114"/>
        <v>14</v>
      </c>
      <c r="AN171" s="64">
        <f t="shared" si="114"/>
        <v>14</v>
      </c>
      <c r="AO171" s="64">
        <f t="shared" si="114"/>
        <v>14</v>
      </c>
      <c r="AP171" s="64">
        <f t="shared" si="114"/>
        <v>14</v>
      </c>
      <c r="AQ171" s="64">
        <f t="shared" si="114"/>
        <v>14</v>
      </c>
      <c r="AR171" s="64">
        <f t="shared" si="114"/>
        <v>14</v>
      </c>
      <c r="AS171" s="64">
        <f t="shared" si="114"/>
        <v>14</v>
      </c>
      <c r="AT171" s="64">
        <f t="shared" si="114"/>
        <v>15</v>
      </c>
      <c r="AU171" s="64">
        <f t="shared" si="114"/>
        <v>15</v>
      </c>
      <c r="AV171" s="64">
        <f t="shared" si="114"/>
        <v>15</v>
      </c>
      <c r="AW171" s="64">
        <f t="shared" si="114"/>
        <v>15</v>
      </c>
      <c r="AX171" s="64">
        <f t="shared" si="114"/>
        <v>16</v>
      </c>
      <c r="AY171" s="64">
        <f t="shared" si="114"/>
        <v>17</v>
      </c>
      <c r="AZ171" s="64">
        <f t="shared" si="114"/>
        <v>17</v>
      </c>
      <c r="BA171" s="64">
        <f t="shared" si="114"/>
        <v>17</v>
      </c>
      <c r="BB171" s="64">
        <f t="shared" si="114"/>
        <v>17</v>
      </c>
      <c r="BC171" s="64">
        <f t="shared" si="114"/>
        <v>0</v>
      </c>
      <c r="BD171" s="64">
        <f t="shared" si="114"/>
        <v>0</v>
      </c>
      <c r="BE171" s="64">
        <f>COUNTIF(BE13:BE54,"TM")</f>
        <v>0</v>
      </c>
      <c r="BF171" s="200">
        <f t="shared" si="108"/>
        <v>17</v>
      </c>
      <c r="BH171" s="202"/>
    </row>
    <row r="172" spans="1:60" x14ac:dyDescent="0.3">
      <c r="A172" s="76"/>
      <c r="C172" s="76"/>
      <c r="D172" s="76"/>
      <c r="E172" s="77"/>
      <c r="F172" s="77"/>
      <c r="G172" s="77"/>
      <c r="I172" s="59"/>
      <c r="J172" s="59"/>
      <c r="K172" s="83"/>
      <c r="L172" s="84"/>
      <c r="M172" s="61"/>
      <c r="N172" s="72"/>
      <c r="O172" s="287"/>
      <c r="P172" s="288"/>
      <c r="Q172" s="289"/>
      <c r="R172" s="279" t="s">
        <v>161</v>
      </c>
      <c r="S172" s="280"/>
      <c r="T172" s="280"/>
      <c r="U172" s="280"/>
      <c r="V172" s="280"/>
      <c r="W172" s="280"/>
      <c r="X172" s="79"/>
      <c r="Y172" s="79"/>
      <c r="Z172" s="79"/>
      <c r="AA172" s="85">
        <f>IFERROR(IF(AA133&lt;10,0,((AA170+AA171)/(AA133+AA170+AA171))),0)</f>
        <v>0</v>
      </c>
      <c r="AB172" s="85">
        <f t="shared" ref="AB172:BF172" si="115">IFERROR(IF(AB133&lt;10,0,((AB170+AB171)/(AB133+AB170+AB171))),0)</f>
        <v>0</v>
      </c>
      <c r="AC172" s="85">
        <f t="shared" si="115"/>
        <v>0</v>
      </c>
      <c r="AD172" s="85">
        <f t="shared" si="115"/>
        <v>0</v>
      </c>
      <c r="AE172" s="85">
        <f t="shared" si="115"/>
        <v>0</v>
      </c>
      <c r="AF172" s="85">
        <f t="shared" si="115"/>
        <v>0</v>
      </c>
      <c r="AG172" s="85">
        <f t="shared" si="115"/>
        <v>0</v>
      </c>
      <c r="AH172" s="85">
        <f t="shared" si="115"/>
        <v>0</v>
      </c>
      <c r="AI172" s="85">
        <f t="shared" si="115"/>
        <v>0</v>
      </c>
      <c r="AJ172" s="85">
        <f t="shared" si="115"/>
        <v>0</v>
      </c>
      <c r="AK172" s="85">
        <f t="shared" si="115"/>
        <v>0</v>
      </c>
      <c r="AL172" s="85">
        <f t="shared" si="115"/>
        <v>0</v>
      </c>
      <c r="AM172" s="85">
        <f t="shared" si="115"/>
        <v>0</v>
      </c>
      <c r="AN172" s="85">
        <f t="shared" si="115"/>
        <v>0</v>
      </c>
      <c r="AO172" s="85">
        <f t="shared" si="115"/>
        <v>0</v>
      </c>
      <c r="AP172" s="85">
        <f t="shared" si="115"/>
        <v>0</v>
      </c>
      <c r="AQ172" s="85">
        <f t="shared" si="115"/>
        <v>0</v>
      </c>
      <c r="AR172" s="85">
        <f t="shared" si="115"/>
        <v>0</v>
      </c>
      <c r="AS172" s="85">
        <f t="shared" si="115"/>
        <v>0</v>
      </c>
      <c r="AT172" s="85">
        <f t="shared" si="115"/>
        <v>0</v>
      </c>
      <c r="AU172" s="85">
        <f t="shared" si="115"/>
        <v>0</v>
      </c>
      <c r="AV172" s="85">
        <f t="shared" si="115"/>
        <v>0</v>
      </c>
      <c r="AW172" s="85">
        <f t="shared" si="115"/>
        <v>0</v>
      </c>
      <c r="AX172" s="85">
        <f t="shared" si="115"/>
        <v>0</v>
      </c>
      <c r="AY172" s="85">
        <f t="shared" si="115"/>
        <v>0</v>
      </c>
      <c r="AZ172" s="85">
        <f t="shared" si="115"/>
        <v>0</v>
      </c>
      <c r="BA172" s="85">
        <f t="shared" si="115"/>
        <v>0</v>
      </c>
      <c r="BB172" s="85">
        <f t="shared" si="115"/>
        <v>0</v>
      </c>
      <c r="BC172" s="85">
        <f t="shared" si="115"/>
        <v>0</v>
      </c>
      <c r="BD172" s="85">
        <f t="shared" si="115"/>
        <v>0</v>
      </c>
      <c r="BE172" s="85">
        <f t="shared" si="115"/>
        <v>0</v>
      </c>
      <c r="BF172" s="86">
        <f t="shared" si="115"/>
        <v>0</v>
      </c>
      <c r="BH172" s="202"/>
    </row>
    <row r="173" spans="1:60" x14ac:dyDescent="0.3">
      <c r="A173" s="76"/>
      <c r="C173" s="76"/>
      <c r="D173" s="76"/>
      <c r="E173" s="77"/>
      <c r="F173" s="77"/>
      <c r="G173" s="77"/>
      <c r="I173" s="59"/>
      <c r="J173" s="59"/>
      <c r="K173" s="83"/>
      <c r="L173" s="84"/>
      <c r="M173" s="61"/>
      <c r="N173" s="72"/>
      <c r="O173" s="287"/>
      <c r="P173" s="288"/>
      <c r="Q173" s="289"/>
      <c r="R173" s="279" t="s">
        <v>164</v>
      </c>
      <c r="S173" s="280"/>
      <c r="T173" s="280"/>
      <c r="U173" s="280"/>
      <c r="V173" s="280"/>
      <c r="W173" s="280"/>
      <c r="X173" s="79"/>
      <c r="Y173" s="79"/>
      <c r="Z173" s="79"/>
      <c r="AA173" s="85">
        <f>IFERROR(IF(AA133&lt;10,0,(AA170/(AA133+AA170+AA171))),0)</f>
        <v>0</v>
      </c>
      <c r="AB173" s="85">
        <f t="shared" ref="AB173:BF173" si="116">IFERROR(IF(AB133&lt;10,0,(AB170/(AB133+AB170+AB171))),0)</f>
        <v>0</v>
      </c>
      <c r="AC173" s="85">
        <f t="shared" si="116"/>
        <v>0</v>
      </c>
      <c r="AD173" s="85">
        <f t="shared" si="116"/>
        <v>0</v>
      </c>
      <c r="AE173" s="85">
        <f t="shared" si="116"/>
        <v>0</v>
      </c>
      <c r="AF173" s="85">
        <f t="shared" si="116"/>
        <v>0</v>
      </c>
      <c r="AG173" s="85">
        <f t="shared" si="116"/>
        <v>0</v>
      </c>
      <c r="AH173" s="85">
        <f t="shared" si="116"/>
        <v>0</v>
      </c>
      <c r="AI173" s="85">
        <f t="shared" si="116"/>
        <v>0</v>
      </c>
      <c r="AJ173" s="85">
        <f t="shared" si="116"/>
        <v>0</v>
      </c>
      <c r="AK173" s="85">
        <f t="shared" si="116"/>
        <v>0</v>
      </c>
      <c r="AL173" s="85">
        <f t="shared" si="116"/>
        <v>0</v>
      </c>
      <c r="AM173" s="85">
        <f t="shared" si="116"/>
        <v>0</v>
      </c>
      <c r="AN173" s="85">
        <f t="shared" si="116"/>
        <v>0</v>
      </c>
      <c r="AO173" s="85">
        <f t="shared" si="116"/>
        <v>0</v>
      </c>
      <c r="AP173" s="85">
        <f t="shared" si="116"/>
        <v>0</v>
      </c>
      <c r="AQ173" s="85">
        <f t="shared" si="116"/>
        <v>0</v>
      </c>
      <c r="AR173" s="85">
        <f t="shared" si="116"/>
        <v>0</v>
      </c>
      <c r="AS173" s="85">
        <f t="shared" si="116"/>
        <v>0</v>
      </c>
      <c r="AT173" s="85">
        <f t="shared" si="116"/>
        <v>0</v>
      </c>
      <c r="AU173" s="85">
        <f t="shared" si="116"/>
        <v>0</v>
      </c>
      <c r="AV173" s="85">
        <f t="shared" si="116"/>
        <v>0</v>
      </c>
      <c r="AW173" s="85">
        <f t="shared" si="116"/>
        <v>0</v>
      </c>
      <c r="AX173" s="85">
        <f t="shared" si="116"/>
        <v>0</v>
      </c>
      <c r="AY173" s="85">
        <f t="shared" si="116"/>
        <v>0</v>
      </c>
      <c r="AZ173" s="85">
        <f t="shared" si="116"/>
        <v>0</v>
      </c>
      <c r="BA173" s="85">
        <f t="shared" si="116"/>
        <v>0</v>
      </c>
      <c r="BB173" s="85">
        <f t="shared" si="116"/>
        <v>0</v>
      </c>
      <c r="BC173" s="85">
        <f t="shared" si="116"/>
        <v>0</v>
      </c>
      <c r="BD173" s="85">
        <f t="shared" si="116"/>
        <v>0</v>
      </c>
      <c r="BE173" s="85">
        <f t="shared" si="116"/>
        <v>0</v>
      </c>
      <c r="BF173" s="86">
        <f t="shared" si="116"/>
        <v>0</v>
      </c>
      <c r="BH173" s="202"/>
    </row>
    <row r="174" spans="1:60" x14ac:dyDescent="0.3">
      <c r="A174" s="76"/>
      <c r="C174" s="76"/>
      <c r="D174" s="76"/>
      <c r="E174" s="77"/>
      <c r="F174" s="77"/>
      <c r="G174" s="77"/>
      <c r="I174" s="59"/>
      <c r="J174" s="59"/>
      <c r="K174" s="83"/>
      <c r="L174" s="84"/>
      <c r="M174" s="61"/>
      <c r="N174" s="72"/>
      <c r="O174" s="287"/>
      <c r="P174" s="288"/>
      <c r="Q174" s="289"/>
      <c r="R174" s="279" t="s">
        <v>171</v>
      </c>
      <c r="S174" s="280"/>
      <c r="T174" s="280"/>
      <c r="U174" s="280"/>
      <c r="V174" s="280"/>
      <c r="W174" s="280"/>
      <c r="X174" s="79"/>
      <c r="Y174" s="79"/>
      <c r="Z174" s="79"/>
      <c r="AA174" s="85">
        <f>IFERROR(IF(AA133&lt;10,0,(AA171/(AA133+AA170+AA171))),0)</f>
        <v>0</v>
      </c>
      <c r="AB174" s="85">
        <f t="shared" ref="AB174:BF174" si="117">IFERROR(IF(AB133&lt;10,0,(AB171/(AB133+AB170+AB171))),0)</f>
        <v>0</v>
      </c>
      <c r="AC174" s="85">
        <f t="shared" si="117"/>
        <v>0</v>
      </c>
      <c r="AD174" s="85">
        <f t="shared" si="117"/>
        <v>0</v>
      </c>
      <c r="AE174" s="85">
        <f t="shared" si="117"/>
        <v>0</v>
      </c>
      <c r="AF174" s="85">
        <f t="shared" si="117"/>
        <v>0</v>
      </c>
      <c r="AG174" s="85">
        <f t="shared" si="117"/>
        <v>0</v>
      </c>
      <c r="AH174" s="85">
        <f t="shared" si="117"/>
        <v>0</v>
      </c>
      <c r="AI174" s="85">
        <f t="shared" si="117"/>
        <v>0</v>
      </c>
      <c r="AJ174" s="85">
        <f t="shared" si="117"/>
        <v>0</v>
      </c>
      <c r="AK174" s="85">
        <f t="shared" si="117"/>
        <v>0</v>
      </c>
      <c r="AL174" s="85">
        <f t="shared" si="117"/>
        <v>0</v>
      </c>
      <c r="AM174" s="85">
        <f t="shared" si="117"/>
        <v>0</v>
      </c>
      <c r="AN174" s="85">
        <f t="shared" si="117"/>
        <v>0</v>
      </c>
      <c r="AO174" s="85">
        <f t="shared" si="117"/>
        <v>0</v>
      </c>
      <c r="AP174" s="85">
        <f t="shared" si="117"/>
        <v>0</v>
      </c>
      <c r="AQ174" s="85">
        <f t="shared" si="117"/>
        <v>0</v>
      </c>
      <c r="AR174" s="85">
        <f t="shared" si="117"/>
        <v>0</v>
      </c>
      <c r="AS174" s="85">
        <f t="shared" si="117"/>
        <v>0</v>
      </c>
      <c r="AT174" s="85">
        <f t="shared" si="117"/>
        <v>0</v>
      </c>
      <c r="AU174" s="85">
        <f t="shared" si="117"/>
        <v>0</v>
      </c>
      <c r="AV174" s="85">
        <f t="shared" si="117"/>
        <v>0</v>
      </c>
      <c r="AW174" s="85">
        <f t="shared" si="117"/>
        <v>0</v>
      </c>
      <c r="AX174" s="85">
        <f t="shared" si="117"/>
        <v>0</v>
      </c>
      <c r="AY174" s="85">
        <f t="shared" si="117"/>
        <v>0</v>
      </c>
      <c r="AZ174" s="85">
        <f t="shared" si="117"/>
        <v>0</v>
      </c>
      <c r="BA174" s="85">
        <f t="shared" si="117"/>
        <v>0</v>
      </c>
      <c r="BB174" s="85">
        <f t="shared" si="117"/>
        <v>0</v>
      </c>
      <c r="BC174" s="85">
        <f t="shared" si="117"/>
        <v>0</v>
      </c>
      <c r="BD174" s="85">
        <f t="shared" si="117"/>
        <v>0</v>
      </c>
      <c r="BE174" s="85">
        <f t="shared" si="117"/>
        <v>0</v>
      </c>
      <c r="BF174" s="86">
        <f t="shared" si="117"/>
        <v>0</v>
      </c>
      <c r="BH174" s="202"/>
    </row>
    <row r="175" spans="1:60" x14ac:dyDescent="0.3">
      <c r="A175" s="76"/>
      <c r="C175" s="76"/>
      <c r="D175" s="76"/>
      <c r="E175" s="77"/>
      <c r="F175" s="77"/>
      <c r="G175" s="77"/>
      <c r="I175" s="59"/>
      <c r="J175" s="59"/>
      <c r="K175" s="83"/>
      <c r="L175" s="84"/>
      <c r="M175" s="61"/>
      <c r="N175" s="72"/>
      <c r="O175" s="287"/>
      <c r="P175" s="288"/>
      <c r="Q175" s="289"/>
      <c r="R175" s="279" t="s">
        <v>172</v>
      </c>
      <c r="S175" s="280"/>
      <c r="T175" s="280"/>
      <c r="U175" s="280"/>
      <c r="V175" s="280"/>
      <c r="W175" s="280"/>
      <c r="X175" s="79"/>
      <c r="Y175" s="79"/>
      <c r="Z175" s="79"/>
      <c r="AA175" s="87" t="str">
        <f>IFERROR(((AA158+AA162)/AA137),"")</f>
        <v/>
      </c>
      <c r="AB175" s="87" t="str">
        <f t="shared" ref="AB175:BF175" si="118">IFERROR(((AB158+AB162)/AB137),"")</f>
        <v/>
      </c>
      <c r="AC175" s="87" t="str">
        <f t="shared" si="118"/>
        <v/>
      </c>
      <c r="AD175" s="87" t="str">
        <f t="shared" si="118"/>
        <v/>
      </c>
      <c r="AE175" s="87" t="str">
        <f t="shared" si="118"/>
        <v/>
      </c>
      <c r="AF175" s="87" t="str">
        <f t="shared" si="118"/>
        <v/>
      </c>
      <c r="AG175" s="87" t="str">
        <f t="shared" si="118"/>
        <v/>
      </c>
      <c r="AH175" s="87" t="str">
        <f t="shared" si="118"/>
        <v/>
      </c>
      <c r="AI175" s="87" t="str">
        <f t="shared" si="118"/>
        <v/>
      </c>
      <c r="AJ175" s="87" t="str">
        <f t="shared" si="118"/>
        <v/>
      </c>
      <c r="AK175" s="87" t="str">
        <f t="shared" si="118"/>
        <v/>
      </c>
      <c r="AL175" s="87" t="str">
        <f t="shared" si="118"/>
        <v/>
      </c>
      <c r="AM175" s="87" t="str">
        <f t="shared" si="118"/>
        <v/>
      </c>
      <c r="AN175" s="87" t="str">
        <f t="shared" si="118"/>
        <v/>
      </c>
      <c r="AO175" s="87" t="str">
        <f t="shared" si="118"/>
        <v/>
      </c>
      <c r="AP175" s="87" t="str">
        <f t="shared" si="118"/>
        <v/>
      </c>
      <c r="AQ175" s="87" t="str">
        <f t="shared" si="118"/>
        <v/>
      </c>
      <c r="AR175" s="87" t="str">
        <f t="shared" si="118"/>
        <v/>
      </c>
      <c r="AS175" s="87" t="str">
        <f t="shared" si="118"/>
        <v/>
      </c>
      <c r="AT175" s="87" t="str">
        <f t="shared" si="118"/>
        <v/>
      </c>
      <c r="AU175" s="87" t="str">
        <f t="shared" si="118"/>
        <v/>
      </c>
      <c r="AV175" s="87" t="str">
        <f t="shared" si="118"/>
        <v/>
      </c>
      <c r="AW175" s="87" t="str">
        <f t="shared" si="118"/>
        <v/>
      </c>
      <c r="AX175" s="87" t="str">
        <f t="shared" si="118"/>
        <v/>
      </c>
      <c r="AY175" s="87" t="str">
        <f t="shared" si="118"/>
        <v/>
      </c>
      <c r="AZ175" s="87" t="str">
        <f t="shared" si="118"/>
        <v/>
      </c>
      <c r="BA175" s="87" t="str">
        <f t="shared" si="118"/>
        <v/>
      </c>
      <c r="BB175" s="87" t="str">
        <f t="shared" si="118"/>
        <v/>
      </c>
      <c r="BC175" s="87" t="str">
        <f t="shared" si="118"/>
        <v/>
      </c>
      <c r="BD175" s="87" t="str">
        <f t="shared" si="118"/>
        <v/>
      </c>
      <c r="BE175" s="87" t="str">
        <f t="shared" si="118"/>
        <v/>
      </c>
      <c r="BF175" s="86" t="str">
        <f t="shared" si="118"/>
        <v/>
      </c>
      <c r="BH175" s="202"/>
    </row>
    <row r="176" spans="1:60" x14ac:dyDescent="0.3">
      <c r="A176" s="76"/>
      <c r="C176" s="76"/>
      <c r="D176" s="76"/>
      <c r="E176" s="77"/>
      <c r="F176" s="77"/>
      <c r="G176" s="77"/>
      <c r="I176" s="80"/>
      <c r="J176" s="80"/>
      <c r="K176" s="81"/>
      <c r="L176" s="72"/>
      <c r="M176" s="61"/>
      <c r="N176" s="72"/>
      <c r="O176" s="287"/>
      <c r="P176" s="288"/>
      <c r="Q176" s="289"/>
      <c r="R176" s="279" t="s">
        <v>173</v>
      </c>
      <c r="S176" s="280"/>
      <c r="T176" s="280"/>
      <c r="U176" s="280"/>
      <c r="V176" s="280"/>
      <c r="W176" s="280"/>
      <c r="X176" s="79"/>
      <c r="Y176" s="79"/>
      <c r="Z176" s="79"/>
      <c r="AA176" s="87" t="str">
        <f>IFERROR((AA150+AA154)/(AA137+AA150+AA154),"")</f>
        <v/>
      </c>
      <c r="AB176" s="87" t="str">
        <f t="shared" ref="AB176:BF176" si="119">IFERROR((AB150+AB154)/(AB137+AB150+AB154),"")</f>
        <v/>
      </c>
      <c r="AC176" s="87" t="str">
        <f t="shared" si="119"/>
        <v/>
      </c>
      <c r="AD176" s="87" t="str">
        <f t="shared" si="119"/>
        <v/>
      </c>
      <c r="AE176" s="87" t="str">
        <f>IFERROR((AE150+AE154)/(AE137+AE150+AE154),"")</f>
        <v/>
      </c>
      <c r="AF176" s="87" t="str">
        <f t="shared" si="119"/>
        <v/>
      </c>
      <c r="AG176" s="87" t="str">
        <f t="shared" si="119"/>
        <v/>
      </c>
      <c r="AH176" s="87" t="str">
        <f t="shared" si="119"/>
        <v/>
      </c>
      <c r="AI176" s="87" t="str">
        <f t="shared" si="119"/>
        <v/>
      </c>
      <c r="AJ176" s="87" t="str">
        <f t="shared" si="119"/>
        <v/>
      </c>
      <c r="AK176" s="87" t="str">
        <f t="shared" si="119"/>
        <v/>
      </c>
      <c r="AL176" s="87" t="str">
        <f t="shared" si="119"/>
        <v/>
      </c>
      <c r="AM176" s="87" t="str">
        <f t="shared" si="119"/>
        <v/>
      </c>
      <c r="AN176" s="87" t="str">
        <f t="shared" si="119"/>
        <v/>
      </c>
      <c r="AO176" s="87" t="str">
        <f t="shared" si="119"/>
        <v/>
      </c>
      <c r="AP176" s="87" t="str">
        <f t="shared" si="119"/>
        <v/>
      </c>
      <c r="AQ176" s="87" t="str">
        <f t="shared" si="119"/>
        <v/>
      </c>
      <c r="AR176" s="87" t="str">
        <f t="shared" si="119"/>
        <v/>
      </c>
      <c r="AS176" s="87" t="str">
        <f t="shared" si="119"/>
        <v/>
      </c>
      <c r="AT176" s="87" t="str">
        <f t="shared" si="119"/>
        <v/>
      </c>
      <c r="AU176" s="87" t="str">
        <f t="shared" si="119"/>
        <v/>
      </c>
      <c r="AV176" s="87" t="str">
        <f t="shared" si="119"/>
        <v/>
      </c>
      <c r="AW176" s="87" t="str">
        <f t="shared" si="119"/>
        <v/>
      </c>
      <c r="AX176" s="87" t="str">
        <f t="shared" si="119"/>
        <v/>
      </c>
      <c r="AY176" s="87" t="str">
        <f t="shared" si="119"/>
        <v/>
      </c>
      <c r="AZ176" s="87" t="str">
        <f t="shared" si="119"/>
        <v/>
      </c>
      <c r="BA176" s="87" t="str">
        <f t="shared" si="119"/>
        <v/>
      </c>
      <c r="BB176" s="87" t="str">
        <f t="shared" si="119"/>
        <v/>
      </c>
      <c r="BC176" s="87" t="str">
        <f t="shared" si="119"/>
        <v/>
      </c>
      <c r="BD176" s="87" t="str">
        <f t="shared" si="119"/>
        <v/>
      </c>
      <c r="BE176" s="87" t="str">
        <f t="shared" si="119"/>
        <v/>
      </c>
      <c r="BF176" s="86" t="str">
        <f t="shared" si="119"/>
        <v/>
      </c>
      <c r="BH176" s="202"/>
    </row>
    <row r="177" spans="1:60" x14ac:dyDescent="0.3">
      <c r="A177" s="76"/>
      <c r="C177" s="76"/>
      <c r="D177" s="76"/>
      <c r="E177" s="77"/>
      <c r="F177" s="77"/>
      <c r="G177" s="77"/>
      <c r="I177" s="80"/>
      <c r="J177" s="80"/>
      <c r="K177" s="81"/>
      <c r="L177" s="72"/>
      <c r="M177" s="61"/>
      <c r="N177" s="72"/>
      <c r="O177" s="287"/>
      <c r="P177" s="288"/>
      <c r="Q177" s="289"/>
      <c r="R177" s="279" t="s">
        <v>174</v>
      </c>
      <c r="S177" s="280"/>
      <c r="T177" s="280"/>
      <c r="U177" s="280"/>
      <c r="V177" s="280"/>
      <c r="W177" s="280"/>
      <c r="X177" s="79"/>
      <c r="Y177" s="79"/>
      <c r="Z177" s="79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  <c r="BB177" s="64"/>
      <c r="BC177" s="64"/>
      <c r="BD177" s="64"/>
      <c r="BE177" s="64"/>
      <c r="BF177" s="200"/>
      <c r="BH177" s="202"/>
    </row>
    <row r="178" spans="1:60" x14ac:dyDescent="0.3">
      <c r="A178" s="76"/>
      <c r="C178" s="76"/>
      <c r="D178" s="76"/>
      <c r="E178" s="77"/>
      <c r="F178" s="77"/>
      <c r="G178" s="77"/>
      <c r="I178" s="80"/>
      <c r="J178" s="80"/>
      <c r="K178" s="81"/>
      <c r="L178" s="72"/>
      <c r="M178" s="61"/>
      <c r="N178" s="72"/>
      <c r="O178" s="287"/>
      <c r="P178" s="288"/>
      <c r="Q178" s="289"/>
      <c r="R178" s="279" t="s">
        <v>175</v>
      </c>
      <c r="S178" s="280"/>
      <c r="T178" s="280"/>
      <c r="U178" s="280"/>
      <c r="V178" s="280"/>
      <c r="W178" s="280"/>
      <c r="X178" s="79"/>
      <c r="Y178" s="79"/>
      <c r="Z178" s="79"/>
      <c r="AA178" s="64" t="e">
        <f>IF(AA137&lt;&gt;0,ROUNDUP(AA133*0.08,0),0)</f>
        <v>#VALUE!</v>
      </c>
      <c r="AB178" s="64" t="e">
        <f t="shared" ref="AB178:BE178" si="120">IF(AB137&lt;&gt;0,ROUNDUP(AB133*0.08,0),0)</f>
        <v>#VALUE!</v>
      </c>
      <c r="AC178" s="64" t="e">
        <f t="shared" si="120"/>
        <v>#VALUE!</v>
      </c>
      <c r="AD178" s="64" t="e">
        <f t="shared" si="120"/>
        <v>#VALUE!</v>
      </c>
      <c r="AE178" s="64" t="e">
        <f t="shared" si="120"/>
        <v>#VALUE!</v>
      </c>
      <c r="AF178" s="64" t="e">
        <f t="shared" si="120"/>
        <v>#VALUE!</v>
      </c>
      <c r="AG178" s="64" t="e">
        <f t="shared" si="120"/>
        <v>#VALUE!</v>
      </c>
      <c r="AH178" s="64" t="e">
        <f t="shared" si="120"/>
        <v>#VALUE!</v>
      </c>
      <c r="AI178" s="64" t="e">
        <f t="shared" si="120"/>
        <v>#VALUE!</v>
      </c>
      <c r="AJ178" s="64" t="e">
        <f t="shared" si="120"/>
        <v>#VALUE!</v>
      </c>
      <c r="AK178" s="64" t="e">
        <f t="shared" si="120"/>
        <v>#VALUE!</v>
      </c>
      <c r="AL178" s="64" t="e">
        <f t="shared" si="120"/>
        <v>#VALUE!</v>
      </c>
      <c r="AM178" s="64" t="e">
        <f t="shared" si="120"/>
        <v>#VALUE!</v>
      </c>
      <c r="AN178" s="64" t="e">
        <f t="shared" si="120"/>
        <v>#VALUE!</v>
      </c>
      <c r="AO178" s="64" t="e">
        <f t="shared" si="120"/>
        <v>#VALUE!</v>
      </c>
      <c r="AP178" s="64" t="e">
        <f t="shared" si="120"/>
        <v>#VALUE!</v>
      </c>
      <c r="AQ178" s="64" t="e">
        <f t="shared" si="120"/>
        <v>#VALUE!</v>
      </c>
      <c r="AR178" s="64" t="e">
        <f t="shared" si="120"/>
        <v>#VALUE!</v>
      </c>
      <c r="AS178" s="64" t="e">
        <f t="shared" si="120"/>
        <v>#VALUE!</v>
      </c>
      <c r="AT178" s="64" t="e">
        <f t="shared" si="120"/>
        <v>#VALUE!</v>
      </c>
      <c r="AU178" s="64" t="e">
        <f t="shared" si="120"/>
        <v>#VALUE!</v>
      </c>
      <c r="AV178" s="64" t="e">
        <f t="shared" si="120"/>
        <v>#VALUE!</v>
      </c>
      <c r="AW178" s="64" t="e">
        <f t="shared" si="120"/>
        <v>#VALUE!</v>
      </c>
      <c r="AX178" s="64" t="e">
        <f t="shared" si="120"/>
        <v>#VALUE!</v>
      </c>
      <c r="AY178" s="64" t="e">
        <f t="shared" si="120"/>
        <v>#VALUE!</v>
      </c>
      <c r="AZ178" s="64" t="e">
        <f t="shared" si="120"/>
        <v>#VALUE!</v>
      </c>
      <c r="BA178" s="64" t="e">
        <f t="shared" si="120"/>
        <v>#VALUE!</v>
      </c>
      <c r="BB178" s="64" t="e">
        <f t="shared" si="120"/>
        <v>#VALUE!</v>
      </c>
      <c r="BC178" s="64" t="e">
        <f t="shared" si="120"/>
        <v>#VALUE!</v>
      </c>
      <c r="BD178" s="64" t="e">
        <f t="shared" si="120"/>
        <v>#VALUE!</v>
      </c>
      <c r="BE178" s="64" t="e">
        <f t="shared" si="120"/>
        <v>#VALUE!</v>
      </c>
      <c r="BF178" s="200" t="e">
        <f>SUM(AA178:BE178)</f>
        <v>#VALUE!</v>
      </c>
      <c r="BH178" s="202"/>
    </row>
    <row r="179" spans="1:60" x14ac:dyDescent="0.3">
      <c r="A179" s="76"/>
      <c r="C179" s="76"/>
      <c r="D179" s="76"/>
      <c r="E179" s="77"/>
      <c r="F179" s="77"/>
      <c r="G179" s="77"/>
      <c r="I179" s="59"/>
      <c r="J179" s="59"/>
      <c r="K179" s="83"/>
      <c r="L179" s="84"/>
      <c r="M179" s="61"/>
      <c r="N179" s="72"/>
      <c r="O179" s="287"/>
      <c r="P179" s="288"/>
      <c r="Q179" s="289"/>
      <c r="R179" s="279"/>
      <c r="S179" s="280"/>
      <c r="T179" s="280"/>
      <c r="U179" s="280"/>
      <c r="V179" s="280"/>
      <c r="W179" s="280"/>
      <c r="X179" s="79"/>
      <c r="Y179" s="79"/>
      <c r="Z179" s="79"/>
      <c r="AA179" s="64" t="e">
        <f>AA162+AA158+AA154+AA150</f>
        <v>#VALUE!</v>
      </c>
      <c r="AB179" s="64" t="e">
        <f t="shared" ref="AB179:BE179" si="121">AB162+AB158+AB154+AB150</f>
        <v>#VALUE!</v>
      </c>
      <c r="AC179" s="64" t="e">
        <f t="shared" si="121"/>
        <v>#VALUE!</v>
      </c>
      <c r="AD179" s="64" t="e">
        <f t="shared" si="121"/>
        <v>#VALUE!</v>
      </c>
      <c r="AE179" s="64" t="e">
        <f t="shared" si="121"/>
        <v>#VALUE!</v>
      </c>
      <c r="AF179" s="64" t="e">
        <f t="shared" si="121"/>
        <v>#VALUE!</v>
      </c>
      <c r="AG179" s="64" t="e">
        <f t="shared" si="121"/>
        <v>#VALUE!</v>
      </c>
      <c r="AH179" s="64" t="e">
        <f t="shared" si="121"/>
        <v>#VALUE!</v>
      </c>
      <c r="AI179" s="64" t="e">
        <f t="shared" si="121"/>
        <v>#VALUE!</v>
      </c>
      <c r="AJ179" s="64" t="e">
        <f t="shared" si="121"/>
        <v>#VALUE!</v>
      </c>
      <c r="AK179" s="64" t="e">
        <f t="shared" si="121"/>
        <v>#VALUE!</v>
      </c>
      <c r="AL179" s="64" t="e">
        <f t="shared" si="121"/>
        <v>#VALUE!</v>
      </c>
      <c r="AM179" s="64" t="e">
        <f t="shared" si="121"/>
        <v>#VALUE!</v>
      </c>
      <c r="AN179" s="64" t="e">
        <f t="shared" si="121"/>
        <v>#VALUE!</v>
      </c>
      <c r="AO179" s="64" t="e">
        <f t="shared" si="121"/>
        <v>#VALUE!</v>
      </c>
      <c r="AP179" s="64" t="e">
        <f t="shared" si="121"/>
        <v>#VALUE!</v>
      </c>
      <c r="AQ179" s="64" t="e">
        <f t="shared" si="121"/>
        <v>#VALUE!</v>
      </c>
      <c r="AR179" s="64" t="e">
        <f t="shared" si="121"/>
        <v>#VALUE!</v>
      </c>
      <c r="AS179" s="64" t="e">
        <f t="shared" si="121"/>
        <v>#VALUE!</v>
      </c>
      <c r="AT179" s="64" t="e">
        <f t="shared" si="121"/>
        <v>#VALUE!</v>
      </c>
      <c r="AU179" s="64" t="e">
        <f t="shared" si="121"/>
        <v>#VALUE!</v>
      </c>
      <c r="AV179" s="64" t="e">
        <f t="shared" si="121"/>
        <v>#VALUE!</v>
      </c>
      <c r="AW179" s="64" t="e">
        <f t="shared" si="121"/>
        <v>#VALUE!</v>
      </c>
      <c r="AX179" s="64" t="e">
        <f t="shared" si="121"/>
        <v>#VALUE!</v>
      </c>
      <c r="AY179" s="64" t="e">
        <f t="shared" si="121"/>
        <v>#VALUE!</v>
      </c>
      <c r="AZ179" s="64" t="e">
        <f t="shared" si="121"/>
        <v>#VALUE!</v>
      </c>
      <c r="BA179" s="64" t="e">
        <f t="shared" si="121"/>
        <v>#VALUE!</v>
      </c>
      <c r="BB179" s="64" t="e">
        <f t="shared" si="121"/>
        <v>#VALUE!</v>
      </c>
      <c r="BC179" s="64" t="e">
        <f t="shared" si="121"/>
        <v>#VALUE!</v>
      </c>
      <c r="BD179" s="64" t="e">
        <f t="shared" si="121"/>
        <v>#VALUE!</v>
      </c>
      <c r="BE179" s="64" t="e">
        <f t="shared" si="121"/>
        <v>#VALUE!</v>
      </c>
      <c r="BF179" s="200" t="e">
        <f>SUM(AA179:BE179)</f>
        <v>#VALUE!</v>
      </c>
      <c r="BH179" s="202"/>
    </row>
    <row r="180" spans="1:60" x14ac:dyDescent="0.3">
      <c r="A180" s="76"/>
      <c r="C180" s="76"/>
      <c r="D180" s="76"/>
      <c r="E180" s="77"/>
      <c r="F180" s="77"/>
      <c r="G180" s="77"/>
      <c r="I180" s="59"/>
      <c r="J180" s="59"/>
      <c r="K180" s="83"/>
      <c r="L180" s="84"/>
      <c r="M180" s="61"/>
      <c r="N180" s="72"/>
      <c r="O180" s="287"/>
      <c r="P180" s="288"/>
      <c r="Q180" s="289"/>
      <c r="R180" s="279" t="s">
        <v>176</v>
      </c>
      <c r="S180" s="280"/>
      <c r="T180" s="280"/>
      <c r="U180" s="280"/>
      <c r="V180" s="280"/>
      <c r="W180" s="280"/>
      <c r="X180" s="79"/>
      <c r="Y180" s="79"/>
      <c r="Z180" s="79"/>
      <c r="AA180" s="88" t="e">
        <f>AA178-AA179</f>
        <v>#VALUE!</v>
      </c>
      <c r="AB180" s="88" t="e">
        <f t="shared" ref="AB180:BE180" si="122">AB178-AB179</f>
        <v>#VALUE!</v>
      </c>
      <c r="AC180" s="88" t="e">
        <f t="shared" si="122"/>
        <v>#VALUE!</v>
      </c>
      <c r="AD180" s="88" t="e">
        <f t="shared" si="122"/>
        <v>#VALUE!</v>
      </c>
      <c r="AE180" s="88" t="e">
        <f t="shared" si="122"/>
        <v>#VALUE!</v>
      </c>
      <c r="AF180" s="88" t="e">
        <f t="shared" si="122"/>
        <v>#VALUE!</v>
      </c>
      <c r="AG180" s="88" t="e">
        <f t="shared" si="122"/>
        <v>#VALUE!</v>
      </c>
      <c r="AH180" s="88" t="e">
        <f t="shared" si="122"/>
        <v>#VALUE!</v>
      </c>
      <c r="AI180" s="88" t="e">
        <f t="shared" si="122"/>
        <v>#VALUE!</v>
      </c>
      <c r="AJ180" s="88" t="e">
        <f t="shared" si="122"/>
        <v>#VALUE!</v>
      </c>
      <c r="AK180" s="88" t="e">
        <f t="shared" si="122"/>
        <v>#VALUE!</v>
      </c>
      <c r="AL180" s="88" t="e">
        <f t="shared" si="122"/>
        <v>#VALUE!</v>
      </c>
      <c r="AM180" s="88" t="e">
        <f t="shared" si="122"/>
        <v>#VALUE!</v>
      </c>
      <c r="AN180" s="88" t="e">
        <f t="shared" si="122"/>
        <v>#VALUE!</v>
      </c>
      <c r="AO180" s="88" t="e">
        <f t="shared" si="122"/>
        <v>#VALUE!</v>
      </c>
      <c r="AP180" s="88" t="e">
        <f t="shared" si="122"/>
        <v>#VALUE!</v>
      </c>
      <c r="AQ180" s="88" t="e">
        <f t="shared" si="122"/>
        <v>#VALUE!</v>
      </c>
      <c r="AR180" s="88" t="e">
        <f t="shared" si="122"/>
        <v>#VALUE!</v>
      </c>
      <c r="AS180" s="88" t="e">
        <f t="shared" si="122"/>
        <v>#VALUE!</v>
      </c>
      <c r="AT180" s="88" t="e">
        <f t="shared" si="122"/>
        <v>#VALUE!</v>
      </c>
      <c r="AU180" s="88" t="e">
        <f t="shared" si="122"/>
        <v>#VALUE!</v>
      </c>
      <c r="AV180" s="88" t="e">
        <f t="shared" si="122"/>
        <v>#VALUE!</v>
      </c>
      <c r="AW180" s="88" t="e">
        <f t="shared" si="122"/>
        <v>#VALUE!</v>
      </c>
      <c r="AX180" s="88" t="e">
        <f t="shared" si="122"/>
        <v>#VALUE!</v>
      </c>
      <c r="AY180" s="88" t="e">
        <f t="shared" si="122"/>
        <v>#VALUE!</v>
      </c>
      <c r="AZ180" s="88" t="e">
        <f t="shared" si="122"/>
        <v>#VALUE!</v>
      </c>
      <c r="BA180" s="88" t="e">
        <f t="shared" si="122"/>
        <v>#VALUE!</v>
      </c>
      <c r="BB180" s="88" t="e">
        <f t="shared" si="122"/>
        <v>#VALUE!</v>
      </c>
      <c r="BC180" s="88" t="e">
        <f t="shared" si="122"/>
        <v>#VALUE!</v>
      </c>
      <c r="BD180" s="88" t="e">
        <f t="shared" si="122"/>
        <v>#VALUE!</v>
      </c>
      <c r="BE180" s="88" t="e">
        <f t="shared" si="122"/>
        <v>#VALUE!</v>
      </c>
      <c r="BF180" s="206" t="e">
        <f>BF178-BF179</f>
        <v>#VALUE!</v>
      </c>
      <c r="BH180" s="202"/>
    </row>
    <row r="181" spans="1:60" x14ac:dyDescent="0.3">
      <c r="A181" s="76"/>
      <c r="C181" s="76"/>
      <c r="D181" s="76"/>
      <c r="E181" s="77"/>
      <c r="F181" s="77"/>
      <c r="G181" s="77"/>
      <c r="I181" s="59"/>
      <c r="J181" s="59"/>
      <c r="K181" s="83"/>
      <c r="L181" s="84"/>
      <c r="M181" s="61"/>
      <c r="N181" s="72"/>
      <c r="O181" s="287"/>
      <c r="P181" s="288"/>
      <c r="Q181" s="289"/>
      <c r="R181" s="279" t="s">
        <v>177</v>
      </c>
      <c r="S181" s="280"/>
      <c r="T181" s="280"/>
      <c r="U181" s="280"/>
      <c r="V181" s="280"/>
      <c r="W181" s="280"/>
      <c r="X181" s="90"/>
      <c r="Y181" s="90"/>
      <c r="Z181" s="90"/>
      <c r="BF181" s="207"/>
    </row>
    <row r="182" spans="1:60" ht="15" hidden="1" customHeight="1" thickBot="1" x14ac:dyDescent="0.35">
      <c r="A182" s="80"/>
      <c r="C182" s="80"/>
      <c r="D182" s="80"/>
      <c r="E182" s="80"/>
      <c r="F182" s="59"/>
      <c r="G182" s="59"/>
      <c r="I182" s="59"/>
      <c r="J182" s="59"/>
      <c r="K182" s="83"/>
      <c r="L182" s="84"/>
      <c r="M182" s="61"/>
      <c r="N182" s="72"/>
      <c r="O182" s="290"/>
      <c r="P182" s="291"/>
      <c r="Q182" s="292"/>
      <c r="R182" s="279" t="s">
        <v>178</v>
      </c>
      <c r="S182" s="280"/>
      <c r="T182" s="280"/>
      <c r="U182" s="280"/>
      <c r="V182" s="280"/>
      <c r="W182" s="280"/>
      <c r="X182" s="90"/>
      <c r="Y182" s="90"/>
      <c r="Z182" s="90"/>
      <c r="BF182" s="207"/>
    </row>
    <row r="183" spans="1:60" ht="14.4" hidden="1" customHeight="1" x14ac:dyDescent="0.3">
      <c r="A183" s="80"/>
      <c r="C183" s="80"/>
      <c r="D183" s="80"/>
      <c r="E183" s="80"/>
      <c r="F183" s="59"/>
      <c r="G183" s="59"/>
      <c r="O183" s="178"/>
      <c r="AA183" s="54" t="e">
        <f t="shared" ref="AA183:BE183" si="123">COUNTIFS(AA13:AA54,"",$F$13:$F$22,$O$184)</f>
        <v>#VALUE!</v>
      </c>
      <c r="AB183" s="54" t="e">
        <f t="shared" si="123"/>
        <v>#VALUE!</v>
      </c>
      <c r="AC183" s="54" t="e">
        <f t="shared" si="123"/>
        <v>#VALUE!</v>
      </c>
      <c r="AD183" s="54" t="e">
        <f t="shared" si="123"/>
        <v>#VALUE!</v>
      </c>
      <c r="AE183" s="54" t="e">
        <f t="shared" si="123"/>
        <v>#VALUE!</v>
      </c>
      <c r="AF183" s="54" t="e">
        <f t="shared" si="123"/>
        <v>#VALUE!</v>
      </c>
      <c r="AG183" s="54" t="e">
        <f t="shared" si="123"/>
        <v>#VALUE!</v>
      </c>
      <c r="AH183" s="54" t="e">
        <f t="shared" si="123"/>
        <v>#VALUE!</v>
      </c>
      <c r="AI183" s="54" t="e">
        <f t="shared" si="123"/>
        <v>#VALUE!</v>
      </c>
      <c r="AJ183" s="54" t="e">
        <f t="shared" si="123"/>
        <v>#VALUE!</v>
      </c>
      <c r="AK183" s="54" t="e">
        <f t="shared" si="123"/>
        <v>#VALUE!</v>
      </c>
      <c r="AL183" s="54" t="e">
        <f t="shared" si="123"/>
        <v>#VALUE!</v>
      </c>
      <c r="AM183" s="54" t="e">
        <f t="shared" si="123"/>
        <v>#VALUE!</v>
      </c>
      <c r="AN183" s="54" t="e">
        <f t="shared" si="123"/>
        <v>#VALUE!</v>
      </c>
      <c r="AO183" s="54" t="e">
        <f t="shared" si="123"/>
        <v>#VALUE!</v>
      </c>
      <c r="AP183" s="54" t="e">
        <f t="shared" si="123"/>
        <v>#VALUE!</v>
      </c>
      <c r="AQ183" s="54" t="e">
        <f t="shared" si="123"/>
        <v>#VALUE!</v>
      </c>
      <c r="AR183" s="54" t="e">
        <f t="shared" si="123"/>
        <v>#VALUE!</v>
      </c>
      <c r="AS183" s="54" t="e">
        <f t="shared" si="123"/>
        <v>#VALUE!</v>
      </c>
      <c r="AT183" s="54" t="e">
        <f t="shared" si="123"/>
        <v>#VALUE!</v>
      </c>
      <c r="AU183" s="54" t="e">
        <f t="shared" si="123"/>
        <v>#VALUE!</v>
      </c>
      <c r="AV183" s="54" t="e">
        <f t="shared" si="123"/>
        <v>#VALUE!</v>
      </c>
      <c r="AW183" s="54" t="e">
        <f t="shared" si="123"/>
        <v>#VALUE!</v>
      </c>
      <c r="AX183" s="54" t="e">
        <f t="shared" si="123"/>
        <v>#VALUE!</v>
      </c>
      <c r="AY183" s="54" t="e">
        <f t="shared" si="123"/>
        <v>#VALUE!</v>
      </c>
      <c r="AZ183" s="54" t="e">
        <f t="shared" si="123"/>
        <v>#VALUE!</v>
      </c>
      <c r="BA183" s="54" t="e">
        <f t="shared" si="123"/>
        <v>#VALUE!</v>
      </c>
      <c r="BB183" s="54" t="e">
        <f t="shared" si="123"/>
        <v>#VALUE!</v>
      </c>
      <c r="BC183" s="54" t="e">
        <f t="shared" si="123"/>
        <v>#VALUE!</v>
      </c>
      <c r="BD183" s="54" t="e">
        <f t="shared" si="123"/>
        <v>#VALUE!</v>
      </c>
      <c r="BE183" s="54" t="e">
        <f t="shared" si="123"/>
        <v>#VALUE!</v>
      </c>
      <c r="BF183" s="200" t="str">
        <f>IFERROR(AVERAGE(AA183:BE183),"")</f>
        <v/>
      </c>
      <c r="BG183" s="202"/>
    </row>
    <row r="184" spans="1:60" ht="14.4" hidden="1" customHeight="1" x14ac:dyDescent="0.3">
      <c r="A184" s="80"/>
      <c r="C184" s="80"/>
      <c r="D184" s="80"/>
      <c r="E184" s="80"/>
      <c r="F184" s="59"/>
      <c r="G184" s="59"/>
      <c r="O184" s="294" t="s">
        <v>179</v>
      </c>
      <c r="P184" s="294"/>
      <c r="Q184" s="294"/>
      <c r="AA184" s="64" t="e">
        <f>AA192+AA201+AA205+AA209+AA213+AA196+AA217</f>
        <v>#VALUE!</v>
      </c>
      <c r="AB184" s="64" t="e">
        <f t="shared" ref="AB184:BE184" si="124">AB192+AB201+AB205+AB209+AB213+AB196+AB217</f>
        <v>#VALUE!</v>
      </c>
      <c r="AC184" s="64" t="e">
        <f t="shared" si="124"/>
        <v>#VALUE!</v>
      </c>
      <c r="AD184" s="64" t="e">
        <f t="shared" si="124"/>
        <v>#VALUE!</v>
      </c>
      <c r="AE184" s="64" t="e">
        <f t="shared" si="124"/>
        <v>#VALUE!</v>
      </c>
      <c r="AF184" s="64" t="e">
        <f t="shared" si="124"/>
        <v>#VALUE!</v>
      </c>
      <c r="AG184" s="64" t="e">
        <f t="shared" si="124"/>
        <v>#VALUE!</v>
      </c>
      <c r="AH184" s="64" t="e">
        <f t="shared" si="124"/>
        <v>#VALUE!</v>
      </c>
      <c r="AI184" s="64" t="e">
        <f t="shared" si="124"/>
        <v>#VALUE!</v>
      </c>
      <c r="AJ184" s="64" t="e">
        <f t="shared" si="124"/>
        <v>#VALUE!</v>
      </c>
      <c r="AK184" s="64" t="e">
        <f t="shared" si="124"/>
        <v>#VALUE!</v>
      </c>
      <c r="AL184" s="64" t="e">
        <f t="shared" si="124"/>
        <v>#VALUE!</v>
      </c>
      <c r="AM184" s="64" t="e">
        <f t="shared" si="124"/>
        <v>#VALUE!</v>
      </c>
      <c r="AN184" s="64" t="e">
        <f t="shared" si="124"/>
        <v>#VALUE!</v>
      </c>
      <c r="AO184" s="64" t="e">
        <f t="shared" si="124"/>
        <v>#VALUE!</v>
      </c>
      <c r="AP184" s="64" t="e">
        <f t="shared" si="124"/>
        <v>#VALUE!</v>
      </c>
      <c r="AQ184" s="64" t="e">
        <f t="shared" si="124"/>
        <v>#VALUE!</v>
      </c>
      <c r="AR184" s="64" t="e">
        <f t="shared" si="124"/>
        <v>#VALUE!</v>
      </c>
      <c r="AS184" s="64" t="e">
        <f t="shared" si="124"/>
        <v>#VALUE!</v>
      </c>
      <c r="AT184" s="64" t="e">
        <f t="shared" si="124"/>
        <v>#VALUE!</v>
      </c>
      <c r="AU184" s="64" t="e">
        <f t="shared" si="124"/>
        <v>#VALUE!</v>
      </c>
      <c r="AV184" s="64" t="e">
        <f t="shared" si="124"/>
        <v>#VALUE!</v>
      </c>
      <c r="AW184" s="64" t="e">
        <f t="shared" si="124"/>
        <v>#VALUE!</v>
      </c>
      <c r="AX184" s="64" t="e">
        <f t="shared" si="124"/>
        <v>#VALUE!</v>
      </c>
      <c r="AY184" s="64" t="e">
        <f t="shared" si="124"/>
        <v>#VALUE!</v>
      </c>
      <c r="AZ184" s="64" t="e">
        <f t="shared" si="124"/>
        <v>#VALUE!</v>
      </c>
      <c r="BA184" s="64" t="e">
        <f t="shared" si="124"/>
        <v>#VALUE!</v>
      </c>
      <c r="BB184" s="64" t="e">
        <f t="shared" si="124"/>
        <v>#VALUE!</v>
      </c>
      <c r="BC184" s="64" t="e">
        <f t="shared" si="124"/>
        <v>#VALUE!</v>
      </c>
      <c r="BD184" s="64" t="e">
        <f t="shared" si="124"/>
        <v>#VALUE!</v>
      </c>
      <c r="BE184" s="64" t="e">
        <f t="shared" si="124"/>
        <v>#VALUE!</v>
      </c>
      <c r="BF184" s="200" t="e">
        <f>MAX(AA184:BE184)</f>
        <v>#VALUE!</v>
      </c>
      <c r="BG184" s="202"/>
    </row>
    <row r="185" spans="1:60" ht="14.4" hidden="1" customHeight="1" x14ac:dyDescent="0.3">
      <c r="A185" s="80"/>
      <c r="C185" s="80"/>
      <c r="D185" s="80"/>
      <c r="E185" s="80"/>
      <c r="F185" s="59"/>
      <c r="G185" s="59"/>
      <c r="O185" s="284" t="str">
        <f>O184&amp;"'s  Team"</f>
        <v>Ali's  Team</v>
      </c>
      <c r="P185" s="285"/>
      <c r="Q185" s="286"/>
      <c r="R185" s="279" t="s">
        <v>27</v>
      </c>
      <c r="S185" s="280"/>
      <c r="T185" s="280"/>
      <c r="U185" s="280"/>
      <c r="V185" s="280"/>
      <c r="W185" s="280"/>
      <c r="X185" s="79"/>
      <c r="Y185" s="79"/>
      <c r="Z185" s="79"/>
      <c r="AA185" s="64" t="e">
        <f>AA193+AA202+AA206+AA214+AA197+AA210+AA218</f>
        <v>#VALUE!</v>
      </c>
      <c r="AB185" s="64" t="e">
        <f t="shared" ref="AB185:BE187" si="125">AB193+AB202+AB206+AB214+AB197+AB210+AB218</f>
        <v>#VALUE!</v>
      </c>
      <c r="AC185" s="64" t="e">
        <f t="shared" si="125"/>
        <v>#VALUE!</v>
      </c>
      <c r="AD185" s="64" t="e">
        <f t="shared" si="125"/>
        <v>#VALUE!</v>
      </c>
      <c r="AE185" s="64" t="e">
        <f t="shared" si="125"/>
        <v>#VALUE!</v>
      </c>
      <c r="AF185" s="64" t="e">
        <f t="shared" si="125"/>
        <v>#VALUE!</v>
      </c>
      <c r="AG185" s="64" t="e">
        <f t="shared" si="125"/>
        <v>#VALUE!</v>
      </c>
      <c r="AH185" s="64" t="e">
        <f t="shared" si="125"/>
        <v>#VALUE!</v>
      </c>
      <c r="AI185" s="64" t="e">
        <f t="shared" si="125"/>
        <v>#VALUE!</v>
      </c>
      <c r="AJ185" s="64" t="e">
        <f t="shared" si="125"/>
        <v>#VALUE!</v>
      </c>
      <c r="AK185" s="64" t="e">
        <f t="shared" si="125"/>
        <v>#VALUE!</v>
      </c>
      <c r="AL185" s="64" t="e">
        <f t="shared" si="125"/>
        <v>#VALUE!</v>
      </c>
      <c r="AM185" s="64" t="e">
        <f t="shared" si="125"/>
        <v>#VALUE!</v>
      </c>
      <c r="AN185" s="64" t="e">
        <f t="shared" si="125"/>
        <v>#VALUE!</v>
      </c>
      <c r="AO185" s="64" t="e">
        <f t="shared" si="125"/>
        <v>#VALUE!</v>
      </c>
      <c r="AP185" s="64" t="e">
        <f t="shared" si="125"/>
        <v>#VALUE!</v>
      </c>
      <c r="AQ185" s="64" t="e">
        <f t="shared" si="125"/>
        <v>#VALUE!</v>
      </c>
      <c r="AR185" s="64" t="e">
        <f t="shared" si="125"/>
        <v>#VALUE!</v>
      </c>
      <c r="AS185" s="64" t="e">
        <f t="shared" si="125"/>
        <v>#VALUE!</v>
      </c>
      <c r="AT185" s="64" t="e">
        <f t="shared" si="125"/>
        <v>#VALUE!</v>
      </c>
      <c r="AU185" s="64" t="e">
        <f t="shared" si="125"/>
        <v>#VALUE!</v>
      </c>
      <c r="AV185" s="64" t="e">
        <f t="shared" si="125"/>
        <v>#VALUE!</v>
      </c>
      <c r="AW185" s="64" t="e">
        <f t="shared" si="125"/>
        <v>#VALUE!</v>
      </c>
      <c r="AX185" s="64" t="e">
        <f t="shared" si="125"/>
        <v>#VALUE!</v>
      </c>
      <c r="AY185" s="64" t="e">
        <f t="shared" si="125"/>
        <v>#VALUE!</v>
      </c>
      <c r="AZ185" s="64" t="e">
        <f t="shared" si="125"/>
        <v>#VALUE!</v>
      </c>
      <c r="BA185" s="64" t="e">
        <f t="shared" si="125"/>
        <v>#VALUE!</v>
      </c>
      <c r="BB185" s="64" t="e">
        <f t="shared" si="125"/>
        <v>#VALUE!</v>
      </c>
      <c r="BC185" s="64" t="e">
        <f t="shared" si="125"/>
        <v>#VALUE!</v>
      </c>
      <c r="BD185" s="64" t="e">
        <f t="shared" si="125"/>
        <v>#VALUE!</v>
      </c>
      <c r="BE185" s="64" t="e">
        <f t="shared" si="125"/>
        <v>#VALUE!</v>
      </c>
      <c r="BF185" s="200" t="e">
        <f>MAX(AA185:BE185)</f>
        <v>#VALUE!</v>
      </c>
      <c r="BG185" s="202"/>
    </row>
    <row r="186" spans="1:60" ht="14.4" hidden="1" customHeight="1" x14ac:dyDescent="0.3">
      <c r="A186" s="80"/>
      <c r="C186" s="80"/>
      <c r="D186" s="80"/>
      <c r="E186" s="80"/>
      <c r="F186" s="59"/>
      <c r="G186" s="59"/>
      <c r="O186" s="287"/>
      <c r="P186" s="288"/>
      <c r="Q186" s="289"/>
      <c r="R186" s="279" t="s">
        <v>64</v>
      </c>
      <c r="S186" s="280"/>
      <c r="T186" s="280"/>
      <c r="U186" s="280"/>
      <c r="V186" s="280"/>
      <c r="W186" s="280"/>
      <c r="X186" s="79"/>
      <c r="Y186" s="79"/>
      <c r="Z186" s="79"/>
      <c r="AA186" s="64" t="e">
        <f>AA194+AA203+AA207+AA215+AA198+AA211+AA219</f>
        <v>#VALUE!</v>
      </c>
      <c r="AB186" s="64" t="e">
        <f t="shared" si="125"/>
        <v>#VALUE!</v>
      </c>
      <c r="AC186" s="64" t="e">
        <f t="shared" si="125"/>
        <v>#VALUE!</v>
      </c>
      <c r="AD186" s="64" t="e">
        <f t="shared" si="125"/>
        <v>#VALUE!</v>
      </c>
      <c r="AE186" s="64" t="e">
        <f t="shared" si="125"/>
        <v>#VALUE!</v>
      </c>
      <c r="AF186" s="64" t="e">
        <f t="shared" si="125"/>
        <v>#VALUE!</v>
      </c>
      <c r="AG186" s="64" t="e">
        <f t="shared" si="125"/>
        <v>#VALUE!</v>
      </c>
      <c r="AH186" s="64" t="e">
        <f t="shared" si="125"/>
        <v>#VALUE!</v>
      </c>
      <c r="AI186" s="64" t="e">
        <f t="shared" si="125"/>
        <v>#VALUE!</v>
      </c>
      <c r="AJ186" s="64" t="e">
        <f t="shared" si="125"/>
        <v>#VALUE!</v>
      </c>
      <c r="AK186" s="64" t="e">
        <f t="shared" si="125"/>
        <v>#VALUE!</v>
      </c>
      <c r="AL186" s="64" t="e">
        <f t="shared" si="125"/>
        <v>#VALUE!</v>
      </c>
      <c r="AM186" s="64" t="e">
        <f t="shared" si="125"/>
        <v>#VALUE!</v>
      </c>
      <c r="AN186" s="64" t="e">
        <f t="shared" si="125"/>
        <v>#VALUE!</v>
      </c>
      <c r="AO186" s="64" t="e">
        <f t="shared" si="125"/>
        <v>#VALUE!</v>
      </c>
      <c r="AP186" s="64" t="e">
        <f t="shared" si="125"/>
        <v>#VALUE!</v>
      </c>
      <c r="AQ186" s="64" t="e">
        <f t="shared" si="125"/>
        <v>#VALUE!</v>
      </c>
      <c r="AR186" s="64" t="e">
        <f t="shared" si="125"/>
        <v>#VALUE!</v>
      </c>
      <c r="AS186" s="64" t="e">
        <f t="shared" si="125"/>
        <v>#VALUE!</v>
      </c>
      <c r="AT186" s="64" t="e">
        <f t="shared" si="125"/>
        <v>#VALUE!</v>
      </c>
      <c r="AU186" s="64" t="e">
        <f t="shared" si="125"/>
        <v>#VALUE!</v>
      </c>
      <c r="AV186" s="64" t="e">
        <f t="shared" si="125"/>
        <v>#VALUE!</v>
      </c>
      <c r="AW186" s="64" t="e">
        <f t="shared" si="125"/>
        <v>#VALUE!</v>
      </c>
      <c r="AX186" s="64" t="e">
        <f t="shared" si="125"/>
        <v>#VALUE!</v>
      </c>
      <c r="AY186" s="64" t="e">
        <f t="shared" si="125"/>
        <v>#VALUE!</v>
      </c>
      <c r="AZ186" s="64" t="e">
        <f t="shared" si="125"/>
        <v>#VALUE!</v>
      </c>
      <c r="BA186" s="64" t="e">
        <f t="shared" si="125"/>
        <v>#VALUE!</v>
      </c>
      <c r="BB186" s="64" t="e">
        <f t="shared" si="125"/>
        <v>#VALUE!</v>
      </c>
      <c r="BC186" s="64" t="e">
        <f t="shared" si="125"/>
        <v>#VALUE!</v>
      </c>
      <c r="BD186" s="64" t="e">
        <f t="shared" si="125"/>
        <v>#VALUE!</v>
      </c>
      <c r="BE186" s="64" t="e">
        <f t="shared" si="125"/>
        <v>#VALUE!</v>
      </c>
      <c r="BF186" s="200" t="e">
        <f>MAX(AA186:BE186)</f>
        <v>#VALUE!</v>
      </c>
      <c r="BG186" s="202"/>
    </row>
    <row r="187" spans="1:60" ht="14.4" hidden="1" customHeight="1" x14ac:dyDescent="0.3">
      <c r="A187" s="80"/>
      <c r="C187" s="80"/>
      <c r="D187" s="80"/>
      <c r="E187" s="80"/>
      <c r="F187" s="59"/>
      <c r="G187" s="59"/>
      <c r="O187" s="287"/>
      <c r="P187" s="288"/>
      <c r="Q187" s="289"/>
      <c r="R187" s="279" t="s">
        <v>66</v>
      </c>
      <c r="S187" s="280"/>
      <c r="T187" s="280"/>
      <c r="U187" s="280"/>
      <c r="V187" s="280"/>
      <c r="W187" s="280"/>
      <c r="X187" s="79"/>
      <c r="Y187" s="79"/>
      <c r="Z187" s="79"/>
      <c r="AA187" s="64" t="e">
        <f>AA195+AA204+AA208+AA216+AA199+AA212+AA220</f>
        <v>#VALUE!</v>
      </c>
      <c r="AB187" s="64" t="e">
        <f t="shared" si="125"/>
        <v>#VALUE!</v>
      </c>
      <c r="AC187" s="64" t="e">
        <f t="shared" si="125"/>
        <v>#VALUE!</v>
      </c>
      <c r="AD187" s="64" t="e">
        <f t="shared" si="125"/>
        <v>#VALUE!</v>
      </c>
      <c r="AE187" s="64" t="e">
        <f t="shared" si="125"/>
        <v>#VALUE!</v>
      </c>
      <c r="AF187" s="64" t="e">
        <f t="shared" si="125"/>
        <v>#VALUE!</v>
      </c>
      <c r="AG187" s="64" t="e">
        <f t="shared" si="125"/>
        <v>#VALUE!</v>
      </c>
      <c r="AH187" s="64" t="e">
        <f t="shared" si="125"/>
        <v>#VALUE!</v>
      </c>
      <c r="AI187" s="64" t="e">
        <f t="shared" si="125"/>
        <v>#VALUE!</v>
      </c>
      <c r="AJ187" s="64" t="e">
        <f t="shared" si="125"/>
        <v>#VALUE!</v>
      </c>
      <c r="AK187" s="64" t="e">
        <f t="shared" si="125"/>
        <v>#VALUE!</v>
      </c>
      <c r="AL187" s="64" t="e">
        <f t="shared" si="125"/>
        <v>#VALUE!</v>
      </c>
      <c r="AM187" s="64" t="e">
        <f t="shared" si="125"/>
        <v>#VALUE!</v>
      </c>
      <c r="AN187" s="64" t="e">
        <f t="shared" si="125"/>
        <v>#VALUE!</v>
      </c>
      <c r="AO187" s="64" t="e">
        <f t="shared" si="125"/>
        <v>#VALUE!</v>
      </c>
      <c r="AP187" s="64" t="e">
        <f t="shared" si="125"/>
        <v>#VALUE!</v>
      </c>
      <c r="AQ187" s="64" t="e">
        <f t="shared" si="125"/>
        <v>#VALUE!</v>
      </c>
      <c r="AR187" s="64" t="e">
        <f t="shared" si="125"/>
        <v>#VALUE!</v>
      </c>
      <c r="AS187" s="64" t="e">
        <f t="shared" si="125"/>
        <v>#VALUE!</v>
      </c>
      <c r="AT187" s="64" t="e">
        <f t="shared" si="125"/>
        <v>#VALUE!</v>
      </c>
      <c r="AU187" s="64" t="e">
        <f t="shared" si="125"/>
        <v>#VALUE!</v>
      </c>
      <c r="AV187" s="64" t="e">
        <f t="shared" si="125"/>
        <v>#VALUE!</v>
      </c>
      <c r="AW187" s="64" t="e">
        <f t="shared" si="125"/>
        <v>#VALUE!</v>
      </c>
      <c r="AX187" s="64" t="e">
        <f t="shared" si="125"/>
        <v>#VALUE!</v>
      </c>
      <c r="AY187" s="64" t="e">
        <f t="shared" si="125"/>
        <v>#VALUE!</v>
      </c>
      <c r="AZ187" s="64" t="e">
        <f t="shared" si="125"/>
        <v>#VALUE!</v>
      </c>
      <c r="BA187" s="64" t="e">
        <f t="shared" si="125"/>
        <v>#VALUE!</v>
      </c>
      <c r="BB187" s="64" t="e">
        <f t="shared" si="125"/>
        <v>#VALUE!</v>
      </c>
      <c r="BC187" s="64" t="e">
        <f t="shared" si="125"/>
        <v>#VALUE!</v>
      </c>
      <c r="BD187" s="64" t="e">
        <f t="shared" si="125"/>
        <v>#VALUE!</v>
      </c>
      <c r="BE187" s="64" t="e">
        <f t="shared" si="125"/>
        <v>#VALUE!</v>
      </c>
      <c r="BF187" s="200" t="e">
        <f>MAX(AA187:BE187)</f>
        <v>#VALUE!</v>
      </c>
      <c r="BG187" s="202"/>
    </row>
    <row r="188" spans="1:60" ht="14.4" hidden="1" customHeight="1" x14ac:dyDescent="0.3">
      <c r="A188" s="80"/>
      <c r="C188" s="80"/>
      <c r="D188" s="80"/>
      <c r="E188" s="80"/>
      <c r="F188" s="59"/>
      <c r="G188" s="59"/>
      <c r="O188" s="287"/>
      <c r="P188" s="288"/>
      <c r="Q188" s="289"/>
      <c r="R188" s="279" t="s">
        <v>69</v>
      </c>
      <c r="S188" s="280"/>
      <c r="T188" s="280"/>
      <c r="U188" s="280"/>
      <c r="V188" s="280"/>
      <c r="W188" s="280"/>
      <c r="X188" s="79"/>
      <c r="Y188" s="79"/>
      <c r="Z188" s="79"/>
      <c r="AA188" s="64" t="e">
        <f>AA192+AA209+AA213</f>
        <v>#VALUE!</v>
      </c>
      <c r="AB188" s="64" t="e">
        <f t="shared" ref="AB188:BE188" si="126">AB192+AB209+AB213</f>
        <v>#VALUE!</v>
      </c>
      <c r="AC188" s="64" t="e">
        <f t="shared" si="126"/>
        <v>#VALUE!</v>
      </c>
      <c r="AD188" s="64" t="e">
        <f t="shared" si="126"/>
        <v>#VALUE!</v>
      </c>
      <c r="AE188" s="64" t="e">
        <f t="shared" si="126"/>
        <v>#VALUE!</v>
      </c>
      <c r="AF188" s="64" t="e">
        <f t="shared" si="126"/>
        <v>#VALUE!</v>
      </c>
      <c r="AG188" s="64" t="e">
        <f t="shared" si="126"/>
        <v>#VALUE!</v>
      </c>
      <c r="AH188" s="64" t="e">
        <f t="shared" si="126"/>
        <v>#VALUE!</v>
      </c>
      <c r="AI188" s="64" t="e">
        <f t="shared" si="126"/>
        <v>#VALUE!</v>
      </c>
      <c r="AJ188" s="64" t="e">
        <f t="shared" si="126"/>
        <v>#VALUE!</v>
      </c>
      <c r="AK188" s="64" t="e">
        <f t="shared" si="126"/>
        <v>#VALUE!</v>
      </c>
      <c r="AL188" s="64" t="e">
        <f t="shared" si="126"/>
        <v>#VALUE!</v>
      </c>
      <c r="AM188" s="64" t="e">
        <f t="shared" si="126"/>
        <v>#VALUE!</v>
      </c>
      <c r="AN188" s="64" t="e">
        <f t="shared" si="126"/>
        <v>#VALUE!</v>
      </c>
      <c r="AO188" s="64" t="e">
        <f t="shared" si="126"/>
        <v>#VALUE!</v>
      </c>
      <c r="AP188" s="64" t="e">
        <f t="shared" si="126"/>
        <v>#VALUE!</v>
      </c>
      <c r="AQ188" s="64" t="e">
        <f t="shared" si="126"/>
        <v>#VALUE!</v>
      </c>
      <c r="AR188" s="64" t="e">
        <f t="shared" si="126"/>
        <v>#VALUE!</v>
      </c>
      <c r="AS188" s="64" t="e">
        <f t="shared" si="126"/>
        <v>#VALUE!</v>
      </c>
      <c r="AT188" s="64" t="e">
        <f t="shared" si="126"/>
        <v>#VALUE!</v>
      </c>
      <c r="AU188" s="64" t="e">
        <f t="shared" si="126"/>
        <v>#VALUE!</v>
      </c>
      <c r="AV188" s="64" t="e">
        <f t="shared" si="126"/>
        <v>#VALUE!</v>
      </c>
      <c r="AW188" s="64" t="e">
        <f t="shared" si="126"/>
        <v>#VALUE!</v>
      </c>
      <c r="AX188" s="64" t="e">
        <f t="shared" si="126"/>
        <v>#VALUE!</v>
      </c>
      <c r="AY188" s="64" t="e">
        <f t="shared" si="126"/>
        <v>#VALUE!</v>
      </c>
      <c r="AZ188" s="64" t="e">
        <f t="shared" si="126"/>
        <v>#VALUE!</v>
      </c>
      <c r="BA188" s="64" t="e">
        <f t="shared" si="126"/>
        <v>#VALUE!</v>
      </c>
      <c r="BB188" s="64" t="e">
        <f t="shared" si="126"/>
        <v>#VALUE!</v>
      </c>
      <c r="BC188" s="64" t="e">
        <f t="shared" si="126"/>
        <v>#VALUE!</v>
      </c>
      <c r="BD188" s="64" t="e">
        <f t="shared" si="126"/>
        <v>#VALUE!</v>
      </c>
      <c r="BE188" s="64" t="e">
        <f t="shared" si="126"/>
        <v>#VALUE!</v>
      </c>
      <c r="BF188" s="200" t="e">
        <f t="shared" ref="BF188:BF199" si="127">SUM(AA188:BE188)</f>
        <v>#VALUE!</v>
      </c>
      <c r="BG188" s="205" t="e">
        <f>BF188-SUMIFS($N$13:$N$129,$F$13:$F$129,$O$184)</f>
        <v>#VALUE!</v>
      </c>
    </row>
    <row r="189" spans="1:60" ht="14.4" hidden="1" customHeight="1" x14ac:dyDescent="0.3">
      <c r="A189" s="80"/>
      <c r="C189" s="80"/>
      <c r="D189" s="80"/>
      <c r="E189" s="80"/>
      <c r="F189" s="59"/>
      <c r="G189" s="80"/>
      <c r="O189" s="287"/>
      <c r="P189" s="288"/>
      <c r="Q189" s="289"/>
      <c r="R189" s="279" t="s">
        <v>72</v>
      </c>
      <c r="S189" s="280"/>
      <c r="T189" s="280"/>
      <c r="U189" s="280"/>
      <c r="V189" s="280"/>
      <c r="W189" s="280"/>
      <c r="X189" s="79"/>
      <c r="Y189" s="79"/>
      <c r="Z189" s="79"/>
      <c r="AA189" s="74" t="e">
        <f>AA190+(AA191/2)</f>
        <v>#VALUE!</v>
      </c>
      <c r="AB189" s="74" t="e">
        <f t="shared" ref="AB189:BE189" si="128">AB190+(AB191/2)</f>
        <v>#VALUE!</v>
      </c>
      <c r="AC189" s="74" t="e">
        <f t="shared" si="128"/>
        <v>#VALUE!</v>
      </c>
      <c r="AD189" s="74" t="e">
        <f t="shared" si="128"/>
        <v>#VALUE!</v>
      </c>
      <c r="AE189" s="74" t="e">
        <f t="shared" si="128"/>
        <v>#VALUE!</v>
      </c>
      <c r="AF189" s="74" t="e">
        <f t="shared" si="128"/>
        <v>#VALUE!</v>
      </c>
      <c r="AG189" s="74" t="e">
        <f t="shared" si="128"/>
        <v>#VALUE!</v>
      </c>
      <c r="AH189" s="74" t="e">
        <f t="shared" si="128"/>
        <v>#VALUE!</v>
      </c>
      <c r="AI189" s="74" t="e">
        <f t="shared" si="128"/>
        <v>#VALUE!</v>
      </c>
      <c r="AJ189" s="74" t="e">
        <f t="shared" si="128"/>
        <v>#VALUE!</v>
      </c>
      <c r="AK189" s="74" t="e">
        <f t="shared" si="128"/>
        <v>#VALUE!</v>
      </c>
      <c r="AL189" s="74" t="e">
        <f t="shared" si="128"/>
        <v>#VALUE!</v>
      </c>
      <c r="AM189" s="74" t="e">
        <f t="shared" si="128"/>
        <v>#VALUE!</v>
      </c>
      <c r="AN189" s="74" t="e">
        <f t="shared" si="128"/>
        <v>#VALUE!</v>
      </c>
      <c r="AO189" s="74" t="e">
        <f t="shared" si="128"/>
        <v>#VALUE!</v>
      </c>
      <c r="AP189" s="74" t="e">
        <f t="shared" si="128"/>
        <v>#VALUE!</v>
      </c>
      <c r="AQ189" s="74" t="e">
        <f t="shared" si="128"/>
        <v>#VALUE!</v>
      </c>
      <c r="AR189" s="74" t="e">
        <f t="shared" si="128"/>
        <v>#VALUE!</v>
      </c>
      <c r="AS189" s="74" t="e">
        <f t="shared" si="128"/>
        <v>#VALUE!</v>
      </c>
      <c r="AT189" s="74" t="e">
        <f t="shared" si="128"/>
        <v>#VALUE!</v>
      </c>
      <c r="AU189" s="74" t="e">
        <f t="shared" si="128"/>
        <v>#VALUE!</v>
      </c>
      <c r="AV189" s="74" t="e">
        <f t="shared" si="128"/>
        <v>#VALUE!</v>
      </c>
      <c r="AW189" s="74" t="e">
        <f t="shared" si="128"/>
        <v>#VALUE!</v>
      </c>
      <c r="AX189" s="74" t="e">
        <f t="shared" si="128"/>
        <v>#VALUE!</v>
      </c>
      <c r="AY189" s="74" t="e">
        <f t="shared" si="128"/>
        <v>#VALUE!</v>
      </c>
      <c r="AZ189" s="74" t="e">
        <f t="shared" si="128"/>
        <v>#VALUE!</v>
      </c>
      <c r="BA189" s="74" t="e">
        <f t="shared" si="128"/>
        <v>#VALUE!</v>
      </c>
      <c r="BB189" s="74" t="e">
        <f t="shared" si="128"/>
        <v>#VALUE!</v>
      </c>
      <c r="BC189" s="74" t="e">
        <f t="shared" si="128"/>
        <v>#VALUE!</v>
      </c>
      <c r="BD189" s="74" t="e">
        <f t="shared" si="128"/>
        <v>#VALUE!</v>
      </c>
      <c r="BE189" s="74" t="e">
        <f t="shared" si="128"/>
        <v>#VALUE!</v>
      </c>
      <c r="BF189" s="204" t="e">
        <f t="shared" si="127"/>
        <v>#VALUE!</v>
      </c>
      <c r="BG189" s="202"/>
    </row>
    <row r="190" spans="1:60" ht="14.4" hidden="1" customHeight="1" x14ac:dyDescent="0.3">
      <c r="A190" s="80"/>
      <c r="C190" s="80"/>
      <c r="D190" s="80"/>
      <c r="E190" s="80"/>
      <c r="F190" s="80"/>
      <c r="G190" s="80"/>
      <c r="O190" s="287"/>
      <c r="P190" s="288"/>
      <c r="Q190" s="289"/>
      <c r="R190" s="279" t="s">
        <v>74</v>
      </c>
      <c r="S190" s="280"/>
      <c r="T190" s="280"/>
      <c r="U190" s="280"/>
      <c r="V190" s="280"/>
      <c r="W190" s="280"/>
      <c r="X190" s="79"/>
      <c r="Y190" s="79"/>
      <c r="Z190" s="79"/>
      <c r="AA190" s="64" t="e">
        <f>AA194+AA211+AA215</f>
        <v>#VALUE!</v>
      </c>
      <c r="AB190" s="64" t="e">
        <f t="shared" ref="AB190:BE191" si="129">AB194+AB211+AB215</f>
        <v>#VALUE!</v>
      </c>
      <c r="AC190" s="64" t="e">
        <f t="shared" si="129"/>
        <v>#VALUE!</v>
      </c>
      <c r="AD190" s="64" t="e">
        <f t="shared" si="129"/>
        <v>#VALUE!</v>
      </c>
      <c r="AE190" s="64" t="e">
        <f t="shared" si="129"/>
        <v>#VALUE!</v>
      </c>
      <c r="AF190" s="64" t="e">
        <f t="shared" si="129"/>
        <v>#VALUE!</v>
      </c>
      <c r="AG190" s="64" t="e">
        <f t="shared" si="129"/>
        <v>#VALUE!</v>
      </c>
      <c r="AH190" s="64" t="e">
        <f t="shared" si="129"/>
        <v>#VALUE!</v>
      </c>
      <c r="AI190" s="64" t="e">
        <f t="shared" si="129"/>
        <v>#VALUE!</v>
      </c>
      <c r="AJ190" s="64" t="e">
        <f t="shared" si="129"/>
        <v>#VALUE!</v>
      </c>
      <c r="AK190" s="64" t="e">
        <f t="shared" si="129"/>
        <v>#VALUE!</v>
      </c>
      <c r="AL190" s="64" t="e">
        <f t="shared" si="129"/>
        <v>#VALUE!</v>
      </c>
      <c r="AM190" s="64" t="e">
        <f t="shared" si="129"/>
        <v>#VALUE!</v>
      </c>
      <c r="AN190" s="64" t="e">
        <f t="shared" si="129"/>
        <v>#VALUE!</v>
      </c>
      <c r="AO190" s="64" t="e">
        <f t="shared" si="129"/>
        <v>#VALUE!</v>
      </c>
      <c r="AP190" s="64" t="e">
        <f t="shared" si="129"/>
        <v>#VALUE!</v>
      </c>
      <c r="AQ190" s="64" t="e">
        <f t="shared" si="129"/>
        <v>#VALUE!</v>
      </c>
      <c r="AR190" s="64" t="e">
        <f t="shared" si="129"/>
        <v>#VALUE!</v>
      </c>
      <c r="AS190" s="64" t="e">
        <f t="shared" si="129"/>
        <v>#VALUE!</v>
      </c>
      <c r="AT190" s="64" t="e">
        <f t="shared" si="129"/>
        <v>#VALUE!</v>
      </c>
      <c r="AU190" s="64" t="e">
        <f t="shared" si="129"/>
        <v>#VALUE!</v>
      </c>
      <c r="AV190" s="64" t="e">
        <f t="shared" si="129"/>
        <v>#VALUE!</v>
      </c>
      <c r="AW190" s="64" t="e">
        <f t="shared" si="129"/>
        <v>#VALUE!</v>
      </c>
      <c r="AX190" s="64" t="e">
        <f t="shared" si="129"/>
        <v>#VALUE!</v>
      </c>
      <c r="AY190" s="64" t="e">
        <f t="shared" si="129"/>
        <v>#VALUE!</v>
      </c>
      <c r="AZ190" s="64" t="e">
        <f t="shared" si="129"/>
        <v>#VALUE!</v>
      </c>
      <c r="BA190" s="64" t="e">
        <f t="shared" si="129"/>
        <v>#VALUE!</v>
      </c>
      <c r="BB190" s="64" t="e">
        <f t="shared" si="129"/>
        <v>#VALUE!</v>
      </c>
      <c r="BC190" s="64" t="e">
        <f t="shared" si="129"/>
        <v>#VALUE!</v>
      </c>
      <c r="BD190" s="64" t="e">
        <f t="shared" si="129"/>
        <v>#VALUE!</v>
      </c>
      <c r="BE190" s="64" t="e">
        <f t="shared" si="129"/>
        <v>#VALUE!</v>
      </c>
      <c r="BF190" s="200" t="e">
        <f t="shared" si="127"/>
        <v>#VALUE!</v>
      </c>
      <c r="BG190" s="202"/>
    </row>
    <row r="191" spans="1:60" ht="14.4" hidden="1" customHeight="1" x14ac:dyDescent="0.3">
      <c r="A191" s="80"/>
      <c r="C191" s="80"/>
      <c r="D191" s="80"/>
      <c r="E191" s="80"/>
      <c r="F191" s="80"/>
      <c r="G191" s="80"/>
      <c r="O191" s="287"/>
      <c r="P191" s="288"/>
      <c r="Q191" s="289"/>
      <c r="R191" s="279" t="s">
        <v>76</v>
      </c>
      <c r="S191" s="280"/>
      <c r="T191" s="280"/>
      <c r="U191" s="280"/>
      <c r="V191" s="280"/>
      <c r="W191" s="280"/>
      <c r="X191" s="79"/>
      <c r="Y191" s="79"/>
      <c r="Z191" s="79"/>
      <c r="AA191" s="64" t="e">
        <f>AA195+AA212+AA216</f>
        <v>#VALUE!</v>
      </c>
      <c r="AB191" s="64" t="e">
        <f t="shared" si="129"/>
        <v>#VALUE!</v>
      </c>
      <c r="AC191" s="64" t="e">
        <f t="shared" si="129"/>
        <v>#VALUE!</v>
      </c>
      <c r="AD191" s="64" t="e">
        <f t="shared" si="129"/>
        <v>#VALUE!</v>
      </c>
      <c r="AE191" s="64" t="e">
        <f t="shared" si="129"/>
        <v>#VALUE!</v>
      </c>
      <c r="AF191" s="64" t="e">
        <f t="shared" si="129"/>
        <v>#VALUE!</v>
      </c>
      <c r="AG191" s="64" t="e">
        <f t="shared" si="129"/>
        <v>#VALUE!</v>
      </c>
      <c r="AH191" s="64" t="e">
        <f t="shared" si="129"/>
        <v>#VALUE!</v>
      </c>
      <c r="AI191" s="64" t="e">
        <f t="shared" si="129"/>
        <v>#VALUE!</v>
      </c>
      <c r="AJ191" s="64" t="e">
        <f t="shared" si="129"/>
        <v>#VALUE!</v>
      </c>
      <c r="AK191" s="64" t="e">
        <f t="shared" si="129"/>
        <v>#VALUE!</v>
      </c>
      <c r="AL191" s="64" t="e">
        <f t="shared" si="129"/>
        <v>#VALUE!</v>
      </c>
      <c r="AM191" s="64" t="e">
        <f t="shared" si="129"/>
        <v>#VALUE!</v>
      </c>
      <c r="AN191" s="64" t="e">
        <f t="shared" si="129"/>
        <v>#VALUE!</v>
      </c>
      <c r="AO191" s="64" t="e">
        <f t="shared" si="129"/>
        <v>#VALUE!</v>
      </c>
      <c r="AP191" s="64" t="e">
        <f t="shared" si="129"/>
        <v>#VALUE!</v>
      </c>
      <c r="AQ191" s="64" t="e">
        <f t="shared" si="129"/>
        <v>#VALUE!</v>
      </c>
      <c r="AR191" s="64" t="e">
        <f t="shared" si="129"/>
        <v>#VALUE!</v>
      </c>
      <c r="AS191" s="64" t="e">
        <f t="shared" si="129"/>
        <v>#VALUE!</v>
      </c>
      <c r="AT191" s="64" t="e">
        <f t="shared" si="129"/>
        <v>#VALUE!</v>
      </c>
      <c r="AU191" s="64" t="e">
        <f t="shared" si="129"/>
        <v>#VALUE!</v>
      </c>
      <c r="AV191" s="64" t="e">
        <f t="shared" si="129"/>
        <v>#VALUE!</v>
      </c>
      <c r="AW191" s="64" t="e">
        <f t="shared" si="129"/>
        <v>#VALUE!</v>
      </c>
      <c r="AX191" s="64" t="e">
        <f t="shared" si="129"/>
        <v>#VALUE!</v>
      </c>
      <c r="AY191" s="64" t="e">
        <f t="shared" si="129"/>
        <v>#VALUE!</v>
      </c>
      <c r="AZ191" s="64" t="e">
        <f t="shared" si="129"/>
        <v>#VALUE!</v>
      </c>
      <c r="BA191" s="64" t="e">
        <f t="shared" si="129"/>
        <v>#VALUE!</v>
      </c>
      <c r="BB191" s="64" t="e">
        <f t="shared" si="129"/>
        <v>#VALUE!</v>
      </c>
      <c r="BC191" s="64" t="e">
        <f t="shared" si="129"/>
        <v>#VALUE!</v>
      </c>
      <c r="BD191" s="64" t="e">
        <f t="shared" si="129"/>
        <v>#VALUE!</v>
      </c>
      <c r="BE191" s="64" t="e">
        <f t="shared" si="129"/>
        <v>#VALUE!</v>
      </c>
      <c r="BF191" s="200" t="e">
        <f t="shared" si="127"/>
        <v>#VALUE!</v>
      </c>
      <c r="BG191" s="202"/>
    </row>
    <row r="192" spans="1:60" ht="14.4" hidden="1" customHeight="1" x14ac:dyDescent="0.3">
      <c r="A192" s="80"/>
      <c r="C192" s="80"/>
      <c r="D192" s="80"/>
      <c r="E192" s="80"/>
      <c r="F192" s="59"/>
      <c r="G192" s="59"/>
      <c r="O192" s="287"/>
      <c r="P192" s="288"/>
      <c r="Q192" s="289"/>
      <c r="R192" s="279" t="s">
        <v>79</v>
      </c>
      <c r="S192" s="280"/>
      <c r="T192" s="280"/>
      <c r="U192" s="280"/>
      <c r="V192" s="280"/>
      <c r="W192" s="280"/>
      <c r="X192" s="79"/>
      <c r="Y192" s="79"/>
      <c r="Z192" s="79"/>
      <c r="AA192" s="64" t="e">
        <f t="shared" ref="AA192:BE192" si="130">COUNTIFS($F$13:$F$22,$O$184,AA13:AA54,"P")+COUNTIFS($F$13:$F$22,$O$184,AA13:AA54,"RP")+COUNTIFS($F$13:$F$22,$O$184,AA13:AA54,"T-RP")+COUNTIFS($F$13:$F$22,$O$184,AA13:AA54,"T")+COUNTIFS($F$13:$F$22,$O$184,AA13:AA54,"MU")+COUNTIFS($F$13:$F$22,$O$184,AA13:AA54,"T-MU")+COUNTIFS($F$13:$F$22,$O$184,AA13:AA54,"EL")+COUNTIFS($F$13:$F$22,$O$184,AA13:AA54,"T-EL")+COUNTIFS($F$13:$F$22,$O$184,AA13:AA54,"EL-MU")+COUNTIFS($F$13:$F$22,$O$184,AA13:AA54,"TR")+COUNTIFS($F$13:$F$22,$O$184,AA13:AA54,"TR-MU")+COUNTIFS($F$13:$F$22,$O$184,AA13:AA54,"TR-EL")+COUNTIFS($F$13:$F$22,$O$184,AA13:AA54,"TR-T")</f>
        <v>#VALUE!</v>
      </c>
      <c r="AB192" s="64" t="e">
        <f t="shared" si="130"/>
        <v>#VALUE!</v>
      </c>
      <c r="AC192" s="64" t="e">
        <f t="shared" si="130"/>
        <v>#VALUE!</v>
      </c>
      <c r="AD192" s="64" t="e">
        <f t="shared" si="130"/>
        <v>#VALUE!</v>
      </c>
      <c r="AE192" s="64" t="e">
        <f t="shared" si="130"/>
        <v>#VALUE!</v>
      </c>
      <c r="AF192" s="64" t="e">
        <f t="shared" si="130"/>
        <v>#VALUE!</v>
      </c>
      <c r="AG192" s="64" t="e">
        <f t="shared" si="130"/>
        <v>#VALUE!</v>
      </c>
      <c r="AH192" s="64" t="e">
        <f t="shared" si="130"/>
        <v>#VALUE!</v>
      </c>
      <c r="AI192" s="64" t="e">
        <f t="shared" si="130"/>
        <v>#VALUE!</v>
      </c>
      <c r="AJ192" s="64" t="e">
        <f t="shared" si="130"/>
        <v>#VALUE!</v>
      </c>
      <c r="AK192" s="64" t="e">
        <f t="shared" si="130"/>
        <v>#VALUE!</v>
      </c>
      <c r="AL192" s="64" t="e">
        <f t="shared" si="130"/>
        <v>#VALUE!</v>
      </c>
      <c r="AM192" s="64" t="e">
        <f t="shared" si="130"/>
        <v>#VALUE!</v>
      </c>
      <c r="AN192" s="64" t="e">
        <f t="shared" si="130"/>
        <v>#VALUE!</v>
      </c>
      <c r="AO192" s="64" t="e">
        <f t="shared" si="130"/>
        <v>#VALUE!</v>
      </c>
      <c r="AP192" s="64" t="e">
        <f t="shared" si="130"/>
        <v>#VALUE!</v>
      </c>
      <c r="AQ192" s="64" t="e">
        <f t="shared" si="130"/>
        <v>#VALUE!</v>
      </c>
      <c r="AR192" s="64" t="e">
        <f t="shared" si="130"/>
        <v>#VALUE!</v>
      </c>
      <c r="AS192" s="64" t="e">
        <f t="shared" si="130"/>
        <v>#VALUE!</v>
      </c>
      <c r="AT192" s="64" t="e">
        <f t="shared" si="130"/>
        <v>#VALUE!</v>
      </c>
      <c r="AU192" s="64" t="e">
        <f t="shared" si="130"/>
        <v>#VALUE!</v>
      </c>
      <c r="AV192" s="64" t="e">
        <f t="shared" si="130"/>
        <v>#VALUE!</v>
      </c>
      <c r="AW192" s="64" t="e">
        <f t="shared" si="130"/>
        <v>#VALUE!</v>
      </c>
      <c r="AX192" s="64" t="e">
        <f t="shared" si="130"/>
        <v>#VALUE!</v>
      </c>
      <c r="AY192" s="64" t="e">
        <f t="shared" si="130"/>
        <v>#VALUE!</v>
      </c>
      <c r="AZ192" s="64" t="e">
        <f t="shared" si="130"/>
        <v>#VALUE!</v>
      </c>
      <c r="BA192" s="64" t="e">
        <f t="shared" si="130"/>
        <v>#VALUE!</v>
      </c>
      <c r="BB192" s="64" t="e">
        <f t="shared" si="130"/>
        <v>#VALUE!</v>
      </c>
      <c r="BC192" s="64" t="e">
        <f t="shared" si="130"/>
        <v>#VALUE!</v>
      </c>
      <c r="BD192" s="64" t="e">
        <f t="shared" si="130"/>
        <v>#VALUE!</v>
      </c>
      <c r="BE192" s="64" t="e">
        <f t="shared" si="130"/>
        <v>#VALUE!</v>
      </c>
      <c r="BF192" s="200" t="e">
        <f t="shared" si="127"/>
        <v>#VALUE!</v>
      </c>
      <c r="BG192" s="205" t="e">
        <f>BF192-SUMIFS($O$13:$O$129,$F$13:$F$129,$O$184)</f>
        <v>#VALUE!</v>
      </c>
    </row>
    <row r="193" spans="1:59" ht="14.4" hidden="1" customHeight="1" x14ac:dyDescent="0.3">
      <c r="A193" s="80"/>
      <c r="C193" s="80"/>
      <c r="D193" s="80"/>
      <c r="E193" s="80"/>
      <c r="F193" s="59"/>
      <c r="G193" s="59"/>
      <c r="O193" s="287"/>
      <c r="P193" s="288"/>
      <c r="Q193" s="289"/>
      <c r="R193" s="279" t="s">
        <v>81</v>
      </c>
      <c r="S193" s="280"/>
      <c r="T193" s="280"/>
      <c r="U193" s="280"/>
      <c r="V193" s="280"/>
      <c r="W193" s="280"/>
      <c r="X193" s="79"/>
      <c r="Y193" s="79"/>
      <c r="Z193" s="79"/>
      <c r="AA193" s="74" t="e">
        <f>AA194+(AA195/2)</f>
        <v>#VALUE!</v>
      </c>
      <c r="AB193" s="74" t="e">
        <f t="shared" ref="AB193:BE193" si="131">AB194+(AB195/2)</f>
        <v>#VALUE!</v>
      </c>
      <c r="AC193" s="74" t="e">
        <f t="shared" si="131"/>
        <v>#VALUE!</v>
      </c>
      <c r="AD193" s="74" t="e">
        <f t="shared" si="131"/>
        <v>#VALUE!</v>
      </c>
      <c r="AE193" s="74" t="e">
        <f t="shared" si="131"/>
        <v>#VALUE!</v>
      </c>
      <c r="AF193" s="74" t="e">
        <f t="shared" si="131"/>
        <v>#VALUE!</v>
      </c>
      <c r="AG193" s="74" t="e">
        <f t="shared" si="131"/>
        <v>#VALUE!</v>
      </c>
      <c r="AH193" s="74" t="e">
        <f t="shared" si="131"/>
        <v>#VALUE!</v>
      </c>
      <c r="AI193" s="74" t="e">
        <f t="shared" si="131"/>
        <v>#VALUE!</v>
      </c>
      <c r="AJ193" s="74" t="e">
        <f t="shared" si="131"/>
        <v>#VALUE!</v>
      </c>
      <c r="AK193" s="74" t="e">
        <f t="shared" si="131"/>
        <v>#VALUE!</v>
      </c>
      <c r="AL193" s="74" t="e">
        <f t="shared" si="131"/>
        <v>#VALUE!</v>
      </c>
      <c r="AM193" s="74" t="e">
        <f t="shared" si="131"/>
        <v>#VALUE!</v>
      </c>
      <c r="AN193" s="74" t="e">
        <f t="shared" si="131"/>
        <v>#VALUE!</v>
      </c>
      <c r="AO193" s="74" t="e">
        <f t="shared" si="131"/>
        <v>#VALUE!</v>
      </c>
      <c r="AP193" s="74" t="e">
        <f t="shared" si="131"/>
        <v>#VALUE!</v>
      </c>
      <c r="AQ193" s="74" t="e">
        <f t="shared" si="131"/>
        <v>#VALUE!</v>
      </c>
      <c r="AR193" s="74" t="e">
        <f t="shared" si="131"/>
        <v>#VALUE!</v>
      </c>
      <c r="AS193" s="74" t="e">
        <f t="shared" si="131"/>
        <v>#VALUE!</v>
      </c>
      <c r="AT193" s="74" t="e">
        <f t="shared" si="131"/>
        <v>#VALUE!</v>
      </c>
      <c r="AU193" s="74" t="e">
        <f t="shared" si="131"/>
        <v>#VALUE!</v>
      </c>
      <c r="AV193" s="74" t="e">
        <f t="shared" si="131"/>
        <v>#VALUE!</v>
      </c>
      <c r="AW193" s="74" t="e">
        <f t="shared" si="131"/>
        <v>#VALUE!</v>
      </c>
      <c r="AX193" s="74" t="e">
        <f t="shared" si="131"/>
        <v>#VALUE!</v>
      </c>
      <c r="AY193" s="74" t="e">
        <f t="shared" si="131"/>
        <v>#VALUE!</v>
      </c>
      <c r="AZ193" s="74" t="e">
        <f t="shared" si="131"/>
        <v>#VALUE!</v>
      </c>
      <c r="BA193" s="74" t="e">
        <f t="shared" si="131"/>
        <v>#VALUE!</v>
      </c>
      <c r="BB193" s="74" t="e">
        <f t="shared" si="131"/>
        <v>#VALUE!</v>
      </c>
      <c r="BC193" s="74" t="e">
        <f t="shared" si="131"/>
        <v>#VALUE!</v>
      </c>
      <c r="BD193" s="74" t="e">
        <f t="shared" si="131"/>
        <v>#VALUE!</v>
      </c>
      <c r="BE193" s="74" t="e">
        <f t="shared" si="131"/>
        <v>#VALUE!</v>
      </c>
      <c r="BF193" s="204" t="e">
        <f t="shared" si="127"/>
        <v>#VALUE!</v>
      </c>
      <c r="BG193" s="202"/>
    </row>
    <row r="194" spans="1:59" ht="14.4" hidden="1" customHeight="1" x14ac:dyDescent="0.3">
      <c r="A194" s="80"/>
      <c r="C194" s="80"/>
      <c r="D194" s="80"/>
      <c r="E194" s="80"/>
      <c r="F194" s="59"/>
      <c r="G194" s="59"/>
      <c r="O194" s="287"/>
      <c r="P194" s="288"/>
      <c r="Q194" s="289"/>
      <c r="R194" s="279" t="s">
        <v>15</v>
      </c>
      <c r="S194" s="280"/>
      <c r="T194" s="280"/>
      <c r="U194" s="280"/>
      <c r="V194" s="280"/>
      <c r="W194" s="280"/>
      <c r="X194" s="79"/>
      <c r="Y194" s="79"/>
      <c r="Z194" s="79"/>
      <c r="AA194" s="64" t="e">
        <f t="shared" ref="AA194:BE194" si="132">COUNTIFS($F$13:$F$22,$O$184,$L$13:$L$22,"FT",AA$13:AA$54,"P")+COUNTIFS($F$13:$F$22,$O$184,$L$13:$L$22,"FT",AA$13:AA$54,"RP")+COUNTIFS($F$13:$F$22,$O$184,$L$13:$L$22,"FT",AA$13:AA$54,"T-RP")+COUNTIFS($F$13:$F$22,$O$184,$L$13:$L$22,"FT",AA$13:AA$54,"T")+COUNTIFS($F$13:$F$22,$O$184,$L$13:$L$22,"FT",AA$13:AA$54,"MU")+COUNTIFS($F$13:$F$22,$O$184,$L$13:$L$22,"FT",AA$13:AA$54,"T-MU")+COUNTIFS($F$13:$F$22,$O$184,$L$13:$L$22,"FT",AA$13:AA$54,"EL")+COUNTIFS($F$13:$F$22,$O$184,$L$13:$L$22,"FT",AA$13:AA$54,"T-EL")+COUNTIFS($F$13:$F$22,$O$184,$L$13:$L$22,"FT",AA$13:AA$54,"EL-MU")+COUNTIFS($F$13:$F$22,$O$184,$L$13:$L$22,"FT",AA$13:AA$54,"TR")+COUNTIFS($F$13:$F$22,$O$184,$L$13:$L$22,"FT",AA$13:AA$54,"TR-MU")+COUNTIFS($F$13:$F$22,$O$184,$L$13:$L$22,"FT",AA$13:AA$54,"TR-EL")+COUNTIFS($F$13:$F$22,$O$184,$L$13:$L$22,"FT",AA$13:AA$54,"TR-T")</f>
        <v>#VALUE!</v>
      </c>
      <c r="AB194" s="64" t="e">
        <f t="shared" si="132"/>
        <v>#VALUE!</v>
      </c>
      <c r="AC194" s="64" t="e">
        <f t="shared" si="132"/>
        <v>#VALUE!</v>
      </c>
      <c r="AD194" s="64" t="e">
        <f t="shared" si="132"/>
        <v>#VALUE!</v>
      </c>
      <c r="AE194" s="64" t="e">
        <f t="shared" si="132"/>
        <v>#VALUE!</v>
      </c>
      <c r="AF194" s="64" t="e">
        <f t="shared" si="132"/>
        <v>#VALUE!</v>
      </c>
      <c r="AG194" s="64" t="e">
        <f t="shared" si="132"/>
        <v>#VALUE!</v>
      </c>
      <c r="AH194" s="64" t="e">
        <f t="shared" si="132"/>
        <v>#VALUE!</v>
      </c>
      <c r="AI194" s="64" t="e">
        <f t="shared" si="132"/>
        <v>#VALUE!</v>
      </c>
      <c r="AJ194" s="64" t="e">
        <f t="shared" si="132"/>
        <v>#VALUE!</v>
      </c>
      <c r="AK194" s="64" t="e">
        <f t="shared" si="132"/>
        <v>#VALUE!</v>
      </c>
      <c r="AL194" s="64" t="e">
        <f t="shared" si="132"/>
        <v>#VALUE!</v>
      </c>
      <c r="AM194" s="64" t="e">
        <f t="shared" si="132"/>
        <v>#VALUE!</v>
      </c>
      <c r="AN194" s="64" t="e">
        <f t="shared" si="132"/>
        <v>#VALUE!</v>
      </c>
      <c r="AO194" s="64" t="e">
        <f t="shared" si="132"/>
        <v>#VALUE!</v>
      </c>
      <c r="AP194" s="64" t="e">
        <f t="shared" si="132"/>
        <v>#VALUE!</v>
      </c>
      <c r="AQ194" s="64" t="e">
        <f t="shared" si="132"/>
        <v>#VALUE!</v>
      </c>
      <c r="AR194" s="64" t="e">
        <f t="shared" si="132"/>
        <v>#VALUE!</v>
      </c>
      <c r="AS194" s="64" t="e">
        <f t="shared" si="132"/>
        <v>#VALUE!</v>
      </c>
      <c r="AT194" s="64" t="e">
        <f t="shared" si="132"/>
        <v>#VALUE!</v>
      </c>
      <c r="AU194" s="64" t="e">
        <f t="shared" si="132"/>
        <v>#VALUE!</v>
      </c>
      <c r="AV194" s="64" t="e">
        <f t="shared" si="132"/>
        <v>#VALUE!</v>
      </c>
      <c r="AW194" s="64" t="e">
        <f t="shared" si="132"/>
        <v>#VALUE!</v>
      </c>
      <c r="AX194" s="64" t="e">
        <f t="shared" si="132"/>
        <v>#VALUE!</v>
      </c>
      <c r="AY194" s="64" t="e">
        <f t="shared" si="132"/>
        <v>#VALUE!</v>
      </c>
      <c r="AZ194" s="64" t="e">
        <f t="shared" si="132"/>
        <v>#VALUE!</v>
      </c>
      <c r="BA194" s="64" t="e">
        <f t="shared" si="132"/>
        <v>#VALUE!</v>
      </c>
      <c r="BB194" s="64" t="e">
        <f t="shared" si="132"/>
        <v>#VALUE!</v>
      </c>
      <c r="BC194" s="64" t="e">
        <f t="shared" si="132"/>
        <v>#VALUE!</v>
      </c>
      <c r="BD194" s="64" t="e">
        <f t="shared" si="132"/>
        <v>#VALUE!</v>
      </c>
      <c r="BE194" s="64" t="e">
        <f t="shared" si="132"/>
        <v>#VALUE!</v>
      </c>
      <c r="BF194" s="200" t="e">
        <f t="shared" si="127"/>
        <v>#VALUE!</v>
      </c>
      <c r="BG194" s="202"/>
    </row>
    <row r="195" spans="1:59" ht="14.4" hidden="1" customHeight="1" x14ac:dyDescent="0.3">
      <c r="A195" s="80"/>
      <c r="C195" s="80"/>
      <c r="D195" s="80"/>
      <c r="E195" s="80"/>
      <c r="F195" s="59"/>
      <c r="G195" s="59"/>
      <c r="O195" s="287"/>
      <c r="P195" s="288"/>
      <c r="Q195" s="289"/>
      <c r="R195" s="279" t="s">
        <v>84</v>
      </c>
      <c r="S195" s="280"/>
      <c r="T195" s="280"/>
      <c r="U195" s="280"/>
      <c r="V195" s="280"/>
      <c r="W195" s="280"/>
      <c r="X195" s="79"/>
      <c r="Y195" s="79"/>
      <c r="Z195" s="79"/>
      <c r="AA195" s="64" t="e">
        <f t="shared" ref="AA195:BE195" si="133">COUNTIFS($F$13:$F$22,$O$184,$L$13:$L$22,"HT",AA$13:AA$54,"P")+COUNTIFS($F$13:$F$22,$O$184,$L$13:$L$22,"HT",AA$13:AA$54,"RP")+COUNTIFS($F$13:$F$22,$O$184,$L$13:$L$22,"HT",AA$13:AA$54,"T-RP")+COUNTIFS($F$13:$F$22,$O$184,$L$13:$L$22,"HT",AA$13:AA$54,"T")+COUNTIFS($F$13:$F$22,$O$184,$L$13:$L$22,"HT",AA$13:AA$54,"MU")+COUNTIFS($F$13:$F$22,$O$184,$L$13:$L$22,"HT",AA$13:AA$54,"T-MU")+COUNTIFS($F$13:$F$22,$O$184,$L$13:$L$22,"HT",AA$13:AA$54,"EL")+COUNTIFS($F$13:$F$22,$O$184,$L$13:$L$22,"HT",AA$13:AA$54,"T-EL")+COUNTIFS($F$13:$F$22,$O$184,$L$13:$L$22,"HT",AA$13:AA$54,"EL-MU")+COUNTIFS($F$13:$F$22,$O$184,$L$13:$L$22,"HT",AA$13:AA$54,"TR")+COUNTIFS($F$13:$F$22,$O$184,$L$13:$L$22,"HT",AA$13:AA$54,"TR-MU")+COUNTIFS($F$13:$F$22,$O$184,$L$13:$L$22,"HT",AA$13:AA$54,"TR-EL")+COUNTIFS($F$13:$F$22,$O$184,$L$13:$L$22,"HT",AA$13:AA$54,"TR-T")</f>
        <v>#VALUE!</v>
      </c>
      <c r="AB195" s="64" t="e">
        <f t="shared" si="133"/>
        <v>#VALUE!</v>
      </c>
      <c r="AC195" s="64" t="e">
        <f t="shared" si="133"/>
        <v>#VALUE!</v>
      </c>
      <c r="AD195" s="64" t="e">
        <f t="shared" si="133"/>
        <v>#VALUE!</v>
      </c>
      <c r="AE195" s="64" t="e">
        <f t="shared" si="133"/>
        <v>#VALUE!</v>
      </c>
      <c r="AF195" s="64" t="e">
        <f t="shared" si="133"/>
        <v>#VALUE!</v>
      </c>
      <c r="AG195" s="64" t="e">
        <f t="shared" si="133"/>
        <v>#VALUE!</v>
      </c>
      <c r="AH195" s="64" t="e">
        <f t="shared" si="133"/>
        <v>#VALUE!</v>
      </c>
      <c r="AI195" s="64" t="e">
        <f t="shared" si="133"/>
        <v>#VALUE!</v>
      </c>
      <c r="AJ195" s="64" t="e">
        <f t="shared" si="133"/>
        <v>#VALUE!</v>
      </c>
      <c r="AK195" s="64" t="e">
        <f t="shared" si="133"/>
        <v>#VALUE!</v>
      </c>
      <c r="AL195" s="64" t="e">
        <f t="shared" si="133"/>
        <v>#VALUE!</v>
      </c>
      <c r="AM195" s="64" t="e">
        <f t="shared" si="133"/>
        <v>#VALUE!</v>
      </c>
      <c r="AN195" s="64" t="e">
        <f t="shared" si="133"/>
        <v>#VALUE!</v>
      </c>
      <c r="AO195" s="64" t="e">
        <f t="shared" si="133"/>
        <v>#VALUE!</v>
      </c>
      <c r="AP195" s="64" t="e">
        <f t="shared" si="133"/>
        <v>#VALUE!</v>
      </c>
      <c r="AQ195" s="64" t="e">
        <f t="shared" si="133"/>
        <v>#VALUE!</v>
      </c>
      <c r="AR195" s="64" t="e">
        <f t="shared" si="133"/>
        <v>#VALUE!</v>
      </c>
      <c r="AS195" s="64" t="e">
        <f t="shared" si="133"/>
        <v>#VALUE!</v>
      </c>
      <c r="AT195" s="64" t="e">
        <f t="shared" si="133"/>
        <v>#VALUE!</v>
      </c>
      <c r="AU195" s="64" t="e">
        <f t="shared" si="133"/>
        <v>#VALUE!</v>
      </c>
      <c r="AV195" s="64" t="e">
        <f t="shared" si="133"/>
        <v>#VALUE!</v>
      </c>
      <c r="AW195" s="64" t="e">
        <f t="shared" si="133"/>
        <v>#VALUE!</v>
      </c>
      <c r="AX195" s="64" t="e">
        <f t="shared" si="133"/>
        <v>#VALUE!</v>
      </c>
      <c r="AY195" s="64" t="e">
        <f t="shared" si="133"/>
        <v>#VALUE!</v>
      </c>
      <c r="AZ195" s="64" t="e">
        <f t="shared" si="133"/>
        <v>#VALUE!</v>
      </c>
      <c r="BA195" s="64" t="e">
        <f t="shared" si="133"/>
        <v>#VALUE!</v>
      </c>
      <c r="BB195" s="64" t="e">
        <f t="shared" si="133"/>
        <v>#VALUE!</v>
      </c>
      <c r="BC195" s="64" t="e">
        <f t="shared" si="133"/>
        <v>#VALUE!</v>
      </c>
      <c r="BD195" s="64" t="e">
        <f t="shared" si="133"/>
        <v>#VALUE!</v>
      </c>
      <c r="BE195" s="64" t="e">
        <f t="shared" si="133"/>
        <v>#VALUE!</v>
      </c>
      <c r="BF195" s="200" t="e">
        <f t="shared" si="127"/>
        <v>#VALUE!</v>
      </c>
      <c r="BG195" s="202"/>
    </row>
    <row r="196" spans="1:59" ht="14.4" hidden="1" customHeight="1" x14ac:dyDescent="0.3">
      <c r="O196" s="287"/>
      <c r="P196" s="288"/>
      <c r="Q196" s="289"/>
      <c r="R196" s="279" t="s">
        <v>87</v>
      </c>
      <c r="S196" s="280"/>
      <c r="T196" s="280"/>
      <c r="U196" s="280"/>
      <c r="V196" s="280"/>
      <c r="W196" s="280"/>
      <c r="X196" s="79"/>
      <c r="Y196" s="79"/>
      <c r="Z196" s="79"/>
      <c r="AA196" s="64" t="e">
        <f t="shared" ref="AA196:BE196" si="134">COUNTIFS($F$13:$F$22,$O$184,AA$13:AA$54,"OFF")+COUNTIFS($F$13:$F$22,$O$184,AA$13:AA$54,"TR-OFF")</f>
        <v>#VALUE!</v>
      </c>
      <c r="AB196" s="64" t="e">
        <f t="shared" si="134"/>
        <v>#VALUE!</v>
      </c>
      <c r="AC196" s="64" t="e">
        <f t="shared" si="134"/>
        <v>#VALUE!</v>
      </c>
      <c r="AD196" s="64" t="e">
        <f t="shared" si="134"/>
        <v>#VALUE!</v>
      </c>
      <c r="AE196" s="64" t="e">
        <f t="shared" si="134"/>
        <v>#VALUE!</v>
      </c>
      <c r="AF196" s="64" t="e">
        <f t="shared" si="134"/>
        <v>#VALUE!</v>
      </c>
      <c r="AG196" s="64" t="e">
        <f t="shared" si="134"/>
        <v>#VALUE!</v>
      </c>
      <c r="AH196" s="64" t="e">
        <f t="shared" si="134"/>
        <v>#VALUE!</v>
      </c>
      <c r="AI196" s="64" t="e">
        <f t="shared" si="134"/>
        <v>#VALUE!</v>
      </c>
      <c r="AJ196" s="64" t="e">
        <f t="shared" si="134"/>
        <v>#VALUE!</v>
      </c>
      <c r="AK196" s="64" t="e">
        <f t="shared" si="134"/>
        <v>#VALUE!</v>
      </c>
      <c r="AL196" s="64" t="e">
        <f t="shared" si="134"/>
        <v>#VALUE!</v>
      </c>
      <c r="AM196" s="64" t="e">
        <f t="shared" si="134"/>
        <v>#VALUE!</v>
      </c>
      <c r="AN196" s="64" t="e">
        <f t="shared" si="134"/>
        <v>#VALUE!</v>
      </c>
      <c r="AO196" s="64" t="e">
        <f t="shared" si="134"/>
        <v>#VALUE!</v>
      </c>
      <c r="AP196" s="64" t="e">
        <f t="shared" si="134"/>
        <v>#VALUE!</v>
      </c>
      <c r="AQ196" s="64" t="e">
        <f t="shared" si="134"/>
        <v>#VALUE!</v>
      </c>
      <c r="AR196" s="64" t="e">
        <f t="shared" si="134"/>
        <v>#VALUE!</v>
      </c>
      <c r="AS196" s="64" t="e">
        <f t="shared" si="134"/>
        <v>#VALUE!</v>
      </c>
      <c r="AT196" s="64" t="e">
        <f t="shared" si="134"/>
        <v>#VALUE!</v>
      </c>
      <c r="AU196" s="64" t="e">
        <f t="shared" si="134"/>
        <v>#VALUE!</v>
      </c>
      <c r="AV196" s="64" t="e">
        <f t="shared" si="134"/>
        <v>#VALUE!</v>
      </c>
      <c r="AW196" s="64" t="e">
        <f t="shared" si="134"/>
        <v>#VALUE!</v>
      </c>
      <c r="AX196" s="64" t="e">
        <f t="shared" si="134"/>
        <v>#VALUE!</v>
      </c>
      <c r="AY196" s="64" t="e">
        <f t="shared" si="134"/>
        <v>#VALUE!</v>
      </c>
      <c r="AZ196" s="64" t="e">
        <f t="shared" si="134"/>
        <v>#VALUE!</v>
      </c>
      <c r="BA196" s="64" t="e">
        <f t="shared" si="134"/>
        <v>#VALUE!</v>
      </c>
      <c r="BB196" s="64" t="e">
        <f t="shared" si="134"/>
        <v>#VALUE!</v>
      </c>
      <c r="BC196" s="64" t="e">
        <f t="shared" si="134"/>
        <v>#VALUE!</v>
      </c>
      <c r="BD196" s="64" t="e">
        <f t="shared" si="134"/>
        <v>#VALUE!</v>
      </c>
      <c r="BE196" s="64" t="e">
        <f t="shared" si="134"/>
        <v>#VALUE!</v>
      </c>
      <c r="BF196" s="200" t="e">
        <f t="shared" si="127"/>
        <v>#VALUE!</v>
      </c>
      <c r="BG196" s="205" t="e">
        <f>BF196-SUMIFS($Q$13:$Q$129,$F$13:$F$129,$O$184)</f>
        <v>#VALUE!</v>
      </c>
    </row>
    <row r="197" spans="1:59" ht="14.4" hidden="1" customHeight="1" x14ac:dyDescent="0.3">
      <c r="F197" s="208"/>
      <c r="O197" s="287"/>
      <c r="P197" s="288"/>
      <c r="Q197" s="289"/>
      <c r="R197" s="279" t="s">
        <v>90</v>
      </c>
      <c r="S197" s="280"/>
      <c r="T197" s="280"/>
      <c r="U197" s="280"/>
      <c r="V197" s="280"/>
      <c r="W197" s="280"/>
      <c r="X197" s="79"/>
      <c r="Y197" s="79"/>
      <c r="Z197" s="79"/>
      <c r="AA197" s="74" t="e">
        <f>AA198+(AA199/2)</f>
        <v>#VALUE!</v>
      </c>
      <c r="AB197" s="74" t="e">
        <f t="shared" ref="AB197:BE197" si="135">AB198+(AB199/2)</f>
        <v>#VALUE!</v>
      </c>
      <c r="AC197" s="74" t="e">
        <f t="shared" si="135"/>
        <v>#VALUE!</v>
      </c>
      <c r="AD197" s="74" t="e">
        <f t="shared" si="135"/>
        <v>#VALUE!</v>
      </c>
      <c r="AE197" s="74" t="e">
        <f t="shared" si="135"/>
        <v>#VALUE!</v>
      </c>
      <c r="AF197" s="74" t="e">
        <f t="shared" si="135"/>
        <v>#VALUE!</v>
      </c>
      <c r="AG197" s="74" t="e">
        <f t="shared" si="135"/>
        <v>#VALUE!</v>
      </c>
      <c r="AH197" s="74" t="e">
        <f t="shared" si="135"/>
        <v>#VALUE!</v>
      </c>
      <c r="AI197" s="74" t="e">
        <f t="shared" si="135"/>
        <v>#VALUE!</v>
      </c>
      <c r="AJ197" s="74" t="e">
        <f t="shared" si="135"/>
        <v>#VALUE!</v>
      </c>
      <c r="AK197" s="74" t="e">
        <f t="shared" si="135"/>
        <v>#VALUE!</v>
      </c>
      <c r="AL197" s="74" t="e">
        <f t="shared" si="135"/>
        <v>#VALUE!</v>
      </c>
      <c r="AM197" s="74" t="e">
        <f t="shared" si="135"/>
        <v>#VALUE!</v>
      </c>
      <c r="AN197" s="74" t="e">
        <f t="shared" si="135"/>
        <v>#VALUE!</v>
      </c>
      <c r="AO197" s="74" t="e">
        <f t="shared" si="135"/>
        <v>#VALUE!</v>
      </c>
      <c r="AP197" s="74" t="e">
        <f t="shared" si="135"/>
        <v>#VALUE!</v>
      </c>
      <c r="AQ197" s="74" t="e">
        <f t="shared" si="135"/>
        <v>#VALUE!</v>
      </c>
      <c r="AR197" s="74" t="e">
        <f t="shared" si="135"/>
        <v>#VALUE!</v>
      </c>
      <c r="AS197" s="74" t="e">
        <f t="shared" si="135"/>
        <v>#VALUE!</v>
      </c>
      <c r="AT197" s="74" t="e">
        <f t="shared" si="135"/>
        <v>#VALUE!</v>
      </c>
      <c r="AU197" s="74" t="e">
        <f t="shared" si="135"/>
        <v>#VALUE!</v>
      </c>
      <c r="AV197" s="74" t="e">
        <f t="shared" si="135"/>
        <v>#VALUE!</v>
      </c>
      <c r="AW197" s="74" t="e">
        <f t="shared" si="135"/>
        <v>#VALUE!</v>
      </c>
      <c r="AX197" s="74" t="e">
        <f t="shared" si="135"/>
        <v>#VALUE!</v>
      </c>
      <c r="AY197" s="74" t="e">
        <f t="shared" si="135"/>
        <v>#VALUE!</v>
      </c>
      <c r="AZ197" s="74" t="e">
        <f t="shared" si="135"/>
        <v>#VALUE!</v>
      </c>
      <c r="BA197" s="74" t="e">
        <f t="shared" si="135"/>
        <v>#VALUE!</v>
      </c>
      <c r="BB197" s="74" t="e">
        <f t="shared" si="135"/>
        <v>#VALUE!</v>
      </c>
      <c r="BC197" s="74" t="e">
        <f t="shared" si="135"/>
        <v>#VALUE!</v>
      </c>
      <c r="BD197" s="74" t="e">
        <f t="shared" si="135"/>
        <v>#VALUE!</v>
      </c>
      <c r="BE197" s="74" t="e">
        <f t="shared" si="135"/>
        <v>#VALUE!</v>
      </c>
      <c r="BF197" s="204" t="e">
        <f t="shared" si="127"/>
        <v>#VALUE!</v>
      </c>
      <c r="BG197" s="202"/>
    </row>
    <row r="198" spans="1:59" ht="14.4" hidden="1" customHeight="1" x14ac:dyDescent="0.3">
      <c r="F198" s="208"/>
      <c r="O198" s="287"/>
      <c r="P198" s="288"/>
      <c r="Q198" s="289"/>
      <c r="R198" s="279" t="s">
        <v>31</v>
      </c>
      <c r="S198" s="280"/>
      <c r="T198" s="280"/>
      <c r="U198" s="280"/>
      <c r="V198" s="280"/>
      <c r="W198" s="280"/>
      <c r="X198" s="79"/>
      <c r="Y198" s="79"/>
      <c r="Z198" s="79"/>
      <c r="AA198" s="64" t="e">
        <f t="shared" ref="AA198:BE198" si="136">COUNTIFS($F$13:$F$22,$O$184,$L$13:$L$22,"FT",AA$13:AA$54,"OFF")+COUNTIFS($F$13:$F$22,$O$184,$L$13:$L$22,"FT",AA$13:AA$54,"TR-OFF")</f>
        <v>#VALUE!</v>
      </c>
      <c r="AB198" s="64" t="e">
        <f t="shared" si="136"/>
        <v>#VALUE!</v>
      </c>
      <c r="AC198" s="64" t="e">
        <f t="shared" si="136"/>
        <v>#VALUE!</v>
      </c>
      <c r="AD198" s="64" t="e">
        <f t="shared" si="136"/>
        <v>#VALUE!</v>
      </c>
      <c r="AE198" s="64" t="e">
        <f t="shared" si="136"/>
        <v>#VALUE!</v>
      </c>
      <c r="AF198" s="64" t="e">
        <f t="shared" si="136"/>
        <v>#VALUE!</v>
      </c>
      <c r="AG198" s="64" t="e">
        <f t="shared" si="136"/>
        <v>#VALUE!</v>
      </c>
      <c r="AH198" s="64" t="e">
        <f t="shared" si="136"/>
        <v>#VALUE!</v>
      </c>
      <c r="AI198" s="64" t="e">
        <f t="shared" si="136"/>
        <v>#VALUE!</v>
      </c>
      <c r="AJ198" s="64" t="e">
        <f t="shared" si="136"/>
        <v>#VALUE!</v>
      </c>
      <c r="AK198" s="64" t="e">
        <f t="shared" si="136"/>
        <v>#VALUE!</v>
      </c>
      <c r="AL198" s="64" t="e">
        <f t="shared" si="136"/>
        <v>#VALUE!</v>
      </c>
      <c r="AM198" s="64" t="e">
        <f t="shared" si="136"/>
        <v>#VALUE!</v>
      </c>
      <c r="AN198" s="64" t="e">
        <f t="shared" si="136"/>
        <v>#VALUE!</v>
      </c>
      <c r="AO198" s="64" t="e">
        <f t="shared" si="136"/>
        <v>#VALUE!</v>
      </c>
      <c r="AP198" s="64" t="e">
        <f t="shared" si="136"/>
        <v>#VALUE!</v>
      </c>
      <c r="AQ198" s="64" t="e">
        <f t="shared" si="136"/>
        <v>#VALUE!</v>
      </c>
      <c r="AR198" s="64" t="e">
        <f t="shared" si="136"/>
        <v>#VALUE!</v>
      </c>
      <c r="AS198" s="64" t="e">
        <f t="shared" si="136"/>
        <v>#VALUE!</v>
      </c>
      <c r="AT198" s="64" t="e">
        <f t="shared" si="136"/>
        <v>#VALUE!</v>
      </c>
      <c r="AU198" s="64" t="e">
        <f t="shared" si="136"/>
        <v>#VALUE!</v>
      </c>
      <c r="AV198" s="64" t="e">
        <f t="shared" si="136"/>
        <v>#VALUE!</v>
      </c>
      <c r="AW198" s="64" t="e">
        <f t="shared" si="136"/>
        <v>#VALUE!</v>
      </c>
      <c r="AX198" s="64" t="e">
        <f t="shared" si="136"/>
        <v>#VALUE!</v>
      </c>
      <c r="AY198" s="64" t="e">
        <f t="shared" si="136"/>
        <v>#VALUE!</v>
      </c>
      <c r="AZ198" s="64" t="e">
        <f t="shared" si="136"/>
        <v>#VALUE!</v>
      </c>
      <c r="BA198" s="64" t="e">
        <f t="shared" si="136"/>
        <v>#VALUE!</v>
      </c>
      <c r="BB198" s="64" t="e">
        <f t="shared" si="136"/>
        <v>#VALUE!</v>
      </c>
      <c r="BC198" s="64" t="e">
        <f t="shared" si="136"/>
        <v>#VALUE!</v>
      </c>
      <c r="BD198" s="64" t="e">
        <f t="shared" si="136"/>
        <v>#VALUE!</v>
      </c>
      <c r="BE198" s="64" t="e">
        <f t="shared" si="136"/>
        <v>#VALUE!</v>
      </c>
      <c r="BF198" s="200" t="e">
        <f t="shared" si="127"/>
        <v>#VALUE!</v>
      </c>
      <c r="BG198" s="202"/>
    </row>
    <row r="199" spans="1:59" ht="14.4" hidden="1" customHeight="1" x14ac:dyDescent="0.3">
      <c r="F199" s="208"/>
      <c r="O199" s="287"/>
      <c r="P199" s="288"/>
      <c r="Q199" s="289"/>
      <c r="R199" s="279" t="s">
        <v>95</v>
      </c>
      <c r="S199" s="280"/>
      <c r="T199" s="280"/>
      <c r="U199" s="280"/>
      <c r="V199" s="280"/>
      <c r="W199" s="280"/>
      <c r="X199" s="79"/>
      <c r="Y199" s="79"/>
      <c r="Z199" s="79"/>
      <c r="AA199" s="64" t="e">
        <f t="shared" ref="AA199:BE199" si="137">COUNTIFS($F$13:$F$22,$O$184,$L$13:$L$22,"HT",AA$13:AA$54,"OFF")+COUNTIFS($F$13:$F$22,$O$184,$L$13:$L$22,"HT",AA$13:AA$54,"TR-OFF")</f>
        <v>#VALUE!</v>
      </c>
      <c r="AB199" s="64" t="e">
        <f t="shared" si="137"/>
        <v>#VALUE!</v>
      </c>
      <c r="AC199" s="64" t="e">
        <f t="shared" si="137"/>
        <v>#VALUE!</v>
      </c>
      <c r="AD199" s="64" t="e">
        <f t="shared" si="137"/>
        <v>#VALUE!</v>
      </c>
      <c r="AE199" s="64" t="e">
        <f t="shared" si="137"/>
        <v>#VALUE!</v>
      </c>
      <c r="AF199" s="64" t="e">
        <f t="shared" si="137"/>
        <v>#VALUE!</v>
      </c>
      <c r="AG199" s="64" t="e">
        <f t="shared" si="137"/>
        <v>#VALUE!</v>
      </c>
      <c r="AH199" s="64" t="e">
        <f t="shared" si="137"/>
        <v>#VALUE!</v>
      </c>
      <c r="AI199" s="64" t="e">
        <f t="shared" si="137"/>
        <v>#VALUE!</v>
      </c>
      <c r="AJ199" s="64" t="e">
        <f t="shared" si="137"/>
        <v>#VALUE!</v>
      </c>
      <c r="AK199" s="64" t="e">
        <f t="shared" si="137"/>
        <v>#VALUE!</v>
      </c>
      <c r="AL199" s="64" t="e">
        <f t="shared" si="137"/>
        <v>#VALUE!</v>
      </c>
      <c r="AM199" s="64" t="e">
        <f t="shared" si="137"/>
        <v>#VALUE!</v>
      </c>
      <c r="AN199" s="64" t="e">
        <f t="shared" si="137"/>
        <v>#VALUE!</v>
      </c>
      <c r="AO199" s="64" t="e">
        <f t="shared" si="137"/>
        <v>#VALUE!</v>
      </c>
      <c r="AP199" s="64" t="e">
        <f t="shared" si="137"/>
        <v>#VALUE!</v>
      </c>
      <c r="AQ199" s="64" t="e">
        <f t="shared" si="137"/>
        <v>#VALUE!</v>
      </c>
      <c r="AR199" s="64" t="e">
        <f t="shared" si="137"/>
        <v>#VALUE!</v>
      </c>
      <c r="AS199" s="64" t="e">
        <f t="shared" si="137"/>
        <v>#VALUE!</v>
      </c>
      <c r="AT199" s="64" t="e">
        <f t="shared" si="137"/>
        <v>#VALUE!</v>
      </c>
      <c r="AU199" s="64" t="e">
        <f t="shared" si="137"/>
        <v>#VALUE!</v>
      </c>
      <c r="AV199" s="64" t="e">
        <f t="shared" si="137"/>
        <v>#VALUE!</v>
      </c>
      <c r="AW199" s="64" t="e">
        <f t="shared" si="137"/>
        <v>#VALUE!</v>
      </c>
      <c r="AX199" s="64" t="e">
        <f t="shared" si="137"/>
        <v>#VALUE!</v>
      </c>
      <c r="AY199" s="64" t="e">
        <f t="shared" si="137"/>
        <v>#VALUE!</v>
      </c>
      <c r="AZ199" s="64" t="e">
        <f t="shared" si="137"/>
        <v>#VALUE!</v>
      </c>
      <c r="BA199" s="64" t="e">
        <f t="shared" si="137"/>
        <v>#VALUE!</v>
      </c>
      <c r="BB199" s="64" t="e">
        <f t="shared" si="137"/>
        <v>#VALUE!</v>
      </c>
      <c r="BC199" s="64" t="e">
        <f t="shared" si="137"/>
        <v>#VALUE!</v>
      </c>
      <c r="BD199" s="64" t="e">
        <f t="shared" si="137"/>
        <v>#VALUE!</v>
      </c>
      <c r="BE199" s="64" t="e">
        <f t="shared" si="137"/>
        <v>#VALUE!</v>
      </c>
      <c r="BF199" s="200" t="e">
        <f t="shared" si="127"/>
        <v>#VALUE!</v>
      </c>
      <c r="BG199" s="202"/>
    </row>
    <row r="200" spans="1:59" ht="14.4" hidden="1" customHeight="1" x14ac:dyDescent="0.3">
      <c r="F200" s="208"/>
      <c r="O200" s="287"/>
      <c r="P200" s="288"/>
      <c r="Q200" s="289"/>
      <c r="R200" s="279" t="s">
        <v>98</v>
      </c>
      <c r="S200" s="280"/>
      <c r="T200" s="280"/>
      <c r="U200" s="280"/>
      <c r="V200" s="280"/>
      <c r="W200" s="280"/>
      <c r="X200" s="79"/>
      <c r="Y200" s="79"/>
      <c r="Z200" s="79"/>
      <c r="AA200" s="64" t="e">
        <f t="shared" ref="AA200:BE200" si="138">COUNTIFS($F$13:$F$22,$O$184,AA$13:AA$54,"TR")+COUNTIFS($F$13:$F$22,$O$184,AA$13:AA$54,"TR-T")+COUNTIFS($F$13:$F$22,$O$184,AA$13:AA$54,"TR-OFF")+COUNTIFS($F$13:$F$22,$O$184,AA$13:AA$54,"TR-AU")+COUNTIFS($F$13:$F$22,$O$184,AA$13:AA$54,"TR-UC")+COUNTIFS($F$13:$F$22,$O$184,AA$13:AA$54,"TR-U")+COUNTIFS($F$13:$F$22,$O$184,AA$13:AA$54,"TR-NCNS")+COUNTIFS($F$13:$F$22,$O$184,AA$13:AA$54,"TR-MU")+COUNTIFS($F$13:$F$22,$O$184,AA$13:AA$54,"TR-EL")</f>
        <v>#VALUE!</v>
      </c>
      <c r="AB200" s="64" t="e">
        <f t="shared" si="138"/>
        <v>#VALUE!</v>
      </c>
      <c r="AC200" s="64" t="e">
        <f t="shared" si="138"/>
        <v>#VALUE!</v>
      </c>
      <c r="AD200" s="64" t="e">
        <f t="shared" si="138"/>
        <v>#VALUE!</v>
      </c>
      <c r="AE200" s="64" t="e">
        <f t="shared" si="138"/>
        <v>#VALUE!</v>
      </c>
      <c r="AF200" s="64" t="e">
        <f t="shared" si="138"/>
        <v>#VALUE!</v>
      </c>
      <c r="AG200" s="64" t="e">
        <f t="shared" si="138"/>
        <v>#VALUE!</v>
      </c>
      <c r="AH200" s="64" t="e">
        <f t="shared" si="138"/>
        <v>#VALUE!</v>
      </c>
      <c r="AI200" s="64" t="e">
        <f t="shared" si="138"/>
        <v>#VALUE!</v>
      </c>
      <c r="AJ200" s="64" t="e">
        <f t="shared" si="138"/>
        <v>#VALUE!</v>
      </c>
      <c r="AK200" s="64" t="e">
        <f t="shared" si="138"/>
        <v>#VALUE!</v>
      </c>
      <c r="AL200" s="64" t="e">
        <f t="shared" si="138"/>
        <v>#VALUE!</v>
      </c>
      <c r="AM200" s="64" t="e">
        <f t="shared" si="138"/>
        <v>#VALUE!</v>
      </c>
      <c r="AN200" s="64" t="e">
        <f t="shared" si="138"/>
        <v>#VALUE!</v>
      </c>
      <c r="AO200" s="64" t="e">
        <f t="shared" si="138"/>
        <v>#VALUE!</v>
      </c>
      <c r="AP200" s="64" t="e">
        <f t="shared" si="138"/>
        <v>#VALUE!</v>
      </c>
      <c r="AQ200" s="64" t="e">
        <f t="shared" si="138"/>
        <v>#VALUE!</v>
      </c>
      <c r="AR200" s="64" t="e">
        <f t="shared" si="138"/>
        <v>#VALUE!</v>
      </c>
      <c r="AS200" s="64" t="e">
        <f t="shared" si="138"/>
        <v>#VALUE!</v>
      </c>
      <c r="AT200" s="64" t="e">
        <f t="shared" si="138"/>
        <v>#VALUE!</v>
      </c>
      <c r="AU200" s="64" t="e">
        <f t="shared" si="138"/>
        <v>#VALUE!</v>
      </c>
      <c r="AV200" s="64" t="e">
        <f t="shared" si="138"/>
        <v>#VALUE!</v>
      </c>
      <c r="AW200" s="64" t="e">
        <f t="shared" si="138"/>
        <v>#VALUE!</v>
      </c>
      <c r="AX200" s="64" t="e">
        <f t="shared" si="138"/>
        <v>#VALUE!</v>
      </c>
      <c r="AY200" s="64" t="e">
        <f t="shared" si="138"/>
        <v>#VALUE!</v>
      </c>
      <c r="AZ200" s="64" t="e">
        <f t="shared" si="138"/>
        <v>#VALUE!</v>
      </c>
      <c r="BA200" s="64" t="e">
        <f t="shared" si="138"/>
        <v>#VALUE!</v>
      </c>
      <c r="BB200" s="64" t="e">
        <f t="shared" si="138"/>
        <v>#VALUE!</v>
      </c>
      <c r="BC200" s="64" t="e">
        <f t="shared" si="138"/>
        <v>#VALUE!</v>
      </c>
      <c r="BD200" s="64" t="e">
        <f t="shared" si="138"/>
        <v>#VALUE!</v>
      </c>
      <c r="BE200" s="64" t="e">
        <f t="shared" si="138"/>
        <v>#VALUE!</v>
      </c>
      <c r="BF200" s="200" t="e">
        <f>MAX(AA200:BE200)</f>
        <v>#VALUE!</v>
      </c>
      <c r="BG200" s="202"/>
    </row>
    <row r="201" spans="1:59" ht="14.4" hidden="1" customHeight="1" x14ac:dyDescent="0.3">
      <c r="F201" s="208"/>
      <c r="O201" s="287"/>
      <c r="P201" s="288"/>
      <c r="Q201" s="289"/>
      <c r="R201" s="279" t="s">
        <v>101</v>
      </c>
      <c r="S201" s="280"/>
      <c r="T201" s="280"/>
      <c r="U201" s="280"/>
      <c r="V201" s="280"/>
      <c r="W201" s="280"/>
      <c r="X201" s="79"/>
      <c r="Y201" s="79"/>
      <c r="Z201" s="79"/>
      <c r="AA201" s="64" t="e">
        <f t="shared" ref="AA201:BE201" si="139">COUNTIFS($F$13:$F$22,$O$184,AA13:AA54,"Leave")+COUNTIFS($F$13:$F$22,$O$184,AA13:AA54,"CL")</f>
        <v>#VALUE!</v>
      </c>
      <c r="AB201" s="64" t="e">
        <f t="shared" si="139"/>
        <v>#VALUE!</v>
      </c>
      <c r="AC201" s="64" t="e">
        <f t="shared" si="139"/>
        <v>#VALUE!</v>
      </c>
      <c r="AD201" s="64" t="e">
        <f t="shared" si="139"/>
        <v>#VALUE!</v>
      </c>
      <c r="AE201" s="64" t="e">
        <f t="shared" si="139"/>
        <v>#VALUE!</v>
      </c>
      <c r="AF201" s="64" t="e">
        <f t="shared" si="139"/>
        <v>#VALUE!</v>
      </c>
      <c r="AG201" s="64" t="e">
        <f t="shared" si="139"/>
        <v>#VALUE!</v>
      </c>
      <c r="AH201" s="64" t="e">
        <f t="shared" si="139"/>
        <v>#VALUE!</v>
      </c>
      <c r="AI201" s="64" t="e">
        <f t="shared" si="139"/>
        <v>#VALUE!</v>
      </c>
      <c r="AJ201" s="64" t="e">
        <f t="shared" si="139"/>
        <v>#VALUE!</v>
      </c>
      <c r="AK201" s="64" t="e">
        <f t="shared" si="139"/>
        <v>#VALUE!</v>
      </c>
      <c r="AL201" s="64" t="e">
        <f t="shared" si="139"/>
        <v>#VALUE!</v>
      </c>
      <c r="AM201" s="64" t="e">
        <f t="shared" si="139"/>
        <v>#VALUE!</v>
      </c>
      <c r="AN201" s="64" t="e">
        <f t="shared" si="139"/>
        <v>#VALUE!</v>
      </c>
      <c r="AO201" s="64" t="e">
        <f t="shared" si="139"/>
        <v>#VALUE!</v>
      </c>
      <c r="AP201" s="64" t="e">
        <f t="shared" si="139"/>
        <v>#VALUE!</v>
      </c>
      <c r="AQ201" s="64" t="e">
        <f t="shared" si="139"/>
        <v>#VALUE!</v>
      </c>
      <c r="AR201" s="64" t="e">
        <f t="shared" si="139"/>
        <v>#VALUE!</v>
      </c>
      <c r="AS201" s="64" t="e">
        <f t="shared" si="139"/>
        <v>#VALUE!</v>
      </c>
      <c r="AT201" s="64" t="e">
        <f t="shared" si="139"/>
        <v>#VALUE!</v>
      </c>
      <c r="AU201" s="64" t="e">
        <f t="shared" si="139"/>
        <v>#VALUE!</v>
      </c>
      <c r="AV201" s="64" t="e">
        <f t="shared" si="139"/>
        <v>#VALUE!</v>
      </c>
      <c r="AW201" s="64" t="e">
        <f t="shared" si="139"/>
        <v>#VALUE!</v>
      </c>
      <c r="AX201" s="64" t="e">
        <f t="shared" si="139"/>
        <v>#VALUE!</v>
      </c>
      <c r="AY201" s="64" t="e">
        <f t="shared" si="139"/>
        <v>#VALUE!</v>
      </c>
      <c r="AZ201" s="64" t="e">
        <f t="shared" si="139"/>
        <v>#VALUE!</v>
      </c>
      <c r="BA201" s="64" t="e">
        <f t="shared" si="139"/>
        <v>#VALUE!</v>
      </c>
      <c r="BB201" s="64" t="e">
        <f t="shared" si="139"/>
        <v>#VALUE!</v>
      </c>
      <c r="BC201" s="64" t="e">
        <f t="shared" si="139"/>
        <v>#VALUE!</v>
      </c>
      <c r="BD201" s="64" t="e">
        <f t="shared" si="139"/>
        <v>#VALUE!</v>
      </c>
      <c r="BE201" s="64" t="e">
        <f t="shared" si="139"/>
        <v>#VALUE!</v>
      </c>
      <c r="BF201" s="200" t="e">
        <f t="shared" ref="BF201:BF216" si="140">SUM(AA201:BE201)</f>
        <v>#VALUE!</v>
      </c>
      <c r="BG201" s="205" t="e">
        <f>(BF201+BF205)-SUMIFS($U$13:$U$129,$F$13:$F$129,$O$184)</f>
        <v>#VALUE!</v>
      </c>
    </row>
    <row r="202" spans="1:59" ht="14.4" hidden="1" customHeight="1" x14ac:dyDescent="0.3">
      <c r="F202" s="208"/>
      <c r="O202" s="287"/>
      <c r="P202" s="288"/>
      <c r="Q202" s="289"/>
      <c r="R202" s="279" t="s">
        <v>91</v>
      </c>
      <c r="S202" s="280"/>
      <c r="T202" s="280"/>
      <c r="U202" s="280"/>
      <c r="V202" s="280"/>
      <c r="W202" s="280"/>
      <c r="X202" s="79"/>
      <c r="Y202" s="79"/>
      <c r="Z202" s="79"/>
      <c r="AA202" s="74" t="e">
        <f>AA203+(AA204/2)</f>
        <v>#VALUE!</v>
      </c>
      <c r="AB202" s="74" t="e">
        <f t="shared" ref="AB202:BE202" si="141">AB203+(AB204/2)</f>
        <v>#VALUE!</v>
      </c>
      <c r="AC202" s="74" t="e">
        <f t="shared" si="141"/>
        <v>#VALUE!</v>
      </c>
      <c r="AD202" s="74" t="e">
        <f t="shared" si="141"/>
        <v>#VALUE!</v>
      </c>
      <c r="AE202" s="74" t="e">
        <f t="shared" si="141"/>
        <v>#VALUE!</v>
      </c>
      <c r="AF202" s="74" t="e">
        <f t="shared" si="141"/>
        <v>#VALUE!</v>
      </c>
      <c r="AG202" s="74" t="e">
        <f t="shared" si="141"/>
        <v>#VALUE!</v>
      </c>
      <c r="AH202" s="74" t="e">
        <f t="shared" si="141"/>
        <v>#VALUE!</v>
      </c>
      <c r="AI202" s="74" t="e">
        <f t="shared" si="141"/>
        <v>#VALUE!</v>
      </c>
      <c r="AJ202" s="74" t="e">
        <f t="shared" si="141"/>
        <v>#VALUE!</v>
      </c>
      <c r="AK202" s="74" t="e">
        <f t="shared" si="141"/>
        <v>#VALUE!</v>
      </c>
      <c r="AL202" s="74" t="e">
        <f t="shared" si="141"/>
        <v>#VALUE!</v>
      </c>
      <c r="AM202" s="74" t="e">
        <f t="shared" si="141"/>
        <v>#VALUE!</v>
      </c>
      <c r="AN202" s="74" t="e">
        <f t="shared" si="141"/>
        <v>#VALUE!</v>
      </c>
      <c r="AO202" s="74" t="e">
        <f t="shared" si="141"/>
        <v>#VALUE!</v>
      </c>
      <c r="AP202" s="74" t="e">
        <f t="shared" si="141"/>
        <v>#VALUE!</v>
      </c>
      <c r="AQ202" s="74" t="e">
        <f t="shared" si="141"/>
        <v>#VALUE!</v>
      </c>
      <c r="AR202" s="74" t="e">
        <f t="shared" si="141"/>
        <v>#VALUE!</v>
      </c>
      <c r="AS202" s="74" t="e">
        <f t="shared" si="141"/>
        <v>#VALUE!</v>
      </c>
      <c r="AT202" s="74" t="e">
        <f t="shared" si="141"/>
        <v>#VALUE!</v>
      </c>
      <c r="AU202" s="74" t="e">
        <f t="shared" si="141"/>
        <v>#VALUE!</v>
      </c>
      <c r="AV202" s="74" t="e">
        <f t="shared" si="141"/>
        <v>#VALUE!</v>
      </c>
      <c r="AW202" s="74" t="e">
        <f t="shared" si="141"/>
        <v>#VALUE!</v>
      </c>
      <c r="AX202" s="74" t="e">
        <f t="shared" si="141"/>
        <v>#VALUE!</v>
      </c>
      <c r="AY202" s="74" t="e">
        <f t="shared" si="141"/>
        <v>#VALUE!</v>
      </c>
      <c r="AZ202" s="74" t="e">
        <f t="shared" si="141"/>
        <v>#VALUE!</v>
      </c>
      <c r="BA202" s="74" t="e">
        <f t="shared" si="141"/>
        <v>#VALUE!</v>
      </c>
      <c r="BB202" s="74" t="e">
        <f t="shared" si="141"/>
        <v>#VALUE!</v>
      </c>
      <c r="BC202" s="74" t="e">
        <f t="shared" si="141"/>
        <v>#VALUE!</v>
      </c>
      <c r="BD202" s="74" t="e">
        <f t="shared" si="141"/>
        <v>#VALUE!</v>
      </c>
      <c r="BE202" s="74" t="e">
        <f t="shared" si="141"/>
        <v>#VALUE!</v>
      </c>
      <c r="BF202" s="204" t="e">
        <f t="shared" si="140"/>
        <v>#VALUE!</v>
      </c>
      <c r="BG202" s="202"/>
    </row>
    <row r="203" spans="1:59" ht="14.4" hidden="1" customHeight="1" x14ac:dyDescent="0.3">
      <c r="F203" s="208"/>
      <c r="O203" s="287"/>
      <c r="P203" s="288"/>
      <c r="Q203" s="289"/>
      <c r="R203" s="279" t="s">
        <v>105</v>
      </c>
      <c r="S203" s="280"/>
      <c r="T203" s="280"/>
      <c r="U203" s="280"/>
      <c r="V203" s="280"/>
      <c r="W203" s="280"/>
      <c r="X203" s="79"/>
      <c r="Y203" s="79"/>
      <c r="Z203" s="79"/>
      <c r="AA203" s="64" t="e">
        <f t="shared" ref="AA203:BE203" si="142">COUNTIFS($F$13:$F$22,$O$184,$L$13:$L$22,"FT",AA$13:AA$54,"Leave")+COUNTIFS($F$13:$F$22,$O$184,$L$13:$L$22,"FT",AA$13:AA$54,"CL")</f>
        <v>#VALUE!</v>
      </c>
      <c r="AB203" s="64" t="e">
        <f t="shared" si="142"/>
        <v>#VALUE!</v>
      </c>
      <c r="AC203" s="64" t="e">
        <f t="shared" si="142"/>
        <v>#VALUE!</v>
      </c>
      <c r="AD203" s="64" t="e">
        <f t="shared" si="142"/>
        <v>#VALUE!</v>
      </c>
      <c r="AE203" s="64" t="e">
        <f t="shared" si="142"/>
        <v>#VALUE!</v>
      </c>
      <c r="AF203" s="64" t="e">
        <f t="shared" si="142"/>
        <v>#VALUE!</v>
      </c>
      <c r="AG203" s="64" t="e">
        <f t="shared" si="142"/>
        <v>#VALUE!</v>
      </c>
      <c r="AH203" s="64" t="e">
        <f t="shared" si="142"/>
        <v>#VALUE!</v>
      </c>
      <c r="AI203" s="64" t="e">
        <f t="shared" si="142"/>
        <v>#VALUE!</v>
      </c>
      <c r="AJ203" s="64" t="e">
        <f t="shared" si="142"/>
        <v>#VALUE!</v>
      </c>
      <c r="AK203" s="64" t="e">
        <f t="shared" si="142"/>
        <v>#VALUE!</v>
      </c>
      <c r="AL203" s="64" t="e">
        <f t="shared" si="142"/>
        <v>#VALUE!</v>
      </c>
      <c r="AM203" s="64" t="e">
        <f t="shared" si="142"/>
        <v>#VALUE!</v>
      </c>
      <c r="AN203" s="64" t="e">
        <f t="shared" si="142"/>
        <v>#VALUE!</v>
      </c>
      <c r="AO203" s="64" t="e">
        <f t="shared" si="142"/>
        <v>#VALUE!</v>
      </c>
      <c r="AP203" s="64" t="e">
        <f t="shared" si="142"/>
        <v>#VALUE!</v>
      </c>
      <c r="AQ203" s="64" t="e">
        <f t="shared" si="142"/>
        <v>#VALUE!</v>
      </c>
      <c r="AR203" s="64" t="e">
        <f t="shared" si="142"/>
        <v>#VALUE!</v>
      </c>
      <c r="AS203" s="64" t="e">
        <f t="shared" si="142"/>
        <v>#VALUE!</v>
      </c>
      <c r="AT203" s="64" t="e">
        <f t="shared" si="142"/>
        <v>#VALUE!</v>
      </c>
      <c r="AU203" s="64" t="e">
        <f t="shared" si="142"/>
        <v>#VALUE!</v>
      </c>
      <c r="AV203" s="64" t="e">
        <f t="shared" si="142"/>
        <v>#VALUE!</v>
      </c>
      <c r="AW203" s="64" t="e">
        <f t="shared" si="142"/>
        <v>#VALUE!</v>
      </c>
      <c r="AX203" s="64" t="e">
        <f t="shared" si="142"/>
        <v>#VALUE!</v>
      </c>
      <c r="AY203" s="64" t="e">
        <f t="shared" si="142"/>
        <v>#VALUE!</v>
      </c>
      <c r="AZ203" s="64" t="e">
        <f t="shared" si="142"/>
        <v>#VALUE!</v>
      </c>
      <c r="BA203" s="64" t="e">
        <f t="shared" si="142"/>
        <v>#VALUE!</v>
      </c>
      <c r="BB203" s="64" t="e">
        <f t="shared" si="142"/>
        <v>#VALUE!</v>
      </c>
      <c r="BC203" s="64" t="e">
        <f t="shared" si="142"/>
        <v>#VALUE!</v>
      </c>
      <c r="BD203" s="64" t="e">
        <f t="shared" si="142"/>
        <v>#VALUE!</v>
      </c>
      <c r="BE203" s="64" t="e">
        <f t="shared" si="142"/>
        <v>#VALUE!</v>
      </c>
      <c r="BF203" s="200" t="e">
        <f t="shared" si="140"/>
        <v>#VALUE!</v>
      </c>
      <c r="BG203" s="202"/>
    </row>
    <row r="204" spans="1:59" ht="14.4" hidden="1" customHeight="1" x14ac:dyDescent="0.3">
      <c r="F204" s="208"/>
      <c r="O204" s="287"/>
      <c r="P204" s="288"/>
      <c r="Q204" s="289"/>
      <c r="R204" s="279" t="s">
        <v>111</v>
      </c>
      <c r="S204" s="280"/>
      <c r="T204" s="280"/>
      <c r="U204" s="280"/>
      <c r="V204" s="280"/>
      <c r="W204" s="280"/>
      <c r="X204" s="79"/>
      <c r="Y204" s="79"/>
      <c r="Z204" s="79"/>
      <c r="AA204" s="64" t="e">
        <f t="shared" ref="AA204:BE204" si="143">COUNTIFS($F$13:$F$22,$O$184,$L$13:$L$22,"HT",AA$13:AA$54,"Leave")+COUNTIFS($F$13:$F$22,$O$184,$L$13:$L$22,"HT",AA$13:AA$54,"CL")</f>
        <v>#VALUE!</v>
      </c>
      <c r="AB204" s="64" t="e">
        <f t="shared" si="143"/>
        <v>#VALUE!</v>
      </c>
      <c r="AC204" s="64" t="e">
        <f t="shared" si="143"/>
        <v>#VALUE!</v>
      </c>
      <c r="AD204" s="64" t="e">
        <f t="shared" si="143"/>
        <v>#VALUE!</v>
      </c>
      <c r="AE204" s="64" t="e">
        <f t="shared" si="143"/>
        <v>#VALUE!</v>
      </c>
      <c r="AF204" s="64" t="e">
        <f t="shared" si="143"/>
        <v>#VALUE!</v>
      </c>
      <c r="AG204" s="64" t="e">
        <f t="shared" si="143"/>
        <v>#VALUE!</v>
      </c>
      <c r="AH204" s="64" t="e">
        <f t="shared" si="143"/>
        <v>#VALUE!</v>
      </c>
      <c r="AI204" s="64" t="e">
        <f t="shared" si="143"/>
        <v>#VALUE!</v>
      </c>
      <c r="AJ204" s="64" t="e">
        <f t="shared" si="143"/>
        <v>#VALUE!</v>
      </c>
      <c r="AK204" s="64" t="e">
        <f t="shared" si="143"/>
        <v>#VALUE!</v>
      </c>
      <c r="AL204" s="64" t="e">
        <f t="shared" si="143"/>
        <v>#VALUE!</v>
      </c>
      <c r="AM204" s="64" t="e">
        <f t="shared" si="143"/>
        <v>#VALUE!</v>
      </c>
      <c r="AN204" s="64" t="e">
        <f t="shared" si="143"/>
        <v>#VALUE!</v>
      </c>
      <c r="AO204" s="64" t="e">
        <f t="shared" si="143"/>
        <v>#VALUE!</v>
      </c>
      <c r="AP204" s="64" t="e">
        <f t="shared" si="143"/>
        <v>#VALUE!</v>
      </c>
      <c r="AQ204" s="64" t="e">
        <f t="shared" si="143"/>
        <v>#VALUE!</v>
      </c>
      <c r="AR204" s="64" t="e">
        <f t="shared" si="143"/>
        <v>#VALUE!</v>
      </c>
      <c r="AS204" s="64" t="e">
        <f t="shared" si="143"/>
        <v>#VALUE!</v>
      </c>
      <c r="AT204" s="64" t="e">
        <f t="shared" si="143"/>
        <v>#VALUE!</v>
      </c>
      <c r="AU204" s="64" t="e">
        <f t="shared" si="143"/>
        <v>#VALUE!</v>
      </c>
      <c r="AV204" s="64" t="e">
        <f t="shared" si="143"/>
        <v>#VALUE!</v>
      </c>
      <c r="AW204" s="64" t="e">
        <f t="shared" si="143"/>
        <v>#VALUE!</v>
      </c>
      <c r="AX204" s="64" t="e">
        <f t="shared" si="143"/>
        <v>#VALUE!</v>
      </c>
      <c r="AY204" s="64" t="e">
        <f t="shared" si="143"/>
        <v>#VALUE!</v>
      </c>
      <c r="AZ204" s="64" t="e">
        <f t="shared" si="143"/>
        <v>#VALUE!</v>
      </c>
      <c r="BA204" s="64" t="e">
        <f t="shared" si="143"/>
        <v>#VALUE!</v>
      </c>
      <c r="BB204" s="64" t="e">
        <f t="shared" si="143"/>
        <v>#VALUE!</v>
      </c>
      <c r="BC204" s="64" t="e">
        <f t="shared" si="143"/>
        <v>#VALUE!</v>
      </c>
      <c r="BD204" s="64" t="e">
        <f t="shared" si="143"/>
        <v>#VALUE!</v>
      </c>
      <c r="BE204" s="64" t="e">
        <f t="shared" si="143"/>
        <v>#VALUE!</v>
      </c>
      <c r="BF204" s="200" t="e">
        <f t="shared" si="140"/>
        <v>#VALUE!</v>
      </c>
      <c r="BG204" s="202"/>
    </row>
    <row r="205" spans="1:59" ht="14.4" hidden="1" customHeight="1" x14ac:dyDescent="0.3">
      <c r="F205" s="208"/>
      <c r="O205" s="287"/>
      <c r="P205" s="288"/>
      <c r="Q205" s="289"/>
      <c r="R205" s="279" t="s">
        <v>114</v>
      </c>
      <c r="S205" s="280"/>
      <c r="T205" s="280"/>
      <c r="U205" s="280"/>
      <c r="V205" s="280"/>
      <c r="W205" s="280"/>
      <c r="X205" s="79"/>
      <c r="Y205" s="79"/>
      <c r="Z205" s="79"/>
      <c r="AA205" s="64" t="e">
        <f t="shared" ref="AA205:BE205" si="144">COUNTIFS($F$13:$F$22,$O$184,AA13:AA54,"AU")+COUNTIFS($F$13:$F$22,$O$184,AA13:AA54,"TR-AU")</f>
        <v>#VALUE!</v>
      </c>
      <c r="AB205" s="64" t="e">
        <f t="shared" si="144"/>
        <v>#VALUE!</v>
      </c>
      <c r="AC205" s="64" t="e">
        <f t="shared" si="144"/>
        <v>#VALUE!</v>
      </c>
      <c r="AD205" s="64" t="e">
        <f t="shared" si="144"/>
        <v>#VALUE!</v>
      </c>
      <c r="AE205" s="64" t="e">
        <f t="shared" si="144"/>
        <v>#VALUE!</v>
      </c>
      <c r="AF205" s="64" t="e">
        <f t="shared" si="144"/>
        <v>#VALUE!</v>
      </c>
      <c r="AG205" s="64" t="e">
        <f t="shared" si="144"/>
        <v>#VALUE!</v>
      </c>
      <c r="AH205" s="64" t="e">
        <f t="shared" si="144"/>
        <v>#VALUE!</v>
      </c>
      <c r="AI205" s="64" t="e">
        <f t="shared" si="144"/>
        <v>#VALUE!</v>
      </c>
      <c r="AJ205" s="64" t="e">
        <f t="shared" si="144"/>
        <v>#VALUE!</v>
      </c>
      <c r="AK205" s="64" t="e">
        <f t="shared" si="144"/>
        <v>#VALUE!</v>
      </c>
      <c r="AL205" s="64" t="e">
        <f t="shared" si="144"/>
        <v>#VALUE!</v>
      </c>
      <c r="AM205" s="64" t="e">
        <f t="shared" si="144"/>
        <v>#VALUE!</v>
      </c>
      <c r="AN205" s="64" t="e">
        <f t="shared" si="144"/>
        <v>#VALUE!</v>
      </c>
      <c r="AO205" s="64" t="e">
        <f t="shared" si="144"/>
        <v>#VALUE!</v>
      </c>
      <c r="AP205" s="64" t="e">
        <f t="shared" si="144"/>
        <v>#VALUE!</v>
      </c>
      <c r="AQ205" s="64" t="e">
        <f t="shared" si="144"/>
        <v>#VALUE!</v>
      </c>
      <c r="AR205" s="64" t="e">
        <f t="shared" si="144"/>
        <v>#VALUE!</v>
      </c>
      <c r="AS205" s="64" t="e">
        <f t="shared" si="144"/>
        <v>#VALUE!</v>
      </c>
      <c r="AT205" s="64" t="e">
        <f t="shared" si="144"/>
        <v>#VALUE!</v>
      </c>
      <c r="AU205" s="64" t="e">
        <f t="shared" si="144"/>
        <v>#VALUE!</v>
      </c>
      <c r="AV205" s="64" t="e">
        <f t="shared" si="144"/>
        <v>#VALUE!</v>
      </c>
      <c r="AW205" s="64" t="e">
        <f t="shared" si="144"/>
        <v>#VALUE!</v>
      </c>
      <c r="AX205" s="64" t="e">
        <f t="shared" si="144"/>
        <v>#VALUE!</v>
      </c>
      <c r="AY205" s="64" t="e">
        <f t="shared" si="144"/>
        <v>#VALUE!</v>
      </c>
      <c r="AZ205" s="64" t="e">
        <f t="shared" si="144"/>
        <v>#VALUE!</v>
      </c>
      <c r="BA205" s="64" t="e">
        <f t="shared" si="144"/>
        <v>#VALUE!</v>
      </c>
      <c r="BB205" s="64" t="e">
        <f t="shared" si="144"/>
        <v>#VALUE!</v>
      </c>
      <c r="BC205" s="64" t="e">
        <f t="shared" si="144"/>
        <v>#VALUE!</v>
      </c>
      <c r="BD205" s="64" t="e">
        <f t="shared" si="144"/>
        <v>#VALUE!</v>
      </c>
      <c r="BE205" s="64" t="e">
        <f t="shared" si="144"/>
        <v>#VALUE!</v>
      </c>
      <c r="BF205" s="200" t="e">
        <f t="shared" si="140"/>
        <v>#VALUE!</v>
      </c>
      <c r="BG205" s="202"/>
    </row>
    <row r="206" spans="1:59" ht="14.4" hidden="1" customHeight="1" x14ac:dyDescent="0.3">
      <c r="F206" s="208"/>
      <c r="O206" s="287"/>
      <c r="P206" s="288"/>
      <c r="Q206" s="289"/>
      <c r="R206" s="279" t="s">
        <v>118</v>
      </c>
      <c r="S206" s="280"/>
      <c r="T206" s="280"/>
      <c r="U206" s="280"/>
      <c r="V206" s="280"/>
      <c r="W206" s="280"/>
      <c r="X206" s="79"/>
      <c r="Y206" s="79"/>
      <c r="Z206" s="79"/>
      <c r="AA206" s="74" t="e">
        <f>AA207+(AA208/2)</f>
        <v>#VALUE!</v>
      </c>
      <c r="AB206" s="74" t="e">
        <f t="shared" ref="AB206:BE206" si="145">AB207+(AB208/2)</f>
        <v>#VALUE!</v>
      </c>
      <c r="AC206" s="74" t="e">
        <f t="shared" si="145"/>
        <v>#VALUE!</v>
      </c>
      <c r="AD206" s="74" t="e">
        <f t="shared" si="145"/>
        <v>#VALUE!</v>
      </c>
      <c r="AE206" s="74" t="e">
        <f t="shared" si="145"/>
        <v>#VALUE!</v>
      </c>
      <c r="AF206" s="74" t="e">
        <f t="shared" si="145"/>
        <v>#VALUE!</v>
      </c>
      <c r="AG206" s="74" t="e">
        <f t="shared" si="145"/>
        <v>#VALUE!</v>
      </c>
      <c r="AH206" s="74" t="e">
        <f t="shared" si="145"/>
        <v>#VALUE!</v>
      </c>
      <c r="AI206" s="74" t="e">
        <f t="shared" si="145"/>
        <v>#VALUE!</v>
      </c>
      <c r="AJ206" s="74" t="e">
        <f t="shared" si="145"/>
        <v>#VALUE!</v>
      </c>
      <c r="AK206" s="74" t="e">
        <f t="shared" si="145"/>
        <v>#VALUE!</v>
      </c>
      <c r="AL206" s="74" t="e">
        <f t="shared" si="145"/>
        <v>#VALUE!</v>
      </c>
      <c r="AM206" s="74" t="e">
        <f t="shared" si="145"/>
        <v>#VALUE!</v>
      </c>
      <c r="AN206" s="74" t="e">
        <f t="shared" si="145"/>
        <v>#VALUE!</v>
      </c>
      <c r="AO206" s="74" t="e">
        <f t="shared" si="145"/>
        <v>#VALUE!</v>
      </c>
      <c r="AP206" s="74" t="e">
        <f t="shared" si="145"/>
        <v>#VALUE!</v>
      </c>
      <c r="AQ206" s="74" t="e">
        <f t="shared" si="145"/>
        <v>#VALUE!</v>
      </c>
      <c r="AR206" s="74" t="e">
        <f t="shared" si="145"/>
        <v>#VALUE!</v>
      </c>
      <c r="AS206" s="74" t="e">
        <f t="shared" si="145"/>
        <v>#VALUE!</v>
      </c>
      <c r="AT206" s="74" t="e">
        <f t="shared" si="145"/>
        <v>#VALUE!</v>
      </c>
      <c r="AU206" s="74" t="e">
        <f t="shared" si="145"/>
        <v>#VALUE!</v>
      </c>
      <c r="AV206" s="74" t="e">
        <f t="shared" si="145"/>
        <v>#VALUE!</v>
      </c>
      <c r="AW206" s="74" t="e">
        <f t="shared" si="145"/>
        <v>#VALUE!</v>
      </c>
      <c r="AX206" s="74" t="e">
        <f t="shared" si="145"/>
        <v>#VALUE!</v>
      </c>
      <c r="AY206" s="74" t="e">
        <f t="shared" si="145"/>
        <v>#VALUE!</v>
      </c>
      <c r="AZ206" s="74" t="e">
        <f t="shared" si="145"/>
        <v>#VALUE!</v>
      </c>
      <c r="BA206" s="74" t="e">
        <f t="shared" si="145"/>
        <v>#VALUE!</v>
      </c>
      <c r="BB206" s="74" t="e">
        <f t="shared" si="145"/>
        <v>#VALUE!</v>
      </c>
      <c r="BC206" s="74" t="e">
        <f t="shared" si="145"/>
        <v>#VALUE!</v>
      </c>
      <c r="BD206" s="74" t="e">
        <f t="shared" si="145"/>
        <v>#VALUE!</v>
      </c>
      <c r="BE206" s="74" t="e">
        <f t="shared" si="145"/>
        <v>#VALUE!</v>
      </c>
      <c r="BF206" s="204" t="e">
        <f t="shared" si="140"/>
        <v>#VALUE!</v>
      </c>
      <c r="BG206" s="202"/>
    </row>
    <row r="207" spans="1:59" ht="14.4" hidden="1" customHeight="1" x14ac:dyDescent="0.3">
      <c r="F207" s="208"/>
      <c r="O207" s="287"/>
      <c r="P207" s="288"/>
      <c r="Q207" s="289"/>
      <c r="R207" s="279" t="s">
        <v>121</v>
      </c>
      <c r="S207" s="280"/>
      <c r="T207" s="280"/>
      <c r="U207" s="280"/>
      <c r="V207" s="280"/>
      <c r="W207" s="280"/>
      <c r="X207" s="79"/>
      <c r="Y207" s="79"/>
      <c r="Z207" s="79"/>
      <c r="AA207" s="64" t="e">
        <f t="shared" ref="AA207:BE207" si="146">COUNTIFS($F$13:$F$22,$O$184,$L$13:$L$22,"FT",AA$13:AA$54,"AU")+COUNTIFS($F$13:$F$22,$O$184,$L$13:$L$22,"FT",AA$13:AA$54,"TR-AU")</f>
        <v>#VALUE!</v>
      </c>
      <c r="AB207" s="64" t="e">
        <f t="shared" si="146"/>
        <v>#VALUE!</v>
      </c>
      <c r="AC207" s="64" t="e">
        <f t="shared" si="146"/>
        <v>#VALUE!</v>
      </c>
      <c r="AD207" s="64" t="e">
        <f t="shared" si="146"/>
        <v>#VALUE!</v>
      </c>
      <c r="AE207" s="64" t="e">
        <f t="shared" si="146"/>
        <v>#VALUE!</v>
      </c>
      <c r="AF207" s="64" t="e">
        <f t="shared" si="146"/>
        <v>#VALUE!</v>
      </c>
      <c r="AG207" s="64" t="e">
        <f t="shared" si="146"/>
        <v>#VALUE!</v>
      </c>
      <c r="AH207" s="64" t="e">
        <f t="shared" si="146"/>
        <v>#VALUE!</v>
      </c>
      <c r="AI207" s="64" t="e">
        <f t="shared" si="146"/>
        <v>#VALUE!</v>
      </c>
      <c r="AJ207" s="64" t="e">
        <f t="shared" si="146"/>
        <v>#VALUE!</v>
      </c>
      <c r="AK207" s="64" t="e">
        <f t="shared" si="146"/>
        <v>#VALUE!</v>
      </c>
      <c r="AL207" s="64" t="e">
        <f t="shared" si="146"/>
        <v>#VALUE!</v>
      </c>
      <c r="AM207" s="64" t="e">
        <f t="shared" si="146"/>
        <v>#VALUE!</v>
      </c>
      <c r="AN207" s="64" t="e">
        <f t="shared" si="146"/>
        <v>#VALUE!</v>
      </c>
      <c r="AO207" s="64" t="e">
        <f t="shared" si="146"/>
        <v>#VALUE!</v>
      </c>
      <c r="AP207" s="64" t="e">
        <f t="shared" si="146"/>
        <v>#VALUE!</v>
      </c>
      <c r="AQ207" s="64" t="e">
        <f t="shared" si="146"/>
        <v>#VALUE!</v>
      </c>
      <c r="AR207" s="64" t="e">
        <f t="shared" si="146"/>
        <v>#VALUE!</v>
      </c>
      <c r="AS207" s="64" t="e">
        <f t="shared" si="146"/>
        <v>#VALUE!</v>
      </c>
      <c r="AT207" s="64" t="e">
        <f t="shared" si="146"/>
        <v>#VALUE!</v>
      </c>
      <c r="AU207" s="64" t="e">
        <f t="shared" si="146"/>
        <v>#VALUE!</v>
      </c>
      <c r="AV207" s="64" t="e">
        <f t="shared" si="146"/>
        <v>#VALUE!</v>
      </c>
      <c r="AW207" s="64" t="e">
        <f t="shared" si="146"/>
        <v>#VALUE!</v>
      </c>
      <c r="AX207" s="64" t="e">
        <f t="shared" si="146"/>
        <v>#VALUE!</v>
      </c>
      <c r="AY207" s="64" t="e">
        <f t="shared" si="146"/>
        <v>#VALUE!</v>
      </c>
      <c r="AZ207" s="64" t="e">
        <f t="shared" si="146"/>
        <v>#VALUE!</v>
      </c>
      <c r="BA207" s="64" t="e">
        <f t="shared" si="146"/>
        <v>#VALUE!</v>
      </c>
      <c r="BB207" s="64" t="e">
        <f t="shared" si="146"/>
        <v>#VALUE!</v>
      </c>
      <c r="BC207" s="64" t="e">
        <f t="shared" si="146"/>
        <v>#VALUE!</v>
      </c>
      <c r="BD207" s="64" t="e">
        <f t="shared" si="146"/>
        <v>#VALUE!</v>
      </c>
      <c r="BE207" s="64" t="e">
        <f t="shared" si="146"/>
        <v>#VALUE!</v>
      </c>
      <c r="BF207" s="200" t="e">
        <f t="shared" si="140"/>
        <v>#VALUE!</v>
      </c>
      <c r="BG207" s="202"/>
    </row>
    <row r="208" spans="1:59" ht="14.4" hidden="1" customHeight="1" x14ac:dyDescent="0.3">
      <c r="F208" s="208"/>
      <c r="O208" s="287"/>
      <c r="P208" s="288"/>
      <c r="Q208" s="289"/>
      <c r="R208" s="279" t="s">
        <v>125</v>
      </c>
      <c r="S208" s="280"/>
      <c r="T208" s="280"/>
      <c r="U208" s="280"/>
      <c r="V208" s="280"/>
      <c r="W208" s="280"/>
      <c r="X208" s="79"/>
      <c r="Y208" s="79"/>
      <c r="Z208" s="79"/>
      <c r="AA208" s="64" t="e">
        <f t="shared" ref="AA208:BE208" si="147">COUNTIFS($F$13:$F$22,$O$184,$L$13:$L$22,"HT",AA$13:AA$54,"AU")+COUNTIFS($F$13:$F$22,$O$184,$L$13:$L$22,"HT",AA$13:AA$54,"AU")</f>
        <v>#VALUE!</v>
      </c>
      <c r="AB208" s="64" t="e">
        <f t="shared" si="147"/>
        <v>#VALUE!</v>
      </c>
      <c r="AC208" s="64" t="e">
        <f t="shared" si="147"/>
        <v>#VALUE!</v>
      </c>
      <c r="AD208" s="64" t="e">
        <f t="shared" si="147"/>
        <v>#VALUE!</v>
      </c>
      <c r="AE208" s="64" t="e">
        <f t="shared" si="147"/>
        <v>#VALUE!</v>
      </c>
      <c r="AF208" s="64" t="e">
        <f t="shared" si="147"/>
        <v>#VALUE!</v>
      </c>
      <c r="AG208" s="64" t="e">
        <f t="shared" si="147"/>
        <v>#VALUE!</v>
      </c>
      <c r="AH208" s="64" t="e">
        <f t="shared" si="147"/>
        <v>#VALUE!</v>
      </c>
      <c r="AI208" s="64" t="e">
        <f t="shared" si="147"/>
        <v>#VALUE!</v>
      </c>
      <c r="AJ208" s="64" t="e">
        <f t="shared" si="147"/>
        <v>#VALUE!</v>
      </c>
      <c r="AK208" s="64" t="e">
        <f t="shared" si="147"/>
        <v>#VALUE!</v>
      </c>
      <c r="AL208" s="64" t="e">
        <f t="shared" si="147"/>
        <v>#VALUE!</v>
      </c>
      <c r="AM208" s="64" t="e">
        <f t="shared" si="147"/>
        <v>#VALUE!</v>
      </c>
      <c r="AN208" s="64" t="e">
        <f t="shared" si="147"/>
        <v>#VALUE!</v>
      </c>
      <c r="AO208" s="64" t="e">
        <f t="shared" si="147"/>
        <v>#VALUE!</v>
      </c>
      <c r="AP208" s="64" t="e">
        <f t="shared" si="147"/>
        <v>#VALUE!</v>
      </c>
      <c r="AQ208" s="64" t="e">
        <f t="shared" si="147"/>
        <v>#VALUE!</v>
      </c>
      <c r="AR208" s="64" t="e">
        <f t="shared" si="147"/>
        <v>#VALUE!</v>
      </c>
      <c r="AS208" s="64" t="e">
        <f t="shared" si="147"/>
        <v>#VALUE!</v>
      </c>
      <c r="AT208" s="64" t="e">
        <f t="shared" si="147"/>
        <v>#VALUE!</v>
      </c>
      <c r="AU208" s="64" t="e">
        <f t="shared" si="147"/>
        <v>#VALUE!</v>
      </c>
      <c r="AV208" s="64" t="e">
        <f t="shared" si="147"/>
        <v>#VALUE!</v>
      </c>
      <c r="AW208" s="64" t="e">
        <f t="shared" si="147"/>
        <v>#VALUE!</v>
      </c>
      <c r="AX208" s="64" t="e">
        <f t="shared" si="147"/>
        <v>#VALUE!</v>
      </c>
      <c r="AY208" s="64" t="e">
        <f t="shared" si="147"/>
        <v>#VALUE!</v>
      </c>
      <c r="AZ208" s="64" t="e">
        <f t="shared" si="147"/>
        <v>#VALUE!</v>
      </c>
      <c r="BA208" s="64" t="e">
        <f t="shared" si="147"/>
        <v>#VALUE!</v>
      </c>
      <c r="BB208" s="64" t="e">
        <f t="shared" si="147"/>
        <v>#VALUE!</v>
      </c>
      <c r="BC208" s="64" t="e">
        <f t="shared" si="147"/>
        <v>#VALUE!</v>
      </c>
      <c r="BD208" s="64" t="e">
        <f t="shared" si="147"/>
        <v>#VALUE!</v>
      </c>
      <c r="BE208" s="64" t="e">
        <f t="shared" si="147"/>
        <v>#VALUE!</v>
      </c>
      <c r="BF208" s="200" t="e">
        <f t="shared" si="140"/>
        <v>#VALUE!</v>
      </c>
      <c r="BG208" s="202"/>
    </row>
    <row r="209" spans="6:59" ht="14.4" hidden="1" customHeight="1" x14ac:dyDescent="0.3">
      <c r="F209" s="208"/>
      <c r="O209" s="287"/>
      <c r="P209" s="288"/>
      <c r="Q209" s="289"/>
      <c r="R209" s="279" t="s">
        <v>128</v>
      </c>
      <c r="S209" s="280"/>
      <c r="T209" s="280"/>
      <c r="U209" s="280"/>
      <c r="V209" s="280"/>
      <c r="W209" s="280"/>
      <c r="X209" s="79"/>
      <c r="Y209" s="79"/>
      <c r="Z209" s="79"/>
      <c r="AA209" s="64" t="e">
        <f t="shared" ref="AA209:BE209" si="148">COUNTIFS($F$13:$F$22,$O$184,AA13:AA54,"A")+COUNTIFS($F$13:$F$22,$O$184,AA13:AA54,"SL")</f>
        <v>#VALUE!</v>
      </c>
      <c r="AB209" s="64" t="e">
        <f t="shared" si="148"/>
        <v>#VALUE!</v>
      </c>
      <c r="AC209" s="64" t="e">
        <f t="shared" si="148"/>
        <v>#VALUE!</v>
      </c>
      <c r="AD209" s="64" t="e">
        <f t="shared" si="148"/>
        <v>#VALUE!</v>
      </c>
      <c r="AE209" s="64" t="e">
        <f t="shared" si="148"/>
        <v>#VALUE!</v>
      </c>
      <c r="AF209" s="64" t="e">
        <f t="shared" si="148"/>
        <v>#VALUE!</v>
      </c>
      <c r="AG209" s="64" t="e">
        <f t="shared" si="148"/>
        <v>#VALUE!</v>
      </c>
      <c r="AH209" s="64" t="e">
        <f t="shared" si="148"/>
        <v>#VALUE!</v>
      </c>
      <c r="AI209" s="64" t="e">
        <f t="shared" si="148"/>
        <v>#VALUE!</v>
      </c>
      <c r="AJ209" s="64" t="e">
        <f t="shared" si="148"/>
        <v>#VALUE!</v>
      </c>
      <c r="AK209" s="64" t="e">
        <f t="shared" si="148"/>
        <v>#VALUE!</v>
      </c>
      <c r="AL209" s="64" t="e">
        <f t="shared" si="148"/>
        <v>#VALUE!</v>
      </c>
      <c r="AM209" s="64" t="e">
        <f t="shared" si="148"/>
        <v>#VALUE!</v>
      </c>
      <c r="AN209" s="64" t="e">
        <f t="shared" si="148"/>
        <v>#VALUE!</v>
      </c>
      <c r="AO209" s="64" t="e">
        <f t="shared" si="148"/>
        <v>#VALUE!</v>
      </c>
      <c r="AP209" s="64" t="e">
        <f t="shared" si="148"/>
        <v>#VALUE!</v>
      </c>
      <c r="AQ209" s="64" t="e">
        <f t="shared" si="148"/>
        <v>#VALUE!</v>
      </c>
      <c r="AR209" s="64" t="e">
        <f t="shared" si="148"/>
        <v>#VALUE!</v>
      </c>
      <c r="AS209" s="64" t="e">
        <f t="shared" si="148"/>
        <v>#VALUE!</v>
      </c>
      <c r="AT209" s="64" t="e">
        <f t="shared" si="148"/>
        <v>#VALUE!</v>
      </c>
      <c r="AU209" s="64" t="e">
        <f t="shared" si="148"/>
        <v>#VALUE!</v>
      </c>
      <c r="AV209" s="64" t="e">
        <f t="shared" si="148"/>
        <v>#VALUE!</v>
      </c>
      <c r="AW209" s="64" t="e">
        <f t="shared" si="148"/>
        <v>#VALUE!</v>
      </c>
      <c r="AX209" s="64" t="e">
        <f t="shared" si="148"/>
        <v>#VALUE!</v>
      </c>
      <c r="AY209" s="64" t="e">
        <f t="shared" si="148"/>
        <v>#VALUE!</v>
      </c>
      <c r="AZ209" s="64" t="e">
        <f t="shared" si="148"/>
        <v>#VALUE!</v>
      </c>
      <c r="BA209" s="64" t="e">
        <f t="shared" si="148"/>
        <v>#VALUE!</v>
      </c>
      <c r="BB209" s="64" t="e">
        <f t="shared" si="148"/>
        <v>#VALUE!</v>
      </c>
      <c r="BC209" s="64" t="e">
        <f t="shared" si="148"/>
        <v>#VALUE!</v>
      </c>
      <c r="BD209" s="64" t="e">
        <f t="shared" si="148"/>
        <v>#VALUE!</v>
      </c>
      <c r="BE209" s="64" t="e">
        <f t="shared" si="148"/>
        <v>#VALUE!</v>
      </c>
      <c r="BF209" s="200" t="e">
        <f t="shared" si="140"/>
        <v>#VALUE!</v>
      </c>
      <c r="BG209" s="205" t="e">
        <f>(BF209+BF213)-SUMIFS($R$13:$R$129,$F$13:$F$129,$O$184)</f>
        <v>#VALUE!</v>
      </c>
    </row>
    <row r="210" spans="6:59" ht="14.4" hidden="1" customHeight="1" x14ac:dyDescent="0.3">
      <c r="F210" s="208"/>
      <c r="O210" s="287"/>
      <c r="P210" s="288"/>
      <c r="Q210" s="289"/>
      <c r="R210" s="279" t="s">
        <v>131</v>
      </c>
      <c r="S210" s="280"/>
      <c r="T210" s="280"/>
      <c r="U210" s="280"/>
      <c r="V210" s="280"/>
      <c r="W210" s="280"/>
      <c r="X210" s="79"/>
      <c r="Y210" s="79"/>
      <c r="Z210" s="79"/>
      <c r="AA210" s="74" t="e">
        <f>AA211+(AA212/2)</f>
        <v>#VALUE!</v>
      </c>
      <c r="AB210" s="74" t="e">
        <f t="shared" ref="AB210:BE210" si="149">AB211+(AB212/2)</f>
        <v>#VALUE!</v>
      </c>
      <c r="AC210" s="74" t="e">
        <f t="shared" si="149"/>
        <v>#VALUE!</v>
      </c>
      <c r="AD210" s="74" t="e">
        <f t="shared" si="149"/>
        <v>#VALUE!</v>
      </c>
      <c r="AE210" s="74" t="e">
        <f t="shared" si="149"/>
        <v>#VALUE!</v>
      </c>
      <c r="AF210" s="74" t="e">
        <f t="shared" si="149"/>
        <v>#VALUE!</v>
      </c>
      <c r="AG210" s="74" t="e">
        <f t="shared" si="149"/>
        <v>#VALUE!</v>
      </c>
      <c r="AH210" s="74" t="e">
        <f t="shared" si="149"/>
        <v>#VALUE!</v>
      </c>
      <c r="AI210" s="74" t="e">
        <f t="shared" si="149"/>
        <v>#VALUE!</v>
      </c>
      <c r="AJ210" s="74" t="e">
        <f t="shared" si="149"/>
        <v>#VALUE!</v>
      </c>
      <c r="AK210" s="74" t="e">
        <f t="shared" si="149"/>
        <v>#VALUE!</v>
      </c>
      <c r="AL210" s="74" t="e">
        <f t="shared" si="149"/>
        <v>#VALUE!</v>
      </c>
      <c r="AM210" s="74" t="e">
        <f t="shared" si="149"/>
        <v>#VALUE!</v>
      </c>
      <c r="AN210" s="74" t="e">
        <f t="shared" si="149"/>
        <v>#VALUE!</v>
      </c>
      <c r="AO210" s="74" t="e">
        <f t="shared" si="149"/>
        <v>#VALUE!</v>
      </c>
      <c r="AP210" s="74" t="e">
        <f t="shared" si="149"/>
        <v>#VALUE!</v>
      </c>
      <c r="AQ210" s="74" t="e">
        <f t="shared" si="149"/>
        <v>#VALUE!</v>
      </c>
      <c r="AR210" s="74" t="e">
        <f t="shared" si="149"/>
        <v>#VALUE!</v>
      </c>
      <c r="AS210" s="74" t="e">
        <f t="shared" si="149"/>
        <v>#VALUE!</v>
      </c>
      <c r="AT210" s="74" t="e">
        <f t="shared" si="149"/>
        <v>#VALUE!</v>
      </c>
      <c r="AU210" s="74" t="e">
        <f t="shared" si="149"/>
        <v>#VALUE!</v>
      </c>
      <c r="AV210" s="74" t="e">
        <f t="shared" si="149"/>
        <v>#VALUE!</v>
      </c>
      <c r="AW210" s="74" t="e">
        <f t="shared" si="149"/>
        <v>#VALUE!</v>
      </c>
      <c r="AX210" s="74" t="e">
        <f t="shared" si="149"/>
        <v>#VALUE!</v>
      </c>
      <c r="AY210" s="74" t="e">
        <f t="shared" si="149"/>
        <v>#VALUE!</v>
      </c>
      <c r="AZ210" s="74" t="e">
        <f t="shared" si="149"/>
        <v>#VALUE!</v>
      </c>
      <c r="BA210" s="74" t="e">
        <f t="shared" si="149"/>
        <v>#VALUE!</v>
      </c>
      <c r="BB210" s="74" t="e">
        <f t="shared" si="149"/>
        <v>#VALUE!</v>
      </c>
      <c r="BC210" s="74" t="e">
        <f t="shared" si="149"/>
        <v>#VALUE!</v>
      </c>
      <c r="BD210" s="74" t="e">
        <f t="shared" si="149"/>
        <v>#VALUE!</v>
      </c>
      <c r="BE210" s="74" t="e">
        <f t="shared" si="149"/>
        <v>#VALUE!</v>
      </c>
      <c r="BF210" s="204" t="e">
        <f t="shared" si="140"/>
        <v>#VALUE!</v>
      </c>
      <c r="BG210" s="202"/>
    </row>
    <row r="211" spans="6:59" ht="14.4" hidden="1" customHeight="1" x14ac:dyDescent="0.3">
      <c r="F211" s="208"/>
      <c r="O211" s="287"/>
      <c r="P211" s="288"/>
      <c r="Q211" s="289"/>
      <c r="R211" s="279" t="s">
        <v>122</v>
      </c>
      <c r="S211" s="280"/>
      <c r="T211" s="280"/>
      <c r="U211" s="280"/>
      <c r="V211" s="280"/>
      <c r="W211" s="280"/>
      <c r="X211" s="79"/>
      <c r="Y211" s="79"/>
      <c r="Z211" s="79"/>
      <c r="AA211" s="64" t="e">
        <f t="shared" ref="AA211:BE211" si="150">COUNTIFS($F$13:$F$22,$O$184,$L$13:$L$22,"FT",AA$13:AA$54,"A")+COUNTIFS($F$13:$F$22,$O$184,$L$13:$L$22,"FT",AA$13:AA$54,"SL")</f>
        <v>#VALUE!</v>
      </c>
      <c r="AB211" s="64" t="e">
        <f t="shared" si="150"/>
        <v>#VALUE!</v>
      </c>
      <c r="AC211" s="64" t="e">
        <f t="shared" si="150"/>
        <v>#VALUE!</v>
      </c>
      <c r="AD211" s="64" t="e">
        <f t="shared" si="150"/>
        <v>#VALUE!</v>
      </c>
      <c r="AE211" s="64" t="e">
        <f t="shared" si="150"/>
        <v>#VALUE!</v>
      </c>
      <c r="AF211" s="64" t="e">
        <f t="shared" si="150"/>
        <v>#VALUE!</v>
      </c>
      <c r="AG211" s="64" t="e">
        <f t="shared" si="150"/>
        <v>#VALUE!</v>
      </c>
      <c r="AH211" s="64" t="e">
        <f t="shared" si="150"/>
        <v>#VALUE!</v>
      </c>
      <c r="AI211" s="64" t="e">
        <f t="shared" si="150"/>
        <v>#VALUE!</v>
      </c>
      <c r="AJ211" s="64" t="e">
        <f t="shared" si="150"/>
        <v>#VALUE!</v>
      </c>
      <c r="AK211" s="64" t="e">
        <f t="shared" si="150"/>
        <v>#VALUE!</v>
      </c>
      <c r="AL211" s="64" t="e">
        <f t="shared" si="150"/>
        <v>#VALUE!</v>
      </c>
      <c r="AM211" s="64" t="e">
        <f t="shared" si="150"/>
        <v>#VALUE!</v>
      </c>
      <c r="AN211" s="64" t="e">
        <f t="shared" si="150"/>
        <v>#VALUE!</v>
      </c>
      <c r="AO211" s="64" t="e">
        <f t="shared" si="150"/>
        <v>#VALUE!</v>
      </c>
      <c r="AP211" s="64" t="e">
        <f t="shared" si="150"/>
        <v>#VALUE!</v>
      </c>
      <c r="AQ211" s="64" t="e">
        <f t="shared" si="150"/>
        <v>#VALUE!</v>
      </c>
      <c r="AR211" s="64" t="e">
        <f t="shared" si="150"/>
        <v>#VALUE!</v>
      </c>
      <c r="AS211" s="64" t="e">
        <f t="shared" si="150"/>
        <v>#VALUE!</v>
      </c>
      <c r="AT211" s="64" t="e">
        <f t="shared" si="150"/>
        <v>#VALUE!</v>
      </c>
      <c r="AU211" s="64" t="e">
        <f t="shared" si="150"/>
        <v>#VALUE!</v>
      </c>
      <c r="AV211" s="64" t="e">
        <f t="shared" si="150"/>
        <v>#VALUE!</v>
      </c>
      <c r="AW211" s="64" t="e">
        <f t="shared" si="150"/>
        <v>#VALUE!</v>
      </c>
      <c r="AX211" s="64" t="e">
        <f t="shared" si="150"/>
        <v>#VALUE!</v>
      </c>
      <c r="AY211" s="64" t="e">
        <f t="shared" si="150"/>
        <v>#VALUE!</v>
      </c>
      <c r="AZ211" s="64" t="e">
        <f t="shared" si="150"/>
        <v>#VALUE!</v>
      </c>
      <c r="BA211" s="64" t="e">
        <f t="shared" si="150"/>
        <v>#VALUE!</v>
      </c>
      <c r="BB211" s="64" t="e">
        <f t="shared" si="150"/>
        <v>#VALUE!</v>
      </c>
      <c r="BC211" s="64" t="e">
        <f t="shared" si="150"/>
        <v>#VALUE!</v>
      </c>
      <c r="BD211" s="64" t="e">
        <f t="shared" si="150"/>
        <v>#VALUE!</v>
      </c>
      <c r="BE211" s="64" t="e">
        <f t="shared" si="150"/>
        <v>#VALUE!</v>
      </c>
      <c r="BF211" s="200" t="e">
        <f t="shared" si="140"/>
        <v>#VALUE!</v>
      </c>
      <c r="BG211" s="202"/>
    </row>
    <row r="212" spans="6:59" ht="14.4" hidden="1" customHeight="1" x14ac:dyDescent="0.3">
      <c r="F212" s="208"/>
      <c r="O212" s="287"/>
      <c r="P212" s="288"/>
      <c r="Q212" s="289"/>
      <c r="R212" s="279" t="s">
        <v>137</v>
      </c>
      <c r="S212" s="280"/>
      <c r="T212" s="280"/>
      <c r="U212" s="280"/>
      <c r="V212" s="280"/>
      <c r="W212" s="280"/>
      <c r="X212" s="79"/>
      <c r="Y212" s="79"/>
      <c r="Z212" s="79"/>
      <c r="AA212" s="64" t="e">
        <f t="shared" ref="AA212:BE212" si="151">COUNTIFS($F$13:$F$22,$O$184,$L$13:$L$22,"HT",AA$13:AA$54,"A")+COUNTIFS($F$13:$F$22,$O$184,$L$13:$L$22,"HT",AA$13:AA$54,"SL")</f>
        <v>#VALUE!</v>
      </c>
      <c r="AB212" s="64" t="e">
        <f t="shared" si="151"/>
        <v>#VALUE!</v>
      </c>
      <c r="AC212" s="64" t="e">
        <f t="shared" si="151"/>
        <v>#VALUE!</v>
      </c>
      <c r="AD212" s="64" t="e">
        <f t="shared" si="151"/>
        <v>#VALUE!</v>
      </c>
      <c r="AE212" s="64" t="e">
        <f t="shared" si="151"/>
        <v>#VALUE!</v>
      </c>
      <c r="AF212" s="64" t="e">
        <f t="shared" si="151"/>
        <v>#VALUE!</v>
      </c>
      <c r="AG212" s="64" t="e">
        <f t="shared" si="151"/>
        <v>#VALUE!</v>
      </c>
      <c r="AH212" s="64" t="e">
        <f t="shared" si="151"/>
        <v>#VALUE!</v>
      </c>
      <c r="AI212" s="64" t="e">
        <f t="shared" si="151"/>
        <v>#VALUE!</v>
      </c>
      <c r="AJ212" s="64" t="e">
        <f t="shared" si="151"/>
        <v>#VALUE!</v>
      </c>
      <c r="AK212" s="64" t="e">
        <f t="shared" si="151"/>
        <v>#VALUE!</v>
      </c>
      <c r="AL212" s="64" t="e">
        <f t="shared" si="151"/>
        <v>#VALUE!</v>
      </c>
      <c r="AM212" s="64" t="e">
        <f t="shared" si="151"/>
        <v>#VALUE!</v>
      </c>
      <c r="AN212" s="64" t="e">
        <f t="shared" si="151"/>
        <v>#VALUE!</v>
      </c>
      <c r="AO212" s="64" t="e">
        <f t="shared" si="151"/>
        <v>#VALUE!</v>
      </c>
      <c r="AP212" s="64" t="e">
        <f t="shared" si="151"/>
        <v>#VALUE!</v>
      </c>
      <c r="AQ212" s="64" t="e">
        <f t="shared" si="151"/>
        <v>#VALUE!</v>
      </c>
      <c r="AR212" s="64" t="e">
        <f t="shared" si="151"/>
        <v>#VALUE!</v>
      </c>
      <c r="AS212" s="64" t="e">
        <f t="shared" si="151"/>
        <v>#VALUE!</v>
      </c>
      <c r="AT212" s="64" t="e">
        <f t="shared" si="151"/>
        <v>#VALUE!</v>
      </c>
      <c r="AU212" s="64" t="e">
        <f t="shared" si="151"/>
        <v>#VALUE!</v>
      </c>
      <c r="AV212" s="64" t="e">
        <f t="shared" si="151"/>
        <v>#VALUE!</v>
      </c>
      <c r="AW212" s="64" t="e">
        <f t="shared" si="151"/>
        <v>#VALUE!</v>
      </c>
      <c r="AX212" s="64" t="e">
        <f t="shared" si="151"/>
        <v>#VALUE!</v>
      </c>
      <c r="AY212" s="64" t="e">
        <f t="shared" si="151"/>
        <v>#VALUE!</v>
      </c>
      <c r="AZ212" s="64" t="e">
        <f t="shared" si="151"/>
        <v>#VALUE!</v>
      </c>
      <c r="BA212" s="64" t="e">
        <f t="shared" si="151"/>
        <v>#VALUE!</v>
      </c>
      <c r="BB212" s="64" t="e">
        <f t="shared" si="151"/>
        <v>#VALUE!</v>
      </c>
      <c r="BC212" s="64" t="e">
        <f t="shared" si="151"/>
        <v>#VALUE!</v>
      </c>
      <c r="BD212" s="64" t="e">
        <f t="shared" si="151"/>
        <v>#VALUE!</v>
      </c>
      <c r="BE212" s="64" t="e">
        <f t="shared" si="151"/>
        <v>#VALUE!</v>
      </c>
      <c r="BF212" s="200" t="e">
        <f t="shared" si="140"/>
        <v>#VALUE!</v>
      </c>
      <c r="BG212" s="202"/>
    </row>
    <row r="213" spans="6:59" ht="14.4" hidden="1" customHeight="1" x14ac:dyDescent="0.3">
      <c r="F213" s="208"/>
      <c r="O213" s="287"/>
      <c r="P213" s="288"/>
      <c r="Q213" s="289"/>
      <c r="R213" s="279" t="s">
        <v>140</v>
      </c>
      <c r="S213" s="280"/>
      <c r="T213" s="280"/>
      <c r="U213" s="280"/>
      <c r="V213" s="280"/>
      <c r="W213" s="280"/>
      <c r="X213" s="79"/>
      <c r="Y213" s="79"/>
      <c r="Z213" s="79"/>
      <c r="AA213" s="64" t="e">
        <f t="shared" ref="AA213:BE213" si="152">COUNTIFS($F$13:$F$22,$O$184,AA13:AA54,"U")+COUNTIFS($F$13:$F$22,$O$184,AA13:AA54,"UC")+COUNTIFS($F$13:$F$22,$O$184,AA13:AA54,"NCNS")+COUNTIFS($F$13:$F$22,$O$184,AA13:AA54,"TR-U")+COUNTIFS($F$13:$F$22,$O$184,AA13:AA54,"TR-UC")+COUNTIFS($F$13:$F$22,$O$184,AA13:AA54,"TR-NCNS")</f>
        <v>#VALUE!</v>
      </c>
      <c r="AB213" s="64" t="e">
        <f t="shared" si="152"/>
        <v>#VALUE!</v>
      </c>
      <c r="AC213" s="64" t="e">
        <f t="shared" si="152"/>
        <v>#VALUE!</v>
      </c>
      <c r="AD213" s="64" t="e">
        <f t="shared" si="152"/>
        <v>#VALUE!</v>
      </c>
      <c r="AE213" s="64" t="e">
        <f t="shared" si="152"/>
        <v>#VALUE!</v>
      </c>
      <c r="AF213" s="64" t="e">
        <f t="shared" si="152"/>
        <v>#VALUE!</v>
      </c>
      <c r="AG213" s="64" t="e">
        <f t="shared" si="152"/>
        <v>#VALUE!</v>
      </c>
      <c r="AH213" s="64" t="e">
        <f t="shared" si="152"/>
        <v>#VALUE!</v>
      </c>
      <c r="AI213" s="64" t="e">
        <f t="shared" si="152"/>
        <v>#VALUE!</v>
      </c>
      <c r="AJ213" s="64" t="e">
        <f t="shared" si="152"/>
        <v>#VALUE!</v>
      </c>
      <c r="AK213" s="64" t="e">
        <f t="shared" si="152"/>
        <v>#VALUE!</v>
      </c>
      <c r="AL213" s="64" t="e">
        <f t="shared" si="152"/>
        <v>#VALUE!</v>
      </c>
      <c r="AM213" s="64" t="e">
        <f t="shared" si="152"/>
        <v>#VALUE!</v>
      </c>
      <c r="AN213" s="64" t="e">
        <f t="shared" si="152"/>
        <v>#VALUE!</v>
      </c>
      <c r="AO213" s="64" t="e">
        <f t="shared" si="152"/>
        <v>#VALUE!</v>
      </c>
      <c r="AP213" s="64" t="e">
        <f t="shared" si="152"/>
        <v>#VALUE!</v>
      </c>
      <c r="AQ213" s="64" t="e">
        <f t="shared" si="152"/>
        <v>#VALUE!</v>
      </c>
      <c r="AR213" s="64" t="e">
        <f t="shared" si="152"/>
        <v>#VALUE!</v>
      </c>
      <c r="AS213" s="64" t="e">
        <f t="shared" si="152"/>
        <v>#VALUE!</v>
      </c>
      <c r="AT213" s="64" t="e">
        <f t="shared" si="152"/>
        <v>#VALUE!</v>
      </c>
      <c r="AU213" s="64" t="e">
        <f t="shared" si="152"/>
        <v>#VALUE!</v>
      </c>
      <c r="AV213" s="64" t="e">
        <f t="shared" si="152"/>
        <v>#VALUE!</v>
      </c>
      <c r="AW213" s="64" t="e">
        <f t="shared" si="152"/>
        <v>#VALUE!</v>
      </c>
      <c r="AX213" s="64" t="e">
        <f t="shared" si="152"/>
        <v>#VALUE!</v>
      </c>
      <c r="AY213" s="64" t="e">
        <f t="shared" si="152"/>
        <v>#VALUE!</v>
      </c>
      <c r="AZ213" s="64" t="e">
        <f t="shared" si="152"/>
        <v>#VALUE!</v>
      </c>
      <c r="BA213" s="64" t="e">
        <f t="shared" si="152"/>
        <v>#VALUE!</v>
      </c>
      <c r="BB213" s="64" t="e">
        <f t="shared" si="152"/>
        <v>#VALUE!</v>
      </c>
      <c r="BC213" s="64" t="e">
        <f t="shared" si="152"/>
        <v>#VALUE!</v>
      </c>
      <c r="BD213" s="64" t="e">
        <f t="shared" si="152"/>
        <v>#VALUE!</v>
      </c>
      <c r="BE213" s="64" t="e">
        <f t="shared" si="152"/>
        <v>#VALUE!</v>
      </c>
      <c r="BF213" s="200" t="e">
        <f t="shared" si="140"/>
        <v>#VALUE!</v>
      </c>
      <c r="BG213" s="202"/>
    </row>
    <row r="214" spans="6:59" ht="14.4" hidden="1" customHeight="1" x14ac:dyDescent="0.3">
      <c r="F214" s="208"/>
      <c r="O214" s="287"/>
      <c r="P214" s="288"/>
      <c r="Q214" s="289"/>
      <c r="R214" s="279" t="s">
        <v>143</v>
      </c>
      <c r="S214" s="280"/>
      <c r="T214" s="280"/>
      <c r="U214" s="280"/>
      <c r="V214" s="280"/>
      <c r="W214" s="280"/>
      <c r="X214" s="79"/>
      <c r="Y214" s="79"/>
      <c r="Z214" s="79"/>
      <c r="AA214" s="74" t="e">
        <f>AA215+(AA216/2)</f>
        <v>#VALUE!</v>
      </c>
      <c r="AB214" s="74" t="e">
        <f t="shared" ref="AB214:BE214" si="153">AB215+(AB216/2)</f>
        <v>#VALUE!</v>
      </c>
      <c r="AC214" s="74" t="e">
        <f t="shared" si="153"/>
        <v>#VALUE!</v>
      </c>
      <c r="AD214" s="74" t="e">
        <f t="shared" si="153"/>
        <v>#VALUE!</v>
      </c>
      <c r="AE214" s="74" t="e">
        <f t="shared" si="153"/>
        <v>#VALUE!</v>
      </c>
      <c r="AF214" s="74" t="e">
        <f t="shared" si="153"/>
        <v>#VALUE!</v>
      </c>
      <c r="AG214" s="74" t="e">
        <f t="shared" si="153"/>
        <v>#VALUE!</v>
      </c>
      <c r="AH214" s="74" t="e">
        <f t="shared" si="153"/>
        <v>#VALUE!</v>
      </c>
      <c r="AI214" s="74" t="e">
        <f t="shared" si="153"/>
        <v>#VALUE!</v>
      </c>
      <c r="AJ214" s="74" t="e">
        <f t="shared" si="153"/>
        <v>#VALUE!</v>
      </c>
      <c r="AK214" s="74" t="e">
        <f t="shared" si="153"/>
        <v>#VALUE!</v>
      </c>
      <c r="AL214" s="74" t="e">
        <f t="shared" si="153"/>
        <v>#VALUE!</v>
      </c>
      <c r="AM214" s="74" t="e">
        <f t="shared" si="153"/>
        <v>#VALUE!</v>
      </c>
      <c r="AN214" s="74" t="e">
        <f t="shared" si="153"/>
        <v>#VALUE!</v>
      </c>
      <c r="AO214" s="74" t="e">
        <f t="shared" si="153"/>
        <v>#VALUE!</v>
      </c>
      <c r="AP214" s="74" t="e">
        <f t="shared" si="153"/>
        <v>#VALUE!</v>
      </c>
      <c r="AQ214" s="74" t="e">
        <f t="shared" si="153"/>
        <v>#VALUE!</v>
      </c>
      <c r="AR214" s="74" t="e">
        <f t="shared" si="153"/>
        <v>#VALUE!</v>
      </c>
      <c r="AS214" s="74" t="e">
        <f t="shared" si="153"/>
        <v>#VALUE!</v>
      </c>
      <c r="AT214" s="74" t="e">
        <f t="shared" si="153"/>
        <v>#VALUE!</v>
      </c>
      <c r="AU214" s="74" t="e">
        <f t="shared" si="153"/>
        <v>#VALUE!</v>
      </c>
      <c r="AV214" s="74" t="e">
        <f t="shared" si="153"/>
        <v>#VALUE!</v>
      </c>
      <c r="AW214" s="74" t="e">
        <f t="shared" si="153"/>
        <v>#VALUE!</v>
      </c>
      <c r="AX214" s="74" t="e">
        <f t="shared" si="153"/>
        <v>#VALUE!</v>
      </c>
      <c r="AY214" s="74" t="e">
        <f t="shared" si="153"/>
        <v>#VALUE!</v>
      </c>
      <c r="AZ214" s="74" t="e">
        <f t="shared" si="153"/>
        <v>#VALUE!</v>
      </c>
      <c r="BA214" s="74" t="e">
        <f t="shared" si="153"/>
        <v>#VALUE!</v>
      </c>
      <c r="BB214" s="74" t="e">
        <f t="shared" si="153"/>
        <v>#VALUE!</v>
      </c>
      <c r="BC214" s="74" t="e">
        <f t="shared" si="153"/>
        <v>#VALUE!</v>
      </c>
      <c r="BD214" s="74" t="e">
        <f t="shared" si="153"/>
        <v>#VALUE!</v>
      </c>
      <c r="BE214" s="74" t="e">
        <f t="shared" si="153"/>
        <v>#VALUE!</v>
      </c>
      <c r="BF214" s="204" t="e">
        <f t="shared" si="140"/>
        <v>#VALUE!</v>
      </c>
      <c r="BG214" s="202"/>
    </row>
    <row r="215" spans="6:59" ht="14.4" hidden="1" customHeight="1" x14ac:dyDescent="0.3">
      <c r="F215" s="208"/>
      <c r="O215" s="287"/>
      <c r="P215" s="288"/>
      <c r="Q215" s="289"/>
      <c r="R215" s="279" t="s">
        <v>146</v>
      </c>
      <c r="S215" s="280"/>
      <c r="T215" s="280"/>
      <c r="U215" s="280"/>
      <c r="V215" s="280"/>
      <c r="W215" s="280"/>
      <c r="X215" s="79"/>
      <c r="Y215" s="79"/>
      <c r="Z215" s="79"/>
      <c r="AA215" s="64" t="e">
        <f t="shared" ref="AA215:BE215" si="154">COUNTIFS($F$13:$F$22,$O$184,$L$13:$L$22,"FT",AA$13:AA$54,"U")+COUNTIFS($F$13:$F$22,$O$184,$L$13:$L$22,"FT",AA$13:AA$54,"UC")+COUNTIFS($F$13:$F$22,$O$184,$L$13:$L$22,"FT",AA$13:AA$54,"NCNS")+COUNTIFS($F$13:$F$22,$O$184,$L$13:$L$22,"FT",AA$13:AA$54,"TR-U")+COUNTIFS($F$13:$F$22,$O$184,$L$13:$L$22,"FT",AA$13:AA$54,"TR-UC")+COUNTIFS($F$13:$F$22,$O$184,$L$13:$L$22,"FT",AA$13:AA$54,"TR-NCNS")</f>
        <v>#VALUE!</v>
      </c>
      <c r="AB215" s="64" t="e">
        <f t="shared" si="154"/>
        <v>#VALUE!</v>
      </c>
      <c r="AC215" s="64" t="e">
        <f t="shared" si="154"/>
        <v>#VALUE!</v>
      </c>
      <c r="AD215" s="64" t="e">
        <f t="shared" si="154"/>
        <v>#VALUE!</v>
      </c>
      <c r="AE215" s="64" t="e">
        <f t="shared" si="154"/>
        <v>#VALUE!</v>
      </c>
      <c r="AF215" s="64" t="e">
        <f t="shared" si="154"/>
        <v>#VALUE!</v>
      </c>
      <c r="AG215" s="64" t="e">
        <f t="shared" si="154"/>
        <v>#VALUE!</v>
      </c>
      <c r="AH215" s="64" t="e">
        <f t="shared" si="154"/>
        <v>#VALUE!</v>
      </c>
      <c r="AI215" s="64" t="e">
        <f t="shared" si="154"/>
        <v>#VALUE!</v>
      </c>
      <c r="AJ215" s="64" t="e">
        <f t="shared" si="154"/>
        <v>#VALUE!</v>
      </c>
      <c r="AK215" s="64" t="e">
        <f t="shared" si="154"/>
        <v>#VALUE!</v>
      </c>
      <c r="AL215" s="64" t="e">
        <f t="shared" si="154"/>
        <v>#VALUE!</v>
      </c>
      <c r="AM215" s="64" t="e">
        <f t="shared" si="154"/>
        <v>#VALUE!</v>
      </c>
      <c r="AN215" s="64" t="e">
        <f t="shared" si="154"/>
        <v>#VALUE!</v>
      </c>
      <c r="AO215" s="64" t="e">
        <f t="shared" si="154"/>
        <v>#VALUE!</v>
      </c>
      <c r="AP215" s="64" t="e">
        <f t="shared" si="154"/>
        <v>#VALUE!</v>
      </c>
      <c r="AQ215" s="64" t="e">
        <f t="shared" si="154"/>
        <v>#VALUE!</v>
      </c>
      <c r="AR215" s="64" t="e">
        <f t="shared" si="154"/>
        <v>#VALUE!</v>
      </c>
      <c r="AS215" s="64" t="e">
        <f t="shared" si="154"/>
        <v>#VALUE!</v>
      </c>
      <c r="AT215" s="64" t="e">
        <f t="shared" si="154"/>
        <v>#VALUE!</v>
      </c>
      <c r="AU215" s="64" t="e">
        <f t="shared" si="154"/>
        <v>#VALUE!</v>
      </c>
      <c r="AV215" s="64" t="e">
        <f t="shared" si="154"/>
        <v>#VALUE!</v>
      </c>
      <c r="AW215" s="64" t="e">
        <f t="shared" si="154"/>
        <v>#VALUE!</v>
      </c>
      <c r="AX215" s="64" t="e">
        <f t="shared" si="154"/>
        <v>#VALUE!</v>
      </c>
      <c r="AY215" s="64" t="e">
        <f t="shared" si="154"/>
        <v>#VALUE!</v>
      </c>
      <c r="AZ215" s="64" t="e">
        <f t="shared" si="154"/>
        <v>#VALUE!</v>
      </c>
      <c r="BA215" s="64" t="e">
        <f t="shared" si="154"/>
        <v>#VALUE!</v>
      </c>
      <c r="BB215" s="64" t="e">
        <f t="shared" si="154"/>
        <v>#VALUE!</v>
      </c>
      <c r="BC215" s="64" t="e">
        <f t="shared" si="154"/>
        <v>#VALUE!</v>
      </c>
      <c r="BD215" s="64" t="e">
        <f t="shared" si="154"/>
        <v>#VALUE!</v>
      </c>
      <c r="BE215" s="64" t="e">
        <f t="shared" si="154"/>
        <v>#VALUE!</v>
      </c>
      <c r="BF215" s="200" t="e">
        <f t="shared" si="140"/>
        <v>#VALUE!</v>
      </c>
      <c r="BG215" s="202"/>
    </row>
    <row r="216" spans="6:59" ht="14.4" hidden="1" customHeight="1" x14ac:dyDescent="0.3">
      <c r="F216" s="208"/>
      <c r="O216" s="287"/>
      <c r="P216" s="288"/>
      <c r="Q216" s="289"/>
      <c r="R216" s="279" t="s">
        <v>150</v>
      </c>
      <c r="S216" s="280"/>
      <c r="T216" s="280"/>
      <c r="U216" s="280"/>
      <c r="V216" s="280"/>
      <c r="W216" s="280"/>
      <c r="X216" s="79"/>
      <c r="Y216" s="79"/>
      <c r="Z216" s="79"/>
      <c r="AA216" s="64" t="e">
        <f t="shared" ref="AA216:BE216" si="155">COUNTIFS($F$13:$F$22,$O$184,$L$13:$L$22,"HT",AA$13:AA$54,"U")+COUNTIFS($F$13:$F$22,$O$184,$L$13:$L$22,"HT",AA$13:AA$54,"UC")+COUNTIFS($F$13:$F$22,$O$184,$L$13:$L$22,"HT",AA$13:AA$54,"NCNS")+COUNTIFS($F$13:$F$22,$O$184,$L$13:$L$22,"HT",AA$13:AA$54,"TR-U")+COUNTIFS($F$13:$F$22,$O$184,$L$13:$L$22,"HT",AA$13:AA$54,"TR-UC")+COUNTIFS($F$13:$F$22,$O$184,$L$13:$L$22,"HT",AA$13:AA$54,"TR-NCNS")</f>
        <v>#VALUE!</v>
      </c>
      <c r="AB216" s="64" t="e">
        <f t="shared" si="155"/>
        <v>#VALUE!</v>
      </c>
      <c r="AC216" s="64" t="e">
        <f t="shared" si="155"/>
        <v>#VALUE!</v>
      </c>
      <c r="AD216" s="64" t="e">
        <f t="shared" si="155"/>
        <v>#VALUE!</v>
      </c>
      <c r="AE216" s="64" t="e">
        <f t="shared" si="155"/>
        <v>#VALUE!</v>
      </c>
      <c r="AF216" s="64" t="e">
        <f t="shared" si="155"/>
        <v>#VALUE!</v>
      </c>
      <c r="AG216" s="64" t="e">
        <f t="shared" si="155"/>
        <v>#VALUE!</v>
      </c>
      <c r="AH216" s="64" t="e">
        <f t="shared" si="155"/>
        <v>#VALUE!</v>
      </c>
      <c r="AI216" s="64" t="e">
        <f t="shared" si="155"/>
        <v>#VALUE!</v>
      </c>
      <c r="AJ216" s="64" t="e">
        <f t="shared" si="155"/>
        <v>#VALUE!</v>
      </c>
      <c r="AK216" s="64" t="e">
        <f t="shared" si="155"/>
        <v>#VALUE!</v>
      </c>
      <c r="AL216" s="64" t="e">
        <f t="shared" si="155"/>
        <v>#VALUE!</v>
      </c>
      <c r="AM216" s="64" t="e">
        <f t="shared" si="155"/>
        <v>#VALUE!</v>
      </c>
      <c r="AN216" s="64" t="e">
        <f t="shared" si="155"/>
        <v>#VALUE!</v>
      </c>
      <c r="AO216" s="64" t="e">
        <f t="shared" si="155"/>
        <v>#VALUE!</v>
      </c>
      <c r="AP216" s="64" t="e">
        <f t="shared" si="155"/>
        <v>#VALUE!</v>
      </c>
      <c r="AQ216" s="64" t="e">
        <f t="shared" si="155"/>
        <v>#VALUE!</v>
      </c>
      <c r="AR216" s="64" t="e">
        <f t="shared" si="155"/>
        <v>#VALUE!</v>
      </c>
      <c r="AS216" s="64" t="e">
        <f t="shared" si="155"/>
        <v>#VALUE!</v>
      </c>
      <c r="AT216" s="64" t="e">
        <f t="shared" si="155"/>
        <v>#VALUE!</v>
      </c>
      <c r="AU216" s="64" t="e">
        <f t="shared" si="155"/>
        <v>#VALUE!</v>
      </c>
      <c r="AV216" s="64" t="e">
        <f t="shared" si="155"/>
        <v>#VALUE!</v>
      </c>
      <c r="AW216" s="64" t="e">
        <f t="shared" si="155"/>
        <v>#VALUE!</v>
      </c>
      <c r="AX216" s="64" t="e">
        <f t="shared" si="155"/>
        <v>#VALUE!</v>
      </c>
      <c r="AY216" s="64" t="e">
        <f t="shared" si="155"/>
        <v>#VALUE!</v>
      </c>
      <c r="AZ216" s="64" t="e">
        <f t="shared" si="155"/>
        <v>#VALUE!</v>
      </c>
      <c r="BA216" s="64" t="e">
        <f t="shared" si="155"/>
        <v>#VALUE!</v>
      </c>
      <c r="BB216" s="64" t="e">
        <f t="shared" si="155"/>
        <v>#VALUE!</v>
      </c>
      <c r="BC216" s="64" t="e">
        <f t="shared" si="155"/>
        <v>#VALUE!</v>
      </c>
      <c r="BD216" s="64" t="e">
        <f t="shared" si="155"/>
        <v>#VALUE!</v>
      </c>
      <c r="BE216" s="64" t="e">
        <f t="shared" si="155"/>
        <v>#VALUE!</v>
      </c>
      <c r="BF216" s="200" t="e">
        <f t="shared" si="140"/>
        <v>#VALUE!</v>
      </c>
      <c r="BG216" s="202"/>
    </row>
    <row r="217" spans="6:59" ht="14.4" hidden="1" customHeight="1" x14ac:dyDescent="0.3">
      <c r="F217" s="208"/>
      <c r="O217" s="287"/>
      <c r="P217" s="288"/>
      <c r="Q217" s="289"/>
      <c r="R217" s="279" t="s">
        <v>153</v>
      </c>
      <c r="S217" s="280"/>
      <c r="T217" s="280"/>
      <c r="U217" s="280"/>
      <c r="V217" s="280"/>
      <c r="W217" s="280"/>
      <c r="X217" s="79"/>
      <c r="Y217" s="79"/>
      <c r="Z217" s="79"/>
      <c r="AA217" s="64" t="e">
        <f t="shared" ref="AA217:BE217" si="156">COUNTIFS($F$13:$F$22,$O$184,AA13:AA54,"S")+COUNTIFS($F$13:$F$22,$O$184,AA13:AA54,"TR-S")</f>
        <v>#VALUE!</v>
      </c>
      <c r="AB217" s="64" t="e">
        <f t="shared" si="156"/>
        <v>#VALUE!</v>
      </c>
      <c r="AC217" s="64" t="e">
        <f t="shared" si="156"/>
        <v>#VALUE!</v>
      </c>
      <c r="AD217" s="64" t="e">
        <f t="shared" si="156"/>
        <v>#VALUE!</v>
      </c>
      <c r="AE217" s="64" t="e">
        <f t="shared" si="156"/>
        <v>#VALUE!</v>
      </c>
      <c r="AF217" s="64" t="e">
        <f t="shared" si="156"/>
        <v>#VALUE!</v>
      </c>
      <c r="AG217" s="64" t="e">
        <f t="shared" si="156"/>
        <v>#VALUE!</v>
      </c>
      <c r="AH217" s="64" t="e">
        <f t="shared" si="156"/>
        <v>#VALUE!</v>
      </c>
      <c r="AI217" s="64" t="e">
        <f t="shared" si="156"/>
        <v>#VALUE!</v>
      </c>
      <c r="AJ217" s="64" t="e">
        <f t="shared" si="156"/>
        <v>#VALUE!</v>
      </c>
      <c r="AK217" s="64" t="e">
        <f t="shared" si="156"/>
        <v>#VALUE!</v>
      </c>
      <c r="AL217" s="64" t="e">
        <f t="shared" si="156"/>
        <v>#VALUE!</v>
      </c>
      <c r="AM217" s="64" t="e">
        <f t="shared" si="156"/>
        <v>#VALUE!</v>
      </c>
      <c r="AN217" s="64" t="e">
        <f t="shared" si="156"/>
        <v>#VALUE!</v>
      </c>
      <c r="AO217" s="64" t="e">
        <f t="shared" si="156"/>
        <v>#VALUE!</v>
      </c>
      <c r="AP217" s="64" t="e">
        <f t="shared" si="156"/>
        <v>#VALUE!</v>
      </c>
      <c r="AQ217" s="64" t="e">
        <f t="shared" si="156"/>
        <v>#VALUE!</v>
      </c>
      <c r="AR217" s="64" t="e">
        <f t="shared" si="156"/>
        <v>#VALUE!</v>
      </c>
      <c r="AS217" s="64" t="e">
        <f t="shared" si="156"/>
        <v>#VALUE!</v>
      </c>
      <c r="AT217" s="64" t="e">
        <f t="shared" si="156"/>
        <v>#VALUE!</v>
      </c>
      <c r="AU217" s="64" t="e">
        <f t="shared" si="156"/>
        <v>#VALUE!</v>
      </c>
      <c r="AV217" s="64" t="e">
        <f t="shared" si="156"/>
        <v>#VALUE!</v>
      </c>
      <c r="AW217" s="64" t="e">
        <f t="shared" si="156"/>
        <v>#VALUE!</v>
      </c>
      <c r="AX217" s="64" t="e">
        <f t="shared" si="156"/>
        <v>#VALUE!</v>
      </c>
      <c r="AY217" s="64" t="e">
        <f t="shared" si="156"/>
        <v>#VALUE!</v>
      </c>
      <c r="AZ217" s="64" t="e">
        <f t="shared" si="156"/>
        <v>#VALUE!</v>
      </c>
      <c r="BA217" s="64" t="e">
        <f t="shared" si="156"/>
        <v>#VALUE!</v>
      </c>
      <c r="BB217" s="64" t="e">
        <f t="shared" si="156"/>
        <v>#VALUE!</v>
      </c>
      <c r="BC217" s="64" t="e">
        <f t="shared" si="156"/>
        <v>#VALUE!</v>
      </c>
      <c r="BD217" s="64" t="e">
        <f t="shared" si="156"/>
        <v>#VALUE!</v>
      </c>
      <c r="BE217" s="64" t="e">
        <f t="shared" si="156"/>
        <v>#VALUE!</v>
      </c>
      <c r="BF217" s="200" t="e">
        <f t="shared" ref="BF217:BF223" si="157">MAX(AA217:BE217)</f>
        <v>#VALUE!</v>
      </c>
      <c r="BG217" s="202"/>
    </row>
    <row r="218" spans="6:59" ht="14.4" hidden="1" customHeight="1" x14ac:dyDescent="0.3">
      <c r="F218" s="208"/>
      <c r="O218" s="287"/>
      <c r="P218" s="288"/>
      <c r="Q218" s="289"/>
      <c r="R218" s="279" t="s">
        <v>157</v>
      </c>
      <c r="S218" s="280"/>
      <c r="T218" s="280"/>
      <c r="U218" s="280"/>
      <c r="V218" s="280"/>
      <c r="W218" s="280"/>
      <c r="X218" s="79"/>
      <c r="Y218" s="79"/>
      <c r="Z218" s="79"/>
      <c r="AA218" s="74" t="e">
        <f>AA219+(AA220/2)</f>
        <v>#VALUE!</v>
      </c>
      <c r="AB218" s="74" t="e">
        <f t="shared" ref="AB218:BE218" si="158">AB219+(AB220/2)</f>
        <v>#VALUE!</v>
      </c>
      <c r="AC218" s="74" t="e">
        <f t="shared" si="158"/>
        <v>#VALUE!</v>
      </c>
      <c r="AD218" s="74" t="e">
        <f t="shared" si="158"/>
        <v>#VALUE!</v>
      </c>
      <c r="AE218" s="74" t="e">
        <f t="shared" si="158"/>
        <v>#VALUE!</v>
      </c>
      <c r="AF218" s="74" t="e">
        <f t="shared" si="158"/>
        <v>#VALUE!</v>
      </c>
      <c r="AG218" s="74" t="e">
        <f t="shared" si="158"/>
        <v>#VALUE!</v>
      </c>
      <c r="AH218" s="74" t="e">
        <f t="shared" si="158"/>
        <v>#VALUE!</v>
      </c>
      <c r="AI218" s="74" t="e">
        <f t="shared" si="158"/>
        <v>#VALUE!</v>
      </c>
      <c r="AJ218" s="74" t="e">
        <f t="shared" si="158"/>
        <v>#VALUE!</v>
      </c>
      <c r="AK218" s="74" t="e">
        <f t="shared" si="158"/>
        <v>#VALUE!</v>
      </c>
      <c r="AL218" s="74" t="e">
        <f t="shared" si="158"/>
        <v>#VALUE!</v>
      </c>
      <c r="AM218" s="74" t="e">
        <f t="shared" si="158"/>
        <v>#VALUE!</v>
      </c>
      <c r="AN218" s="74" t="e">
        <f t="shared" si="158"/>
        <v>#VALUE!</v>
      </c>
      <c r="AO218" s="74" t="e">
        <f t="shared" si="158"/>
        <v>#VALUE!</v>
      </c>
      <c r="AP218" s="74" t="e">
        <f t="shared" si="158"/>
        <v>#VALUE!</v>
      </c>
      <c r="AQ218" s="74" t="e">
        <f t="shared" si="158"/>
        <v>#VALUE!</v>
      </c>
      <c r="AR218" s="74" t="e">
        <f t="shared" si="158"/>
        <v>#VALUE!</v>
      </c>
      <c r="AS218" s="74" t="e">
        <f t="shared" si="158"/>
        <v>#VALUE!</v>
      </c>
      <c r="AT218" s="74" t="e">
        <f t="shared" si="158"/>
        <v>#VALUE!</v>
      </c>
      <c r="AU218" s="74" t="e">
        <f t="shared" si="158"/>
        <v>#VALUE!</v>
      </c>
      <c r="AV218" s="74" t="e">
        <f t="shared" si="158"/>
        <v>#VALUE!</v>
      </c>
      <c r="AW218" s="74" t="e">
        <f t="shared" si="158"/>
        <v>#VALUE!</v>
      </c>
      <c r="AX218" s="74" t="e">
        <f t="shared" si="158"/>
        <v>#VALUE!</v>
      </c>
      <c r="AY218" s="74" t="e">
        <f t="shared" si="158"/>
        <v>#VALUE!</v>
      </c>
      <c r="AZ218" s="74" t="e">
        <f t="shared" si="158"/>
        <v>#VALUE!</v>
      </c>
      <c r="BA218" s="74" t="e">
        <f t="shared" si="158"/>
        <v>#VALUE!</v>
      </c>
      <c r="BB218" s="74" t="e">
        <f t="shared" si="158"/>
        <v>#VALUE!</v>
      </c>
      <c r="BC218" s="74" t="e">
        <f t="shared" si="158"/>
        <v>#VALUE!</v>
      </c>
      <c r="BD218" s="74" t="e">
        <f t="shared" si="158"/>
        <v>#VALUE!</v>
      </c>
      <c r="BE218" s="74" t="e">
        <f t="shared" si="158"/>
        <v>#VALUE!</v>
      </c>
      <c r="BF218" s="204" t="e">
        <f t="shared" si="157"/>
        <v>#VALUE!</v>
      </c>
      <c r="BG218" s="202"/>
    </row>
    <row r="219" spans="6:59" ht="14.4" hidden="1" customHeight="1" x14ac:dyDescent="0.3">
      <c r="F219" s="208"/>
      <c r="O219" s="287"/>
      <c r="P219" s="288"/>
      <c r="Q219" s="289"/>
      <c r="R219" s="279" t="s">
        <v>160</v>
      </c>
      <c r="S219" s="280"/>
      <c r="T219" s="280"/>
      <c r="U219" s="280"/>
      <c r="V219" s="280"/>
      <c r="W219" s="280"/>
      <c r="X219" s="79"/>
      <c r="Y219" s="79"/>
      <c r="Z219" s="79"/>
      <c r="AA219" s="64" t="e">
        <f t="shared" ref="AA219:BE219" si="159">COUNTIFS($F$13:$F$22,$O$184,$L$13:$L$22,"FT",AA$13:AA$54,"S")+COUNTIFS($F$13:$F$22,$O$184,$L$13:$L$22,"FT",AA$13:AA$54,"TR-S")</f>
        <v>#VALUE!</v>
      </c>
      <c r="AB219" s="64" t="e">
        <f t="shared" si="159"/>
        <v>#VALUE!</v>
      </c>
      <c r="AC219" s="64" t="e">
        <f t="shared" si="159"/>
        <v>#VALUE!</v>
      </c>
      <c r="AD219" s="64" t="e">
        <f t="shared" si="159"/>
        <v>#VALUE!</v>
      </c>
      <c r="AE219" s="64" t="e">
        <f t="shared" si="159"/>
        <v>#VALUE!</v>
      </c>
      <c r="AF219" s="64" t="e">
        <f t="shared" si="159"/>
        <v>#VALUE!</v>
      </c>
      <c r="AG219" s="64" t="e">
        <f t="shared" si="159"/>
        <v>#VALUE!</v>
      </c>
      <c r="AH219" s="64" t="e">
        <f t="shared" si="159"/>
        <v>#VALUE!</v>
      </c>
      <c r="AI219" s="64" t="e">
        <f t="shared" si="159"/>
        <v>#VALUE!</v>
      </c>
      <c r="AJ219" s="64" t="e">
        <f t="shared" si="159"/>
        <v>#VALUE!</v>
      </c>
      <c r="AK219" s="64" t="e">
        <f t="shared" si="159"/>
        <v>#VALUE!</v>
      </c>
      <c r="AL219" s="64" t="e">
        <f t="shared" si="159"/>
        <v>#VALUE!</v>
      </c>
      <c r="AM219" s="64" t="e">
        <f t="shared" si="159"/>
        <v>#VALUE!</v>
      </c>
      <c r="AN219" s="64" t="e">
        <f t="shared" si="159"/>
        <v>#VALUE!</v>
      </c>
      <c r="AO219" s="64" t="e">
        <f t="shared" si="159"/>
        <v>#VALUE!</v>
      </c>
      <c r="AP219" s="64" t="e">
        <f t="shared" si="159"/>
        <v>#VALUE!</v>
      </c>
      <c r="AQ219" s="64" t="e">
        <f t="shared" si="159"/>
        <v>#VALUE!</v>
      </c>
      <c r="AR219" s="64" t="e">
        <f t="shared" si="159"/>
        <v>#VALUE!</v>
      </c>
      <c r="AS219" s="64" t="e">
        <f t="shared" si="159"/>
        <v>#VALUE!</v>
      </c>
      <c r="AT219" s="64" t="e">
        <f t="shared" si="159"/>
        <v>#VALUE!</v>
      </c>
      <c r="AU219" s="64" t="e">
        <f t="shared" si="159"/>
        <v>#VALUE!</v>
      </c>
      <c r="AV219" s="64" t="e">
        <f t="shared" si="159"/>
        <v>#VALUE!</v>
      </c>
      <c r="AW219" s="64" t="e">
        <f t="shared" si="159"/>
        <v>#VALUE!</v>
      </c>
      <c r="AX219" s="64" t="e">
        <f t="shared" si="159"/>
        <v>#VALUE!</v>
      </c>
      <c r="AY219" s="64" t="e">
        <f t="shared" si="159"/>
        <v>#VALUE!</v>
      </c>
      <c r="AZ219" s="64" t="e">
        <f t="shared" si="159"/>
        <v>#VALUE!</v>
      </c>
      <c r="BA219" s="64" t="e">
        <f t="shared" si="159"/>
        <v>#VALUE!</v>
      </c>
      <c r="BB219" s="64" t="e">
        <f t="shared" si="159"/>
        <v>#VALUE!</v>
      </c>
      <c r="BC219" s="64" t="e">
        <f t="shared" si="159"/>
        <v>#VALUE!</v>
      </c>
      <c r="BD219" s="64" t="e">
        <f t="shared" si="159"/>
        <v>#VALUE!</v>
      </c>
      <c r="BE219" s="64" t="e">
        <f t="shared" si="159"/>
        <v>#VALUE!</v>
      </c>
      <c r="BF219" s="200" t="e">
        <f t="shared" si="157"/>
        <v>#VALUE!</v>
      </c>
      <c r="BG219" s="202"/>
    </row>
    <row r="220" spans="6:59" ht="14.4" hidden="1" customHeight="1" x14ac:dyDescent="0.3">
      <c r="O220" s="287"/>
      <c r="P220" s="288"/>
      <c r="Q220" s="289"/>
      <c r="R220" s="279" t="s">
        <v>163</v>
      </c>
      <c r="S220" s="280"/>
      <c r="T220" s="280"/>
      <c r="U220" s="280"/>
      <c r="V220" s="280"/>
      <c r="W220" s="280"/>
      <c r="X220" s="79"/>
      <c r="Y220" s="79"/>
      <c r="Z220" s="79"/>
      <c r="AA220" s="64" t="e">
        <f t="shared" ref="AA220:BE220" si="160">COUNTIFS($F$13:$F$22,$O$184,$L$13:$L$22,"HT",AA$13:AA$54,"S")+COUNTIFS($F$13:$F$22,$O$184,$L$13:$L$22,"HT",AA$13:AA$54,"TR-S")</f>
        <v>#VALUE!</v>
      </c>
      <c r="AB220" s="64" t="e">
        <f t="shared" si="160"/>
        <v>#VALUE!</v>
      </c>
      <c r="AC220" s="64" t="e">
        <f t="shared" si="160"/>
        <v>#VALUE!</v>
      </c>
      <c r="AD220" s="64" t="e">
        <f t="shared" si="160"/>
        <v>#VALUE!</v>
      </c>
      <c r="AE220" s="64" t="e">
        <f t="shared" si="160"/>
        <v>#VALUE!</v>
      </c>
      <c r="AF220" s="64" t="e">
        <f t="shared" si="160"/>
        <v>#VALUE!</v>
      </c>
      <c r="AG220" s="64" t="e">
        <f t="shared" si="160"/>
        <v>#VALUE!</v>
      </c>
      <c r="AH220" s="64" t="e">
        <f t="shared" si="160"/>
        <v>#VALUE!</v>
      </c>
      <c r="AI220" s="64" t="e">
        <f t="shared" si="160"/>
        <v>#VALUE!</v>
      </c>
      <c r="AJ220" s="64" t="e">
        <f t="shared" si="160"/>
        <v>#VALUE!</v>
      </c>
      <c r="AK220" s="64" t="e">
        <f t="shared" si="160"/>
        <v>#VALUE!</v>
      </c>
      <c r="AL220" s="64" t="e">
        <f t="shared" si="160"/>
        <v>#VALUE!</v>
      </c>
      <c r="AM220" s="64" t="e">
        <f t="shared" si="160"/>
        <v>#VALUE!</v>
      </c>
      <c r="AN220" s="64" t="e">
        <f t="shared" si="160"/>
        <v>#VALUE!</v>
      </c>
      <c r="AO220" s="64" t="e">
        <f t="shared" si="160"/>
        <v>#VALUE!</v>
      </c>
      <c r="AP220" s="64" t="e">
        <f t="shared" si="160"/>
        <v>#VALUE!</v>
      </c>
      <c r="AQ220" s="64" t="e">
        <f t="shared" si="160"/>
        <v>#VALUE!</v>
      </c>
      <c r="AR220" s="64" t="e">
        <f t="shared" si="160"/>
        <v>#VALUE!</v>
      </c>
      <c r="AS220" s="64" t="e">
        <f t="shared" si="160"/>
        <v>#VALUE!</v>
      </c>
      <c r="AT220" s="64" t="e">
        <f t="shared" si="160"/>
        <v>#VALUE!</v>
      </c>
      <c r="AU220" s="64" t="e">
        <f t="shared" si="160"/>
        <v>#VALUE!</v>
      </c>
      <c r="AV220" s="64" t="e">
        <f t="shared" si="160"/>
        <v>#VALUE!</v>
      </c>
      <c r="AW220" s="64" t="e">
        <f t="shared" si="160"/>
        <v>#VALUE!</v>
      </c>
      <c r="AX220" s="64" t="e">
        <f t="shared" si="160"/>
        <v>#VALUE!</v>
      </c>
      <c r="AY220" s="64" t="e">
        <f t="shared" si="160"/>
        <v>#VALUE!</v>
      </c>
      <c r="AZ220" s="64" t="e">
        <f t="shared" si="160"/>
        <v>#VALUE!</v>
      </c>
      <c r="BA220" s="64" t="e">
        <f t="shared" si="160"/>
        <v>#VALUE!</v>
      </c>
      <c r="BB220" s="64" t="e">
        <f t="shared" si="160"/>
        <v>#VALUE!</v>
      </c>
      <c r="BC220" s="64" t="e">
        <f t="shared" si="160"/>
        <v>#VALUE!</v>
      </c>
      <c r="BD220" s="64" t="e">
        <f t="shared" si="160"/>
        <v>#VALUE!</v>
      </c>
      <c r="BE220" s="64" t="e">
        <f t="shared" si="160"/>
        <v>#VALUE!</v>
      </c>
      <c r="BF220" s="200" t="e">
        <f t="shared" si="157"/>
        <v>#VALUE!</v>
      </c>
      <c r="BG220" s="202"/>
    </row>
    <row r="221" spans="6:59" ht="14.4" hidden="1" customHeight="1" x14ac:dyDescent="0.3">
      <c r="O221" s="287"/>
      <c r="P221" s="288"/>
      <c r="Q221" s="289"/>
      <c r="R221" s="279" t="s">
        <v>166</v>
      </c>
      <c r="S221" s="280"/>
      <c r="T221" s="280"/>
      <c r="U221" s="280"/>
      <c r="V221" s="280"/>
      <c r="W221" s="280"/>
      <c r="X221" s="79"/>
      <c r="Y221" s="79"/>
      <c r="Z221" s="79"/>
      <c r="AA221" s="64" t="e">
        <f t="shared" ref="AA221:BE221" si="161">COUNTIFS($F$13:$F$22,$O$184,AA$13:AA$54,"TD")+COUNTIFS($F$13:$F$22,$O$184,AA$13:AA$54,"PR")</f>
        <v>#VALUE!</v>
      </c>
      <c r="AB221" s="64" t="e">
        <f t="shared" si="161"/>
        <v>#VALUE!</v>
      </c>
      <c r="AC221" s="64" t="e">
        <f t="shared" si="161"/>
        <v>#VALUE!</v>
      </c>
      <c r="AD221" s="64" t="e">
        <f t="shared" si="161"/>
        <v>#VALUE!</v>
      </c>
      <c r="AE221" s="64" t="e">
        <f t="shared" si="161"/>
        <v>#VALUE!</v>
      </c>
      <c r="AF221" s="64" t="e">
        <f t="shared" si="161"/>
        <v>#VALUE!</v>
      </c>
      <c r="AG221" s="64" t="e">
        <f t="shared" si="161"/>
        <v>#VALUE!</v>
      </c>
      <c r="AH221" s="64" t="e">
        <f t="shared" si="161"/>
        <v>#VALUE!</v>
      </c>
      <c r="AI221" s="64" t="e">
        <f t="shared" si="161"/>
        <v>#VALUE!</v>
      </c>
      <c r="AJ221" s="64" t="e">
        <f t="shared" si="161"/>
        <v>#VALUE!</v>
      </c>
      <c r="AK221" s="64" t="e">
        <f t="shared" si="161"/>
        <v>#VALUE!</v>
      </c>
      <c r="AL221" s="64" t="e">
        <f t="shared" si="161"/>
        <v>#VALUE!</v>
      </c>
      <c r="AM221" s="64" t="e">
        <f t="shared" si="161"/>
        <v>#VALUE!</v>
      </c>
      <c r="AN221" s="64" t="e">
        <f t="shared" si="161"/>
        <v>#VALUE!</v>
      </c>
      <c r="AO221" s="64" t="e">
        <f t="shared" si="161"/>
        <v>#VALUE!</v>
      </c>
      <c r="AP221" s="64" t="e">
        <f t="shared" si="161"/>
        <v>#VALUE!</v>
      </c>
      <c r="AQ221" s="64" t="e">
        <f t="shared" si="161"/>
        <v>#VALUE!</v>
      </c>
      <c r="AR221" s="64" t="e">
        <f t="shared" si="161"/>
        <v>#VALUE!</v>
      </c>
      <c r="AS221" s="64" t="e">
        <f t="shared" si="161"/>
        <v>#VALUE!</v>
      </c>
      <c r="AT221" s="64" t="e">
        <f t="shared" si="161"/>
        <v>#VALUE!</v>
      </c>
      <c r="AU221" s="64" t="e">
        <f t="shared" si="161"/>
        <v>#VALUE!</v>
      </c>
      <c r="AV221" s="64" t="e">
        <f t="shared" si="161"/>
        <v>#VALUE!</v>
      </c>
      <c r="AW221" s="64" t="e">
        <f t="shared" si="161"/>
        <v>#VALUE!</v>
      </c>
      <c r="AX221" s="64" t="e">
        <f t="shared" si="161"/>
        <v>#VALUE!</v>
      </c>
      <c r="AY221" s="64" t="e">
        <f t="shared" si="161"/>
        <v>#VALUE!</v>
      </c>
      <c r="AZ221" s="64" t="e">
        <f t="shared" si="161"/>
        <v>#VALUE!</v>
      </c>
      <c r="BA221" s="64" t="e">
        <f t="shared" si="161"/>
        <v>#VALUE!</v>
      </c>
      <c r="BB221" s="64" t="e">
        <f t="shared" si="161"/>
        <v>#VALUE!</v>
      </c>
      <c r="BC221" s="64" t="e">
        <f t="shared" si="161"/>
        <v>#VALUE!</v>
      </c>
      <c r="BD221" s="64" t="e">
        <f t="shared" si="161"/>
        <v>#VALUE!</v>
      </c>
      <c r="BE221" s="64" t="e">
        <f t="shared" si="161"/>
        <v>#VALUE!</v>
      </c>
      <c r="BF221" s="200" t="e">
        <f t="shared" si="157"/>
        <v>#VALUE!</v>
      </c>
      <c r="BG221" s="202"/>
    </row>
    <row r="222" spans="6:59" ht="14.4" hidden="1" customHeight="1" x14ac:dyDescent="0.3">
      <c r="O222" s="287"/>
      <c r="P222" s="288"/>
      <c r="Q222" s="289"/>
      <c r="R222" s="279" t="s">
        <v>169</v>
      </c>
      <c r="S222" s="280"/>
      <c r="T222" s="280"/>
      <c r="U222" s="280"/>
      <c r="V222" s="280"/>
      <c r="W222" s="280"/>
      <c r="X222" s="79"/>
      <c r="Y222" s="79"/>
      <c r="Z222" s="79"/>
      <c r="AA222" s="64" t="e">
        <f t="shared" ref="AA222:BE222" si="162">COUNTIFS($F$13:$F$22,$O$184,AA$13:AA$54,"RS")</f>
        <v>#VALUE!</v>
      </c>
      <c r="AB222" s="64" t="e">
        <f t="shared" si="162"/>
        <v>#VALUE!</v>
      </c>
      <c r="AC222" s="64" t="e">
        <f t="shared" si="162"/>
        <v>#VALUE!</v>
      </c>
      <c r="AD222" s="64" t="e">
        <f t="shared" si="162"/>
        <v>#VALUE!</v>
      </c>
      <c r="AE222" s="64" t="e">
        <f t="shared" si="162"/>
        <v>#VALUE!</v>
      </c>
      <c r="AF222" s="64" t="e">
        <f t="shared" si="162"/>
        <v>#VALUE!</v>
      </c>
      <c r="AG222" s="64" t="e">
        <f t="shared" si="162"/>
        <v>#VALUE!</v>
      </c>
      <c r="AH222" s="64" t="e">
        <f t="shared" si="162"/>
        <v>#VALUE!</v>
      </c>
      <c r="AI222" s="64" t="e">
        <f t="shared" si="162"/>
        <v>#VALUE!</v>
      </c>
      <c r="AJ222" s="64" t="e">
        <f t="shared" si="162"/>
        <v>#VALUE!</v>
      </c>
      <c r="AK222" s="64" t="e">
        <f t="shared" si="162"/>
        <v>#VALUE!</v>
      </c>
      <c r="AL222" s="64" t="e">
        <f t="shared" si="162"/>
        <v>#VALUE!</v>
      </c>
      <c r="AM222" s="64" t="e">
        <f t="shared" si="162"/>
        <v>#VALUE!</v>
      </c>
      <c r="AN222" s="64" t="e">
        <f t="shared" si="162"/>
        <v>#VALUE!</v>
      </c>
      <c r="AO222" s="64" t="e">
        <f t="shared" si="162"/>
        <v>#VALUE!</v>
      </c>
      <c r="AP222" s="64" t="e">
        <f t="shared" si="162"/>
        <v>#VALUE!</v>
      </c>
      <c r="AQ222" s="64" t="e">
        <f t="shared" si="162"/>
        <v>#VALUE!</v>
      </c>
      <c r="AR222" s="64" t="e">
        <f t="shared" si="162"/>
        <v>#VALUE!</v>
      </c>
      <c r="AS222" s="64" t="e">
        <f t="shared" si="162"/>
        <v>#VALUE!</v>
      </c>
      <c r="AT222" s="64" t="e">
        <f t="shared" si="162"/>
        <v>#VALUE!</v>
      </c>
      <c r="AU222" s="64" t="e">
        <f t="shared" si="162"/>
        <v>#VALUE!</v>
      </c>
      <c r="AV222" s="64" t="e">
        <f t="shared" si="162"/>
        <v>#VALUE!</v>
      </c>
      <c r="AW222" s="64" t="e">
        <f t="shared" si="162"/>
        <v>#VALUE!</v>
      </c>
      <c r="AX222" s="64" t="e">
        <f t="shared" si="162"/>
        <v>#VALUE!</v>
      </c>
      <c r="AY222" s="64" t="e">
        <f t="shared" si="162"/>
        <v>#VALUE!</v>
      </c>
      <c r="AZ222" s="64" t="e">
        <f t="shared" si="162"/>
        <v>#VALUE!</v>
      </c>
      <c r="BA222" s="64" t="e">
        <f t="shared" si="162"/>
        <v>#VALUE!</v>
      </c>
      <c r="BB222" s="64" t="e">
        <f t="shared" si="162"/>
        <v>#VALUE!</v>
      </c>
      <c r="BC222" s="64" t="e">
        <f t="shared" si="162"/>
        <v>#VALUE!</v>
      </c>
      <c r="BD222" s="64" t="e">
        <f t="shared" si="162"/>
        <v>#VALUE!</v>
      </c>
      <c r="BE222" s="64" t="e">
        <f t="shared" si="162"/>
        <v>#VALUE!</v>
      </c>
      <c r="BF222" s="200" t="e">
        <f t="shared" si="157"/>
        <v>#VALUE!</v>
      </c>
      <c r="BG222" s="202"/>
    </row>
    <row r="223" spans="6:59" ht="14.4" hidden="1" customHeight="1" x14ac:dyDescent="0.3">
      <c r="O223" s="287"/>
      <c r="P223" s="288"/>
      <c r="Q223" s="289"/>
      <c r="R223" s="279" t="s">
        <v>180</v>
      </c>
      <c r="S223" s="280"/>
      <c r="T223" s="280"/>
      <c r="U223" s="280"/>
      <c r="V223" s="280"/>
      <c r="W223" s="280"/>
      <c r="X223" s="79"/>
      <c r="Y223" s="79"/>
      <c r="Z223" s="79"/>
      <c r="AA223" s="64" t="e">
        <f t="shared" ref="AA223:BE223" si="163">COUNTIFS($F$13:$F$22,$O$184,AA$13:AA$54,"TM")</f>
        <v>#VALUE!</v>
      </c>
      <c r="AB223" s="64" t="e">
        <f t="shared" si="163"/>
        <v>#VALUE!</v>
      </c>
      <c r="AC223" s="64" t="e">
        <f t="shared" si="163"/>
        <v>#VALUE!</v>
      </c>
      <c r="AD223" s="64" t="e">
        <f t="shared" si="163"/>
        <v>#VALUE!</v>
      </c>
      <c r="AE223" s="64" t="e">
        <f t="shared" si="163"/>
        <v>#VALUE!</v>
      </c>
      <c r="AF223" s="64" t="e">
        <f t="shared" si="163"/>
        <v>#VALUE!</v>
      </c>
      <c r="AG223" s="64" t="e">
        <f t="shared" si="163"/>
        <v>#VALUE!</v>
      </c>
      <c r="AH223" s="64" t="e">
        <f t="shared" si="163"/>
        <v>#VALUE!</v>
      </c>
      <c r="AI223" s="64" t="e">
        <f t="shared" si="163"/>
        <v>#VALUE!</v>
      </c>
      <c r="AJ223" s="64" t="e">
        <f t="shared" si="163"/>
        <v>#VALUE!</v>
      </c>
      <c r="AK223" s="64" t="e">
        <f t="shared" si="163"/>
        <v>#VALUE!</v>
      </c>
      <c r="AL223" s="64" t="e">
        <f t="shared" si="163"/>
        <v>#VALUE!</v>
      </c>
      <c r="AM223" s="64" t="e">
        <f t="shared" si="163"/>
        <v>#VALUE!</v>
      </c>
      <c r="AN223" s="64" t="e">
        <f t="shared" si="163"/>
        <v>#VALUE!</v>
      </c>
      <c r="AO223" s="64" t="e">
        <f t="shared" si="163"/>
        <v>#VALUE!</v>
      </c>
      <c r="AP223" s="64" t="e">
        <f t="shared" si="163"/>
        <v>#VALUE!</v>
      </c>
      <c r="AQ223" s="64" t="e">
        <f t="shared" si="163"/>
        <v>#VALUE!</v>
      </c>
      <c r="AR223" s="64" t="e">
        <f t="shared" si="163"/>
        <v>#VALUE!</v>
      </c>
      <c r="AS223" s="64" t="e">
        <f t="shared" si="163"/>
        <v>#VALUE!</v>
      </c>
      <c r="AT223" s="64" t="e">
        <f t="shared" si="163"/>
        <v>#VALUE!</v>
      </c>
      <c r="AU223" s="64" t="e">
        <f t="shared" si="163"/>
        <v>#VALUE!</v>
      </c>
      <c r="AV223" s="64" t="e">
        <f t="shared" si="163"/>
        <v>#VALUE!</v>
      </c>
      <c r="AW223" s="64" t="e">
        <f t="shared" si="163"/>
        <v>#VALUE!</v>
      </c>
      <c r="AX223" s="64" t="e">
        <f t="shared" si="163"/>
        <v>#VALUE!</v>
      </c>
      <c r="AY223" s="64" t="e">
        <f t="shared" si="163"/>
        <v>#VALUE!</v>
      </c>
      <c r="AZ223" s="64" t="e">
        <f t="shared" si="163"/>
        <v>#VALUE!</v>
      </c>
      <c r="BA223" s="64" t="e">
        <f t="shared" si="163"/>
        <v>#VALUE!</v>
      </c>
      <c r="BB223" s="64" t="e">
        <f t="shared" si="163"/>
        <v>#VALUE!</v>
      </c>
      <c r="BC223" s="64" t="e">
        <f t="shared" si="163"/>
        <v>#VALUE!</v>
      </c>
      <c r="BD223" s="64" t="e">
        <f t="shared" si="163"/>
        <v>#VALUE!</v>
      </c>
      <c r="BE223" s="64" t="e">
        <f t="shared" si="163"/>
        <v>#VALUE!</v>
      </c>
      <c r="BF223" s="200" t="e">
        <f t="shared" si="157"/>
        <v>#VALUE!</v>
      </c>
      <c r="BG223" s="202"/>
    </row>
    <row r="224" spans="6:59" ht="14.4" hidden="1" customHeight="1" x14ac:dyDescent="0.3">
      <c r="O224" s="287"/>
      <c r="P224" s="288"/>
      <c r="Q224" s="289"/>
      <c r="R224" s="279" t="s">
        <v>161</v>
      </c>
      <c r="S224" s="280"/>
      <c r="T224" s="280"/>
      <c r="U224" s="280"/>
      <c r="V224" s="280"/>
      <c r="W224" s="280"/>
      <c r="X224" s="79"/>
      <c r="Y224" s="79"/>
      <c r="Z224" s="79"/>
      <c r="AA224" s="85">
        <f>IFERROR(IF(AA185&lt;5,0,((AA222+AA223)/(AA185+AA222+AA223))),0)</f>
        <v>0</v>
      </c>
      <c r="AB224" s="85">
        <f t="shared" ref="AB224:BF224" si="164">IFERROR(IF(AB185&lt;5,0,((AB222+AB223)/(AB185+AB222+AB223))),0)</f>
        <v>0</v>
      </c>
      <c r="AC224" s="85">
        <f t="shared" si="164"/>
        <v>0</v>
      </c>
      <c r="AD224" s="85">
        <f t="shared" si="164"/>
        <v>0</v>
      </c>
      <c r="AE224" s="85">
        <f t="shared" si="164"/>
        <v>0</v>
      </c>
      <c r="AF224" s="85">
        <f t="shared" si="164"/>
        <v>0</v>
      </c>
      <c r="AG224" s="85">
        <f t="shared" si="164"/>
        <v>0</v>
      </c>
      <c r="AH224" s="85">
        <f t="shared" si="164"/>
        <v>0</v>
      </c>
      <c r="AI224" s="85">
        <f t="shared" si="164"/>
        <v>0</v>
      </c>
      <c r="AJ224" s="85">
        <f t="shared" si="164"/>
        <v>0</v>
      </c>
      <c r="AK224" s="85">
        <f t="shared" si="164"/>
        <v>0</v>
      </c>
      <c r="AL224" s="85">
        <f t="shared" si="164"/>
        <v>0</v>
      </c>
      <c r="AM224" s="85">
        <f t="shared" si="164"/>
        <v>0</v>
      </c>
      <c r="AN224" s="85">
        <f t="shared" si="164"/>
        <v>0</v>
      </c>
      <c r="AO224" s="85">
        <f t="shared" si="164"/>
        <v>0</v>
      </c>
      <c r="AP224" s="85">
        <f t="shared" si="164"/>
        <v>0</v>
      </c>
      <c r="AQ224" s="85">
        <f t="shared" si="164"/>
        <v>0</v>
      </c>
      <c r="AR224" s="85">
        <f t="shared" si="164"/>
        <v>0</v>
      </c>
      <c r="AS224" s="85">
        <f t="shared" si="164"/>
        <v>0</v>
      </c>
      <c r="AT224" s="85">
        <f t="shared" si="164"/>
        <v>0</v>
      </c>
      <c r="AU224" s="85">
        <f t="shared" si="164"/>
        <v>0</v>
      </c>
      <c r="AV224" s="85">
        <f t="shared" si="164"/>
        <v>0</v>
      </c>
      <c r="AW224" s="85">
        <f t="shared" si="164"/>
        <v>0</v>
      </c>
      <c r="AX224" s="85">
        <f t="shared" si="164"/>
        <v>0</v>
      </c>
      <c r="AY224" s="85">
        <f t="shared" si="164"/>
        <v>0</v>
      </c>
      <c r="AZ224" s="85">
        <f t="shared" si="164"/>
        <v>0</v>
      </c>
      <c r="BA224" s="85">
        <f t="shared" si="164"/>
        <v>0</v>
      </c>
      <c r="BB224" s="85">
        <f t="shared" si="164"/>
        <v>0</v>
      </c>
      <c r="BC224" s="85">
        <f t="shared" si="164"/>
        <v>0</v>
      </c>
      <c r="BD224" s="85">
        <f t="shared" si="164"/>
        <v>0</v>
      </c>
      <c r="BE224" s="85">
        <f t="shared" si="164"/>
        <v>0</v>
      </c>
      <c r="BF224" s="86">
        <f t="shared" si="164"/>
        <v>0</v>
      </c>
      <c r="BG224" s="202"/>
    </row>
    <row r="225" spans="15:59" ht="14.4" hidden="1" customHeight="1" x14ac:dyDescent="0.3">
      <c r="O225" s="287"/>
      <c r="P225" s="288"/>
      <c r="Q225" s="289"/>
      <c r="R225" s="279" t="s">
        <v>164</v>
      </c>
      <c r="S225" s="280"/>
      <c r="T225" s="280"/>
      <c r="U225" s="280"/>
      <c r="V225" s="280"/>
      <c r="W225" s="280"/>
      <c r="X225" s="79"/>
      <c r="Y225" s="79"/>
      <c r="Z225" s="79"/>
      <c r="AA225" s="85">
        <f>IFERROR(IF(AA185&lt;5,0,(AA222/(AA185+AA222+AA223))),0)</f>
        <v>0</v>
      </c>
      <c r="AB225" s="85">
        <f t="shared" ref="AB225:BF225" si="165">IFERROR(IF(AB185&lt;5,0,(AB222/(AB185+AB222+AB223))),0)</f>
        <v>0</v>
      </c>
      <c r="AC225" s="85">
        <f t="shared" si="165"/>
        <v>0</v>
      </c>
      <c r="AD225" s="85">
        <f t="shared" si="165"/>
        <v>0</v>
      </c>
      <c r="AE225" s="85">
        <f t="shared" si="165"/>
        <v>0</v>
      </c>
      <c r="AF225" s="85">
        <f t="shared" si="165"/>
        <v>0</v>
      </c>
      <c r="AG225" s="85">
        <f t="shared" si="165"/>
        <v>0</v>
      </c>
      <c r="AH225" s="85">
        <f t="shared" si="165"/>
        <v>0</v>
      </c>
      <c r="AI225" s="85">
        <f t="shared" si="165"/>
        <v>0</v>
      </c>
      <c r="AJ225" s="85">
        <f t="shared" si="165"/>
        <v>0</v>
      </c>
      <c r="AK225" s="85">
        <f t="shared" si="165"/>
        <v>0</v>
      </c>
      <c r="AL225" s="85">
        <f t="shared" si="165"/>
        <v>0</v>
      </c>
      <c r="AM225" s="85">
        <f t="shared" si="165"/>
        <v>0</v>
      </c>
      <c r="AN225" s="85">
        <f t="shared" si="165"/>
        <v>0</v>
      </c>
      <c r="AO225" s="85">
        <f t="shared" si="165"/>
        <v>0</v>
      </c>
      <c r="AP225" s="85">
        <f t="shared" si="165"/>
        <v>0</v>
      </c>
      <c r="AQ225" s="85">
        <f t="shared" si="165"/>
        <v>0</v>
      </c>
      <c r="AR225" s="85">
        <f t="shared" si="165"/>
        <v>0</v>
      </c>
      <c r="AS225" s="85">
        <f t="shared" si="165"/>
        <v>0</v>
      </c>
      <c r="AT225" s="85">
        <f t="shared" si="165"/>
        <v>0</v>
      </c>
      <c r="AU225" s="85">
        <f t="shared" si="165"/>
        <v>0</v>
      </c>
      <c r="AV225" s="85">
        <f t="shared" si="165"/>
        <v>0</v>
      </c>
      <c r="AW225" s="85">
        <f t="shared" si="165"/>
        <v>0</v>
      </c>
      <c r="AX225" s="85">
        <f t="shared" si="165"/>
        <v>0</v>
      </c>
      <c r="AY225" s="85">
        <f t="shared" si="165"/>
        <v>0</v>
      </c>
      <c r="AZ225" s="85">
        <f t="shared" si="165"/>
        <v>0</v>
      </c>
      <c r="BA225" s="85">
        <f t="shared" si="165"/>
        <v>0</v>
      </c>
      <c r="BB225" s="85">
        <f t="shared" si="165"/>
        <v>0</v>
      </c>
      <c r="BC225" s="85">
        <f t="shared" si="165"/>
        <v>0</v>
      </c>
      <c r="BD225" s="85">
        <f t="shared" si="165"/>
        <v>0</v>
      </c>
      <c r="BE225" s="85">
        <f t="shared" si="165"/>
        <v>0</v>
      </c>
      <c r="BF225" s="86">
        <f t="shared" si="165"/>
        <v>0</v>
      </c>
      <c r="BG225" s="202"/>
    </row>
    <row r="226" spans="15:59" ht="14.4" hidden="1" customHeight="1" x14ac:dyDescent="0.3">
      <c r="O226" s="287"/>
      <c r="P226" s="288"/>
      <c r="Q226" s="289"/>
      <c r="R226" s="279" t="s">
        <v>171</v>
      </c>
      <c r="S226" s="280"/>
      <c r="T226" s="280"/>
      <c r="U226" s="280"/>
      <c r="V226" s="280"/>
      <c r="W226" s="280"/>
      <c r="X226" s="79"/>
      <c r="Y226" s="79"/>
      <c r="Z226" s="79"/>
      <c r="AA226" s="85">
        <f>IFERROR(IF(AA185&lt;5,0,(AA223/(AA185+AA222+AA223))),0)</f>
        <v>0</v>
      </c>
      <c r="AB226" s="85">
        <f t="shared" ref="AB226:BF226" si="166">IFERROR(IF(AB185&lt;5,0,(AB223/(AB185+AB222+AB223))),0)</f>
        <v>0</v>
      </c>
      <c r="AC226" s="85">
        <f t="shared" si="166"/>
        <v>0</v>
      </c>
      <c r="AD226" s="85">
        <f t="shared" si="166"/>
        <v>0</v>
      </c>
      <c r="AE226" s="85">
        <f t="shared" si="166"/>
        <v>0</v>
      </c>
      <c r="AF226" s="85">
        <f t="shared" si="166"/>
        <v>0</v>
      </c>
      <c r="AG226" s="85">
        <f t="shared" si="166"/>
        <v>0</v>
      </c>
      <c r="AH226" s="85">
        <f t="shared" si="166"/>
        <v>0</v>
      </c>
      <c r="AI226" s="85">
        <f t="shared" si="166"/>
        <v>0</v>
      </c>
      <c r="AJ226" s="85">
        <f t="shared" si="166"/>
        <v>0</v>
      </c>
      <c r="AK226" s="85">
        <f t="shared" si="166"/>
        <v>0</v>
      </c>
      <c r="AL226" s="85">
        <f t="shared" si="166"/>
        <v>0</v>
      </c>
      <c r="AM226" s="85">
        <f t="shared" si="166"/>
        <v>0</v>
      </c>
      <c r="AN226" s="85">
        <f t="shared" si="166"/>
        <v>0</v>
      </c>
      <c r="AO226" s="85">
        <f t="shared" si="166"/>
        <v>0</v>
      </c>
      <c r="AP226" s="85">
        <f t="shared" si="166"/>
        <v>0</v>
      </c>
      <c r="AQ226" s="85">
        <f t="shared" si="166"/>
        <v>0</v>
      </c>
      <c r="AR226" s="85">
        <f t="shared" si="166"/>
        <v>0</v>
      </c>
      <c r="AS226" s="85">
        <f t="shared" si="166"/>
        <v>0</v>
      </c>
      <c r="AT226" s="85">
        <f t="shared" si="166"/>
        <v>0</v>
      </c>
      <c r="AU226" s="85">
        <f t="shared" si="166"/>
        <v>0</v>
      </c>
      <c r="AV226" s="85">
        <f t="shared" si="166"/>
        <v>0</v>
      </c>
      <c r="AW226" s="85">
        <f t="shared" si="166"/>
        <v>0</v>
      </c>
      <c r="AX226" s="85">
        <f t="shared" si="166"/>
        <v>0</v>
      </c>
      <c r="AY226" s="85">
        <f t="shared" si="166"/>
        <v>0</v>
      </c>
      <c r="AZ226" s="85">
        <f t="shared" si="166"/>
        <v>0</v>
      </c>
      <c r="BA226" s="85">
        <f t="shared" si="166"/>
        <v>0</v>
      </c>
      <c r="BB226" s="85">
        <f t="shared" si="166"/>
        <v>0</v>
      </c>
      <c r="BC226" s="85">
        <f t="shared" si="166"/>
        <v>0</v>
      </c>
      <c r="BD226" s="85">
        <f t="shared" si="166"/>
        <v>0</v>
      </c>
      <c r="BE226" s="85">
        <f t="shared" si="166"/>
        <v>0</v>
      </c>
      <c r="BF226" s="86">
        <f t="shared" si="166"/>
        <v>0</v>
      </c>
      <c r="BG226" s="202"/>
    </row>
    <row r="227" spans="15:59" ht="14.4" hidden="1" customHeight="1" x14ac:dyDescent="0.3">
      <c r="O227" s="287"/>
      <c r="P227" s="288"/>
      <c r="Q227" s="289"/>
      <c r="R227" s="279" t="s">
        <v>172</v>
      </c>
      <c r="S227" s="280"/>
      <c r="T227" s="280"/>
      <c r="U227" s="280"/>
      <c r="V227" s="280"/>
      <c r="W227" s="280"/>
      <c r="X227" s="79"/>
      <c r="Y227" s="79"/>
      <c r="Z227" s="79"/>
      <c r="AA227" s="87" t="str">
        <f>IFERROR(((AA210+AA214)/AA189),"")</f>
        <v/>
      </c>
      <c r="AB227" s="87" t="str">
        <f t="shared" ref="AB227:BF227" si="167">IFERROR(((AB210+AB214)/AB189),"")</f>
        <v/>
      </c>
      <c r="AC227" s="87" t="str">
        <f t="shared" si="167"/>
        <v/>
      </c>
      <c r="AD227" s="87" t="str">
        <f t="shared" si="167"/>
        <v/>
      </c>
      <c r="AE227" s="87" t="str">
        <f t="shared" si="167"/>
        <v/>
      </c>
      <c r="AF227" s="87" t="str">
        <f t="shared" si="167"/>
        <v/>
      </c>
      <c r="AG227" s="87" t="str">
        <f t="shared" si="167"/>
        <v/>
      </c>
      <c r="AH227" s="87" t="str">
        <f t="shared" si="167"/>
        <v/>
      </c>
      <c r="AI227" s="87" t="str">
        <f t="shared" si="167"/>
        <v/>
      </c>
      <c r="AJ227" s="87" t="str">
        <f t="shared" si="167"/>
        <v/>
      </c>
      <c r="AK227" s="87" t="str">
        <f t="shared" si="167"/>
        <v/>
      </c>
      <c r="AL227" s="87" t="str">
        <f t="shared" si="167"/>
        <v/>
      </c>
      <c r="AM227" s="87" t="str">
        <f t="shared" si="167"/>
        <v/>
      </c>
      <c r="AN227" s="87" t="str">
        <f t="shared" si="167"/>
        <v/>
      </c>
      <c r="AO227" s="87" t="str">
        <f t="shared" si="167"/>
        <v/>
      </c>
      <c r="AP227" s="87" t="str">
        <f t="shared" si="167"/>
        <v/>
      </c>
      <c r="AQ227" s="87" t="str">
        <f t="shared" si="167"/>
        <v/>
      </c>
      <c r="AR227" s="87" t="str">
        <f t="shared" si="167"/>
        <v/>
      </c>
      <c r="AS227" s="87" t="str">
        <f t="shared" si="167"/>
        <v/>
      </c>
      <c r="AT227" s="87" t="str">
        <f t="shared" si="167"/>
        <v/>
      </c>
      <c r="AU227" s="87" t="str">
        <f t="shared" si="167"/>
        <v/>
      </c>
      <c r="AV227" s="87" t="str">
        <f t="shared" si="167"/>
        <v/>
      </c>
      <c r="AW227" s="87" t="str">
        <f t="shared" si="167"/>
        <v/>
      </c>
      <c r="AX227" s="87" t="str">
        <f t="shared" si="167"/>
        <v/>
      </c>
      <c r="AY227" s="87" t="str">
        <f t="shared" si="167"/>
        <v/>
      </c>
      <c r="AZ227" s="87" t="str">
        <f t="shared" si="167"/>
        <v/>
      </c>
      <c r="BA227" s="87" t="str">
        <f t="shared" si="167"/>
        <v/>
      </c>
      <c r="BB227" s="87" t="str">
        <f t="shared" si="167"/>
        <v/>
      </c>
      <c r="BC227" s="87" t="str">
        <f t="shared" si="167"/>
        <v/>
      </c>
      <c r="BD227" s="87" t="str">
        <f t="shared" si="167"/>
        <v/>
      </c>
      <c r="BE227" s="87" t="str">
        <f t="shared" si="167"/>
        <v/>
      </c>
      <c r="BF227" s="86" t="str">
        <f t="shared" si="167"/>
        <v/>
      </c>
      <c r="BG227" s="202"/>
    </row>
    <row r="228" spans="15:59" ht="14.4" hidden="1" customHeight="1" x14ac:dyDescent="0.3">
      <c r="O228" s="287"/>
      <c r="P228" s="288"/>
      <c r="Q228" s="289"/>
      <c r="R228" s="279" t="s">
        <v>173</v>
      </c>
      <c r="S228" s="280"/>
      <c r="T228" s="280"/>
      <c r="U228" s="280"/>
      <c r="V228" s="280"/>
      <c r="W228" s="280"/>
      <c r="X228" s="79"/>
      <c r="Y228" s="79"/>
      <c r="Z228" s="79"/>
      <c r="AA228" s="87" t="str">
        <f>IFERROR((AA202+AA206)/(AA189+AA202+AA206),"")</f>
        <v/>
      </c>
      <c r="AB228" s="87" t="str">
        <f t="shared" ref="AB228:BF228" si="168">IFERROR((AB202+AB206)/(AB189+AB202+AB206),"")</f>
        <v/>
      </c>
      <c r="AC228" s="87" t="str">
        <f t="shared" si="168"/>
        <v/>
      </c>
      <c r="AD228" s="87" t="str">
        <f t="shared" si="168"/>
        <v/>
      </c>
      <c r="AE228" s="87" t="str">
        <f t="shared" si="168"/>
        <v/>
      </c>
      <c r="AF228" s="87" t="str">
        <f t="shared" si="168"/>
        <v/>
      </c>
      <c r="AG228" s="87" t="str">
        <f t="shared" si="168"/>
        <v/>
      </c>
      <c r="AH228" s="87" t="str">
        <f t="shared" si="168"/>
        <v/>
      </c>
      <c r="AI228" s="87" t="str">
        <f t="shared" si="168"/>
        <v/>
      </c>
      <c r="AJ228" s="87" t="str">
        <f t="shared" si="168"/>
        <v/>
      </c>
      <c r="AK228" s="87" t="str">
        <f t="shared" si="168"/>
        <v/>
      </c>
      <c r="AL228" s="87" t="str">
        <f t="shared" si="168"/>
        <v/>
      </c>
      <c r="AM228" s="87" t="str">
        <f t="shared" si="168"/>
        <v/>
      </c>
      <c r="AN228" s="87" t="str">
        <f t="shared" si="168"/>
        <v/>
      </c>
      <c r="AO228" s="87" t="str">
        <f t="shared" si="168"/>
        <v/>
      </c>
      <c r="AP228" s="87" t="str">
        <f t="shared" si="168"/>
        <v/>
      </c>
      <c r="AQ228" s="87" t="str">
        <f t="shared" si="168"/>
        <v/>
      </c>
      <c r="AR228" s="87" t="str">
        <f t="shared" si="168"/>
        <v/>
      </c>
      <c r="AS228" s="87" t="str">
        <f t="shared" si="168"/>
        <v/>
      </c>
      <c r="AT228" s="87" t="str">
        <f t="shared" si="168"/>
        <v/>
      </c>
      <c r="AU228" s="87" t="str">
        <f t="shared" si="168"/>
        <v/>
      </c>
      <c r="AV228" s="87" t="str">
        <f t="shared" si="168"/>
        <v/>
      </c>
      <c r="AW228" s="87" t="str">
        <f t="shared" si="168"/>
        <v/>
      </c>
      <c r="AX228" s="87" t="str">
        <f t="shared" si="168"/>
        <v/>
      </c>
      <c r="AY228" s="87" t="str">
        <f t="shared" si="168"/>
        <v/>
      </c>
      <c r="AZ228" s="87" t="str">
        <f t="shared" si="168"/>
        <v/>
      </c>
      <c r="BA228" s="87" t="str">
        <f t="shared" si="168"/>
        <v/>
      </c>
      <c r="BB228" s="87" t="str">
        <f t="shared" si="168"/>
        <v/>
      </c>
      <c r="BC228" s="87" t="str">
        <f t="shared" si="168"/>
        <v/>
      </c>
      <c r="BD228" s="87" t="str">
        <f t="shared" si="168"/>
        <v/>
      </c>
      <c r="BE228" s="87" t="str">
        <f t="shared" si="168"/>
        <v/>
      </c>
      <c r="BF228" s="86" t="str">
        <f t="shared" si="168"/>
        <v/>
      </c>
      <c r="BG228" s="202"/>
    </row>
    <row r="229" spans="15:59" ht="14.4" hidden="1" customHeight="1" x14ac:dyDescent="0.3">
      <c r="O229" s="287"/>
      <c r="P229" s="288"/>
      <c r="Q229" s="289"/>
      <c r="R229" s="279" t="s">
        <v>174</v>
      </c>
      <c r="S229" s="280"/>
      <c r="T229" s="280"/>
      <c r="U229" s="280"/>
      <c r="V229" s="280"/>
      <c r="W229" s="280"/>
      <c r="X229" s="79"/>
      <c r="Y229" s="79"/>
      <c r="Z229" s="79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200"/>
      <c r="BG229" s="202"/>
    </row>
    <row r="230" spans="15:59" ht="14.4" hidden="1" customHeight="1" x14ac:dyDescent="0.3">
      <c r="O230" s="287"/>
      <c r="P230" s="288"/>
      <c r="Q230" s="289"/>
      <c r="R230" s="279" t="s">
        <v>175</v>
      </c>
      <c r="S230" s="280"/>
      <c r="T230" s="280"/>
      <c r="U230" s="280"/>
      <c r="V230" s="280"/>
      <c r="W230" s="280"/>
      <c r="X230" s="79"/>
      <c r="Y230" s="79"/>
      <c r="Z230" s="79"/>
      <c r="AA230" s="64" t="e">
        <f t="shared" ref="AA230:BE230" si="169">IF(AA189&lt;&gt;0,ROUNDUP(AA185*0.08,0),0)</f>
        <v>#VALUE!</v>
      </c>
      <c r="AB230" s="64" t="e">
        <f t="shared" si="169"/>
        <v>#VALUE!</v>
      </c>
      <c r="AC230" s="64" t="e">
        <f t="shared" si="169"/>
        <v>#VALUE!</v>
      </c>
      <c r="AD230" s="64" t="e">
        <f t="shared" si="169"/>
        <v>#VALUE!</v>
      </c>
      <c r="AE230" s="64" t="e">
        <f t="shared" si="169"/>
        <v>#VALUE!</v>
      </c>
      <c r="AF230" s="64" t="e">
        <f t="shared" si="169"/>
        <v>#VALUE!</v>
      </c>
      <c r="AG230" s="64" t="e">
        <f t="shared" si="169"/>
        <v>#VALUE!</v>
      </c>
      <c r="AH230" s="64" t="e">
        <f t="shared" si="169"/>
        <v>#VALUE!</v>
      </c>
      <c r="AI230" s="64" t="e">
        <f t="shared" si="169"/>
        <v>#VALUE!</v>
      </c>
      <c r="AJ230" s="64" t="e">
        <f t="shared" si="169"/>
        <v>#VALUE!</v>
      </c>
      <c r="AK230" s="64" t="e">
        <f t="shared" si="169"/>
        <v>#VALUE!</v>
      </c>
      <c r="AL230" s="64" t="e">
        <f t="shared" si="169"/>
        <v>#VALUE!</v>
      </c>
      <c r="AM230" s="64" t="e">
        <f t="shared" si="169"/>
        <v>#VALUE!</v>
      </c>
      <c r="AN230" s="64" t="e">
        <f t="shared" si="169"/>
        <v>#VALUE!</v>
      </c>
      <c r="AO230" s="64" t="e">
        <f t="shared" si="169"/>
        <v>#VALUE!</v>
      </c>
      <c r="AP230" s="64" t="e">
        <f t="shared" si="169"/>
        <v>#VALUE!</v>
      </c>
      <c r="AQ230" s="64" t="e">
        <f t="shared" si="169"/>
        <v>#VALUE!</v>
      </c>
      <c r="AR230" s="64" t="e">
        <f t="shared" si="169"/>
        <v>#VALUE!</v>
      </c>
      <c r="AS230" s="64" t="e">
        <f t="shared" si="169"/>
        <v>#VALUE!</v>
      </c>
      <c r="AT230" s="64" t="e">
        <f t="shared" si="169"/>
        <v>#VALUE!</v>
      </c>
      <c r="AU230" s="64" t="e">
        <f t="shared" si="169"/>
        <v>#VALUE!</v>
      </c>
      <c r="AV230" s="64" t="e">
        <f t="shared" si="169"/>
        <v>#VALUE!</v>
      </c>
      <c r="AW230" s="64" t="e">
        <f t="shared" si="169"/>
        <v>#VALUE!</v>
      </c>
      <c r="AX230" s="64" t="e">
        <f t="shared" si="169"/>
        <v>#VALUE!</v>
      </c>
      <c r="AY230" s="64" t="e">
        <f t="shared" si="169"/>
        <v>#VALUE!</v>
      </c>
      <c r="AZ230" s="64" t="e">
        <f t="shared" si="169"/>
        <v>#VALUE!</v>
      </c>
      <c r="BA230" s="64" t="e">
        <f t="shared" si="169"/>
        <v>#VALUE!</v>
      </c>
      <c r="BB230" s="64" t="e">
        <f t="shared" si="169"/>
        <v>#VALUE!</v>
      </c>
      <c r="BC230" s="64" t="e">
        <f t="shared" si="169"/>
        <v>#VALUE!</v>
      </c>
      <c r="BD230" s="64" t="e">
        <f t="shared" si="169"/>
        <v>#VALUE!</v>
      </c>
      <c r="BE230" s="64" t="e">
        <f t="shared" si="169"/>
        <v>#VALUE!</v>
      </c>
      <c r="BF230" s="200" t="e">
        <f>SUM(AA230:BE230)</f>
        <v>#VALUE!</v>
      </c>
      <c r="BG230" s="202"/>
    </row>
    <row r="231" spans="15:59" ht="14.4" hidden="1" customHeight="1" x14ac:dyDescent="0.3">
      <c r="O231" s="287"/>
      <c r="P231" s="288"/>
      <c r="Q231" s="289"/>
      <c r="R231" s="279"/>
      <c r="S231" s="280"/>
      <c r="T231" s="280"/>
      <c r="U231" s="280"/>
      <c r="V231" s="280"/>
      <c r="W231" s="280"/>
      <c r="X231" s="79"/>
      <c r="Y231" s="79"/>
      <c r="Z231" s="79"/>
      <c r="AA231" s="64" t="e">
        <f>AA214+AA210+AA206+AA202</f>
        <v>#VALUE!</v>
      </c>
      <c r="AB231" s="64" t="e">
        <f t="shared" ref="AB231:BE231" si="170">AB214+AB210+AB206+AB202</f>
        <v>#VALUE!</v>
      </c>
      <c r="AC231" s="64" t="e">
        <f t="shared" si="170"/>
        <v>#VALUE!</v>
      </c>
      <c r="AD231" s="64" t="e">
        <f t="shared" si="170"/>
        <v>#VALUE!</v>
      </c>
      <c r="AE231" s="64" t="e">
        <f t="shared" si="170"/>
        <v>#VALUE!</v>
      </c>
      <c r="AF231" s="64" t="e">
        <f t="shared" si="170"/>
        <v>#VALUE!</v>
      </c>
      <c r="AG231" s="64" t="e">
        <f t="shared" si="170"/>
        <v>#VALUE!</v>
      </c>
      <c r="AH231" s="64" t="e">
        <f t="shared" si="170"/>
        <v>#VALUE!</v>
      </c>
      <c r="AI231" s="64" t="e">
        <f t="shared" si="170"/>
        <v>#VALUE!</v>
      </c>
      <c r="AJ231" s="64" t="e">
        <f t="shared" si="170"/>
        <v>#VALUE!</v>
      </c>
      <c r="AK231" s="64" t="e">
        <f t="shared" si="170"/>
        <v>#VALUE!</v>
      </c>
      <c r="AL231" s="64" t="e">
        <f t="shared" si="170"/>
        <v>#VALUE!</v>
      </c>
      <c r="AM231" s="64" t="e">
        <f t="shared" si="170"/>
        <v>#VALUE!</v>
      </c>
      <c r="AN231" s="64" t="e">
        <f t="shared" si="170"/>
        <v>#VALUE!</v>
      </c>
      <c r="AO231" s="64" t="e">
        <f t="shared" si="170"/>
        <v>#VALUE!</v>
      </c>
      <c r="AP231" s="64" t="e">
        <f t="shared" si="170"/>
        <v>#VALUE!</v>
      </c>
      <c r="AQ231" s="64" t="e">
        <f t="shared" si="170"/>
        <v>#VALUE!</v>
      </c>
      <c r="AR231" s="64" t="e">
        <f t="shared" si="170"/>
        <v>#VALUE!</v>
      </c>
      <c r="AS231" s="64" t="e">
        <f t="shared" si="170"/>
        <v>#VALUE!</v>
      </c>
      <c r="AT231" s="64" t="e">
        <f t="shared" si="170"/>
        <v>#VALUE!</v>
      </c>
      <c r="AU231" s="64" t="e">
        <f t="shared" si="170"/>
        <v>#VALUE!</v>
      </c>
      <c r="AV231" s="64" t="e">
        <f t="shared" si="170"/>
        <v>#VALUE!</v>
      </c>
      <c r="AW231" s="64" t="e">
        <f t="shared" si="170"/>
        <v>#VALUE!</v>
      </c>
      <c r="AX231" s="64" t="e">
        <f t="shared" si="170"/>
        <v>#VALUE!</v>
      </c>
      <c r="AY231" s="64" t="e">
        <f t="shared" si="170"/>
        <v>#VALUE!</v>
      </c>
      <c r="AZ231" s="64" t="e">
        <f t="shared" si="170"/>
        <v>#VALUE!</v>
      </c>
      <c r="BA231" s="64" t="e">
        <f t="shared" si="170"/>
        <v>#VALUE!</v>
      </c>
      <c r="BB231" s="64" t="e">
        <f t="shared" si="170"/>
        <v>#VALUE!</v>
      </c>
      <c r="BC231" s="64" t="e">
        <f t="shared" si="170"/>
        <v>#VALUE!</v>
      </c>
      <c r="BD231" s="64" t="e">
        <f t="shared" si="170"/>
        <v>#VALUE!</v>
      </c>
      <c r="BE231" s="64" t="e">
        <f t="shared" si="170"/>
        <v>#VALUE!</v>
      </c>
      <c r="BF231" s="200" t="e">
        <f>SUM(AA231:BE231)</f>
        <v>#VALUE!</v>
      </c>
      <c r="BG231" s="202"/>
    </row>
    <row r="232" spans="15:59" ht="15" hidden="1" customHeight="1" thickBot="1" x14ac:dyDescent="0.35">
      <c r="O232" s="287"/>
      <c r="P232" s="288"/>
      <c r="Q232" s="289"/>
      <c r="R232" s="279" t="s">
        <v>176</v>
      </c>
      <c r="S232" s="280"/>
      <c r="T232" s="280"/>
      <c r="U232" s="280"/>
      <c r="V232" s="280"/>
      <c r="W232" s="280"/>
      <c r="X232" s="79"/>
      <c r="Y232" s="79"/>
      <c r="Z232" s="79"/>
      <c r="AA232" s="88" t="e">
        <f>AA230-AA231</f>
        <v>#VALUE!</v>
      </c>
      <c r="AB232" s="88" t="e">
        <f t="shared" ref="AB232:BE232" si="171">AB230-AB231</f>
        <v>#VALUE!</v>
      </c>
      <c r="AC232" s="88" t="e">
        <f t="shared" si="171"/>
        <v>#VALUE!</v>
      </c>
      <c r="AD232" s="88" t="e">
        <f t="shared" si="171"/>
        <v>#VALUE!</v>
      </c>
      <c r="AE232" s="88" t="e">
        <f t="shared" si="171"/>
        <v>#VALUE!</v>
      </c>
      <c r="AF232" s="88" t="e">
        <f t="shared" si="171"/>
        <v>#VALUE!</v>
      </c>
      <c r="AG232" s="88" t="e">
        <f t="shared" si="171"/>
        <v>#VALUE!</v>
      </c>
      <c r="AH232" s="88" t="e">
        <f t="shared" si="171"/>
        <v>#VALUE!</v>
      </c>
      <c r="AI232" s="88" t="e">
        <f t="shared" si="171"/>
        <v>#VALUE!</v>
      </c>
      <c r="AJ232" s="88" t="e">
        <f t="shared" si="171"/>
        <v>#VALUE!</v>
      </c>
      <c r="AK232" s="88" t="e">
        <f t="shared" si="171"/>
        <v>#VALUE!</v>
      </c>
      <c r="AL232" s="88" t="e">
        <f t="shared" si="171"/>
        <v>#VALUE!</v>
      </c>
      <c r="AM232" s="88" t="e">
        <f t="shared" si="171"/>
        <v>#VALUE!</v>
      </c>
      <c r="AN232" s="88" t="e">
        <f t="shared" si="171"/>
        <v>#VALUE!</v>
      </c>
      <c r="AO232" s="88" t="e">
        <f t="shared" si="171"/>
        <v>#VALUE!</v>
      </c>
      <c r="AP232" s="88" t="e">
        <f t="shared" si="171"/>
        <v>#VALUE!</v>
      </c>
      <c r="AQ232" s="88" t="e">
        <f t="shared" si="171"/>
        <v>#VALUE!</v>
      </c>
      <c r="AR232" s="88" t="e">
        <f t="shared" si="171"/>
        <v>#VALUE!</v>
      </c>
      <c r="AS232" s="88" t="e">
        <f t="shared" si="171"/>
        <v>#VALUE!</v>
      </c>
      <c r="AT232" s="88" t="e">
        <f t="shared" si="171"/>
        <v>#VALUE!</v>
      </c>
      <c r="AU232" s="88" t="e">
        <f t="shared" si="171"/>
        <v>#VALUE!</v>
      </c>
      <c r="AV232" s="88" t="e">
        <f t="shared" si="171"/>
        <v>#VALUE!</v>
      </c>
      <c r="AW232" s="88" t="e">
        <f t="shared" si="171"/>
        <v>#VALUE!</v>
      </c>
      <c r="AX232" s="88" t="e">
        <f t="shared" si="171"/>
        <v>#VALUE!</v>
      </c>
      <c r="AY232" s="88" t="e">
        <f t="shared" si="171"/>
        <v>#VALUE!</v>
      </c>
      <c r="AZ232" s="88" t="e">
        <f t="shared" si="171"/>
        <v>#VALUE!</v>
      </c>
      <c r="BA232" s="88" t="e">
        <f t="shared" si="171"/>
        <v>#VALUE!</v>
      </c>
      <c r="BB232" s="88" t="e">
        <f t="shared" si="171"/>
        <v>#VALUE!</v>
      </c>
      <c r="BC232" s="88" t="e">
        <f t="shared" si="171"/>
        <v>#VALUE!</v>
      </c>
      <c r="BD232" s="88" t="e">
        <f t="shared" si="171"/>
        <v>#VALUE!</v>
      </c>
      <c r="BE232" s="88" t="e">
        <f t="shared" si="171"/>
        <v>#VALUE!</v>
      </c>
      <c r="BF232" s="206" t="e">
        <f>BF230-BF231</f>
        <v>#VALUE!</v>
      </c>
      <c r="BG232" s="202"/>
    </row>
    <row r="233" spans="15:59" ht="14.4" hidden="1" customHeight="1" x14ac:dyDescent="0.3">
      <c r="O233" s="287"/>
      <c r="P233" s="288"/>
      <c r="Q233" s="289"/>
      <c r="R233" s="279" t="s">
        <v>177</v>
      </c>
      <c r="S233" s="280"/>
      <c r="T233" s="280"/>
      <c r="U233" s="280"/>
      <c r="V233" s="280"/>
      <c r="W233" s="280"/>
      <c r="X233" s="90"/>
      <c r="Y233" s="90"/>
      <c r="Z233" s="90"/>
      <c r="BF233" s="207"/>
    </row>
    <row r="234" spans="15:59" ht="15" hidden="1" customHeight="1" thickBot="1" x14ac:dyDescent="0.35">
      <c r="O234" s="290"/>
      <c r="P234" s="291"/>
      <c r="Q234" s="292"/>
      <c r="R234" s="279" t="s">
        <v>178</v>
      </c>
      <c r="S234" s="280"/>
      <c r="T234" s="280"/>
      <c r="U234" s="280"/>
      <c r="V234" s="280"/>
      <c r="W234" s="280"/>
      <c r="X234" s="90"/>
      <c r="Y234" s="90"/>
      <c r="Z234" s="90"/>
      <c r="BF234" s="207"/>
    </row>
    <row r="235" spans="15:59" ht="14.4" hidden="1" customHeight="1" x14ac:dyDescent="0.3">
      <c r="O235" s="178"/>
      <c r="AA235" s="54" t="e">
        <f t="shared" ref="AA235:BE235" si="172">COUNTIFS(AA13:AA54,"",$F$13:$F$22,$O$236)</f>
        <v>#VALUE!</v>
      </c>
      <c r="AB235" s="54" t="e">
        <f t="shared" si="172"/>
        <v>#VALUE!</v>
      </c>
      <c r="AC235" s="54" t="e">
        <f t="shared" si="172"/>
        <v>#VALUE!</v>
      </c>
      <c r="AD235" s="54" t="e">
        <f t="shared" si="172"/>
        <v>#VALUE!</v>
      </c>
      <c r="AE235" s="54" t="e">
        <f t="shared" si="172"/>
        <v>#VALUE!</v>
      </c>
      <c r="AF235" s="54" t="e">
        <f t="shared" si="172"/>
        <v>#VALUE!</v>
      </c>
      <c r="AG235" s="54" t="e">
        <f t="shared" si="172"/>
        <v>#VALUE!</v>
      </c>
      <c r="AH235" s="54" t="e">
        <f t="shared" si="172"/>
        <v>#VALUE!</v>
      </c>
      <c r="AI235" s="54" t="e">
        <f t="shared" si="172"/>
        <v>#VALUE!</v>
      </c>
      <c r="AJ235" s="54" t="e">
        <f t="shared" si="172"/>
        <v>#VALUE!</v>
      </c>
      <c r="AK235" s="54" t="e">
        <f t="shared" si="172"/>
        <v>#VALUE!</v>
      </c>
      <c r="AL235" s="54" t="e">
        <f t="shared" si="172"/>
        <v>#VALUE!</v>
      </c>
      <c r="AM235" s="54" t="e">
        <f t="shared" si="172"/>
        <v>#VALUE!</v>
      </c>
      <c r="AN235" s="54" t="e">
        <f t="shared" si="172"/>
        <v>#VALUE!</v>
      </c>
      <c r="AO235" s="54" t="e">
        <f t="shared" si="172"/>
        <v>#VALUE!</v>
      </c>
      <c r="AP235" s="54" t="e">
        <f t="shared" si="172"/>
        <v>#VALUE!</v>
      </c>
      <c r="AQ235" s="54" t="e">
        <f t="shared" si="172"/>
        <v>#VALUE!</v>
      </c>
      <c r="AR235" s="54" t="e">
        <f t="shared" si="172"/>
        <v>#VALUE!</v>
      </c>
      <c r="AS235" s="54" t="e">
        <f t="shared" si="172"/>
        <v>#VALUE!</v>
      </c>
      <c r="AT235" s="54" t="e">
        <f t="shared" si="172"/>
        <v>#VALUE!</v>
      </c>
      <c r="AU235" s="54" t="e">
        <f t="shared" si="172"/>
        <v>#VALUE!</v>
      </c>
      <c r="AV235" s="54" t="e">
        <f t="shared" si="172"/>
        <v>#VALUE!</v>
      </c>
      <c r="AW235" s="54" t="e">
        <f t="shared" si="172"/>
        <v>#VALUE!</v>
      </c>
      <c r="AX235" s="54" t="e">
        <f t="shared" si="172"/>
        <v>#VALUE!</v>
      </c>
      <c r="AY235" s="54" t="e">
        <f t="shared" si="172"/>
        <v>#VALUE!</v>
      </c>
      <c r="AZ235" s="54" t="e">
        <f t="shared" si="172"/>
        <v>#VALUE!</v>
      </c>
      <c r="BA235" s="54" t="e">
        <f t="shared" si="172"/>
        <v>#VALUE!</v>
      </c>
      <c r="BB235" s="54" t="e">
        <f t="shared" si="172"/>
        <v>#VALUE!</v>
      </c>
      <c r="BC235" s="54" t="e">
        <f t="shared" si="172"/>
        <v>#VALUE!</v>
      </c>
      <c r="BD235" s="54" t="e">
        <f t="shared" si="172"/>
        <v>#VALUE!</v>
      </c>
      <c r="BE235" s="54" t="e">
        <f t="shared" si="172"/>
        <v>#VALUE!</v>
      </c>
      <c r="BF235" s="200" t="str">
        <f>IFERROR(AVERAGE(AA235:BE235),"")</f>
        <v/>
      </c>
    </row>
    <row r="236" spans="15:59" ht="14.4" hidden="1" customHeight="1" x14ac:dyDescent="0.3">
      <c r="O236" s="294" t="s">
        <v>181</v>
      </c>
      <c r="P236" s="294"/>
      <c r="Q236" s="294"/>
      <c r="AA236" s="64" t="e">
        <f>AA244+AA253+AA257+AA261+AA265+AA248+AA269</f>
        <v>#VALUE!</v>
      </c>
      <c r="AB236" s="64" t="e">
        <f t="shared" ref="AB236:BE236" si="173">AB244+AB253+AB257+AB261+AB265+AB248+AB269</f>
        <v>#VALUE!</v>
      </c>
      <c r="AC236" s="64" t="e">
        <f t="shared" si="173"/>
        <v>#VALUE!</v>
      </c>
      <c r="AD236" s="64" t="e">
        <f t="shared" si="173"/>
        <v>#VALUE!</v>
      </c>
      <c r="AE236" s="64" t="e">
        <f t="shared" si="173"/>
        <v>#VALUE!</v>
      </c>
      <c r="AF236" s="64" t="e">
        <f t="shared" si="173"/>
        <v>#VALUE!</v>
      </c>
      <c r="AG236" s="64" t="e">
        <f t="shared" si="173"/>
        <v>#VALUE!</v>
      </c>
      <c r="AH236" s="64" t="e">
        <f t="shared" si="173"/>
        <v>#VALUE!</v>
      </c>
      <c r="AI236" s="64" t="e">
        <f t="shared" si="173"/>
        <v>#VALUE!</v>
      </c>
      <c r="AJ236" s="64" t="e">
        <f t="shared" si="173"/>
        <v>#VALUE!</v>
      </c>
      <c r="AK236" s="64" t="e">
        <f t="shared" si="173"/>
        <v>#VALUE!</v>
      </c>
      <c r="AL236" s="64" t="e">
        <f t="shared" si="173"/>
        <v>#VALUE!</v>
      </c>
      <c r="AM236" s="64" t="e">
        <f t="shared" si="173"/>
        <v>#VALUE!</v>
      </c>
      <c r="AN236" s="64" t="e">
        <f t="shared" si="173"/>
        <v>#VALUE!</v>
      </c>
      <c r="AO236" s="64" t="e">
        <f t="shared" si="173"/>
        <v>#VALUE!</v>
      </c>
      <c r="AP236" s="64" t="e">
        <f t="shared" si="173"/>
        <v>#VALUE!</v>
      </c>
      <c r="AQ236" s="64" t="e">
        <f t="shared" si="173"/>
        <v>#VALUE!</v>
      </c>
      <c r="AR236" s="64" t="e">
        <f t="shared" si="173"/>
        <v>#VALUE!</v>
      </c>
      <c r="AS236" s="64" t="e">
        <f t="shared" si="173"/>
        <v>#VALUE!</v>
      </c>
      <c r="AT236" s="64" t="e">
        <f t="shared" si="173"/>
        <v>#VALUE!</v>
      </c>
      <c r="AU236" s="64" t="e">
        <f t="shared" si="173"/>
        <v>#VALUE!</v>
      </c>
      <c r="AV236" s="64" t="e">
        <f t="shared" si="173"/>
        <v>#VALUE!</v>
      </c>
      <c r="AW236" s="64" t="e">
        <f t="shared" si="173"/>
        <v>#VALUE!</v>
      </c>
      <c r="AX236" s="64" t="e">
        <f t="shared" si="173"/>
        <v>#VALUE!</v>
      </c>
      <c r="AY236" s="64" t="e">
        <f t="shared" si="173"/>
        <v>#VALUE!</v>
      </c>
      <c r="AZ236" s="64" t="e">
        <f t="shared" si="173"/>
        <v>#VALUE!</v>
      </c>
      <c r="BA236" s="64" t="e">
        <f t="shared" si="173"/>
        <v>#VALUE!</v>
      </c>
      <c r="BB236" s="64" t="e">
        <f t="shared" si="173"/>
        <v>#VALUE!</v>
      </c>
      <c r="BC236" s="64" t="e">
        <f t="shared" si="173"/>
        <v>#VALUE!</v>
      </c>
      <c r="BD236" s="64" t="e">
        <f t="shared" si="173"/>
        <v>#VALUE!</v>
      </c>
      <c r="BE236" s="64" t="e">
        <f t="shared" si="173"/>
        <v>#VALUE!</v>
      </c>
      <c r="BF236" s="200" t="e">
        <f>MAX(AA236:BE236)</f>
        <v>#VALUE!</v>
      </c>
    </row>
    <row r="237" spans="15:59" ht="14.4" hidden="1" customHeight="1" x14ac:dyDescent="0.3">
      <c r="O237" s="284" t="str">
        <f>O236&amp;"'s  Team"</f>
        <v>Omer Bin Ishaq's  Team</v>
      </c>
      <c r="P237" s="285"/>
      <c r="Q237" s="286"/>
      <c r="R237" s="277" t="s">
        <v>27</v>
      </c>
      <c r="S237" s="278"/>
      <c r="T237" s="278"/>
      <c r="U237" s="278"/>
      <c r="V237" s="278"/>
      <c r="W237" s="279"/>
      <c r="X237" s="73"/>
      <c r="Y237" s="73"/>
      <c r="Z237" s="73"/>
      <c r="AA237" s="64" t="e">
        <f>AA245+AA254+AA258+AA266+AA249+AA262+AA270</f>
        <v>#VALUE!</v>
      </c>
      <c r="AB237" s="64" t="e">
        <f t="shared" ref="AB237:BE239" si="174">AB245+AB254+AB258+AB266+AB249+AB262+AB270</f>
        <v>#VALUE!</v>
      </c>
      <c r="AC237" s="64" t="e">
        <f t="shared" si="174"/>
        <v>#VALUE!</v>
      </c>
      <c r="AD237" s="64" t="e">
        <f t="shared" si="174"/>
        <v>#VALUE!</v>
      </c>
      <c r="AE237" s="64" t="e">
        <f t="shared" si="174"/>
        <v>#VALUE!</v>
      </c>
      <c r="AF237" s="64" t="e">
        <f t="shared" si="174"/>
        <v>#VALUE!</v>
      </c>
      <c r="AG237" s="64" t="e">
        <f t="shared" si="174"/>
        <v>#VALUE!</v>
      </c>
      <c r="AH237" s="64" t="e">
        <f t="shared" si="174"/>
        <v>#VALUE!</v>
      </c>
      <c r="AI237" s="64" t="e">
        <f t="shared" si="174"/>
        <v>#VALUE!</v>
      </c>
      <c r="AJ237" s="64" t="e">
        <f t="shared" si="174"/>
        <v>#VALUE!</v>
      </c>
      <c r="AK237" s="64" t="e">
        <f t="shared" si="174"/>
        <v>#VALUE!</v>
      </c>
      <c r="AL237" s="64" t="e">
        <f t="shared" si="174"/>
        <v>#VALUE!</v>
      </c>
      <c r="AM237" s="64" t="e">
        <f t="shared" si="174"/>
        <v>#VALUE!</v>
      </c>
      <c r="AN237" s="64" t="e">
        <f t="shared" si="174"/>
        <v>#VALUE!</v>
      </c>
      <c r="AO237" s="64" t="e">
        <f t="shared" si="174"/>
        <v>#VALUE!</v>
      </c>
      <c r="AP237" s="64" t="e">
        <f t="shared" si="174"/>
        <v>#VALUE!</v>
      </c>
      <c r="AQ237" s="64" t="e">
        <f t="shared" si="174"/>
        <v>#VALUE!</v>
      </c>
      <c r="AR237" s="64" t="e">
        <f t="shared" si="174"/>
        <v>#VALUE!</v>
      </c>
      <c r="AS237" s="64" t="e">
        <f t="shared" si="174"/>
        <v>#VALUE!</v>
      </c>
      <c r="AT237" s="64" t="e">
        <f t="shared" si="174"/>
        <v>#VALUE!</v>
      </c>
      <c r="AU237" s="64" t="e">
        <f t="shared" si="174"/>
        <v>#VALUE!</v>
      </c>
      <c r="AV237" s="64" t="e">
        <f t="shared" si="174"/>
        <v>#VALUE!</v>
      </c>
      <c r="AW237" s="64" t="e">
        <f t="shared" si="174"/>
        <v>#VALUE!</v>
      </c>
      <c r="AX237" s="64" t="e">
        <f t="shared" si="174"/>
        <v>#VALUE!</v>
      </c>
      <c r="AY237" s="64" t="e">
        <f t="shared" si="174"/>
        <v>#VALUE!</v>
      </c>
      <c r="AZ237" s="64" t="e">
        <f t="shared" si="174"/>
        <v>#VALUE!</v>
      </c>
      <c r="BA237" s="64" t="e">
        <f t="shared" si="174"/>
        <v>#VALUE!</v>
      </c>
      <c r="BB237" s="64" t="e">
        <f t="shared" si="174"/>
        <v>#VALUE!</v>
      </c>
      <c r="BC237" s="64" t="e">
        <f t="shared" si="174"/>
        <v>#VALUE!</v>
      </c>
      <c r="BD237" s="64" t="e">
        <f t="shared" si="174"/>
        <v>#VALUE!</v>
      </c>
      <c r="BE237" s="64" t="e">
        <f t="shared" si="174"/>
        <v>#VALUE!</v>
      </c>
      <c r="BF237" s="200" t="e">
        <f>MAX(AA237:BE237)</f>
        <v>#VALUE!</v>
      </c>
    </row>
    <row r="238" spans="15:59" ht="14.4" hidden="1" customHeight="1" x14ac:dyDescent="0.3">
      <c r="O238" s="287"/>
      <c r="P238" s="288"/>
      <c r="Q238" s="289"/>
      <c r="R238" s="277" t="s">
        <v>64</v>
      </c>
      <c r="S238" s="278"/>
      <c r="T238" s="278"/>
      <c r="U238" s="278"/>
      <c r="V238" s="278"/>
      <c r="W238" s="279"/>
      <c r="X238" s="73"/>
      <c r="Y238" s="73"/>
      <c r="Z238" s="73"/>
      <c r="AA238" s="64" t="e">
        <f>AA246+AA255+AA259+AA267+AA250+AA263+AA271</f>
        <v>#VALUE!</v>
      </c>
      <c r="AB238" s="64" t="e">
        <f t="shared" si="174"/>
        <v>#VALUE!</v>
      </c>
      <c r="AC238" s="64" t="e">
        <f t="shared" si="174"/>
        <v>#VALUE!</v>
      </c>
      <c r="AD238" s="64" t="e">
        <f t="shared" si="174"/>
        <v>#VALUE!</v>
      </c>
      <c r="AE238" s="64" t="e">
        <f t="shared" si="174"/>
        <v>#VALUE!</v>
      </c>
      <c r="AF238" s="64" t="e">
        <f t="shared" si="174"/>
        <v>#VALUE!</v>
      </c>
      <c r="AG238" s="64" t="e">
        <f t="shared" si="174"/>
        <v>#VALUE!</v>
      </c>
      <c r="AH238" s="64" t="e">
        <f t="shared" si="174"/>
        <v>#VALUE!</v>
      </c>
      <c r="AI238" s="64" t="e">
        <f t="shared" si="174"/>
        <v>#VALUE!</v>
      </c>
      <c r="AJ238" s="64" t="e">
        <f t="shared" si="174"/>
        <v>#VALUE!</v>
      </c>
      <c r="AK238" s="64" t="e">
        <f t="shared" si="174"/>
        <v>#VALUE!</v>
      </c>
      <c r="AL238" s="64" t="e">
        <f t="shared" si="174"/>
        <v>#VALUE!</v>
      </c>
      <c r="AM238" s="64" t="e">
        <f t="shared" si="174"/>
        <v>#VALUE!</v>
      </c>
      <c r="AN238" s="64" t="e">
        <f t="shared" si="174"/>
        <v>#VALUE!</v>
      </c>
      <c r="AO238" s="64" t="e">
        <f t="shared" si="174"/>
        <v>#VALUE!</v>
      </c>
      <c r="AP238" s="64" t="e">
        <f t="shared" si="174"/>
        <v>#VALUE!</v>
      </c>
      <c r="AQ238" s="64" t="e">
        <f t="shared" si="174"/>
        <v>#VALUE!</v>
      </c>
      <c r="AR238" s="64" t="e">
        <f t="shared" si="174"/>
        <v>#VALUE!</v>
      </c>
      <c r="AS238" s="64" t="e">
        <f t="shared" si="174"/>
        <v>#VALUE!</v>
      </c>
      <c r="AT238" s="64" t="e">
        <f t="shared" si="174"/>
        <v>#VALUE!</v>
      </c>
      <c r="AU238" s="64" t="e">
        <f t="shared" si="174"/>
        <v>#VALUE!</v>
      </c>
      <c r="AV238" s="64" t="e">
        <f t="shared" si="174"/>
        <v>#VALUE!</v>
      </c>
      <c r="AW238" s="64" t="e">
        <f t="shared" si="174"/>
        <v>#VALUE!</v>
      </c>
      <c r="AX238" s="64" t="e">
        <f t="shared" si="174"/>
        <v>#VALUE!</v>
      </c>
      <c r="AY238" s="64" t="e">
        <f t="shared" si="174"/>
        <v>#VALUE!</v>
      </c>
      <c r="AZ238" s="64" t="e">
        <f t="shared" si="174"/>
        <v>#VALUE!</v>
      </c>
      <c r="BA238" s="64" t="e">
        <f t="shared" si="174"/>
        <v>#VALUE!</v>
      </c>
      <c r="BB238" s="64" t="e">
        <f t="shared" si="174"/>
        <v>#VALUE!</v>
      </c>
      <c r="BC238" s="64" t="e">
        <f t="shared" si="174"/>
        <v>#VALUE!</v>
      </c>
      <c r="BD238" s="64" t="e">
        <f t="shared" si="174"/>
        <v>#VALUE!</v>
      </c>
      <c r="BE238" s="64" t="e">
        <f t="shared" si="174"/>
        <v>#VALUE!</v>
      </c>
      <c r="BF238" s="200" t="e">
        <f>MAX(AA238:BE238)</f>
        <v>#VALUE!</v>
      </c>
    </row>
    <row r="239" spans="15:59" ht="14.4" hidden="1" customHeight="1" x14ac:dyDescent="0.3">
      <c r="O239" s="287"/>
      <c r="P239" s="288"/>
      <c r="Q239" s="289"/>
      <c r="R239" s="277" t="s">
        <v>66</v>
      </c>
      <c r="S239" s="278"/>
      <c r="T239" s="278"/>
      <c r="U239" s="278"/>
      <c r="V239" s="278"/>
      <c r="W239" s="279"/>
      <c r="X239" s="73"/>
      <c r="Y239" s="73"/>
      <c r="Z239" s="73"/>
      <c r="AA239" s="64" t="e">
        <f>AA247+AA256+AA260+AA268+AA251+AA264+AA272</f>
        <v>#VALUE!</v>
      </c>
      <c r="AB239" s="64" t="e">
        <f t="shared" si="174"/>
        <v>#VALUE!</v>
      </c>
      <c r="AC239" s="64" t="e">
        <f t="shared" si="174"/>
        <v>#VALUE!</v>
      </c>
      <c r="AD239" s="64" t="e">
        <f t="shared" si="174"/>
        <v>#VALUE!</v>
      </c>
      <c r="AE239" s="64" t="e">
        <f t="shared" si="174"/>
        <v>#VALUE!</v>
      </c>
      <c r="AF239" s="64" t="e">
        <f t="shared" si="174"/>
        <v>#VALUE!</v>
      </c>
      <c r="AG239" s="64" t="e">
        <f t="shared" si="174"/>
        <v>#VALUE!</v>
      </c>
      <c r="AH239" s="64" t="e">
        <f t="shared" si="174"/>
        <v>#VALUE!</v>
      </c>
      <c r="AI239" s="64" t="e">
        <f t="shared" si="174"/>
        <v>#VALUE!</v>
      </c>
      <c r="AJ239" s="64" t="e">
        <f t="shared" si="174"/>
        <v>#VALUE!</v>
      </c>
      <c r="AK239" s="64" t="e">
        <f t="shared" si="174"/>
        <v>#VALUE!</v>
      </c>
      <c r="AL239" s="64" t="e">
        <f t="shared" si="174"/>
        <v>#VALUE!</v>
      </c>
      <c r="AM239" s="64" t="e">
        <f t="shared" si="174"/>
        <v>#VALUE!</v>
      </c>
      <c r="AN239" s="64" t="e">
        <f t="shared" si="174"/>
        <v>#VALUE!</v>
      </c>
      <c r="AO239" s="64" t="e">
        <f t="shared" si="174"/>
        <v>#VALUE!</v>
      </c>
      <c r="AP239" s="64" t="e">
        <f t="shared" si="174"/>
        <v>#VALUE!</v>
      </c>
      <c r="AQ239" s="64" t="e">
        <f t="shared" si="174"/>
        <v>#VALUE!</v>
      </c>
      <c r="AR239" s="64" t="e">
        <f t="shared" si="174"/>
        <v>#VALUE!</v>
      </c>
      <c r="AS239" s="64" t="e">
        <f t="shared" si="174"/>
        <v>#VALUE!</v>
      </c>
      <c r="AT239" s="64" t="e">
        <f t="shared" si="174"/>
        <v>#VALUE!</v>
      </c>
      <c r="AU239" s="64" t="e">
        <f t="shared" si="174"/>
        <v>#VALUE!</v>
      </c>
      <c r="AV239" s="64" t="e">
        <f t="shared" si="174"/>
        <v>#VALUE!</v>
      </c>
      <c r="AW239" s="64" t="e">
        <f t="shared" si="174"/>
        <v>#VALUE!</v>
      </c>
      <c r="AX239" s="64" t="e">
        <f t="shared" si="174"/>
        <v>#VALUE!</v>
      </c>
      <c r="AY239" s="64" t="e">
        <f t="shared" si="174"/>
        <v>#VALUE!</v>
      </c>
      <c r="AZ239" s="64" t="e">
        <f t="shared" si="174"/>
        <v>#VALUE!</v>
      </c>
      <c r="BA239" s="64" t="e">
        <f t="shared" si="174"/>
        <v>#VALUE!</v>
      </c>
      <c r="BB239" s="64" t="e">
        <f t="shared" si="174"/>
        <v>#VALUE!</v>
      </c>
      <c r="BC239" s="64" t="e">
        <f t="shared" si="174"/>
        <v>#VALUE!</v>
      </c>
      <c r="BD239" s="64" t="e">
        <f t="shared" si="174"/>
        <v>#VALUE!</v>
      </c>
      <c r="BE239" s="64" t="e">
        <f t="shared" si="174"/>
        <v>#VALUE!</v>
      </c>
      <c r="BF239" s="200" t="e">
        <f>MAX(AA239:BE239)</f>
        <v>#VALUE!</v>
      </c>
    </row>
    <row r="240" spans="15:59" ht="14.4" hidden="1" customHeight="1" x14ac:dyDescent="0.3">
      <c r="O240" s="287"/>
      <c r="P240" s="288"/>
      <c r="Q240" s="289"/>
      <c r="R240" s="277" t="s">
        <v>69</v>
      </c>
      <c r="S240" s="278"/>
      <c r="T240" s="278"/>
      <c r="U240" s="278"/>
      <c r="V240" s="278"/>
      <c r="W240" s="279"/>
      <c r="X240" s="73"/>
      <c r="Y240" s="73"/>
      <c r="Z240" s="73"/>
      <c r="AA240" s="64" t="e">
        <f>AA244+AA261+AA265</f>
        <v>#VALUE!</v>
      </c>
      <c r="AB240" s="64" t="e">
        <f t="shared" ref="AB240:BE240" si="175">AB244+AB261+AB265</f>
        <v>#VALUE!</v>
      </c>
      <c r="AC240" s="64" t="e">
        <f t="shared" si="175"/>
        <v>#VALUE!</v>
      </c>
      <c r="AD240" s="64" t="e">
        <f t="shared" si="175"/>
        <v>#VALUE!</v>
      </c>
      <c r="AE240" s="64" t="e">
        <f t="shared" si="175"/>
        <v>#VALUE!</v>
      </c>
      <c r="AF240" s="64" t="e">
        <f t="shared" si="175"/>
        <v>#VALUE!</v>
      </c>
      <c r="AG240" s="64" t="e">
        <f t="shared" si="175"/>
        <v>#VALUE!</v>
      </c>
      <c r="AH240" s="64" t="e">
        <f t="shared" si="175"/>
        <v>#VALUE!</v>
      </c>
      <c r="AI240" s="64" t="e">
        <f t="shared" si="175"/>
        <v>#VALUE!</v>
      </c>
      <c r="AJ240" s="64" t="e">
        <f t="shared" si="175"/>
        <v>#VALUE!</v>
      </c>
      <c r="AK240" s="64" t="e">
        <f t="shared" si="175"/>
        <v>#VALUE!</v>
      </c>
      <c r="AL240" s="64" t="e">
        <f t="shared" si="175"/>
        <v>#VALUE!</v>
      </c>
      <c r="AM240" s="64" t="e">
        <f t="shared" si="175"/>
        <v>#VALUE!</v>
      </c>
      <c r="AN240" s="64" t="e">
        <f t="shared" si="175"/>
        <v>#VALUE!</v>
      </c>
      <c r="AO240" s="64" t="e">
        <f t="shared" si="175"/>
        <v>#VALUE!</v>
      </c>
      <c r="AP240" s="64" t="e">
        <f t="shared" si="175"/>
        <v>#VALUE!</v>
      </c>
      <c r="AQ240" s="64" t="e">
        <f t="shared" si="175"/>
        <v>#VALUE!</v>
      </c>
      <c r="AR240" s="64" t="e">
        <f t="shared" si="175"/>
        <v>#VALUE!</v>
      </c>
      <c r="AS240" s="64" t="e">
        <f t="shared" si="175"/>
        <v>#VALUE!</v>
      </c>
      <c r="AT240" s="64" t="e">
        <f t="shared" si="175"/>
        <v>#VALUE!</v>
      </c>
      <c r="AU240" s="64" t="e">
        <f t="shared" si="175"/>
        <v>#VALUE!</v>
      </c>
      <c r="AV240" s="64" t="e">
        <f t="shared" si="175"/>
        <v>#VALUE!</v>
      </c>
      <c r="AW240" s="64" t="e">
        <f t="shared" si="175"/>
        <v>#VALUE!</v>
      </c>
      <c r="AX240" s="64" t="e">
        <f t="shared" si="175"/>
        <v>#VALUE!</v>
      </c>
      <c r="AY240" s="64" t="e">
        <f t="shared" si="175"/>
        <v>#VALUE!</v>
      </c>
      <c r="AZ240" s="64" t="e">
        <f t="shared" si="175"/>
        <v>#VALUE!</v>
      </c>
      <c r="BA240" s="64" t="e">
        <f t="shared" si="175"/>
        <v>#VALUE!</v>
      </c>
      <c r="BB240" s="64" t="e">
        <f t="shared" si="175"/>
        <v>#VALUE!</v>
      </c>
      <c r="BC240" s="64" t="e">
        <f t="shared" si="175"/>
        <v>#VALUE!</v>
      </c>
      <c r="BD240" s="64" t="e">
        <f t="shared" si="175"/>
        <v>#VALUE!</v>
      </c>
      <c r="BE240" s="64" t="e">
        <f t="shared" si="175"/>
        <v>#VALUE!</v>
      </c>
      <c r="BF240" s="200" t="e">
        <f t="shared" ref="BF240:BF251" si="176">SUM(AA240:BE240)</f>
        <v>#VALUE!</v>
      </c>
      <c r="BG240" s="205" t="e">
        <f>BF240-SUMIFS($N$13:$N$129,$F$13:$F$129,$O$236)</f>
        <v>#VALUE!</v>
      </c>
    </row>
    <row r="241" spans="15:59" ht="14.4" hidden="1" customHeight="1" x14ac:dyDescent="0.3">
      <c r="O241" s="287"/>
      <c r="P241" s="288"/>
      <c r="Q241" s="289"/>
      <c r="R241" s="277" t="s">
        <v>72</v>
      </c>
      <c r="S241" s="278"/>
      <c r="T241" s="278"/>
      <c r="U241" s="278"/>
      <c r="V241" s="278"/>
      <c r="W241" s="279"/>
      <c r="X241" s="73"/>
      <c r="Y241" s="73"/>
      <c r="Z241" s="73"/>
      <c r="AA241" s="74" t="e">
        <f>AA242+(AA243/2)</f>
        <v>#VALUE!</v>
      </c>
      <c r="AB241" s="74" t="e">
        <f t="shared" ref="AB241:BE241" si="177">AB242+(AB243/2)</f>
        <v>#VALUE!</v>
      </c>
      <c r="AC241" s="74" t="e">
        <f t="shared" si="177"/>
        <v>#VALUE!</v>
      </c>
      <c r="AD241" s="74" t="e">
        <f t="shared" si="177"/>
        <v>#VALUE!</v>
      </c>
      <c r="AE241" s="74" t="e">
        <f t="shared" si="177"/>
        <v>#VALUE!</v>
      </c>
      <c r="AF241" s="74" t="e">
        <f t="shared" si="177"/>
        <v>#VALUE!</v>
      </c>
      <c r="AG241" s="74" t="e">
        <f t="shared" si="177"/>
        <v>#VALUE!</v>
      </c>
      <c r="AH241" s="74" t="e">
        <f t="shared" si="177"/>
        <v>#VALUE!</v>
      </c>
      <c r="AI241" s="74" t="e">
        <f t="shared" si="177"/>
        <v>#VALUE!</v>
      </c>
      <c r="AJ241" s="74" t="e">
        <f t="shared" si="177"/>
        <v>#VALUE!</v>
      </c>
      <c r="AK241" s="74" t="e">
        <f t="shared" si="177"/>
        <v>#VALUE!</v>
      </c>
      <c r="AL241" s="74" t="e">
        <f t="shared" si="177"/>
        <v>#VALUE!</v>
      </c>
      <c r="AM241" s="74" t="e">
        <f t="shared" si="177"/>
        <v>#VALUE!</v>
      </c>
      <c r="AN241" s="74" t="e">
        <f t="shared" si="177"/>
        <v>#VALUE!</v>
      </c>
      <c r="AO241" s="74" t="e">
        <f t="shared" si="177"/>
        <v>#VALUE!</v>
      </c>
      <c r="AP241" s="74" t="e">
        <f t="shared" si="177"/>
        <v>#VALUE!</v>
      </c>
      <c r="AQ241" s="74" t="e">
        <f t="shared" si="177"/>
        <v>#VALUE!</v>
      </c>
      <c r="AR241" s="74" t="e">
        <f t="shared" si="177"/>
        <v>#VALUE!</v>
      </c>
      <c r="AS241" s="74" t="e">
        <f t="shared" si="177"/>
        <v>#VALUE!</v>
      </c>
      <c r="AT241" s="74" t="e">
        <f t="shared" si="177"/>
        <v>#VALUE!</v>
      </c>
      <c r="AU241" s="74" t="e">
        <f t="shared" si="177"/>
        <v>#VALUE!</v>
      </c>
      <c r="AV241" s="74" t="e">
        <f t="shared" si="177"/>
        <v>#VALUE!</v>
      </c>
      <c r="AW241" s="74" t="e">
        <f t="shared" si="177"/>
        <v>#VALUE!</v>
      </c>
      <c r="AX241" s="74" t="e">
        <f t="shared" si="177"/>
        <v>#VALUE!</v>
      </c>
      <c r="AY241" s="74" t="e">
        <f t="shared" si="177"/>
        <v>#VALUE!</v>
      </c>
      <c r="AZ241" s="74" t="e">
        <f t="shared" si="177"/>
        <v>#VALUE!</v>
      </c>
      <c r="BA241" s="74" t="e">
        <f t="shared" si="177"/>
        <v>#VALUE!</v>
      </c>
      <c r="BB241" s="74" t="e">
        <f t="shared" si="177"/>
        <v>#VALUE!</v>
      </c>
      <c r="BC241" s="74" t="e">
        <f t="shared" si="177"/>
        <v>#VALUE!</v>
      </c>
      <c r="BD241" s="74" t="e">
        <f t="shared" si="177"/>
        <v>#VALUE!</v>
      </c>
      <c r="BE241" s="74" t="e">
        <f t="shared" si="177"/>
        <v>#VALUE!</v>
      </c>
      <c r="BF241" s="204" t="e">
        <f t="shared" si="176"/>
        <v>#VALUE!</v>
      </c>
    </row>
    <row r="242" spans="15:59" ht="14.4" hidden="1" customHeight="1" x14ac:dyDescent="0.3">
      <c r="O242" s="287"/>
      <c r="P242" s="288"/>
      <c r="Q242" s="289"/>
      <c r="R242" s="277" t="s">
        <v>74</v>
      </c>
      <c r="S242" s="278"/>
      <c r="T242" s="278"/>
      <c r="U242" s="278"/>
      <c r="V242" s="278"/>
      <c r="W242" s="279"/>
      <c r="X242" s="73"/>
      <c r="Y242" s="73"/>
      <c r="Z242" s="73"/>
      <c r="AA242" s="64" t="e">
        <f>AA246+AA263+AA267</f>
        <v>#VALUE!</v>
      </c>
      <c r="AB242" s="64" t="e">
        <f t="shared" ref="AB242:BE243" si="178">AB246+AB263+AB267</f>
        <v>#VALUE!</v>
      </c>
      <c r="AC242" s="64" t="e">
        <f t="shared" si="178"/>
        <v>#VALUE!</v>
      </c>
      <c r="AD242" s="64" t="e">
        <f t="shared" si="178"/>
        <v>#VALUE!</v>
      </c>
      <c r="AE242" s="64" t="e">
        <f t="shared" si="178"/>
        <v>#VALUE!</v>
      </c>
      <c r="AF242" s="64" t="e">
        <f t="shared" si="178"/>
        <v>#VALUE!</v>
      </c>
      <c r="AG242" s="64" t="e">
        <f t="shared" si="178"/>
        <v>#VALUE!</v>
      </c>
      <c r="AH242" s="64" t="e">
        <f t="shared" si="178"/>
        <v>#VALUE!</v>
      </c>
      <c r="AI242" s="64" t="e">
        <f t="shared" si="178"/>
        <v>#VALUE!</v>
      </c>
      <c r="AJ242" s="64" t="e">
        <f t="shared" si="178"/>
        <v>#VALUE!</v>
      </c>
      <c r="AK242" s="64" t="e">
        <f t="shared" si="178"/>
        <v>#VALUE!</v>
      </c>
      <c r="AL242" s="64" t="e">
        <f t="shared" si="178"/>
        <v>#VALUE!</v>
      </c>
      <c r="AM242" s="64" t="e">
        <f t="shared" si="178"/>
        <v>#VALUE!</v>
      </c>
      <c r="AN242" s="64" t="e">
        <f t="shared" si="178"/>
        <v>#VALUE!</v>
      </c>
      <c r="AO242" s="64" t="e">
        <f t="shared" si="178"/>
        <v>#VALUE!</v>
      </c>
      <c r="AP242" s="64" t="e">
        <f t="shared" si="178"/>
        <v>#VALUE!</v>
      </c>
      <c r="AQ242" s="64" t="e">
        <f t="shared" si="178"/>
        <v>#VALUE!</v>
      </c>
      <c r="AR242" s="64" t="e">
        <f t="shared" si="178"/>
        <v>#VALUE!</v>
      </c>
      <c r="AS242" s="64" t="e">
        <f t="shared" si="178"/>
        <v>#VALUE!</v>
      </c>
      <c r="AT242" s="64" t="e">
        <f t="shared" si="178"/>
        <v>#VALUE!</v>
      </c>
      <c r="AU242" s="64" t="e">
        <f t="shared" si="178"/>
        <v>#VALUE!</v>
      </c>
      <c r="AV242" s="64" t="e">
        <f t="shared" si="178"/>
        <v>#VALUE!</v>
      </c>
      <c r="AW242" s="64" t="e">
        <f t="shared" si="178"/>
        <v>#VALUE!</v>
      </c>
      <c r="AX242" s="64" t="e">
        <f t="shared" si="178"/>
        <v>#VALUE!</v>
      </c>
      <c r="AY242" s="64" t="e">
        <f t="shared" si="178"/>
        <v>#VALUE!</v>
      </c>
      <c r="AZ242" s="64" t="e">
        <f t="shared" si="178"/>
        <v>#VALUE!</v>
      </c>
      <c r="BA242" s="64" t="e">
        <f t="shared" si="178"/>
        <v>#VALUE!</v>
      </c>
      <c r="BB242" s="64" t="e">
        <f t="shared" si="178"/>
        <v>#VALUE!</v>
      </c>
      <c r="BC242" s="64" t="e">
        <f t="shared" si="178"/>
        <v>#VALUE!</v>
      </c>
      <c r="BD242" s="64" t="e">
        <f t="shared" si="178"/>
        <v>#VALUE!</v>
      </c>
      <c r="BE242" s="64" t="e">
        <f t="shared" si="178"/>
        <v>#VALUE!</v>
      </c>
      <c r="BF242" s="200" t="e">
        <f t="shared" si="176"/>
        <v>#VALUE!</v>
      </c>
    </row>
    <row r="243" spans="15:59" ht="14.4" hidden="1" customHeight="1" x14ac:dyDescent="0.3">
      <c r="O243" s="287"/>
      <c r="P243" s="288"/>
      <c r="Q243" s="289"/>
      <c r="R243" s="277" t="s">
        <v>76</v>
      </c>
      <c r="S243" s="278"/>
      <c r="T243" s="278"/>
      <c r="U243" s="278"/>
      <c r="V243" s="278"/>
      <c r="W243" s="279"/>
      <c r="X243" s="73"/>
      <c r="Y243" s="73"/>
      <c r="Z243" s="73"/>
      <c r="AA243" s="64" t="e">
        <f>AA247+AA264+AA268</f>
        <v>#VALUE!</v>
      </c>
      <c r="AB243" s="64" t="e">
        <f t="shared" si="178"/>
        <v>#VALUE!</v>
      </c>
      <c r="AC243" s="64" t="e">
        <f t="shared" si="178"/>
        <v>#VALUE!</v>
      </c>
      <c r="AD243" s="64" t="e">
        <f t="shared" si="178"/>
        <v>#VALUE!</v>
      </c>
      <c r="AE243" s="64" t="e">
        <f t="shared" si="178"/>
        <v>#VALUE!</v>
      </c>
      <c r="AF243" s="64" t="e">
        <f t="shared" si="178"/>
        <v>#VALUE!</v>
      </c>
      <c r="AG243" s="64" t="e">
        <f t="shared" si="178"/>
        <v>#VALUE!</v>
      </c>
      <c r="AH243" s="64" t="e">
        <f t="shared" si="178"/>
        <v>#VALUE!</v>
      </c>
      <c r="AI243" s="64" t="e">
        <f t="shared" si="178"/>
        <v>#VALUE!</v>
      </c>
      <c r="AJ243" s="64" t="e">
        <f t="shared" si="178"/>
        <v>#VALUE!</v>
      </c>
      <c r="AK243" s="64" t="e">
        <f t="shared" si="178"/>
        <v>#VALUE!</v>
      </c>
      <c r="AL243" s="64" t="e">
        <f t="shared" si="178"/>
        <v>#VALUE!</v>
      </c>
      <c r="AM243" s="64" t="e">
        <f t="shared" si="178"/>
        <v>#VALUE!</v>
      </c>
      <c r="AN243" s="64" t="e">
        <f t="shared" si="178"/>
        <v>#VALUE!</v>
      </c>
      <c r="AO243" s="64" t="e">
        <f t="shared" si="178"/>
        <v>#VALUE!</v>
      </c>
      <c r="AP243" s="64" t="e">
        <f t="shared" si="178"/>
        <v>#VALUE!</v>
      </c>
      <c r="AQ243" s="64" t="e">
        <f t="shared" si="178"/>
        <v>#VALUE!</v>
      </c>
      <c r="AR243" s="64" t="e">
        <f t="shared" si="178"/>
        <v>#VALUE!</v>
      </c>
      <c r="AS243" s="64" t="e">
        <f t="shared" si="178"/>
        <v>#VALUE!</v>
      </c>
      <c r="AT243" s="64" t="e">
        <f t="shared" si="178"/>
        <v>#VALUE!</v>
      </c>
      <c r="AU243" s="64" t="e">
        <f t="shared" si="178"/>
        <v>#VALUE!</v>
      </c>
      <c r="AV243" s="64" t="e">
        <f t="shared" si="178"/>
        <v>#VALUE!</v>
      </c>
      <c r="AW243" s="64" t="e">
        <f t="shared" si="178"/>
        <v>#VALUE!</v>
      </c>
      <c r="AX243" s="64" t="e">
        <f t="shared" si="178"/>
        <v>#VALUE!</v>
      </c>
      <c r="AY243" s="64" t="e">
        <f t="shared" si="178"/>
        <v>#VALUE!</v>
      </c>
      <c r="AZ243" s="64" t="e">
        <f t="shared" si="178"/>
        <v>#VALUE!</v>
      </c>
      <c r="BA243" s="64" t="e">
        <f t="shared" si="178"/>
        <v>#VALUE!</v>
      </c>
      <c r="BB243" s="64" t="e">
        <f t="shared" si="178"/>
        <v>#VALUE!</v>
      </c>
      <c r="BC243" s="64" t="e">
        <f t="shared" si="178"/>
        <v>#VALUE!</v>
      </c>
      <c r="BD243" s="64" t="e">
        <f t="shared" si="178"/>
        <v>#VALUE!</v>
      </c>
      <c r="BE243" s="64" t="e">
        <f t="shared" si="178"/>
        <v>#VALUE!</v>
      </c>
      <c r="BF243" s="200" t="e">
        <f t="shared" si="176"/>
        <v>#VALUE!</v>
      </c>
    </row>
    <row r="244" spans="15:59" ht="14.4" hidden="1" customHeight="1" x14ac:dyDescent="0.3">
      <c r="O244" s="287"/>
      <c r="P244" s="288"/>
      <c r="Q244" s="289"/>
      <c r="R244" s="277" t="s">
        <v>79</v>
      </c>
      <c r="S244" s="278"/>
      <c r="T244" s="278"/>
      <c r="U244" s="278"/>
      <c r="V244" s="278"/>
      <c r="W244" s="279"/>
      <c r="X244" s="73"/>
      <c r="Y244" s="73"/>
      <c r="Z244" s="73"/>
      <c r="AA244" s="64" t="e">
        <f t="shared" ref="AA244:BE244" si="179">COUNTIFS($F$13:$F$22,$O$236,AA13:AA54,"P")+COUNTIFS($F$13:$F$22,$O$236,AA13:AA54,"RP")+COUNTIFS($F$13:$F$22,$O$236,AA13:AA54,"T-RP")+COUNTIFS($F$13:$F$22,$O$236,AA13:AA54,"T")+COUNTIFS($F$13:$F$22,$O$236,AA13:AA54,"MU")+COUNTIFS($F$13:$F$22,$O$236,AA13:AA54,"T-MU")+COUNTIFS($F$13:$F$22,$O$236,AA13:AA54,"EL")+COUNTIFS($F$13:$F$22,$O$236,AA13:AA54,"T-EL")+COUNTIFS($F$13:$F$22,$O$236,AA13:AA54,"EL-MU")+COUNTIFS($F$13:$F$22,$O$236,AA13:AA54,"TR")+COUNTIFS($F$13:$F$22,$O$236,AA13:AA54,"TR-MU")+COUNTIFS($F$13:$F$22,$O$236,AA13:AA54,"TR-EL")+COUNTIFS($F$13:$F$22,$O$236,AA13:AA54,"TR-T")</f>
        <v>#VALUE!</v>
      </c>
      <c r="AB244" s="64" t="e">
        <f t="shared" si="179"/>
        <v>#VALUE!</v>
      </c>
      <c r="AC244" s="64" t="e">
        <f t="shared" si="179"/>
        <v>#VALUE!</v>
      </c>
      <c r="AD244" s="64" t="e">
        <f t="shared" si="179"/>
        <v>#VALUE!</v>
      </c>
      <c r="AE244" s="64" t="e">
        <f t="shared" si="179"/>
        <v>#VALUE!</v>
      </c>
      <c r="AF244" s="64" t="e">
        <f t="shared" si="179"/>
        <v>#VALUE!</v>
      </c>
      <c r="AG244" s="64" t="e">
        <f t="shared" si="179"/>
        <v>#VALUE!</v>
      </c>
      <c r="AH244" s="64" t="e">
        <f t="shared" si="179"/>
        <v>#VALUE!</v>
      </c>
      <c r="AI244" s="64" t="e">
        <f t="shared" si="179"/>
        <v>#VALUE!</v>
      </c>
      <c r="AJ244" s="64" t="e">
        <f t="shared" si="179"/>
        <v>#VALUE!</v>
      </c>
      <c r="AK244" s="64" t="e">
        <f t="shared" si="179"/>
        <v>#VALUE!</v>
      </c>
      <c r="AL244" s="64" t="e">
        <f t="shared" si="179"/>
        <v>#VALUE!</v>
      </c>
      <c r="AM244" s="64" t="e">
        <f t="shared" si="179"/>
        <v>#VALUE!</v>
      </c>
      <c r="AN244" s="64" t="e">
        <f t="shared" si="179"/>
        <v>#VALUE!</v>
      </c>
      <c r="AO244" s="64" t="e">
        <f t="shared" si="179"/>
        <v>#VALUE!</v>
      </c>
      <c r="AP244" s="64" t="e">
        <f t="shared" si="179"/>
        <v>#VALUE!</v>
      </c>
      <c r="AQ244" s="64" t="e">
        <f t="shared" si="179"/>
        <v>#VALUE!</v>
      </c>
      <c r="AR244" s="64" t="e">
        <f t="shared" si="179"/>
        <v>#VALUE!</v>
      </c>
      <c r="AS244" s="64" t="e">
        <f t="shared" si="179"/>
        <v>#VALUE!</v>
      </c>
      <c r="AT244" s="64" t="e">
        <f t="shared" si="179"/>
        <v>#VALUE!</v>
      </c>
      <c r="AU244" s="64" t="e">
        <f t="shared" si="179"/>
        <v>#VALUE!</v>
      </c>
      <c r="AV244" s="64" t="e">
        <f t="shared" si="179"/>
        <v>#VALUE!</v>
      </c>
      <c r="AW244" s="64" t="e">
        <f t="shared" si="179"/>
        <v>#VALUE!</v>
      </c>
      <c r="AX244" s="64" t="e">
        <f t="shared" si="179"/>
        <v>#VALUE!</v>
      </c>
      <c r="AY244" s="64" t="e">
        <f t="shared" si="179"/>
        <v>#VALUE!</v>
      </c>
      <c r="AZ244" s="64" t="e">
        <f t="shared" si="179"/>
        <v>#VALUE!</v>
      </c>
      <c r="BA244" s="64" t="e">
        <f t="shared" si="179"/>
        <v>#VALUE!</v>
      </c>
      <c r="BB244" s="64" t="e">
        <f t="shared" si="179"/>
        <v>#VALUE!</v>
      </c>
      <c r="BC244" s="64" t="e">
        <f t="shared" si="179"/>
        <v>#VALUE!</v>
      </c>
      <c r="BD244" s="64" t="e">
        <f t="shared" si="179"/>
        <v>#VALUE!</v>
      </c>
      <c r="BE244" s="64" t="e">
        <f t="shared" si="179"/>
        <v>#VALUE!</v>
      </c>
      <c r="BF244" s="200" t="e">
        <f t="shared" si="176"/>
        <v>#VALUE!</v>
      </c>
      <c r="BG244" s="205" t="e">
        <f>BF244-SUMIFS($O$13:$O$129,$F$13:$F$129,$O$236)</f>
        <v>#VALUE!</v>
      </c>
    </row>
    <row r="245" spans="15:59" ht="14.4" hidden="1" customHeight="1" x14ac:dyDescent="0.3">
      <c r="O245" s="287"/>
      <c r="P245" s="288"/>
      <c r="Q245" s="289"/>
      <c r="R245" s="277" t="s">
        <v>81</v>
      </c>
      <c r="S245" s="278"/>
      <c r="T245" s="278"/>
      <c r="U245" s="278"/>
      <c r="V245" s="278"/>
      <c r="W245" s="279"/>
      <c r="X245" s="73"/>
      <c r="Y245" s="73"/>
      <c r="Z245" s="73"/>
      <c r="AA245" s="74" t="e">
        <f>AA246+(AA247/2)</f>
        <v>#VALUE!</v>
      </c>
      <c r="AB245" s="74" t="e">
        <f t="shared" ref="AB245:BE245" si="180">AB246+(AB247/2)</f>
        <v>#VALUE!</v>
      </c>
      <c r="AC245" s="74" t="e">
        <f t="shared" si="180"/>
        <v>#VALUE!</v>
      </c>
      <c r="AD245" s="74" t="e">
        <f t="shared" si="180"/>
        <v>#VALUE!</v>
      </c>
      <c r="AE245" s="74" t="e">
        <f t="shared" si="180"/>
        <v>#VALUE!</v>
      </c>
      <c r="AF245" s="74" t="e">
        <f t="shared" si="180"/>
        <v>#VALUE!</v>
      </c>
      <c r="AG245" s="74" t="e">
        <f t="shared" si="180"/>
        <v>#VALUE!</v>
      </c>
      <c r="AH245" s="74" t="e">
        <f t="shared" si="180"/>
        <v>#VALUE!</v>
      </c>
      <c r="AI245" s="74" t="e">
        <f t="shared" si="180"/>
        <v>#VALUE!</v>
      </c>
      <c r="AJ245" s="74" t="e">
        <f t="shared" si="180"/>
        <v>#VALUE!</v>
      </c>
      <c r="AK245" s="74" t="e">
        <f t="shared" si="180"/>
        <v>#VALUE!</v>
      </c>
      <c r="AL245" s="74" t="e">
        <f t="shared" si="180"/>
        <v>#VALUE!</v>
      </c>
      <c r="AM245" s="74" t="e">
        <f t="shared" si="180"/>
        <v>#VALUE!</v>
      </c>
      <c r="AN245" s="74" t="e">
        <f t="shared" si="180"/>
        <v>#VALUE!</v>
      </c>
      <c r="AO245" s="74" t="e">
        <f t="shared" si="180"/>
        <v>#VALUE!</v>
      </c>
      <c r="AP245" s="74" t="e">
        <f t="shared" si="180"/>
        <v>#VALUE!</v>
      </c>
      <c r="AQ245" s="74" t="e">
        <f t="shared" si="180"/>
        <v>#VALUE!</v>
      </c>
      <c r="AR245" s="74" t="e">
        <f t="shared" si="180"/>
        <v>#VALUE!</v>
      </c>
      <c r="AS245" s="74" t="e">
        <f t="shared" si="180"/>
        <v>#VALUE!</v>
      </c>
      <c r="AT245" s="74" t="e">
        <f t="shared" si="180"/>
        <v>#VALUE!</v>
      </c>
      <c r="AU245" s="74" t="e">
        <f t="shared" si="180"/>
        <v>#VALUE!</v>
      </c>
      <c r="AV245" s="74" t="e">
        <f t="shared" si="180"/>
        <v>#VALUE!</v>
      </c>
      <c r="AW245" s="74" t="e">
        <f t="shared" si="180"/>
        <v>#VALUE!</v>
      </c>
      <c r="AX245" s="74" t="e">
        <f t="shared" si="180"/>
        <v>#VALUE!</v>
      </c>
      <c r="AY245" s="74" t="e">
        <f t="shared" si="180"/>
        <v>#VALUE!</v>
      </c>
      <c r="AZ245" s="74" t="e">
        <f t="shared" si="180"/>
        <v>#VALUE!</v>
      </c>
      <c r="BA245" s="74" t="e">
        <f t="shared" si="180"/>
        <v>#VALUE!</v>
      </c>
      <c r="BB245" s="74" t="e">
        <f t="shared" si="180"/>
        <v>#VALUE!</v>
      </c>
      <c r="BC245" s="74" t="e">
        <f t="shared" si="180"/>
        <v>#VALUE!</v>
      </c>
      <c r="BD245" s="74" t="e">
        <f t="shared" si="180"/>
        <v>#VALUE!</v>
      </c>
      <c r="BE245" s="74" t="e">
        <f t="shared" si="180"/>
        <v>#VALUE!</v>
      </c>
      <c r="BF245" s="204" t="e">
        <f t="shared" si="176"/>
        <v>#VALUE!</v>
      </c>
    </row>
    <row r="246" spans="15:59" ht="14.4" hidden="1" customHeight="1" x14ac:dyDescent="0.3">
      <c r="O246" s="287"/>
      <c r="P246" s="288"/>
      <c r="Q246" s="289"/>
      <c r="R246" s="277" t="s">
        <v>15</v>
      </c>
      <c r="S246" s="278"/>
      <c r="T246" s="278"/>
      <c r="U246" s="278"/>
      <c r="V246" s="278"/>
      <c r="W246" s="279"/>
      <c r="X246" s="73"/>
      <c r="Y246" s="73"/>
      <c r="Z246" s="73"/>
      <c r="AA246" s="64" t="e">
        <f t="shared" ref="AA246:BE246" si="181">COUNTIFS($F$13:$F$22,$O$236,$L$13:$L$22,"FT",AA$13:AA$54,"P")+COUNTIFS($F$13:$F$22,$O$236,$L$13:$L$22,"FT",AA$13:AA$54,"RP")+COUNTIFS($F$13:$F$22,$O$236,$L$13:$L$22,"FT",AA$13:AA$54,"T-RP")+COUNTIFS($F$13:$F$22,$O$236,$L$13:$L$22,"FT",AA$13:AA$54,"T")+COUNTIFS($F$13:$F$22,$O$236,$L$13:$L$22,"FT",AA$13:AA$54,"MU")+COUNTIFS($F$13:$F$22,$O$236,$L$13:$L$22,"FT",AA$13:AA$54,"T-MU")+COUNTIFS($F$13:$F$22,$O$236,$L$13:$L$22,"FT",AA$13:AA$54,"EL")+COUNTIFS($F$13:$F$22,$O$236,$L$13:$L$22,"FT",AA$13:AA$54,"T-EL")+COUNTIFS($F$13:$F$22,$O$236,$L$13:$L$22,"FT",AA$13:AA$54,"EL-MU")+COUNTIFS($F$13:$F$22,$O$236,$L$13:$L$22,"FT",AA$13:AA$54,"TR")+COUNTIFS($F$13:$F$22,$O$236,$L$13:$L$22,"FT",AA$13:AA$54,"TR-MU")+COUNTIFS($F$13:$F$22,$O$236,$L$13:$L$22,"FT",AA$13:AA$54,"TR-EL")+COUNTIFS($F$13:$F$22,$O$236,$L$13:$L$22,"FT",AA$13:AA$54,"TR-T")</f>
        <v>#VALUE!</v>
      </c>
      <c r="AB246" s="64" t="e">
        <f t="shared" si="181"/>
        <v>#VALUE!</v>
      </c>
      <c r="AC246" s="64" t="e">
        <f t="shared" si="181"/>
        <v>#VALUE!</v>
      </c>
      <c r="AD246" s="64" t="e">
        <f t="shared" si="181"/>
        <v>#VALUE!</v>
      </c>
      <c r="AE246" s="64" t="e">
        <f t="shared" si="181"/>
        <v>#VALUE!</v>
      </c>
      <c r="AF246" s="64" t="e">
        <f t="shared" si="181"/>
        <v>#VALUE!</v>
      </c>
      <c r="AG246" s="64" t="e">
        <f t="shared" si="181"/>
        <v>#VALUE!</v>
      </c>
      <c r="AH246" s="64" t="e">
        <f t="shared" si="181"/>
        <v>#VALUE!</v>
      </c>
      <c r="AI246" s="64" t="e">
        <f t="shared" si="181"/>
        <v>#VALUE!</v>
      </c>
      <c r="AJ246" s="64" t="e">
        <f t="shared" si="181"/>
        <v>#VALUE!</v>
      </c>
      <c r="AK246" s="64" t="e">
        <f t="shared" si="181"/>
        <v>#VALUE!</v>
      </c>
      <c r="AL246" s="64" t="e">
        <f t="shared" si="181"/>
        <v>#VALUE!</v>
      </c>
      <c r="AM246" s="64" t="e">
        <f t="shared" si="181"/>
        <v>#VALUE!</v>
      </c>
      <c r="AN246" s="64" t="e">
        <f t="shared" si="181"/>
        <v>#VALUE!</v>
      </c>
      <c r="AO246" s="64" t="e">
        <f t="shared" si="181"/>
        <v>#VALUE!</v>
      </c>
      <c r="AP246" s="64" t="e">
        <f t="shared" si="181"/>
        <v>#VALUE!</v>
      </c>
      <c r="AQ246" s="64" t="e">
        <f t="shared" si="181"/>
        <v>#VALUE!</v>
      </c>
      <c r="AR246" s="64" t="e">
        <f t="shared" si="181"/>
        <v>#VALUE!</v>
      </c>
      <c r="AS246" s="64" t="e">
        <f t="shared" si="181"/>
        <v>#VALUE!</v>
      </c>
      <c r="AT246" s="64" t="e">
        <f t="shared" si="181"/>
        <v>#VALUE!</v>
      </c>
      <c r="AU246" s="64" t="e">
        <f t="shared" si="181"/>
        <v>#VALUE!</v>
      </c>
      <c r="AV246" s="64" t="e">
        <f t="shared" si="181"/>
        <v>#VALUE!</v>
      </c>
      <c r="AW246" s="64" t="e">
        <f t="shared" si="181"/>
        <v>#VALUE!</v>
      </c>
      <c r="AX246" s="64" t="e">
        <f t="shared" si="181"/>
        <v>#VALUE!</v>
      </c>
      <c r="AY246" s="64" t="e">
        <f t="shared" si="181"/>
        <v>#VALUE!</v>
      </c>
      <c r="AZ246" s="64" t="e">
        <f t="shared" si="181"/>
        <v>#VALUE!</v>
      </c>
      <c r="BA246" s="64" t="e">
        <f t="shared" si="181"/>
        <v>#VALUE!</v>
      </c>
      <c r="BB246" s="64" t="e">
        <f t="shared" si="181"/>
        <v>#VALUE!</v>
      </c>
      <c r="BC246" s="64" t="e">
        <f t="shared" si="181"/>
        <v>#VALUE!</v>
      </c>
      <c r="BD246" s="64" t="e">
        <f t="shared" si="181"/>
        <v>#VALUE!</v>
      </c>
      <c r="BE246" s="64" t="e">
        <f t="shared" si="181"/>
        <v>#VALUE!</v>
      </c>
      <c r="BF246" s="200" t="e">
        <f t="shared" si="176"/>
        <v>#VALUE!</v>
      </c>
    </row>
    <row r="247" spans="15:59" ht="14.4" hidden="1" customHeight="1" x14ac:dyDescent="0.3">
      <c r="O247" s="287"/>
      <c r="P247" s="288"/>
      <c r="Q247" s="289"/>
      <c r="R247" s="277" t="s">
        <v>84</v>
      </c>
      <c r="S247" s="278"/>
      <c r="T247" s="278"/>
      <c r="U247" s="278"/>
      <c r="V247" s="278"/>
      <c r="W247" s="279"/>
      <c r="X247" s="73"/>
      <c r="Y247" s="73"/>
      <c r="Z247" s="73"/>
      <c r="AA247" s="64" t="e">
        <f t="shared" ref="AA247:BE247" si="182">COUNTIFS($F$13:$F$22,$O$236,$L$13:$L$22,"HT",AA$13:AA$54,"P")+COUNTIFS($F$13:$F$22,$O$236,$L$13:$L$22,"HT",AA$13:AA$54,"RP")+COUNTIFS($F$13:$F$22,$O$236,$L$13:$L$22,"HT",AA$13:AA$54,"T-RP")+COUNTIFS($F$13:$F$22,$O$236,$L$13:$L$22,"HT",AA$13:AA$54,"T")+COUNTIFS($F$13:$F$22,$O$236,$L$13:$L$22,"HT",AA$13:AA$54,"MU")+COUNTIFS($F$13:$F$22,$O$236,$L$13:$L$22,"HT",AA$13:AA$54,"T-MU")+COUNTIFS($F$13:$F$22,$O$236,$L$13:$L$22,"HT",AA$13:AA$54,"EL")+COUNTIFS($F$13:$F$22,$O$236,$L$13:$L$22,"HT",AA$13:AA$54,"T-EL")+COUNTIFS($F$13:$F$22,$O$236,$L$13:$L$22,"HT",AA$13:AA$54,"EL-MU")+COUNTIFS($F$13:$F$22,$O$236,$L$13:$L$22,"HT",AA$13:AA$54,"TR")+COUNTIFS($F$13:$F$22,$O$236,$L$13:$L$22,"HT",AA$13:AA$54,"TR-MU")+COUNTIFS($F$13:$F$22,$O$236,$L$13:$L$22,"HT",AA$13:AA$54,"TR-EL")+COUNTIFS($F$13:$F$22,$O$236,$L$13:$L$22,"HT",AA$13:AA$54,"TR-T")</f>
        <v>#VALUE!</v>
      </c>
      <c r="AB247" s="64" t="e">
        <f t="shared" si="182"/>
        <v>#VALUE!</v>
      </c>
      <c r="AC247" s="64" t="e">
        <f t="shared" si="182"/>
        <v>#VALUE!</v>
      </c>
      <c r="AD247" s="64" t="e">
        <f t="shared" si="182"/>
        <v>#VALUE!</v>
      </c>
      <c r="AE247" s="64" t="e">
        <f t="shared" si="182"/>
        <v>#VALUE!</v>
      </c>
      <c r="AF247" s="64" t="e">
        <f t="shared" si="182"/>
        <v>#VALUE!</v>
      </c>
      <c r="AG247" s="64" t="e">
        <f t="shared" si="182"/>
        <v>#VALUE!</v>
      </c>
      <c r="AH247" s="64" t="e">
        <f t="shared" si="182"/>
        <v>#VALUE!</v>
      </c>
      <c r="AI247" s="64" t="e">
        <f t="shared" si="182"/>
        <v>#VALUE!</v>
      </c>
      <c r="AJ247" s="64" t="e">
        <f t="shared" si="182"/>
        <v>#VALUE!</v>
      </c>
      <c r="AK247" s="64" t="e">
        <f t="shared" si="182"/>
        <v>#VALUE!</v>
      </c>
      <c r="AL247" s="64" t="e">
        <f t="shared" si="182"/>
        <v>#VALUE!</v>
      </c>
      <c r="AM247" s="64" t="e">
        <f t="shared" si="182"/>
        <v>#VALUE!</v>
      </c>
      <c r="AN247" s="64" t="e">
        <f t="shared" si="182"/>
        <v>#VALUE!</v>
      </c>
      <c r="AO247" s="64" t="e">
        <f t="shared" si="182"/>
        <v>#VALUE!</v>
      </c>
      <c r="AP247" s="64" t="e">
        <f t="shared" si="182"/>
        <v>#VALUE!</v>
      </c>
      <c r="AQ247" s="64" t="e">
        <f t="shared" si="182"/>
        <v>#VALUE!</v>
      </c>
      <c r="AR247" s="64" t="e">
        <f t="shared" si="182"/>
        <v>#VALUE!</v>
      </c>
      <c r="AS247" s="64" t="e">
        <f t="shared" si="182"/>
        <v>#VALUE!</v>
      </c>
      <c r="AT247" s="64" t="e">
        <f t="shared" si="182"/>
        <v>#VALUE!</v>
      </c>
      <c r="AU247" s="64" t="e">
        <f t="shared" si="182"/>
        <v>#VALUE!</v>
      </c>
      <c r="AV247" s="64" t="e">
        <f t="shared" si="182"/>
        <v>#VALUE!</v>
      </c>
      <c r="AW247" s="64" t="e">
        <f t="shared" si="182"/>
        <v>#VALUE!</v>
      </c>
      <c r="AX247" s="64" t="e">
        <f t="shared" si="182"/>
        <v>#VALUE!</v>
      </c>
      <c r="AY247" s="64" t="e">
        <f t="shared" si="182"/>
        <v>#VALUE!</v>
      </c>
      <c r="AZ247" s="64" t="e">
        <f t="shared" si="182"/>
        <v>#VALUE!</v>
      </c>
      <c r="BA247" s="64" t="e">
        <f t="shared" si="182"/>
        <v>#VALUE!</v>
      </c>
      <c r="BB247" s="64" t="e">
        <f t="shared" si="182"/>
        <v>#VALUE!</v>
      </c>
      <c r="BC247" s="64" t="e">
        <f t="shared" si="182"/>
        <v>#VALUE!</v>
      </c>
      <c r="BD247" s="64" t="e">
        <f t="shared" si="182"/>
        <v>#VALUE!</v>
      </c>
      <c r="BE247" s="64" t="e">
        <f t="shared" si="182"/>
        <v>#VALUE!</v>
      </c>
      <c r="BF247" s="200" t="e">
        <f t="shared" si="176"/>
        <v>#VALUE!</v>
      </c>
    </row>
    <row r="248" spans="15:59" ht="14.4" hidden="1" customHeight="1" x14ac:dyDescent="0.3">
      <c r="O248" s="287"/>
      <c r="P248" s="288"/>
      <c r="Q248" s="289"/>
      <c r="R248" s="277" t="s">
        <v>87</v>
      </c>
      <c r="S248" s="278"/>
      <c r="T248" s="278"/>
      <c r="U248" s="278"/>
      <c r="V248" s="278"/>
      <c r="W248" s="279"/>
      <c r="X248" s="73"/>
      <c r="Y248" s="73"/>
      <c r="Z248" s="73"/>
      <c r="AA248" s="64" t="e">
        <f t="shared" ref="AA248:BE248" si="183">COUNTIFS($F$13:$F$22,$O$236,AA$13:AA$54,"OFF")+COUNTIFS($F$13:$F$22,$O$236,AA$13:AA$54,"TR-OFF")</f>
        <v>#VALUE!</v>
      </c>
      <c r="AB248" s="64" t="e">
        <f t="shared" si="183"/>
        <v>#VALUE!</v>
      </c>
      <c r="AC248" s="64" t="e">
        <f t="shared" si="183"/>
        <v>#VALUE!</v>
      </c>
      <c r="AD248" s="64" t="e">
        <f t="shared" si="183"/>
        <v>#VALUE!</v>
      </c>
      <c r="AE248" s="64" t="e">
        <f t="shared" si="183"/>
        <v>#VALUE!</v>
      </c>
      <c r="AF248" s="64" t="e">
        <f t="shared" si="183"/>
        <v>#VALUE!</v>
      </c>
      <c r="AG248" s="64" t="e">
        <f t="shared" si="183"/>
        <v>#VALUE!</v>
      </c>
      <c r="AH248" s="64" t="e">
        <f t="shared" si="183"/>
        <v>#VALUE!</v>
      </c>
      <c r="AI248" s="64" t="e">
        <f t="shared" si="183"/>
        <v>#VALUE!</v>
      </c>
      <c r="AJ248" s="64" t="e">
        <f t="shared" si="183"/>
        <v>#VALUE!</v>
      </c>
      <c r="AK248" s="64" t="e">
        <f t="shared" si="183"/>
        <v>#VALUE!</v>
      </c>
      <c r="AL248" s="64" t="e">
        <f t="shared" si="183"/>
        <v>#VALUE!</v>
      </c>
      <c r="AM248" s="64" t="e">
        <f t="shared" si="183"/>
        <v>#VALUE!</v>
      </c>
      <c r="AN248" s="64" t="e">
        <f t="shared" si="183"/>
        <v>#VALUE!</v>
      </c>
      <c r="AO248" s="64" t="e">
        <f t="shared" si="183"/>
        <v>#VALUE!</v>
      </c>
      <c r="AP248" s="64" t="e">
        <f t="shared" si="183"/>
        <v>#VALUE!</v>
      </c>
      <c r="AQ248" s="64" t="e">
        <f t="shared" si="183"/>
        <v>#VALUE!</v>
      </c>
      <c r="AR248" s="64" t="e">
        <f t="shared" si="183"/>
        <v>#VALUE!</v>
      </c>
      <c r="AS248" s="64" t="e">
        <f t="shared" si="183"/>
        <v>#VALUE!</v>
      </c>
      <c r="AT248" s="64" t="e">
        <f t="shared" si="183"/>
        <v>#VALUE!</v>
      </c>
      <c r="AU248" s="64" t="e">
        <f t="shared" si="183"/>
        <v>#VALUE!</v>
      </c>
      <c r="AV248" s="64" t="e">
        <f t="shared" si="183"/>
        <v>#VALUE!</v>
      </c>
      <c r="AW248" s="64" t="e">
        <f t="shared" si="183"/>
        <v>#VALUE!</v>
      </c>
      <c r="AX248" s="64" t="e">
        <f t="shared" si="183"/>
        <v>#VALUE!</v>
      </c>
      <c r="AY248" s="64" t="e">
        <f t="shared" si="183"/>
        <v>#VALUE!</v>
      </c>
      <c r="AZ248" s="64" t="e">
        <f t="shared" si="183"/>
        <v>#VALUE!</v>
      </c>
      <c r="BA248" s="64" t="e">
        <f t="shared" si="183"/>
        <v>#VALUE!</v>
      </c>
      <c r="BB248" s="64" t="e">
        <f t="shared" si="183"/>
        <v>#VALUE!</v>
      </c>
      <c r="BC248" s="64" t="e">
        <f t="shared" si="183"/>
        <v>#VALUE!</v>
      </c>
      <c r="BD248" s="64" t="e">
        <f t="shared" si="183"/>
        <v>#VALUE!</v>
      </c>
      <c r="BE248" s="64" t="e">
        <f t="shared" si="183"/>
        <v>#VALUE!</v>
      </c>
      <c r="BF248" s="200" t="e">
        <f t="shared" si="176"/>
        <v>#VALUE!</v>
      </c>
      <c r="BG248" s="205" t="e">
        <f>BF248-SUMIFS($Q$13:$Q$129,$F$13:$F$129,$O$236)</f>
        <v>#VALUE!</v>
      </c>
    </row>
    <row r="249" spans="15:59" ht="14.4" hidden="1" customHeight="1" x14ac:dyDescent="0.3">
      <c r="O249" s="287"/>
      <c r="P249" s="288"/>
      <c r="Q249" s="289"/>
      <c r="R249" s="277" t="s">
        <v>90</v>
      </c>
      <c r="S249" s="278"/>
      <c r="T249" s="278"/>
      <c r="U249" s="278"/>
      <c r="V249" s="278"/>
      <c r="W249" s="279"/>
      <c r="X249" s="73"/>
      <c r="Y249" s="73"/>
      <c r="Z249" s="73"/>
      <c r="AA249" s="74" t="e">
        <f>AA250+(AA251/2)</f>
        <v>#VALUE!</v>
      </c>
      <c r="AB249" s="74" t="e">
        <f t="shared" ref="AB249:BE249" si="184">AB250+(AB251/2)</f>
        <v>#VALUE!</v>
      </c>
      <c r="AC249" s="74" t="e">
        <f t="shared" si="184"/>
        <v>#VALUE!</v>
      </c>
      <c r="AD249" s="74" t="e">
        <f t="shared" si="184"/>
        <v>#VALUE!</v>
      </c>
      <c r="AE249" s="74" t="e">
        <f t="shared" si="184"/>
        <v>#VALUE!</v>
      </c>
      <c r="AF249" s="74" t="e">
        <f t="shared" si="184"/>
        <v>#VALUE!</v>
      </c>
      <c r="AG249" s="74" t="e">
        <f t="shared" si="184"/>
        <v>#VALUE!</v>
      </c>
      <c r="AH249" s="74" t="e">
        <f t="shared" si="184"/>
        <v>#VALUE!</v>
      </c>
      <c r="AI249" s="74" t="e">
        <f t="shared" si="184"/>
        <v>#VALUE!</v>
      </c>
      <c r="AJ249" s="74" t="e">
        <f t="shared" si="184"/>
        <v>#VALUE!</v>
      </c>
      <c r="AK249" s="74" t="e">
        <f t="shared" si="184"/>
        <v>#VALUE!</v>
      </c>
      <c r="AL249" s="74" t="e">
        <f t="shared" si="184"/>
        <v>#VALUE!</v>
      </c>
      <c r="AM249" s="74" t="e">
        <f t="shared" si="184"/>
        <v>#VALUE!</v>
      </c>
      <c r="AN249" s="74" t="e">
        <f t="shared" si="184"/>
        <v>#VALUE!</v>
      </c>
      <c r="AO249" s="74" t="e">
        <f t="shared" si="184"/>
        <v>#VALUE!</v>
      </c>
      <c r="AP249" s="74" t="e">
        <f t="shared" si="184"/>
        <v>#VALUE!</v>
      </c>
      <c r="AQ249" s="74" t="e">
        <f t="shared" si="184"/>
        <v>#VALUE!</v>
      </c>
      <c r="AR249" s="74" t="e">
        <f t="shared" si="184"/>
        <v>#VALUE!</v>
      </c>
      <c r="AS249" s="74" t="e">
        <f t="shared" si="184"/>
        <v>#VALUE!</v>
      </c>
      <c r="AT249" s="74" t="e">
        <f t="shared" si="184"/>
        <v>#VALUE!</v>
      </c>
      <c r="AU249" s="74" t="e">
        <f t="shared" si="184"/>
        <v>#VALUE!</v>
      </c>
      <c r="AV249" s="74" t="e">
        <f t="shared" si="184"/>
        <v>#VALUE!</v>
      </c>
      <c r="AW249" s="74" t="e">
        <f t="shared" si="184"/>
        <v>#VALUE!</v>
      </c>
      <c r="AX249" s="74" t="e">
        <f t="shared" si="184"/>
        <v>#VALUE!</v>
      </c>
      <c r="AY249" s="74" t="e">
        <f t="shared" si="184"/>
        <v>#VALUE!</v>
      </c>
      <c r="AZ249" s="74" t="e">
        <f t="shared" si="184"/>
        <v>#VALUE!</v>
      </c>
      <c r="BA249" s="74" t="e">
        <f t="shared" si="184"/>
        <v>#VALUE!</v>
      </c>
      <c r="BB249" s="74" t="e">
        <f t="shared" si="184"/>
        <v>#VALUE!</v>
      </c>
      <c r="BC249" s="74" t="e">
        <f t="shared" si="184"/>
        <v>#VALUE!</v>
      </c>
      <c r="BD249" s="74" t="e">
        <f t="shared" si="184"/>
        <v>#VALUE!</v>
      </c>
      <c r="BE249" s="74" t="e">
        <f t="shared" si="184"/>
        <v>#VALUE!</v>
      </c>
      <c r="BF249" s="204" t="e">
        <f t="shared" si="176"/>
        <v>#VALUE!</v>
      </c>
    </row>
    <row r="250" spans="15:59" ht="14.4" hidden="1" customHeight="1" x14ac:dyDescent="0.3">
      <c r="O250" s="287"/>
      <c r="P250" s="288"/>
      <c r="Q250" s="289"/>
      <c r="R250" s="277" t="s">
        <v>31</v>
      </c>
      <c r="S250" s="278"/>
      <c r="T250" s="278"/>
      <c r="U250" s="278"/>
      <c r="V250" s="278"/>
      <c r="W250" s="279"/>
      <c r="X250" s="73"/>
      <c r="Y250" s="73"/>
      <c r="Z250" s="73"/>
      <c r="AA250" s="64" t="e">
        <f t="shared" ref="AA250:BE250" si="185">COUNTIFS($F$13:$F$22,$O$236,$L$13:$L$22,"FT",AA$13:AA$54,"OFF")+COUNTIFS($F$13:$F$22,$O$236,$L$13:$L$22,"FT",AA$13:AA$54,"TR-OFF")</f>
        <v>#VALUE!</v>
      </c>
      <c r="AB250" s="64" t="e">
        <f t="shared" si="185"/>
        <v>#VALUE!</v>
      </c>
      <c r="AC250" s="64" t="e">
        <f t="shared" si="185"/>
        <v>#VALUE!</v>
      </c>
      <c r="AD250" s="64" t="e">
        <f t="shared" si="185"/>
        <v>#VALUE!</v>
      </c>
      <c r="AE250" s="64" t="e">
        <f t="shared" si="185"/>
        <v>#VALUE!</v>
      </c>
      <c r="AF250" s="64" t="e">
        <f t="shared" si="185"/>
        <v>#VALUE!</v>
      </c>
      <c r="AG250" s="64" t="e">
        <f t="shared" si="185"/>
        <v>#VALUE!</v>
      </c>
      <c r="AH250" s="64" t="e">
        <f t="shared" si="185"/>
        <v>#VALUE!</v>
      </c>
      <c r="AI250" s="64" t="e">
        <f t="shared" si="185"/>
        <v>#VALUE!</v>
      </c>
      <c r="AJ250" s="64" t="e">
        <f t="shared" si="185"/>
        <v>#VALUE!</v>
      </c>
      <c r="AK250" s="64" t="e">
        <f t="shared" si="185"/>
        <v>#VALUE!</v>
      </c>
      <c r="AL250" s="64" t="e">
        <f t="shared" si="185"/>
        <v>#VALUE!</v>
      </c>
      <c r="AM250" s="64" t="e">
        <f t="shared" si="185"/>
        <v>#VALUE!</v>
      </c>
      <c r="AN250" s="64" t="e">
        <f t="shared" si="185"/>
        <v>#VALUE!</v>
      </c>
      <c r="AO250" s="64" t="e">
        <f t="shared" si="185"/>
        <v>#VALUE!</v>
      </c>
      <c r="AP250" s="64" t="e">
        <f t="shared" si="185"/>
        <v>#VALUE!</v>
      </c>
      <c r="AQ250" s="64" t="e">
        <f t="shared" si="185"/>
        <v>#VALUE!</v>
      </c>
      <c r="AR250" s="64" t="e">
        <f t="shared" si="185"/>
        <v>#VALUE!</v>
      </c>
      <c r="AS250" s="64" t="e">
        <f t="shared" si="185"/>
        <v>#VALUE!</v>
      </c>
      <c r="AT250" s="64" t="e">
        <f t="shared" si="185"/>
        <v>#VALUE!</v>
      </c>
      <c r="AU250" s="64" t="e">
        <f t="shared" si="185"/>
        <v>#VALUE!</v>
      </c>
      <c r="AV250" s="64" t="e">
        <f t="shared" si="185"/>
        <v>#VALUE!</v>
      </c>
      <c r="AW250" s="64" t="e">
        <f t="shared" si="185"/>
        <v>#VALUE!</v>
      </c>
      <c r="AX250" s="64" t="e">
        <f t="shared" si="185"/>
        <v>#VALUE!</v>
      </c>
      <c r="AY250" s="64" t="e">
        <f t="shared" si="185"/>
        <v>#VALUE!</v>
      </c>
      <c r="AZ250" s="64" t="e">
        <f t="shared" si="185"/>
        <v>#VALUE!</v>
      </c>
      <c r="BA250" s="64" t="e">
        <f t="shared" si="185"/>
        <v>#VALUE!</v>
      </c>
      <c r="BB250" s="64" t="e">
        <f t="shared" si="185"/>
        <v>#VALUE!</v>
      </c>
      <c r="BC250" s="64" t="e">
        <f t="shared" si="185"/>
        <v>#VALUE!</v>
      </c>
      <c r="BD250" s="64" t="e">
        <f t="shared" si="185"/>
        <v>#VALUE!</v>
      </c>
      <c r="BE250" s="64" t="e">
        <f t="shared" si="185"/>
        <v>#VALUE!</v>
      </c>
      <c r="BF250" s="200" t="e">
        <f t="shared" si="176"/>
        <v>#VALUE!</v>
      </c>
    </row>
    <row r="251" spans="15:59" ht="14.4" hidden="1" customHeight="1" x14ac:dyDescent="0.3">
      <c r="O251" s="287"/>
      <c r="P251" s="288"/>
      <c r="Q251" s="289"/>
      <c r="R251" s="277" t="s">
        <v>95</v>
      </c>
      <c r="S251" s="278"/>
      <c r="T251" s="278"/>
      <c r="U251" s="278"/>
      <c r="V251" s="278"/>
      <c r="W251" s="279"/>
      <c r="X251" s="73"/>
      <c r="Y251" s="73"/>
      <c r="Z251" s="73"/>
      <c r="AA251" s="64" t="e">
        <f t="shared" ref="AA251:BE251" si="186">COUNTIFS($F$13:$F$22,$O$236,$L$13:$L$22,"HT",AA$13:AA$54,"OFF")+COUNTIFS($F$13:$F$22,$O$236,$L$13:$L$22,"HT",AA$13:AA$54,"TR-OFF")</f>
        <v>#VALUE!</v>
      </c>
      <c r="AB251" s="64" t="e">
        <f t="shared" si="186"/>
        <v>#VALUE!</v>
      </c>
      <c r="AC251" s="64" t="e">
        <f t="shared" si="186"/>
        <v>#VALUE!</v>
      </c>
      <c r="AD251" s="64" t="e">
        <f t="shared" si="186"/>
        <v>#VALUE!</v>
      </c>
      <c r="AE251" s="64" t="e">
        <f t="shared" si="186"/>
        <v>#VALUE!</v>
      </c>
      <c r="AF251" s="64" t="e">
        <f t="shared" si="186"/>
        <v>#VALUE!</v>
      </c>
      <c r="AG251" s="64" t="e">
        <f t="shared" si="186"/>
        <v>#VALUE!</v>
      </c>
      <c r="AH251" s="64" t="e">
        <f t="shared" si="186"/>
        <v>#VALUE!</v>
      </c>
      <c r="AI251" s="64" t="e">
        <f t="shared" si="186"/>
        <v>#VALUE!</v>
      </c>
      <c r="AJ251" s="64" t="e">
        <f t="shared" si="186"/>
        <v>#VALUE!</v>
      </c>
      <c r="AK251" s="64" t="e">
        <f t="shared" si="186"/>
        <v>#VALUE!</v>
      </c>
      <c r="AL251" s="64" t="e">
        <f t="shared" si="186"/>
        <v>#VALUE!</v>
      </c>
      <c r="AM251" s="64" t="e">
        <f t="shared" si="186"/>
        <v>#VALUE!</v>
      </c>
      <c r="AN251" s="64" t="e">
        <f t="shared" si="186"/>
        <v>#VALUE!</v>
      </c>
      <c r="AO251" s="64" t="e">
        <f t="shared" si="186"/>
        <v>#VALUE!</v>
      </c>
      <c r="AP251" s="64" t="e">
        <f t="shared" si="186"/>
        <v>#VALUE!</v>
      </c>
      <c r="AQ251" s="64" t="e">
        <f t="shared" si="186"/>
        <v>#VALUE!</v>
      </c>
      <c r="AR251" s="64" t="e">
        <f t="shared" si="186"/>
        <v>#VALUE!</v>
      </c>
      <c r="AS251" s="64" t="e">
        <f t="shared" si="186"/>
        <v>#VALUE!</v>
      </c>
      <c r="AT251" s="64" t="e">
        <f t="shared" si="186"/>
        <v>#VALUE!</v>
      </c>
      <c r="AU251" s="64" t="e">
        <f t="shared" si="186"/>
        <v>#VALUE!</v>
      </c>
      <c r="AV251" s="64" t="e">
        <f t="shared" si="186"/>
        <v>#VALUE!</v>
      </c>
      <c r="AW251" s="64" t="e">
        <f t="shared" si="186"/>
        <v>#VALUE!</v>
      </c>
      <c r="AX251" s="64" t="e">
        <f t="shared" si="186"/>
        <v>#VALUE!</v>
      </c>
      <c r="AY251" s="64" t="e">
        <f t="shared" si="186"/>
        <v>#VALUE!</v>
      </c>
      <c r="AZ251" s="64" t="e">
        <f t="shared" si="186"/>
        <v>#VALUE!</v>
      </c>
      <c r="BA251" s="64" t="e">
        <f t="shared" si="186"/>
        <v>#VALUE!</v>
      </c>
      <c r="BB251" s="64" t="e">
        <f t="shared" si="186"/>
        <v>#VALUE!</v>
      </c>
      <c r="BC251" s="64" t="e">
        <f t="shared" si="186"/>
        <v>#VALUE!</v>
      </c>
      <c r="BD251" s="64" t="e">
        <f t="shared" si="186"/>
        <v>#VALUE!</v>
      </c>
      <c r="BE251" s="64" t="e">
        <f t="shared" si="186"/>
        <v>#VALUE!</v>
      </c>
      <c r="BF251" s="200" t="e">
        <f t="shared" si="176"/>
        <v>#VALUE!</v>
      </c>
    </row>
    <row r="252" spans="15:59" ht="14.4" hidden="1" customHeight="1" x14ac:dyDescent="0.3">
      <c r="O252" s="287"/>
      <c r="P252" s="288"/>
      <c r="Q252" s="289"/>
      <c r="R252" s="277" t="s">
        <v>98</v>
      </c>
      <c r="S252" s="278"/>
      <c r="T252" s="278"/>
      <c r="U252" s="278"/>
      <c r="V252" s="278"/>
      <c r="W252" s="279"/>
      <c r="X252" s="73"/>
      <c r="Y252" s="73"/>
      <c r="Z252" s="73"/>
      <c r="AA252" s="64" t="e">
        <f t="shared" ref="AA252:BE252" si="187">COUNTIFS($F$13:$F$22,$O$236,AA$13:AA$54,"TR")+COUNTIFS($F$13:$F$22,$O$236,AA$13:AA$54,"TR-T")+COUNTIFS($F$13:$F$22,$O$236,AA$13:AA$54,"TR-OFF")+COUNTIFS($F$13:$F$22,$O$236,AA$13:AA$54,"TR-AU")+COUNTIFS($F$13:$F$22,$O$236,AA$13:AA$54,"TR-UC")+COUNTIFS($F$13:$F$22,$O$236,AA$13:AA$54,"TR-U")+COUNTIFS($F$13:$F$22,$O$236,AA$13:AA$54,"TR-NCNS")+COUNTIFS($F$13:$F$22,$O$236,AA$13:AA$54,"TR-MU")+COUNTIFS($F$13:$F$22,$O$236,AA$13:AA$54,"TR-EL")</f>
        <v>#VALUE!</v>
      </c>
      <c r="AB252" s="64" t="e">
        <f t="shared" si="187"/>
        <v>#VALUE!</v>
      </c>
      <c r="AC252" s="64" t="e">
        <f t="shared" si="187"/>
        <v>#VALUE!</v>
      </c>
      <c r="AD252" s="64" t="e">
        <f t="shared" si="187"/>
        <v>#VALUE!</v>
      </c>
      <c r="AE252" s="64" t="e">
        <f t="shared" si="187"/>
        <v>#VALUE!</v>
      </c>
      <c r="AF252" s="64" t="e">
        <f t="shared" si="187"/>
        <v>#VALUE!</v>
      </c>
      <c r="AG252" s="64" t="e">
        <f t="shared" si="187"/>
        <v>#VALUE!</v>
      </c>
      <c r="AH252" s="64" t="e">
        <f t="shared" si="187"/>
        <v>#VALUE!</v>
      </c>
      <c r="AI252" s="64" t="e">
        <f t="shared" si="187"/>
        <v>#VALUE!</v>
      </c>
      <c r="AJ252" s="64" t="e">
        <f t="shared" si="187"/>
        <v>#VALUE!</v>
      </c>
      <c r="AK252" s="64" t="e">
        <f t="shared" si="187"/>
        <v>#VALUE!</v>
      </c>
      <c r="AL252" s="64" t="e">
        <f t="shared" si="187"/>
        <v>#VALUE!</v>
      </c>
      <c r="AM252" s="64" t="e">
        <f t="shared" si="187"/>
        <v>#VALUE!</v>
      </c>
      <c r="AN252" s="64" t="e">
        <f t="shared" si="187"/>
        <v>#VALUE!</v>
      </c>
      <c r="AO252" s="64" t="e">
        <f t="shared" si="187"/>
        <v>#VALUE!</v>
      </c>
      <c r="AP252" s="64" t="e">
        <f t="shared" si="187"/>
        <v>#VALUE!</v>
      </c>
      <c r="AQ252" s="64" t="e">
        <f t="shared" si="187"/>
        <v>#VALUE!</v>
      </c>
      <c r="AR252" s="64" t="e">
        <f t="shared" si="187"/>
        <v>#VALUE!</v>
      </c>
      <c r="AS252" s="64" t="e">
        <f t="shared" si="187"/>
        <v>#VALUE!</v>
      </c>
      <c r="AT252" s="64" t="e">
        <f t="shared" si="187"/>
        <v>#VALUE!</v>
      </c>
      <c r="AU252" s="64" t="e">
        <f t="shared" si="187"/>
        <v>#VALUE!</v>
      </c>
      <c r="AV252" s="64" t="e">
        <f t="shared" si="187"/>
        <v>#VALUE!</v>
      </c>
      <c r="AW252" s="64" t="e">
        <f t="shared" si="187"/>
        <v>#VALUE!</v>
      </c>
      <c r="AX252" s="64" t="e">
        <f t="shared" si="187"/>
        <v>#VALUE!</v>
      </c>
      <c r="AY252" s="64" t="e">
        <f t="shared" si="187"/>
        <v>#VALUE!</v>
      </c>
      <c r="AZ252" s="64" t="e">
        <f t="shared" si="187"/>
        <v>#VALUE!</v>
      </c>
      <c r="BA252" s="64" t="e">
        <f t="shared" si="187"/>
        <v>#VALUE!</v>
      </c>
      <c r="BB252" s="64" t="e">
        <f t="shared" si="187"/>
        <v>#VALUE!</v>
      </c>
      <c r="BC252" s="64" t="e">
        <f t="shared" si="187"/>
        <v>#VALUE!</v>
      </c>
      <c r="BD252" s="64" t="e">
        <f t="shared" si="187"/>
        <v>#VALUE!</v>
      </c>
      <c r="BE252" s="64" t="e">
        <f t="shared" si="187"/>
        <v>#VALUE!</v>
      </c>
      <c r="BF252" s="200" t="e">
        <f>MAX(AA252:BE252)</f>
        <v>#VALUE!</v>
      </c>
    </row>
    <row r="253" spans="15:59" ht="14.4" hidden="1" customHeight="1" x14ac:dyDescent="0.3">
      <c r="O253" s="287"/>
      <c r="P253" s="288"/>
      <c r="Q253" s="289"/>
      <c r="R253" s="277" t="s">
        <v>101</v>
      </c>
      <c r="S253" s="278"/>
      <c r="T253" s="278"/>
      <c r="U253" s="278"/>
      <c r="V253" s="278"/>
      <c r="W253" s="279"/>
      <c r="X253" s="73"/>
      <c r="Y253" s="73"/>
      <c r="Z253" s="73"/>
      <c r="AA253" s="64" t="e">
        <f t="shared" ref="AA253:BE253" si="188">COUNTIFS($F$13:$F$22,$O$236,AA13:AA54,"Leave")+COUNTIFS($F$13:$F$22,$O$236,AA13:AA54,"CL")</f>
        <v>#VALUE!</v>
      </c>
      <c r="AB253" s="64" t="e">
        <f t="shared" si="188"/>
        <v>#VALUE!</v>
      </c>
      <c r="AC253" s="64" t="e">
        <f t="shared" si="188"/>
        <v>#VALUE!</v>
      </c>
      <c r="AD253" s="64" t="e">
        <f t="shared" si="188"/>
        <v>#VALUE!</v>
      </c>
      <c r="AE253" s="64" t="e">
        <f t="shared" si="188"/>
        <v>#VALUE!</v>
      </c>
      <c r="AF253" s="64" t="e">
        <f t="shared" si="188"/>
        <v>#VALUE!</v>
      </c>
      <c r="AG253" s="64" t="e">
        <f t="shared" si="188"/>
        <v>#VALUE!</v>
      </c>
      <c r="AH253" s="64" t="e">
        <f t="shared" si="188"/>
        <v>#VALUE!</v>
      </c>
      <c r="AI253" s="64" t="e">
        <f t="shared" si="188"/>
        <v>#VALUE!</v>
      </c>
      <c r="AJ253" s="64" t="e">
        <f t="shared" si="188"/>
        <v>#VALUE!</v>
      </c>
      <c r="AK253" s="64" t="e">
        <f t="shared" si="188"/>
        <v>#VALUE!</v>
      </c>
      <c r="AL253" s="64" t="e">
        <f t="shared" si="188"/>
        <v>#VALUE!</v>
      </c>
      <c r="AM253" s="64" t="e">
        <f t="shared" si="188"/>
        <v>#VALUE!</v>
      </c>
      <c r="AN253" s="64" t="e">
        <f t="shared" si="188"/>
        <v>#VALUE!</v>
      </c>
      <c r="AO253" s="64" t="e">
        <f t="shared" si="188"/>
        <v>#VALUE!</v>
      </c>
      <c r="AP253" s="64" t="e">
        <f t="shared" si="188"/>
        <v>#VALUE!</v>
      </c>
      <c r="AQ253" s="64" t="e">
        <f t="shared" si="188"/>
        <v>#VALUE!</v>
      </c>
      <c r="AR253" s="64" t="e">
        <f t="shared" si="188"/>
        <v>#VALUE!</v>
      </c>
      <c r="AS253" s="64" t="e">
        <f t="shared" si="188"/>
        <v>#VALUE!</v>
      </c>
      <c r="AT253" s="64" t="e">
        <f t="shared" si="188"/>
        <v>#VALUE!</v>
      </c>
      <c r="AU253" s="64" t="e">
        <f t="shared" si="188"/>
        <v>#VALUE!</v>
      </c>
      <c r="AV253" s="64" t="e">
        <f t="shared" si="188"/>
        <v>#VALUE!</v>
      </c>
      <c r="AW253" s="64" t="e">
        <f t="shared" si="188"/>
        <v>#VALUE!</v>
      </c>
      <c r="AX253" s="64" t="e">
        <f t="shared" si="188"/>
        <v>#VALUE!</v>
      </c>
      <c r="AY253" s="64" t="e">
        <f t="shared" si="188"/>
        <v>#VALUE!</v>
      </c>
      <c r="AZ253" s="64" t="e">
        <f t="shared" si="188"/>
        <v>#VALUE!</v>
      </c>
      <c r="BA253" s="64" t="e">
        <f t="shared" si="188"/>
        <v>#VALUE!</v>
      </c>
      <c r="BB253" s="64" t="e">
        <f t="shared" si="188"/>
        <v>#VALUE!</v>
      </c>
      <c r="BC253" s="64" t="e">
        <f t="shared" si="188"/>
        <v>#VALUE!</v>
      </c>
      <c r="BD253" s="64" t="e">
        <f t="shared" si="188"/>
        <v>#VALUE!</v>
      </c>
      <c r="BE253" s="64" t="e">
        <f t="shared" si="188"/>
        <v>#VALUE!</v>
      </c>
      <c r="BF253" s="200" t="e">
        <f t="shared" ref="BF253:BF268" si="189">SUM(AA253:BE253)</f>
        <v>#VALUE!</v>
      </c>
      <c r="BG253" s="205" t="e">
        <f>(BF253+BF257)-SUMIFS($U$13:$U$129,$F$13:$F$129,$O$236)</f>
        <v>#VALUE!</v>
      </c>
    </row>
    <row r="254" spans="15:59" ht="14.4" hidden="1" customHeight="1" x14ac:dyDescent="0.3">
      <c r="O254" s="287"/>
      <c r="P254" s="288"/>
      <c r="Q254" s="289"/>
      <c r="R254" s="277" t="s">
        <v>91</v>
      </c>
      <c r="S254" s="278"/>
      <c r="T254" s="278"/>
      <c r="U254" s="278"/>
      <c r="V254" s="278"/>
      <c r="W254" s="279"/>
      <c r="X254" s="73"/>
      <c r="Y254" s="73"/>
      <c r="Z254" s="73"/>
      <c r="AA254" s="74" t="e">
        <f>AA255+(AA256/2)</f>
        <v>#VALUE!</v>
      </c>
      <c r="AB254" s="74" t="e">
        <f t="shared" ref="AB254:BE254" si="190">AB255+(AB256/2)</f>
        <v>#VALUE!</v>
      </c>
      <c r="AC254" s="74" t="e">
        <f t="shared" si="190"/>
        <v>#VALUE!</v>
      </c>
      <c r="AD254" s="74" t="e">
        <f t="shared" si="190"/>
        <v>#VALUE!</v>
      </c>
      <c r="AE254" s="74" t="e">
        <f t="shared" si="190"/>
        <v>#VALUE!</v>
      </c>
      <c r="AF254" s="74" t="e">
        <f t="shared" si="190"/>
        <v>#VALUE!</v>
      </c>
      <c r="AG254" s="74" t="e">
        <f t="shared" si="190"/>
        <v>#VALUE!</v>
      </c>
      <c r="AH254" s="74" t="e">
        <f t="shared" si="190"/>
        <v>#VALUE!</v>
      </c>
      <c r="AI254" s="74" t="e">
        <f t="shared" si="190"/>
        <v>#VALUE!</v>
      </c>
      <c r="AJ254" s="74" t="e">
        <f t="shared" si="190"/>
        <v>#VALUE!</v>
      </c>
      <c r="AK254" s="74" t="e">
        <f t="shared" si="190"/>
        <v>#VALUE!</v>
      </c>
      <c r="AL254" s="74" t="e">
        <f t="shared" si="190"/>
        <v>#VALUE!</v>
      </c>
      <c r="AM254" s="74" t="e">
        <f t="shared" si="190"/>
        <v>#VALUE!</v>
      </c>
      <c r="AN254" s="74" t="e">
        <f t="shared" si="190"/>
        <v>#VALUE!</v>
      </c>
      <c r="AO254" s="74" t="e">
        <f t="shared" si="190"/>
        <v>#VALUE!</v>
      </c>
      <c r="AP254" s="74" t="e">
        <f t="shared" si="190"/>
        <v>#VALUE!</v>
      </c>
      <c r="AQ254" s="74" t="e">
        <f t="shared" si="190"/>
        <v>#VALUE!</v>
      </c>
      <c r="AR254" s="74" t="e">
        <f t="shared" si="190"/>
        <v>#VALUE!</v>
      </c>
      <c r="AS254" s="74" t="e">
        <f t="shared" si="190"/>
        <v>#VALUE!</v>
      </c>
      <c r="AT254" s="74" t="e">
        <f t="shared" si="190"/>
        <v>#VALUE!</v>
      </c>
      <c r="AU254" s="74" t="e">
        <f t="shared" si="190"/>
        <v>#VALUE!</v>
      </c>
      <c r="AV254" s="74" t="e">
        <f t="shared" si="190"/>
        <v>#VALUE!</v>
      </c>
      <c r="AW254" s="74" t="e">
        <f t="shared" si="190"/>
        <v>#VALUE!</v>
      </c>
      <c r="AX254" s="74" t="e">
        <f t="shared" si="190"/>
        <v>#VALUE!</v>
      </c>
      <c r="AY254" s="74" t="e">
        <f t="shared" si="190"/>
        <v>#VALUE!</v>
      </c>
      <c r="AZ254" s="74" t="e">
        <f t="shared" si="190"/>
        <v>#VALUE!</v>
      </c>
      <c r="BA254" s="74" t="e">
        <f t="shared" si="190"/>
        <v>#VALUE!</v>
      </c>
      <c r="BB254" s="74" t="e">
        <f t="shared" si="190"/>
        <v>#VALUE!</v>
      </c>
      <c r="BC254" s="74" t="e">
        <f t="shared" si="190"/>
        <v>#VALUE!</v>
      </c>
      <c r="BD254" s="74" t="e">
        <f t="shared" si="190"/>
        <v>#VALUE!</v>
      </c>
      <c r="BE254" s="74" t="e">
        <f t="shared" si="190"/>
        <v>#VALUE!</v>
      </c>
      <c r="BF254" s="204" t="e">
        <f t="shared" si="189"/>
        <v>#VALUE!</v>
      </c>
    </row>
    <row r="255" spans="15:59" ht="14.4" hidden="1" customHeight="1" x14ac:dyDescent="0.3">
      <c r="O255" s="287"/>
      <c r="P255" s="288"/>
      <c r="Q255" s="289"/>
      <c r="R255" s="277" t="s">
        <v>105</v>
      </c>
      <c r="S255" s="278"/>
      <c r="T255" s="278"/>
      <c r="U255" s="278"/>
      <c r="V255" s="278"/>
      <c r="W255" s="279"/>
      <c r="X255" s="73"/>
      <c r="Y255" s="73"/>
      <c r="Z255" s="73"/>
      <c r="AA255" s="64" t="e">
        <f t="shared" ref="AA255:BE255" si="191">COUNTIFS($F$13:$F$22,$O$236,$L$13:$L$22,"FT",AA$13:AA$54,"Leave")+COUNTIFS($F$13:$F$22,$O$236,$L$13:$L$22,"FT",AA$13:AA$54,"CL")</f>
        <v>#VALUE!</v>
      </c>
      <c r="AB255" s="64" t="e">
        <f t="shared" si="191"/>
        <v>#VALUE!</v>
      </c>
      <c r="AC255" s="64" t="e">
        <f t="shared" si="191"/>
        <v>#VALUE!</v>
      </c>
      <c r="AD255" s="64" t="e">
        <f t="shared" si="191"/>
        <v>#VALUE!</v>
      </c>
      <c r="AE255" s="64" t="e">
        <f t="shared" si="191"/>
        <v>#VALUE!</v>
      </c>
      <c r="AF255" s="64" t="e">
        <f t="shared" si="191"/>
        <v>#VALUE!</v>
      </c>
      <c r="AG255" s="64" t="e">
        <f t="shared" si="191"/>
        <v>#VALUE!</v>
      </c>
      <c r="AH255" s="64" t="e">
        <f t="shared" si="191"/>
        <v>#VALUE!</v>
      </c>
      <c r="AI255" s="64" t="e">
        <f t="shared" si="191"/>
        <v>#VALUE!</v>
      </c>
      <c r="AJ255" s="64" t="e">
        <f t="shared" si="191"/>
        <v>#VALUE!</v>
      </c>
      <c r="AK255" s="64" t="e">
        <f t="shared" si="191"/>
        <v>#VALUE!</v>
      </c>
      <c r="AL255" s="64" t="e">
        <f t="shared" si="191"/>
        <v>#VALUE!</v>
      </c>
      <c r="AM255" s="64" t="e">
        <f t="shared" si="191"/>
        <v>#VALUE!</v>
      </c>
      <c r="AN255" s="64" t="e">
        <f t="shared" si="191"/>
        <v>#VALUE!</v>
      </c>
      <c r="AO255" s="64" t="e">
        <f t="shared" si="191"/>
        <v>#VALUE!</v>
      </c>
      <c r="AP255" s="64" t="e">
        <f t="shared" si="191"/>
        <v>#VALUE!</v>
      </c>
      <c r="AQ255" s="64" t="e">
        <f t="shared" si="191"/>
        <v>#VALUE!</v>
      </c>
      <c r="AR255" s="64" t="e">
        <f t="shared" si="191"/>
        <v>#VALUE!</v>
      </c>
      <c r="AS255" s="64" t="e">
        <f t="shared" si="191"/>
        <v>#VALUE!</v>
      </c>
      <c r="AT255" s="64" t="e">
        <f t="shared" si="191"/>
        <v>#VALUE!</v>
      </c>
      <c r="AU255" s="64" t="e">
        <f t="shared" si="191"/>
        <v>#VALUE!</v>
      </c>
      <c r="AV255" s="64" t="e">
        <f t="shared" si="191"/>
        <v>#VALUE!</v>
      </c>
      <c r="AW255" s="64" t="e">
        <f t="shared" si="191"/>
        <v>#VALUE!</v>
      </c>
      <c r="AX255" s="64" t="e">
        <f t="shared" si="191"/>
        <v>#VALUE!</v>
      </c>
      <c r="AY255" s="64" t="e">
        <f t="shared" si="191"/>
        <v>#VALUE!</v>
      </c>
      <c r="AZ255" s="64" t="e">
        <f t="shared" si="191"/>
        <v>#VALUE!</v>
      </c>
      <c r="BA255" s="64" t="e">
        <f t="shared" si="191"/>
        <v>#VALUE!</v>
      </c>
      <c r="BB255" s="64" t="e">
        <f t="shared" si="191"/>
        <v>#VALUE!</v>
      </c>
      <c r="BC255" s="64" t="e">
        <f t="shared" si="191"/>
        <v>#VALUE!</v>
      </c>
      <c r="BD255" s="64" t="e">
        <f t="shared" si="191"/>
        <v>#VALUE!</v>
      </c>
      <c r="BE255" s="64" t="e">
        <f t="shared" si="191"/>
        <v>#VALUE!</v>
      </c>
      <c r="BF255" s="200" t="e">
        <f t="shared" si="189"/>
        <v>#VALUE!</v>
      </c>
    </row>
    <row r="256" spans="15:59" ht="14.4" hidden="1" customHeight="1" x14ac:dyDescent="0.3">
      <c r="O256" s="287"/>
      <c r="P256" s="288"/>
      <c r="Q256" s="289"/>
      <c r="R256" s="277" t="s">
        <v>111</v>
      </c>
      <c r="S256" s="278"/>
      <c r="T256" s="278"/>
      <c r="U256" s="278"/>
      <c r="V256" s="278"/>
      <c r="W256" s="279"/>
      <c r="X256" s="73"/>
      <c r="Y256" s="73"/>
      <c r="Z256" s="73"/>
      <c r="AA256" s="64" t="e">
        <f t="shared" ref="AA256:BE256" si="192">COUNTIFS($F$13:$F$22,$O$236,$L$13:$L$22,"HT",AA$13:AA$54,"Leave")+COUNTIFS($F$13:$F$22,$O$236,$L$13:$L$22,"HT",AA$13:AA$54,"CL")</f>
        <v>#VALUE!</v>
      </c>
      <c r="AB256" s="64" t="e">
        <f t="shared" si="192"/>
        <v>#VALUE!</v>
      </c>
      <c r="AC256" s="64" t="e">
        <f t="shared" si="192"/>
        <v>#VALUE!</v>
      </c>
      <c r="AD256" s="64" t="e">
        <f t="shared" si="192"/>
        <v>#VALUE!</v>
      </c>
      <c r="AE256" s="64" t="e">
        <f t="shared" si="192"/>
        <v>#VALUE!</v>
      </c>
      <c r="AF256" s="64" t="e">
        <f t="shared" si="192"/>
        <v>#VALUE!</v>
      </c>
      <c r="AG256" s="64" t="e">
        <f t="shared" si="192"/>
        <v>#VALUE!</v>
      </c>
      <c r="AH256" s="64" t="e">
        <f t="shared" si="192"/>
        <v>#VALUE!</v>
      </c>
      <c r="AI256" s="64" t="e">
        <f t="shared" si="192"/>
        <v>#VALUE!</v>
      </c>
      <c r="AJ256" s="64" t="e">
        <f t="shared" si="192"/>
        <v>#VALUE!</v>
      </c>
      <c r="AK256" s="64" t="e">
        <f t="shared" si="192"/>
        <v>#VALUE!</v>
      </c>
      <c r="AL256" s="64" t="e">
        <f t="shared" si="192"/>
        <v>#VALUE!</v>
      </c>
      <c r="AM256" s="64" t="e">
        <f t="shared" si="192"/>
        <v>#VALUE!</v>
      </c>
      <c r="AN256" s="64" t="e">
        <f t="shared" si="192"/>
        <v>#VALUE!</v>
      </c>
      <c r="AO256" s="64" t="e">
        <f t="shared" si="192"/>
        <v>#VALUE!</v>
      </c>
      <c r="AP256" s="64" t="e">
        <f t="shared" si="192"/>
        <v>#VALUE!</v>
      </c>
      <c r="AQ256" s="64" t="e">
        <f t="shared" si="192"/>
        <v>#VALUE!</v>
      </c>
      <c r="AR256" s="64" t="e">
        <f t="shared" si="192"/>
        <v>#VALUE!</v>
      </c>
      <c r="AS256" s="64" t="e">
        <f t="shared" si="192"/>
        <v>#VALUE!</v>
      </c>
      <c r="AT256" s="64" t="e">
        <f t="shared" si="192"/>
        <v>#VALUE!</v>
      </c>
      <c r="AU256" s="64" t="e">
        <f t="shared" si="192"/>
        <v>#VALUE!</v>
      </c>
      <c r="AV256" s="64" t="e">
        <f t="shared" si="192"/>
        <v>#VALUE!</v>
      </c>
      <c r="AW256" s="64" t="e">
        <f t="shared" si="192"/>
        <v>#VALUE!</v>
      </c>
      <c r="AX256" s="64" t="e">
        <f t="shared" si="192"/>
        <v>#VALUE!</v>
      </c>
      <c r="AY256" s="64" t="e">
        <f t="shared" si="192"/>
        <v>#VALUE!</v>
      </c>
      <c r="AZ256" s="64" t="e">
        <f t="shared" si="192"/>
        <v>#VALUE!</v>
      </c>
      <c r="BA256" s="64" t="e">
        <f t="shared" si="192"/>
        <v>#VALUE!</v>
      </c>
      <c r="BB256" s="64" t="e">
        <f t="shared" si="192"/>
        <v>#VALUE!</v>
      </c>
      <c r="BC256" s="64" t="e">
        <f t="shared" si="192"/>
        <v>#VALUE!</v>
      </c>
      <c r="BD256" s="64" t="e">
        <f t="shared" si="192"/>
        <v>#VALUE!</v>
      </c>
      <c r="BE256" s="64" t="e">
        <f t="shared" si="192"/>
        <v>#VALUE!</v>
      </c>
      <c r="BF256" s="200" t="e">
        <f t="shared" si="189"/>
        <v>#VALUE!</v>
      </c>
    </row>
    <row r="257" spans="15:59" ht="14.4" hidden="1" customHeight="1" x14ac:dyDescent="0.3">
      <c r="O257" s="287"/>
      <c r="P257" s="288"/>
      <c r="Q257" s="289"/>
      <c r="R257" s="277" t="s">
        <v>114</v>
      </c>
      <c r="S257" s="278"/>
      <c r="T257" s="278"/>
      <c r="U257" s="278"/>
      <c r="V257" s="278"/>
      <c r="W257" s="279"/>
      <c r="X257" s="73"/>
      <c r="Y257" s="73"/>
      <c r="Z257" s="73"/>
      <c r="AA257" s="64" t="e">
        <f t="shared" ref="AA257:BE257" si="193">COUNTIFS($F$13:$F$22,$O$236,AA13:AA54,"AU")+COUNTIFS($F$13:$F$22,$O$236,AA13:AA54,"TR-AU")</f>
        <v>#VALUE!</v>
      </c>
      <c r="AB257" s="64" t="e">
        <f t="shared" si="193"/>
        <v>#VALUE!</v>
      </c>
      <c r="AC257" s="64" t="e">
        <f t="shared" si="193"/>
        <v>#VALUE!</v>
      </c>
      <c r="AD257" s="64" t="e">
        <f t="shared" si="193"/>
        <v>#VALUE!</v>
      </c>
      <c r="AE257" s="64" t="e">
        <f t="shared" si="193"/>
        <v>#VALUE!</v>
      </c>
      <c r="AF257" s="64" t="e">
        <f t="shared" si="193"/>
        <v>#VALUE!</v>
      </c>
      <c r="AG257" s="64" t="e">
        <f t="shared" si="193"/>
        <v>#VALUE!</v>
      </c>
      <c r="AH257" s="64" t="e">
        <f t="shared" si="193"/>
        <v>#VALUE!</v>
      </c>
      <c r="AI257" s="64" t="e">
        <f t="shared" si="193"/>
        <v>#VALUE!</v>
      </c>
      <c r="AJ257" s="64" t="e">
        <f t="shared" si="193"/>
        <v>#VALUE!</v>
      </c>
      <c r="AK257" s="64" t="e">
        <f t="shared" si="193"/>
        <v>#VALUE!</v>
      </c>
      <c r="AL257" s="64" t="e">
        <f t="shared" si="193"/>
        <v>#VALUE!</v>
      </c>
      <c r="AM257" s="64" t="e">
        <f t="shared" si="193"/>
        <v>#VALUE!</v>
      </c>
      <c r="AN257" s="64" t="e">
        <f t="shared" si="193"/>
        <v>#VALUE!</v>
      </c>
      <c r="AO257" s="64" t="e">
        <f t="shared" si="193"/>
        <v>#VALUE!</v>
      </c>
      <c r="AP257" s="64" t="e">
        <f t="shared" si="193"/>
        <v>#VALUE!</v>
      </c>
      <c r="AQ257" s="64" t="e">
        <f t="shared" si="193"/>
        <v>#VALUE!</v>
      </c>
      <c r="AR257" s="64" t="e">
        <f t="shared" si="193"/>
        <v>#VALUE!</v>
      </c>
      <c r="AS257" s="64" t="e">
        <f t="shared" si="193"/>
        <v>#VALUE!</v>
      </c>
      <c r="AT257" s="64" t="e">
        <f t="shared" si="193"/>
        <v>#VALUE!</v>
      </c>
      <c r="AU257" s="64" t="e">
        <f t="shared" si="193"/>
        <v>#VALUE!</v>
      </c>
      <c r="AV257" s="64" t="e">
        <f t="shared" si="193"/>
        <v>#VALUE!</v>
      </c>
      <c r="AW257" s="64" t="e">
        <f t="shared" si="193"/>
        <v>#VALUE!</v>
      </c>
      <c r="AX257" s="64" t="e">
        <f t="shared" si="193"/>
        <v>#VALUE!</v>
      </c>
      <c r="AY257" s="64" t="e">
        <f t="shared" si="193"/>
        <v>#VALUE!</v>
      </c>
      <c r="AZ257" s="64" t="e">
        <f t="shared" si="193"/>
        <v>#VALUE!</v>
      </c>
      <c r="BA257" s="64" t="e">
        <f t="shared" si="193"/>
        <v>#VALUE!</v>
      </c>
      <c r="BB257" s="64" t="e">
        <f t="shared" si="193"/>
        <v>#VALUE!</v>
      </c>
      <c r="BC257" s="64" t="e">
        <f t="shared" si="193"/>
        <v>#VALUE!</v>
      </c>
      <c r="BD257" s="64" t="e">
        <f t="shared" si="193"/>
        <v>#VALUE!</v>
      </c>
      <c r="BE257" s="64" t="e">
        <f t="shared" si="193"/>
        <v>#VALUE!</v>
      </c>
      <c r="BF257" s="200" t="e">
        <f t="shared" si="189"/>
        <v>#VALUE!</v>
      </c>
    </row>
    <row r="258" spans="15:59" ht="14.4" hidden="1" customHeight="1" x14ac:dyDescent="0.3">
      <c r="O258" s="287"/>
      <c r="P258" s="288"/>
      <c r="Q258" s="289"/>
      <c r="R258" s="277" t="s">
        <v>118</v>
      </c>
      <c r="S258" s="278"/>
      <c r="T258" s="278"/>
      <c r="U258" s="278"/>
      <c r="V258" s="278"/>
      <c r="W258" s="279"/>
      <c r="X258" s="73"/>
      <c r="Y258" s="73"/>
      <c r="Z258" s="73"/>
      <c r="AA258" s="74" t="e">
        <f>AA259+(AA260/2)</f>
        <v>#VALUE!</v>
      </c>
      <c r="AB258" s="74" t="e">
        <f t="shared" ref="AB258:BE258" si="194">AB259+(AB260/2)</f>
        <v>#VALUE!</v>
      </c>
      <c r="AC258" s="74" t="e">
        <f t="shared" si="194"/>
        <v>#VALUE!</v>
      </c>
      <c r="AD258" s="74" t="e">
        <f t="shared" si="194"/>
        <v>#VALUE!</v>
      </c>
      <c r="AE258" s="74" t="e">
        <f t="shared" si="194"/>
        <v>#VALUE!</v>
      </c>
      <c r="AF258" s="74" t="e">
        <f t="shared" si="194"/>
        <v>#VALUE!</v>
      </c>
      <c r="AG258" s="74" t="e">
        <f t="shared" si="194"/>
        <v>#VALUE!</v>
      </c>
      <c r="AH258" s="74" t="e">
        <f t="shared" si="194"/>
        <v>#VALUE!</v>
      </c>
      <c r="AI258" s="74" t="e">
        <f t="shared" si="194"/>
        <v>#VALUE!</v>
      </c>
      <c r="AJ258" s="74" t="e">
        <f t="shared" si="194"/>
        <v>#VALUE!</v>
      </c>
      <c r="AK258" s="74" t="e">
        <f t="shared" si="194"/>
        <v>#VALUE!</v>
      </c>
      <c r="AL258" s="74" t="e">
        <f t="shared" si="194"/>
        <v>#VALUE!</v>
      </c>
      <c r="AM258" s="74" t="e">
        <f t="shared" si="194"/>
        <v>#VALUE!</v>
      </c>
      <c r="AN258" s="74" t="e">
        <f t="shared" si="194"/>
        <v>#VALUE!</v>
      </c>
      <c r="AO258" s="74" t="e">
        <f t="shared" si="194"/>
        <v>#VALUE!</v>
      </c>
      <c r="AP258" s="74" t="e">
        <f t="shared" si="194"/>
        <v>#VALUE!</v>
      </c>
      <c r="AQ258" s="74" t="e">
        <f t="shared" si="194"/>
        <v>#VALUE!</v>
      </c>
      <c r="AR258" s="74" t="e">
        <f t="shared" si="194"/>
        <v>#VALUE!</v>
      </c>
      <c r="AS258" s="74" t="e">
        <f t="shared" si="194"/>
        <v>#VALUE!</v>
      </c>
      <c r="AT258" s="74" t="e">
        <f t="shared" si="194"/>
        <v>#VALUE!</v>
      </c>
      <c r="AU258" s="74" t="e">
        <f t="shared" si="194"/>
        <v>#VALUE!</v>
      </c>
      <c r="AV258" s="74" t="e">
        <f t="shared" si="194"/>
        <v>#VALUE!</v>
      </c>
      <c r="AW258" s="74" t="e">
        <f t="shared" si="194"/>
        <v>#VALUE!</v>
      </c>
      <c r="AX258" s="74" t="e">
        <f t="shared" si="194"/>
        <v>#VALUE!</v>
      </c>
      <c r="AY258" s="74" t="e">
        <f t="shared" si="194"/>
        <v>#VALUE!</v>
      </c>
      <c r="AZ258" s="74" t="e">
        <f t="shared" si="194"/>
        <v>#VALUE!</v>
      </c>
      <c r="BA258" s="74" t="e">
        <f t="shared" si="194"/>
        <v>#VALUE!</v>
      </c>
      <c r="BB258" s="74" t="e">
        <f t="shared" si="194"/>
        <v>#VALUE!</v>
      </c>
      <c r="BC258" s="74" t="e">
        <f t="shared" si="194"/>
        <v>#VALUE!</v>
      </c>
      <c r="BD258" s="74" t="e">
        <f t="shared" si="194"/>
        <v>#VALUE!</v>
      </c>
      <c r="BE258" s="74" t="e">
        <f t="shared" si="194"/>
        <v>#VALUE!</v>
      </c>
      <c r="BF258" s="204" t="e">
        <f t="shared" si="189"/>
        <v>#VALUE!</v>
      </c>
    </row>
    <row r="259" spans="15:59" ht="14.4" hidden="1" customHeight="1" x14ac:dyDescent="0.3">
      <c r="O259" s="287"/>
      <c r="P259" s="288"/>
      <c r="Q259" s="289"/>
      <c r="R259" s="277" t="s">
        <v>121</v>
      </c>
      <c r="S259" s="278"/>
      <c r="T259" s="278"/>
      <c r="U259" s="278"/>
      <c r="V259" s="278"/>
      <c r="W259" s="279"/>
      <c r="X259" s="73"/>
      <c r="Y259" s="73"/>
      <c r="Z259" s="73"/>
      <c r="AA259" s="64" t="e">
        <f t="shared" ref="AA259:BE259" si="195">COUNTIFS($F$13:$F$22,$O$236,$L$13:$L$22,"FT",AA$13:AA$54,"AU")+COUNTIFS($F$13:$F$22,$O$236,$L$13:$L$22,"FT",AA$13:AA$54,"TR-AU")</f>
        <v>#VALUE!</v>
      </c>
      <c r="AB259" s="64" t="e">
        <f t="shared" si="195"/>
        <v>#VALUE!</v>
      </c>
      <c r="AC259" s="64" t="e">
        <f t="shared" si="195"/>
        <v>#VALUE!</v>
      </c>
      <c r="AD259" s="64" t="e">
        <f t="shared" si="195"/>
        <v>#VALUE!</v>
      </c>
      <c r="AE259" s="64" t="e">
        <f t="shared" si="195"/>
        <v>#VALUE!</v>
      </c>
      <c r="AF259" s="64" t="e">
        <f t="shared" si="195"/>
        <v>#VALUE!</v>
      </c>
      <c r="AG259" s="64" t="e">
        <f t="shared" si="195"/>
        <v>#VALUE!</v>
      </c>
      <c r="AH259" s="64" t="e">
        <f t="shared" si="195"/>
        <v>#VALUE!</v>
      </c>
      <c r="AI259" s="64" t="e">
        <f t="shared" si="195"/>
        <v>#VALUE!</v>
      </c>
      <c r="AJ259" s="64" t="e">
        <f t="shared" si="195"/>
        <v>#VALUE!</v>
      </c>
      <c r="AK259" s="64" t="e">
        <f t="shared" si="195"/>
        <v>#VALUE!</v>
      </c>
      <c r="AL259" s="64" t="e">
        <f t="shared" si="195"/>
        <v>#VALUE!</v>
      </c>
      <c r="AM259" s="64" t="e">
        <f t="shared" si="195"/>
        <v>#VALUE!</v>
      </c>
      <c r="AN259" s="64" t="e">
        <f t="shared" si="195"/>
        <v>#VALUE!</v>
      </c>
      <c r="AO259" s="64" t="e">
        <f t="shared" si="195"/>
        <v>#VALUE!</v>
      </c>
      <c r="AP259" s="64" t="e">
        <f t="shared" si="195"/>
        <v>#VALUE!</v>
      </c>
      <c r="AQ259" s="64" t="e">
        <f t="shared" si="195"/>
        <v>#VALUE!</v>
      </c>
      <c r="AR259" s="64" t="e">
        <f t="shared" si="195"/>
        <v>#VALUE!</v>
      </c>
      <c r="AS259" s="64" t="e">
        <f t="shared" si="195"/>
        <v>#VALUE!</v>
      </c>
      <c r="AT259" s="64" t="e">
        <f t="shared" si="195"/>
        <v>#VALUE!</v>
      </c>
      <c r="AU259" s="64" t="e">
        <f t="shared" si="195"/>
        <v>#VALUE!</v>
      </c>
      <c r="AV259" s="64" t="e">
        <f t="shared" si="195"/>
        <v>#VALUE!</v>
      </c>
      <c r="AW259" s="64" t="e">
        <f t="shared" si="195"/>
        <v>#VALUE!</v>
      </c>
      <c r="AX259" s="64" t="e">
        <f t="shared" si="195"/>
        <v>#VALUE!</v>
      </c>
      <c r="AY259" s="64" t="e">
        <f t="shared" si="195"/>
        <v>#VALUE!</v>
      </c>
      <c r="AZ259" s="64" t="e">
        <f t="shared" si="195"/>
        <v>#VALUE!</v>
      </c>
      <c r="BA259" s="64" t="e">
        <f t="shared" si="195"/>
        <v>#VALUE!</v>
      </c>
      <c r="BB259" s="64" t="e">
        <f t="shared" si="195"/>
        <v>#VALUE!</v>
      </c>
      <c r="BC259" s="64" t="e">
        <f t="shared" si="195"/>
        <v>#VALUE!</v>
      </c>
      <c r="BD259" s="64" t="e">
        <f t="shared" si="195"/>
        <v>#VALUE!</v>
      </c>
      <c r="BE259" s="64" t="e">
        <f t="shared" si="195"/>
        <v>#VALUE!</v>
      </c>
      <c r="BF259" s="200" t="e">
        <f t="shared" si="189"/>
        <v>#VALUE!</v>
      </c>
    </row>
    <row r="260" spans="15:59" ht="14.4" hidden="1" customHeight="1" x14ac:dyDescent="0.3">
      <c r="O260" s="287"/>
      <c r="P260" s="288"/>
      <c r="Q260" s="289"/>
      <c r="R260" s="277" t="s">
        <v>125</v>
      </c>
      <c r="S260" s="278"/>
      <c r="T260" s="278"/>
      <c r="U260" s="278"/>
      <c r="V260" s="278"/>
      <c r="W260" s="279"/>
      <c r="X260" s="73"/>
      <c r="Y260" s="73"/>
      <c r="Z260" s="73"/>
      <c r="AA260" s="64" t="e">
        <f t="shared" ref="AA260:BE260" si="196">COUNTIFS($F$13:$F$22,$O$236,$L$13:$L$22,"HT",AA$13:AA$54,"AU")+COUNTIFS($F$13:$F$22,$O$236,$L$13:$L$22,"HT",AA$13:AA$54,"TR-AU")</f>
        <v>#VALUE!</v>
      </c>
      <c r="AB260" s="64" t="e">
        <f t="shared" si="196"/>
        <v>#VALUE!</v>
      </c>
      <c r="AC260" s="64" t="e">
        <f t="shared" si="196"/>
        <v>#VALUE!</v>
      </c>
      <c r="AD260" s="64" t="e">
        <f t="shared" si="196"/>
        <v>#VALUE!</v>
      </c>
      <c r="AE260" s="64" t="e">
        <f t="shared" si="196"/>
        <v>#VALUE!</v>
      </c>
      <c r="AF260" s="64" t="e">
        <f t="shared" si="196"/>
        <v>#VALUE!</v>
      </c>
      <c r="AG260" s="64" t="e">
        <f t="shared" si="196"/>
        <v>#VALUE!</v>
      </c>
      <c r="AH260" s="64" t="e">
        <f t="shared" si="196"/>
        <v>#VALUE!</v>
      </c>
      <c r="AI260" s="64" t="e">
        <f t="shared" si="196"/>
        <v>#VALUE!</v>
      </c>
      <c r="AJ260" s="64" t="e">
        <f t="shared" si="196"/>
        <v>#VALUE!</v>
      </c>
      <c r="AK260" s="64" t="e">
        <f t="shared" si="196"/>
        <v>#VALUE!</v>
      </c>
      <c r="AL260" s="64" t="e">
        <f t="shared" si="196"/>
        <v>#VALUE!</v>
      </c>
      <c r="AM260" s="64" t="e">
        <f t="shared" si="196"/>
        <v>#VALUE!</v>
      </c>
      <c r="AN260" s="64" t="e">
        <f t="shared" si="196"/>
        <v>#VALUE!</v>
      </c>
      <c r="AO260" s="64" t="e">
        <f t="shared" si="196"/>
        <v>#VALUE!</v>
      </c>
      <c r="AP260" s="64" t="e">
        <f t="shared" si="196"/>
        <v>#VALUE!</v>
      </c>
      <c r="AQ260" s="64" t="e">
        <f t="shared" si="196"/>
        <v>#VALUE!</v>
      </c>
      <c r="AR260" s="64" t="e">
        <f t="shared" si="196"/>
        <v>#VALUE!</v>
      </c>
      <c r="AS260" s="64" t="e">
        <f t="shared" si="196"/>
        <v>#VALUE!</v>
      </c>
      <c r="AT260" s="64" t="e">
        <f t="shared" si="196"/>
        <v>#VALUE!</v>
      </c>
      <c r="AU260" s="64" t="e">
        <f t="shared" si="196"/>
        <v>#VALUE!</v>
      </c>
      <c r="AV260" s="64" t="e">
        <f t="shared" si="196"/>
        <v>#VALUE!</v>
      </c>
      <c r="AW260" s="64" t="e">
        <f t="shared" si="196"/>
        <v>#VALUE!</v>
      </c>
      <c r="AX260" s="64" t="e">
        <f t="shared" si="196"/>
        <v>#VALUE!</v>
      </c>
      <c r="AY260" s="64" t="e">
        <f t="shared" si="196"/>
        <v>#VALUE!</v>
      </c>
      <c r="AZ260" s="64" t="e">
        <f t="shared" si="196"/>
        <v>#VALUE!</v>
      </c>
      <c r="BA260" s="64" t="e">
        <f t="shared" si="196"/>
        <v>#VALUE!</v>
      </c>
      <c r="BB260" s="64" t="e">
        <f t="shared" si="196"/>
        <v>#VALUE!</v>
      </c>
      <c r="BC260" s="64" t="e">
        <f t="shared" si="196"/>
        <v>#VALUE!</v>
      </c>
      <c r="BD260" s="64" t="e">
        <f t="shared" si="196"/>
        <v>#VALUE!</v>
      </c>
      <c r="BE260" s="64" t="e">
        <f t="shared" si="196"/>
        <v>#VALUE!</v>
      </c>
      <c r="BF260" s="200" t="e">
        <f t="shared" si="189"/>
        <v>#VALUE!</v>
      </c>
    </row>
    <row r="261" spans="15:59" ht="14.4" hidden="1" customHeight="1" x14ac:dyDescent="0.3">
      <c r="O261" s="287"/>
      <c r="P261" s="288"/>
      <c r="Q261" s="289"/>
      <c r="R261" s="277" t="s">
        <v>128</v>
      </c>
      <c r="S261" s="278"/>
      <c r="T261" s="278"/>
      <c r="U261" s="278"/>
      <c r="V261" s="278"/>
      <c r="W261" s="279"/>
      <c r="X261" s="73"/>
      <c r="Y261" s="73"/>
      <c r="Z261" s="73"/>
      <c r="AA261" s="64" t="e">
        <f t="shared" ref="AA261:BE261" si="197">COUNTIFS($F$13:$F$22,$O$236,AA13:AA54,"A")+COUNTIFS($F$13:$F$22,$O$236,AA13:AA54,"SL")</f>
        <v>#VALUE!</v>
      </c>
      <c r="AB261" s="64" t="e">
        <f t="shared" si="197"/>
        <v>#VALUE!</v>
      </c>
      <c r="AC261" s="64" t="e">
        <f t="shared" si="197"/>
        <v>#VALUE!</v>
      </c>
      <c r="AD261" s="64" t="e">
        <f t="shared" si="197"/>
        <v>#VALUE!</v>
      </c>
      <c r="AE261" s="64" t="e">
        <f t="shared" si="197"/>
        <v>#VALUE!</v>
      </c>
      <c r="AF261" s="64" t="e">
        <f t="shared" si="197"/>
        <v>#VALUE!</v>
      </c>
      <c r="AG261" s="64" t="e">
        <f t="shared" si="197"/>
        <v>#VALUE!</v>
      </c>
      <c r="AH261" s="64" t="e">
        <f t="shared" si="197"/>
        <v>#VALUE!</v>
      </c>
      <c r="AI261" s="64" t="e">
        <f t="shared" si="197"/>
        <v>#VALUE!</v>
      </c>
      <c r="AJ261" s="64" t="e">
        <f t="shared" si="197"/>
        <v>#VALUE!</v>
      </c>
      <c r="AK261" s="64" t="e">
        <f t="shared" si="197"/>
        <v>#VALUE!</v>
      </c>
      <c r="AL261" s="64" t="e">
        <f t="shared" si="197"/>
        <v>#VALUE!</v>
      </c>
      <c r="AM261" s="64" t="e">
        <f t="shared" si="197"/>
        <v>#VALUE!</v>
      </c>
      <c r="AN261" s="64" t="e">
        <f t="shared" si="197"/>
        <v>#VALUE!</v>
      </c>
      <c r="AO261" s="64" t="e">
        <f t="shared" si="197"/>
        <v>#VALUE!</v>
      </c>
      <c r="AP261" s="64" t="e">
        <f t="shared" si="197"/>
        <v>#VALUE!</v>
      </c>
      <c r="AQ261" s="64" t="e">
        <f t="shared" si="197"/>
        <v>#VALUE!</v>
      </c>
      <c r="AR261" s="64" t="e">
        <f t="shared" si="197"/>
        <v>#VALUE!</v>
      </c>
      <c r="AS261" s="64" t="e">
        <f t="shared" si="197"/>
        <v>#VALUE!</v>
      </c>
      <c r="AT261" s="64" t="e">
        <f t="shared" si="197"/>
        <v>#VALUE!</v>
      </c>
      <c r="AU261" s="64" t="e">
        <f t="shared" si="197"/>
        <v>#VALUE!</v>
      </c>
      <c r="AV261" s="64" t="e">
        <f t="shared" si="197"/>
        <v>#VALUE!</v>
      </c>
      <c r="AW261" s="64" t="e">
        <f t="shared" si="197"/>
        <v>#VALUE!</v>
      </c>
      <c r="AX261" s="64" t="e">
        <f t="shared" si="197"/>
        <v>#VALUE!</v>
      </c>
      <c r="AY261" s="64" t="e">
        <f t="shared" si="197"/>
        <v>#VALUE!</v>
      </c>
      <c r="AZ261" s="64" t="e">
        <f t="shared" si="197"/>
        <v>#VALUE!</v>
      </c>
      <c r="BA261" s="64" t="e">
        <f t="shared" si="197"/>
        <v>#VALUE!</v>
      </c>
      <c r="BB261" s="64" t="e">
        <f t="shared" si="197"/>
        <v>#VALUE!</v>
      </c>
      <c r="BC261" s="64" t="e">
        <f t="shared" si="197"/>
        <v>#VALUE!</v>
      </c>
      <c r="BD261" s="64" t="e">
        <f t="shared" si="197"/>
        <v>#VALUE!</v>
      </c>
      <c r="BE261" s="64" t="e">
        <f t="shared" si="197"/>
        <v>#VALUE!</v>
      </c>
      <c r="BF261" s="200" t="e">
        <f t="shared" si="189"/>
        <v>#VALUE!</v>
      </c>
      <c r="BG261" s="205" t="e">
        <f>(BF261+BF265)-SUMIFS($R$13:$R$129,$F$13:$F$129,$O$236)</f>
        <v>#VALUE!</v>
      </c>
    </row>
    <row r="262" spans="15:59" ht="14.4" hidden="1" customHeight="1" x14ac:dyDescent="0.3">
      <c r="O262" s="287"/>
      <c r="P262" s="288"/>
      <c r="Q262" s="289"/>
      <c r="R262" s="277" t="s">
        <v>131</v>
      </c>
      <c r="S262" s="278"/>
      <c r="T262" s="278"/>
      <c r="U262" s="278"/>
      <c r="V262" s="278"/>
      <c r="W262" s="279"/>
      <c r="X262" s="73"/>
      <c r="Y262" s="73"/>
      <c r="Z262" s="73"/>
      <c r="AA262" s="74" t="e">
        <f>AA263+(AA264/2)</f>
        <v>#VALUE!</v>
      </c>
      <c r="AB262" s="74" t="e">
        <f t="shared" ref="AB262:BE262" si="198">AB263+(AB264/2)</f>
        <v>#VALUE!</v>
      </c>
      <c r="AC262" s="74" t="e">
        <f t="shared" si="198"/>
        <v>#VALUE!</v>
      </c>
      <c r="AD262" s="74" t="e">
        <f t="shared" si="198"/>
        <v>#VALUE!</v>
      </c>
      <c r="AE262" s="74" t="e">
        <f t="shared" si="198"/>
        <v>#VALUE!</v>
      </c>
      <c r="AF262" s="74" t="e">
        <f t="shared" si="198"/>
        <v>#VALUE!</v>
      </c>
      <c r="AG262" s="74" t="e">
        <f t="shared" si="198"/>
        <v>#VALUE!</v>
      </c>
      <c r="AH262" s="74" t="e">
        <f t="shared" si="198"/>
        <v>#VALUE!</v>
      </c>
      <c r="AI262" s="74" t="e">
        <f t="shared" si="198"/>
        <v>#VALUE!</v>
      </c>
      <c r="AJ262" s="74" t="e">
        <f t="shared" si="198"/>
        <v>#VALUE!</v>
      </c>
      <c r="AK262" s="74" t="e">
        <f t="shared" si="198"/>
        <v>#VALUE!</v>
      </c>
      <c r="AL262" s="74" t="e">
        <f t="shared" si="198"/>
        <v>#VALUE!</v>
      </c>
      <c r="AM262" s="74" t="e">
        <f t="shared" si="198"/>
        <v>#VALUE!</v>
      </c>
      <c r="AN262" s="74" t="e">
        <f t="shared" si="198"/>
        <v>#VALUE!</v>
      </c>
      <c r="AO262" s="74" t="e">
        <f t="shared" si="198"/>
        <v>#VALUE!</v>
      </c>
      <c r="AP262" s="74" t="e">
        <f t="shared" si="198"/>
        <v>#VALUE!</v>
      </c>
      <c r="AQ262" s="74" t="e">
        <f t="shared" si="198"/>
        <v>#VALUE!</v>
      </c>
      <c r="AR262" s="74" t="e">
        <f t="shared" si="198"/>
        <v>#VALUE!</v>
      </c>
      <c r="AS262" s="74" t="e">
        <f t="shared" si="198"/>
        <v>#VALUE!</v>
      </c>
      <c r="AT262" s="74" t="e">
        <f t="shared" si="198"/>
        <v>#VALUE!</v>
      </c>
      <c r="AU262" s="74" t="e">
        <f t="shared" si="198"/>
        <v>#VALUE!</v>
      </c>
      <c r="AV262" s="74" t="e">
        <f t="shared" si="198"/>
        <v>#VALUE!</v>
      </c>
      <c r="AW262" s="74" t="e">
        <f t="shared" si="198"/>
        <v>#VALUE!</v>
      </c>
      <c r="AX262" s="74" t="e">
        <f t="shared" si="198"/>
        <v>#VALUE!</v>
      </c>
      <c r="AY262" s="74" t="e">
        <f t="shared" si="198"/>
        <v>#VALUE!</v>
      </c>
      <c r="AZ262" s="74" t="e">
        <f t="shared" si="198"/>
        <v>#VALUE!</v>
      </c>
      <c r="BA262" s="74" t="e">
        <f t="shared" si="198"/>
        <v>#VALUE!</v>
      </c>
      <c r="BB262" s="74" t="e">
        <f t="shared" si="198"/>
        <v>#VALUE!</v>
      </c>
      <c r="BC262" s="74" t="e">
        <f t="shared" si="198"/>
        <v>#VALUE!</v>
      </c>
      <c r="BD262" s="74" t="e">
        <f t="shared" si="198"/>
        <v>#VALUE!</v>
      </c>
      <c r="BE262" s="74" t="e">
        <f t="shared" si="198"/>
        <v>#VALUE!</v>
      </c>
      <c r="BF262" s="204" t="e">
        <f t="shared" si="189"/>
        <v>#VALUE!</v>
      </c>
    </row>
    <row r="263" spans="15:59" ht="14.4" hidden="1" customHeight="1" x14ac:dyDescent="0.3">
      <c r="O263" s="287"/>
      <c r="P263" s="288"/>
      <c r="Q263" s="289"/>
      <c r="R263" s="277" t="s">
        <v>122</v>
      </c>
      <c r="S263" s="278"/>
      <c r="T263" s="278"/>
      <c r="U263" s="278"/>
      <c r="V263" s="278"/>
      <c r="W263" s="279"/>
      <c r="X263" s="73"/>
      <c r="Y263" s="73"/>
      <c r="Z263" s="73"/>
      <c r="AA263" s="64" t="e">
        <f t="shared" ref="AA263:BE263" si="199">COUNTIFS($F$13:$F$22,$O$236,$L$13:$L$22,"FT",AA$13:AA$54,"A")+COUNTIFS($F$13:$F$22,$O$236,$L$13:$L$22,"FT",AA$13:AA$54,"SL")</f>
        <v>#VALUE!</v>
      </c>
      <c r="AB263" s="64" t="e">
        <f t="shared" si="199"/>
        <v>#VALUE!</v>
      </c>
      <c r="AC263" s="64" t="e">
        <f t="shared" si="199"/>
        <v>#VALUE!</v>
      </c>
      <c r="AD263" s="64" t="e">
        <f t="shared" si="199"/>
        <v>#VALUE!</v>
      </c>
      <c r="AE263" s="64" t="e">
        <f t="shared" si="199"/>
        <v>#VALUE!</v>
      </c>
      <c r="AF263" s="64" t="e">
        <f t="shared" si="199"/>
        <v>#VALUE!</v>
      </c>
      <c r="AG263" s="64" t="e">
        <f t="shared" si="199"/>
        <v>#VALUE!</v>
      </c>
      <c r="AH263" s="64" t="e">
        <f t="shared" si="199"/>
        <v>#VALUE!</v>
      </c>
      <c r="AI263" s="64" t="e">
        <f t="shared" si="199"/>
        <v>#VALUE!</v>
      </c>
      <c r="AJ263" s="64" t="e">
        <f t="shared" si="199"/>
        <v>#VALUE!</v>
      </c>
      <c r="AK263" s="64" t="e">
        <f t="shared" si="199"/>
        <v>#VALUE!</v>
      </c>
      <c r="AL263" s="64" t="e">
        <f t="shared" si="199"/>
        <v>#VALUE!</v>
      </c>
      <c r="AM263" s="64" t="e">
        <f t="shared" si="199"/>
        <v>#VALUE!</v>
      </c>
      <c r="AN263" s="64" t="e">
        <f t="shared" si="199"/>
        <v>#VALUE!</v>
      </c>
      <c r="AO263" s="64" t="e">
        <f t="shared" si="199"/>
        <v>#VALUE!</v>
      </c>
      <c r="AP263" s="64" t="e">
        <f t="shared" si="199"/>
        <v>#VALUE!</v>
      </c>
      <c r="AQ263" s="64" t="e">
        <f t="shared" si="199"/>
        <v>#VALUE!</v>
      </c>
      <c r="AR263" s="64" t="e">
        <f t="shared" si="199"/>
        <v>#VALUE!</v>
      </c>
      <c r="AS263" s="64" t="e">
        <f t="shared" si="199"/>
        <v>#VALUE!</v>
      </c>
      <c r="AT263" s="64" t="e">
        <f t="shared" si="199"/>
        <v>#VALUE!</v>
      </c>
      <c r="AU263" s="64" t="e">
        <f t="shared" si="199"/>
        <v>#VALUE!</v>
      </c>
      <c r="AV263" s="64" t="e">
        <f t="shared" si="199"/>
        <v>#VALUE!</v>
      </c>
      <c r="AW263" s="64" t="e">
        <f t="shared" si="199"/>
        <v>#VALUE!</v>
      </c>
      <c r="AX263" s="64" t="e">
        <f t="shared" si="199"/>
        <v>#VALUE!</v>
      </c>
      <c r="AY263" s="64" t="e">
        <f t="shared" si="199"/>
        <v>#VALUE!</v>
      </c>
      <c r="AZ263" s="64" t="e">
        <f t="shared" si="199"/>
        <v>#VALUE!</v>
      </c>
      <c r="BA263" s="64" t="e">
        <f t="shared" si="199"/>
        <v>#VALUE!</v>
      </c>
      <c r="BB263" s="64" t="e">
        <f t="shared" si="199"/>
        <v>#VALUE!</v>
      </c>
      <c r="BC263" s="64" t="e">
        <f t="shared" si="199"/>
        <v>#VALUE!</v>
      </c>
      <c r="BD263" s="64" t="e">
        <f t="shared" si="199"/>
        <v>#VALUE!</v>
      </c>
      <c r="BE263" s="64" t="e">
        <f t="shared" si="199"/>
        <v>#VALUE!</v>
      </c>
      <c r="BF263" s="200" t="e">
        <f t="shared" si="189"/>
        <v>#VALUE!</v>
      </c>
    </row>
    <row r="264" spans="15:59" ht="14.4" hidden="1" customHeight="1" x14ac:dyDescent="0.3">
      <c r="O264" s="287"/>
      <c r="P264" s="288"/>
      <c r="Q264" s="289"/>
      <c r="R264" s="277" t="s">
        <v>137</v>
      </c>
      <c r="S264" s="278"/>
      <c r="T264" s="278"/>
      <c r="U264" s="278"/>
      <c r="V264" s="278"/>
      <c r="W264" s="279"/>
      <c r="X264" s="73"/>
      <c r="Y264" s="73"/>
      <c r="Z264" s="73"/>
      <c r="AA264" s="64" t="e">
        <f t="shared" ref="AA264:BE264" si="200">COUNTIFS($F$13:$F$22,$O$236,$L$13:$L$22,"HT",AA$13:AA$54,"A")+COUNTIFS($F$13:$F$22,$O$236,$L$13:$L$22,"HT",AA$13:AA$54,"SL")</f>
        <v>#VALUE!</v>
      </c>
      <c r="AB264" s="64" t="e">
        <f t="shared" si="200"/>
        <v>#VALUE!</v>
      </c>
      <c r="AC264" s="64" t="e">
        <f t="shared" si="200"/>
        <v>#VALUE!</v>
      </c>
      <c r="AD264" s="64" t="e">
        <f t="shared" si="200"/>
        <v>#VALUE!</v>
      </c>
      <c r="AE264" s="64" t="e">
        <f t="shared" si="200"/>
        <v>#VALUE!</v>
      </c>
      <c r="AF264" s="64" t="e">
        <f t="shared" si="200"/>
        <v>#VALUE!</v>
      </c>
      <c r="AG264" s="64" t="e">
        <f t="shared" si="200"/>
        <v>#VALUE!</v>
      </c>
      <c r="AH264" s="64" t="e">
        <f t="shared" si="200"/>
        <v>#VALUE!</v>
      </c>
      <c r="AI264" s="64" t="e">
        <f t="shared" si="200"/>
        <v>#VALUE!</v>
      </c>
      <c r="AJ264" s="64" t="e">
        <f t="shared" si="200"/>
        <v>#VALUE!</v>
      </c>
      <c r="AK264" s="64" t="e">
        <f t="shared" si="200"/>
        <v>#VALUE!</v>
      </c>
      <c r="AL264" s="64" t="e">
        <f t="shared" si="200"/>
        <v>#VALUE!</v>
      </c>
      <c r="AM264" s="64" t="e">
        <f t="shared" si="200"/>
        <v>#VALUE!</v>
      </c>
      <c r="AN264" s="64" t="e">
        <f t="shared" si="200"/>
        <v>#VALUE!</v>
      </c>
      <c r="AO264" s="64" t="e">
        <f t="shared" si="200"/>
        <v>#VALUE!</v>
      </c>
      <c r="AP264" s="64" t="e">
        <f t="shared" si="200"/>
        <v>#VALUE!</v>
      </c>
      <c r="AQ264" s="64" t="e">
        <f t="shared" si="200"/>
        <v>#VALUE!</v>
      </c>
      <c r="AR264" s="64" t="e">
        <f t="shared" si="200"/>
        <v>#VALUE!</v>
      </c>
      <c r="AS264" s="64" t="e">
        <f t="shared" si="200"/>
        <v>#VALUE!</v>
      </c>
      <c r="AT264" s="64" t="e">
        <f t="shared" si="200"/>
        <v>#VALUE!</v>
      </c>
      <c r="AU264" s="64" t="e">
        <f t="shared" si="200"/>
        <v>#VALUE!</v>
      </c>
      <c r="AV264" s="64" t="e">
        <f t="shared" si="200"/>
        <v>#VALUE!</v>
      </c>
      <c r="AW264" s="64" t="e">
        <f t="shared" si="200"/>
        <v>#VALUE!</v>
      </c>
      <c r="AX264" s="64" t="e">
        <f t="shared" si="200"/>
        <v>#VALUE!</v>
      </c>
      <c r="AY264" s="64" t="e">
        <f t="shared" si="200"/>
        <v>#VALUE!</v>
      </c>
      <c r="AZ264" s="64" t="e">
        <f t="shared" si="200"/>
        <v>#VALUE!</v>
      </c>
      <c r="BA264" s="64" t="e">
        <f t="shared" si="200"/>
        <v>#VALUE!</v>
      </c>
      <c r="BB264" s="64" t="e">
        <f t="shared" si="200"/>
        <v>#VALUE!</v>
      </c>
      <c r="BC264" s="64" t="e">
        <f t="shared" si="200"/>
        <v>#VALUE!</v>
      </c>
      <c r="BD264" s="64" t="e">
        <f t="shared" si="200"/>
        <v>#VALUE!</v>
      </c>
      <c r="BE264" s="64" t="e">
        <f t="shared" si="200"/>
        <v>#VALUE!</v>
      </c>
      <c r="BF264" s="200" t="e">
        <f t="shared" si="189"/>
        <v>#VALUE!</v>
      </c>
    </row>
    <row r="265" spans="15:59" ht="14.4" hidden="1" customHeight="1" x14ac:dyDescent="0.3">
      <c r="O265" s="287"/>
      <c r="P265" s="288"/>
      <c r="Q265" s="289"/>
      <c r="R265" s="277" t="s">
        <v>140</v>
      </c>
      <c r="S265" s="278"/>
      <c r="T265" s="278"/>
      <c r="U265" s="278"/>
      <c r="V265" s="278"/>
      <c r="W265" s="279"/>
      <c r="X265" s="73"/>
      <c r="Y265" s="73"/>
      <c r="Z265" s="73"/>
      <c r="AA265" s="64" t="e">
        <f t="shared" ref="AA265:BE265" si="201">COUNTIFS($F$13:$F$22,$O$236,AA13:AA54,"U")+COUNTIFS($F$13:$F$22,$O$236,AA13:AA54,"UC")+COUNTIFS($F$13:$F$22,$O$236,AA13:AA54,"NCNS")+COUNTIFS($F$13:$F$22,$O$236,AA13:AA54,"TR-U")+COUNTIFS($F$13:$F$22,$O$236,AA13:AA54,"TR-UC")+COUNTIFS($F$13:$F$22,$O$236,AA13:AA54,"TR-NCNS")</f>
        <v>#VALUE!</v>
      </c>
      <c r="AB265" s="64" t="e">
        <f t="shared" si="201"/>
        <v>#VALUE!</v>
      </c>
      <c r="AC265" s="64" t="e">
        <f t="shared" si="201"/>
        <v>#VALUE!</v>
      </c>
      <c r="AD265" s="64" t="e">
        <f t="shared" si="201"/>
        <v>#VALUE!</v>
      </c>
      <c r="AE265" s="64" t="e">
        <f t="shared" si="201"/>
        <v>#VALUE!</v>
      </c>
      <c r="AF265" s="64" t="e">
        <f t="shared" si="201"/>
        <v>#VALUE!</v>
      </c>
      <c r="AG265" s="64" t="e">
        <f t="shared" si="201"/>
        <v>#VALUE!</v>
      </c>
      <c r="AH265" s="64" t="e">
        <f t="shared" si="201"/>
        <v>#VALUE!</v>
      </c>
      <c r="AI265" s="64" t="e">
        <f t="shared" si="201"/>
        <v>#VALUE!</v>
      </c>
      <c r="AJ265" s="64" t="e">
        <f t="shared" si="201"/>
        <v>#VALUE!</v>
      </c>
      <c r="AK265" s="64" t="e">
        <f t="shared" si="201"/>
        <v>#VALUE!</v>
      </c>
      <c r="AL265" s="64" t="e">
        <f t="shared" si="201"/>
        <v>#VALUE!</v>
      </c>
      <c r="AM265" s="64" t="e">
        <f t="shared" si="201"/>
        <v>#VALUE!</v>
      </c>
      <c r="AN265" s="64" t="e">
        <f t="shared" si="201"/>
        <v>#VALUE!</v>
      </c>
      <c r="AO265" s="64" t="e">
        <f t="shared" si="201"/>
        <v>#VALUE!</v>
      </c>
      <c r="AP265" s="64" t="e">
        <f t="shared" si="201"/>
        <v>#VALUE!</v>
      </c>
      <c r="AQ265" s="64" t="e">
        <f t="shared" si="201"/>
        <v>#VALUE!</v>
      </c>
      <c r="AR265" s="64" t="e">
        <f t="shared" si="201"/>
        <v>#VALUE!</v>
      </c>
      <c r="AS265" s="64" t="e">
        <f t="shared" si="201"/>
        <v>#VALUE!</v>
      </c>
      <c r="AT265" s="64" t="e">
        <f t="shared" si="201"/>
        <v>#VALUE!</v>
      </c>
      <c r="AU265" s="64" t="e">
        <f t="shared" si="201"/>
        <v>#VALUE!</v>
      </c>
      <c r="AV265" s="64" t="e">
        <f t="shared" si="201"/>
        <v>#VALUE!</v>
      </c>
      <c r="AW265" s="64" t="e">
        <f t="shared" si="201"/>
        <v>#VALUE!</v>
      </c>
      <c r="AX265" s="64" t="e">
        <f t="shared" si="201"/>
        <v>#VALUE!</v>
      </c>
      <c r="AY265" s="64" t="e">
        <f t="shared" si="201"/>
        <v>#VALUE!</v>
      </c>
      <c r="AZ265" s="64" t="e">
        <f t="shared" si="201"/>
        <v>#VALUE!</v>
      </c>
      <c r="BA265" s="64" t="e">
        <f t="shared" si="201"/>
        <v>#VALUE!</v>
      </c>
      <c r="BB265" s="64" t="e">
        <f t="shared" si="201"/>
        <v>#VALUE!</v>
      </c>
      <c r="BC265" s="64" t="e">
        <f t="shared" si="201"/>
        <v>#VALUE!</v>
      </c>
      <c r="BD265" s="64" t="e">
        <f t="shared" si="201"/>
        <v>#VALUE!</v>
      </c>
      <c r="BE265" s="64" t="e">
        <f t="shared" si="201"/>
        <v>#VALUE!</v>
      </c>
      <c r="BF265" s="200" t="e">
        <f t="shared" si="189"/>
        <v>#VALUE!</v>
      </c>
    </row>
    <row r="266" spans="15:59" ht="14.4" hidden="1" customHeight="1" x14ac:dyDescent="0.3">
      <c r="O266" s="287"/>
      <c r="P266" s="288"/>
      <c r="Q266" s="289"/>
      <c r="R266" s="277" t="s">
        <v>143</v>
      </c>
      <c r="S266" s="278"/>
      <c r="T266" s="278"/>
      <c r="U266" s="278"/>
      <c r="V266" s="278"/>
      <c r="W266" s="279"/>
      <c r="X266" s="73"/>
      <c r="Y266" s="73"/>
      <c r="Z266" s="73"/>
      <c r="AA266" s="74" t="e">
        <f>AA267+(AA268/2)</f>
        <v>#VALUE!</v>
      </c>
      <c r="AB266" s="74" t="e">
        <f t="shared" ref="AB266:BE266" si="202">AB267+(AB268/2)</f>
        <v>#VALUE!</v>
      </c>
      <c r="AC266" s="74" t="e">
        <f t="shared" si="202"/>
        <v>#VALUE!</v>
      </c>
      <c r="AD266" s="74" t="e">
        <f t="shared" si="202"/>
        <v>#VALUE!</v>
      </c>
      <c r="AE266" s="74" t="e">
        <f t="shared" si="202"/>
        <v>#VALUE!</v>
      </c>
      <c r="AF266" s="74" t="e">
        <f t="shared" si="202"/>
        <v>#VALUE!</v>
      </c>
      <c r="AG266" s="74" t="e">
        <f t="shared" si="202"/>
        <v>#VALUE!</v>
      </c>
      <c r="AH266" s="74" t="e">
        <f t="shared" si="202"/>
        <v>#VALUE!</v>
      </c>
      <c r="AI266" s="74" t="e">
        <f t="shared" si="202"/>
        <v>#VALUE!</v>
      </c>
      <c r="AJ266" s="74" t="e">
        <f t="shared" si="202"/>
        <v>#VALUE!</v>
      </c>
      <c r="AK266" s="74" t="e">
        <f t="shared" si="202"/>
        <v>#VALUE!</v>
      </c>
      <c r="AL266" s="74" t="e">
        <f t="shared" si="202"/>
        <v>#VALUE!</v>
      </c>
      <c r="AM266" s="74" t="e">
        <f t="shared" si="202"/>
        <v>#VALUE!</v>
      </c>
      <c r="AN266" s="74" t="e">
        <f t="shared" si="202"/>
        <v>#VALUE!</v>
      </c>
      <c r="AO266" s="74" t="e">
        <f t="shared" si="202"/>
        <v>#VALUE!</v>
      </c>
      <c r="AP266" s="74" t="e">
        <f t="shared" si="202"/>
        <v>#VALUE!</v>
      </c>
      <c r="AQ266" s="74" t="e">
        <f t="shared" si="202"/>
        <v>#VALUE!</v>
      </c>
      <c r="AR266" s="74" t="e">
        <f t="shared" si="202"/>
        <v>#VALUE!</v>
      </c>
      <c r="AS266" s="74" t="e">
        <f t="shared" si="202"/>
        <v>#VALUE!</v>
      </c>
      <c r="AT266" s="74" t="e">
        <f t="shared" si="202"/>
        <v>#VALUE!</v>
      </c>
      <c r="AU266" s="74" t="e">
        <f t="shared" si="202"/>
        <v>#VALUE!</v>
      </c>
      <c r="AV266" s="74" t="e">
        <f t="shared" si="202"/>
        <v>#VALUE!</v>
      </c>
      <c r="AW266" s="74" t="e">
        <f t="shared" si="202"/>
        <v>#VALUE!</v>
      </c>
      <c r="AX266" s="74" t="e">
        <f t="shared" si="202"/>
        <v>#VALUE!</v>
      </c>
      <c r="AY266" s="74" t="e">
        <f t="shared" si="202"/>
        <v>#VALUE!</v>
      </c>
      <c r="AZ266" s="74" t="e">
        <f t="shared" si="202"/>
        <v>#VALUE!</v>
      </c>
      <c r="BA266" s="74" t="e">
        <f t="shared" si="202"/>
        <v>#VALUE!</v>
      </c>
      <c r="BB266" s="74" t="e">
        <f t="shared" si="202"/>
        <v>#VALUE!</v>
      </c>
      <c r="BC266" s="74" t="e">
        <f t="shared" si="202"/>
        <v>#VALUE!</v>
      </c>
      <c r="BD266" s="74" t="e">
        <f t="shared" si="202"/>
        <v>#VALUE!</v>
      </c>
      <c r="BE266" s="74" t="e">
        <f t="shared" si="202"/>
        <v>#VALUE!</v>
      </c>
      <c r="BF266" s="204" t="e">
        <f t="shared" si="189"/>
        <v>#VALUE!</v>
      </c>
    </row>
    <row r="267" spans="15:59" ht="14.4" hidden="1" customHeight="1" x14ac:dyDescent="0.3">
      <c r="O267" s="287"/>
      <c r="P267" s="288"/>
      <c r="Q267" s="289"/>
      <c r="R267" s="277" t="s">
        <v>146</v>
      </c>
      <c r="S267" s="278"/>
      <c r="T267" s="278"/>
      <c r="U267" s="278"/>
      <c r="V267" s="278"/>
      <c r="W267" s="279"/>
      <c r="X267" s="73"/>
      <c r="Y267" s="73"/>
      <c r="Z267" s="73"/>
      <c r="AA267" s="64" t="e">
        <f t="shared" ref="AA267:BE267" si="203">COUNTIFS($F$13:$F$22,$O$236,$L$13:$L$22,"FT",AA$13:AA$54,"U")+COUNTIFS($F$13:$F$22,$O$236,$L$13:$L$22,"FT",AA$13:AA$54,"UC")+COUNTIFS($F$13:$F$22,$O$236,$L$13:$L$22,"FT",AA$13:AA$54,"NCNS")+COUNTIFS($F$13:$F$22,$O$236,$L$13:$L$22,"FT",AA$13:AA$54,"TR-U")+COUNTIFS($F$13:$F$22,$O$236,$L$13:$L$22,"FT",AA$13:AA$54,"TR-UC")+COUNTIFS($F$13:$F$22,$O$236,$L$13:$L$22,"FT",AA$13:AA$54,"TR-NCNS")</f>
        <v>#VALUE!</v>
      </c>
      <c r="AB267" s="64" t="e">
        <f t="shared" si="203"/>
        <v>#VALUE!</v>
      </c>
      <c r="AC267" s="64" t="e">
        <f t="shared" si="203"/>
        <v>#VALUE!</v>
      </c>
      <c r="AD267" s="64" t="e">
        <f t="shared" si="203"/>
        <v>#VALUE!</v>
      </c>
      <c r="AE267" s="64" t="e">
        <f t="shared" si="203"/>
        <v>#VALUE!</v>
      </c>
      <c r="AF267" s="64" t="e">
        <f t="shared" si="203"/>
        <v>#VALUE!</v>
      </c>
      <c r="AG267" s="64" t="e">
        <f t="shared" si="203"/>
        <v>#VALUE!</v>
      </c>
      <c r="AH267" s="64" t="e">
        <f t="shared" si="203"/>
        <v>#VALUE!</v>
      </c>
      <c r="AI267" s="64" t="e">
        <f t="shared" si="203"/>
        <v>#VALUE!</v>
      </c>
      <c r="AJ267" s="64" t="e">
        <f t="shared" si="203"/>
        <v>#VALUE!</v>
      </c>
      <c r="AK267" s="64" t="e">
        <f t="shared" si="203"/>
        <v>#VALUE!</v>
      </c>
      <c r="AL267" s="64" t="e">
        <f t="shared" si="203"/>
        <v>#VALUE!</v>
      </c>
      <c r="AM267" s="64" t="e">
        <f t="shared" si="203"/>
        <v>#VALUE!</v>
      </c>
      <c r="AN267" s="64" t="e">
        <f t="shared" si="203"/>
        <v>#VALUE!</v>
      </c>
      <c r="AO267" s="64" t="e">
        <f t="shared" si="203"/>
        <v>#VALUE!</v>
      </c>
      <c r="AP267" s="64" t="e">
        <f t="shared" si="203"/>
        <v>#VALUE!</v>
      </c>
      <c r="AQ267" s="64" t="e">
        <f t="shared" si="203"/>
        <v>#VALUE!</v>
      </c>
      <c r="AR267" s="64" t="e">
        <f t="shared" si="203"/>
        <v>#VALUE!</v>
      </c>
      <c r="AS267" s="64" t="e">
        <f t="shared" si="203"/>
        <v>#VALUE!</v>
      </c>
      <c r="AT267" s="64" t="e">
        <f t="shared" si="203"/>
        <v>#VALUE!</v>
      </c>
      <c r="AU267" s="64" t="e">
        <f t="shared" si="203"/>
        <v>#VALUE!</v>
      </c>
      <c r="AV267" s="64" t="e">
        <f t="shared" si="203"/>
        <v>#VALUE!</v>
      </c>
      <c r="AW267" s="64" t="e">
        <f t="shared" si="203"/>
        <v>#VALUE!</v>
      </c>
      <c r="AX267" s="64" t="e">
        <f t="shared" si="203"/>
        <v>#VALUE!</v>
      </c>
      <c r="AY267" s="64" t="e">
        <f t="shared" si="203"/>
        <v>#VALUE!</v>
      </c>
      <c r="AZ267" s="64" t="e">
        <f t="shared" si="203"/>
        <v>#VALUE!</v>
      </c>
      <c r="BA267" s="64" t="e">
        <f t="shared" si="203"/>
        <v>#VALUE!</v>
      </c>
      <c r="BB267" s="64" t="e">
        <f t="shared" si="203"/>
        <v>#VALUE!</v>
      </c>
      <c r="BC267" s="64" t="e">
        <f t="shared" si="203"/>
        <v>#VALUE!</v>
      </c>
      <c r="BD267" s="64" t="e">
        <f t="shared" si="203"/>
        <v>#VALUE!</v>
      </c>
      <c r="BE267" s="64" t="e">
        <f t="shared" si="203"/>
        <v>#VALUE!</v>
      </c>
      <c r="BF267" s="200" t="e">
        <f t="shared" si="189"/>
        <v>#VALUE!</v>
      </c>
    </row>
    <row r="268" spans="15:59" ht="14.4" hidden="1" customHeight="1" x14ac:dyDescent="0.3">
      <c r="O268" s="287"/>
      <c r="P268" s="288"/>
      <c r="Q268" s="289"/>
      <c r="R268" s="277" t="s">
        <v>150</v>
      </c>
      <c r="S268" s="278"/>
      <c r="T268" s="278"/>
      <c r="U268" s="278"/>
      <c r="V268" s="278"/>
      <c r="W268" s="279"/>
      <c r="X268" s="73"/>
      <c r="Y268" s="73"/>
      <c r="Z268" s="73"/>
      <c r="AA268" s="64" t="e">
        <f t="shared" ref="AA268:BE268" si="204">COUNTIFS($F$13:$F$22,$O$236,$L$13:$L$22,"HT",AA$13:AA$54,"U")+COUNTIFS($F$13:$F$22,$O$236,$L$13:$L$22,"HT",AA$13:AA$54,"UC")+COUNTIFS($F$13:$F$22,$O$236,$L$13:$L$22,"HT",AA$13:AA$54,"NCNS")+COUNTIFS($F$13:$F$22,$O$236,$L$13:$L$22,"HT",AA$13:AA$54,"TR-U")+COUNTIFS($F$13:$F$22,$O$236,$L$13:$L$22,"HT",AA$13:AA$54,"TR-UC")+COUNTIFS($F$13:$F$22,$O$236,$L$13:$L$22,"HT",AA$13:AA$54,"TR-NCNS")</f>
        <v>#VALUE!</v>
      </c>
      <c r="AB268" s="64" t="e">
        <f t="shared" si="204"/>
        <v>#VALUE!</v>
      </c>
      <c r="AC268" s="64" t="e">
        <f t="shared" si="204"/>
        <v>#VALUE!</v>
      </c>
      <c r="AD268" s="64" t="e">
        <f t="shared" si="204"/>
        <v>#VALUE!</v>
      </c>
      <c r="AE268" s="64" t="e">
        <f t="shared" si="204"/>
        <v>#VALUE!</v>
      </c>
      <c r="AF268" s="64" t="e">
        <f t="shared" si="204"/>
        <v>#VALUE!</v>
      </c>
      <c r="AG268" s="64" t="e">
        <f t="shared" si="204"/>
        <v>#VALUE!</v>
      </c>
      <c r="AH268" s="64" t="e">
        <f t="shared" si="204"/>
        <v>#VALUE!</v>
      </c>
      <c r="AI268" s="64" t="e">
        <f t="shared" si="204"/>
        <v>#VALUE!</v>
      </c>
      <c r="AJ268" s="64" t="e">
        <f t="shared" si="204"/>
        <v>#VALUE!</v>
      </c>
      <c r="AK268" s="64" t="e">
        <f t="shared" si="204"/>
        <v>#VALUE!</v>
      </c>
      <c r="AL268" s="64" t="e">
        <f t="shared" si="204"/>
        <v>#VALUE!</v>
      </c>
      <c r="AM268" s="64" t="e">
        <f t="shared" si="204"/>
        <v>#VALUE!</v>
      </c>
      <c r="AN268" s="64" t="e">
        <f t="shared" si="204"/>
        <v>#VALUE!</v>
      </c>
      <c r="AO268" s="64" t="e">
        <f t="shared" si="204"/>
        <v>#VALUE!</v>
      </c>
      <c r="AP268" s="64" t="e">
        <f t="shared" si="204"/>
        <v>#VALUE!</v>
      </c>
      <c r="AQ268" s="64" t="e">
        <f t="shared" si="204"/>
        <v>#VALUE!</v>
      </c>
      <c r="AR268" s="64" t="e">
        <f t="shared" si="204"/>
        <v>#VALUE!</v>
      </c>
      <c r="AS268" s="64" t="e">
        <f t="shared" si="204"/>
        <v>#VALUE!</v>
      </c>
      <c r="AT268" s="64" t="e">
        <f t="shared" si="204"/>
        <v>#VALUE!</v>
      </c>
      <c r="AU268" s="64" t="e">
        <f t="shared" si="204"/>
        <v>#VALUE!</v>
      </c>
      <c r="AV268" s="64" t="e">
        <f t="shared" si="204"/>
        <v>#VALUE!</v>
      </c>
      <c r="AW268" s="64" t="e">
        <f t="shared" si="204"/>
        <v>#VALUE!</v>
      </c>
      <c r="AX268" s="64" t="e">
        <f t="shared" si="204"/>
        <v>#VALUE!</v>
      </c>
      <c r="AY268" s="64" t="e">
        <f t="shared" si="204"/>
        <v>#VALUE!</v>
      </c>
      <c r="AZ268" s="64" t="e">
        <f t="shared" si="204"/>
        <v>#VALUE!</v>
      </c>
      <c r="BA268" s="64" t="e">
        <f t="shared" si="204"/>
        <v>#VALUE!</v>
      </c>
      <c r="BB268" s="64" t="e">
        <f t="shared" si="204"/>
        <v>#VALUE!</v>
      </c>
      <c r="BC268" s="64" t="e">
        <f t="shared" si="204"/>
        <v>#VALUE!</v>
      </c>
      <c r="BD268" s="64" t="e">
        <f t="shared" si="204"/>
        <v>#VALUE!</v>
      </c>
      <c r="BE268" s="64" t="e">
        <f t="shared" si="204"/>
        <v>#VALUE!</v>
      </c>
      <c r="BF268" s="200" t="e">
        <f t="shared" si="189"/>
        <v>#VALUE!</v>
      </c>
    </row>
    <row r="269" spans="15:59" ht="14.4" hidden="1" customHeight="1" x14ac:dyDescent="0.3">
      <c r="O269" s="287"/>
      <c r="P269" s="288"/>
      <c r="Q269" s="289"/>
      <c r="R269" s="277" t="s">
        <v>153</v>
      </c>
      <c r="S269" s="278"/>
      <c r="T269" s="278"/>
      <c r="U269" s="278"/>
      <c r="V269" s="278"/>
      <c r="W269" s="279"/>
      <c r="X269" s="73"/>
      <c r="Y269" s="73"/>
      <c r="Z269" s="73"/>
      <c r="AA269" s="64" t="e">
        <f t="shared" ref="AA269:BE269" si="205">COUNTIFS($F$13:$F$22,$O$236,AA13:AA54,"S")+COUNTIFS($F$13:$F$22,$O$236,AA13:AA54,"TR-S")</f>
        <v>#VALUE!</v>
      </c>
      <c r="AB269" s="64" t="e">
        <f t="shared" si="205"/>
        <v>#VALUE!</v>
      </c>
      <c r="AC269" s="64" t="e">
        <f t="shared" si="205"/>
        <v>#VALUE!</v>
      </c>
      <c r="AD269" s="64" t="e">
        <f t="shared" si="205"/>
        <v>#VALUE!</v>
      </c>
      <c r="AE269" s="64" t="e">
        <f t="shared" si="205"/>
        <v>#VALUE!</v>
      </c>
      <c r="AF269" s="64" t="e">
        <f t="shared" si="205"/>
        <v>#VALUE!</v>
      </c>
      <c r="AG269" s="64" t="e">
        <f t="shared" si="205"/>
        <v>#VALUE!</v>
      </c>
      <c r="AH269" s="64" t="e">
        <f t="shared" si="205"/>
        <v>#VALUE!</v>
      </c>
      <c r="AI269" s="64" t="e">
        <f t="shared" si="205"/>
        <v>#VALUE!</v>
      </c>
      <c r="AJ269" s="64" t="e">
        <f t="shared" si="205"/>
        <v>#VALUE!</v>
      </c>
      <c r="AK269" s="64" t="e">
        <f t="shared" si="205"/>
        <v>#VALUE!</v>
      </c>
      <c r="AL269" s="64" t="e">
        <f t="shared" si="205"/>
        <v>#VALUE!</v>
      </c>
      <c r="AM269" s="64" t="e">
        <f t="shared" si="205"/>
        <v>#VALUE!</v>
      </c>
      <c r="AN269" s="64" t="e">
        <f t="shared" si="205"/>
        <v>#VALUE!</v>
      </c>
      <c r="AO269" s="64" t="e">
        <f t="shared" si="205"/>
        <v>#VALUE!</v>
      </c>
      <c r="AP269" s="64" t="e">
        <f t="shared" si="205"/>
        <v>#VALUE!</v>
      </c>
      <c r="AQ269" s="64" t="e">
        <f t="shared" si="205"/>
        <v>#VALUE!</v>
      </c>
      <c r="AR269" s="64" t="e">
        <f t="shared" si="205"/>
        <v>#VALUE!</v>
      </c>
      <c r="AS269" s="64" t="e">
        <f t="shared" si="205"/>
        <v>#VALUE!</v>
      </c>
      <c r="AT269" s="64" t="e">
        <f t="shared" si="205"/>
        <v>#VALUE!</v>
      </c>
      <c r="AU269" s="64" t="e">
        <f t="shared" si="205"/>
        <v>#VALUE!</v>
      </c>
      <c r="AV269" s="64" t="e">
        <f t="shared" si="205"/>
        <v>#VALUE!</v>
      </c>
      <c r="AW269" s="64" t="e">
        <f t="shared" si="205"/>
        <v>#VALUE!</v>
      </c>
      <c r="AX269" s="64" t="e">
        <f t="shared" si="205"/>
        <v>#VALUE!</v>
      </c>
      <c r="AY269" s="64" t="e">
        <f t="shared" si="205"/>
        <v>#VALUE!</v>
      </c>
      <c r="AZ269" s="64" t="e">
        <f t="shared" si="205"/>
        <v>#VALUE!</v>
      </c>
      <c r="BA269" s="64" t="e">
        <f t="shared" si="205"/>
        <v>#VALUE!</v>
      </c>
      <c r="BB269" s="64" t="e">
        <f t="shared" si="205"/>
        <v>#VALUE!</v>
      </c>
      <c r="BC269" s="64" t="e">
        <f t="shared" si="205"/>
        <v>#VALUE!</v>
      </c>
      <c r="BD269" s="64" t="e">
        <f t="shared" si="205"/>
        <v>#VALUE!</v>
      </c>
      <c r="BE269" s="64" t="e">
        <f t="shared" si="205"/>
        <v>#VALUE!</v>
      </c>
      <c r="BF269" s="200" t="e">
        <f t="shared" ref="BF269:BF275" si="206">MAX(AA269:BE269)</f>
        <v>#VALUE!</v>
      </c>
    </row>
    <row r="270" spans="15:59" ht="14.4" hidden="1" customHeight="1" x14ac:dyDescent="0.3">
      <c r="O270" s="287"/>
      <c r="P270" s="288"/>
      <c r="Q270" s="289"/>
      <c r="R270" s="277" t="s">
        <v>157</v>
      </c>
      <c r="S270" s="278"/>
      <c r="T270" s="278"/>
      <c r="U270" s="278"/>
      <c r="V270" s="278"/>
      <c r="W270" s="279"/>
      <c r="X270" s="73"/>
      <c r="Y270" s="73"/>
      <c r="Z270" s="73"/>
      <c r="AA270" s="74" t="e">
        <f>AA271+(AA272/2)</f>
        <v>#VALUE!</v>
      </c>
      <c r="AB270" s="74" t="e">
        <f t="shared" ref="AB270:BE270" si="207">AB271+(AB272/2)</f>
        <v>#VALUE!</v>
      </c>
      <c r="AC270" s="74" t="e">
        <f t="shared" si="207"/>
        <v>#VALUE!</v>
      </c>
      <c r="AD270" s="74" t="e">
        <f t="shared" si="207"/>
        <v>#VALUE!</v>
      </c>
      <c r="AE270" s="74" t="e">
        <f t="shared" si="207"/>
        <v>#VALUE!</v>
      </c>
      <c r="AF270" s="74" t="e">
        <f t="shared" si="207"/>
        <v>#VALUE!</v>
      </c>
      <c r="AG270" s="74" t="e">
        <f t="shared" si="207"/>
        <v>#VALUE!</v>
      </c>
      <c r="AH270" s="74" t="e">
        <f t="shared" si="207"/>
        <v>#VALUE!</v>
      </c>
      <c r="AI270" s="74" t="e">
        <f t="shared" si="207"/>
        <v>#VALUE!</v>
      </c>
      <c r="AJ270" s="74" t="e">
        <f t="shared" si="207"/>
        <v>#VALUE!</v>
      </c>
      <c r="AK270" s="74" t="e">
        <f t="shared" si="207"/>
        <v>#VALUE!</v>
      </c>
      <c r="AL270" s="74" t="e">
        <f t="shared" si="207"/>
        <v>#VALUE!</v>
      </c>
      <c r="AM270" s="74" t="e">
        <f t="shared" si="207"/>
        <v>#VALUE!</v>
      </c>
      <c r="AN270" s="74" t="e">
        <f t="shared" si="207"/>
        <v>#VALUE!</v>
      </c>
      <c r="AO270" s="74" t="e">
        <f t="shared" si="207"/>
        <v>#VALUE!</v>
      </c>
      <c r="AP270" s="74" t="e">
        <f t="shared" si="207"/>
        <v>#VALUE!</v>
      </c>
      <c r="AQ270" s="74" t="e">
        <f t="shared" si="207"/>
        <v>#VALUE!</v>
      </c>
      <c r="AR270" s="74" t="e">
        <f t="shared" si="207"/>
        <v>#VALUE!</v>
      </c>
      <c r="AS270" s="74" t="e">
        <f t="shared" si="207"/>
        <v>#VALUE!</v>
      </c>
      <c r="AT270" s="74" t="e">
        <f t="shared" si="207"/>
        <v>#VALUE!</v>
      </c>
      <c r="AU270" s="74" t="e">
        <f t="shared" si="207"/>
        <v>#VALUE!</v>
      </c>
      <c r="AV270" s="74" t="e">
        <f t="shared" si="207"/>
        <v>#VALUE!</v>
      </c>
      <c r="AW270" s="74" t="e">
        <f t="shared" si="207"/>
        <v>#VALUE!</v>
      </c>
      <c r="AX270" s="74" t="e">
        <f t="shared" si="207"/>
        <v>#VALUE!</v>
      </c>
      <c r="AY270" s="74" t="e">
        <f t="shared" si="207"/>
        <v>#VALUE!</v>
      </c>
      <c r="AZ270" s="74" t="e">
        <f t="shared" si="207"/>
        <v>#VALUE!</v>
      </c>
      <c r="BA270" s="74" t="e">
        <f t="shared" si="207"/>
        <v>#VALUE!</v>
      </c>
      <c r="BB270" s="74" t="e">
        <f t="shared" si="207"/>
        <v>#VALUE!</v>
      </c>
      <c r="BC270" s="74" t="e">
        <f t="shared" si="207"/>
        <v>#VALUE!</v>
      </c>
      <c r="BD270" s="74" t="e">
        <f t="shared" si="207"/>
        <v>#VALUE!</v>
      </c>
      <c r="BE270" s="74" t="e">
        <f t="shared" si="207"/>
        <v>#VALUE!</v>
      </c>
      <c r="BF270" s="204" t="e">
        <f t="shared" si="206"/>
        <v>#VALUE!</v>
      </c>
    </row>
    <row r="271" spans="15:59" ht="14.4" hidden="1" customHeight="1" x14ac:dyDescent="0.3">
      <c r="O271" s="287"/>
      <c r="P271" s="288"/>
      <c r="Q271" s="289"/>
      <c r="R271" s="277" t="s">
        <v>160</v>
      </c>
      <c r="S271" s="278"/>
      <c r="T271" s="278"/>
      <c r="U271" s="278"/>
      <c r="V271" s="278"/>
      <c r="W271" s="279"/>
      <c r="X271" s="73"/>
      <c r="Y271" s="73"/>
      <c r="Z271" s="73"/>
      <c r="AA271" s="64" t="e">
        <f t="shared" ref="AA271:BE271" si="208">COUNTIFS($F$13:$F$22,$O$236,$L$13:$L$22,"FT",AA$13:AA$54,"S")+COUNTIFS($F$13:$F$22,$O$236,$L$13:$L$22,"FT",AA$13:AA$54,"TR-S")</f>
        <v>#VALUE!</v>
      </c>
      <c r="AB271" s="64" t="e">
        <f t="shared" si="208"/>
        <v>#VALUE!</v>
      </c>
      <c r="AC271" s="64" t="e">
        <f t="shared" si="208"/>
        <v>#VALUE!</v>
      </c>
      <c r="AD271" s="64" t="e">
        <f t="shared" si="208"/>
        <v>#VALUE!</v>
      </c>
      <c r="AE271" s="64" t="e">
        <f t="shared" si="208"/>
        <v>#VALUE!</v>
      </c>
      <c r="AF271" s="64" t="e">
        <f t="shared" si="208"/>
        <v>#VALUE!</v>
      </c>
      <c r="AG271" s="64" t="e">
        <f t="shared" si="208"/>
        <v>#VALUE!</v>
      </c>
      <c r="AH271" s="64" t="e">
        <f t="shared" si="208"/>
        <v>#VALUE!</v>
      </c>
      <c r="AI271" s="64" t="e">
        <f t="shared" si="208"/>
        <v>#VALUE!</v>
      </c>
      <c r="AJ271" s="64" t="e">
        <f t="shared" si="208"/>
        <v>#VALUE!</v>
      </c>
      <c r="AK271" s="64" t="e">
        <f t="shared" si="208"/>
        <v>#VALUE!</v>
      </c>
      <c r="AL271" s="64" t="e">
        <f t="shared" si="208"/>
        <v>#VALUE!</v>
      </c>
      <c r="AM271" s="64" t="e">
        <f t="shared" si="208"/>
        <v>#VALUE!</v>
      </c>
      <c r="AN271" s="64" t="e">
        <f t="shared" si="208"/>
        <v>#VALUE!</v>
      </c>
      <c r="AO271" s="64" t="e">
        <f t="shared" si="208"/>
        <v>#VALUE!</v>
      </c>
      <c r="AP271" s="64" t="e">
        <f t="shared" si="208"/>
        <v>#VALUE!</v>
      </c>
      <c r="AQ271" s="64" t="e">
        <f t="shared" si="208"/>
        <v>#VALUE!</v>
      </c>
      <c r="AR271" s="64" t="e">
        <f t="shared" si="208"/>
        <v>#VALUE!</v>
      </c>
      <c r="AS271" s="64" t="e">
        <f t="shared" si="208"/>
        <v>#VALUE!</v>
      </c>
      <c r="AT271" s="64" t="e">
        <f t="shared" si="208"/>
        <v>#VALUE!</v>
      </c>
      <c r="AU271" s="64" t="e">
        <f t="shared" si="208"/>
        <v>#VALUE!</v>
      </c>
      <c r="AV271" s="64" t="e">
        <f t="shared" si="208"/>
        <v>#VALUE!</v>
      </c>
      <c r="AW271" s="64" t="e">
        <f t="shared" si="208"/>
        <v>#VALUE!</v>
      </c>
      <c r="AX271" s="64" t="e">
        <f t="shared" si="208"/>
        <v>#VALUE!</v>
      </c>
      <c r="AY271" s="64" t="e">
        <f t="shared" si="208"/>
        <v>#VALUE!</v>
      </c>
      <c r="AZ271" s="64" t="e">
        <f t="shared" si="208"/>
        <v>#VALUE!</v>
      </c>
      <c r="BA271" s="64" t="e">
        <f t="shared" si="208"/>
        <v>#VALUE!</v>
      </c>
      <c r="BB271" s="64" t="e">
        <f t="shared" si="208"/>
        <v>#VALUE!</v>
      </c>
      <c r="BC271" s="64" t="e">
        <f t="shared" si="208"/>
        <v>#VALUE!</v>
      </c>
      <c r="BD271" s="64" t="e">
        <f t="shared" si="208"/>
        <v>#VALUE!</v>
      </c>
      <c r="BE271" s="64" t="e">
        <f t="shared" si="208"/>
        <v>#VALUE!</v>
      </c>
      <c r="BF271" s="200" t="e">
        <f t="shared" si="206"/>
        <v>#VALUE!</v>
      </c>
    </row>
    <row r="272" spans="15:59" ht="14.4" hidden="1" customHeight="1" x14ac:dyDescent="0.3">
      <c r="O272" s="287"/>
      <c r="P272" s="288"/>
      <c r="Q272" s="289"/>
      <c r="R272" s="277" t="s">
        <v>163</v>
      </c>
      <c r="S272" s="278"/>
      <c r="T272" s="278"/>
      <c r="U272" s="278"/>
      <c r="V272" s="278"/>
      <c r="W272" s="279"/>
      <c r="X272" s="73"/>
      <c r="Y272" s="73"/>
      <c r="Z272" s="73"/>
      <c r="AA272" s="64" t="e">
        <f t="shared" ref="AA272:BE272" si="209">COUNTIFS($F$13:$F$22,$O$236,$L$13:$L$22,"HT",AA$13:AA$54,"S")+COUNTIFS($F$13:$F$22,$O$236,$L$13:$L$22,"HT",AA$13:AA$54,"TR-S")</f>
        <v>#VALUE!</v>
      </c>
      <c r="AB272" s="64" t="e">
        <f t="shared" si="209"/>
        <v>#VALUE!</v>
      </c>
      <c r="AC272" s="64" t="e">
        <f t="shared" si="209"/>
        <v>#VALUE!</v>
      </c>
      <c r="AD272" s="64" t="e">
        <f t="shared" si="209"/>
        <v>#VALUE!</v>
      </c>
      <c r="AE272" s="64" t="e">
        <f t="shared" si="209"/>
        <v>#VALUE!</v>
      </c>
      <c r="AF272" s="64" t="e">
        <f t="shared" si="209"/>
        <v>#VALUE!</v>
      </c>
      <c r="AG272" s="64" t="e">
        <f t="shared" si="209"/>
        <v>#VALUE!</v>
      </c>
      <c r="AH272" s="64" t="e">
        <f t="shared" si="209"/>
        <v>#VALUE!</v>
      </c>
      <c r="AI272" s="64" t="e">
        <f t="shared" si="209"/>
        <v>#VALUE!</v>
      </c>
      <c r="AJ272" s="64" t="e">
        <f t="shared" si="209"/>
        <v>#VALUE!</v>
      </c>
      <c r="AK272" s="64" t="e">
        <f t="shared" si="209"/>
        <v>#VALUE!</v>
      </c>
      <c r="AL272" s="64" t="e">
        <f t="shared" si="209"/>
        <v>#VALUE!</v>
      </c>
      <c r="AM272" s="64" t="e">
        <f t="shared" si="209"/>
        <v>#VALUE!</v>
      </c>
      <c r="AN272" s="64" t="e">
        <f t="shared" si="209"/>
        <v>#VALUE!</v>
      </c>
      <c r="AO272" s="64" t="e">
        <f t="shared" si="209"/>
        <v>#VALUE!</v>
      </c>
      <c r="AP272" s="64" t="e">
        <f t="shared" si="209"/>
        <v>#VALUE!</v>
      </c>
      <c r="AQ272" s="64" t="e">
        <f t="shared" si="209"/>
        <v>#VALUE!</v>
      </c>
      <c r="AR272" s="64" t="e">
        <f t="shared" si="209"/>
        <v>#VALUE!</v>
      </c>
      <c r="AS272" s="64" t="e">
        <f t="shared" si="209"/>
        <v>#VALUE!</v>
      </c>
      <c r="AT272" s="64" t="e">
        <f t="shared" si="209"/>
        <v>#VALUE!</v>
      </c>
      <c r="AU272" s="64" t="e">
        <f t="shared" si="209"/>
        <v>#VALUE!</v>
      </c>
      <c r="AV272" s="64" t="e">
        <f t="shared" si="209"/>
        <v>#VALUE!</v>
      </c>
      <c r="AW272" s="64" t="e">
        <f t="shared" si="209"/>
        <v>#VALUE!</v>
      </c>
      <c r="AX272" s="64" t="e">
        <f t="shared" si="209"/>
        <v>#VALUE!</v>
      </c>
      <c r="AY272" s="64" t="e">
        <f t="shared" si="209"/>
        <v>#VALUE!</v>
      </c>
      <c r="AZ272" s="64" t="e">
        <f t="shared" si="209"/>
        <v>#VALUE!</v>
      </c>
      <c r="BA272" s="64" t="e">
        <f t="shared" si="209"/>
        <v>#VALUE!</v>
      </c>
      <c r="BB272" s="64" t="e">
        <f t="shared" si="209"/>
        <v>#VALUE!</v>
      </c>
      <c r="BC272" s="64" t="e">
        <f t="shared" si="209"/>
        <v>#VALUE!</v>
      </c>
      <c r="BD272" s="64" t="e">
        <f t="shared" si="209"/>
        <v>#VALUE!</v>
      </c>
      <c r="BE272" s="64" t="e">
        <f t="shared" si="209"/>
        <v>#VALUE!</v>
      </c>
      <c r="BF272" s="200" t="e">
        <f t="shared" si="206"/>
        <v>#VALUE!</v>
      </c>
    </row>
    <row r="273" spans="15:58" ht="14.4" hidden="1" customHeight="1" x14ac:dyDescent="0.3">
      <c r="O273" s="287"/>
      <c r="P273" s="288"/>
      <c r="Q273" s="289"/>
      <c r="R273" s="277" t="s">
        <v>166</v>
      </c>
      <c r="S273" s="278"/>
      <c r="T273" s="278"/>
      <c r="U273" s="278"/>
      <c r="V273" s="278"/>
      <c r="W273" s="279"/>
      <c r="X273" s="73"/>
      <c r="Y273" s="73"/>
      <c r="Z273" s="73"/>
      <c r="AA273" s="64" t="e">
        <f t="shared" ref="AA273:BE273" si="210">COUNTIFS($F$13:$F$22,$O$236,AA$13:AA$54,"TD")+COUNTIFS($F$13:$F$22,$O$236,AA$13:AA$54,"PR")</f>
        <v>#VALUE!</v>
      </c>
      <c r="AB273" s="64" t="e">
        <f t="shared" si="210"/>
        <v>#VALUE!</v>
      </c>
      <c r="AC273" s="64" t="e">
        <f t="shared" si="210"/>
        <v>#VALUE!</v>
      </c>
      <c r="AD273" s="64" t="e">
        <f t="shared" si="210"/>
        <v>#VALUE!</v>
      </c>
      <c r="AE273" s="64" t="e">
        <f t="shared" si="210"/>
        <v>#VALUE!</v>
      </c>
      <c r="AF273" s="64" t="e">
        <f t="shared" si="210"/>
        <v>#VALUE!</v>
      </c>
      <c r="AG273" s="64" t="e">
        <f t="shared" si="210"/>
        <v>#VALUE!</v>
      </c>
      <c r="AH273" s="64" t="e">
        <f t="shared" si="210"/>
        <v>#VALUE!</v>
      </c>
      <c r="AI273" s="64" t="e">
        <f t="shared" si="210"/>
        <v>#VALUE!</v>
      </c>
      <c r="AJ273" s="64" t="e">
        <f t="shared" si="210"/>
        <v>#VALUE!</v>
      </c>
      <c r="AK273" s="64" t="e">
        <f t="shared" si="210"/>
        <v>#VALUE!</v>
      </c>
      <c r="AL273" s="64" t="e">
        <f t="shared" si="210"/>
        <v>#VALUE!</v>
      </c>
      <c r="AM273" s="64" t="e">
        <f t="shared" si="210"/>
        <v>#VALUE!</v>
      </c>
      <c r="AN273" s="64" t="e">
        <f t="shared" si="210"/>
        <v>#VALUE!</v>
      </c>
      <c r="AO273" s="64" t="e">
        <f t="shared" si="210"/>
        <v>#VALUE!</v>
      </c>
      <c r="AP273" s="64" t="e">
        <f t="shared" si="210"/>
        <v>#VALUE!</v>
      </c>
      <c r="AQ273" s="64" t="e">
        <f t="shared" si="210"/>
        <v>#VALUE!</v>
      </c>
      <c r="AR273" s="64" t="e">
        <f t="shared" si="210"/>
        <v>#VALUE!</v>
      </c>
      <c r="AS273" s="64" t="e">
        <f t="shared" si="210"/>
        <v>#VALUE!</v>
      </c>
      <c r="AT273" s="64" t="e">
        <f t="shared" si="210"/>
        <v>#VALUE!</v>
      </c>
      <c r="AU273" s="64" t="e">
        <f t="shared" si="210"/>
        <v>#VALUE!</v>
      </c>
      <c r="AV273" s="64" t="e">
        <f t="shared" si="210"/>
        <v>#VALUE!</v>
      </c>
      <c r="AW273" s="64" t="e">
        <f t="shared" si="210"/>
        <v>#VALUE!</v>
      </c>
      <c r="AX273" s="64" t="e">
        <f t="shared" si="210"/>
        <v>#VALUE!</v>
      </c>
      <c r="AY273" s="64" t="e">
        <f t="shared" si="210"/>
        <v>#VALUE!</v>
      </c>
      <c r="AZ273" s="64" t="e">
        <f t="shared" si="210"/>
        <v>#VALUE!</v>
      </c>
      <c r="BA273" s="64" t="e">
        <f t="shared" si="210"/>
        <v>#VALUE!</v>
      </c>
      <c r="BB273" s="64" t="e">
        <f t="shared" si="210"/>
        <v>#VALUE!</v>
      </c>
      <c r="BC273" s="64" t="e">
        <f t="shared" si="210"/>
        <v>#VALUE!</v>
      </c>
      <c r="BD273" s="64" t="e">
        <f t="shared" si="210"/>
        <v>#VALUE!</v>
      </c>
      <c r="BE273" s="64" t="e">
        <f t="shared" si="210"/>
        <v>#VALUE!</v>
      </c>
      <c r="BF273" s="200" t="e">
        <f t="shared" si="206"/>
        <v>#VALUE!</v>
      </c>
    </row>
    <row r="274" spans="15:58" ht="14.4" hidden="1" customHeight="1" x14ac:dyDescent="0.3">
      <c r="O274" s="287"/>
      <c r="P274" s="288"/>
      <c r="Q274" s="289"/>
      <c r="R274" s="277" t="s">
        <v>169</v>
      </c>
      <c r="S274" s="278"/>
      <c r="T274" s="278"/>
      <c r="U274" s="278"/>
      <c r="V274" s="278"/>
      <c r="W274" s="279"/>
      <c r="X274" s="73"/>
      <c r="Y274" s="73"/>
      <c r="Z274" s="73"/>
      <c r="AA274" s="64" t="e">
        <f t="shared" ref="AA274:BE274" si="211">COUNTIFS($F$13:$F$22,$O$236,AA$13:AA$54,"RS")</f>
        <v>#VALUE!</v>
      </c>
      <c r="AB274" s="64" t="e">
        <f t="shared" si="211"/>
        <v>#VALUE!</v>
      </c>
      <c r="AC274" s="64" t="e">
        <f t="shared" si="211"/>
        <v>#VALUE!</v>
      </c>
      <c r="AD274" s="64" t="e">
        <f t="shared" si="211"/>
        <v>#VALUE!</v>
      </c>
      <c r="AE274" s="64" t="e">
        <f t="shared" si="211"/>
        <v>#VALUE!</v>
      </c>
      <c r="AF274" s="64" t="e">
        <f t="shared" si="211"/>
        <v>#VALUE!</v>
      </c>
      <c r="AG274" s="64" t="e">
        <f t="shared" si="211"/>
        <v>#VALUE!</v>
      </c>
      <c r="AH274" s="64" t="e">
        <f t="shared" si="211"/>
        <v>#VALUE!</v>
      </c>
      <c r="AI274" s="64" t="e">
        <f t="shared" si="211"/>
        <v>#VALUE!</v>
      </c>
      <c r="AJ274" s="64" t="e">
        <f t="shared" si="211"/>
        <v>#VALUE!</v>
      </c>
      <c r="AK274" s="64" t="e">
        <f t="shared" si="211"/>
        <v>#VALUE!</v>
      </c>
      <c r="AL274" s="64" t="e">
        <f t="shared" si="211"/>
        <v>#VALUE!</v>
      </c>
      <c r="AM274" s="64" t="e">
        <f t="shared" si="211"/>
        <v>#VALUE!</v>
      </c>
      <c r="AN274" s="64" t="e">
        <f t="shared" si="211"/>
        <v>#VALUE!</v>
      </c>
      <c r="AO274" s="64" t="e">
        <f t="shared" si="211"/>
        <v>#VALUE!</v>
      </c>
      <c r="AP274" s="64" t="e">
        <f t="shared" si="211"/>
        <v>#VALUE!</v>
      </c>
      <c r="AQ274" s="64" t="e">
        <f t="shared" si="211"/>
        <v>#VALUE!</v>
      </c>
      <c r="AR274" s="64" t="e">
        <f t="shared" si="211"/>
        <v>#VALUE!</v>
      </c>
      <c r="AS274" s="64" t="e">
        <f t="shared" si="211"/>
        <v>#VALUE!</v>
      </c>
      <c r="AT274" s="64" t="e">
        <f t="shared" si="211"/>
        <v>#VALUE!</v>
      </c>
      <c r="AU274" s="64" t="e">
        <f t="shared" si="211"/>
        <v>#VALUE!</v>
      </c>
      <c r="AV274" s="64" t="e">
        <f t="shared" si="211"/>
        <v>#VALUE!</v>
      </c>
      <c r="AW274" s="64" t="e">
        <f t="shared" si="211"/>
        <v>#VALUE!</v>
      </c>
      <c r="AX274" s="64" t="e">
        <f t="shared" si="211"/>
        <v>#VALUE!</v>
      </c>
      <c r="AY274" s="64" t="e">
        <f t="shared" si="211"/>
        <v>#VALUE!</v>
      </c>
      <c r="AZ274" s="64" t="e">
        <f t="shared" si="211"/>
        <v>#VALUE!</v>
      </c>
      <c r="BA274" s="64" t="e">
        <f t="shared" si="211"/>
        <v>#VALUE!</v>
      </c>
      <c r="BB274" s="64" t="e">
        <f t="shared" si="211"/>
        <v>#VALUE!</v>
      </c>
      <c r="BC274" s="64" t="e">
        <f t="shared" si="211"/>
        <v>#VALUE!</v>
      </c>
      <c r="BD274" s="64" t="e">
        <f t="shared" si="211"/>
        <v>#VALUE!</v>
      </c>
      <c r="BE274" s="64" t="e">
        <f t="shared" si="211"/>
        <v>#VALUE!</v>
      </c>
      <c r="BF274" s="200" t="e">
        <f t="shared" si="206"/>
        <v>#VALUE!</v>
      </c>
    </row>
    <row r="275" spans="15:58" ht="14.4" hidden="1" customHeight="1" x14ac:dyDescent="0.3">
      <c r="O275" s="287"/>
      <c r="P275" s="288"/>
      <c r="Q275" s="289"/>
      <c r="R275" s="277" t="s">
        <v>170</v>
      </c>
      <c r="S275" s="278"/>
      <c r="T275" s="278"/>
      <c r="U275" s="278"/>
      <c r="V275" s="278"/>
      <c r="W275" s="279"/>
      <c r="X275" s="73"/>
      <c r="Y275" s="73"/>
      <c r="Z275" s="73"/>
      <c r="AA275" s="64" t="e">
        <f t="shared" ref="AA275:BE275" si="212">COUNTIFS($F$13:$F$22,$O$236,AA$13:AA$54,"TM")</f>
        <v>#VALUE!</v>
      </c>
      <c r="AB275" s="64" t="e">
        <f t="shared" si="212"/>
        <v>#VALUE!</v>
      </c>
      <c r="AC275" s="64" t="e">
        <f t="shared" si="212"/>
        <v>#VALUE!</v>
      </c>
      <c r="AD275" s="64" t="e">
        <f t="shared" si="212"/>
        <v>#VALUE!</v>
      </c>
      <c r="AE275" s="64" t="e">
        <f t="shared" si="212"/>
        <v>#VALUE!</v>
      </c>
      <c r="AF275" s="64" t="e">
        <f t="shared" si="212"/>
        <v>#VALUE!</v>
      </c>
      <c r="AG275" s="64" t="e">
        <f t="shared" si="212"/>
        <v>#VALUE!</v>
      </c>
      <c r="AH275" s="64" t="e">
        <f t="shared" si="212"/>
        <v>#VALUE!</v>
      </c>
      <c r="AI275" s="64" t="e">
        <f t="shared" si="212"/>
        <v>#VALUE!</v>
      </c>
      <c r="AJ275" s="64" t="e">
        <f t="shared" si="212"/>
        <v>#VALUE!</v>
      </c>
      <c r="AK275" s="64" t="e">
        <f t="shared" si="212"/>
        <v>#VALUE!</v>
      </c>
      <c r="AL275" s="64" t="e">
        <f t="shared" si="212"/>
        <v>#VALUE!</v>
      </c>
      <c r="AM275" s="64" t="e">
        <f t="shared" si="212"/>
        <v>#VALUE!</v>
      </c>
      <c r="AN275" s="64" t="e">
        <f t="shared" si="212"/>
        <v>#VALUE!</v>
      </c>
      <c r="AO275" s="64" t="e">
        <f t="shared" si="212"/>
        <v>#VALUE!</v>
      </c>
      <c r="AP275" s="64" t="e">
        <f t="shared" si="212"/>
        <v>#VALUE!</v>
      </c>
      <c r="AQ275" s="64" t="e">
        <f t="shared" si="212"/>
        <v>#VALUE!</v>
      </c>
      <c r="AR275" s="64" t="e">
        <f t="shared" si="212"/>
        <v>#VALUE!</v>
      </c>
      <c r="AS275" s="64" t="e">
        <f t="shared" si="212"/>
        <v>#VALUE!</v>
      </c>
      <c r="AT275" s="64" t="e">
        <f t="shared" si="212"/>
        <v>#VALUE!</v>
      </c>
      <c r="AU275" s="64" t="e">
        <f t="shared" si="212"/>
        <v>#VALUE!</v>
      </c>
      <c r="AV275" s="64" t="e">
        <f t="shared" si="212"/>
        <v>#VALUE!</v>
      </c>
      <c r="AW275" s="64" t="e">
        <f t="shared" si="212"/>
        <v>#VALUE!</v>
      </c>
      <c r="AX275" s="64" t="e">
        <f t="shared" si="212"/>
        <v>#VALUE!</v>
      </c>
      <c r="AY275" s="64" t="e">
        <f t="shared" si="212"/>
        <v>#VALUE!</v>
      </c>
      <c r="AZ275" s="64" t="e">
        <f t="shared" si="212"/>
        <v>#VALUE!</v>
      </c>
      <c r="BA275" s="64" t="e">
        <f t="shared" si="212"/>
        <v>#VALUE!</v>
      </c>
      <c r="BB275" s="64" t="e">
        <f t="shared" si="212"/>
        <v>#VALUE!</v>
      </c>
      <c r="BC275" s="64" t="e">
        <f t="shared" si="212"/>
        <v>#VALUE!</v>
      </c>
      <c r="BD275" s="64" t="e">
        <f t="shared" si="212"/>
        <v>#VALUE!</v>
      </c>
      <c r="BE275" s="64" t="e">
        <f t="shared" si="212"/>
        <v>#VALUE!</v>
      </c>
      <c r="BF275" s="200" t="e">
        <f t="shared" si="206"/>
        <v>#VALUE!</v>
      </c>
    </row>
    <row r="276" spans="15:58" ht="14.4" hidden="1" customHeight="1" x14ac:dyDescent="0.3">
      <c r="O276" s="287"/>
      <c r="P276" s="288"/>
      <c r="Q276" s="289"/>
      <c r="R276" s="277" t="s">
        <v>161</v>
      </c>
      <c r="S276" s="278"/>
      <c r="T276" s="278"/>
      <c r="U276" s="278"/>
      <c r="V276" s="278"/>
      <c r="W276" s="279"/>
      <c r="X276" s="73"/>
      <c r="Y276" s="73"/>
      <c r="Z276" s="73"/>
      <c r="AA276" s="85">
        <f>IFERROR(IF(AA237&lt;5,0,((AA274+AA275)/(AA237+AA274+AA275))),0)</f>
        <v>0</v>
      </c>
      <c r="AB276" s="85">
        <f t="shared" ref="AB276:BE276" si="213">IFERROR(IF(AB237&lt;5,0,((AB274+AB275)/(AB237+AB274+AB275))),0)</f>
        <v>0</v>
      </c>
      <c r="AC276" s="85">
        <f t="shared" si="213"/>
        <v>0</v>
      </c>
      <c r="AD276" s="85">
        <f t="shared" si="213"/>
        <v>0</v>
      </c>
      <c r="AE276" s="85">
        <f t="shared" si="213"/>
        <v>0</v>
      </c>
      <c r="AF276" s="85">
        <f t="shared" si="213"/>
        <v>0</v>
      </c>
      <c r="AG276" s="85">
        <f t="shared" si="213"/>
        <v>0</v>
      </c>
      <c r="AH276" s="85">
        <f t="shared" si="213"/>
        <v>0</v>
      </c>
      <c r="AI276" s="85">
        <f t="shared" si="213"/>
        <v>0</v>
      </c>
      <c r="AJ276" s="85">
        <f t="shared" si="213"/>
        <v>0</v>
      </c>
      <c r="AK276" s="85">
        <f t="shared" si="213"/>
        <v>0</v>
      </c>
      <c r="AL276" s="85">
        <f t="shared" si="213"/>
        <v>0</v>
      </c>
      <c r="AM276" s="85">
        <f t="shared" si="213"/>
        <v>0</v>
      </c>
      <c r="AN276" s="85">
        <f t="shared" si="213"/>
        <v>0</v>
      </c>
      <c r="AO276" s="85">
        <f t="shared" si="213"/>
        <v>0</v>
      </c>
      <c r="AP276" s="85">
        <f t="shared" si="213"/>
        <v>0</v>
      </c>
      <c r="AQ276" s="85">
        <f t="shared" si="213"/>
        <v>0</v>
      </c>
      <c r="AR276" s="85">
        <f t="shared" si="213"/>
        <v>0</v>
      </c>
      <c r="AS276" s="85">
        <f t="shared" si="213"/>
        <v>0</v>
      </c>
      <c r="AT276" s="85">
        <f t="shared" si="213"/>
        <v>0</v>
      </c>
      <c r="AU276" s="85">
        <f t="shared" si="213"/>
        <v>0</v>
      </c>
      <c r="AV276" s="85">
        <f t="shared" si="213"/>
        <v>0</v>
      </c>
      <c r="AW276" s="85">
        <f t="shared" si="213"/>
        <v>0</v>
      </c>
      <c r="AX276" s="85">
        <f t="shared" si="213"/>
        <v>0</v>
      </c>
      <c r="AY276" s="85">
        <f t="shared" si="213"/>
        <v>0</v>
      </c>
      <c r="AZ276" s="85">
        <f t="shared" si="213"/>
        <v>0</v>
      </c>
      <c r="BA276" s="85">
        <f t="shared" si="213"/>
        <v>0</v>
      </c>
      <c r="BB276" s="85">
        <f t="shared" si="213"/>
        <v>0</v>
      </c>
      <c r="BC276" s="85">
        <f t="shared" si="213"/>
        <v>0</v>
      </c>
      <c r="BD276" s="85">
        <f t="shared" si="213"/>
        <v>0</v>
      </c>
      <c r="BE276" s="85">
        <f t="shared" si="213"/>
        <v>0</v>
      </c>
      <c r="BF276" s="86">
        <f>IFERROR((BF274+BF275)/(BF236+BF274+BF275),0)</f>
        <v>0</v>
      </c>
    </row>
    <row r="277" spans="15:58" ht="14.4" hidden="1" customHeight="1" x14ac:dyDescent="0.3">
      <c r="O277" s="287"/>
      <c r="P277" s="288"/>
      <c r="Q277" s="289"/>
      <c r="R277" s="277" t="s">
        <v>164</v>
      </c>
      <c r="S277" s="278"/>
      <c r="T277" s="278"/>
      <c r="U277" s="278"/>
      <c r="V277" s="278"/>
      <c r="W277" s="279"/>
      <c r="X277" s="73"/>
      <c r="Y277" s="73"/>
      <c r="Z277" s="73"/>
      <c r="AA277" s="85">
        <f>IFERROR(IF(AA237&lt;5,0,(AA274/(AA237+AA274+AA275))),0)</f>
        <v>0</v>
      </c>
      <c r="AB277" s="85">
        <f t="shared" ref="AB277:BE277" si="214">IFERROR(IF(AB237&lt;5,0,(AB274/(AB237+AB274+AB275))),0)</f>
        <v>0</v>
      </c>
      <c r="AC277" s="85">
        <f t="shared" si="214"/>
        <v>0</v>
      </c>
      <c r="AD277" s="85">
        <f t="shared" si="214"/>
        <v>0</v>
      </c>
      <c r="AE277" s="85">
        <f t="shared" si="214"/>
        <v>0</v>
      </c>
      <c r="AF277" s="85">
        <f t="shared" si="214"/>
        <v>0</v>
      </c>
      <c r="AG277" s="85">
        <f t="shared" si="214"/>
        <v>0</v>
      </c>
      <c r="AH277" s="85">
        <f t="shared" si="214"/>
        <v>0</v>
      </c>
      <c r="AI277" s="85">
        <f t="shared" si="214"/>
        <v>0</v>
      </c>
      <c r="AJ277" s="85">
        <f t="shared" si="214"/>
        <v>0</v>
      </c>
      <c r="AK277" s="85">
        <f t="shared" si="214"/>
        <v>0</v>
      </c>
      <c r="AL277" s="85">
        <f t="shared" si="214"/>
        <v>0</v>
      </c>
      <c r="AM277" s="85">
        <f t="shared" si="214"/>
        <v>0</v>
      </c>
      <c r="AN277" s="85">
        <f t="shared" si="214"/>
        <v>0</v>
      </c>
      <c r="AO277" s="85">
        <f t="shared" si="214"/>
        <v>0</v>
      </c>
      <c r="AP277" s="85">
        <f t="shared" si="214"/>
        <v>0</v>
      </c>
      <c r="AQ277" s="85">
        <f t="shared" si="214"/>
        <v>0</v>
      </c>
      <c r="AR277" s="85">
        <f t="shared" si="214"/>
        <v>0</v>
      </c>
      <c r="AS277" s="85">
        <f t="shared" si="214"/>
        <v>0</v>
      </c>
      <c r="AT277" s="85">
        <f t="shared" si="214"/>
        <v>0</v>
      </c>
      <c r="AU277" s="85">
        <f t="shared" si="214"/>
        <v>0</v>
      </c>
      <c r="AV277" s="85">
        <f t="shared" si="214"/>
        <v>0</v>
      </c>
      <c r="AW277" s="85">
        <f t="shared" si="214"/>
        <v>0</v>
      </c>
      <c r="AX277" s="85">
        <f t="shared" si="214"/>
        <v>0</v>
      </c>
      <c r="AY277" s="85">
        <f t="shared" si="214"/>
        <v>0</v>
      </c>
      <c r="AZ277" s="85">
        <f t="shared" si="214"/>
        <v>0</v>
      </c>
      <c r="BA277" s="85">
        <f t="shared" si="214"/>
        <v>0</v>
      </c>
      <c r="BB277" s="85">
        <f t="shared" si="214"/>
        <v>0</v>
      </c>
      <c r="BC277" s="85">
        <f t="shared" si="214"/>
        <v>0</v>
      </c>
      <c r="BD277" s="85">
        <f t="shared" si="214"/>
        <v>0</v>
      </c>
      <c r="BE277" s="85">
        <f t="shared" si="214"/>
        <v>0</v>
      </c>
      <c r="BF277" s="86">
        <f>IFERROR((BF274/(BF236+BF274+BF275)),0)</f>
        <v>0</v>
      </c>
    </row>
    <row r="278" spans="15:58" ht="14.4" hidden="1" customHeight="1" x14ac:dyDescent="0.3">
      <c r="O278" s="287"/>
      <c r="P278" s="288"/>
      <c r="Q278" s="289"/>
      <c r="R278" s="277" t="s">
        <v>171</v>
      </c>
      <c r="S278" s="278"/>
      <c r="T278" s="278"/>
      <c r="U278" s="278"/>
      <c r="V278" s="278"/>
      <c r="W278" s="279"/>
      <c r="X278" s="73"/>
      <c r="Y278" s="73"/>
      <c r="Z278" s="73"/>
      <c r="AA278" s="85">
        <f>IFERROR(IF(AA237&lt;5,0,(AA275/(AA237+AA274+AA275))),0)</f>
        <v>0</v>
      </c>
      <c r="AB278" s="85">
        <f t="shared" ref="AB278:BE278" si="215">IFERROR(IF(AB237&lt;5,0,(AB275/(AB237+AB274+AB275))),0)</f>
        <v>0</v>
      </c>
      <c r="AC278" s="85">
        <f t="shared" si="215"/>
        <v>0</v>
      </c>
      <c r="AD278" s="85">
        <f t="shared" si="215"/>
        <v>0</v>
      </c>
      <c r="AE278" s="85">
        <f t="shared" si="215"/>
        <v>0</v>
      </c>
      <c r="AF278" s="85">
        <f t="shared" si="215"/>
        <v>0</v>
      </c>
      <c r="AG278" s="85">
        <f t="shared" si="215"/>
        <v>0</v>
      </c>
      <c r="AH278" s="85">
        <f t="shared" si="215"/>
        <v>0</v>
      </c>
      <c r="AI278" s="85">
        <f t="shared" si="215"/>
        <v>0</v>
      </c>
      <c r="AJ278" s="85">
        <f t="shared" si="215"/>
        <v>0</v>
      </c>
      <c r="AK278" s="85">
        <f t="shared" si="215"/>
        <v>0</v>
      </c>
      <c r="AL278" s="85">
        <f t="shared" si="215"/>
        <v>0</v>
      </c>
      <c r="AM278" s="85">
        <f t="shared" si="215"/>
        <v>0</v>
      </c>
      <c r="AN278" s="85">
        <f t="shared" si="215"/>
        <v>0</v>
      </c>
      <c r="AO278" s="85">
        <f t="shared" si="215"/>
        <v>0</v>
      </c>
      <c r="AP278" s="85">
        <f t="shared" si="215"/>
        <v>0</v>
      </c>
      <c r="AQ278" s="85">
        <f t="shared" si="215"/>
        <v>0</v>
      </c>
      <c r="AR278" s="85">
        <f t="shared" si="215"/>
        <v>0</v>
      </c>
      <c r="AS278" s="85">
        <f t="shared" si="215"/>
        <v>0</v>
      </c>
      <c r="AT278" s="85">
        <f t="shared" si="215"/>
        <v>0</v>
      </c>
      <c r="AU278" s="85">
        <f t="shared" si="215"/>
        <v>0</v>
      </c>
      <c r="AV278" s="85">
        <f t="shared" si="215"/>
        <v>0</v>
      </c>
      <c r="AW278" s="85">
        <f t="shared" si="215"/>
        <v>0</v>
      </c>
      <c r="AX278" s="85">
        <f t="shared" si="215"/>
        <v>0</v>
      </c>
      <c r="AY278" s="85">
        <f t="shared" si="215"/>
        <v>0</v>
      </c>
      <c r="AZ278" s="85">
        <f t="shared" si="215"/>
        <v>0</v>
      </c>
      <c r="BA278" s="85">
        <f t="shared" si="215"/>
        <v>0</v>
      </c>
      <c r="BB278" s="85">
        <f t="shared" si="215"/>
        <v>0</v>
      </c>
      <c r="BC278" s="85">
        <f t="shared" si="215"/>
        <v>0</v>
      </c>
      <c r="BD278" s="85">
        <f t="shared" si="215"/>
        <v>0</v>
      </c>
      <c r="BE278" s="85">
        <f t="shared" si="215"/>
        <v>0</v>
      </c>
      <c r="BF278" s="86">
        <f>IFERROR((BF275/(BF236+BF274+BF275)),0)</f>
        <v>0</v>
      </c>
    </row>
    <row r="279" spans="15:58" ht="14.4" hidden="1" customHeight="1" x14ac:dyDescent="0.3">
      <c r="O279" s="287"/>
      <c r="P279" s="288"/>
      <c r="Q279" s="289"/>
      <c r="R279" s="277" t="s">
        <v>172</v>
      </c>
      <c r="S279" s="278"/>
      <c r="T279" s="278"/>
      <c r="U279" s="278"/>
      <c r="V279" s="278"/>
      <c r="W279" s="279"/>
      <c r="X279" s="73"/>
      <c r="Y279" s="73"/>
      <c r="Z279" s="73"/>
      <c r="AA279" s="87" t="str">
        <f>IFERROR(((AA262+AA266)/AA241),"")</f>
        <v/>
      </c>
      <c r="AB279" s="87" t="str">
        <f t="shared" ref="AB279:BE279" si="216">IFERROR(((AB262+AB266)/AB241),"")</f>
        <v/>
      </c>
      <c r="AC279" s="87" t="str">
        <f t="shared" si="216"/>
        <v/>
      </c>
      <c r="AD279" s="87" t="str">
        <f t="shared" si="216"/>
        <v/>
      </c>
      <c r="AE279" s="87" t="str">
        <f t="shared" si="216"/>
        <v/>
      </c>
      <c r="AF279" s="87" t="str">
        <f t="shared" si="216"/>
        <v/>
      </c>
      <c r="AG279" s="87" t="str">
        <f t="shared" si="216"/>
        <v/>
      </c>
      <c r="AH279" s="87" t="str">
        <f t="shared" si="216"/>
        <v/>
      </c>
      <c r="AI279" s="87" t="str">
        <f t="shared" si="216"/>
        <v/>
      </c>
      <c r="AJ279" s="87" t="str">
        <f t="shared" si="216"/>
        <v/>
      </c>
      <c r="AK279" s="87" t="str">
        <f t="shared" si="216"/>
        <v/>
      </c>
      <c r="AL279" s="87" t="str">
        <f t="shared" si="216"/>
        <v/>
      </c>
      <c r="AM279" s="87" t="str">
        <f t="shared" si="216"/>
        <v/>
      </c>
      <c r="AN279" s="87" t="str">
        <f t="shared" si="216"/>
        <v/>
      </c>
      <c r="AO279" s="87" t="str">
        <f t="shared" si="216"/>
        <v/>
      </c>
      <c r="AP279" s="87" t="str">
        <f t="shared" si="216"/>
        <v/>
      </c>
      <c r="AQ279" s="87" t="str">
        <f t="shared" si="216"/>
        <v/>
      </c>
      <c r="AR279" s="87" t="str">
        <f t="shared" si="216"/>
        <v/>
      </c>
      <c r="AS279" s="87" t="str">
        <f t="shared" si="216"/>
        <v/>
      </c>
      <c r="AT279" s="87" t="str">
        <f t="shared" si="216"/>
        <v/>
      </c>
      <c r="AU279" s="87" t="str">
        <f t="shared" si="216"/>
        <v/>
      </c>
      <c r="AV279" s="87" t="str">
        <f t="shared" si="216"/>
        <v/>
      </c>
      <c r="AW279" s="87" t="str">
        <f t="shared" si="216"/>
        <v/>
      </c>
      <c r="AX279" s="87" t="str">
        <f t="shared" si="216"/>
        <v/>
      </c>
      <c r="AY279" s="87" t="str">
        <f t="shared" si="216"/>
        <v/>
      </c>
      <c r="AZ279" s="87" t="str">
        <f t="shared" si="216"/>
        <v/>
      </c>
      <c r="BA279" s="87" t="str">
        <f t="shared" si="216"/>
        <v/>
      </c>
      <c r="BB279" s="87" t="str">
        <f t="shared" si="216"/>
        <v/>
      </c>
      <c r="BC279" s="87" t="str">
        <f t="shared" si="216"/>
        <v/>
      </c>
      <c r="BD279" s="87" t="str">
        <f t="shared" si="216"/>
        <v/>
      </c>
      <c r="BE279" s="87" t="str">
        <f t="shared" si="216"/>
        <v/>
      </c>
      <c r="BF279" s="86" t="str">
        <f>IFERROR(((BF261+BF265)/BF240),"")</f>
        <v/>
      </c>
    </row>
    <row r="280" spans="15:58" ht="14.4" hidden="1" customHeight="1" x14ac:dyDescent="0.3">
      <c r="O280" s="287"/>
      <c r="P280" s="288"/>
      <c r="Q280" s="289"/>
      <c r="R280" s="277" t="s">
        <v>173</v>
      </c>
      <c r="S280" s="278"/>
      <c r="T280" s="278"/>
      <c r="U280" s="278"/>
      <c r="V280" s="278"/>
      <c r="W280" s="279"/>
      <c r="X280" s="73"/>
      <c r="Y280" s="73"/>
      <c r="Z280" s="73"/>
      <c r="AA280" s="87" t="str">
        <f>IFERROR((AA254+AA258)/(AA241+AA254+AA258),"")</f>
        <v/>
      </c>
      <c r="AB280" s="87" t="str">
        <f t="shared" ref="AB280:BE280" si="217">IFERROR((AB254+AB258)/(AB241+AB254+AB258),"")</f>
        <v/>
      </c>
      <c r="AC280" s="87" t="str">
        <f t="shared" si="217"/>
        <v/>
      </c>
      <c r="AD280" s="87" t="str">
        <f t="shared" si="217"/>
        <v/>
      </c>
      <c r="AE280" s="87" t="str">
        <f t="shared" si="217"/>
        <v/>
      </c>
      <c r="AF280" s="87" t="str">
        <f t="shared" si="217"/>
        <v/>
      </c>
      <c r="AG280" s="87" t="str">
        <f t="shared" si="217"/>
        <v/>
      </c>
      <c r="AH280" s="87" t="str">
        <f t="shared" si="217"/>
        <v/>
      </c>
      <c r="AI280" s="87" t="str">
        <f t="shared" si="217"/>
        <v/>
      </c>
      <c r="AJ280" s="87" t="str">
        <f t="shared" si="217"/>
        <v/>
      </c>
      <c r="AK280" s="87" t="str">
        <f t="shared" si="217"/>
        <v/>
      </c>
      <c r="AL280" s="87" t="str">
        <f t="shared" si="217"/>
        <v/>
      </c>
      <c r="AM280" s="87" t="str">
        <f t="shared" si="217"/>
        <v/>
      </c>
      <c r="AN280" s="87" t="str">
        <f t="shared" si="217"/>
        <v/>
      </c>
      <c r="AO280" s="87" t="str">
        <f t="shared" si="217"/>
        <v/>
      </c>
      <c r="AP280" s="87" t="str">
        <f t="shared" si="217"/>
        <v/>
      </c>
      <c r="AQ280" s="87" t="str">
        <f t="shared" si="217"/>
        <v/>
      </c>
      <c r="AR280" s="87" t="str">
        <f t="shared" si="217"/>
        <v/>
      </c>
      <c r="AS280" s="87" t="str">
        <f t="shared" si="217"/>
        <v/>
      </c>
      <c r="AT280" s="87" t="str">
        <f t="shared" si="217"/>
        <v/>
      </c>
      <c r="AU280" s="87" t="str">
        <f t="shared" si="217"/>
        <v/>
      </c>
      <c r="AV280" s="87" t="str">
        <f t="shared" si="217"/>
        <v/>
      </c>
      <c r="AW280" s="87" t="str">
        <f t="shared" si="217"/>
        <v/>
      </c>
      <c r="AX280" s="87" t="str">
        <f t="shared" si="217"/>
        <v/>
      </c>
      <c r="AY280" s="87" t="str">
        <f t="shared" si="217"/>
        <v/>
      </c>
      <c r="AZ280" s="87" t="str">
        <f t="shared" si="217"/>
        <v/>
      </c>
      <c r="BA280" s="87" t="str">
        <f t="shared" si="217"/>
        <v/>
      </c>
      <c r="BB280" s="87" t="str">
        <f t="shared" si="217"/>
        <v/>
      </c>
      <c r="BC280" s="87" t="str">
        <f t="shared" si="217"/>
        <v/>
      </c>
      <c r="BD280" s="87" t="str">
        <f t="shared" si="217"/>
        <v/>
      </c>
      <c r="BE280" s="87" t="str">
        <f t="shared" si="217"/>
        <v/>
      </c>
      <c r="BF280" s="86" t="str">
        <f>IFERROR((BF253+BF257)/(BF240+BF253+BF257),"")</f>
        <v/>
      </c>
    </row>
    <row r="281" spans="15:58" ht="14.4" hidden="1" customHeight="1" x14ac:dyDescent="0.3">
      <c r="O281" s="287"/>
      <c r="P281" s="288"/>
      <c r="Q281" s="289"/>
      <c r="R281" s="277" t="s">
        <v>174</v>
      </c>
      <c r="S281" s="278"/>
      <c r="T281" s="278"/>
      <c r="U281" s="278"/>
      <c r="V281" s="278"/>
      <c r="W281" s="279"/>
      <c r="X281" s="73"/>
      <c r="Y281" s="73"/>
      <c r="Z281" s="73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  <c r="AQ281" s="64"/>
      <c r="AR281" s="64"/>
      <c r="AS281" s="64"/>
      <c r="AT281" s="64"/>
      <c r="AU281" s="64"/>
      <c r="AV281" s="64"/>
      <c r="AW281" s="64"/>
      <c r="AX281" s="64"/>
      <c r="AY281" s="64"/>
      <c r="AZ281" s="64"/>
      <c r="BA281" s="64"/>
      <c r="BB281" s="64"/>
      <c r="BC281" s="64"/>
      <c r="BD281" s="64"/>
      <c r="BE281" s="64"/>
      <c r="BF281" s="200"/>
    </row>
    <row r="282" spans="15:58" ht="14.4" hidden="1" customHeight="1" x14ac:dyDescent="0.3">
      <c r="O282" s="287"/>
      <c r="P282" s="288"/>
      <c r="Q282" s="289"/>
      <c r="R282" s="277" t="s">
        <v>175</v>
      </c>
      <c r="S282" s="278"/>
      <c r="T282" s="278"/>
      <c r="U282" s="278"/>
      <c r="V282" s="278"/>
      <c r="W282" s="279"/>
      <c r="X282" s="73"/>
      <c r="Y282" s="73"/>
      <c r="Z282" s="73"/>
      <c r="AA282" s="64" t="e">
        <f>IF(AA241&lt;&gt;0,ROUNDUP(AA237*0.08,0),0)</f>
        <v>#VALUE!</v>
      </c>
      <c r="AB282" s="64" t="e">
        <f t="shared" ref="AB282:BE282" si="218">IF(AB241&lt;&gt;0,ROUNDUP(AB237*0.08,0),0)</f>
        <v>#VALUE!</v>
      </c>
      <c r="AC282" s="64" t="e">
        <f t="shared" si="218"/>
        <v>#VALUE!</v>
      </c>
      <c r="AD282" s="64" t="e">
        <f t="shared" si="218"/>
        <v>#VALUE!</v>
      </c>
      <c r="AE282" s="64" t="e">
        <f t="shared" si="218"/>
        <v>#VALUE!</v>
      </c>
      <c r="AF282" s="64" t="e">
        <f t="shared" si="218"/>
        <v>#VALUE!</v>
      </c>
      <c r="AG282" s="64" t="e">
        <f t="shared" si="218"/>
        <v>#VALUE!</v>
      </c>
      <c r="AH282" s="64" t="e">
        <f t="shared" si="218"/>
        <v>#VALUE!</v>
      </c>
      <c r="AI282" s="64" t="e">
        <f t="shared" si="218"/>
        <v>#VALUE!</v>
      </c>
      <c r="AJ282" s="64" t="e">
        <f t="shared" si="218"/>
        <v>#VALUE!</v>
      </c>
      <c r="AK282" s="64" t="e">
        <f t="shared" si="218"/>
        <v>#VALUE!</v>
      </c>
      <c r="AL282" s="64" t="e">
        <f t="shared" si="218"/>
        <v>#VALUE!</v>
      </c>
      <c r="AM282" s="64" t="e">
        <f t="shared" si="218"/>
        <v>#VALUE!</v>
      </c>
      <c r="AN282" s="64" t="e">
        <f t="shared" si="218"/>
        <v>#VALUE!</v>
      </c>
      <c r="AO282" s="64" t="e">
        <f t="shared" si="218"/>
        <v>#VALUE!</v>
      </c>
      <c r="AP282" s="64" t="e">
        <f t="shared" si="218"/>
        <v>#VALUE!</v>
      </c>
      <c r="AQ282" s="64" t="e">
        <f t="shared" si="218"/>
        <v>#VALUE!</v>
      </c>
      <c r="AR282" s="64" t="e">
        <f t="shared" si="218"/>
        <v>#VALUE!</v>
      </c>
      <c r="AS282" s="64" t="e">
        <f t="shared" si="218"/>
        <v>#VALUE!</v>
      </c>
      <c r="AT282" s="64" t="e">
        <f t="shared" si="218"/>
        <v>#VALUE!</v>
      </c>
      <c r="AU282" s="64" t="e">
        <f t="shared" si="218"/>
        <v>#VALUE!</v>
      </c>
      <c r="AV282" s="64" t="e">
        <f t="shared" si="218"/>
        <v>#VALUE!</v>
      </c>
      <c r="AW282" s="64" t="e">
        <f t="shared" si="218"/>
        <v>#VALUE!</v>
      </c>
      <c r="AX282" s="64" t="e">
        <f t="shared" si="218"/>
        <v>#VALUE!</v>
      </c>
      <c r="AY282" s="64" t="e">
        <f t="shared" si="218"/>
        <v>#VALUE!</v>
      </c>
      <c r="AZ282" s="64" t="e">
        <f t="shared" si="218"/>
        <v>#VALUE!</v>
      </c>
      <c r="BA282" s="64" t="e">
        <f t="shared" si="218"/>
        <v>#VALUE!</v>
      </c>
      <c r="BB282" s="64" t="e">
        <f t="shared" si="218"/>
        <v>#VALUE!</v>
      </c>
      <c r="BC282" s="64" t="e">
        <f t="shared" si="218"/>
        <v>#VALUE!</v>
      </c>
      <c r="BD282" s="64" t="e">
        <f t="shared" si="218"/>
        <v>#VALUE!</v>
      </c>
      <c r="BE282" s="64" t="e">
        <f t="shared" si="218"/>
        <v>#VALUE!</v>
      </c>
      <c r="BF282" s="200" t="e">
        <f>SUM(AA282:BE282)</f>
        <v>#VALUE!</v>
      </c>
    </row>
    <row r="283" spans="15:58" ht="14.4" hidden="1" customHeight="1" x14ac:dyDescent="0.3">
      <c r="O283" s="287"/>
      <c r="P283" s="288"/>
      <c r="Q283" s="289"/>
      <c r="R283" s="277"/>
      <c r="S283" s="278"/>
      <c r="T283" s="278"/>
      <c r="U283" s="278"/>
      <c r="V283" s="278"/>
      <c r="W283" s="279"/>
      <c r="X283" s="73"/>
      <c r="Y283" s="73"/>
      <c r="Z283" s="73"/>
      <c r="AA283" s="64" t="e">
        <f>AA266+AA262+AA258+AA254</f>
        <v>#VALUE!</v>
      </c>
      <c r="AB283" s="64" t="e">
        <f t="shared" ref="AB283:BE283" si="219">AB266+AB262+AB258+AB254</f>
        <v>#VALUE!</v>
      </c>
      <c r="AC283" s="64" t="e">
        <f t="shared" si="219"/>
        <v>#VALUE!</v>
      </c>
      <c r="AD283" s="64" t="e">
        <f t="shared" si="219"/>
        <v>#VALUE!</v>
      </c>
      <c r="AE283" s="64" t="e">
        <f t="shared" si="219"/>
        <v>#VALUE!</v>
      </c>
      <c r="AF283" s="64" t="e">
        <f t="shared" si="219"/>
        <v>#VALUE!</v>
      </c>
      <c r="AG283" s="64" t="e">
        <f t="shared" si="219"/>
        <v>#VALUE!</v>
      </c>
      <c r="AH283" s="64" t="e">
        <f t="shared" si="219"/>
        <v>#VALUE!</v>
      </c>
      <c r="AI283" s="64" t="e">
        <f t="shared" si="219"/>
        <v>#VALUE!</v>
      </c>
      <c r="AJ283" s="64" t="e">
        <f t="shared" si="219"/>
        <v>#VALUE!</v>
      </c>
      <c r="AK283" s="64" t="e">
        <f t="shared" si="219"/>
        <v>#VALUE!</v>
      </c>
      <c r="AL283" s="64" t="e">
        <f t="shared" si="219"/>
        <v>#VALUE!</v>
      </c>
      <c r="AM283" s="64" t="e">
        <f t="shared" si="219"/>
        <v>#VALUE!</v>
      </c>
      <c r="AN283" s="64" t="e">
        <f t="shared" si="219"/>
        <v>#VALUE!</v>
      </c>
      <c r="AO283" s="64" t="e">
        <f t="shared" si="219"/>
        <v>#VALUE!</v>
      </c>
      <c r="AP283" s="64" t="e">
        <f t="shared" si="219"/>
        <v>#VALUE!</v>
      </c>
      <c r="AQ283" s="64" t="e">
        <f t="shared" si="219"/>
        <v>#VALUE!</v>
      </c>
      <c r="AR283" s="64" t="e">
        <f t="shared" si="219"/>
        <v>#VALUE!</v>
      </c>
      <c r="AS283" s="64" t="e">
        <f t="shared" si="219"/>
        <v>#VALUE!</v>
      </c>
      <c r="AT283" s="64" t="e">
        <f t="shared" si="219"/>
        <v>#VALUE!</v>
      </c>
      <c r="AU283" s="64" t="e">
        <f t="shared" si="219"/>
        <v>#VALUE!</v>
      </c>
      <c r="AV283" s="64" t="e">
        <f t="shared" si="219"/>
        <v>#VALUE!</v>
      </c>
      <c r="AW283" s="64" t="e">
        <f t="shared" si="219"/>
        <v>#VALUE!</v>
      </c>
      <c r="AX283" s="64" t="e">
        <f t="shared" si="219"/>
        <v>#VALUE!</v>
      </c>
      <c r="AY283" s="64" t="e">
        <f t="shared" si="219"/>
        <v>#VALUE!</v>
      </c>
      <c r="AZ283" s="64" t="e">
        <f t="shared" si="219"/>
        <v>#VALUE!</v>
      </c>
      <c r="BA283" s="64" t="e">
        <f t="shared" si="219"/>
        <v>#VALUE!</v>
      </c>
      <c r="BB283" s="64" t="e">
        <f t="shared" si="219"/>
        <v>#VALUE!</v>
      </c>
      <c r="BC283" s="64" t="e">
        <f t="shared" si="219"/>
        <v>#VALUE!</v>
      </c>
      <c r="BD283" s="64" t="e">
        <f t="shared" si="219"/>
        <v>#VALUE!</v>
      </c>
      <c r="BE283" s="64" t="e">
        <f t="shared" si="219"/>
        <v>#VALUE!</v>
      </c>
      <c r="BF283" s="200" t="e">
        <f>SUM(AA283:BE283)</f>
        <v>#VALUE!</v>
      </c>
    </row>
    <row r="284" spans="15:58" ht="15" hidden="1" customHeight="1" thickBot="1" x14ac:dyDescent="0.35">
      <c r="O284" s="287"/>
      <c r="P284" s="288"/>
      <c r="Q284" s="289"/>
      <c r="R284" s="277" t="s">
        <v>176</v>
      </c>
      <c r="S284" s="278"/>
      <c r="T284" s="278"/>
      <c r="U284" s="278"/>
      <c r="V284" s="278"/>
      <c r="W284" s="279"/>
      <c r="X284" s="73"/>
      <c r="Y284" s="73"/>
      <c r="Z284" s="73"/>
      <c r="AA284" s="88" t="e">
        <f>AA282-AA283</f>
        <v>#VALUE!</v>
      </c>
      <c r="AB284" s="88" t="e">
        <f t="shared" ref="AB284:BE284" si="220">AB282-AB283</f>
        <v>#VALUE!</v>
      </c>
      <c r="AC284" s="88" t="e">
        <f t="shared" si="220"/>
        <v>#VALUE!</v>
      </c>
      <c r="AD284" s="88" t="e">
        <f t="shared" si="220"/>
        <v>#VALUE!</v>
      </c>
      <c r="AE284" s="88" t="e">
        <f t="shared" si="220"/>
        <v>#VALUE!</v>
      </c>
      <c r="AF284" s="88" t="e">
        <f t="shared" si="220"/>
        <v>#VALUE!</v>
      </c>
      <c r="AG284" s="88" t="e">
        <f t="shared" si="220"/>
        <v>#VALUE!</v>
      </c>
      <c r="AH284" s="88" t="e">
        <f t="shared" si="220"/>
        <v>#VALUE!</v>
      </c>
      <c r="AI284" s="88" t="e">
        <f t="shared" si="220"/>
        <v>#VALUE!</v>
      </c>
      <c r="AJ284" s="88" t="e">
        <f t="shared" si="220"/>
        <v>#VALUE!</v>
      </c>
      <c r="AK284" s="88" t="e">
        <f t="shared" si="220"/>
        <v>#VALUE!</v>
      </c>
      <c r="AL284" s="88" t="e">
        <f t="shared" si="220"/>
        <v>#VALUE!</v>
      </c>
      <c r="AM284" s="88" t="e">
        <f t="shared" si="220"/>
        <v>#VALUE!</v>
      </c>
      <c r="AN284" s="88" t="e">
        <f t="shared" si="220"/>
        <v>#VALUE!</v>
      </c>
      <c r="AO284" s="88" t="e">
        <f t="shared" si="220"/>
        <v>#VALUE!</v>
      </c>
      <c r="AP284" s="88" t="e">
        <f t="shared" si="220"/>
        <v>#VALUE!</v>
      </c>
      <c r="AQ284" s="88" t="e">
        <f t="shared" si="220"/>
        <v>#VALUE!</v>
      </c>
      <c r="AR284" s="88" t="e">
        <f t="shared" si="220"/>
        <v>#VALUE!</v>
      </c>
      <c r="AS284" s="88" t="e">
        <f t="shared" si="220"/>
        <v>#VALUE!</v>
      </c>
      <c r="AT284" s="88" t="e">
        <f t="shared" si="220"/>
        <v>#VALUE!</v>
      </c>
      <c r="AU284" s="88" t="e">
        <f t="shared" si="220"/>
        <v>#VALUE!</v>
      </c>
      <c r="AV284" s="88" t="e">
        <f t="shared" si="220"/>
        <v>#VALUE!</v>
      </c>
      <c r="AW284" s="88" t="e">
        <f t="shared" si="220"/>
        <v>#VALUE!</v>
      </c>
      <c r="AX284" s="88" t="e">
        <f t="shared" si="220"/>
        <v>#VALUE!</v>
      </c>
      <c r="AY284" s="88" t="e">
        <f t="shared" si="220"/>
        <v>#VALUE!</v>
      </c>
      <c r="AZ284" s="88" t="e">
        <f t="shared" si="220"/>
        <v>#VALUE!</v>
      </c>
      <c r="BA284" s="88" t="e">
        <f t="shared" si="220"/>
        <v>#VALUE!</v>
      </c>
      <c r="BB284" s="88" t="e">
        <f t="shared" si="220"/>
        <v>#VALUE!</v>
      </c>
      <c r="BC284" s="88" t="e">
        <f t="shared" si="220"/>
        <v>#VALUE!</v>
      </c>
      <c r="BD284" s="88" t="e">
        <f t="shared" si="220"/>
        <v>#VALUE!</v>
      </c>
      <c r="BE284" s="88" t="e">
        <f t="shared" si="220"/>
        <v>#VALUE!</v>
      </c>
      <c r="BF284" s="209" t="e">
        <f>BF282-BF283</f>
        <v>#VALUE!</v>
      </c>
    </row>
    <row r="285" spans="15:58" ht="14.4" hidden="1" customHeight="1" x14ac:dyDescent="0.3">
      <c r="O285" s="287"/>
      <c r="P285" s="288"/>
      <c r="Q285" s="289"/>
      <c r="R285" s="277" t="s">
        <v>177</v>
      </c>
      <c r="S285" s="278"/>
      <c r="T285" s="278"/>
      <c r="U285" s="278"/>
      <c r="V285" s="278"/>
      <c r="W285" s="279"/>
      <c r="X285" s="90"/>
      <c r="Y285" s="90"/>
      <c r="Z285" s="90"/>
      <c r="BF285" s="207"/>
    </row>
    <row r="286" spans="15:58" ht="15" hidden="1" customHeight="1" thickBot="1" x14ac:dyDescent="0.35">
      <c r="O286" s="290"/>
      <c r="P286" s="291"/>
      <c r="Q286" s="292"/>
      <c r="R286" s="277" t="s">
        <v>178</v>
      </c>
      <c r="S286" s="278"/>
      <c r="T286" s="278"/>
      <c r="U286" s="278"/>
      <c r="V286" s="278"/>
      <c r="W286" s="279"/>
      <c r="X286" s="90"/>
      <c r="Y286" s="90"/>
      <c r="Z286" s="90"/>
      <c r="BF286" s="207"/>
    </row>
    <row r="287" spans="15:58" ht="14.4" hidden="1" customHeight="1" x14ac:dyDescent="0.3">
      <c r="O287" s="178"/>
      <c r="AA287" s="54" t="e">
        <f t="shared" ref="AA287:BE287" si="221">COUNTIFS(AA13:AA54,"",$F$13:$F$22,$O$288)</f>
        <v>#VALUE!</v>
      </c>
      <c r="AB287" s="54" t="e">
        <f t="shared" si="221"/>
        <v>#VALUE!</v>
      </c>
      <c r="AC287" s="54" t="e">
        <f t="shared" si="221"/>
        <v>#VALUE!</v>
      </c>
      <c r="AD287" s="54" t="e">
        <f t="shared" si="221"/>
        <v>#VALUE!</v>
      </c>
      <c r="AE287" s="54" t="e">
        <f t="shared" si="221"/>
        <v>#VALUE!</v>
      </c>
      <c r="AF287" s="54" t="e">
        <f t="shared" si="221"/>
        <v>#VALUE!</v>
      </c>
      <c r="AG287" s="54" t="e">
        <f t="shared" si="221"/>
        <v>#VALUE!</v>
      </c>
      <c r="AH287" s="54" t="e">
        <f t="shared" si="221"/>
        <v>#VALUE!</v>
      </c>
      <c r="AI287" s="54" t="e">
        <f t="shared" si="221"/>
        <v>#VALUE!</v>
      </c>
      <c r="AJ287" s="54" t="e">
        <f t="shared" si="221"/>
        <v>#VALUE!</v>
      </c>
      <c r="AK287" s="54" t="e">
        <f t="shared" si="221"/>
        <v>#VALUE!</v>
      </c>
      <c r="AL287" s="54" t="e">
        <f t="shared" si="221"/>
        <v>#VALUE!</v>
      </c>
      <c r="AM287" s="54" t="e">
        <f t="shared" si="221"/>
        <v>#VALUE!</v>
      </c>
      <c r="AN287" s="54" t="e">
        <f t="shared" si="221"/>
        <v>#VALUE!</v>
      </c>
      <c r="AO287" s="54" t="e">
        <f t="shared" si="221"/>
        <v>#VALUE!</v>
      </c>
      <c r="AP287" s="54" t="e">
        <f t="shared" si="221"/>
        <v>#VALUE!</v>
      </c>
      <c r="AQ287" s="54" t="e">
        <f t="shared" si="221"/>
        <v>#VALUE!</v>
      </c>
      <c r="AR287" s="54" t="e">
        <f t="shared" si="221"/>
        <v>#VALUE!</v>
      </c>
      <c r="AS287" s="54" t="e">
        <f t="shared" si="221"/>
        <v>#VALUE!</v>
      </c>
      <c r="AT287" s="54" t="e">
        <f t="shared" si="221"/>
        <v>#VALUE!</v>
      </c>
      <c r="AU287" s="54" t="e">
        <f t="shared" si="221"/>
        <v>#VALUE!</v>
      </c>
      <c r="AV287" s="54" t="e">
        <f t="shared" si="221"/>
        <v>#VALUE!</v>
      </c>
      <c r="AW287" s="54" t="e">
        <f t="shared" si="221"/>
        <v>#VALUE!</v>
      </c>
      <c r="AX287" s="54" t="e">
        <f t="shared" si="221"/>
        <v>#VALUE!</v>
      </c>
      <c r="AY287" s="54" t="e">
        <f t="shared" si="221"/>
        <v>#VALUE!</v>
      </c>
      <c r="AZ287" s="54" t="e">
        <f t="shared" si="221"/>
        <v>#VALUE!</v>
      </c>
      <c r="BA287" s="54" t="e">
        <f t="shared" si="221"/>
        <v>#VALUE!</v>
      </c>
      <c r="BB287" s="54" t="e">
        <f t="shared" si="221"/>
        <v>#VALUE!</v>
      </c>
      <c r="BC287" s="54" t="e">
        <f t="shared" si="221"/>
        <v>#VALUE!</v>
      </c>
      <c r="BD287" s="54" t="e">
        <f t="shared" si="221"/>
        <v>#VALUE!</v>
      </c>
      <c r="BE287" s="54" t="e">
        <f t="shared" si="221"/>
        <v>#VALUE!</v>
      </c>
      <c r="BF287" s="200" t="str">
        <f>IFERROR(AVERAGE(AA287:BE287),"")</f>
        <v/>
      </c>
    </row>
    <row r="288" spans="15:58" ht="14.4" hidden="1" customHeight="1" x14ac:dyDescent="0.3">
      <c r="O288" s="294" t="s">
        <v>182</v>
      </c>
      <c r="P288" s="294"/>
      <c r="Q288" s="294"/>
      <c r="AA288" s="64" t="e">
        <f>AA296+AA305+AA309+AA313+AA317+AA300+AA321</f>
        <v>#VALUE!</v>
      </c>
      <c r="AB288" s="64" t="e">
        <f t="shared" ref="AB288:BE288" si="222">AB296+AB305+AB309+AB313+AB317+AB300+AB321</f>
        <v>#VALUE!</v>
      </c>
      <c r="AC288" s="64" t="e">
        <f t="shared" si="222"/>
        <v>#VALUE!</v>
      </c>
      <c r="AD288" s="64" t="e">
        <f t="shared" si="222"/>
        <v>#VALUE!</v>
      </c>
      <c r="AE288" s="64" t="e">
        <f t="shared" si="222"/>
        <v>#VALUE!</v>
      </c>
      <c r="AF288" s="64" t="e">
        <f t="shared" si="222"/>
        <v>#VALUE!</v>
      </c>
      <c r="AG288" s="64" t="e">
        <f t="shared" si="222"/>
        <v>#VALUE!</v>
      </c>
      <c r="AH288" s="64" t="e">
        <f t="shared" si="222"/>
        <v>#VALUE!</v>
      </c>
      <c r="AI288" s="64" t="e">
        <f t="shared" si="222"/>
        <v>#VALUE!</v>
      </c>
      <c r="AJ288" s="64" t="e">
        <f t="shared" si="222"/>
        <v>#VALUE!</v>
      </c>
      <c r="AK288" s="64" t="e">
        <f t="shared" si="222"/>
        <v>#VALUE!</v>
      </c>
      <c r="AL288" s="64" t="e">
        <f t="shared" si="222"/>
        <v>#VALUE!</v>
      </c>
      <c r="AM288" s="64" t="e">
        <f t="shared" si="222"/>
        <v>#VALUE!</v>
      </c>
      <c r="AN288" s="64" t="e">
        <f t="shared" si="222"/>
        <v>#VALUE!</v>
      </c>
      <c r="AO288" s="64" t="e">
        <f t="shared" si="222"/>
        <v>#VALUE!</v>
      </c>
      <c r="AP288" s="64" t="e">
        <f t="shared" si="222"/>
        <v>#VALUE!</v>
      </c>
      <c r="AQ288" s="64" t="e">
        <f t="shared" si="222"/>
        <v>#VALUE!</v>
      </c>
      <c r="AR288" s="64" t="e">
        <f t="shared" si="222"/>
        <v>#VALUE!</v>
      </c>
      <c r="AS288" s="64" t="e">
        <f t="shared" si="222"/>
        <v>#VALUE!</v>
      </c>
      <c r="AT288" s="64" t="e">
        <f t="shared" si="222"/>
        <v>#VALUE!</v>
      </c>
      <c r="AU288" s="64" t="e">
        <f t="shared" si="222"/>
        <v>#VALUE!</v>
      </c>
      <c r="AV288" s="64" t="e">
        <f t="shared" si="222"/>
        <v>#VALUE!</v>
      </c>
      <c r="AW288" s="64" t="e">
        <f t="shared" si="222"/>
        <v>#VALUE!</v>
      </c>
      <c r="AX288" s="64" t="e">
        <f t="shared" si="222"/>
        <v>#VALUE!</v>
      </c>
      <c r="AY288" s="64" t="e">
        <f t="shared" si="222"/>
        <v>#VALUE!</v>
      </c>
      <c r="AZ288" s="64" t="e">
        <f t="shared" si="222"/>
        <v>#VALUE!</v>
      </c>
      <c r="BA288" s="64" t="e">
        <f t="shared" si="222"/>
        <v>#VALUE!</v>
      </c>
      <c r="BB288" s="64" t="e">
        <f t="shared" si="222"/>
        <v>#VALUE!</v>
      </c>
      <c r="BC288" s="64" t="e">
        <f t="shared" si="222"/>
        <v>#VALUE!</v>
      </c>
      <c r="BD288" s="64" t="e">
        <f t="shared" si="222"/>
        <v>#VALUE!</v>
      </c>
      <c r="BE288" s="64" t="e">
        <f t="shared" si="222"/>
        <v>#VALUE!</v>
      </c>
      <c r="BF288" s="200" t="e">
        <f>MAX(AA288:BE288)</f>
        <v>#VALUE!</v>
      </c>
    </row>
    <row r="289" spans="15:59" ht="14.4" hidden="1" customHeight="1" x14ac:dyDescent="0.3">
      <c r="O289" s="284" t="str">
        <f>O288&amp;"'s  Team"</f>
        <v>Jehanzaib Rasul's  Team</v>
      </c>
      <c r="P289" s="285"/>
      <c r="Q289" s="286"/>
      <c r="R289" s="279" t="s">
        <v>27</v>
      </c>
      <c r="S289" s="280"/>
      <c r="T289" s="280"/>
      <c r="U289" s="280"/>
      <c r="V289" s="280"/>
      <c r="W289" s="280"/>
      <c r="X289" s="79"/>
      <c r="Y289" s="79"/>
      <c r="Z289" s="79"/>
      <c r="AA289" s="64" t="e">
        <f>AA297+AA306+AA310+AA318+AA301+AA314+AA322</f>
        <v>#VALUE!</v>
      </c>
      <c r="AB289" s="64" t="e">
        <f t="shared" ref="AB289:BE291" si="223">AB297+AB306+AB310+AB318+AB301+AB314+AB322</f>
        <v>#VALUE!</v>
      </c>
      <c r="AC289" s="64" t="e">
        <f t="shared" si="223"/>
        <v>#VALUE!</v>
      </c>
      <c r="AD289" s="64" t="e">
        <f t="shared" si="223"/>
        <v>#VALUE!</v>
      </c>
      <c r="AE289" s="64" t="e">
        <f t="shared" si="223"/>
        <v>#VALUE!</v>
      </c>
      <c r="AF289" s="64" t="e">
        <f t="shared" si="223"/>
        <v>#VALUE!</v>
      </c>
      <c r="AG289" s="64" t="e">
        <f t="shared" si="223"/>
        <v>#VALUE!</v>
      </c>
      <c r="AH289" s="64" t="e">
        <f t="shared" si="223"/>
        <v>#VALUE!</v>
      </c>
      <c r="AI289" s="64" t="e">
        <f t="shared" si="223"/>
        <v>#VALUE!</v>
      </c>
      <c r="AJ289" s="64" t="e">
        <f t="shared" si="223"/>
        <v>#VALUE!</v>
      </c>
      <c r="AK289" s="64" t="e">
        <f t="shared" si="223"/>
        <v>#VALUE!</v>
      </c>
      <c r="AL289" s="64" t="e">
        <f t="shared" si="223"/>
        <v>#VALUE!</v>
      </c>
      <c r="AM289" s="64" t="e">
        <f t="shared" si="223"/>
        <v>#VALUE!</v>
      </c>
      <c r="AN289" s="64" t="e">
        <f t="shared" si="223"/>
        <v>#VALUE!</v>
      </c>
      <c r="AO289" s="64" t="e">
        <f t="shared" si="223"/>
        <v>#VALUE!</v>
      </c>
      <c r="AP289" s="64" t="e">
        <f t="shared" si="223"/>
        <v>#VALUE!</v>
      </c>
      <c r="AQ289" s="64" t="e">
        <f t="shared" si="223"/>
        <v>#VALUE!</v>
      </c>
      <c r="AR289" s="64" t="e">
        <f t="shared" si="223"/>
        <v>#VALUE!</v>
      </c>
      <c r="AS289" s="64" t="e">
        <f t="shared" si="223"/>
        <v>#VALUE!</v>
      </c>
      <c r="AT289" s="64" t="e">
        <f t="shared" si="223"/>
        <v>#VALUE!</v>
      </c>
      <c r="AU289" s="64" t="e">
        <f t="shared" si="223"/>
        <v>#VALUE!</v>
      </c>
      <c r="AV289" s="64" t="e">
        <f t="shared" si="223"/>
        <v>#VALUE!</v>
      </c>
      <c r="AW289" s="64" t="e">
        <f t="shared" si="223"/>
        <v>#VALUE!</v>
      </c>
      <c r="AX289" s="64" t="e">
        <f t="shared" si="223"/>
        <v>#VALUE!</v>
      </c>
      <c r="AY289" s="64" t="e">
        <f t="shared" si="223"/>
        <v>#VALUE!</v>
      </c>
      <c r="AZ289" s="64" t="e">
        <f t="shared" si="223"/>
        <v>#VALUE!</v>
      </c>
      <c r="BA289" s="64" t="e">
        <f t="shared" si="223"/>
        <v>#VALUE!</v>
      </c>
      <c r="BB289" s="64" t="e">
        <f t="shared" si="223"/>
        <v>#VALUE!</v>
      </c>
      <c r="BC289" s="64" t="e">
        <f t="shared" si="223"/>
        <v>#VALUE!</v>
      </c>
      <c r="BD289" s="64" t="e">
        <f t="shared" si="223"/>
        <v>#VALUE!</v>
      </c>
      <c r="BE289" s="64" t="e">
        <f t="shared" si="223"/>
        <v>#VALUE!</v>
      </c>
      <c r="BF289" s="200" t="e">
        <f>MAX(AA289:BE289)</f>
        <v>#VALUE!</v>
      </c>
    </row>
    <row r="290" spans="15:59" ht="14.4" hidden="1" customHeight="1" x14ac:dyDescent="0.3">
      <c r="O290" s="287"/>
      <c r="P290" s="288"/>
      <c r="Q290" s="289"/>
      <c r="R290" s="279" t="s">
        <v>64</v>
      </c>
      <c r="S290" s="280"/>
      <c r="T290" s="280"/>
      <c r="U290" s="280"/>
      <c r="V290" s="280"/>
      <c r="W290" s="280"/>
      <c r="X290" s="79"/>
      <c r="Y290" s="79"/>
      <c r="Z290" s="79"/>
      <c r="AA290" s="64" t="e">
        <f>AA298+AA307+AA311+AA319+AA302+AA315+AA323</f>
        <v>#VALUE!</v>
      </c>
      <c r="AB290" s="64" t="e">
        <f t="shared" si="223"/>
        <v>#VALUE!</v>
      </c>
      <c r="AC290" s="64" t="e">
        <f t="shared" si="223"/>
        <v>#VALUE!</v>
      </c>
      <c r="AD290" s="64" t="e">
        <f t="shared" si="223"/>
        <v>#VALUE!</v>
      </c>
      <c r="AE290" s="64" t="e">
        <f t="shared" si="223"/>
        <v>#VALUE!</v>
      </c>
      <c r="AF290" s="64" t="e">
        <f t="shared" si="223"/>
        <v>#VALUE!</v>
      </c>
      <c r="AG290" s="64" t="e">
        <f t="shared" si="223"/>
        <v>#VALUE!</v>
      </c>
      <c r="AH290" s="64" t="e">
        <f t="shared" si="223"/>
        <v>#VALUE!</v>
      </c>
      <c r="AI290" s="64" t="e">
        <f t="shared" si="223"/>
        <v>#VALUE!</v>
      </c>
      <c r="AJ290" s="64" t="e">
        <f t="shared" si="223"/>
        <v>#VALUE!</v>
      </c>
      <c r="AK290" s="64" t="e">
        <f t="shared" si="223"/>
        <v>#VALUE!</v>
      </c>
      <c r="AL290" s="64" t="e">
        <f t="shared" si="223"/>
        <v>#VALUE!</v>
      </c>
      <c r="AM290" s="64" t="e">
        <f t="shared" si="223"/>
        <v>#VALUE!</v>
      </c>
      <c r="AN290" s="64" t="e">
        <f t="shared" si="223"/>
        <v>#VALUE!</v>
      </c>
      <c r="AO290" s="64" t="e">
        <f t="shared" si="223"/>
        <v>#VALUE!</v>
      </c>
      <c r="AP290" s="64" t="e">
        <f t="shared" si="223"/>
        <v>#VALUE!</v>
      </c>
      <c r="AQ290" s="64" t="e">
        <f t="shared" si="223"/>
        <v>#VALUE!</v>
      </c>
      <c r="AR290" s="64" t="e">
        <f t="shared" si="223"/>
        <v>#VALUE!</v>
      </c>
      <c r="AS290" s="64" t="e">
        <f t="shared" si="223"/>
        <v>#VALUE!</v>
      </c>
      <c r="AT290" s="64" t="e">
        <f t="shared" si="223"/>
        <v>#VALUE!</v>
      </c>
      <c r="AU290" s="64" t="e">
        <f t="shared" si="223"/>
        <v>#VALUE!</v>
      </c>
      <c r="AV290" s="64" t="e">
        <f t="shared" si="223"/>
        <v>#VALUE!</v>
      </c>
      <c r="AW290" s="64" t="e">
        <f t="shared" si="223"/>
        <v>#VALUE!</v>
      </c>
      <c r="AX290" s="64" t="e">
        <f t="shared" si="223"/>
        <v>#VALUE!</v>
      </c>
      <c r="AY290" s="64" t="e">
        <f t="shared" si="223"/>
        <v>#VALUE!</v>
      </c>
      <c r="AZ290" s="64" t="e">
        <f t="shared" si="223"/>
        <v>#VALUE!</v>
      </c>
      <c r="BA290" s="64" t="e">
        <f t="shared" si="223"/>
        <v>#VALUE!</v>
      </c>
      <c r="BB290" s="64" t="e">
        <f t="shared" si="223"/>
        <v>#VALUE!</v>
      </c>
      <c r="BC290" s="64" t="e">
        <f t="shared" si="223"/>
        <v>#VALUE!</v>
      </c>
      <c r="BD290" s="64" t="e">
        <f t="shared" si="223"/>
        <v>#VALUE!</v>
      </c>
      <c r="BE290" s="64" t="e">
        <f t="shared" si="223"/>
        <v>#VALUE!</v>
      </c>
      <c r="BF290" s="200" t="e">
        <f>MAX(AA290:BE290)</f>
        <v>#VALUE!</v>
      </c>
    </row>
    <row r="291" spans="15:59" ht="14.4" hidden="1" customHeight="1" x14ac:dyDescent="0.3">
      <c r="O291" s="287"/>
      <c r="P291" s="288"/>
      <c r="Q291" s="289"/>
      <c r="R291" s="279" t="s">
        <v>66</v>
      </c>
      <c r="S291" s="280"/>
      <c r="T291" s="280"/>
      <c r="U291" s="280"/>
      <c r="V291" s="280"/>
      <c r="W291" s="280"/>
      <c r="X291" s="79"/>
      <c r="Y291" s="79"/>
      <c r="Z291" s="79"/>
      <c r="AA291" s="64" t="e">
        <f>AA299+AA308+AA312+AA320+AA303+AA316+AA324</f>
        <v>#VALUE!</v>
      </c>
      <c r="AB291" s="64" t="e">
        <f t="shared" si="223"/>
        <v>#VALUE!</v>
      </c>
      <c r="AC291" s="64" t="e">
        <f t="shared" si="223"/>
        <v>#VALUE!</v>
      </c>
      <c r="AD291" s="64" t="e">
        <f t="shared" si="223"/>
        <v>#VALUE!</v>
      </c>
      <c r="AE291" s="64" t="e">
        <f t="shared" si="223"/>
        <v>#VALUE!</v>
      </c>
      <c r="AF291" s="64" t="e">
        <f t="shared" si="223"/>
        <v>#VALUE!</v>
      </c>
      <c r="AG291" s="64" t="e">
        <f t="shared" si="223"/>
        <v>#VALUE!</v>
      </c>
      <c r="AH291" s="64" t="e">
        <f t="shared" si="223"/>
        <v>#VALUE!</v>
      </c>
      <c r="AI291" s="64" t="e">
        <f t="shared" si="223"/>
        <v>#VALUE!</v>
      </c>
      <c r="AJ291" s="64" t="e">
        <f t="shared" si="223"/>
        <v>#VALUE!</v>
      </c>
      <c r="AK291" s="64" t="e">
        <f t="shared" si="223"/>
        <v>#VALUE!</v>
      </c>
      <c r="AL291" s="64" t="e">
        <f t="shared" si="223"/>
        <v>#VALUE!</v>
      </c>
      <c r="AM291" s="64" t="e">
        <f t="shared" si="223"/>
        <v>#VALUE!</v>
      </c>
      <c r="AN291" s="64" t="e">
        <f t="shared" si="223"/>
        <v>#VALUE!</v>
      </c>
      <c r="AO291" s="64" t="e">
        <f t="shared" si="223"/>
        <v>#VALUE!</v>
      </c>
      <c r="AP291" s="64" t="e">
        <f t="shared" si="223"/>
        <v>#VALUE!</v>
      </c>
      <c r="AQ291" s="64" t="e">
        <f t="shared" si="223"/>
        <v>#VALUE!</v>
      </c>
      <c r="AR291" s="64" t="e">
        <f t="shared" si="223"/>
        <v>#VALUE!</v>
      </c>
      <c r="AS291" s="64" t="e">
        <f t="shared" si="223"/>
        <v>#VALUE!</v>
      </c>
      <c r="AT291" s="64" t="e">
        <f t="shared" si="223"/>
        <v>#VALUE!</v>
      </c>
      <c r="AU291" s="64" t="e">
        <f t="shared" si="223"/>
        <v>#VALUE!</v>
      </c>
      <c r="AV291" s="64" t="e">
        <f t="shared" si="223"/>
        <v>#VALUE!</v>
      </c>
      <c r="AW291" s="64" t="e">
        <f t="shared" si="223"/>
        <v>#VALUE!</v>
      </c>
      <c r="AX291" s="64" t="e">
        <f t="shared" si="223"/>
        <v>#VALUE!</v>
      </c>
      <c r="AY291" s="64" t="e">
        <f t="shared" si="223"/>
        <v>#VALUE!</v>
      </c>
      <c r="AZ291" s="64" t="e">
        <f t="shared" si="223"/>
        <v>#VALUE!</v>
      </c>
      <c r="BA291" s="64" t="e">
        <f t="shared" si="223"/>
        <v>#VALUE!</v>
      </c>
      <c r="BB291" s="64" t="e">
        <f t="shared" si="223"/>
        <v>#VALUE!</v>
      </c>
      <c r="BC291" s="64" t="e">
        <f t="shared" si="223"/>
        <v>#VALUE!</v>
      </c>
      <c r="BD291" s="64" t="e">
        <f t="shared" si="223"/>
        <v>#VALUE!</v>
      </c>
      <c r="BE291" s="64" t="e">
        <f t="shared" si="223"/>
        <v>#VALUE!</v>
      </c>
      <c r="BF291" s="200" t="e">
        <f>MAX(AA291:BE291)</f>
        <v>#VALUE!</v>
      </c>
    </row>
    <row r="292" spans="15:59" ht="14.4" hidden="1" customHeight="1" x14ac:dyDescent="0.3">
      <c r="O292" s="287"/>
      <c r="P292" s="288"/>
      <c r="Q292" s="289"/>
      <c r="R292" s="279" t="s">
        <v>69</v>
      </c>
      <c r="S292" s="280"/>
      <c r="T292" s="280"/>
      <c r="U292" s="280"/>
      <c r="V292" s="280"/>
      <c r="W292" s="280"/>
      <c r="X292" s="79"/>
      <c r="Y292" s="79"/>
      <c r="Z292" s="79"/>
      <c r="AA292" s="64" t="e">
        <f>AA296+AA313+AA317</f>
        <v>#VALUE!</v>
      </c>
      <c r="AB292" s="64" t="e">
        <f t="shared" ref="AB292:BE292" si="224">AB296+AB313+AB317</f>
        <v>#VALUE!</v>
      </c>
      <c r="AC292" s="64" t="e">
        <f t="shared" si="224"/>
        <v>#VALUE!</v>
      </c>
      <c r="AD292" s="64" t="e">
        <f t="shared" si="224"/>
        <v>#VALUE!</v>
      </c>
      <c r="AE292" s="64" t="e">
        <f t="shared" si="224"/>
        <v>#VALUE!</v>
      </c>
      <c r="AF292" s="64" t="e">
        <f t="shared" si="224"/>
        <v>#VALUE!</v>
      </c>
      <c r="AG292" s="64" t="e">
        <f t="shared" si="224"/>
        <v>#VALUE!</v>
      </c>
      <c r="AH292" s="64" t="e">
        <f t="shared" si="224"/>
        <v>#VALUE!</v>
      </c>
      <c r="AI292" s="64" t="e">
        <f t="shared" si="224"/>
        <v>#VALUE!</v>
      </c>
      <c r="AJ292" s="64" t="e">
        <f t="shared" si="224"/>
        <v>#VALUE!</v>
      </c>
      <c r="AK292" s="64" t="e">
        <f t="shared" si="224"/>
        <v>#VALUE!</v>
      </c>
      <c r="AL292" s="64" t="e">
        <f t="shared" si="224"/>
        <v>#VALUE!</v>
      </c>
      <c r="AM292" s="64" t="e">
        <f t="shared" si="224"/>
        <v>#VALUE!</v>
      </c>
      <c r="AN292" s="64" t="e">
        <f t="shared" si="224"/>
        <v>#VALUE!</v>
      </c>
      <c r="AO292" s="64" t="e">
        <f t="shared" si="224"/>
        <v>#VALUE!</v>
      </c>
      <c r="AP292" s="64" t="e">
        <f t="shared" si="224"/>
        <v>#VALUE!</v>
      </c>
      <c r="AQ292" s="64" t="e">
        <f t="shared" si="224"/>
        <v>#VALUE!</v>
      </c>
      <c r="AR292" s="64" t="e">
        <f t="shared" si="224"/>
        <v>#VALUE!</v>
      </c>
      <c r="AS292" s="64" t="e">
        <f t="shared" si="224"/>
        <v>#VALUE!</v>
      </c>
      <c r="AT292" s="64" t="e">
        <f t="shared" si="224"/>
        <v>#VALUE!</v>
      </c>
      <c r="AU292" s="64" t="e">
        <f t="shared" si="224"/>
        <v>#VALUE!</v>
      </c>
      <c r="AV292" s="64" t="e">
        <f t="shared" si="224"/>
        <v>#VALUE!</v>
      </c>
      <c r="AW292" s="64" t="e">
        <f t="shared" si="224"/>
        <v>#VALUE!</v>
      </c>
      <c r="AX292" s="64" t="e">
        <f t="shared" si="224"/>
        <v>#VALUE!</v>
      </c>
      <c r="AY292" s="64" t="e">
        <f t="shared" si="224"/>
        <v>#VALUE!</v>
      </c>
      <c r="AZ292" s="64" t="e">
        <f t="shared" si="224"/>
        <v>#VALUE!</v>
      </c>
      <c r="BA292" s="64" t="e">
        <f t="shared" si="224"/>
        <v>#VALUE!</v>
      </c>
      <c r="BB292" s="64" t="e">
        <f t="shared" si="224"/>
        <v>#VALUE!</v>
      </c>
      <c r="BC292" s="64" t="e">
        <f t="shared" si="224"/>
        <v>#VALUE!</v>
      </c>
      <c r="BD292" s="64" t="e">
        <f t="shared" si="224"/>
        <v>#VALUE!</v>
      </c>
      <c r="BE292" s="64" t="e">
        <f t="shared" si="224"/>
        <v>#VALUE!</v>
      </c>
      <c r="BF292" s="200" t="e">
        <f t="shared" ref="BF292:BF303" si="225">SUM(AA292:BE292)</f>
        <v>#VALUE!</v>
      </c>
      <c r="BG292" s="205" t="e">
        <f>BF292-SUMIFS($N$13:$N$129,$F$13:$F$129,$O$288)</f>
        <v>#VALUE!</v>
      </c>
    </row>
    <row r="293" spans="15:59" ht="14.4" hidden="1" customHeight="1" x14ac:dyDescent="0.3">
      <c r="O293" s="287"/>
      <c r="P293" s="288"/>
      <c r="Q293" s="289"/>
      <c r="R293" s="279" t="s">
        <v>72</v>
      </c>
      <c r="S293" s="280"/>
      <c r="T293" s="280"/>
      <c r="U293" s="280"/>
      <c r="V293" s="280"/>
      <c r="W293" s="280"/>
      <c r="X293" s="79"/>
      <c r="Y293" s="79"/>
      <c r="Z293" s="79"/>
      <c r="AA293" s="74" t="e">
        <f>AA294+(AA295/2)</f>
        <v>#VALUE!</v>
      </c>
      <c r="AB293" s="74" t="e">
        <f t="shared" ref="AB293:BE293" si="226">AB294+(AB295/2)</f>
        <v>#VALUE!</v>
      </c>
      <c r="AC293" s="74" t="e">
        <f t="shared" si="226"/>
        <v>#VALUE!</v>
      </c>
      <c r="AD293" s="74" t="e">
        <f t="shared" si="226"/>
        <v>#VALUE!</v>
      </c>
      <c r="AE293" s="74" t="e">
        <f t="shared" si="226"/>
        <v>#VALUE!</v>
      </c>
      <c r="AF293" s="74" t="e">
        <f t="shared" si="226"/>
        <v>#VALUE!</v>
      </c>
      <c r="AG293" s="74" t="e">
        <f t="shared" si="226"/>
        <v>#VALUE!</v>
      </c>
      <c r="AH293" s="74" t="e">
        <f t="shared" si="226"/>
        <v>#VALUE!</v>
      </c>
      <c r="AI293" s="74" t="e">
        <f t="shared" si="226"/>
        <v>#VALUE!</v>
      </c>
      <c r="AJ293" s="74" t="e">
        <f t="shared" si="226"/>
        <v>#VALUE!</v>
      </c>
      <c r="AK293" s="74" t="e">
        <f t="shared" si="226"/>
        <v>#VALUE!</v>
      </c>
      <c r="AL293" s="74" t="e">
        <f t="shared" si="226"/>
        <v>#VALUE!</v>
      </c>
      <c r="AM293" s="74" t="e">
        <f t="shared" si="226"/>
        <v>#VALUE!</v>
      </c>
      <c r="AN293" s="74" t="e">
        <f t="shared" si="226"/>
        <v>#VALUE!</v>
      </c>
      <c r="AO293" s="74" t="e">
        <f t="shared" si="226"/>
        <v>#VALUE!</v>
      </c>
      <c r="AP293" s="74" t="e">
        <f t="shared" si="226"/>
        <v>#VALUE!</v>
      </c>
      <c r="AQ293" s="74" t="e">
        <f t="shared" si="226"/>
        <v>#VALUE!</v>
      </c>
      <c r="AR293" s="74" t="e">
        <f t="shared" si="226"/>
        <v>#VALUE!</v>
      </c>
      <c r="AS293" s="74" t="e">
        <f t="shared" si="226"/>
        <v>#VALUE!</v>
      </c>
      <c r="AT293" s="74" t="e">
        <f t="shared" si="226"/>
        <v>#VALUE!</v>
      </c>
      <c r="AU293" s="74" t="e">
        <f t="shared" si="226"/>
        <v>#VALUE!</v>
      </c>
      <c r="AV293" s="74" t="e">
        <f t="shared" si="226"/>
        <v>#VALUE!</v>
      </c>
      <c r="AW293" s="74" t="e">
        <f t="shared" si="226"/>
        <v>#VALUE!</v>
      </c>
      <c r="AX293" s="74" t="e">
        <f t="shared" si="226"/>
        <v>#VALUE!</v>
      </c>
      <c r="AY293" s="74" t="e">
        <f t="shared" si="226"/>
        <v>#VALUE!</v>
      </c>
      <c r="AZ293" s="74" t="e">
        <f t="shared" si="226"/>
        <v>#VALUE!</v>
      </c>
      <c r="BA293" s="74" t="e">
        <f t="shared" si="226"/>
        <v>#VALUE!</v>
      </c>
      <c r="BB293" s="74" t="e">
        <f t="shared" si="226"/>
        <v>#VALUE!</v>
      </c>
      <c r="BC293" s="74" t="e">
        <f t="shared" si="226"/>
        <v>#VALUE!</v>
      </c>
      <c r="BD293" s="74" t="e">
        <f t="shared" si="226"/>
        <v>#VALUE!</v>
      </c>
      <c r="BE293" s="74" t="e">
        <f t="shared" si="226"/>
        <v>#VALUE!</v>
      </c>
      <c r="BF293" s="204" t="e">
        <f t="shared" si="225"/>
        <v>#VALUE!</v>
      </c>
    </row>
    <row r="294" spans="15:59" ht="14.4" hidden="1" customHeight="1" x14ac:dyDescent="0.3">
      <c r="O294" s="287"/>
      <c r="P294" s="288"/>
      <c r="Q294" s="289"/>
      <c r="R294" s="279" t="s">
        <v>74</v>
      </c>
      <c r="S294" s="280"/>
      <c r="T294" s="280"/>
      <c r="U294" s="280"/>
      <c r="V294" s="280"/>
      <c r="W294" s="280"/>
      <c r="X294" s="79"/>
      <c r="Y294" s="79"/>
      <c r="Z294" s="79"/>
      <c r="AA294" s="64" t="e">
        <f>AA298+AA315+AA319</f>
        <v>#VALUE!</v>
      </c>
      <c r="AB294" s="64" t="e">
        <f t="shared" ref="AB294:BE295" si="227">AB298+AB315+AB319</f>
        <v>#VALUE!</v>
      </c>
      <c r="AC294" s="64" t="e">
        <f t="shared" si="227"/>
        <v>#VALUE!</v>
      </c>
      <c r="AD294" s="64" t="e">
        <f t="shared" si="227"/>
        <v>#VALUE!</v>
      </c>
      <c r="AE294" s="64" t="e">
        <f t="shared" si="227"/>
        <v>#VALUE!</v>
      </c>
      <c r="AF294" s="64" t="e">
        <f t="shared" si="227"/>
        <v>#VALUE!</v>
      </c>
      <c r="AG294" s="64" t="e">
        <f t="shared" si="227"/>
        <v>#VALUE!</v>
      </c>
      <c r="AH294" s="64" t="e">
        <f t="shared" si="227"/>
        <v>#VALUE!</v>
      </c>
      <c r="AI294" s="64" t="e">
        <f t="shared" si="227"/>
        <v>#VALUE!</v>
      </c>
      <c r="AJ294" s="64" t="e">
        <f t="shared" si="227"/>
        <v>#VALUE!</v>
      </c>
      <c r="AK294" s="64" t="e">
        <f t="shared" si="227"/>
        <v>#VALUE!</v>
      </c>
      <c r="AL294" s="64" t="e">
        <f t="shared" si="227"/>
        <v>#VALUE!</v>
      </c>
      <c r="AM294" s="64" t="e">
        <f t="shared" si="227"/>
        <v>#VALUE!</v>
      </c>
      <c r="AN294" s="64" t="e">
        <f t="shared" si="227"/>
        <v>#VALUE!</v>
      </c>
      <c r="AO294" s="64" t="e">
        <f t="shared" si="227"/>
        <v>#VALUE!</v>
      </c>
      <c r="AP294" s="64" t="e">
        <f t="shared" si="227"/>
        <v>#VALUE!</v>
      </c>
      <c r="AQ294" s="64" t="e">
        <f t="shared" si="227"/>
        <v>#VALUE!</v>
      </c>
      <c r="AR294" s="64" t="e">
        <f t="shared" si="227"/>
        <v>#VALUE!</v>
      </c>
      <c r="AS294" s="64" t="e">
        <f t="shared" si="227"/>
        <v>#VALUE!</v>
      </c>
      <c r="AT294" s="64" t="e">
        <f t="shared" si="227"/>
        <v>#VALUE!</v>
      </c>
      <c r="AU294" s="64" t="e">
        <f t="shared" si="227"/>
        <v>#VALUE!</v>
      </c>
      <c r="AV294" s="64" t="e">
        <f t="shared" si="227"/>
        <v>#VALUE!</v>
      </c>
      <c r="AW294" s="64" t="e">
        <f t="shared" si="227"/>
        <v>#VALUE!</v>
      </c>
      <c r="AX294" s="64" t="e">
        <f t="shared" si="227"/>
        <v>#VALUE!</v>
      </c>
      <c r="AY294" s="64" t="e">
        <f t="shared" si="227"/>
        <v>#VALUE!</v>
      </c>
      <c r="AZ294" s="64" t="e">
        <f t="shared" si="227"/>
        <v>#VALUE!</v>
      </c>
      <c r="BA294" s="64" t="e">
        <f t="shared" si="227"/>
        <v>#VALUE!</v>
      </c>
      <c r="BB294" s="64" t="e">
        <f t="shared" si="227"/>
        <v>#VALUE!</v>
      </c>
      <c r="BC294" s="64" t="e">
        <f t="shared" si="227"/>
        <v>#VALUE!</v>
      </c>
      <c r="BD294" s="64" t="e">
        <f t="shared" si="227"/>
        <v>#VALUE!</v>
      </c>
      <c r="BE294" s="64" t="e">
        <f t="shared" si="227"/>
        <v>#VALUE!</v>
      </c>
      <c r="BF294" s="200" t="e">
        <f t="shared" si="225"/>
        <v>#VALUE!</v>
      </c>
    </row>
    <row r="295" spans="15:59" ht="14.4" hidden="1" customHeight="1" x14ac:dyDescent="0.3">
      <c r="O295" s="287"/>
      <c r="P295" s="288"/>
      <c r="Q295" s="289"/>
      <c r="R295" s="279" t="s">
        <v>76</v>
      </c>
      <c r="S295" s="280"/>
      <c r="T295" s="280"/>
      <c r="U295" s="280"/>
      <c r="V295" s="280"/>
      <c r="W295" s="280"/>
      <c r="X295" s="79"/>
      <c r="Y295" s="79"/>
      <c r="Z295" s="79"/>
      <c r="AA295" s="64" t="e">
        <f>AA299+AA316+AA320</f>
        <v>#VALUE!</v>
      </c>
      <c r="AB295" s="64" t="e">
        <f t="shared" si="227"/>
        <v>#VALUE!</v>
      </c>
      <c r="AC295" s="64" t="e">
        <f t="shared" si="227"/>
        <v>#VALUE!</v>
      </c>
      <c r="AD295" s="64" t="e">
        <f t="shared" si="227"/>
        <v>#VALUE!</v>
      </c>
      <c r="AE295" s="64" t="e">
        <f t="shared" si="227"/>
        <v>#VALUE!</v>
      </c>
      <c r="AF295" s="64" t="e">
        <f t="shared" si="227"/>
        <v>#VALUE!</v>
      </c>
      <c r="AG295" s="64" t="e">
        <f t="shared" si="227"/>
        <v>#VALUE!</v>
      </c>
      <c r="AH295" s="64" t="e">
        <f t="shared" si="227"/>
        <v>#VALUE!</v>
      </c>
      <c r="AI295" s="64" t="e">
        <f t="shared" si="227"/>
        <v>#VALUE!</v>
      </c>
      <c r="AJ295" s="64" t="e">
        <f t="shared" si="227"/>
        <v>#VALUE!</v>
      </c>
      <c r="AK295" s="64" t="e">
        <f t="shared" si="227"/>
        <v>#VALUE!</v>
      </c>
      <c r="AL295" s="64" t="e">
        <f t="shared" si="227"/>
        <v>#VALUE!</v>
      </c>
      <c r="AM295" s="64" t="e">
        <f t="shared" si="227"/>
        <v>#VALUE!</v>
      </c>
      <c r="AN295" s="64" t="e">
        <f t="shared" si="227"/>
        <v>#VALUE!</v>
      </c>
      <c r="AO295" s="64" t="e">
        <f t="shared" si="227"/>
        <v>#VALUE!</v>
      </c>
      <c r="AP295" s="64" t="e">
        <f t="shared" si="227"/>
        <v>#VALUE!</v>
      </c>
      <c r="AQ295" s="64" t="e">
        <f t="shared" si="227"/>
        <v>#VALUE!</v>
      </c>
      <c r="AR295" s="64" t="e">
        <f t="shared" si="227"/>
        <v>#VALUE!</v>
      </c>
      <c r="AS295" s="64" t="e">
        <f t="shared" si="227"/>
        <v>#VALUE!</v>
      </c>
      <c r="AT295" s="64" t="e">
        <f t="shared" si="227"/>
        <v>#VALUE!</v>
      </c>
      <c r="AU295" s="64" t="e">
        <f t="shared" si="227"/>
        <v>#VALUE!</v>
      </c>
      <c r="AV295" s="64" t="e">
        <f t="shared" si="227"/>
        <v>#VALUE!</v>
      </c>
      <c r="AW295" s="64" t="e">
        <f t="shared" si="227"/>
        <v>#VALUE!</v>
      </c>
      <c r="AX295" s="64" t="e">
        <f t="shared" si="227"/>
        <v>#VALUE!</v>
      </c>
      <c r="AY295" s="64" t="e">
        <f t="shared" si="227"/>
        <v>#VALUE!</v>
      </c>
      <c r="AZ295" s="64" t="e">
        <f t="shared" si="227"/>
        <v>#VALUE!</v>
      </c>
      <c r="BA295" s="64" t="e">
        <f t="shared" si="227"/>
        <v>#VALUE!</v>
      </c>
      <c r="BB295" s="64" t="e">
        <f t="shared" si="227"/>
        <v>#VALUE!</v>
      </c>
      <c r="BC295" s="64" t="e">
        <f t="shared" si="227"/>
        <v>#VALUE!</v>
      </c>
      <c r="BD295" s="64" t="e">
        <f t="shared" si="227"/>
        <v>#VALUE!</v>
      </c>
      <c r="BE295" s="64" t="e">
        <f t="shared" si="227"/>
        <v>#VALUE!</v>
      </c>
      <c r="BF295" s="200" t="e">
        <f t="shared" si="225"/>
        <v>#VALUE!</v>
      </c>
    </row>
    <row r="296" spans="15:59" ht="14.4" hidden="1" customHeight="1" x14ac:dyDescent="0.3">
      <c r="O296" s="287"/>
      <c r="P296" s="288"/>
      <c r="Q296" s="289"/>
      <c r="R296" s="279" t="s">
        <v>79</v>
      </c>
      <c r="S296" s="280"/>
      <c r="T296" s="280"/>
      <c r="U296" s="280"/>
      <c r="V296" s="280"/>
      <c r="W296" s="280"/>
      <c r="X296" s="79"/>
      <c r="Y296" s="79"/>
      <c r="Z296" s="79"/>
      <c r="AA296" s="64" t="e">
        <f t="shared" ref="AA296:BE296" si="228">COUNTIFS($F$13:$F$22,$O$288,AA13:AA54,"P")+COUNTIFS($F$13:$F$22,$O$288,AA13:AA54,"RP")+COUNTIFS($F$13:$F$22,$O$288,AA13:AA54,"T-RP")+COUNTIFS($F$13:$F$22,$O$288,AA13:AA54,"T")+COUNTIFS($F$13:$F$22,$O$288,AA13:AA54,"MU")+COUNTIFS($F$13:$F$22,$O$288,AA13:AA54,"T-MU")+COUNTIFS($F$13:$F$22,$O$288,AA13:AA54,"EL")+COUNTIFS($F$13:$F$22,$O$288,AA13:AA54,"T-EL")+COUNTIFS($F$13:$F$22,$O$288,AA13:AA54,"EL-MU")+COUNTIFS($F$13:$F$22,$O$288,AA13:AA54,"TR")+COUNTIFS($F$13:$F$22,$O$288,AA13:AA54,"TR-MU")+COUNTIFS($F$13:$F$22,$O$288,AA13:AA54,"TR-EL")+COUNTIFS($F$13:$F$22,$O$288,AA13:AA54,"TR-T")</f>
        <v>#VALUE!</v>
      </c>
      <c r="AB296" s="64" t="e">
        <f t="shared" si="228"/>
        <v>#VALUE!</v>
      </c>
      <c r="AC296" s="64" t="e">
        <f t="shared" si="228"/>
        <v>#VALUE!</v>
      </c>
      <c r="AD296" s="64" t="e">
        <f t="shared" si="228"/>
        <v>#VALUE!</v>
      </c>
      <c r="AE296" s="64" t="e">
        <f t="shared" si="228"/>
        <v>#VALUE!</v>
      </c>
      <c r="AF296" s="64" t="e">
        <f t="shared" si="228"/>
        <v>#VALUE!</v>
      </c>
      <c r="AG296" s="64" t="e">
        <f t="shared" si="228"/>
        <v>#VALUE!</v>
      </c>
      <c r="AH296" s="64" t="e">
        <f t="shared" si="228"/>
        <v>#VALUE!</v>
      </c>
      <c r="AI296" s="64" t="e">
        <f t="shared" si="228"/>
        <v>#VALUE!</v>
      </c>
      <c r="AJ296" s="64" t="e">
        <f t="shared" si="228"/>
        <v>#VALUE!</v>
      </c>
      <c r="AK296" s="64" t="e">
        <f t="shared" si="228"/>
        <v>#VALUE!</v>
      </c>
      <c r="AL296" s="64" t="e">
        <f t="shared" si="228"/>
        <v>#VALUE!</v>
      </c>
      <c r="AM296" s="64" t="e">
        <f t="shared" si="228"/>
        <v>#VALUE!</v>
      </c>
      <c r="AN296" s="64" t="e">
        <f t="shared" si="228"/>
        <v>#VALUE!</v>
      </c>
      <c r="AO296" s="64" t="e">
        <f t="shared" si="228"/>
        <v>#VALUE!</v>
      </c>
      <c r="AP296" s="64" t="e">
        <f t="shared" si="228"/>
        <v>#VALUE!</v>
      </c>
      <c r="AQ296" s="64" t="e">
        <f t="shared" si="228"/>
        <v>#VALUE!</v>
      </c>
      <c r="AR296" s="64" t="e">
        <f t="shared" si="228"/>
        <v>#VALUE!</v>
      </c>
      <c r="AS296" s="64" t="e">
        <f t="shared" si="228"/>
        <v>#VALUE!</v>
      </c>
      <c r="AT296" s="64" t="e">
        <f t="shared" si="228"/>
        <v>#VALUE!</v>
      </c>
      <c r="AU296" s="64" t="e">
        <f t="shared" si="228"/>
        <v>#VALUE!</v>
      </c>
      <c r="AV296" s="64" t="e">
        <f t="shared" si="228"/>
        <v>#VALUE!</v>
      </c>
      <c r="AW296" s="64" t="e">
        <f t="shared" si="228"/>
        <v>#VALUE!</v>
      </c>
      <c r="AX296" s="64" t="e">
        <f t="shared" si="228"/>
        <v>#VALUE!</v>
      </c>
      <c r="AY296" s="64" t="e">
        <f t="shared" si="228"/>
        <v>#VALUE!</v>
      </c>
      <c r="AZ296" s="64" t="e">
        <f t="shared" si="228"/>
        <v>#VALUE!</v>
      </c>
      <c r="BA296" s="64" t="e">
        <f t="shared" si="228"/>
        <v>#VALUE!</v>
      </c>
      <c r="BB296" s="64" t="e">
        <f t="shared" si="228"/>
        <v>#VALUE!</v>
      </c>
      <c r="BC296" s="64" t="e">
        <f t="shared" si="228"/>
        <v>#VALUE!</v>
      </c>
      <c r="BD296" s="64" t="e">
        <f t="shared" si="228"/>
        <v>#VALUE!</v>
      </c>
      <c r="BE296" s="64" t="e">
        <f t="shared" si="228"/>
        <v>#VALUE!</v>
      </c>
      <c r="BF296" s="200" t="e">
        <f t="shared" si="225"/>
        <v>#VALUE!</v>
      </c>
      <c r="BG296" s="205" t="e">
        <f>BF296-SUMIFS($O$13:$O$129,$F$13:$F$129,$O$288)</f>
        <v>#VALUE!</v>
      </c>
    </row>
    <row r="297" spans="15:59" ht="14.4" hidden="1" customHeight="1" x14ac:dyDescent="0.3">
      <c r="O297" s="287"/>
      <c r="P297" s="288"/>
      <c r="Q297" s="289"/>
      <c r="R297" s="279" t="s">
        <v>81</v>
      </c>
      <c r="S297" s="280"/>
      <c r="T297" s="280"/>
      <c r="U297" s="280"/>
      <c r="V297" s="280"/>
      <c r="W297" s="280"/>
      <c r="X297" s="79"/>
      <c r="Y297" s="79"/>
      <c r="Z297" s="79"/>
      <c r="AA297" s="74" t="e">
        <f>AA298+(AA299/2)</f>
        <v>#VALUE!</v>
      </c>
      <c r="AB297" s="74" t="e">
        <f t="shared" ref="AB297:BE297" si="229">AB298+(AB299/2)</f>
        <v>#VALUE!</v>
      </c>
      <c r="AC297" s="74" t="e">
        <f t="shared" si="229"/>
        <v>#VALUE!</v>
      </c>
      <c r="AD297" s="74" t="e">
        <f t="shared" si="229"/>
        <v>#VALUE!</v>
      </c>
      <c r="AE297" s="74" t="e">
        <f t="shared" si="229"/>
        <v>#VALUE!</v>
      </c>
      <c r="AF297" s="74" t="e">
        <f t="shared" si="229"/>
        <v>#VALUE!</v>
      </c>
      <c r="AG297" s="74" t="e">
        <f t="shared" si="229"/>
        <v>#VALUE!</v>
      </c>
      <c r="AH297" s="74" t="e">
        <f t="shared" si="229"/>
        <v>#VALUE!</v>
      </c>
      <c r="AI297" s="74" t="e">
        <f t="shared" si="229"/>
        <v>#VALUE!</v>
      </c>
      <c r="AJ297" s="74" t="e">
        <f t="shared" si="229"/>
        <v>#VALUE!</v>
      </c>
      <c r="AK297" s="74" t="e">
        <f t="shared" si="229"/>
        <v>#VALUE!</v>
      </c>
      <c r="AL297" s="74" t="e">
        <f t="shared" si="229"/>
        <v>#VALUE!</v>
      </c>
      <c r="AM297" s="74" t="e">
        <f t="shared" si="229"/>
        <v>#VALUE!</v>
      </c>
      <c r="AN297" s="74" t="e">
        <f t="shared" si="229"/>
        <v>#VALUE!</v>
      </c>
      <c r="AO297" s="74" t="e">
        <f t="shared" si="229"/>
        <v>#VALUE!</v>
      </c>
      <c r="AP297" s="74" t="e">
        <f t="shared" si="229"/>
        <v>#VALUE!</v>
      </c>
      <c r="AQ297" s="74" t="e">
        <f t="shared" si="229"/>
        <v>#VALUE!</v>
      </c>
      <c r="AR297" s="74" t="e">
        <f t="shared" si="229"/>
        <v>#VALUE!</v>
      </c>
      <c r="AS297" s="74" t="e">
        <f t="shared" si="229"/>
        <v>#VALUE!</v>
      </c>
      <c r="AT297" s="74" t="e">
        <f t="shared" si="229"/>
        <v>#VALUE!</v>
      </c>
      <c r="AU297" s="74" t="e">
        <f t="shared" si="229"/>
        <v>#VALUE!</v>
      </c>
      <c r="AV297" s="74" t="e">
        <f t="shared" si="229"/>
        <v>#VALUE!</v>
      </c>
      <c r="AW297" s="74" t="e">
        <f t="shared" si="229"/>
        <v>#VALUE!</v>
      </c>
      <c r="AX297" s="74" t="e">
        <f t="shared" si="229"/>
        <v>#VALUE!</v>
      </c>
      <c r="AY297" s="74" t="e">
        <f t="shared" si="229"/>
        <v>#VALUE!</v>
      </c>
      <c r="AZ297" s="74" t="e">
        <f t="shared" si="229"/>
        <v>#VALUE!</v>
      </c>
      <c r="BA297" s="74" t="e">
        <f t="shared" si="229"/>
        <v>#VALUE!</v>
      </c>
      <c r="BB297" s="74" t="e">
        <f t="shared" si="229"/>
        <v>#VALUE!</v>
      </c>
      <c r="BC297" s="74" t="e">
        <f t="shared" si="229"/>
        <v>#VALUE!</v>
      </c>
      <c r="BD297" s="74" t="e">
        <f t="shared" si="229"/>
        <v>#VALUE!</v>
      </c>
      <c r="BE297" s="74" t="e">
        <f t="shared" si="229"/>
        <v>#VALUE!</v>
      </c>
      <c r="BF297" s="204" t="e">
        <f t="shared" si="225"/>
        <v>#VALUE!</v>
      </c>
    </row>
    <row r="298" spans="15:59" ht="14.4" hidden="1" customHeight="1" x14ac:dyDescent="0.3">
      <c r="O298" s="287"/>
      <c r="P298" s="288"/>
      <c r="Q298" s="289"/>
      <c r="R298" s="279" t="s">
        <v>15</v>
      </c>
      <c r="S298" s="280"/>
      <c r="T298" s="280"/>
      <c r="U298" s="280"/>
      <c r="V298" s="280"/>
      <c r="W298" s="280"/>
      <c r="X298" s="79"/>
      <c r="Y298" s="79"/>
      <c r="Z298" s="79"/>
      <c r="AA298" s="64" t="e">
        <f t="shared" ref="AA298:BE298" si="230">COUNTIFS($F$13:$F$22,$O$288,$L$13:$L$22,"FT",AA$13:AA$54,"P")+COUNTIFS($F$13:$F$22,$O$288,$L$13:$L$22,"FT",AA$13:AA$54,"RP")+COUNTIFS($F$13:$F$22,$O$288,$L$13:$L$22,"FT",AA$13:AA$54,"T-RP")+COUNTIFS($F$13:$F$22,$O$288,$L$13:$L$22,"FT",AA$13:AA$54,"T")+COUNTIFS($F$13:$F$22,$O$288,$L$13:$L$22,"FT",AA$13:AA$54,"MU")+COUNTIFS($F$13:$F$22,$O$288,$L$13:$L$22,"FT",AA$13:AA$54,"T-MU")+COUNTIFS($F$13:$F$22,$O$288,$L$13:$L$22,"FT",AA$13:AA$54,"EL")+COUNTIFS($F$13:$F$22,$O$288,$L$13:$L$22,"FT",AA$13:AA$54,"T-EL")+COUNTIFS($F$13:$F$22,$O$288,$L$13:$L$22,"FT",AA$13:AA$54,"EL-MU")+COUNTIFS($F$13:$F$22,$O$288,$L$13:$L$22,"FT",AA$13:AA$54,"TR")+COUNTIFS($F$13:$F$22,$O$288,$L$13:$L$22,"FT",AA$13:AA$54,"TR-MU")+COUNTIFS($F$13:$F$22,$O$288,$L$13:$L$22,"FT",AA$13:AA$54,"TR-EL")+COUNTIFS($F$13:$F$22,$O$288,$L$13:$L$22,"FT",AA$13:AA$54,"TR-T")</f>
        <v>#VALUE!</v>
      </c>
      <c r="AB298" s="64" t="e">
        <f t="shared" si="230"/>
        <v>#VALUE!</v>
      </c>
      <c r="AC298" s="64" t="e">
        <f t="shared" si="230"/>
        <v>#VALUE!</v>
      </c>
      <c r="AD298" s="64" t="e">
        <f t="shared" si="230"/>
        <v>#VALUE!</v>
      </c>
      <c r="AE298" s="64" t="e">
        <f t="shared" si="230"/>
        <v>#VALUE!</v>
      </c>
      <c r="AF298" s="64" t="e">
        <f t="shared" si="230"/>
        <v>#VALUE!</v>
      </c>
      <c r="AG298" s="64" t="e">
        <f t="shared" si="230"/>
        <v>#VALUE!</v>
      </c>
      <c r="AH298" s="64" t="e">
        <f t="shared" si="230"/>
        <v>#VALUE!</v>
      </c>
      <c r="AI298" s="64" t="e">
        <f t="shared" si="230"/>
        <v>#VALUE!</v>
      </c>
      <c r="AJ298" s="64" t="e">
        <f t="shared" si="230"/>
        <v>#VALUE!</v>
      </c>
      <c r="AK298" s="64" t="e">
        <f t="shared" si="230"/>
        <v>#VALUE!</v>
      </c>
      <c r="AL298" s="64" t="e">
        <f t="shared" si="230"/>
        <v>#VALUE!</v>
      </c>
      <c r="AM298" s="64" t="e">
        <f t="shared" si="230"/>
        <v>#VALUE!</v>
      </c>
      <c r="AN298" s="64" t="e">
        <f t="shared" si="230"/>
        <v>#VALUE!</v>
      </c>
      <c r="AO298" s="64" t="e">
        <f t="shared" si="230"/>
        <v>#VALUE!</v>
      </c>
      <c r="AP298" s="64" t="e">
        <f t="shared" si="230"/>
        <v>#VALUE!</v>
      </c>
      <c r="AQ298" s="64" t="e">
        <f t="shared" si="230"/>
        <v>#VALUE!</v>
      </c>
      <c r="AR298" s="64" t="e">
        <f t="shared" si="230"/>
        <v>#VALUE!</v>
      </c>
      <c r="AS298" s="64" t="e">
        <f t="shared" si="230"/>
        <v>#VALUE!</v>
      </c>
      <c r="AT298" s="64" t="e">
        <f t="shared" si="230"/>
        <v>#VALUE!</v>
      </c>
      <c r="AU298" s="64" t="e">
        <f t="shared" si="230"/>
        <v>#VALUE!</v>
      </c>
      <c r="AV298" s="64" t="e">
        <f t="shared" si="230"/>
        <v>#VALUE!</v>
      </c>
      <c r="AW298" s="64" t="e">
        <f t="shared" si="230"/>
        <v>#VALUE!</v>
      </c>
      <c r="AX298" s="64" t="e">
        <f t="shared" si="230"/>
        <v>#VALUE!</v>
      </c>
      <c r="AY298" s="64" t="e">
        <f t="shared" si="230"/>
        <v>#VALUE!</v>
      </c>
      <c r="AZ298" s="64" t="e">
        <f t="shared" si="230"/>
        <v>#VALUE!</v>
      </c>
      <c r="BA298" s="64" t="e">
        <f t="shared" si="230"/>
        <v>#VALUE!</v>
      </c>
      <c r="BB298" s="64" t="e">
        <f t="shared" si="230"/>
        <v>#VALUE!</v>
      </c>
      <c r="BC298" s="64" t="e">
        <f t="shared" si="230"/>
        <v>#VALUE!</v>
      </c>
      <c r="BD298" s="64" t="e">
        <f t="shared" si="230"/>
        <v>#VALUE!</v>
      </c>
      <c r="BE298" s="64" t="e">
        <f t="shared" si="230"/>
        <v>#VALUE!</v>
      </c>
      <c r="BF298" s="200" t="e">
        <f t="shared" si="225"/>
        <v>#VALUE!</v>
      </c>
    </row>
    <row r="299" spans="15:59" ht="14.4" hidden="1" customHeight="1" x14ac:dyDescent="0.3">
      <c r="O299" s="287"/>
      <c r="P299" s="288"/>
      <c r="Q299" s="289"/>
      <c r="R299" s="279" t="s">
        <v>84</v>
      </c>
      <c r="S299" s="280"/>
      <c r="T299" s="280"/>
      <c r="U299" s="280"/>
      <c r="V299" s="280"/>
      <c r="W299" s="280"/>
      <c r="X299" s="79"/>
      <c r="Y299" s="79"/>
      <c r="Z299" s="79"/>
      <c r="AA299" s="64" t="e">
        <f t="shared" ref="AA299:BE299" si="231">COUNTIFS($F$13:$F$22,$O$288,$L$13:$L$22,"HT",AA$13:AA$54,"P")+COUNTIFS($F$13:$F$22,$O$288,$L$13:$L$22,"HT",AA$13:AA$54,"RP")+COUNTIFS($F$13:$F$22,$O$288,$L$13:$L$22,"HT",AA$13:AA$54,"T-RP")+COUNTIFS($F$13:$F$22,$O$288,$L$13:$L$22,"HT",AA$13:AA$54,"T")+COUNTIFS($F$13:$F$22,$O$288,$L$13:$L$22,"HT",AA$13:AA$54,"MU")+COUNTIFS($F$13:$F$22,$O$288,$L$13:$L$22,"HT",AA$13:AA$54,"T-MU")+COUNTIFS($F$13:$F$22,$O$288,$L$13:$L$22,"HT",AA$13:AA$54,"EL")+COUNTIFS($F$13:$F$22,$O$288,$L$13:$L$22,"HT",AA$13:AA$54,"T-EL")+COUNTIFS($F$13:$F$22,$O$288,$L$13:$L$22,"HT",AA$13:AA$54,"EL-MU")+COUNTIFS($F$13:$F$22,$O$288,$L$13:$L$22,"HT",AA$13:AA$54,"TR")+COUNTIFS($F$13:$F$22,$O$288,$L$13:$L$22,"HT",AA$13:AA$54,"TR-MU")+COUNTIFS($F$13:$F$22,$O$288,$L$13:$L$22,"HT",AA$13:AA$54,"TR-EL")+COUNTIFS($F$13:$F$22,$O$288,$L$13:$L$22,"HT",AA$13:AA$54,"TR-T")</f>
        <v>#VALUE!</v>
      </c>
      <c r="AB299" s="64" t="e">
        <f t="shared" si="231"/>
        <v>#VALUE!</v>
      </c>
      <c r="AC299" s="64" t="e">
        <f t="shared" si="231"/>
        <v>#VALUE!</v>
      </c>
      <c r="AD299" s="64" t="e">
        <f t="shared" si="231"/>
        <v>#VALUE!</v>
      </c>
      <c r="AE299" s="64" t="e">
        <f t="shared" si="231"/>
        <v>#VALUE!</v>
      </c>
      <c r="AF299" s="64" t="e">
        <f t="shared" si="231"/>
        <v>#VALUE!</v>
      </c>
      <c r="AG299" s="64" t="e">
        <f t="shared" si="231"/>
        <v>#VALUE!</v>
      </c>
      <c r="AH299" s="64" t="e">
        <f t="shared" si="231"/>
        <v>#VALUE!</v>
      </c>
      <c r="AI299" s="64" t="e">
        <f t="shared" si="231"/>
        <v>#VALUE!</v>
      </c>
      <c r="AJ299" s="64" t="e">
        <f t="shared" si="231"/>
        <v>#VALUE!</v>
      </c>
      <c r="AK299" s="64" t="e">
        <f t="shared" si="231"/>
        <v>#VALUE!</v>
      </c>
      <c r="AL299" s="64" t="e">
        <f t="shared" si="231"/>
        <v>#VALUE!</v>
      </c>
      <c r="AM299" s="64" t="e">
        <f t="shared" si="231"/>
        <v>#VALUE!</v>
      </c>
      <c r="AN299" s="64" t="e">
        <f t="shared" si="231"/>
        <v>#VALUE!</v>
      </c>
      <c r="AO299" s="64" t="e">
        <f t="shared" si="231"/>
        <v>#VALUE!</v>
      </c>
      <c r="AP299" s="64" t="e">
        <f t="shared" si="231"/>
        <v>#VALUE!</v>
      </c>
      <c r="AQ299" s="64" t="e">
        <f t="shared" si="231"/>
        <v>#VALUE!</v>
      </c>
      <c r="AR299" s="64" t="e">
        <f t="shared" si="231"/>
        <v>#VALUE!</v>
      </c>
      <c r="AS299" s="64" t="e">
        <f t="shared" si="231"/>
        <v>#VALUE!</v>
      </c>
      <c r="AT299" s="64" t="e">
        <f t="shared" si="231"/>
        <v>#VALUE!</v>
      </c>
      <c r="AU299" s="64" t="e">
        <f t="shared" si="231"/>
        <v>#VALUE!</v>
      </c>
      <c r="AV299" s="64" t="e">
        <f t="shared" si="231"/>
        <v>#VALUE!</v>
      </c>
      <c r="AW299" s="64" t="e">
        <f t="shared" si="231"/>
        <v>#VALUE!</v>
      </c>
      <c r="AX299" s="64" t="e">
        <f t="shared" si="231"/>
        <v>#VALUE!</v>
      </c>
      <c r="AY299" s="64" t="e">
        <f t="shared" si="231"/>
        <v>#VALUE!</v>
      </c>
      <c r="AZ299" s="64" t="e">
        <f t="shared" si="231"/>
        <v>#VALUE!</v>
      </c>
      <c r="BA299" s="64" t="e">
        <f t="shared" si="231"/>
        <v>#VALUE!</v>
      </c>
      <c r="BB299" s="64" t="e">
        <f t="shared" si="231"/>
        <v>#VALUE!</v>
      </c>
      <c r="BC299" s="64" t="e">
        <f t="shared" si="231"/>
        <v>#VALUE!</v>
      </c>
      <c r="BD299" s="64" t="e">
        <f t="shared" si="231"/>
        <v>#VALUE!</v>
      </c>
      <c r="BE299" s="64" t="e">
        <f t="shared" si="231"/>
        <v>#VALUE!</v>
      </c>
      <c r="BF299" s="200" t="e">
        <f t="shared" si="225"/>
        <v>#VALUE!</v>
      </c>
    </row>
    <row r="300" spans="15:59" ht="14.4" hidden="1" customHeight="1" x14ac:dyDescent="0.3">
      <c r="O300" s="287"/>
      <c r="P300" s="288"/>
      <c r="Q300" s="289"/>
      <c r="R300" s="279" t="s">
        <v>87</v>
      </c>
      <c r="S300" s="280"/>
      <c r="T300" s="280"/>
      <c r="U300" s="280"/>
      <c r="V300" s="280"/>
      <c r="W300" s="280"/>
      <c r="X300" s="79"/>
      <c r="Y300" s="79"/>
      <c r="Z300" s="79"/>
      <c r="AA300" s="64" t="e">
        <f t="shared" ref="AA300:BE300" si="232">COUNTIFS($F$13:$F$22,$O$288,AA$13:AA$54,"OFF")+COUNTIFS($F$13:$F$22,$O$288,AA$13:AA$54,"TR-OFF")</f>
        <v>#VALUE!</v>
      </c>
      <c r="AB300" s="64" t="e">
        <f t="shared" si="232"/>
        <v>#VALUE!</v>
      </c>
      <c r="AC300" s="64" t="e">
        <f t="shared" si="232"/>
        <v>#VALUE!</v>
      </c>
      <c r="AD300" s="64" t="e">
        <f t="shared" si="232"/>
        <v>#VALUE!</v>
      </c>
      <c r="AE300" s="64" t="e">
        <f t="shared" si="232"/>
        <v>#VALUE!</v>
      </c>
      <c r="AF300" s="64" t="e">
        <f t="shared" si="232"/>
        <v>#VALUE!</v>
      </c>
      <c r="AG300" s="64" t="e">
        <f t="shared" si="232"/>
        <v>#VALUE!</v>
      </c>
      <c r="AH300" s="64" t="e">
        <f t="shared" si="232"/>
        <v>#VALUE!</v>
      </c>
      <c r="AI300" s="64" t="e">
        <f t="shared" si="232"/>
        <v>#VALUE!</v>
      </c>
      <c r="AJ300" s="64" t="e">
        <f t="shared" si="232"/>
        <v>#VALUE!</v>
      </c>
      <c r="AK300" s="64" t="e">
        <f t="shared" si="232"/>
        <v>#VALUE!</v>
      </c>
      <c r="AL300" s="64" t="e">
        <f t="shared" si="232"/>
        <v>#VALUE!</v>
      </c>
      <c r="AM300" s="64" t="e">
        <f t="shared" si="232"/>
        <v>#VALUE!</v>
      </c>
      <c r="AN300" s="64" t="e">
        <f t="shared" si="232"/>
        <v>#VALUE!</v>
      </c>
      <c r="AO300" s="64" t="e">
        <f t="shared" si="232"/>
        <v>#VALUE!</v>
      </c>
      <c r="AP300" s="64" t="e">
        <f t="shared" si="232"/>
        <v>#VALUE!</v>
      </c>
      <c r="AQ300" s="64" t="e">
        <f t="shared" si="232"/>
        <v>#VALUE!</v>
      </c>
      <c r="AR300" s="64" t="e">
        <f t="shared" si="232"/>
        <v>#VALUE!</v>
      </c>
      <c r="AS300" s="64" t="e">
        <f t="shared" si="232"/>
        <v>#VALUE!</v>
      </c>
      <c r="AT300" s="64" t="e">
        <f t="shared" si="232"/>
        <v>#VALUE!</v>
      </c>
      <c r="AU300" s="64" t="e">
        <f t="shared" si="232"/>
        <v>#VALUE!</v>
      </c>
      <c r="AV300" s="64" t="e">
        <f t="shared" si="232"/>
        <v>#VALUE!</v>
      </c>
      <c r="AW300" s="64" t="e">
        <f t="shared" si="232"/>
        <v>#VALUE!</v>
      </c>
      <c r="AX300" s="64" t="e">
        <f t="shared" si="232"/>
        <v>#VALUE!</v>
      </c>
      <c r="AY300" s="64" t="e">
        <f t="shared" si="232"/>
        <v>#VALUE!</v>
      </c>
      <c r="AZ300" s="64" t="e">
        <f t="shared" si="232"/>
        <v>#VALUE!</v>
      </c>
      <c r="BA300" s="64" t="e">
        <f t="shared" si="232"/>
        <v>#VALUE!</v>
      </c>
      <c r="BB300" s="64" t="e">
        <f t="shared" si="232"/>
        <v>#VALUE!</v>
      </c>
      <c r="BC300" s="64" t="e">
        <f t="shared" si="232"/>
        <v>#VALUE!</v>
      </c>
      <c r="BD300" s="64" t="e">
        <f t="shared" si="232"/>
        <v>#VALUE!</v>
      </c>
      <c r="BE300" s="64" t="e">
        <f t="shared" si="232"/>
        <v>#VALUE!</v>
      </c>
      <c r="BF300" s="200" t="e">
        <f t="shared" si="225"/>
        <v>#VALUE!</v>
      </c>
      <c r="BG300" s="205" t="e">
        <f>BF300-SUMIFS($Q$13:$Q$129,$F$13:$F$129,$O$288)</f>
        <v>#VALUE!</v>
      </c>
    </row>
    <row r="301" spans="15:59" ht="14.4" hidden="1" customHeight="1" x14ac:dyDescent="0.3">
      <c r="O301" s="287"/>
      <c r="P301" s="288"/>
      <c r="Q301" s="289"/>
      <c r="R301" s="279" t="s">
        <v>90</v>
      </c>
      <c r="S301" s="280"/>
      <c r="T301" s="280"/>
      <c r="U301" s="280"/>
      <c r="V301" s="280"/>
      <c r="W301" s="280"/>
      <c r="X301" s="79"/>
      <c r="Y301" s="79"/>
      <c r="Z301" s="79"/>
      <c r="AA301" s="74" t="e">
        <f>AA302+(AA303/2)</f>
        <v>#VALUE!</v>
      </c>
      <c r="AB301" s="74" t="e">
        <f t="shared" ref="AB301:BE301" si="233">AB302+(AB303/2)</f>
        <v>#VALUE!</v>
      </c>
      <c r="AC301" s="74" t="e">
        <f t="shared" si="233"/>
        <v>#VALUE!</v>
      </c>
      <c r="AD301" s="74" t="e">
        <f t="shared" si="233"/>
        <v>#VALUE!</v>
      </c>
      <c r="AE301" s="74" t="e">
        <f t="shared" si="233"/>
        <v>#VALUE!</v>
      </c>
      <c r="AF301" s="74" t="e">
        <f t="shared" si="233"/>
        <v>#VALUE!</v>
      </c>
      <c r="AG301" s="74" t="e">
        <f t="shared" si="233"/>
        <v>#VALUE!</v>
      </c>
      <c r="AH301" s="74" t="e">
        <f t="shared" si="233"/>
        <v>#VALUE!</v>
      </c>
      <c r="AI301" s="74" t="e">
        <f t="shared" si="233"/>
        <v>#VALUE!</v>
      </c>
      <c r="AJ301" s="74" t="e">
        <f t="shared" si="233"/>
        <v>#VALUE!</v>
      </c>
      <c r="AK301" s="74" t="e">
        <f t="shared" si="233"/>
        <v>#VALUE!</v>
      </c>
      <c r="AL301" s="74" t="e">
        <f t="shared" si="233"/>
        <v>#VALUE!</v>
      </c>
      <c r="AM301" s="74" t="e">
        <f t="shared" si="233"/>
        <v>#VALUE!</v>
      </c>
      <c r="AN301" s="74" t="e">
        <f t="shared" si="233"/>
        <v>#VALUE!</v>
      </c>
      <c r="AO301" s="74" t="e">
        <f t="shared" si="233"/>
        <v>#VALUE!</v>
      </c>
      <c r="AP301" s="74" t="e">
        <f t="shared" si="233"/>
        <v>#VALUE!</v>
      </c>
      <c r="AQ301" s="74" t="e">
        <f t="shared" si="233"/>
        <v>#VALUE!</v>
      </c>
      <c r="AR301" s="74" t="e">
        <f t="shared" si="233"/>
        <v>#VALUE!</v>
      </c>
      <c r="AS301" s="74" t="e">
        <f t="shared" si="233"/>
        <v>#VALUE!</v>
      </c>
      <c r="AT301" s="74" t="e">
        <f t="shared" si="233"/>
        <v>#VALUE!</v>
      </c>
      <c r="AU301" s="74" t="e">
        <f t="shared" si="233"/>
        <v>#VALUE!</v>
      </c>
      <c r="AV301" s="74" t="e">
        <f t="shared" si="233"/>
        <v>#VALUE!</v>
      </c>
      <c r="AW301" s="74" t="e">
        <f t="shared" si="233"/>
        <v>#VALUE!</v>
      </c>
      <c r="AX301" s="74" t="e">
        <f t="shared" si="233"/>
        <v>#VALUE!</v>
      </c>
      <c r="AY301" s="74" t="e">
        <f t="shared" si="233"/>
        <v>#VALUE!</v>
      </c>
      <c r="AZ301" s="74" t="e">
        <f t="shared" si="233"/>
        <v>#VALUE!</v>
      </c>
      <c r="BA301" s="74" t="e">
        <f t="shared" si="233"/>
        <v>#VALUE!</v>
      </c>
      <c r="BB301" s="74" t="e">
        <f t="shared" si="233"/>
        <v>#VALUE!</v>
      </c>
      <c r="BC301" s="74" t="e">
        <f t="shared" si="233"/>
        <v>#VALUE!</v>
      </c>
      <c r="BD301" s="74" t="e">
        <f t="shared" si="233"/>
        <v>#VALUE!</v>
      </c>
      <c r="BE301" s="74" t="e">
        <f t="shared" si="233"/>
        <v>#VALUE!</v>
      </c>
      <c r="BF301" s="204" t="e">
        <f t="shared" si="225"/>
        <v>#VALUE!</v>
      </c>
    </row>
    <row r="302" spans="15:59" ht="14.4" hidden="1" customHeight="1" x14ac:dyDescent="0.3">
      <c r="O302" s="287"/>
      <c r="P302" s="288"/>
      <c r="Q302" s="289"/>
      <c r="R302" s="279" t="s">
        <v>31</v>
      </c>
      <c r="S302" s="280"/>
      <c r="T302" s="280"/>
      <c r="U302" s="280"/>
      <c r="V302" s="280"/>
      <c r="W302" s="280"/>
      <c r="X302" s="79"/>
      <c r="Y302" s="79"/>
      <c r="Z302" s="79"/>
      <c r="AA302" s="64" t="e">
        <f t="shared" ref="AA302:BE302" si="234">COUNTIFS($F$13:$F$22,$O$288,$L$13:$L$22,"FT",AA$13:AA$54,"OFF")+COUNTIFS($F$13:$F$22,$O$288,$L$13:$L$22,"FT",AA$13:AA$54,"TR-OFF")</f>
        <v>#VALUE!</v>
      </c>
      <c r="AB302" s="64" t="e">
        <f t="shared" si="234"/>
        <v>#VALUE!</v>
      </c>
      <c r="AC302" s="64" t="e">
        <f t="shared" si="234"/>
        <v>#VALUE!</v>
      </c>
      <c r="AD302" s="64" t="e">
        <f t="shared" si="234"/>
        <v>#VALUE!</v>
      </c>
      <c r="AE302" s="64" t="e">
        <f t="shared" si="234"/>
        <v>#VALUE!</v>
      </c>
      <c r="AF302" s="64" t="e">
        <f t="shared" si="234"/>
        <v>#VALUE!</v>
      </c>
      <c r="AG302" s="64" t="e">
        <f t="shared" si="234"/>
        <v>#VALUE!</v>
      </c>
      <c r="AH302" s="64" t="e">
        <f t="shared" si="234"/>
        <v>#VALUE!</v>
      </c>
      <c r="AI302" s="64" t="e">
        <f t="shared" si="234"/>
        <v>#VALUE!</v>
      </c>
      <c r="AJ302" s="64" t="e">
        <f t="shared" si="234"/>
        <v>#VALUE!</v>
      </c>
      <c r="AK302" s="64" t="e">
        <f t="shared" si="234"/>
        <v>#VALUE!</v>
      </c>
      <c r="AL302" s="64" t="e">
        <f t="shared" si="234"/>
        <v>#VALUE!</v>
      </c>
      <c r="AM302" s="64" t="e">
        <f t="shared" si="234"/>
        <v>#VALUE!</v>
      </c>
      <c r="AN302" s="64" t="e">
        <f t="shared" si="234"/>
        <v>#VALUE!</v>
      </c>
      <c r="AO302" s="64" t="e">
        <f t="shared" si="234"/>
        <v>#VALUE!</v>
      </c>
      <c r="AP302" s="64" t="e">
        <f t="shared" si="234"/>
        <v>#VALUE!</v>
      </c>
      <c r="AQ302" s="64" t="e">
        <f t="shared" si="234"/>
        <v>#VALUE!</v>
      </c>
      <c r="AR302" s="64" t="e">
        <f t="shared" si="234"/>
        <v>#VALUE!</v>
      </c>
      <c r="AS302" s="64" t="e">
        <f t="shared" si="234"/>
        <v>#VALUE!</v>
      </c>
      <c r="AT302" s="64" t="e">
        <f t="shared" si="234"/>
        <v>#VALUE!</v>
      </c>
      <c r="AU302" s="64" t="e">
        <f t="shared" si="234"/>
        <v>#VALUE!</v>
      </c>
      <c r="AV302" s="64" t="e">
        <f t="shared" si="234"/>
        <v>#VALUE!</v>
      </c>
      <c r="AW302" s="64" t="e">
        <f t="shared" si="234"/>
        <v>#VALUE!</v>
      </c>
      <c r="AX302" s="64" t="e">
        <f t="shared" si="234"/>
        <v>#VALUE!</v>
      </c>
      <c r="AY302" s="64" t="e">
        <f t="shared" si="234"/>
        <v>#VALUE!</v>
      </c>
      <c r="AZ302" s="64" t="e">
        <f t="shared" si="234"/>
        <v>#VALUE!</v>
      </c>
      <c r="BA302" s="64" t="e">
        <f t="shared" si="234"/>
        <v>#VALUE!</v>
      </c>
      <c r="BB302" s="64" t="e">
        <f t="shared" si="234"/>
        <v>#VALUE!</v>
      </c>
      <c r="BC302" s="64" t="e">
        <f t="shared" si="234"/>
        <v>#VALUE!</v>
      </c>
      <c r="BD302" s="64" t="e">
        <f t="shared" si="234"/>
        <v>#VALUE!</v>
      </c>
      <c r="BE302" s="64" t="e">
        <f t="shared" si="234"/>
        <v>#VALUE!</v>
      </c>
      <c r="BF302" s="200" t="e">
        <f t="shared" si="225"/>
        <v>#VALUE!</v>
      </c>
    </row>
    <row r="303" spans="15:59" ht="14.4" hidden="1" customHeight="1" x14ac:dyDescent="0.3">
      <c r="O303" s="287"/>
      <c r="P303" s="288"/>
      <c r="Q303" s="289"/>
      <c r="R303" s="279" t="s">
        <v>95</v>
      </c>
      <c r="S303" s="280"/>
      <c r="T303" s="280"/>
      <c r="U303" s="280"/>
      <c r="V303" s="280"/>
      <c r="W303" s="280"/>
      <c r="X303" s="79"/>
      <c r="Y303" s="79"/>
      <c r="Z303" s="79"/>
      <c r="AA303" s="64" t="e">
        <f t="shared" ref="AA303:BE303" si="235">COUNTIFS($F$13:$F$22,$O$288,$L$13:$L$22,"HT",AA$13:AA$54,"OFF")+COUNTIFS($F$13:$F$22,$O$288,$L$13:$L$22,"HT",AA$13:AA$54,"TR-OFF")</f>
        <v>#VALUE!</v>
      </c>
      <c r="AB303" s="64" t="e">
        <f t="shared" si="235"/>
        <v>#VALUE!</v>
      </c>
      <c r="AC303" s="64" t="e">
        <f t="shared" si="235"/>
        <v>#VALUE!</v>
      </c>
      <c r="AD303" s="64" t="e">
        <f t="shared" si="235"/>
        <v>#VALUE!</v>
      </c>
      <c r="AE303" s="64" t="e">
        <f t="shared" si="235"/>
        <v>#VALUE!</v>
      </c>
      <c r="AF303" s="64" t="e">
        <f t="shared" si="235"/>
        <v>#VALUE!</v>
      </c>
      <c r="AG303" s="64" t="e">
        <f t="shared" si="235"/>
        <v>#VALUE!</v>
      </c>
      <c r="AH303" s="64" t="e">
        <f t="shared" si="235"/>
        <v>#VALUE!</v>
      </c>
      <c r="AI303" s="64" t="e">
        <f t="shared" si="235"/>
        <v>#VALUE!</v>
      </c>
      <c r="AJ303" s="64" t="e">
        <f t="shared" si="235"/>
        <v>#VALUE!</v>
      </c>
      <c r="AK303" s="64" t="e">
        <f t="shared" si="235"/>
        <v>#VALUE!</v>
      </c>
      <c r="AL303" s="64" t="e">
        <f t="shared" si="235"/>
        <v>#VALUE!</v>
      </c>
      <c r="AM303" s="64" t="e">
        <f t="shared" si="235"/>
        <v>#VALUE!</v>
      </c>
      <c r="AN303" s="64" t="e">
        <f t="shared" si="235"/>
        <v>#VALUE!</v>
      </c>
      <c r="AO303" s="64" t="e">
        <f t="shared" si="235"/>
        <v>#VALUE!</v>
      </c>
      <c r="AP303" s="64" t="e">
        <f t="shared" si="235"/>
        <v>#VALUE!</v>
      </c>
      <c r="AQ303" s="64" t="e">
        <f t="shared" si="235"/>
        <v>#VALUE!</v>
      </c>
      <c r="AR303" s="64" t="e">
        <f t="shared" si="235"/>
        <v>#VALUE!</v>
      </c>
      <c r="AS303" s="64" t="e">
        <f t="shared" si="235"/>
        <v>#VALUE!</v>
      </c>
      <c r="AT303" s="64" t="e">
        <f t="shared" si="235"/>
        <v>#VALUE!</v>
      </c>
      <c r="AU303" s="64" t="e">
        <f t="shared" si="235"/>
        <v>#VALUE!</v>
      </c>
      <c r="AV303" s="64" t="e">
        <f t="shared" si="235"/>
        <v>#VALUE!</v>
      </c>
      <c r="AW303" s="64" t="e">
        <f t="shared" si="235"/>
        <v>#VALUE!</v>
      </c>
      <c r="AX303" s="64" t="e">
        <f t="shared" si="235"/>
        <v>#VALUE!</v>
      </c>
      <c r="AY303" s="64" t="e">
        <f t="shared" si="235"/>
        <v>#VALUE!</v>
      </c>
      <c r="AZ303" s="64" t="e">
        <f t="shared" si="235"/>
        <v>#VALUE!</v>
      </c>
      <c r="BA303" s="64" t="e">
        <f t="shared" si="235"/>
        <v>#VALUE!</v>
      </c>
      <c r="BB303" s="64" t="e">
        <f t="shared" si="235"/>
        <v>#VALUE!</v>
      </c>
      <c r="BC303" s="64" t="e">
        <f t="shared" si="235"/>
        <v>#VALUE!</v>
      </c>
      <c r="BD303" s="64" t="e">
        <f t="shared" si="235"/>
        <v>#VALUE!</v>
      </c>
      <c r="BE303" s="64" t="e">
        <f t="shared" si="235"/>
        <v>#VALUE!</v>
      </c>
      <c r="BF303" s="200" t="e">
        <f t="shared" si="225"/>
        <v>#VALUE!</v>
      </c>
    </row>
    <row r="304" spans="15:59" ht="14.4" hidden="1" customHeight="1" x14ac:dyDescent="0.3">
      <c r="O304" s="287"/>
      <c r="P304" s="288"/>
      <c r="Q304" s="289"/>
      <c r="R304" s="279" t="s">
        <v>98</v>
      </c>
      <c r="S304" s="280"/>
      <c r="T304" s="280"/>
      <c r="U304" s="280"/>
      <c r="V304" s="280"/>
      <c r="W304" s="280"/>
      <c r="X304" s="79"/>
      <c r="Y304" s="79"/>
      <c r="Z304" s="79"/>
      <c r="AA304" s="64" t="e">
        <f t="shared" ref="AA304:BE304" si="236">COUNTIFS($F$13:$F$22,$O$288,AA$13:AA$54,"TR")+COUNTIFS($F$13:$F$22,$O$288,AA$13:AA$54,"TR-T")+COUNTIFS($F$13:$F$22,$O$288,AA$13:AA$54,"TR-OFF")+COUNTIFS($F$13:$F$22,$O$288,AA$13:AA$54,"TR-AU")+COUNTIFS($F$13:$F$22,$O$288,AA$13:AA$54,"TR-UC")+COUNTIFS($F$13:$F$22,$O$288,AA$13:AA$54,"TR-U")+COUNTIFS($F$13:$F$22,$O$288,AA$13:AA$54,"TR-NCNS")+COUNTIFS($F$13:$F$22,$O$288,AA$13:AA$54,"TR-MU")+COUNTIFS($F$13:$F$22,$O$288,AA$13:AA$54,"TR-EL")</f>
        <v>#VALUE!</v>
      </c>
      <c r="AB304" s="64" t="e">
        <f t="shared" si="236"/>
        <v>#VALUE!</v>
      </c>
      <c r="AC304" s="64" t="e">
        <f t="shared" si="236"/>
        <v>#VALUE!</v>
      </c>
      <c r="AD304" s="64" t="e">
        <f t="shared" si="236"/>
        <v>#VALUE!</v>
      </c>
      <c r="AE304" s="64" t="e">
        <f t="shared" si="236"/>
        <v>#VALUE!</v>
      </c>
      <c r="AF304" s="64" t="e">
        <f t="shared" si="236"/>
        <v>#VALUE!</v>
      </c>
      <c r="AG304" s="64" t="e">
        <f t="shared" si="236"/>
        <v>#VALUE!</v>
      </c>
      <c r="AH304" s="64" t="e">
        <f t="shared" si="236"/>
        <v>#VALUE!</v>
      </c>
      <c r="AI304" s="64" t="e">
        <f t="shared" si="236"/>
        <v>#VALUE!</v>
      </c>
      <c r="AJ304" s="64" t="e">
        <f t="shared" si="236"/>
        <v>#VALUE!</v>
      </c>
      <c r="AK304" s="64" t="e">
        <f t="shared" si="236"/>
        <v>#VALUE!</v>
      </c>
      <c r="AL304" s="64" t="e">
        <f t="shared" si="236"/>
        <v>#VALUE!</v>
      </c>
      <c r="AM304" s="64" t="e">
        <f t="shared" si="236"/>
        <v>#VALUE!</v>
      </c>
      <c r="AN304" s="64" t="e">
        <f t="shared" si="236"/>
        <v>#VALUE!</v>
      </c>
      <c r="AO304" s="64" t="e">
        <f t="shared" si="236"/>
        <v>#VALUE!</v>
      </c>
      <c r="AP304" s="64" t="e">
        <f t="shared" si="236"/>
        <v>#VALUE!</v>
      </c>
      <c r="AQ304" s="64" t="e">
        <f t="shared" si="236"/>
        <v>#VALUE!</v>
      </c>
      <c r="AR304" s="64" t="e">
        <f t="shared" si="236"/>
        <v>#VALUE!</v>
      </c>
      <c r="AS304" s="64" t="e">
        <f t="shared" si="236"/>
        <v>#VALUE!</v>
      </c>
      <c r="AT304" s="64" t="e">
        <f t="shared" si="236"/>
        <v>#VALUE!</v>
      </c>
      <c r="AU304" s="64" t="e">
        <f t="shared" si="236"/>
        <v>#VALUE!</v>
      </c>
      <c r="AV304" s="64" t="e">
        <f t="shared" si="236"/>
        <v>#VALUE!</v>
      </c>
      <c r="AW304" s="64" t="e">
        <f t="shared" si="236"/>
        <v>#VALUE!</v>
      </c>
      <c r="AX304" s="64" t="e">
        <f t="shared" si="236"/>
        <v>#VALUE!</v>
      </c>
      <c r="AY304" s="64" t="e">
        <f t="shared" si="236"/>
        <v>#VALUE!</v>
      </c>
      <c r="AZ304" s="64" t="e">
        <f t="shared" si="236"/>
        <v>#VALUE!</v>
      </c>
      <c r="BA304" s="64" t="e">
        <f t="shared" si="236"/>
        <v>#VALUE!</v>
      </c>
      <c r="BB304" s="64" t="e">
        <f t="shared" si="236"/>
        <v>#VALUE!</v>
      </c>
      <c r="BC304" s="64" t="e">
        <f t="shared" si="236"/>
        <v>#VALUE!</v>
      </c>
      <c r="BD304" s="64" t="e">
        <f t="shared" si="236"/>
        <v>#VALUE!</v>
      </c>
      <c r="BE304" s="64" t="e">
        <f t="shared" si="236"/>
        <v>#VALUE!</v>
      </c>
      <c r="BF304" s="200" t="e">
        <f>MAX(AA304:BE304)</f>
        <v>#VALUE!</v>
      </c>
    </row>
    <row r="305" spans="15:59" ht="14.4" hidden="1" customHeight="1" x14ac:dyDescent="0.3">
      <c r="O305" s="287"/>
      <c r="P305" s="288"/>
      <c r="Q305" s="289"/>
      <c r="R305" s="279" t="s">
        <v>101</v>
      </c>
      <c r="S305" s="280"/>
      <c r="T305" s="280"/>
      <c r="U305" s="280"/>
      <c r="V305" s="280"/>
      <c r="W305" s="280"/>
      <c r="X305" s="79"/>
      <c r="Y305" s="79"/>
      <c r="Z305" s="79"/>
      <c r="AA305" s="64" t="e">
        <f t="shared" ref="AA305:BE305" si="237">COUNTIFS($F$13:$F$22,$O$288,AA13:AA54,"Leave")+COUNTIFS($F$13:$F$22,$O$288,AA13:AA54,"CL")</f>
        <v>#VALUE!</v>
      </c>
      <c r="AB305" s="64" t="e">
        <f t="shared" si="237"/>
        <v>#VALUE!</v>
      </c>
      <c r="AC305" s="64" t="e">
        <f t="shared" si="237"/>
        <v>#VALUE!</v>
      </c>
      <c r="AD305" s="64" t="e">
        <f t="shared" si="237"/>
        <v>#VALUE!</v>
      </c>
      <c r="AE305" s="64" t="e">
        <f t="shared" si="237"/>
        <v>#VALUE!</v>
      </c>
      <c r="AF305" s="64" t="e">
        <f t="shared" si="237"/>
        <v>#VALUE!</v>
      </c>
      <c r="AG305" s="64" t="e">
        <f t="shared" si="237"/>
        <v>#VALUE!</v>
      </c>
      <c r="AH305" s="64" t="e">
        <f t="shared" si="237"/>
        <v>#VALUE!</v>
      </c>
      <c r="AI305" s="64" t="e">
        <f t="shared" si="237"/>
        <v>#VALUE!</v>
      </c>
      <c r="AJ305" s="64" t="e">
        <f t="shared" si="237"/>
        <v>#VALUE!</v>
      </c>
      <c r="AK305" s="64" t="e">
        <f t="shared" si="237"/>
        <v>#VALUE!</v>
      </c>
      <c r="AL305" s="64" t="e">
        <f t="shared" si="237"/>
        <v>#VALUE!</v>
      </c>
      <c r="AM305" s="64" t="e">
        <f t="shared" si="237"/>
        <v>#VALUE!</v>
      </c>
      <c r="AN305" s="64" t="e">
        <f t="shared" si="237"/>
        <v>#VALUE!</v>
      </c>
      <c r="AO305" s="64" t="e">
        <f t="shared" si="237"/>
        <v>#VALUE!</v>
      </c>
      <c r="AP305" s="64" t="e">
        <f t="shared" si="237"/>
        <v>#VALUE!</v>
      </c>
      <c r="AQ305" s="64" t="e">
        <f t="shared" si="237"/>
        <v>#VALUE!</v>
      </c>
      <c r="AR305" s="64" t="e">
        <f t="shared" si="237"/>
        <v>#VALUE!</v>
      </c>
      <c r="AS305" s="64" t="e">
        <f t="shared" si="237"/>
        <v>#VALUE!</v>
      </c>
      <c r="AT305" s="64" t="e">
        <f t="shared" si="237"/>
        <v>#VALUE!</v>
      </c>
      <c r="AU305" s="64" t="e">
        <f t="shared" si="237"/>
        <v>#VALUE!</v>
      </c>
      <c r="AV305" s="64" t="e">
        <f t="shared" si="237"/>
        <v>#VALUE!</v>
      </c>
      <c r="AW305" s="64" t="e">
        <f t="shared" si="237"/>
        <v>#VALUE!</v>
      </c>
      <c r="AX305" s="64" t="e">
        <f t="shared" si="237"/>
        <v>#VALUE!</v>
      </c>
      <c r="AY305" s="64" t="e">
        <f t="shared" si="237"/>
        <v>#VALUE!</v>
      </c>
      <c r="AZ305" s="64" t="e">
        <f t="shared" si="237"/>
        <v>#VALUE!</v>
      </c>
      <c r="BA305" s="64" t="e">
        <f t="shared" si="237"/>
        <v>#VALUE!</v>
      </c>
      <c r="BB305" s="64" t="e">
        <f t="shared" si="237"/>
        <v>#VALUE!</v>
      </c>
      <c r="BC305" s="64" t="e">
        <f t="shared" si="237"/>
        <v>#VALUE!</v>
      </c>
      <c r="BD305" s="64" t="e">
        <f t="shared" si="237"/>
        <v>#VALUE!</v>
      </c>
      <c r="BE305" s="64" t="e">
        <f t="shared" si="237"/>
        <v>#VALUE!</v>
      </c>
      <c r="BF305" s="200" t="e">
        <f t="shared" ref="BF305:BF320" si="238">SUM(AA305:BE305)</f>
        <v>#VALUE!</v>
      </c>
      <c r="BG305" s="205" t="e">
        <f>(BF305+BF309)-SUMIFS($U$13:$U$129,$F$13:$F$129,$O$288)</f>
        <v>#VALUE!</v>
      </c>
    </row>
    <row r="306" spans="15:59" ht="14.4" hidden="1" customHeight="1" x14ac:dyDescent="0.3">
      <c r="O306" s="287"/>
      <c r="P306" s="288"/>
      <c r="Q306" s="289"/>
      <c r="R306" s="279" t="s">
        <v>91</v>
      </c>
      <c r="S306" s="280"/>
      <c r="T306" s="280"/>
      <c r="U306" s="280"/>
      <c r="V306" s="280"/>
      <c r="W306" s="280"/>
      <c r="X306" s="79"/>
      <c r="Y306" s="79"/>
      <c r="Z306" s="79"/>
      <c r="AA306" s="74" t="e">
        <f>AA307+(AA308/2)</f>
        <v>#VALUE!</v>
      </c>
      <c r="AB306" s="74" t="e">
        <f t="shared" ref="AB306:BE306" si="239">AB307+(AB308/2)</f>
        <v>#VALUE!</v>
      </c>
      <c r="AC306" s="74" t="e">
        <f t="shared" si="239"/>
        <v>#VALUE!</v>
      </c>
      <c r="AD306" s="74" t="e">
        <f t="shared" si="239"/>
        <v>#VALUE!</v>
      </c>
      <c r="AE306" s="74" t="e">
        <f t="shared" si="239"/>
        <v>#VALUE!</v>
      </c>
      <c r="AF306" s="74" t="e">
        <f t="shared" si="239"/>
        <v>#VALUE!</v>
      </c>
      <c r="AG306" s="74" t="e">
        <f t="shared" si="239"/>
        <v>#VALUE!</v>
      </c>
      <c r="AH306" s="74" t="e">
        <f t="shared" si="239"/>
        <v>#VALUE!</v>
      </c>
      <c r="AI306" s="74" t="e">
        <f t="shared" si="239"/>
        <v>#VALUE!</v>
      </c>
      <c r="AJ306" s="74" t="e">
        <f t="shared" si="239"/>
        <v>#VALUE!</v>
      </c>
      <c r="AK306" s="74" t="e">
        <f t="shared" si="239"/>
        <v>#VALUE!</v>
      </c>
      <c r="AL306" s="74" t="e">
        <f t="shared" si="239"/>
        <v>#VALUE!</v>
      </c>
      <c r="AM306" s="74" t="e">
        <f t="shared" si="239"/>
        <v>#VALUE!</v>
      </c>
      <c r="AN306" s="74" t="e">
        <f t="shared" si="239"/>
        <v>#VALUE!</v>
      </c>
      <c r="AO306" s="74" t="e">
        <f t="shared" si="239"/>
        <v>#VALUE!</v>
      </c>
      <c r="AP306" s="74" t="e">
        <f t="shared" si="239"/>
        <v>#VALUE!</v>
      </c>
      <c r="AQ306" s="74" t="e">
        <f t="shared" si="239"/>
        <v>#VALUE!</v>
      </c>
      <c r="AR306" s="74" t="e">
        <f t="shared" si="239"/>
        <v>#VALUE!</v>
      </c>
      <c r="AS306" s="74" t="e">
        <f t="shared" si="239"/>
        <v>#VALUE!</v>
      </c>
      <c r="AT306" s="74" t="e">
        <f t="shared" si="239"/>
        <v>#VALUE!</v>
      </c>
      <c r="AU306" s="74" t="e">
        <f t="shared" si="239"/>
        <v>#VALUE!</v>
      </c>
      <c r="AV306" s="74" t="e">
        <f t="shared" si="239"/>
        <v>#VALUE!</v>
      </c>
      <c r="AW306" s="74" t="e">
        <f t="shared" si="239"/>
        <v>#VALUE!</v>
      </c>
      <c r="AX306" s="74" t="e">
        <f t="shared" si="239"/>
        <v>#VALUE!</v>
      </c>
      <c r="AY306" s="74" t="e">
        <f t="shared" si="239"/>
        <v>#VALUE!</v>
      </c>
      <c r="AZ306" s="74" t="e">
        <f t="shared" si="239"/>
        <v>#VALUE!</v>
      </c>
      <c r="BA306" s="74" t="e">
        <f t="shared" si="239"/>
        <v>#VALUE!</v>
      </c>
      <c r="BB306" s="74" t="e">
        <f t="shared" si="239"/>
        <v>#VALUE!</v>
      </c>
      <c r="BC306" s="74" t="e">
        <f t="shared" si="239"/>
        <v>#VALUE!</v>
      </c>
      <c r="BD306" s="74" t="e">
        <f t="shared" si="239"/>
        <v>#VALUE!</v>
      </c>
      <c r="BE306" s="74" t="e">
        <f t="shared" si="239"/>
        <v>#VALUE!</v>
      </c>
      <c r="BF306" s="204" t="e">
        <f t="shared" si="238"/>
        <v>#VALUE!</v>
      </c>
    </row>
    <row r="307" spans="15:59" ht="14.4" hidden="1" customHeight="1" x14ac:dyDescent="0.3">
      <c r="O307" s="287"/>
      <c r="P307" s="288"/>
      <c r="Q307" s="289"/>
      <c r="R307" s="279" t="s">
        <v>105</v>
      </c>
      <c r="S307" s="280"/>
      <c r="T307" s="280"/>
      <c r="U307" s="280"/>
      <c r="V307" s="280"/>
      <c r="W307" s="280"/>
      <c r="X307" s="79"/>
      <c r="Y307" s="79"/>
      <c r="Z307" s="79"/>
      <c r="AA307" s="64" t="e">
        <f t="shared" ref="AA307:BE307" si="240">COUNTIFS($F$13:$F$22,$O$288,$L$13:$L$22,"FT",AA$13:AA$54,"Leave")+COUNTIFS($F$13:$F$22,$O$288,$L$13:$L$22,"FT",AA$13:AA$54,"CL")</f>
        <v>#VALUE!</v>
      </c>
      <c r="AB307" s="64" t="e">
        <f t="shared" si="240"/>
        <v>#VALUE!</v>
      </c>
      <c r="AC307" s="64" t="e">
        <f t="shared" si="240"/>
        <v>#VALUE!</v>
      </c>
      <c r="AD307" s="64" t="e">
        <f t="shared" si="240"/>
        <v>#VALUE!</v>
      </c>
      <c r="AE307" s="64" t="e">
        <f t="shared" si="240"/>
        <v>#VALUE!</v>
      </c>
      <c r="AF307" s="64" t="e">
        <f t="shared" si="240"/>
        <v>#VALUE!</v>
      </c>
      <c r="AG307" s="64" t="e">
        <f t="shared" si="240"/>
        <v>#VALUE!</v>
      </c>
      <c r="AH307" s="64" t="e">
        <f t="shared" si="240"/>
        <v>#VALUE!</v>
      </c>
      <c r="AI307" s="64" t="e">
        <f t="shared" si="240"/>
        <v>#VALUE!</v>
      </c>
      <c r="AJ307" s="64" t="e">
        <f t="shared" si="240"/>
        <v>#VALUE!</v>
      </c>
      <c r="AK307" s="64" t="e">
        <f t="shared" si="240"/>
        <v>#VALUE!</v>
      </c>
      <c r="AL307" s="64" t="e">
        <f t="shared" si="240"/>
        <v>#VALUE!</v>
      </c>
      <c r="AM307" s="64" t="e">
        <f t="shared" si="240"/>
        <v>#VALUE!</v>
      </c>
      <c r="AN307" s="64" t="e">
        <f t="shared" si="240"/>
        <v>#VALUE!</v>
      </c>
      <c r="AO307" s="64" t="e">
        <f t="shared" si="240"/>
        <v>#VALUE!</v>
      </c>
      <c r="AP307" s="64" t="e">
        <f t="shared" si="240"/>
        <v>#VALUE!</v>
      </c>
      <c r="AQ307" s="64" t="e">
        <f t="shared" si="240"/>
        <v>#VALUE!</v>
      </c>
      <c r="AR307" s="64" t="e">
        <f t="shared" si="240"/>
        <v>#VALUE!</v>
      </c>
      <c r="AS307" s="64" t="e">
        <f t="shared" si="240"/>
        <v>#VALUE!</v>
      </c>
      <c r="AT307" s="64" t="e">
        <f t="shared" si="240"/>
        <v>#VALUE!</v>
      </c>
      <c r="AU307" s="64" t="e">
        <f t="shared" si="240"/>
        <v>#VALUE!</v>
      </c>
      <c r="AV307" s="64" t="e">
        <f t="shared" si="240"/>
        <v>#VALUE!</v>
      </c>
      <c r="AW307" s="64" t="e">
        <f t="shared" si="240"/>
        <v>#VALUE!</v>
      </c>
      <c r="AX307" s="64" t="e">
        <f t="shared" si="240"/>
        <v>#VALUE!</v>
      </c>
      <c r="AY307" s="64" t="e">
        <f t="shared" si="240"/>
        <v>#VALUE!</v>
      </c>
      <c r="AZ307" s="64" t="e">
        <f t="shared" si="240"/>
        <v>#VALUE!</v>
      </c>
      <c r="BA307" s="64" t="e">
        <f t="shared" si="240"/>
        <v>#VALUE!</v>
      </c>
      <c r="BB307" s="64" t="e">
        <f t="shared" si="240"/>
        <v>#VALUE!</v>
      </c>
      <c r="BC307" s="64" t="e">
        <f t="shared" si="240"/>
        <v>#VALUE!</v>
      </c>
      <c r="BD307" s="64" t="e">
        <f t="shared" si="240"/>
        <v>#VALUE!</v>
      </c>
      <c r="BE307" s="64" t="e">
        <f t="shared" si="240"/>
        <v>#VALUE!</v>
      </c>
      <c r="BF307" s="200" t="e">
        <f t="shared" si="238"/>
        <v>#VALUE!</v>
      </c>
    </row>
    <row r="308" spans="15:59" ht="14.4" hidden="1" customHeight="1" x14ac:dyDescent="0.3">
      <c r="O308" s="287"/>
      <c r="P308" s="288"/>
      <c r="Q308" s="289"/>
      <c r="R308" s="279" t="s">
        <v>111</v>
      </c>
      <c r="S308" s="280"/>
      <c r="T308" s="280"/>
      <c r="U308" s="280"/>
      <c r="V308" s="280"/>
      <c r="W308" s="280"/>
      <c r="X308" s="79"/>
      <c r="Y308" s="79"/>
      <c r="Z308" s="79"/>
      <c r="AA308" s="64" t="e">
        <f t="shared" ref="AA308:BE308" si="241">COUNTIFS($F$13:$F$22,$O$288,$L$13:$L$22,"HT",AA$13:AA$54,"Leave")+COUNTIFS($F$13:$F$22,$O$288,$L$13:$L$22,"HT",AA$13:AA$54,"CL")</f>
        <v>#VALUE!</v>
      </c>
      <c r="AB308" s="64" t="e">
        <f t="shared" si="241"/>
        <v>#VALUE!</v>
      </c>
      <c r="AC308" s="64" t="e">
        <f t="shared" si="241"/>
        <v>#VALUE!</v>
      </c>
      <c r="AD308" s="64" t="e">
        <f t="shared" si="241"/>
        <v>#VALUE!</v>
      </c>
      <c r="AE308" s="64" t="e">
        <f t="shared" si="241"/>
        <v>#VALUE!</v>
      </c>
      <c r="AF308" s="64" t="e">
        <f t="shared" si="241"/>
        <v>#VALUE!</v>
      </c>
      <c r="AG308" s="64" t="e">
        <f t="shared" si="241"/>
        <v>#VALUE!</v>
      </c>
      <c r="AH308" s="64" t="e">
        <f t="shared" si="241"/>
        <v>#VALUE!</v>
      </c>
      <c r="AI308" s="64" t="e">
        <f t="shared" si="241"/>
        <v>#VALUE!</v>
      </c>
      <c r="AJ308" s="64" t="e">
        <f t="shared" si="241"/>
        <v>#VALUE!</v>
      </c>
      <c r="AK308" s="64" t="e">
        <f t="shared" si="241"/>
        <v>#VALUE!</v>
      </c>
      <c r="AL308" s="64" t="e">
        <f t="shared" si="241"/>
        <v>#VALUE!</v>
      </c>
      <c r="AM308" s="64" t="e">
        <f t="shared" si="241"/>
        <v>#VALUE!</v>
      </c>
      <c r="AN308" s="64" t="e">
        <f t="shared" si="241"/>
        <v>#VALUE!</v>
      </c>
      <c r="AO308" s="64" t="e">
        <f t="shared" si="241"/>
        <v>#VALUE!</v>
      </c>
      <c r="AP308" s="64" t="e">
        <f t="shared" si="241"/>
        <v>#VALUE!</v>
      </c>
      <c r="AQ308" s="64" t="e">
        <f t="shared" si="241"/>
        <v>#VALUE!</v>
      </c>
      <c r="AR308" s="64" t="e">
        <f t="shared" si="241"/>
        <v>#VALUE!</v>
      </c>
      <c r="AS308" s="64" t="e">
        <f t="shared" si="241"/>
        <v>#VALUE!</v>
      </c>
      <c r="AT308" s="64" t="e">
        <f t="shared" si="241"/>
        <v>#VALUE!</v>
      </c>
      <c r="AU308" s="64" t="e">
        <f t="shared" si="241"/>
        <v>#VALUE!</v>
      </c>
      <c r="AV308" s="64" t="e">
        <f t="shared" si="241"/>
        <v>#VALUE!</v>
      </c>
      <c r="AW308" s="64" t="e">
        <f t="shared" si="241"/>
        <v>#VALUE!</v>
      </c>
      <c r="AX308" s="64" t="e">
        <f t="shared" si="241"/>
        <v>#VALUE!</v>
      </c>
      <c r="AY308" s="64" t="e">
        <f t="shared" si="241"/>
        <v>#VALUE!</v>
      </c>
      <c r="AZ308" s="64" t="e">
        <f t="shared" si="241"/>
        <v>#VALUE!</v>
      </c>
      <c r="BA308" s="64" t="e">
        <f t="shared" si="241"/>
        <v>#VALUE!</v>
      </c>
      <c r="BB308" s="64" t="e">
        <f t="shared" si="241"/>
        <v>#VALUE!</v>
      </c>
      <c r="BC308" s="64" t="e">
        <f t="shared" si="241"/>
        <v>#VALUE!</v>
      </c>
      <c r="BD308" s="64" t="e">
        <f t="shared" si="241"/>
        <v>#VALUE!</v>
      </c>
      <c r="BE308" s="64" t="e">
        <f t="shared" si="241"/>
        <v>#VALUE!</v>
      </c>
      <c r="BF308" s="200" t="e">
        <f t="shared" si="238"/>
        <v>#VALUE!</v>
      </c>
    </row>
    <row r="309" spans="15:59" ht="14.4" hidden="1" customHeight="1" x14ac:dyDescent="0.3">
      <c r="O309" s="287"/>
      <c r="P309" s="288"/>
      <c r="Q309" s="289"/>
      <c r="R309" s="279" t="s">
        <v>114</v>
      </c>
      <c r="S309" s="280"/>
      <c r="T309" s="280"/>
      <c r="U309" s="280"/>
      <c r="V309" s="280"/>
      <c r="W309" s="280"/>
      <c r="X309" s="79"/>
      <c r="Y309" s="79"/>
      <c r="Z309" s="79"/>
      <c r="AA309" s="64" t="e">
        <f t="shared" ref="AA309:BE309" si="242">COUNTIFS($F$13:$F$22,$O$288,AA13:AA54,"AU")+COUNTIFS($F$13:$F$22,$O$288,AA13:AA54,"TR-AU")</f>
        <v>#VALUE!</v>
      </c>
      <c r="AB309" s="64" t="e">
        <f t="shared" si="242"/>
        <v>#VALUE!</v>
      </c>
      <c r="AC309" s="64" t="e">
        <f t="shared" si="242"/>
        <v>#VALUE!</v>
      </c>
      <c r="AD309" s="64" t="e">
        <f t="shared" si="242"/>
        <v>#VALUE!</v>
      </c>
      <c r="AE309" s="64" t="e">
        <f t="shared" si="242"/>
        <v>#VALUE!</v>
      </c>
      <c r="AF309" s="64" t="e">
        <f t="shared" si="242"/>
        <v>#VALUE!</v>
      </c>
      <c r="AG309" s="64" t="e">
        <f t="shared" si="242"/>
        <v>#VALUE!</v>
      </c>
      <c r="AH309" s="64" t="e">
        <f t="shared" si="242"/>
        <v>#VALUE!</v>
      </c>
      <c r="AI309" s="64" t="e">
        <f t="shared" si="242"/>
        <v>#VALUE!</v>
      </c>
      <c r="AJ309" s="64" t="e">
        <f t="shared" si="242"/>
        <v>#VALUE!</v>
      </c>
      <c r="AK309" s="64" t="e">
        <f t="shared" si="242"/>
        <v>#VALUE!</v>
      </c>
      <c r="AL309" s="64" t="e">
        <f t="shared" si="242"/>
        <v>#VALUE!</v>
      </c>
      <c r="AM309" s="64" t="e">
        <f t="shared" si="242"/>
        <v>#VALUE!</v>
      </c>
      <c r="AN309" s="64" t="e">
        <f t="shared" si="242"/>
        <v>#VALUE!</v>
      </c>
      <c r="AO309" s="64" t="e">
        <f t="shared" si="242"/>
        <v>#VALUE!</v>
      </c>
      <c r="AP309" s="64" t="e">
        <f t="shared" si="242"/>
        <v>#VALUE!</v>
      </c>
      <c r="AQ309" s="64" t="e">
        <f t="shared" si="242"/>
        <v>#VALUE!</v>
      </c>
      <c r="AR309" s="64" t="e">
        <f t="shared" si="242"/>
        <v>#VALUE!</v>
      </c>
      <c r="AS309" s="64" t="e">
        <f t="shared" si="242"/>
        <v>#VALUE!</v>
      </c>
      <c r="AT309" s="64" t="e">
        <f t="shared" si="242"/>
        <v>#VALUE!</v>
      </c>
      <c r="AU309" s="64" t="e">
        <f t="shared" si="242"/>
        <v>#VALUE!</v>
      </c>
      <c r="AV309" s="64" t="e">
        <f t="shared" si="242"/>
        <v>#VALUE!</v>
      </c>
      <c r="AW309" s="64" t="e">
        <f t="shared" si="242"/>
        <v>#VALUE!</v>
      </c>
      <c r="AX309" s="64" t="e">
        <f t="shared" si="242"/>
        <v>#VALUE!</v>
      </c>
      <c r="AY309" s="64" t="e">
        <f t="shared" si="242"/>
        <v>#VALUE!</v>
      </c>
      <c r="AZ309" s="64" t="e">
        <f t="shared" si="242"/>
        <v>#VALUE!</v>
      </c>
      <c r="BA309" s="64" t="e">
        <f t="shared" si="242"/>
        <v>#VALUE!</v>
      </c>
      <c r="BB309" s="64" t="e">
        <f t="shared" si="242"/>
        <v>#VALUE!</v>
      </c>
      <c r="BC309" s="64" t="e">
        <f t="shared" si="242"/>
        <v>#VALUE!</v>
      </c>
      <c r="BD309" s="64" t="e">
        <f t="shared" si="242"/>
        <v>#VALUE!</v>
      </c>
      <c r="BE309" s="64" t="e">
        <f t="shared" si="242"/>
        <v>#VALUE!</v>
      </c>
      <c r="BF309" s="200" t="e">
        <f t="shared" si="238"/>
        <v>#VALUE!</v>
      </c>
    </row>
    <row r="310" spans="15:59" ht="14.4" hidden="1" customHeight="1" x14ac:dyDescent="0.3">
      <c r="O310" s="287"/>
      <c r="P310" s="288"/>
      <c r="Q310" s="289"/>
      <c r="R310" s="279" t="s">
        <v>118</v>
      </c>
      <c r="S310" s="280"/>
      <c r="T310" s="280"/>
      <c r="U310" s="280"/>
      <c r="V310" s="280"/>
      <c r="W310" s="280"/>
      <c r="X310" s="79"/>
      <c r="Y310" s="79"/>
      <c r="Z310" s="79"/>
      <c r="AA310" s="74" t="e">
        <f>AA311+(AA312/2)</f>
        <v>#VALUE!</v>
      </c>
      <c r="AB310" s="74" t="e">
        <f t="shared" ref="AB310:BE310" si="243">AB311+(AB312/2)</f>
        <v>#VALUE!</v>
      </c>
      <c r="AC310" s="74" t="e">
        <f t="shared" si="243"/>
        <v>#VALUE!</v>
      </c>
      <c r="AD310" s="74" t="e">
        <f t="shared" si="243"/>
        <v>#VALUE!</v>
      </c>
      <c r="AE310" s="74" t="e">
        <f t="shared" si="243"/>
        <v>#VALUE!</v>
      </c>
      <c r="AF310" s="74" t="e">
        <f t="shared" si="243"/>
        <v>#VALUE!</v>
      </c>
      <c r="AG310" s="74" t="e">
        <f t="shared" si="243"/>
        <v>#VALUE!</v>
      </c>
      <c r="AH310" s="74" t="e">
        <f t="shared" si="243"/>
        <v>#VALUE!</v>
      </c>
      <c r="AI310" s="74" t="e">
        <f t="shared" si="243"/>
        <v>#VALUE!</v>
      </c>
      <c r="AJ310" s="74" t="e">
        <f t="shared" si="243"/>
        <v>#VALUE!</v>
      </c>
      <c r="AK310" s="74" t="e">
        <f t="shared" si="243"/>
        <v>#VALUE!</v>
      </c>
      <c r="AL310" s="74" t="e">
        <f t="shared" si="243"/>
        <v>#VALUE!</v>
      </c>
      <c r="AM310" s="74" t="e">
        <f t="shared" si="243"/>
        <v>#VALUE!</v>
      </c>
      <c r="AN310" s="74" t="e">
        <f t="shared" si="243"/>
        <v>#VALUE!</v>
      </c>
      <c r="AO310" s="74" t="e">
        <f t="shared" si="243"/>
        <v>#VALUE!</v>
      </c>
      <c r="AP310" s="74" t="e">
        <f t="shared" si="243"/>
        <v>#VALUE!</v>
      </c>
      <c r="AQ310" s="74" t="e">
        <f t="shared" si="243"/>
        <v>#VALUE!</v>
      </c>
      <c r="AR310" s="74" t="e">
        <f t="shared" si="243"/>
        <v>#VALUE!</v>
      </c>
      <c r="AS310" s="74" t="e">
        <f t="shared" si="243"/>
        <v>#VALUE!</v>
      </c>
      <c r="AT310" s="74" t="e">
        <f t="shared" si="243"/>
        <v>#VALUE!</v>
      </c>
      <c r="AU310" s="74" t="e">
        <f t="shared" si="243"/>
        <v>#VALUE!</v>
      </c>
      <c r="AV310" s="74" t="e">
        <f t="shared" si="243"/>
        <v>#VALUE!</v>
      </c>
      <c r="AW310" s="74" t="e">
        <f t="shared" si="243"/>
        <v>#VALUE!</v>
      </c>
      <c r="AX310" s="74" t="e">
        <f t="shared" si="243"/>
        <v>#VALUE!</v>
      </c>
      <c r="AY310" s="74" t="e">
        <f t="shared" si="243"/>
        <v>#VALUE!</v>
      </c>
      <c r="AZ310" s="74" t="e">
        <f t="shared" si="243"/>
        <v>#VALUE!</v>
      </c>
      <c r="BA310" s="74" t="e">
        <f t="shared" si="243"/>
        <v>#VALUE!</v>
      </c>
      <c r="BB310" s="74" t="e">
        <f t="shared" si="243"/>
        <v>#VALUE!</v>
      </c>
      <c r="BC310" s="74" t="e">
        <f t="shared" si="243"/>
        <v>#VALUE!</v>
      </c>
      <c r="BD310" s="74" t="e">
        <f t="shared" si="243"/>
        <v>#VALUE!</v>
      </c>
      <c r="BE310" s="74" t="e">
        <f t="shared" si="243"/>
        <v>#VALUE!</v>
      </c>
      <c r="BF310" s="204" t="e">
        <f t="shared" si="238"/>
        <v>#VALUE!</v>
      </c>
    </row>
    <row r="311" spans="15:59" ht="14.4" hidden="1" customHeight="1" x14ac:dyDescent="0.3">
      <c r="O311" s="287"/>
      <c r="P311" s="288"/>
      <c r="Q311" s="289"/>
      <c r="R311" s="279" t="s">
        <v>121</v>
      </c>
      <c r="S311" s="280"/>
      <c r="T311" s="280"/>
      <c r="U311" s="280"/>
      <c r="V311" s="280"/>
      <c r="W311" s="280"/>
      <c r="X311" s="79"/>
      <c r="Y311" s="79"/>
      <c r="Z311" s="79"/>
      <c r="AA311" s="64" t="e">
        <f t="shared" ref="AA311:BE311" si="244">COUNTIFS($F$13:$F$22,$O$288,$L$13:$L$22,"FT",AA$13:AA$54,"AU")+COUNTIFS($F$13:$F$22,$O$288,$L$13:$L$22,"FT",AA$13:AA$54,"TR-AU")</f>
        <v>#VALUE!</v>
      </c>
      <c r="AB311" s="64" t="e">
        <f t="shared" si="244"/>
        <v>#VALUE!</v>
      </c>
      <c r="AC311" s="64" t="e">
        <f t="shared" si="244"/>
        <v>#VALUE!</v>
      </c>
      <c r="AD311" s="64" t="e">
        <f t="shared" si="244"/>
        <v>#VALUE!</v>
      </c>
      <c r="AE311" s="64" t="e">
        <f t="shared" si="244"/>
        <v>#VALUE!</v>
      </c>
      <c r="AF311" s="64" t="e">
        <f t="shared" si="244"/>
        <v>#VALUE!</v>
      </c>
      <c r="AG311" s="64" t="e">
        <f t="shared" si="244"/>
        <v>#VALUE!</v>
      </c>
      <c r="AH311" s="64" t="e">
        <f t="shared" si="244"/>
        <v>#VALUE!</v>
      </c>
      <c r="AI311" s="64" t="e">
        <f t="shared" si="244"/>
        <v>#VALUE!</v>
      </c>
      <c r="AJ311" s="64" t="e">
        <f t="shared" si="244"/>
        <v>#VALUE!</v>
      </c>
      <c r="AK311" s="64" t="e">
        <f t="shared" si="244"/>
        <v>#VALUE!</v>
      </c>
      <c r="AL311" s="64" t="e">
        <f t="shared" si="244"/>
        <v>#VALUE!</v>
      </c>
      <c r="AM311" s="64" t="e">
        <f t="shared" si="244"/>
        <v>#VALUE!</v>
      </c>
      <c r="AN311" s="64" t="e">
        <f t="shared" si="244"/>
        <v>#VALUE!</v>
      </c>
      <c r="AO311" s="64" t="e">
        <f t="shared" si="244"/>
        <v>#VALUE!</v>
      </c>
      <c r="AP311" s="64" t="e">
        <f t="shared" si="244"/>
        <v>#VALUE!</v>
      </c>
      <c r="AQ311" s="64" t="e">
        <f t="shared" si="244"/>
        <v>#VALUE!</v>
      </c>
      <c r="AR311" s="64" t="e">
        <f t="shared" si="244"/>
        <v>#VALUE!</v>
      </c>
      <c r="AS311" s="64" t="e">
        <f t="shared" si="244"/>
        <v>#VALUE!</v>
      </c>
      <c r="AT311" s="64" t="e">
        <f t="shared" si="244"/>
        <v>#VALUE!</v>
      </c>
      <c r="AU311" s="64" t="e">
        <f t="shared" si="244"/>
        <v>#VALUE!</v>
      </c>
      <c r="AV311" s="64" t="e">
        <f t="shared" si="244"/>
        <v>#VALUE!</v>
      </c>
      <c r="AW311" s="64" t="e">
        <f t="shared" si="244"/>
        <v>#VALUE!</v>
      </c>
      <c r="AX311" s="64" t="e">
        <f t="shared" si="244"/>
        <v>#VALUE!</v>
      </c>
      <c r="AY311" s="64" t="e">
        <f t="shared" si="244"/>
        <v>#VALUE!</v>
      </c>
      <c r="AZ311" s="64" t="e">
        <f t="shared" si="244"/>
        <v>#VALUE!</v>
      </c>
      <c r="BA311" s="64" t="e">
        <f t="shared" si="244"/>
        <v>#VALUE!</v>
      </c>
      <c r="BB311" s="64" t="e">
        <f t="shared" si="244"/>
        <v>#VALUE!</v>
      </c>
      <c r="BC311" s="64" t="e">
        <f t="shared" si="244"/>
        <v>#VALUE!</v>
      </c>
      <c r="BD311" s="64" t="e">
        <f t="shared" si="244"/>
        <v>#VALUE!</v>
      </c>
      <c r="BE311" s="64" t="e">
        <f t="shared" si="244"/>
        <v>#VALUE!</v>
      </c>
      <c r="BF311" s="200" t="e">
        <f t="shared" si="238"/>
        <v>#VALUE!</v>
      </c>
    </row>
    <row r="312" spans="15:59" ht="14.4" hidden="1" customHeight="1" x14ac:dyDescent="0.3">
      <c r="O312" s="287"/>
      <c r="P312" s="288"/>
      <c r="Q312" s="289"/>
      <c r="R312" s="279" t="s">
        <v>125</v>
      </c>
      <c r="S312" s="280"/>
      <c r="T312" s="280"/>
      <c r="U312" s="280"/>
      <c r="V312" s="280"/>
      <c r="W312" s="280"/>
      <c r="X312" s="79"/>
      <c r="Y312" s="79"/>
      <c r="Z312" s="79"/>
      <c r="AA312" s="64" t="e">
        <f t="shared" ref="AA312:BE312" si="245">COUNTIFS($F$13:$F$22,$O$288,$L$13:$L$22,"HT",AA$13:AA$54,"AU")+COUNTIFS($F$13:$F$22,$O$288,$L$13:$L$22,"HT",AA$13:AA$54,"TR-AU")</f>
        <v>#VALUE!</v>
      </c>
      <c r="AB312" s="64" t="e">
        <f t="shared" si="245"/>
        <v>#VALUE!</v>
      </c>
      <c r="AC312" s="64" t="e">
        <f t="shared" si="245"/>
        <v>#VALUE!</v>
      </c>
      <c r="AD312" s="64" t="e">
        <f t="shared" si="245"/>
        <v>#VALUE!</v>
      </c>
      <c r="AE312" s="64" t="e">
        <f t="shared" si="245"/>
        <v>#VALUE!</v>
      </c>
      <c r="AF312" s="64" t="e">
        <f t="shared" si="245"/>
        <v>#VALUE!</v>
      </c>
      <c r="AG312" s="64" t="e">
        <f t="shared" si="245"/>
        <v>#VALUE!</v>
      </c>
      <c r="AH312" s="64" t="e">
        <f t="shared" si="245"/>
        <v>#VALUE!</v>
      </c>
      <c r="AI312" s="64" t="e">
        <f t="shared" si="245"/>
        <v>#VALUE!</v>
      </c>
      <c r="AJ312" s="64" t="e">
        <f t="shared" si="245"/>
        <v>#VALUE!</v>
      </c>
      <c r="AK312" s="64" t="e">
        <f t="shared" si="245"/>
        <v>#VALUE!</v>
      </c>
      <c r="AL312" s="64" t="e">
        <f t="shared" si="245"/>
        <v>#VALUE!</v>
      </c>
      <c r="AM312" s="64" t="e">
        <f t="shared" si="245"/>
        <v>#VALUE!</v>
      </c>
      <c r="AN312" s="64" t="e">
        <f t="shared" si="245"/>
        <v>#VALUE!</v>
      </c>
      <c r="AO312" s="64" t="e">
        <f t="shared" si="245"/>
        <v>#VALUE!</v>
      </c>
      <c r="AP312" s="64" t="e">
        <f t="shared" si="245"/>
        <v>#VALUE!</v>
      </c>
      <c r="AQ312" s="64" t="e">
        <f t="shared" si="245"/>
        <v>#VALUE!</v>
      </c>
      <c r="AR312" s="64" t="e">
        <f t="shared" si="245"/>
        <v>#VALUE!</v>
      </c>
      <c r="AS312" s="64" t="e">
        <f t="shared" si="245"/>
        <v>#VALUE!</v>
      </c>
      <c r="AT312" s="64" t="e">
        <f t="shared" si="245"/>
        <v>#VALUE!</v>
      </c>
      <c r="AU312" s="64" t="e">
        <f t="shared" si="245"/>
        <v>#VALUE!</v>
      </c>
      <c r="AV312" s="64" t="e">
        <f t="shared" si="245"/>
        <v>#VALUE!</v>
      </c>
      <c r="AW312" s="64" t="e">
        <f t="shared" si="245"/>
        <v>#VALUE!</v>
      </c>
      <c r="AX312" s="64" t="e">
        <f t="shared" si="245"/>
        <v>#VALUE!</v>
      </c>
      <c r="AY312" s="64" t="e">
        <f t="shared" si="245"/>
        <v>#VALUE!</v>
      </c>
      <c r="AZ312" s="64" t="e">
        <f t="shared" si="245"/>
        <v>#VALUE!</v>
      </c>
      <c r="BA312" s="64" t="e">
        <f t="shared" si="245"/>
        <v>#VALUE!</v>
      </c>
      <c r="BB312" s="64" t="e">
        <f t="shared" si="245"/>
        <v>#VALUE!</v>
      </c>
      <c r="BC312" s="64" t="e">
        <f t="shared" si="245"/>
        <v>#VALUE!</v>
      </c>
      <c r="BD312" s="64" t="e">
        <f t="shared" si="245"/>
        <v>#VALUE!</v>
      </c>
      <c r="BE312" s="64" t="e">
        <f t="shared" si="245"/>
        <v>#VALUE!</v>
      </c>
      <c r="BF312" s="200" t="e">
        <f t="shared" si="238"/>
        <v>#VALUE!</v>
      </c>
    </row>
    <row r="313" spans="15:59" ht="14.4" hidden="1" customHeight="1" x14ac:dyDescent="0.3">
      <c r="O313" s="287"/>
      <c r="P313" s="288"/>
      <c r="Q313" s="289"/>
      <c r="R313" s="279" t="s">
        <v>128</v>
      </c>
      <c r="S313" s="280"/>
      <c r="T313" s="280"/>
      <c r="U313" s="280"/>
      <c r="V313" s="280"/>
      <c r="W313" s="280"/>
      <c r="X313" s="79"/>
      <c r="Y313" s="79"/>
      <c r="Z313" s="79"/>
      <c r="AA313" s="64" t="e">
        <f t="shared" ref="AA313:BE313" si="246">COUNTIFS($F$13:$F$22,$O$288,AA13:AA54,"A")+COUNTIFS($F$13:$F$22,$O$288,AA13:AA54,"SL")</f>
        <v>#VALUE!</v>
      </c>
      <c r="AB313" s="64" t="e">
        <f t="shared" si="246"/>
        <v>#VALUE!</v>
      </c>
      <c r="AC313" s="64" t="e">
        <f t="shared" si="246"/>
        <v>#VALUE!</v>
      </c>
      <c r="AD313" s="64" t="e">
        <f t="shared" si="246"/>
        <v>#VALUE!</v>
      </c>
      <c r="AE313" s="64" t="e">
        <f t="shared" si="246"/>
        <v>#VALUE!</v>
      </c>
      <c r="AF313" s="64" t="e">
        <f t="shared" si="246"/>
        <v>#VALUE!</v>
      </c>
      <c r="AG313" s="64" t="e">
        <f t="shared" si="246"/>
        <v>#VALUE!</v>
      </c>
      <c r="AH313" s="64" t="e">
        <f t="shared" si="246"/>
        <v>#VALUE!</v>
      </c>
      <c r="AI313" s="64" t="e">
        <f t="shared" si="246"/>
        <v>#VALUE!</v>
      </c>
      <c r="AJ313" s="64" t="e">
        <f t="shared" si="246"/>
        <v>#VALUE!</v>
      </c>
      <c r="AK313" s="64" t="e">
        <f t="shared" si="246"/>
        <v>#VALUE!</v>
      </c>
      <c r="AL313" s="64" t="e">
        <f t="shared" si="246"/>
        <v>#VALUE!</v>
      </c>
      <c r="AM313" s="64" t="e">
        <f t="shared" si="246"/>
        <v>#VALUE!</v>
      </c>
      <c r="AN313" s="64" t="e">
        <f t="shared" si="246"/>
        <v>#VALUE!</v>
      </c>
      <c r="AO313" s="64" t="e">
        <f t="shared" si="246"/>
        <v>#VALUE!</v>
      </c>
      <c r="AP313" s="64" t="e">
        <f t="shared" si="246"/>
        <v>#VALUE!</v>
      </c>
      <c r="AQ313" s="64" t="e">
        <f t="shared" si="246"/>
        <v>#VALUE!</v>
      </c>
      <c r="AR313" s="64" t="e">
        <f t="shared" si="246"/>
        <v>#VALUE!</v>
      </c>
      <c r="AS313" s="64" t="e">
        <f t="shared" si="246"/>
        <v>#VALUE!</v>
      </c>
      <c r="AT313" s="64" t="e">
        <f t="shared" si="246"/>
        <v>#VALUE!</v>
      </c>
      <c r="AU313" s="64" t="e">
        <f t="shared" si="246"/>
        <v>#VALUE!</v>
      </c>
      <c r="AV313" s="64" t="e">
        <f t="shared" si="246"/>
        <v>#VALUE!</v>
      </c>
      <c r="AW313" s="64" t="e">
        <f t="shared" si="246"/>
        <v>#VALUE!</v>
      </c>
      <c r="AX313" s="64" t="e">
        <f t="shared" si="246"/>
        <v>#VALUE!</v>
      </c>
      <c r="AY313" s="64" t="e">
        <f t="shared" si="246"/>
        <v>#VALUE!</v>
      </c>
      <c r="AZ313" s="64" t="e">
        <f t="shared" si="246"/>
        <v>#VALUE!</v>
      </c>
      <c r="BA313" s="64" t="e">
        <f t="shared" si="246"/>
        <v>#VALUE!</v>
      </c>
      <c r="BB313" s="64" t="e">
        <f t="shared" si="246"/>
        <v>#VALUE!</v>
      </c>
      <c r="BC313" s="64" t="e">
        <f t="shared" si="246"/>
        <v>#VALUE!</v>
      </c>
      <c r="BD313" s="64" t="e">
        <f t="shared" si="246"/>
        <v>#VALUE!</v>
      </c>
      <c r="BE313" s="64" t="e">
        <f t="shared" si="246"/>
        <v>#VALUE!</v>
      </c>
      <c r="BF313" s="200" t="e">
        <f t="shared" si="238"/>
        <v>#VALUE!</v>
      </c>
      <c r="BG313" s="205" t="e">
        <f>(BF313+BF317)-SUMIFS($R$13:$R$129,$F$13:$F$129,$O$288)</f>
        <v>#VALUE!</v>
      </c>
    </row>
    <row r="314" spans="15:59" ht="14.4" hidden="1" customHeight="1" x14ac:dyDescent="0.3">
      <c r="O314" s="287"/>
      <c r="P314" s="288"/>
      <c r="Q314" s="289"/>
      <c r="R314" s="279" t="s">
        <v>131</v>
      </c>
      <c r="S314" s="280"/>
      <c r="T314" s="280"/>
      <c r="U314" s="280"/>
      <c r="V314" s="280"/>
      <c r="W314" s="280"/>
      <c r="X314" s="79"/>
      <c r="Y314" s="79"/>
      <c r="Z314" s="79"/>
      <c r="AA314" s="74" t="e">
        <f>AA315+(AA316/2)</f>
        <v>#VALUE!</v>
      </c>
      <c r="AB314" s="74" t="e">
        <f t="shared" ref="AB314:BE314" si="247">AB315+(AB316/2)</f>
        <v>#VALUE!</v>
      </c>
      <c r="AC314" s="74" t="e">
        <f t="shared" si="247"/>
        <v>#VALUE!</v>
      </c>
      <c r="AD314" s="74" t="e">
        <f t="shared" si="247"/>
        <v>#VALUE!</v>
      </c>
      <c r="AE314" s="74" t="e">
        <f t="shared" si="247"/>
        <v>#VALUE!</v>
      </c>
      <c r="AF314" s="74" t="e">
        <f t="shared" si="247"/>
        <v>#VALUE!</v>
      </c>
      <c r="AG314" s="74" t="e">
        <f t="shared" si="247"/>
        <v>#VALUE!</v>
      </c>
      <c r="AH314" s="74" t="e">
        <f t="shared" si="247"/>
        <v>#VALUE!</v>
      </c>
      <c r="AI314" s="74" t="e">
        <f t="shared" si="247"/>
        <v>#VALUE!</v>
      </c>
      <c r="AJ314" s="74" t="e">
        <f t="shared" si="247"/>
        <v>#VALUE!</v>
      </c>
      <c r="AK314" s="74" t="e">
        <f t="shared" si="247"/>
        <v>#VALUE!</v>
      </c>
      <c r="AL314" s="74" t="e">
        <f t="shared" si="247"/>
        <v>#VALUE!</v>
      </c>
      <c r="AM314" s="74" t="e">
        <f t="shared" si="247"/>
        <v>#VALUE!</v>
      </c>
      <c r="AN314" s="74" t="e">
        <f t="shared" si="247"/>
        <v>#VALUE!</v>
      </c>
      <c r="AO314" s="74" t="e">
        <f t="shared" si="247"/>
        <v>#VALUE!</v>
      </c>
      <c r="AP314" s="74" t="e">
        <f t="shared" si="247"/>
        <v>#VALUE!</v>
      </c>
      <c r="AQ314" s="74" t="e">
        <f t="shared" si="247"/>
        <v>#VALUE!</v>
      </c>
      <c r="AR314" s="74" t="e">
        <f t="shared" si="247"/>
        <v>#VALUE!</v>
      </c>
      <c r="AS314" s="74" t="e">
        <f t="shared" si="247"/>
        <v>#VALUE!</v>
      </c>
      <c r="AT314" s="74" t="e">
        <f t="shared" si="247"/>
        <v>#VALUE!</v>
      </c>
      <c r="AU314" s="74" t="e">
        <f t="shared" si="247"/>
        <v>#VALUE!</v>
      </c>
      <c r="AV314" s="74" t="e">
        <f t="shared" si="247"/>
        <v>#VALUE!</v>
      </c>
      <c r="AW314" s="74" t="e">
        <f t="shared" si="247"/>
        <v>#VALUE!</v>
      </c>
      <c r="AX314" s="74" t="e">
        <f t="shared" si="247"/>
        <v>#VALUE!</v>
      </c>
      <c r="AY314" s="74" t="e">
        <f t="shared" si="247"/>
        <v>#VALUE!</v>
      </c>
      <c r="AZ314" s="74" t="e">
        <f t="shared" si="247"/>
        <v>#VALUE!</v>
      </c>
      <c r="BA314" s="74" t="e">
        <f t="shared" si="247"/>
        <v>#VALUE!</v>
      </c>
      <c r="BB314" s="74" t="e">
        <f t="shared" si="247"/>
        <v>#VALUE!</v>
      </c>
      <c r="BC314" s="74" t="e">
        <f t="shared" si="247"/>
        <v>#VALUE!</v>
      </c>
      <c r="BD314" s="74" t="e">
        <f t="shared" si="247"/>
        <v>#VALUE!</v>
      </c>
      <c r="BE314" s="74" t="e">
        <f t="shared" si="247"/>
        <v>#VALUE!</v>
      </c>
      <c r="BF314" s="204" t="e">
        <f t="shared" si="238"/>
        <v>#VALUE!</v>
      </c>
    </row>
    <row r="315" spans="15:59" ht="14.4" hidden="1" customHeight="1" x14ac:dyDescent="0.3">
      <c r="O315" s="287"/>
      <c r="P315" s="288"/>
      <c r="Q315" s="289"/>
      <c r="R315" s="279" t="s">
        <v>122</v>
      </c>
      <c r="S315" s="280"/>
      <c r="T315" s="280"/>
      <c r="U315" s="280"/>
      <c r="V315" s="280"/>
      <c r="W315" s="280"/>
      <c r="X315" s="79"/>
      <c r="Y315" s="79"/>
      <c r="Z315" s="79"/>
      <c r="AA315" s="64" t="e">
        <f t="shared" ref="AA315:BE315" si="248">COUNTIFS($F$13:$F$22,$O$288,$L$13:$L$22,"FT",AA$13:AA$54,"A")+COUNTIFS($F$13:$F$22,$O$288,$L$13:$L$22,"FT",AA$13:AA$54,"SL")</f>
        <v>#VALUE!</v>
      </c>
      <c r="AB315" s="64" t="e">
        <f t="shared" si="248"/>
        <v>#VALUE!</v>
      </c>
      <c r="AC315" s="64" t="e">
        <f t="shared" si="248"/>
        <v>#VALUE!</v>
      </c>
      <c r="AD315" s="64" t="e">
        <f t="shared" si="248"/>
        <v>#VALUE!</v>
      </c>
      <c r="AE315" s="64" t="e">
        <f t="shared" si="248"/>
        <v>#VALUE!</v>
      </c>
      <c r="AF315" s="64" t="e">
        <f t="shared" si="248"/>
        <v>#VALUE!</v>
      </c>
      <c r="AG315" s="64" t="e">
        <f t="shared" si="248"/>
        <v>#VALUE!</v>
      </c>
      <c r="AH315" s="64" t="e">
        <f t="shared" si="248"/>
        <v>#VALUE!</v>
      </c>
      <c r="AI315" s="64" t="e">
        <f t="shared" si="248"/>
        <v>#VALUE!</v>
      </c>
      <c r="AJ315" s="64" t="e">
        <f t="shared" si="248"/>
        <v>#VALUE!</v>
      </c>
      <c r="AK315" s="64" t="e">
        <f t="shared" si="248"/>
        <v>#VALUE!</v>
      </c>
      <c r="AL315" s="64" t="e">
        <f t="shared" si="248"/>
        <v>#VALUE!</v>
      </c>
      <c r="AM315" s="64" t="e">
        <f t="shared" si="248"/>
        <v>#VALUE!</v>
      </c>
      <c r="AN315" s="64" t="e">
        <f t="shared" si="248"/>
        <v>#VALUE!</v>
      </c>
      <c r="AO315" s="64" t="e">
        <f t="shared" si="248"/>
        <v>#VALUE!</v>
      </c>
      <c r="AP315" s="64" t="e">
        <f t="shared" si="248"/>
        <v>#VALUE!</v>
      </c>
      <c r="AQ315" s="64" t="e">
        <f t="shared" si="248"/>
        <v>#VALUE!</v>
      </c>
      <c r="AR315" s="64" t="e">
        <f t="shared" si="248"/>
        <v>#VALUE!</v>
      </c>
      <c r="AS315" s="64" t="e">
        <f t="shared" si="248"/>
        <v>#VALUE!</v>
      </c>
      <c r="AT315" s="64" t="e">
        <f t="shared" si="248"/>
        <v>#VALUE!</v>
      </c>
      <c r="AU315" s="64" t="e">
        <f t="shared" si="248"/>
        <v>#VALUE!</v>
      </c>
      <c r="AV315" s="64" t="e">
        <f t="shared" si="248"/>
        <v>#VALUE!</v>
      </c>
      <c r="AW315" s="64" t="e">
        <f t="shared" si="248"/>
        <v>#VALUE!</v>
      </c>
      <c r="AX315" s="64" t="e">
        <f t="shared" si="248"/>
        <v>#VALUE!</v>
      </c>
      <c r="AY315" s="64" t="e">
        <f t="shared" si="248"/>
        <v>#VALUE!</v>
      </c>
      <c r="AZ315" s="64" t="e">
        <f t="shared" si="248"/>
        <v>#VALUE!</v>
      </c>
      <c r="BA315" s="64" t="e">
        <f t="shared" si="248"/>
        <v>#VALUE!</v>
      </c>
      <c r="BB315" s="64" t="e">
        <f t="shared" si="248"/>
        <v>#VALUE!</v>
      </c>
      <c r="BC315" s="64" t="e">
        <f t="shared" si="248"/>
        <v>#VALUE!</v>
      </c>
      <c r="BD315" s="64" t="e">
        <f t="shared" si="248"/>
        <v>#VALUE!</v>
      </c>
      <c r="BE315" s="64" t="e">
        <f t="shared" si="248"/>
        <v>#VALUE!</v>
      </c>
      <c r="BF315" s="200" t="e">
        <f t="shared" si="238"/>
        <v>#VALUE!</v>
      </c>
    </row>
    <row r="316" spans="15:59" ht="14.4" hidden="1" customHeight="1" x14ac:dyDescent="0.3">
      <c r="O316" s="287"/>
      <c r="P316" s="288"/>
      <c r="Q316" s="289"/>
      <c r="R316" s="279" t="s">
        <v>137</v>
      </c>
      <c r="S316" s="280"/>
      <c r="T316" s="280"/>
      <c r="U316" s="280"/>
      <c r="V316" s="280"/>
      <c r="W316" s="280"/>
      <c r="X316" s="79"/>
      <c r="Y316" s="79"/>
      <c r="Z316" s="79"/>
      <c r="AA316" s="64" t="e">
        <f t="shared" ref="AA316:BE316" si="249">COUNTIFS($F$13:$F$22,$O$288,$L$13:$L$22,"HT",AA$13:AA$54,"A")+COUNTIFS($F$13:$F$22,$O$288,$L$13:$L$22,"HT",AA$13:AA$54,"SL")</f>
        <v>#VALUE!</v>
      </c>
      <c r="AB316" s="64" t="e">
        <f t="shared" si="249"/>
        <v>#VALUE!</v>
      </c>
      <c r="AC316" s="64" t="e">
        <f t="shared" si="249"/>
        <v>#VALUE!</v>
      </c>
      <c r="AD316" s="64" t="e">
        <f t="shared" si="249"/>
        <v>#VALUE!</v>
      </c>
      <c r="AE316" s="64" t="e">
        <f t="shared" si="249"/>
        <v>#VALUE!</v>
      </c>
      <c r="AF316" s="64" t="e">
        <f t="shared" si="249"/>
        <v>#VALUE!</v>
      </c>
      <c r="AG316" s="64" t="e">
        <f t="shared" si="249"/>
        <v>#VALUE!</v>
      </c>
      <c r="AH316" s="64" t="e">
        <f t="shared" si="249"/>
        <v>#VALUE!</v>
      </c>
      <c r="AI316" s="64" t="e">
        <f t="shared" si="249"/>
        <v>#VALUE!</v>
      </c>
      <c r="AJ316" s="64" t="e">
        <f t="shared" si="249"/>
        <v>#VALUE!</v>
      </c>
      <c r="AK316" s="64" t="e">
        <f t="shared" si="249"/>
        <v>#VALUE!</v>
      </c>
      <c r="AL316" s="64" t="e">
        <f t="shared" si="249"/>
        <v>#VALUE!</v>
      </c>
      <c r="AM316" s="64" t="e">
        <f t="shared" si="249"/>
        <v>#VALUE!</v>
      </c>
      <c r="AN316" s="64" t="e">
        <f t="shared" si="249"/>
        <v>#VALUE!</v>
      </c>
      <c r="AO316" s="64" t="e">
        <f t="shared" si="249"/>
        <v>#VALUE!</v>
      </c>
      <c r="AP316" s="64" t="e">
        <f t="shared" si="249"/>
        <v>#VALUE!</v>
      </c>
      <c r="AQ316" s="64" t="e">
        <f t="shared" si="249"/>
        <v>#VALUE!</v>
      </c>
      <c r="AR316" s="64" t="e">
        <f t="shared" si="249"/>
        <v>#VALUE!</v>
      </c>
      <c r="AS316" s="64" t="e">
        <f t="shared" si="249"/>
        <v>#VALUE!</v>
      </c>
      <c r="AT316" s="64" t="e">
        <f t="shared" si="249"/>
        <v>#VALUE!</v>
      </c>
      <c r="AU316" s="64" t="e">
        <f t="shared" si="249"/>
        <v>#VALUE!</v>
      </c>
      <c r="AV316" s="64" t="e">
        <f t="shared" si="249"/>
        <v>#VALUE!</v>
      </c>
      <c r="AW316" s="64" t="e">
        <f t="shared" si="249"/>
        <v>#VALUE!</v>
      </c>
      <c r="AX316" s="64" t="e">
        <f t="shared" si="249"/>
        <v>#VALUE!</v>
      </c>
      <c r="AY316" s="64" t="e">
        <f t="shared" si="249"/>
        <v>#VALUE!</v>
      </c>
      <c r="AZ316" s="64" t="e">
        <f t="shared" si="249"/>
        <v>#VALUE!</v>
      </c>
      <c r="BA316" s="64" t="e">
        <f t="shared" si="249"/>
        <v>#VALUE!</v>
      </c>
      <c r="BB316" s="64" t="e">
        <f t="shared" si="249"/>
        <v>#VALUE!</v>
      </c>
      <c r="BC316" s="64" t="e">
        <f t="shared" si="249"/>
        <v>#VALUE!</v>
      </c>
      <c r="BD316" s="64" t="e">
        <f t="shared" si="249"/>
        <v>#VALUE!</v>
      </c>
      <c r="BE316" s="64" t="e">
        <f t="shared" si="249"/>
        <v>#VALUE!</v>
      </c>
      <c r="BF316" s="200" t="e">
        <f t="shared" si="238"/>
        <v>#VALUE!</v>
      </c>
    </row>
    <row r="317" spans="15:59" ht="14.4" hidden="1" customHeight="1" x14ac:dyDescent="0.3">
      <c r="O317" s="287"/>
      <c r="P317" s="288"/>
      <c r="Q317" s="289"/>
      <c r="R317" s="279" t="s">
        <v>140</v>
      </c>
      <c r="S317" s="280"/>
      <c r="T317" s="280"/>
      <c r="U317" s="280"/>
      <c r="V317" s="280"/>
      <c r="W317" s="280"/>
      <c r="X317" s="79"/>
      <c r="Y317" s="79"/>
      <c r="Z317" s="79"/>
      <c r="AA317" s="64" t="e">
        <f t="shared" ref="AA317:BE317" si="250">COUNTIFS($F$13:$F$22,$O$288,AA$13:AA$54,"U")+COUNTIFS($F$13:$F$22,$O$288,AA$13:AA$54,"UC")+COUNTIFS($F$13:$F$22,$O$288,AA$13:AA$54,"NCNS")+COUNTIFS($F$13:$F$22,$O$288,AA$13:AA$54,"TR-U")+COUNTIFS($F$13:$F$22,$O$288,AA$13:AA$54,"TR-UC")+COUNTIFS($F$13:$F$22,$O$288,AA$13:AA$54,"TR-NCNS")</f>
        <v>#VALUE!</v>
      </c>
      <c r="AB317" s="64" t="e">
        <f t="shared" si="250"/>
        <v>#VALUE!</v>
      </c>
      <c r="AC317" s="64" t="e">
        <f t="shared" si="250"/>
        <v>#VALUE!</v>
      </c>
      <c r="AD317" s="64" t="e">
        <f t="shared" si="250"/>
        <v>#VALUE!</v>
      </c>
      <c r="AE317" s="64" t="e">
        <f t="shared" si="250"/>
        <v>#VALUE!</v>
      </c>
      <c r="AF317" s="64" t="e">
        <f t="shared" si="250"/>
        <v>#VALUE!</v>
      </c>
      <c r="AG317" s="64" t="e">
        <f t="shared" si="250"/>
        <v>#VALUE!</v>
      </c>
      <c r="AH317" s="64" t="e">
        <f t="shared" si="250"/>
        <v>#VALUE!</v>
      </c>
      <c r="AI317" s="64" t="e">
        <f t="shared" si="250"/>
        <v>#VALUE!</v>
      </c>
      <c r="AJ317" s="64" t="e">
        <f t="shared" si="250"/>
        <v>#VALUE!</v>
      </c>
      <c r="AK317" s="64" t="e">
        <f t="shared" si="250"/>
        <v>#VALUE!</v>
      </c>
      <c r="AL317" s="64" t="e">
        <f t="shared" si="250"/>
        <v>#VALUE!</v>
      </c>
      <c r="AM317" s="64" t="e">
        <f t="shared" si="250"/>
        <v>#VALUE!</v>
      </c>
      <c r="AN317" s="64" t="e">
        <f t="shared" si="250"/>
        <v>#VALUE!</v>
      </c>
      <c r="AO317" s="64" t="e">
        <f t="shared" si="250"/>
        <v>#VALUE!</v>
      </c>
      <c r="AP317" s="64" t="e">
        <f t="shared" si="250"/>
        <v>#VALUE!</v>
      </c>
      <c r="AQ317" s="64" t="e">
        <f t="shared" si="250"/>
        <v>#VALUE!</v>
      </c>
      <c r="AR317" s="64" t="e">
        <f t="shared" si="250"/>
        <v>#VALUE!</v>
      </c>
      <c r="AS317" s="64" t="e">
        <f t="shared" si="250"/>
        <v>#VALUE!</v>
      </c>
      <c r="AT317" s="64" t="e">
        <f t="shared" si="250"/>
        <v>#VALUE!</v>
      </c>
      <c r="AU317" s="64" t="e">
        <f t="shared" si="250"/>
        <v>#VALUE!</v>
      </c>
      <c r="AV317" s="64" t="e">
        <f t="shared" si="250"/>
        <v>#VALUE!</v>
      </c>
      <c r="AW317" s="64" t="e">
        <f t="shared" si="250"/>
        <v>#VALUE!</v>
      </c>
      <c r="AX317" s="64" t="e">
        <f t="shared" si="250"/>
        <v>#VALUE!</v>
      </c>
      <c r="AY317" s="64" t="e">
        <f t="shared" si="250"/>
        <v>#VALUE!</v>
      </c>
      <c r="AZ317" s="64" t="e">
        <f t="shared" si="250"/>
        <v>#VALUE!</v>
      </c>
      <c r="BA317" s="64" t="e">
        <f t="shared" si="250"/>
        <v>#VALUE!</v>
      </c>
      <c r="BB317" s="64" t="e">
        <f t="shared" si="250"/>
        <v>#VALUE!</v>
      </c>
      <c r="BC317" s="64" t="e">
        <f t="shared" si="250"/>
        <v>#VALUE!</v>
      </c>
      <c r="BD317" s="64" t="e">
        <f t="shared" si="250"/>
        <v>#VALUE!</v>
      </c>
      <c r="BE317" s="64" t="e">
        <f t="shared" si="250"/>
        <v>#VALUE!</v>
      </c>
      <c r="BF317" s="200" t="e">
        <f t="shared" si="238"/>
        <v>#VALUE!</v>
      </c>
    </row>
    <row r="318" spans="15:59" ht="14.4" hidden="1" customHeight="1" x14ac:dyDescent="0.3">
      <c r="O318" s="287"/>
      <c r="P318" s="288"/>
      <c r="Q318" s="289"/>
      <c r="R318" s="279" t="s">
        <v>143</v>
      </c>
      <c r="S318" s="280"/>
      <c r="T318" s="280"/>
      <c r="U318" s="280"/>
      <c r="V318" s="280"/>
      <c r="W318" s="280"/>
      <c r="X318" s="79"/>
      <c r="Y318" s="79"/>
      <c r="Z318" s="79"/>
      <c r="AA318" s="74" t="e">
        <f>AA319+(AA320/2)</f>
        <v>#VALUE!</v>
      </c>
      <c r="AB318" s="74" t="e">
        <f t="shared" ref="AB318:BE318" si="251">AB319+(AB320/2)</f>
        <v>#VALUE!</v>
      </c>
      <c r="AC318" s="74" t="e">
        <f t="shared" si="251"/>
        <v>#VALUE!</v>
      </c>
      <c r="AD318" s="74" t="e">
        <f t="shared" si="251"/>
        <v>#VALUE!</v>
      </c>
      <c r="AE318" s="74" t="e">
        <f t="shared" si="251"/>
        <v>#VALUE!</v>
      </c>
      <c r="AF318" s="74" t="e">
        <f t="shared" si="251"/>
        <v>#VALUE!</v>
      </c>
      <c r="AG318" s="74" t="e">
        <f t="shared" si="251"/>
        <v>#VALUE!</v>
      </c>
      <c r="AH318" s="74" t="e">
        <f t="shared" si="251"/>
        <v>#VALUE!</v>
      </c>
      <c r="AI318" s="74" t="e">
        <f t="shared" si="251"/>
        <v>#VALUE!</v>
      </c>
      <c r="AJ318" s="74" t="e">
        <f t="shared" si="251"/>
        <v>#VALUE!</v>
      </c>
      <c r="AK318" s="74" t="e">
        <f t="shared" si="251"/>
        <v>#VALUE!</v>
      </c>
      <c r="AL318" s="74" t="e">
        <f t="shared" si="251"/>
        <v>#VALUE!</v>
      </c>
      <c r="AM318" s="74" t="e">
        <f t="shared" si="251"/>
        <v>#VALUE!</v>
      </c>
      <c r="AN318" s="74" t="e">
        <f t="shared" si="251"/>
        <v>#VALUE!</v>
      </c>
      <c r="AO318" s="74" t="e">
        <f t="shared" si="251"/>
        <v>#VALUE!</v>
      </c>
      <c r="AP318" s="74" t="e">
        <f t="shared" si="251"/>
        <v>#VALUE!</v>
      </c>
      <c r="AQ318" s="74" t="e">
        <f t="shared" si="251"/>
        <v>#VALUE!</v>
      </c>
      <c r="AR318" s="74" t="e">
        <f t="shared" si="251"/>
        <v>#VALUE!</v>
      </c>
      <c r="AS318" s="74" t="e">
        <f t="shared" si="251"/>
        <v>#VALUE!</v>
      </c>
      <c r="AT318" s="74" t="e">
        <f t="shared" si="251"/>
        <v>#VALUE!</v>
      </c>
      <c r="AU318" s="74" t="e">
        <f t="shared" si="251"/>
        <v>#VALUE!</v>
      </c>
      <c r="AV318" s="74" t="e">
        <f t="shared" si="251"/>
        <v>#VALUE!</v>
      </c>
      <c r="AW318" s="74" t="e">
        <f t="shared" si="251"/>
        <v>#VALUE!</v>
      </c>
      <c r="AX318" s="74" t="e">
        <f t="shared" si="251"/>
        <v>#VALUE!</v>
      </c>
      <c r="AY318" s="74" t="e">
        <f t="shared" si="251"/>
        <v>#VALUE!</v>
      </c>
      <c r="AZ318" s="74" t="e">
        <f t="shared" si="251"/>
        <v>#VALUE!</v>
      </c>
      <c r="BA318" s="74" t="e">
        <f t="shared" si="251"/>
        <v>#VALUE!</v>
      </c>
      <c r="BB318" s="74" t="e">
        <f t="shared" si="251"/>
        <v>#VALUE!</v>
      </c>
      <c r="BC318" s="74" t="e">
        <f t="shared" si="251"/>
        <v>#VALUE!</v>
      </c>
      <c r="BD318" s="74" t="e">
        <f t="shared" si="251"/>
        <v>#VALUE!</v>
      </c>
      <c r="BE318" s="74" t="e">
        <f t="shared" si="251"/>
        <v>#VALUE!</v>
      </c>
      <c r="BF318" s="204" t="e">
        <f t="shared" si="238"/>
        <v>#VALUE!</v>
      </c>
    </row>
    <row r="319" spans="15:59" ht="14.4" hidden="1" customHeight="1" x14ac:dyDescent="0.3">
      <c r="O319" s="287"/>
      <c r="P319" s="288"/>
      <c r="Q319" s="289"/>
      <c r="R319" s="279" t="s">
        <v>146</v>
      </c>
      <c r="S319" s="280"/>
      <c r="T319" s="280"/>
      <c r="U319" s="280"/>
      <c r="V319" s="280"/>
      <c r="W319" s="280"/>
      <c r="X319" s="79"/>
      <c r="Y319" s="79"/>
      <c r="Z319" s="79"/>
      <c r="AA319" s="64" t="e">
        <f t="shared" ref="AA319:BE319" si="252">COUNTIFS($F$13:$F$22,$O$288,$L$13:$L$22,"FT",AA$13:AA$54,"U")+COUNTIFS($F$13:$F$22,$O$288,$L$13:$L$22,"FT",AA$13:AA$54,"UC")+COUNTIFS($F$13:$F$22,$O$288,$L$13:$L$22,"FT",AA$13:AA$54,"NCNS")+COUNTIFS($F$13:$F$22,$O$288,$L$13:$L$22,"FT",AA$13:AA$54,"TR-U")+COUNTIFS($F$13:$F$22,$O$288,$L$13:$L$22,"FT",AA$13:AA$54,"TR-UC")+COUNTIFS($F$13:$F$22,$O$288,$L$13:$L$22,"FT",AA$13:AA$54,"TR-NCNS")</f>
        <v>#VALUE!</v>
      </c>
      <c r="AB319" s="64" t="e">
        <f t="shared" si="252"/>
        <v>#VALUE!</v>
      </c>
      <c r="AC319" s="64" t="e">
        <f t="shared" si="252"/>
        <v>#VALUE!</v>
      </c>
      <c r="AD319" s="64" t="e">
        <f t="shared" si="252"/>
        <v>#VALUE!</v>
      </c>
      <c r="AE319" s="64" t="e">
        <f t="shared" si="252"/>
        <v>#VALUE!</v>
      </c>
      <c r="AF319" s="64" t="e">
        <f t="shared" si="252"/>
        <v>#VALUE!</v>
      </c>
      <c r="AG319" s="64" t="e">
        <f t="shared" si="252"/>
        <v>#VALUE!</v>
      </c>
      <c r="AH319" s="64" t="e">
        <f t="shared" si="252"/>
        <v>#VALUE!</v>
      </c>
      <c r="AI319" s="64" t="e">
        <f t="shared" si="252"/>
        <v>#VALUE!</v>
      </c>
      <c r="AJ319" s="64" t="e">
        <f t="shared" si="252"/>
        <v>#VALUE!</v>
      </c>
      <c r="AK319" s="64" t="e">
        <f t="shared" si="252"/>
        <v>#VALUE!</v>
      </c>
      <c r="AL319" s="64" t="e">
        <f t="shared" si="252"/>
        <v>#VALUE!</v>
      </c>
      <c r="AM319" s="64" t="e">
        <f t="shared" si="252"/>
        <v>#VALUE!</v>
      </c>
      <c r="AN319" s="64" t="e">
        <f t="shared" si="252"/>
        <v>#VALUE!</v>
      </c>
      <c r="AO319" s="64" t="e">
        <f t="shared" si="252"/>
        <v>#VALUE!</v>
      </c>
      <c r="AP319" s="64" t="e">
        <f t="shared" si="252"/>
        <v>#VALUE!</v>
      </c>
      <c r="AQ319" s="64" t="e">
        <f t="shared" si="252"/>
        <v>#VALUE!</v>
      </c>
      <c r="AR319" s="64" t="e">
        <f t="shared" si="252"/>
        <v>#VALUE!</v>
      </c>
      <c r="AS319" s="64" t="e">
        <f t="shared" si="252"/>
        <v>#VALUE!</v>
      </c>
      <c r="AT319" s="64" t="e">
        <f t="shared" si="252"/>
        <v>#VALUE!</v>
      </c>
      <c r="AU319" s="64" t="e">
        <f t="shared" si="252"/>
        <v>#VALUE!</v>
      </c>
      <c r="AV319" s="64" t="e">
        <f t="shared" si="252"/>
        <v>#VALUE!</v>
      </c>
      <c r="AW319" s="64" t="e">
        <f t="shared" si="252"/>
        <v>#VALUE!</v>
      </c>
      <c r="AX319" s="64" t="e">
        <f t="shared" si="252"/>
        <v>#VALUE!</v>
      </c>
      <c r="AY319" s="64" t="e">
        <f t="shared" si="252"/>
        <v>#VALUE!</v>
      </c>
      <c r="AZ319" s="64" t="e">
        <f t="shared" si="252"/>
        <v>#VALUE!</v>
      </c>
      <c r="BA319" s="64" t="e">
        <f t="shared" si="252"/>
        <v>#VALUE!</v>
      </c>
      <c r="BB319" s="64" t="e">
        <f t="shared" si="252"/>
        <v>#VALUE!</v>
      </c>
      <c r="BC319" s="64" t="e">
        <f t="shared" si="252"/>
        <v>#VALUE!</v>
      </c>
      <c r="BD319" s="64" t="e">
        <f t="shared" si="252"/>
        <v>#VALUE!</v>
      </c>
      <c r="BE319" s="64" t="e">
        <f t="shared" si="252"/>
        <v>#VALUE!</v>
      </c>
      <c r="BF319" s="200" t="e">
        <f t="shared" si="238"/>
        <v>#VALUE!</v>
      </c>
    </row>
    <row r="320" spans="15:59" ht="14.4" hidden="1" customHeight="1" x14ac:dyDescent="0.3">
      <c r="O320" s="287"/>
      <c r="P320" s="288"/>
      <c r="Q320" s="289"/>
      <c r="R320" s="279" t="s">
        <v>150</v>
      </c>
      <c r="S320" s="280"/>
      <c r="T320" s="280"/>
      <c r="U320" s="280"/>
      <c r="V320" s="280"/>
      <c r="W320" s="280"/>
      <c r="X320" s="79"/>
      <c r="Y320" s="79"/>
      <c r="Z320" s="79"/>
      <c r="AA320" s="64" t="e">
        <f t="shared" ref="AA320:BE320" si="253">COUNTIFS($F$13:$F$22,$O$288,$L$13:$L$22,"HT",AA$13:AA$54,"U")+COUNTIFS($F$13:$F$22,$O$288,$L$13:$L$22,"HT",AA$13:AA$54,"UC")+COUNTIFS($F$13:$F$22,$O$288,$L$13:$L$22,"HT",AA$13:AA$54,"NCNS")+COUNTIFS($F$13:$F$22,$O$288,$L$13:$L$22,"HT",AA$13:AA$54,"TR-U")+COUNTIFS($F$13:$F$22,$O$288,$L$13:$L$22,"HT",AA$13:AA$54,"TR-UC")+COUNTIFS($F$13:$F$22,$O$288,$L$13:$L$22,"HT",AA$13:AA$54,"TR-NCNS")</f>
        <v>#VALUE!</v>
      </c>
      <c r="AB320" s="64" t="e">
        <f t="shared" si="253"/>
        <v>#VALUE!</v>
      </c>
      <c r="AC320" s="64" t="e">
        <f t="shared" si="253"/>
        <v>#VALUE!</v>
      </c>
      <c r="AD320" s="64" t="e">
        <f t="shared" si="253"/>
        <v>#VALUE!</v>
      </c>
      <c r="AE320" s="64" t="e">
        <f t="shared" si="253"/>
        <v>#VALUE!</v>
      </c>
      <c r="AF320" s="64" t="e">
        <f t="shared" si="253"/>
        <v>#VALUE!</v>
      </c>
      <c r="AG320" s="64" t="e">
        <f t="shared" si="253"/>
        <v>#VALUE!</v>
      </c>
      <c r="AH320" s="64" t="e">
        <f t="shared" si="253"/>
        <v>#VALUE!</v>
      </c>
      <c r="AI320" s="64" t="e">
        <f t="shared" si="253"/>
        <v>#VALUE!</v>
      </c>
      <c r="AJ320" s="64" t="e">
        <f t="shared" si="253"/>
        <v>#VALUE!</v>
      </c>
      <c r="AK320" s="64" t="e">
        <f t="shared" si="253"/>
        <v>#VALUE!</v>
      </c>
      <c r="AL320" s="64" t="e">
        <f t="shared" si="253"/>
        <v>#VALUE!</v>
      </c>
      <c r="AM320" s="64" t="e">
        <f t="shared" si="253"/>
        <v>#VALUE!</v>
      </c>
      <c r="AN320" s="64" t="e">
        <f t="shared" si="253"/>
        <v>#VALUE!</v>
      </c>
      <c r="AO320" s="64" t="e">
        <f t="shared" si="253"/>
        <v>#VALUE!</v>
      </c>
      <c r="AP320" s="64" t="e">
        <f t="shared" si="253"/>
        <v>#VALUE!</v>
      </c>
      <c r="AQ320" s="64" t="e">
        <f t="shared" si="253"/>
        <v>#VALUE!</v>
      </c>
      <c r="AR320" s="64" t="e">
        <f t="shared" si="253"/>
        <v>#VALUE!</v>
      </c>
      <c r="AS320" s="64" t="e">
        <f t="shared" si="253"/>
        <v>#VALUE!</v>
      </c>
      <c r="AT320" s="64" t="e">
        <f t="shared" si="253"/>
        <v>#VALUE!</v>
      </c>
      <c r="AU320" s="64" t="e">
        <f t="shared" si="253"/>
        <v>#VALUE!</v>
      </c>
      <c r="AV320" s="64" t="e">
        <f t="shared" si="253"/>
        <v>#VALUE!</v>
      </c>
      <c r="AW320" s="64" t="e">
        <f t="shared" si="253"/>
        <v>#VALUE!</v>
      </c>
      <c r="AX320" s="64" t="e">
        <f t="shared" si="253"/>
        <v>#VALUE!</v>
      </c>
      <c r="AY320" s="64" t="e">
        <f t="shared" si="253"/>
        <v>#VALUE!</v>
      </c>
      <c r="AZ320" s="64" t="e">
        <f t="shared" si="253"/>
        <v>#VALUE!</v>
      </c>
      <c r="BA320" s="64" t="e">
        <f t="shared" si="253"/>
        <v>#VALUE!</v>
      </c>
      <c r="BB320" s="64" t="e">
        <f t="shared" si="253"/>
        <v>#VALUE!</v>
      </c>
      <c r="BC320" s="64" t="e">
        <f t="shared" si="253"/>
        <v>#VALUE!</v>
      </c>
      <c r="BD320" s="64" t="e">
        <f t="shared" si="253"/>
        <v>#VALUE!</v>
      </c>
      <c r="BE320" s="64" t="e">
        <f t="shared" si="253"/>
        <v>#VALUE!</v>
      </c>
      <c r="BF320" s="200" t="e">
        <f t="shared" si="238"/>
        <v>#VALUE!</v>
      </c>
    </row>
    <row r="321" spans="15:58" ht="14.4" hidden="1" customHeight="1" x14ac:dyDescent="0.3">
      <c r="O321" s="287"/>
      <c r="P321" s="288"/>
      <c r="Q321" s="289"/>
      <c r="R321" s="279" t="s">
        <v>153</v>
      </c>
      <c r="S321" s="280"/>
      <c r="T321" s="280"/>
      <c r="U321" s="280"/>
      <c r="V321" s="280"/>
      <c r="W321" s="280"/>
      <c r="X321" s="79"/>
      <c r="Y321" s="79"/>
      <c r="Z321" s="79"/>
      <c r="AA321" s="64" t="e">
        <f t="shared" ref="AA321:BE321" si="254">COUNTIFS($F$13:$F$22,$O$288,AA13:AA54,"S")+COUNTIFS($F$13:$F$22,$O$288,AA13:AA54,"TR-S")</f>
        <v>#VALUE!</v>
      </c>
      <c r="AB321" s="64" t="e">
        <f t="shared" si="254"/>
        <v>#VALUE!</v>
      </c>
      <c r="AC321" s="64" t="e">
        <f t="shared" si="254"/>
        <v>#VALUE!</v>
      </c>
      <c r="AD321" s="64" t="e">
        <f t="shared" si="254"/>
        <v>#VALUE!</v>
      </c>
      <c r="AE321" s="64" t="e">
        <f t="shared" si="254"/>
        <v>#VALUE!</v>
      </c>
      <c r="AF321" s="64" t="e">
        <f t="shared" si="254"/>
        <v>#VALUE!</v>
      </c>
      <c r="AG321" s="64" t="e">
        <f t="shared" si="254"/>
        <v>#VALUE!</v>
      </c>
      <c r="AH321" s="64" t="e">
        <f t="shared" si="254"/>
        <v>#VALUE!</v>
      </c>
      <c r="AI321" s="64" t="e">
        <f t="shared" si="254"/>
        <v>#VALUE!</v>
      </c>
      <c r="AJ321" s="64" t="e">
        <f t="shared" si="254"/>
        <v>#VALUE!</v>
      </c>
      <c r="AK321" s="64" t="e">
        <f t="shared" si="254"/>
        <v>#VALUE!</v>
      </c>
      <c r="AL321" s="64" t="e">
        <f t="shared" si="254"/>
        <v>#VALUE!</v>
      </c>
      <c r="AM321" s="64" t="e">
        <f t="shared" si="254"/>
        <v>#VALUE!</v>
      </c>
      <c r="AN321" s="64" t="e">
        <f t="shared" si="254"/>
        <v>#VALUE!</v>
      </c>
      <c r="AO321" s="64" t="e">
        <f t="shared" si="254"/>
        <v>#VALUE!</v>
      </c>
      <c r="AP321" s="64" t="e">
        <f t="shared" si="254"/>
        <v>#VALUE!</v>
      </c>
      <c r="AQ321" s="64" t="e">
        <f t="shared" si="254"/>
        <v>#VALUE!</v>
      </c>
      <c r="AR321" s="64" t="e">
        <f t="shared" si="254"/>
        <v>#VALUE!</v>
      </c>
      <c r="AS321" s="64" t="e">
        <f t="shared" si="254"/>
        <v>#VALUE!</v>
      </c>
      <c r="AT321" s="64" t="e">
        <f t="shared" si="254"/>
        <v>#VALUE!</v>
      </c>
      <c r="AU321" s="64" t="e">
        <f t="shared" si="254"/>
        <v>#VALUE!</v>
      </c>
      <c r="AV321" s="64" t="e">
        <f t="shared" si="254"/>
        <v>#VALUE!</v>
      </c>
      <c r="AW321" s="64" t="e">
        <f t="shared" si="254"/>
        <v>#VALUE!</v>
      </c>
      <c r="AX321" s="64" t="e">
        <f t="shared" si="254"/>
        <v>#VALUE!</v>
      </c>
      <c r="AY321" s="64" t="e">
        <f t="shared" si="254"/>
        <v>#VALUE!</v>
      </c>
      <c r="AZ321" s="64" t="e">
        <f t="shared" si="254"/>
        <v>#VALUE!</v>
      </c>
      <c r="BA321" s="64" t="e">
        <f t="shared" si="254"/>
        <v>#VALUE!</v>
      </c>
      <c r="BB321" s="64" t="e">
        <f t="shared" si="254"/>
        <v>#VALUE!</v>
      </c>
      <c r="BC321" s="64" t="e">
        <f t="shared" si="254"/>
        <v>#VALUE!</v>
      </c>
      <c r="BD321" s="64" t="e">
        <f t="shared" si="254"/>
        <v>#VALUE!</v>
      </c>
      <c r="BE321" s="64" t="e">
        <f t="shared" si="254"/>
        <v>#VALUE!</v>
      </c>
      <c r="BF321" s="200" t="e">
        <f t="shared" ref="BF321:BF327" si="255">MAX(AA321:BE321)</f>
        <v>#VALUE!</v>
      </c>
    </row>
    <row r="322" spans="15:58" ht="14.4" hidden="1" customHeight="1" x14ac:dyDescent="0.3">
      <c r="O322" s="287"/>
      <c r="P322" s="288"/>
      <c r="Q322" s="289"/>
      <c r="R322" s="279" t="s">
        <v>157</v>
      </c>
      <c r="S322" s="280"/>
      <c r="T322" s="280"/>
      <c r="U322" s="280"/>
      <c r="V322" s="280"/>
      <c r="W322" s="280"/>
      <c r="X322" s="79"/>
      <c r="Y322" s="79"/>
      <c r="Z322" s="79"/>
      <c r="AA322" s="74" t="e">
        <f>AA323+(AA324/2)</f>
        <v>#VALUE!</v>
      </c>
      <c r="AB322" s="74" t="e">
        <f t="shared" ref="AB322:BE322" si="256">AB323+(AB324/2)</f>
        <v>#VALUE!</v>
      </c>
      <c r="AC322" s="74" t="e">
        <f t="shared" si="256"/>
        <v>#VALUE!</v>
      </c>
      <c r="AD322" s="74" t="e">
        <f t="shared" si="256"/>
        <v>#VALUE!</v>
      </c>
      <c r="AE322" s="74" t="e">
        <f t="shared" si="256"/>
        <v>#VALUE!</v>
      </c>
      <c r="AF322" s="74" t="e">
        <f t="shared" si="256"/>
        <v>#VALUE!</v>
      </c>
      <c r="AG322" s="74" t="e">
        <f t="shared" si="256"/>
        <v>#VALUE!</v>
      </c>
      <c r="AH322" s="74" t="e">
        <f t="shared" si="256"/>
        <v>#VALUE!</v>
      </c>
      <c r="AI322" s="74" t="e">
        <f t="shared" si="256"/>
        <v>#VALUE!</v>
      </c>
      <c r="AJ322" s="74" t="e">
        <f t="shared" si="256"/>
        <v>#VALUE!</v>
      </c>
      <c r="AK322" s="74" t="e">
        <f t="shared" si="256"/>
        <v>#VALUE!</v>
      </c>
      <c r="AL322" s="74" t="e">
        <f t="shared" si="256"/>
        <v>#VALUE!</v>
      </c>
      <c r="AM322" s="74" t="e">
        <f t="shared" si="256"/>
        <v>#VALUE!</v>
      </c>
      <c r="AN322" s="74" t="e">
        <f t="shared" si="256"/>
        <v>#VALUE!</v>
      </c>
      <c r="AO322" s="74" t="e">
        <f t="shared" si="256"/>
        <v>#VALUE!</v>
      </c>
      <c r="AP322" s="74" t="e">
        <f t="shared" si="256"/>
        <v>#VALUE!</v>
      </c>
      <c r="AQ322" s="74" t="e">
        <f t="shared" si="256"/>
        <v>#VALUE!</v>
      </c>
      <c r="AR322" s="74" t="e">
        <f t="shared" si="256"/>
        <v>#VALUE!</v>
      </c>
      <c r="AS322" s="74" t="e">
        <f t="shared" si="256"/>
        <v>#VALUE!</v>
      </c>
      <c r="AT322" s="74" t="e">
        <f t="shared" si="256"/>
        <v>#VALUE!</v>
      </c>
      <c r="AU322" s="74" t="e">
        <f t="shared" si="256"/>
        <v>#VALUE!</v>
      </c>
      <c r="AV322" s="74" t="e">
        <f t="shared" si="256"/>
        <v>#VALUE!</v>
      </c>
      <c r="AW322" s="74" t="e">
        <f t="shared" si="256"/>
        <v>#VALUE!</v>
      </c>
      <c r="AX322" s="74" t="e">
        <f t="shared" si="256"/>
        <v>#VALUE!</v>
      </c>
      <c r="AY322" s="74" t="e">
        <f t="shared" si="256"/>
        <v>#VALUE!</v>
      </c>
      <c r="AZ322" s="74" t="e">
        <f t="shared" si="256"/>
        <v>#VALUE!</v>
      </c>
      <c r="BA322" s="74" t="e">
        <f t="shared" si="256"/>
        <v>#VALUE!</v>
      </c>
      <c r="BB322" s="74" t="e">
        <f t="shared" si="256"/>
        <v>#VALUE!</v>
      </c>
      <c r="BC322" s="74" t="e">
        <f t="shared" si="256"/>
        <v>#VALUE!</v>
      </c>
      <c r="BD322" s="74" t="e">
        <f t="shared" si="256"/>
        <v>#VALUE!</v>
      </c>
      <c r="BE322" s="74" t="e">
        <f t="shared" si="256"/>
        <v>#VALUE!</v>
      </c>
      <c r="BF322" s="204" t="e">
        <f t="shared" si="255"/>
        <v>#VALUE!</v>
      </c>
    </row>
    <row r="323" spans="15:58" ht="14.4" hidden="1" customHeight="1" x14ac:dyDescent="0.3">
      <c r="O323" s="287"/>
      <c r="P323" s="288"/>
      <c r="Q323" s="289"/>
      <c r="R323" s="279" t="s">
        <v>160</v>
      </c>
      <c r="S323" s="280"/>
      <c r="T323" s="280"/>
      <c r="U323" s="280"/>
      <c r="V323" s="280"/>
      <c r="W323" s="280"/>
      <c r="X323" s="79"/>
      <c r="Y323" s="79"/>
      <c r="Z323" s="79"/>
      <c r="AA323" s="64" t="e">
        <f t="shared" ref="AA323:BE323" si="257">COUNTIFS($F$13:$F$22,$O$288,$L$13:$L$22,"FT",AA$13:AA$54,"S")+COUNTIFS($F$13:$F$22,$O$288,$L$13:$L$22,"FT",AA$13:AA$54,"TR-S")</f>
        <v>#VALUE!</v>
      </c>
      <c r="AB323" s="64" t="e">
        <f t="shared" si="257"/>
        <v>#VALUE!</v>
      </c>
      <c r="AC323" s="64" t="e">
        <f t="shared" si="257"/>
        <v>#VALUE!</v>
      </c>
      <c r="AD323" s="64" t="e">
        <f t="shared" si="257"/>
        <v>#VALUE!</v>
      </c>
      <c r="AE323" s="64" t="e">
        <f t="shared" si="257"/>
        <v>#VALUE!</v>
      </c>
      <c r="AF323" s="64" t="e">
        <f t="shared" si="257"/>
        <v>#VALUE!</v>
      </c>
      <c r="AG323" s="64" t="e">
        <f t="shared" si="257"/>
        <v>#VALUE!</v>
      </c>
      <c r="AH323" s="64" t="e">
        <f t="shared" si="257"/>
        <v>#VALUE!</v>
      </c>
      <c r="AI323" s="64" t="e">
        <f t="shared" si="257"/>
        <v>#VALUE!</v>
      </c>
      <c r="AJ323" s="64" t="e">
        <f t="shared" si="257"/>
        <v>#VALUE!</v>
      </c>
      <c r="AK323" s="64" t="e">
        <f t="shared" si="257"/>
        <v>#VALUE!</v>
      </c>
      <c r="AL323" s="64" t="e">
        <f t="shared" si="257"/>
        <v>#VALUE!</v>
      </c>
      <c r="AM323" s="64" t="e">
        <f t="shared" si="257"/>
        <v>#VALUE!</v>
      </c>
      <c r="AN323" s="64" t="e">
        <f t="shared" si="257"/>
        <v>#VALUE!</v>
      </c>
      <c r="AO323" s="64" t="e">
        <f t="shared" si="257"/>
        <v>#VALUE!</v>
      </c>
      <c r="AP323" s="64" t="e">
        <f t="shared" si="257"/>
        <v>#VALUE!</v>
      </c>
      <c r="AQ323" s="64" t="e">
        <f t="shared" si="257"/>
        <v>#VALUE!</v>
      </c>
      <c r="AR323" s="64" t="e">
        <f t="shared" si="257"/>
        <v>#VALUE!</v>
      </c>
      <c r="AS323" s="64" t="e">
        <f t="shared" si="257"/>
        <v>#VALUE!</v>
      </c>
      <c r="AT323" s="64" t="e">
        <f t="shared" si="257"/>
        <v>#VALUE!</v>
      </c>
      <c r="AU323" s="64" t="e">
        <f t="shared" si="257"/>
        <v>#VALUE!</v>
      </c>
      <c r="AV323" s="64" t="e">
        <f t="shared" si="257"/>
        <v>#VALUE!</v>
      </c>
      <c r="AW323" s="64" t="e">
        <f t="shared" si="257"/>
        <v>#VALUE!</v>
      </c>
      <c r="AX323" s="64" t="e">
        <f t="shared" si="257"/>
        <v>#VALUE!</v>
      </c>
      <c r="AY323" s="64" t="e">
        <f t="shared" si="257"/>
        <v>#VALUE!</v>
      </c>
      <c r="AZ323" s="64" t="e">
        <f t="shared" si="257"/>
        <v>#VALUE!</v>
      </c>
      <c r="BA323" s="64" t="e">
        <f t="shared" si="257"/>
        <v>#VALUE!</v>
      </c>
      <c r="BB323" s="64" t="e">
        <f t="shared" si="257"/>
        <v>#VALUE!</v>
      </c>
      <c r="BC323" s="64" t="e">
        <f t="shared" si="257"/>
        <v>#VALUE!</v>
      </c>
      <c r="BD323" s="64" t="e">
        <f t="shared" si="257"/>
        <v>#VALUE!</v>
      </c>
      <c r="BE323" s="64" t="e">
        <f t="shared" si="257"/>
        <v>#VALUE!</v>
      </c>
      <c r="BF323" s="200" t="e">
        <f t="shared" si="255"/>
        <v>#VALUE!</v>
      </c>
    </row>
    <row r="324" spans="15:58" ht="14.4" hidden="1" customHeight="1" x14ac:dyDescent="0.3">
      <c r="O324" s="287"/>
      <c r="P324" s="288"/>
      <c r="Q324" s="289"/>
      <c r="R324" s="279" t="s">
        <v>163</v>
      </c>
      <c r="S324" s="280"/>
      <c r="T324" s="280"/>
      <c r="U324" s="280"/>
      <c r="V324" s="280"/>
      <c r="W324" s="280"/>
      <c r="X324" s="79"/>
      <c r="Y324" s="79"/>
      <c r="Z324" s="79"/>
      <c r="AA324" s="64" t="e">
        <f t="shared" ref="AA324:BE324" si="258">COUNTIFS($F$13:$F$22,$O$288,$L$13:$L$22,"HT",AA$13:AA$54,"S")+COUNTIFS($F$13:$F$22,$O$288,$L$13:$L$22,"HT",AA$13:AA$54,"TR-S")</f>
        <v>#VALUE!</v>
      </c>
      <c r="AB324" s="64" t="e">
        <f t="shared" si="258"/>
        <v>#VALUE!</v>
      </c>
      <c r="AC324" s="64" t="e">
        <f t="shared" si="258"/>
        <v>#VALUE!</v>
      </c>
      <c r="AD324" s="64" t="e">
        <f t="shared" si="258"/>
        <v>#VALUE!</v>
      </c>
      <c r="AE324" s="64" t="e">
        <f t="shared" si="258"/>
        <v>#VALUE!</v>
      </c>
      <c r="AF324" s="64" t="e">
        <f t="shared" si="258"/>
        <v>#VALUE!</v>
      </c>
      <c r="AG324" s="64" t="e">
        <f t="shared" si="258"/>
        <v>#VALUE!</v>
      </c>
      <c r="AH324" s="64" t="e">
        <f t="shared" si="258"/>
        <v>#VALUE!</v>
      </c>
      <c r="AI324" s="64" t="e">
        <f t="shared" si="258"/>
        <v>#VALUE!</v>
      </c>
      <c r="AJ324" s="64" t="e">
        <f t="shared" si="258"/>
        <v>#VALUE!</v>
      </c>
      <c r="AK324" s="64" t="e">
        <f t="shared" si="258"/>
        <v>#VALUE!</v>
      </c>
      <c r="AL324" s="64" t="e">
        <f t="shared" si="258"/>
        <v>#VALUE!</v>
      </c>
      <c r="AM324" s="64" t="e">
        <f t="shared" si="258"/>
        <v>#VALUE!</v>
      </c>
      <c r="AN324" s="64" t="e">
        <f t="shared" si="258"/>
        <v>#VALUE!</v>
      </c>
      <c r="AO324" s="64" t="e">
        <f t="shared" si="258"/>
        <v>#VALUE!</v>
      </c>
      <c r="AP324" s="64" t="e">
        <f t="shared" si="258"/>
        <v>#VALUE!</v>
      </c>
      <c r="AQ324" s="64" t="e">
        <f t="shared" si="258"/>
        <v>#VALUE!</v>
      </c>
      <c r="AR324" s="64" t="e">
        <f t="shared" si="258"/>
        <v>#VALUE!</v>
      </c>
      <c r="AS324" s="64" t="e">
        <f t="shared" si="258"/>
        <v>#VALUE!</v>
      </c>
      <c r="AT324" s="64" t="e">
        <f t="shared" si="258"/>
        <v>#VALUE!</v>
      </c>
      <c r="AU324" s="64" t="e">
        <f t="shared" si="258"/>
        <v>#VALUE!</v>
      </c>
      <c r="AV324" s="64" t="e">
        <f t="shared" si="258"/>
        <v>#VALUE!</v>
      </c>
      <c r="AW324" s="64" t="e">
        <f t="shared" si="258"/>
        <v>#VALUE!</v>
      </c>
      <c r="AX324" s="64" t="e">
        <f t="shared" si="258"/>
        <v>#VALUE!</v>
      </c>
      <c r="AY324" s="64" t="e">
        <f t="shared" si="258"/>
        <v>#VALUE!</v>
      </c>
      <c r="AZ324" s="64" t="e">
        <f t="shared" si="258"/>
        <v>#VALUE!</v>
      </c>
      <c r="BA324" s="64" t="e">
        <f t="shared" si="258"/>
        <v>#VALUE!</v>
      </c>
      <c r="BB324" s="64" t="e">
        <f t="shared" si="258"/>
        <v>#VALUE!</v>
      </c>
      <c r="BC324" s="64" t="e">
        <f t="shared" si="258"/>
        <v>#VALUE!</v>
      </c>
      <c r="BD324" s="64" t="e">
        <f t="shared" si="258"/>
        <v>#VALUE!</v>
      </c>
      <c r="BE324" s="64" t="e">
        <f t="shared" si="258"/>
        <v>#VALUE!</v>
      </c>
      <c r="BF324" s="200" t="e">
        <f t="shared" si="255"/>
        <v>#VALUE!</v>
      </c>
    </row>
    <row r="325" spans="15:58" ht="14.4" hidden="1" customHeight="1" x14ac:dyDescent="0.3">
      <c r="O325" s="287"/>
      <c r="P325" s="288"/>
      <c r="Q325" s="289"/>
      <c r="R325" s="279" t="s">
        <v>166</v>
      </c>
      <c r="S325" s="280"/>
      <c r="T325" s="280"/>
      <c r="U325" s="280"/>
      <c r="V325" s="280"/>
      <c r="W325" s="280"/>
      <c r="X325" s="79"/>
      <c r="Y325" s="79"/>
      <c r="Z325" s="79"/>
      <c r="AA325" s="64" t="e">
        <f t="shared" ref="AA325:BE325" si="259">COUNTIFS($F$13:$F$22,$O$288,AA$13:AA$54,"TD")+COUNTIFS($F$13:$F$22,$O$288,AA$13:AA$54,"PR")</f>
        <v>#VALUE!</v>
      </c>
      <c r="AB325" s="64" t="e">
        <f t="shared" si="259"/>
        <v>#VALUE!</v>
      </c>
      <c r="AC325" s="64" t="e">
        <f t="shared" si="259"/>
        <v>#VALUE!</v>
      </c>
      <c r="AD325" s="64" t="e">
        <f t="shared" si="259"/>
        <v>#VALUE!</v>
      </c>
      <c r="AE325" s="64" t="e">
        <f t="shared" si="259"/>
        <v>#VALUE!</v>
      </c>
      <c r="AF325" s="64" t="e">
        <f t="shared" si="259"/>
        <v>#VALUE!</v>
      </c>
      <c r="AG325" s="64" t="e">
        <f t="shared" si="259"/>
        <v>#VALUE!</v>
      </c>
      <c r="AH325" s="64" t="e">
        <f t="shared" si="259"/>
        <v>#VALUE!</v>
      </c>
      <c r="AI325" s="64" t="e">
        <f t="shared" si="259"/>
        <v>#VALUE!</v>
      </c>
      <c r="AJ325" s="64" t="e">
        <f t="shared" si="259"/>
        <v>#VALUE!</v>
      </c>
      <c r="AK325" s="64" t="e">
        <f t="shared" si="259"/>
        <v>#VALUE!</v>
      </c>
      <c r="AL325" s="64" t="e">
        <f t="shared" si="259"/>
        <v>#VALUE!</v>
      </c>
      <c r="AM325" s="64" t="e">
        <f t="shared" si="259"/>
        <v>#VALUE!</v>
      </c>
      <c r="AN325" s="64" t="e">
        <f t="shared" si="259"/>
        <v>#VALUE!</v>
      </c>
      <c r="AO325" s="64" t="e">
        <f t="shared" si="259"/>
        <v>#VALUE!</v>
      </c>
      <c r="AP325" s="64" t="e">
        <f t="shared" si="259"/>
        <v>#VALUE!</v>
      </c>
      <c r="AQ325" s="64" t="e">
        <f t="shared" si="259"/>
        <v>#VALUE!</v>
      </c>
      <c r="AR325" s="64" t="e">
        <f t="shared" si="259"/>
        <v>#VALUE!</v>
      </c>
      <c r="AS325" s="64" t="e">
        <f t="shared" si="259"/>
        <v>#VALUE!</v>
      </c>
      <c r="AT325" s="64" t="e">
        <f t="shared" si="259"/>
        <v>#VALUE!</v>
      </c>
      <c r="AU325" s="64" t="e">
        <f t="shared" si="259"/>
        <v>#VALUE!</v>
      </c>
      <c r="AV325" s="64" t="e">
        <f t="shared" si="259"/>
        <v>#VALUE!</v>
      </c>
      <c r="AW325" s="64" t="e">
        <f t="shared" si="259"/>
        <v>#VALUE!</v>
      </c>
      <c r="AX325" s="64" t="e">
        <f t="shared" si="259"/>
        <v>#VALUE!</v>
      </c>
      <c r="AY325" s="64" t="e">
        <f t="shared" si="259"/>
        <v>#VALUE!</v>
      </c>
      <c r="AZ325" s="64" t="e">
        <f t="shared" si="259"/>
        <v>#VALUE!</v>
      </c>
      <c r="BA325" s="64" t="e">
        <f t="shared" si="259"/>
        <v>#VALUE!</v>
      </c>
      <c r="BB325" s="64" t="e">
        <f t="shared" si="259"/>
        <v>#VALUE!</v>
      </c>
      <c r="BC325" s="64" t="e">
        <f t="shared" si="259"/>
        <v>#VALUE!</v>
      </c>
      <c r="BD325" s="64" t="e">
        <f t="shared" si="259"/>
        <v>#VALUE!</v>
      </c>
      <c r="BE325" s="64" t="e">
        <f t="shared" si="259"/>
        <v>#VALUE!</v>
      </c>
      <c r="BF325" s="200" t="e">
        <f t="shared" si="255"/>
        <v>#VALUE!</v>
      </c>
    </row>
    <row r="326" spans="15:58" ht="14.4" hidden="1" customHeight="1" x14ac:dyDescent="0.3">
      <c r="O326" s="287"/>
      <c r="P326" s="288"/>
      <c r="Q326" s="289"/>
      <c r="R326" s="279" t="s">
        <v>169</v>
      </c>
      <c r="S326" s="280"/>
      <c r="T326" s="280"/>
      <c r="U326" s="280"/>
      <c r="V326" s="280"/>
      <c r="W326" s="280"/>
      <c r="X326" s="79"/>
      <c r="Y326" s="79"/>
      <c r="Z326" s="79"/>
      <c r="AA326" s="64" t="e">
        <f t="shared" ref="AA326:BE326" si="260">COUNTIFS($F$13:$F$22,$O$288,AA$13:AA$54,"RS")</f>
        <v>#VALUE!</v>
      </c>
      <c r="AB326" s="64" t="e">
        <f t="shared" si="260"/>
        <v>#VALUE!</v>
      </c>
      <c r="AC326" s="64" t="e">
        <f t="shared" si="260"/>
        <v>#VALUE!</v>
      </c>
      <c r="AD326" s="64" t="e">
        <f t="shared" si="260"/>
        <v>#VALUE!</v>
      </c>
      <c r="AE326" s="64" t="e">
        <f t="shared" si="260"/>
        <v>#VALUE!</v>
      </c>
      <c r="AF326" s="64" t="e">
        <f t="shared" si="260"/>
        <v>#VALUE!</v>
      </c>
      <c r="AG326" s="64" t="e">
        <f t="shared" si="260"/>
        <v>#VALUE!</v>
      </c>
      <c r="AH326" s="64" t="e">
        <f t="shared" si="260"/>
        <v>#VALUE!</v>
      </c>
      <c r="AI326" s="64" t="e">
        <f t="shared" si="260"/>
        <v>#VALUE!</v>
      </c>
      <c r="AJ326" s="64" t="e">
        <f t="shared" si="260"/>
        <v>#VALUE!</v>
      </c>
      <c r="AK326" s="64" t="e">
        <f t="shared" si="260"/>
        <v>#VALUE!</v>
      </c>
      <c r="AL326" s="64" t="e">
        <f t="shared" si="260"/>
        <v>#VALUE!</v>
      </c>
      <c r="AM326" s="64" t="e">
        <f t="shared" si="260"/>
        <v>#VALUE!</v>
      </c>
      <c r="AN326" s="64" t="e">
        <f t="shared" si="260"/>
        <v>#VALUE!</v>
      </c>
      <c r="AO326" s="64" t="e">
        <f t="shared" si="260"/>
        <v>#VALUE!</v>
      </c>
      <c r="AP326" s="64" t="e">
        <f t="shared" si="260"/>
        <v>#VALUE!</v>
      </c>
      <c r="AQ326" s="64" t="e">
        <f t="shared" si="260"/>
        <v>#VALUE!</v>
      </c>
      <c r="AR326" s="64" t="e">
        <f t="shared" si="260"/>
        <v>#VALUE!</v>
      </c>
      <c r="AS326" s="64" t="e">
        <f t="shared" si="260"/>
        <v>#VALUE!</v>
      </c>
      <c r="AT326" s="64" t="e">
        <f t="shared" si="260"/>
        <v>#VALUE!</v>
      </c>
      <c r="AU326" s="64" t="e">
        <f t="shared" si="260"/>
        <v>#VALUE!</v>
      </c>
      <c r="AV326" s="64" t="e">
        <f t="shared" si="260"/>
        <v>#VALUE!</v>
      </c>
      <c r="AW326" s="64" t="e">
        <f t="shared" si="260"/>
        <v>#VALUE!</v>
      </c>
      <c r="AX326" s="64" t="e">
        <f t="shared" si="260"/>
        <v>#VALUE!</v>
      </c>
      <c r="AY326" s="64" t="e">
        <f t="shared" si="260"/>
        <v>#VALUE!</v>
      </c>
      <c r="AZ326" s="64" t="e">
        <f t="shared" si="260"/>
        <v>#VALUE!</v>
      </c>
      <c r="BA326" s="64" t="e">
        <f t="shared" si="260"/>
        <v>#VALUE!</v>
      </c>
      <c r="BB326" s="64" t="e">
        <f t="shared" si="260"/>
        <v>#VALUE!</v>
      </c>
      <c r="BC326" s="64" t="e">
        <f t="shared" si="260"/>
        <v>#VALUE!</v>
      </c>
      <c r="BD326" s="64" t="e">
        <f t="shared" si="260"/>
        <v>#VALUE!</v>
      </c>
      <c r="BE326" s="64" t="e">
        <f t="shared" si="260"/>
        <v>#VALUE!</v>
      </c>
      <c r="BF326" s="200" t="e">
        <f t="shared" si="255"/>
        <v>#VALUE!</v>
      </c>
    </row>
    <row r="327" spans="15:58" ht="14.4" hidden="1" customHeight="1" x14ac:dyDescent="0.3">
      <c r="O327" s="287"/>
      <c r="P327" s="288"/>
      <c r="Q327" s="289"/>
      <c r="R327" s="279" t="s">
        <v>170</v>
      </c>
      <c r="S327" s="280"/>
      <c r="T327" s="280"/>
      <c r="U327" s="280"/>
      <c r="V327" s="280"/>
      <c r="W327" s="280"/>
      <c r="X327" s="79"/>
      <c r="Y327" s="79"/>
      <c r="Z327" s="79"/>
      <c r="AA327" s="64" t="e">
        <f t="shared" ref="AA327:BE327" si="261">COUNTIFS($F$13:$F$22,$O$288,AA$13:AA$54,"TM")</f>
        <v>#VALUE!</v>
      </c>
      <c r="AB327" s="64" t="e">
        <f t="shared" si="261"/>
        <v>#VALUE!</v>
      </c>
      <c r="AC327" s="64" t="e">
        <f t="shared" si="261"/>
        <v>#VALUE!</v>
      </c>
      <c r="AD327" s="64" t="e">
        <f t="shared" si="261"/>
        <v>#VALUE!</v>
      </c>
      <c r="AE327" s="64" t="e">
        <f t="shared" si="261"/>
        <v>#VALUE!</v>
      </c>
      <c r="AF327" s="64" t="e">
        <f t="shared" si="261"/>
        <v>#VALUE!</v>
      </c>
      <c r="AG327" s="64" t="e">
        <f t="shared" si="261"/>
        <v>#VALUE!</v>
      </c>
      <c r="AH327" s="64" t="e">
        <f t="shared" si="261"/>
        <v>#VALUE!</v>
      </c>
      <c r="AI327" s="64" t="e">
        <f t="shared" si="261"/>
        <v>#VALUE!</v>
      </c>
      <c r="AJ327" s="64" t="e">
        <f t="shared" si="261"/>
        <v>#VALUE!</v>
      </c>
      <c r="AK327" s="64" t="e">
        <f t="shared" si="261"/>
        <v>#VALUE!</v>
      </c>
      <c r="AL327" s="64" t="e">
        <f t="shared" si="261"/>
        <v>#VALUE!</v>
      </c>
      <c r="AM327" s="64" t="e">
        <f t="shared" si="261"/>
        <v>#VALUE!</v>
      </c>
      <c r="AN327" s="64" t="e">
        <f t="shared" si="261"/>
        <v>#VALUE!</v>
      </c>
      <c r="AO327" s="64" t="e">
        <f t="shared" si="261"/>
        <v>#VALUE!</v>
      </c>
      <c r="AP327" s="64" t="e">
        <f t="shared" si="261"/>
        <v>#VALUE!</v>
      </c>
      <c r="AQ327" s="64" t="e">
        <f t="shared" si="261"/>
        <v>#VALUE!</v>
      </c>
      <c r="AR327" s="64" t="e">
        <f t="shared" si="261"/>
        <v>#VALUE!</v>
      </c>
      <c r="AS327" s="64" t="e">
        <f t="shared" si="261"/>
        <v>#VALUE!</v>
      </c>
      <c r="AT327" s="64" t="e">
        <f t="shared" si="261"/>
        <v>#VALUE!</v>
      </c>
      <c r="AU327" s="64" t="e">
        <f t="shared" si="261"/>
        <v>#VALUE!</v>
      </c>
      <c r="AV327" s="64" t="e">
        <f t="shared" si="261"/>
        <v>#VALUE!</v>
      </c>
      <c r="AW327" s="64" t="e">
        <f t="shared" si="261"/>
        <v>#VALUE!</v>
      </c>
      <c r="AX327" s="64" t="e">
        <f t="shared" si="261"/>
        <v>#VALUE!</v>
      </c>
      <c r="AY327" s="64" t="e">
        <f t="shared" si="261"/>
        <v>#VALUE!</v>
      </c>
      <c r="AZ327" s="64" t="e">
        <f t="shared" si="261"/>
        <v>#VALUE!</v>
      </c>
      <c r="BA327" s="64" t="e">
        <f t="shared" si="261"/>
        <v>#VALUE!</v>
      </c>
      <c r="BB327" s="64" t="e">
        <f t="shared" si="261"/>
        <v>#VALUE!</v>
      </c>
      <c r="BC327" s="64" t="e">
        <f t="shared" si="261"/>
        <v>#VALUE!</v>
      </c>
      <c r="BD327" s="64" t="e">
        <f t="shared" si="261"/>
        <v>#VALUE!</v>
      </c>
      <c r="BE327" s="64" t="e">
        <f t="shared" si="261"/>
        <v>#VALUE!</v>
      </c>
      <c r="BF327" s="200" t="e">
        <f t="shared" si="255"/>
        <v>#VALUE!</v>
      </c>
    </row>
    <row r="328" spans="15:58" ht="14.4" hidden="1" customHeight="1" x14ac:dyDescent="0.3">
      <c r="O328" s="287"/>
      <c r="P328" s="288"/>
      <c r="Q328" s="289"/>
      <c r="R328" s="279" t="s">
        <v>161</v>
      </c>
      <c r="S328" s="280"/>
      <c r="T328" s="280"/>
      <c r="U328" s="280"/>
      <c r="V328" s="280"/>
      <c r="W328" s="280"/>
      <c r="X328" s="79"/>
      <c r="Y328" s="79"/>
      <c r="Z328" s="79"/>
      <c r="AA328" s="85">
        <f>IFERROR(IF(AA289&lt;5,0,((AA326+AA327)/(AA289+AA326+AA327))),0)</f>
        <v>0</v>
      </c>
      <c r="AB328" s="85">
        <f t="shared" ref="AB328:BD328" si="262">IFERROR(IF(AB289&lt;5,0,((AB326+AB327)/(AB289+AB326+AB327))),0)</f>
        <v>0</v>
      </c>
      <c r="AC328" s="85">
        <f t="shared" si="262"/>
        <v>0</v>
      </c>
      <c r="AD328" s="85">
        <f t="shared" si="262"/>
        <v>0</v>
      </c>
      <c r="AE328" s="85">
        <f t="shared" si="262"/>
        <v>0</v>
      </c>
      <c r="AF328" s="85">
        <f t="shared" si="262"/>
        <v>0</v>
      </c>
      <c r="AG328" s="85">
        <f t="shared" si="262"/>
        <v>0</v>
      </c>
      <c r="AH328" s="85">
        <f t="shared" si="262"/>
        <v>0</v>
      </c>
      <c r="AI328" s="85">
        <f t="shared" si="262"/>
        <v>0</v>
      </c>
      <c r="AJ328" s="85">
        <f t="shared" si="262"/>
        <v>0</v>
      </c>
      <c r="AK328" s="85">
        <f t="shared" si="262"/>
        <v>0</v>
      </c>
      <c r="AL328" s="85">
        <f t="shared" si="262"/>
        <v>0</v>
      </c>
      <c r="AM328" s="85">
        <f t="shared" si="262"/>
        <v>0</v>
      </c>
      <c r="AN328" s="85">
        <f t="shared" si="262"/>
        <v>0</v>
      </c>
      <c r="AO328" s="85">
        <f t="shared" si="262"/>
        <v>0</v>
      </c>
      <c r="AP328" s="85">
        <f t="shared" si="262"/>
        <v>0</v>
      </c>
      <c r="AQ328" s="85">
        <f t="shared" si="262"/>
        <v>0</v>
      </c>
      <c r="AR328" s="85">
        <f t="shared" si="262"/>
        <v>0</v>
      </c>
      <c r="AS328" s="85">
        <f t="shared" si="262"/>
        <v>0</v>
      </c>
      <c r="AT328" s="85">
        <f t="shared" si="262"/>
        <v>0</v>
      </c>
      <c r="AU328" s="85">
        <f t="shared" si="262"/>
        <v>0</v>
      </c>
      <c r="AV328" s="85">
        <f t="shared" si="262"/>
        <v>0</v>
      </c>
      <c r="AW328" s="85">
        <f t="shared" si="262"/>
        <v>0</v>
      </c>
      <c r="AX328" s="85">
        <f t="shared" si="262"/>
        <v>0</v>
      </c>
      <c r="AY328" s="85">
        <f t="shared" si="262"/>
        <v>0</v>
      </c>
      <c r="AZ328" s="85">
        <f t="shared" si="262"/>
        <v>0</v>
      </c>
      <c r="BA328" s="85">
        <f t="shared" si="262"/>
        <v>0</v>
      </c>
      <c r="BB328" s="85">
        <f t="shared" si="262"/>
        <v>0</v>
      </c>
      <c r="BC328" s="85">
        <f t="shared" si="262"/>
        <v>0</v>
      </c>
      <c r="BD328" s="85">
        <f t="shared" si="262"/>
        <v>0</v>
      </c>
      <c r="BE328" s="85">
        <f>IFERROR(IF(BE289&lt;5,0,((BE326+BE327)/(BE289+BE326+BE327))),0)</f>
        <v>0</v>
      </c>
      <c r="BF328" s="86">
        <f>IFERROR(IF(BF289&lt;5,0,((BF326+BF327)/(BF289+BF326+BF327))),0)</f>
        <v>0</v>
      </c>
    </row>
    <row r="329" spans="15:58" ht="14.4" hidden="1" customHeight="1" x14ac:dyDescent="0.3">
      <c r="O329" s="287"/>
      <c r="P329" s="288"/>
      <c r="Q329" s="289"/>
      <c r="R329" s="279" t="s">
        <v>164</v>
      </c>
      <c r="S329" s="280"/>
      <c r="T329" s="280"/>
      <c r="U329" s="280"/>
      <c r="V329" s="280"/>
      <c r="W329" s="280"/>
      <c r="X329" s="79"/>
      <c r="Y329" s="79"/>
      <c r="Z329" s="79"/>
      <c r="AA329" s="85">
        <f>IFERROR(IF(AA289&lt;5,0,(AA326/(AA289+AA326+AA327))),0)</f>
        <v>0</v>
      </c>
      <c r="AB329" s="85">
        <f t="shared" ref="AB329:BE329" si="263">IFERROR(IF(AB289&lt;5,0,(AB326/(AB289+AB326+AB327))),0)</f>
        <v>0</v>
      </c>
      <c r="AC329" s="85">
        <f t="shared" si="263"/>
        <v>0</v>
      </c>
      <c r="AD329" s="85">
        <f t="shared" si="263"/>
        <v>0</v>
      </c>
      <c r="AE329" s="85">
        <f t="shared" si="263"/>
        <v>0</v>
      </c>
      <c r="AF329" s="85">
        <f t="shared" si="263"/>
        <v>0</v>
      </c>
      <c r="AG329" s="85">
        <f t="shared" si="263"/>
        <v>0</v>
      </c>
      <c r="AH329" s="85">
        <f t="shared" si="263"/>
        <v>0</v>
      </c>
      <c r="AI329" s="85">
        <f t="shared" si="263"/>
        <v>0</v>
      </c>
      <c r="AJ329" s="85">
        <f t="shared" si="263"/>
        <v>0</v>
      </c>
      <c r="AK329" s="85">
        <f t="shared" si="263"/>
        <v>0</v>
      </c>
      <c r="AL329" s="85">
        <f t="shared" si="263"/>
        <v>0</v>
      </c>
      <c r="AM329" s="85">
        <f t="shared" si="263"/>
        <v>0</v>
      </c>
      <c r="AN329" s="85">
        <f t="shared" si="263"/>
        <v>0</v>
      </c>
      <c r="AO329" s="85">
        <f t="shared" si="263"/>
        <v>0</v>
      </c>
      <c r="AP329" s="85">
        <f t="shared" si="263"/>
        <v>0</v>
      </c>
      <c r="AQ329" s="85">
        <f t="shared" si="263"/>
        <v>0</v>
      </c>
      <c r="AR329" s="85">
        <f t="shared" si="263"/>
        <v>0</v>
      </c>
      <c r="AS329" s="85">
        <f t="shared" si="263"/>
        <v>0</v>
      </c>
      <c r="AT329" s="85">
        <f t="shared" si="263"/>
        <v>0</v>
      </c>
      <c r="AU329" s="85">
        <f t="shared" si="263"/>
        <v>0</v>
      </c>
      <c r="AV329" s="85">
        <f t="shared" si="263"/>
        <v>0</v>
      </c>
      <c r="AW329" s="85">
        <f t="shared" si="263"/>
        <v>0</v>
      </c>
      <c r="AX329" s="85">
        <f t="shared" si="263"/>
        <v>0</v>
      </c>
      <c r="AY329" s="85">
        <f t="shared" si="263"/>
        <v>0</v>
      </c>
      <c r="AZ329" s="85">
        <f t="shared" si="263"/>
        <v>0</v>
      </c>
      <c r="BA329" s="85">
        <f t="shared" si="263"/>
        <v>0</v>
      </c>
      <c r="BB329" s="85">
        <f t="shared" si="263"/>
        <v>0</v>
      </c>
      <c r="BC329" s="85">
        <f t="shared" si="263"/>
        <v>0</v>
      </c>
      <c r="BD329" s="85">
        <f t="shared" si="263"/>
        <v>0</v>
      </c>
      <c r="BE329" s="85">
        <f t="shared" si="263"/>
        <v>0</v>
      </c>
      <c r="BF329" s="86">
        <f>IFERROR(IF(BF289&lt;5,0,(BF326/(BF289+BF326+BF327))),0)</f>
        <v>0</v>
      </c>
    </row>
    <row r="330" spans="15:58" ht="14.4" hidden="1" customHeight="1" x14ac:dyDescent="0.3">
      <c r="O330" s="287"/>
      <c r="P330" s="288"/>
      <c r="Q330" s="289"/>
      <c r="R330" s="279" t="s">
        <v>171</v>
      </c>
      <c r="S330" s="280"/>
      <c r="T330" s="280"/>
      <c r="U330" s="280"/>
      <c r="V330" s="280"/>
      <c r="W330" s="280"/>
      <c r="X330" s="79"/>
      <c r="Y330" s="79"/>
      <c r="Z330" s="79"/>
      <c r="AA330" s="85">
        <f>IFERROR(IF(AA289&lt;5,0,(AA327/(AA289+AA326+AA327))),0)</f>
        <v>0</v>
      </c>
      <c r="AB330" s="85">
        <f t="shared" ref="AB330:BE330" si="264">IFERROR(IF(AB289&lt;5,0,(AB327/(AB289+AB326+AB327))),0)</f>
        <v>0</v>
      </c>
      <c r="AC330" s="85">
        <f t="shared" si="264"/>
        <v>0</v>
      </c>
      <c r="AD330" s="85">
        <f t="shared" si="264"/>
        <v>0</v>
      </c>
      <c r="AE330" s="85">
        <f t="shared" si="264"/>
        <v>0</v>
      </c>
      <c r="AF330" s="85">
        <f t="shared" si="264"/>
        <v>0</v>
      </c>
      <c r="AG330" s="85">
        <f t="shared" si="264"/>
        <v>0</v>
      </c>
      <c r="AH330" s="85">
        <f t="shared" si="264"/>
        <v>0</v>
      </c>
      <c r="AI330" s="85">
        <f t="shared" si="264"/>
        <v>0</v>
      </c>
      <c r="AJ330" s="85">
        <f t="shared" si="264"/>
        <v>0</v>
      </c>
      <c r="AK330" s="85">
        <f t="shared" si="264"/>
        <v>0</v>
      </c>
      <c r="AL330" s="85">
        <f t="shared" si="264"/>
        <v>0</v>
      </c>
      <c r="AM330" s="85">
        <f t="shared" si="264"/>
        <v>0</v>
      </c>
      <c r="AN330" s="85">
        <f t="shared" si="264"/>
        <v>0</v>
      </c>
      <c r="AO330" s="85">
        <f t="shared" si="264"/>
        <v>0</v>
      </c>
      <c r="AP330" s="85">
        <f t="shared" si="264"/>
        <v>0</v>
      </c>
      <c r="AQ330" s="85">
        <f t="shared" si="264"/>
        <v>0</v>
      </c>
      <c r="AR330" s="85">
        <f t="shared" si="264"/>
        <v>0</v>
      </c>
      <c r="AS330" s="85">
        <f t="shared" si="264"/>
        <v>0</v>
      </c>
      <c r="AT330" s="85">
        <f t="shared" si="264"/>
        <v>0</v>
      </c>
      <c r="AU330" s="85">
        <f t="shared" si="264"/>
        <v>0</v>
      </c>
      <c r="AV330" s="85">
        <f t="shared" si="264"/>
        <v>0</v>
      </c>
      <c r="AW330" s="85">
        <f t="shared" si="264"/>
        <v>0</v>
      </c>
      <c r="AX330" s="85">
        <f t="shared" si="264"/>
        <v>0</v>
      </c>
      <c r="AY330" s="85">
        <f t="shared" si="264"/>
        <v>0</v>
      </c>
      <c r="AZ330" s="85">
        <f t="shared" si="264"/>
        <v>0</v>
      </c>
      <c r="BA330" s="85">
        <f t="shared" si="264"/>
        <v>0</v>
      </c>
      <c r="BB330" s="85">
        <f t="shared" si="264"/>
        <v>0</v>
      </c>
      <c r="BC330" s="85">
        <f t="shared" si="264"/>
        <v>0</v>
      </c>
      <c r="BD330" s="85">
        <f t="shared" si="264"/>
        <v>0</v>
      </c>
      <c r="BE330" s="85">
        <f t="shared" si="264"/>
        <v>0</v>
      </c>
      <c r="BF330" s="86">
        <f>IFERROR(IF(BF289&lt;5,0,(BF327/(BF289+BF326+BF327))),0)</f>
        <v>0</v>
      </c>
    </row>
    <row r="331" spans="15:58" ht="14.4" hidden="1" customHeight="1" x14ac:dyDescent="0.3">
      <c r="O331" s="287"/>
      <c r="P331" s="288"/>
      <c r="Q331" s="289"/>
      <c r="R331" s="279" t="s">
        <v>172</v>
      </c>
      <c r="S331" s="280"/>
      <c r="T331" s="280"/>
      <c r="U331" s="280"/>
      <c r="V331" s="280"/>
      <c r="W331" s="280"/>
      <c r="X331" s="79"/>
      <c r="Y331" s="79"/>
      <c r="Z331" s="79"/>
      <c r="AA331" s="87" t="str">
        <f>IFERROR(((AA314+AA318)/AA293),"")</f>
        <v/>
      </c>
      <c r="AB331" s="87" t="str">
        <f t="shared" ref="AB331:BE331" si="265">IFERROR(((AB314+AB318)/AB293),"")</f>
        <v/>
      </c>
      <c r="AC331" s="87" t="str">
        <f t="shared" si="265"/>
        <v/>
      </c>
      <c r="AD331" s="87" t="str">
        <f t="shared" si="265"/>
        <v/>
      </c>
      <c r="AE331" s="87" t="str">
        <f t="shared" si="265"/>
        <v/>
      </c>
      <c r="AF331" s="87" t="str">
        <f t="shared" si="265"/>
        <v/>
      </c>
      <c r="AG331" s="87" t="str">
        <f t="shared" si="265"/>
        <v/>
      </c>
      <c r="AH331" s="87" t="str">
        <f t="shared" si="265"/>
        <v/>
      </c>
      <c r="AI331" s="87" t="str">
        <f t="shared" si="265"/>
        <v/>
      </c>
      <c r="AJ331" s="87" t="str">
        <f t="shared" si="265"/>
        <v/>
      </c>
      <c r="AK331" s="87" t="str">
        <f t="shared" si="265"/>
        <v/>
      </c>
      <c r="AL331" s="87" t="str">
        <f t="shared" si="265"/>
        <v/>
      </c>
      <c r="AM331" s="87" t="str">
        <f t="shared" si="265"/>
        <v/>
      </c>
      <c r="AN331" s="87" t="str">
        <f t="shared" si="265"/>
        <v/>
      </c>
      <c r="AO331" s="87" t="str">
        <f t="shared" si="265"/>
        <v/>
      </c>
      <c r="AP331" s="87" t="str">
        <f t="shared" si="265"/>
        <v/>
      </c>
      <c r="AQ331" s="87" t="str">
        <f t="shared" si="265"/>
        <v/>
      </c>
      <c r="AR331" s="87" t="str">
        <f t="shared" si="265"/>
        <v/>
      </c>
      <c r="AS331" s="87" t="str">
        <f t="shared" si="265"/>
        <v/>
      </c>
      <c r="AT331" s="87" t="str">
        <f t="shared" si="265"/>
        <v/>
      </c>
      <c r="AU331" s="87" t="str">
        <f t="shared" si="265"/>
        <v/>
      </c>
      <c r="AV331" s="87" t="str">
        <f t="shared" si="265"/>
        <v/>
      </c>
      <c r="AW331" s="87" t="str">
        <f t="shared" si="265"/>
        <v/>
      </c>
      <c r="AX331" s="87" t="str">
        <f t="shared" si="265"/>
        <v/>
      </c>
      <c r="AY331" s="87" t="str">
        <f t="shared" si="265"/>
        <v/>
      </c>
      <c r="AZ331" s="87" t="str">
        <f t="shared" si="265"/>
        <v/>
      </c>
      <c r="BA331" s="87" t="str">
        <f t="shared" si="265"/>
        <v/>
      </c>
      <c r="BB331" s="87" t="str">
        <f t="shared" si="265"/>
        <v/>
      </c>
      <c r="BC331" s="87" t="str">
        <f t="shared" si="265"/>
        <v/>
      </c>
      <c r="BD331" s="87" t="str">
        <f t="shared" si="265"/>
        <v/>
      </c>
      <c r="BE331" s="87" t="str">
        <f t="shared" si="265"/>
        <v/>
      </c>
      <c r="BF331" s="86" t="str">
        <f>IFERROR(((BF314+BF318)/BF293),"")</f>
        <v/>
      </c>
    </row>
    <row r="332" spans="15:58" ht="14.4" hidden="1" customHeight="1" x14ac:dyDescent="0.3">
      <c r="O332" s="287"/>
      <c r="P332" s="288"/>
      <c r="Q332" s="289"/>
      <c r="R332" s="279" t="s">
        <v>173</v>
      </c>
      <c r="S332" s="280"/>
      <c r="T332" s="280"/>
      <c r="U332" s="280"/>
      <c r="V332" s="280"/>
      <c r="W332" s="280"/>
      <c r="X332" s="79"/>
      <c r="Y332" s="79"/>
      <c r="Z332" s="79"/>
      <c r="AA332" s="87" t="str">
        <f>IFERROR((AA306+AA310)/(AA293+AA306+AA310),"")</f>
        <v/>
      </c>
      <c r="AB332" s="87" t="str">
        <f t="shared" ref="AB332:BE332" si="266">IFERROR((AB306+AB310)/(AB293+AB306+AB310),"")</f>
        <v/>
      </c>
      <c r="AC332" s="87" t="str">
        <f t="shared" si="266"/>
        <v/>
      </c>
      <c r="AD332" s="87" t="str">
        <f t="shared" si="266"/>
        <v/>
      </c>
      <c r="AE332" s="87" t="str">
        <f t="shared" si="266"/>
        <v/>
      </c>
      <c r="AF332" s="87" t="str">
        <f t="shared" si="266"/>
        <v/>
      </c>
      <c r="AG332" s="87" t="str">
        <f t="shared" si="266"/>
        <v/>
      </c>
      <c r="AH332" s="87" t="str">
        <f t="shared" si="266"/>
        <v/>
      </c>
      <c r="AI332" s="87" t="str">
        <f t="shared" si="266"/>
        <v/>
      </c>
      <c r="AJ332" s="87" t="str">
        <f t="shared" si="266"/>
        <v/>
      </c>
      <c r="AK332" s="87" t="str">
        <f t="shared" si="266"/>
        <v/>
      </c>
      <c r="AL332" s="87" t="str">
        <f t="shared" si="266"/>
        <v/>
      </c>
      <c r="AM332" s="87" t="str">
        <f t="shared" si="266"/>
        <v/>
      </c>
      <c r="AN332" s="87" t="str">
        <f t="shared" si="266"/>
        <v/>
      </c>
      <c r="AO332" s="87" t="str">
        <f t="shared" si="266"/>
        <v/>
      </c>
      <c r="AP332" s="87" t="str">
        <f t="shared" si="266"/>
        <v/>
      </c>
      <c r="AQ332" s="87" t="str">
        <f t="shared" si="266"/>
        <v/>
      </c>
      <c r="AR332" s="87" t="str">
        <f t="shared" si="266"/>
        <v/>
      </c>
      <c r="AS332" s="87" t="str">
        <f t="shared" si="266"/>
        <v/>
      </c>
      <c r="AT332" s="87" t="str">
        <f t="shared" si="266"/>
        <v/>
      </c>
      <c r="AU332" s="87" t="str">
        <f t="shared" si="266"/>
        <v/>
      </c>
      <c r="AV332" s="87" t="str">
        <f t="shared" si="266"/>
        <v/>
      </c>
      <c r="AW332" s="87" t="str">
        <f t="shared" si="266"/>
        <v/>
      </c>
      <c r="AX332" s="87" t="str">
        <f t="shared" si="266"/>
        <v/>
      </c>
      <c r="AY332" s="87" t="str">
        <f t="shared" si="266"/>
        <v/>
      </c>
      <c r="AZ332" s="87" t="str">
        <f t="shared" si="266"/>
        <v/>
      </c>
      <c r="BA332" s="87" t="str">
        <f t="shared" si="266"/>
        <v/>
      </c>
      <c r="BB332" s="87" t="str">
        <f t="shared" si="266"/>
        <v/>
      </c>
      <c r="BC332" s="87" t="str">
        <f t="shared" si="266"/>
        <v/>
      </c>
      <c r="BD332" s="87" t="str">
        <f t="shared" si="266"/>
        <v/>
      </c>
      <c r="BE332" s="87" t="str">
        <f t="shared" si="266"/>
        <v/>
      </c>
      <c r="BF332" s="86" t="str">
        <f>IFERROR((BF306+BF310)/(BF293+BF306+BF310),"")</f>
        <v/>
      </c>
    </row>
    <row r="333" spans="15:58" ht="14.4" hidden="1" customHeight="1" x14ac:dyDescent="0.3">
      <c r="O333" s="287"/>
      <c r="P333" s="288"/>
      <c r="Q333" s="289"/>
      <c r="R333" s="279" t="s">
        <v>174</v>
      </c>
      <c r="S333" s="280"/>
      <c r="T333" s="280"/>
      <c r="U333" s="280"/>
      <c r="V333" s="280"/>
      <c r="W333" s="280"/>
      <c r="X333" s="79"/>
      <c r="Y333" s="79"/>
      <c r="Z333" s="79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64"/>
      <c r="AQ333" s="64"/>
      <c r="AR333" s="64"/>
      <c r="AS333" s="64"/>
      <c r="AT333" s="64"/>
      <c r="AU333" s="64"/>
      <c r="AV333" s="64"/>
      <c r="AW333" s="64"/>
      <c r="AX333" s="64"/>
      <c r="AY333" s="64"/>
      <c r="AZ333" s="64"/>
      <c r="BA333" s="64"/>
      <c r="BB333" s="64"/>
      <c r="BC333" s="64"/>
      <c r="BD333" s="64"/>
      <c r="BE333" s="64"/>
      <c r="BF333" s="200"/>
    </row>
    <row r="334" spans="15:58" ht="14.4" hidden="1" customHeight="1" x14ac:dyDescent="0.3">
      <c r="O334" s="287"/>
      <c r="P334" s="288"/>
      <c r="Q334" s="289"/>
      <c r="R334" s="279" t="s">
        <v>175</v>
      </c>
      <c r="S334" s="280"/>
      <c r="T334" s="280"/>
      <c r="U334" s="280"/>
      <c r="V334" s="280"/>
      <c r="W334" s="280"/>
      <c r="X334" s="79"/>
      <c r="Y334" s="79"/>
      <c r="Z334" s="79"/>
      <c r="AA334" s="64" t="e">
        <f>IF(AA293&lt;&gt;0,ROUNDUP(AA289*0.08,0),0)</f>
        <v>#VALUE!</v>
      </c>
      <c r="AB334" s="64" t="e">
        <f t="shared" ref="AB334:BE334" si="267">IF(AB293&lt;&gt;0,ROUNDUP(AB289*0.08,0),0)</f>
        <v>#VALUE!</v>
      </c>
      <c r="AC334" s="64" t="e">
        <f t="shared" si="267"/>
        <v>#VALUE!</v>
      </c>
      <c r="AD334" s="64" t="e">
        <f t="shared" si="267"/>
        <v>#VALUE!</v>
      </c>
      <c r="AE334" s="64" t="e">
        <f t="shared" si="267"/>
        <v>#VALUE!</v>
      </c>
      <c r="AF334" s="64" t="e">
        <f t="shared" si="267"/>
        <v>#VALUE!</v>
      </c>
      <c r="AG334" s="64" t="e">
        <f t="shared" si="267"/>
        <v>#VALUE!</v>
      </c>
      <c r="AH334" s="64" t="e">
        <f t="shared" si="267"/>
        <v>#VALUE!</v>
      </c>
      <c r="AI334" s="64" t="e">
        <f t="shared" si="267"/>
        <v>#VALUE!</v>
      </c>
      <c r="AJ334" s="64" t="e">
        <f t="shared" si="267"/>
        <v>#VALUE!</v>
      </c>
      <c r="AK334" s="64" t="e">
        <f t="shared" si="267"/>
        <v>#VALUE!</v>
      </c>
      <c r="AL334" s="64" t="e">
        <f t="shared" si="267"/>
        <v>#VALUE!</v>
      </c>
      <c r="AM334" s="64" t="e">
        <f t="shared" si="267"/>
        <v>#VALUE!</v>
      </c>
      <c r="AN334" s="64" t="e">
        <f t="shared" si="267"/>
        <v>#VALUE!</v>
      </c>
      <c r="AO334" s="64" t="e">
        <f t="shared" si="267"/>
        <v>#VALUE!</v>
      </c>
      <c r="AP334" s="64" t="e">
        <f t="shared" si="267"/>
        <v>#VALUE!</v>
      </c>
      <c r="AQ334" s="64" t="e">
        <f t="shared" si="267"/>
        <v>#VALUE!</v>
      </c>
      <c r="AR334" s="64" t="e">
        <f t="shared" si="267"/>
        <v>#VALUE!</v>
      </c>
      <c r="AS334" s="64" t="e">
        <f t="shared" si="267"/>
        <v>#VALUE!</v>
      </c>
      <c r="AT334" s="64" t="e">
        <f t="shared" si="267"/>
        <v>#VALUE!</v>
      </c>
      <c r="AU334" s="64" t="e">
        <f t="shared" si="267"/>
        <v>#VALUE!</v>
      </c>
      <c r="AV334" s="64" t="e">
        <f t="shared" si="267"/>
        <v>#VALUE!</v>
      </c>
      <c r="AW334" s="64" t="e">
        <f t="shared" si="267"/>
        <v>#VALUE!</v>
      </c>
      <c r="AX334" s="64" t="e">
        <f t="shared" si="267"/>
        <v>#VALUE!</v>
      </c>
      <c r="AY334" s="64" t="e">
        <f t="shared" si="267"/>
        <v>#VALUE!</v>
      </c>
      <c r="AZ334" s="64" t="e">
        <f t="shared" si="267"/>
        <v>#VALUE!</v>
      </c>
      <c r="BA334" s="64" t="e">
        <f t="shared" si="267"/>
        <v>#VALUE!</v>
      </c>
      <c r="BB334" s="64" t="e">
        <f t="shared" si="267"/>
        <v>#VALUE!</v>
      </c>
      <c r="BC334" s="64" t="e">
        <f t="shared" si="267"/>
        <v>#VALUE!</v>
      </c>
      <c r="BD334" s="64" t="e">
        <f t="shared" si="267"/>
        <v>#VALUE!</v>
      </c>
      <c r="BE334" s="64" t="e">
        <f t="shared" si="267"/>
        <v>#VALUE!</v>
      </c>
      <c r="BF334" s="200" t="e">
        <f>SUM(AA334:BE334)</f>
        <v>#VALUE!</v>
      </c>
    </row>
    <row r="335" spans="15:58" ht="14.4" hidden="1" customHeight="1" x14ac:dyDescent="0.3">
      <c r="O335" s="287"/>
      <c r="P335" s="288"/>
      <c r="Q335" s="289"/>
      <c r="R335" s="279"/>
      <c r="S335" s="280"/>
      <c r="T335" s="280"/>
      <c r="U335" s="280"/>
      <c r="V335" s="280"/>
      <c r="W335" s="280"/>
      <c r="X335" s="79"/>
      <c r="Y335" s="79"/>
      <c r="Z335" s="79"/>
      <c r="AA335" s="64" t="e">
        <f>AA318+AA314+AA310+AA306</f>
        <v>#VALUE!</v>
      </c>
      <c r="AB335" s="64" t="e">
        <f t="shared" ref="AB335:BE335" si="268">AB318+AB314+AB310+AB306</f>
        <v>#VALUE!</v>
      </c>
      <c r="AC335" s="64" t="e">
        <f t="shared" si="268"/>
        <v>#VALUE!</v>
      </c>
      <c r="AD335" s="64" t="e">
        <f t="shared" si="268"/>
        <v>#VALUE!</v>
      </c>
      <c r="AE335" s="64" t="e">
        <f t="shared" si="268"/>
        <v>#VALUE!</v>
      </c>
      <c r="AF335" s="64" t="e">
        <f t="shared" si="268"/>
        <v>#VALUE!</v>
      </c>
      <c r="AG335" s="64" t="e">
        <f t="shared" si="268"/>
        <v>#VALUE!</v>
      </c>
      <c r="AH335" s="64" t="e">
        <f t="shared" si="268"/>
        <v>#VALUE!</v>
      </c>
      <c r="AI335" s="64" t="e">
        <f t="shared" si="268"/>
        <v>#VALUE!</v>
      </c>
      <c r="AJ335" s="64" t="e">
        <f t="shared" si="268"/>
        <v>#VALUE!</v>
      </c>
      <c r="AK335" s="64" t="e">
        <f t="shared" si="268"/>
        <v>#VALUE!</v>
      </c>
      <c r="AL335" s="64" t="e">
        <f t="shared" si="268"/>
        <v>#VALUE!</v>
      </c>
      <c r="AM335" s="64" t="e">
        <f t="shared" si="268"/>
        <v>#VALUE!</v>
      </c>
      <c r="AN335" s="64" t="e">
        <f t="shared" si="268"/>
        <v>#VALUE!</v>
      </c>
      <c r="AO335" s="64" t="e">
        <f t="shared" si="268"/>
        <v>#VALUE!</v>
      </c>
      <c r="AP335" s="64" t="e">
        <f t="shared" si="268"/>
        <v>#VALUE!</v>
      </c>
      <c r="AQ335" s="64" t="e">
        <f t="shared" si="268"/>
        <v>#VALUE!</v>
      </c>
      <c r="AR335" s="64" t="e">
        <f t="shared" si="268"/>
        <v>#VALUE!</v>
      </c>
      <c r="AS335" s="64" t="e">
        <f t="shared" si="268"/>
        <v>#VALUE!</v>
      </c>
      <c r="AT335" s="64" t="e">
        <f t="shared" si="268"/>
        <v>#VALUE!</v>
      </c>
      <c r="AU335" s="64" t="e">
        <f t="shared" si="268"/>
        <v>#VALUE!</v>
      </c>
      <c r="AV335" s="64" t="e">
        <f t="shared" si="268"/>
        <v>#VALUE!</v>
      </c>
      <c r="AW335" s="64" t="e">
        <f t="shared" si="268"/>
        <v>#VALUE!</v>
      </c>
      <c r="AX335" s="64" t="e">
        <f t="shared" si="268"/>
        <v>#VALUE!</v>
      </c>
      <c r="AY335" s="64" t="e">
        <f t="shared" si="268"/>
        <v>#VALUE!</v>
      </c>
      <c r="AZ335" s="64" t="e">
        <f t="shared" si="268"/>
        <v>#VALUE!</v>
      </c>
      <c r="BA335" s="64" t="e">
        <f t="shared" si="268"/>
        <v>#VALUE!</v>
      </c>
      <c r="BB335" s="64" t="e">
        <f t="shared" si="268"/>
        <v>#VALUE!</v>
      </c>
      <c r="BC335" s="64" t="e">
        <f t="shared" si="268"/>
        <v>#VALUE!</v>
      </c>
      <c r="BD335" s="64" t="e">
        <f t="shared" si="268"/>
        <v>#VALUE!</v>
      </c>
      <c r="BE335" s="64" t="e">
        <f t="shared" si="268"/>
        <v>#VALUE!</v>
      </c>
      <c r="BF335" s="200" t="e">
        <f>SUM(AA335:BE335)</f>
        <v>#VALUE!</v>
      </c>
    </row>
    <row r="336" spans="15:58" ht="15" hidden="1" customHeight="1" thickBot="1" x14ac:dyDescent="0.35">
      <c r="O336" s="287"/>
      <c r="P336" s="288"/>
      <c r="Q336" s="289"/>
      <c r="R336" s="279" t="s">
        <v>176</v>
      </c>
      <c r="S336" s="280"/>
      <c r="T336" s="280"/>
      <c r="U336" s="280"/>
      <c r="V336" s="280"/>
      <c r="W336" s="280"/>
      <c r="X336" s="79"/>
      <c r="Y336" s="79"/>
      <c r="Z336" s="79"/>
      <c r="AA336" s="88" t="e">
        <f>AA334-AA335</f>
        <v>#VALUE!</v>
      </c>
      <c r="AB336" s="88" t="e">
        <f t="shared" ref="AB336:BE336" si="269">AB334-AB335</f>
        <v>#VALUE!</v>
      </c>
      <c r="AC336" s="88" t="e">
        <f t="shared" si="269"/>
        <v>#VALUE!</v>
      </c>
      <c r="AD336" s="88" t="e">
        <f t="shared" si="269"/>
        <v>#VALUE!</v>
      </c>
      <c r="AE336" s="88" t="e">
        <f t="shared" si="269"/>
        <v>#VALUE!</v>
      </c>
      <c r="AF336" s="88" t="e">
        <f t="shared" si="269"/>
        <v>#VALUE!</v>
      </c>
      <c r="AG336" s="88" t="e">
        <f t="shared" si="269"/>
        <v>#VALUE!</v>
      </c>
      <c r="AH336" s="88" t="e">
        <f t="shared" si="269"/>
        <v>#VALUE!</v>
      </c>
      <c r="AI336" s="88" t="e">
        <f t="shared" si="269"/>
        <v>#VALUE!</v>
      </c>
      <c r="AJ336" s="88" t="e">
        <f t="shared" si="269"/>
        <v>#VALUE!</v>
      </c>
      <c r="AK336" s="88" t="e">
        <f t="shared" si="269"/>
        <v>#VALUE!</v>
      </c>
      <c r="AL336" s="88" t="e">
        <f t="shared" si="269"/>
        <v>#VALUE!</v>
      </c>
      <c r="AM336" s="88" t="e">
        <f t="shared" si="269"/>
        <v>#VALUE!</v>
      </c>
      <c r="AN336" s="88" t="e">
        <f t="shared" si="269"/>
        <v>#VALUE!</v>
      </c>
      <c r="AO336" s="88" t="e">
        <f t="shared" si="269"/>
        <v>#VALUE!</v>
      </c>
      <c r="AP336" s="88" t="e">
        <f t="shared" si="269"/>
        <v>#VALUE!</v>
      </c>
      <c r="AQ336" s="88" t="e">
        <f t="shared" si="269"/>
        <v>#VALUE!</v>
      </c>
      <c r="AR336" s="88" t="e">
        <f t="shared" si="269"/>
        <v>#VALUE!</v>
      </c>
      <c r="AS336" s="88" t="e">
        <f t="shared" si="269"/>
        <v>#VALUE!</v>
      </c>
      <c r="AT336" s="88" t="e">
        <f t="shared" si="269"/>
        <v>#VALUE!</v>
      </c>
      <c r="AU336" s="88" t="e">
        <f t="shared" si="269"/>
        <v>#VALUE!</v>
      </c>
      <c r="AV336" s="88" t="e">
        <f t="shared" si="269"/>
        <v>#VALUE!</v>
      </c>
      <c r="AW336" s="88" t="e">
        <f t="shared" si="269"/>
        <v>#VALUE!</v>
      </c>
      <c r="AX336" s="88" t="e">
        <f t="shared" si="269"/>
        <v>#VALUE!</v>
      </c>
      <c r="AY336" s="88" t="e">
        <f t="shared" si="269"/>
        <v>#VALUE!</v>
      </c>
      <c r="AZ336" s="88" t="e">
        <f t="shared" si="269"/>
        <v>#VALUE!</v>
      </c>
      <c r="BA336" s="88" t="e">
        <f t="shared" si="269"/>
        <v>#VALUE!</v>
      </c>
      <c r="BB336" s="88" t="e">
        <f t="shared" si="269"/>
        <v>#VALUE!</v>
      </c>
      <c r="BC336" s="88" t="e">
        <f t="shared" si="269"/>
        <v>#VALUE!</v>
      </c>
      <c r="BD336" s="88" t="e">
        <f t="shared" si="269"/>
        <v>#VALUE!</v>
      </c>
      <c r="BE336" s="88" t="e">
        <f t="shared" si="269"/>
        <v>#VALUE!</v>
      </c>
      <c r="BF336" s="206" t="e">
        <f>BF334-BF335</f>
        <v>#VALUE!</v>
      </c>
    </row>
    <row r="337" spans="7:26" ht="14.4" hidden="1" customHeight="1" x14ac:dyDescent="0.3">
      <c r="O337" s="287"/>
      <c r="P337" s="288"/>
      <c r="Q337" s="289"/>
      <c r="R337" s="279" t="s">
        <v>177</v>
      </c>
      <c r="S337" s="280"/>
      <c r="T337" s="280"/>
      <c r="U337" s="280"/>
      <c r="V337" s="280"/>
      <c r="W337" s="280"/>
      <c r="X337" s="90"/>
      <c r="Y337" s="90"/>
      <c r="Z337" s="90"/>
    </row>
    <row r="338" spans="7:26" ht="14.4" hidden="1" customHeight="1" x14ac:dyDescent="0.3">
      <c r="O338" s="290"/>
      <c r="P338" s="291"/>
      <c r="Q338" s="292"/>
      <c r="R338" s="279" t="s">
        <v>178</v>
      </c>
      <c r="S338" s="280"/>
      <c r="T338" s="280"/>
      <c r="U338" s="280"/>
      <c r="V338" s="280"/>
      <c r="W338" s="280"/>
      <c r="X338" s="90"/>
      <c r="Y338" s="90"/>
      <c r="Z338" s="90"/>
    </row>
    <row r="339" spans="7:26" ht="14.4" hidden="1" customHeight="1" x14ac:dyDescent="0.3"/>
    <row r="340" spans="7:26" ht="14.4" hidden="1" customHeight="1" x14ac:dyDescent="0.3"/>
    <row r="341" spans="7:26" ht="14.4" hidden="1" customHeight="1" x14ac:dyDescent="0.3"/>
    <row r="342" spans="7:26" ht="14.4" hidden="1" customHeight="1" x14ac:dyDescent="0.3"/>
    <row r="343" spans="7:26" ht="14.4" hidden="1" customHeight="1" x14ac:dyDescent="0.3"/>
    <row r="344" spans="7:26" ht="14.4" hidden="1" customHeight="1" x14ac:dyDescent="0.3">
      <c r="G344" s="186"/>
      <c r="H344" s="210"/>
    </row>
    <row r="345" spans="7:26" ht="14.4" hidden="1" customHeight="1" x14ac:dyDescent="0.3">
      <c r="G345" s="186"/>
      <c r="H345" s="210"/>
    </row>
    <row r="346" spans="7:26" ht="14.4" hidden="1" customHeight="1" x14ac:dyDescent="0.3">
      <c r="G346" s="186"/>
      <c r="H346" s="210"/>
    </row>
    <row r="347" spans="7:26" x14ac:dyDescent="0.3">
      <c r="H347" s="210"/>
    </row>
    <row r="348" spans="7:26" x14ac:dyDescent="0.3">
      <c r="G348" s="210"/>
      <c r="H348" s="210"/>
    </row>
    <row r="349" spans="7:26" x14ac:dyDescent="0.3">
      <c r="H349" s="210"/>
    </row>
    <row r="353" spans="6:8" x14ac:dyDescent="0.3">
      <c r="G353" s="211"/>
      <c r="H353" s="210"/>
    </row>
    <row r="357" spans="6:8" ht="15.6" x14ac:dyDescent="0.3">
      <c r="F357" s="212"/>
    </row>
  </sheetData>
  <autoFilter ref="A2:BG128" xr:uid="{0A4B3FEB-76B5-41EC-B5E4-0E816609F277}"/>
  <mergeCells count="240">
    <mergeCell ref="R324:W324"/>
    <mergeCell ref="R313:W313"/>
    <mergeCell ref="R314:W314"/>
    <mergeCell ref="R315:W315"/>
    <mergeCell ref="R316:W316"/>
    <mergeCell ref="R317:W317"/>
    <mergeCell ref="R318:W318"/>
    <mergeCell ref="R337:W337"/>
    <mergeCell ref="R338:W338"/>
    <mergeCell ref="R331:W331"/>
    <mergeCell ref="R332:W332"/>
    <mergeCell ref="R333:W333"/>
    <mergeCell ref="R334:W334"/>
    <mergeCell ref="R335:W335"/>
    <mergeCell ref="R336:W336"/>
    <mergeCell ref="R325:W325"/>
    <mergeCell ref="R326:W326"/>
    <mergeCell ref="R327:W327"/>
    <mergeCell ref="R328:W328"/>
    <mergeCell ref="R329:W329"/>
    <mergeCell ref="R330:W330"/>
    <mergeCell ref="R303:W303"/>
    <mergeCell ref="R304:W304"/>
    <mergeCell ref="R305:W305"/>
    <mergeCell ref="R306:W306"/>
    <mergeCell ref="R319:W319"/>
    <mergeCell ref="R320:W320"/>
    <mergeCell ref="R321:W321"/>
    <mergeCell ref="R322:W322"/>
    <mergeCell ref="R323:W323"/>
    <mergeCell ref="R295:W295"/>
    <mergeCell ref="R296:W296"/>
    <mergeCell ref="R297:W297"/>
    <mergeCell ref="R298:W298"/>
    <mergeCell ref="R299:W299"/>
    <mergeCell ref="R300:W300"/>
    <mergeCell ref="R285:W285"/>
    <mergeCell ref="R286:W286"/>
    <mergeCell ref="O288:Q288"/>
    <mergeCell ref="O289:Q338"/>
    <mergeCell ref="R289:W289"/>
    <mergeCell ref="R290:W290"/>
    <mergeCell ref="R291:W291"/>
    <mergeCell ref="R292:W292"/>
    <mergeCell ref="R293:W293"/>
    <mergeCell ref="R294:W294"/>
    <mergeCell ref="R307:W307"/>
    <mergeCell ref="R308:W308"/>
    <mergeCell ref="R309:W309"/>
    <mergeCell ref="R310:W310"/>
    <mergeCell ref="R311:W311"/>
    <mergeCell ref="R312:W312"/>
    <mergeCell ref="R301:W301"/>
    <mergeCell ref="R302:W302"/>
    <mergeCell ref="R281:W281"/>
    <mergeCell ref="R282:W282"/>
    <mergeCell ref="R283:W283"/>
    <mergeCell ref="R284:W284"/>
    <mergeCell ref="R273:W273"/>
    <mergeCell ref="R274:W274"/>
    <mergeCell ref="R275:W275"/>
    <mergeCell ref="R276:W276"/>
    <mergeCell ref="R277:W277"/>
    <mergeCell ref="R278:W278"/>
    <mergeCell ref="R272:W272"/>
    <mergeCell ref="R261:W261"/>
    <mergeCell ref="R262:W262"/>
    <mergeCell ref="R263:W263"/>
    <mergeCell ref="R264:W264"/>
    <mergeCell ref="R265:W265"/>
    <mergeCell ref="R266:W266"/>
    <mergeCell ref="R279:W279"/>
    <mergeCell ref="R280:W280"/>
    <mergeCell ref="R251:W251"/>
    <mergeCell ref="R252:W252"/>
    <mergeCell ref="R253:W253"/>
    <mergeCell ref="R254:W254"/>
    <mergeCell ref="R267:W267"/>
    <mergeCell ref="R268:W268"/>
    <mergeCell ref="R269:W269"/>
    <mergeCell ref="R270:W270"/>
    <mergeCell ref="R271:W271"/>
    <mergeCell ref="R243:W243"/>
    <mergeCell ref="R244:W244"/>
    <mergeCell ref="R245:W245"/>
    <mergeCell ref="R246:W246"/>
    <mergeCell ref="R247:W247"/>
    <mergeCell ref="R248:W248"/>
    <mergeCell ref="R233:W233"/>
    <mergeCell ref="R234:W234"/>
    <mergeCell ref="O236:Q236"/>
    <mergeCell ref="O237:Q286"/>
    <mergeCell ref="R237:W237"/>
    <mergeCell ref="R238:W238"/>
    <mergeCell ref="R239:W239"/>
    <mergeCell ref="R240:W240"/>
    <mergeCell ref="R241:W241"/>
    <mergeCell ref="R242:W242"/>
    <mergeCell ref="R255:W255"/>
    <mergeCell ref="R256:W256"/>
    <mergeCell ref="R257:W257"/>
    <mergeCell ref="R258:W258"/>
    <mergeCell ref="R259:W259"/>
    <mergeCell ref="R260:W260"/>
    <mergeCell ref="R249:W249"/>
    <mergeCell ref="R250:W250"/>
    <mergeCell ref="R229:W229"/>
    <mergeCell ref="R230:W230"/>
    <mergeCell ref="R231:W231"/>
    <mergeCell ref="R232:W232"/>
    <mergeCell ref="R221:W221"/>
    <mergeCell ref="R222:W222"/>
    <mergeCell ref="R223:W223"/>
    <mergeCell ref="R224:W224"/>
    <mergeCell ref="R225:W225"/>
    <mergeCell ref="R226:W226"/>
    <mergeCell ref="R220:W220"/>
    <mergeCell ref="R209:W209"/>
    <mergeCell ref="R210:W210"/>
    <mergeCell ref="R211:W211"/>
    <mergeCell ref="R212:W212"/>
    <mergeCell ref="R213:W213"/>
    <mergeCell ref="R214:W214"/>
    <mergeCell ref="R227:W227"/>
    <mergeCell ref="R228:W228"/>
    <mergeCell ref="R199:W199"/>
    <mergeCell ref="R200:W200"/>
    <mergeCell ref="R201:W201"/>
    <mergeCell ref="R202:W202"/>
    <mergeCell ref="R215:W215"/>
    <mergeCell ref="R216:W216"/>
    <mergeCell ref="R217:W217"/>
    <mergeCell ref="R218:W218"/>
    <mergeCell ref="R219:W219"/>
    <mergeCell ref="R191:W191"/>
    <mergeCell ref="R192:W192"/>
    <mergeCell ref="R193:W193"/>
    <mergeCell ref="R194:W194"/>
    <mergeCell ref="R195:W195"/>
    <mergeCell ref="R196:W196"/>
    <mergeCell ref="R181:W181"/>
    <mergeCell ref="R182:W182"/>
    <mergeCell ref="O184:Q184"/>
    <mergeCell ref="O185:Q234"/>
    <mergeCell ref="R185:W185"/>
    <mergeCell ref="R186:W186"/>
    <mergeCell ref="R187:W187"/>
    <mergeCell ref="R188:W188"/>
    <mergeCell ref="R189:W189"/>
    <mergeCell ref="R190:W190"/>
    <mergeCell ref="R203:W203"/>
    <mergeCell ref="R204:W204"/>
    <mergeCell ref="R205:W205"/>
    <mergeCell ref="R206:W206"/>
    <mergeCell ref="R207:W207"/>
    <mergeCell ref="R208:W208"/>
    <mergeCell ref="R197:W197"/>
    <mergeCell ref="R198:W198"/>
    <mergeCell ref="R175:W175"/>
    <mergeCell ref="R176:W176"/>
    <mergeCell ref="R177:W177"/>
    <mergeCell ref="R178:W178"/>
    <mergeCell ref="R179:W179"/>
    <mergeCell ref="R180:W180"/>
    <mergeCell ref="R169:W169"/>
    <mergeCell ref="R170:W170"/>
    <mergeCell ref="R171:W171"/>
    <mergeCell ref="R172:W172"/>
    <mergeCell ref="R173:W173"/>
    <mergeCell ref="R174:W174"/>
    <mergeCell ref="R163:W163"/>
    <mergeCell ref="R164:W164"/>
    <mergeCell ref="R165:W165"/>
    <mergeCell ref="R166:W166"/>
    <mergeCell ref="R167:W167"/>
    <mergeCell ref="R168:W168"/>
    <mergeCell ref="R157:W157"/>
    <mergeCell ref="R158:W158"/>
    <mergeCell ref="R159:W159"/>
    <mergeCell ref="R160:W160"/>
    <mergeCell ref="R161:W161"/>
    <mergeCell ref="R162:W162"/>
    <mergeCell ref="R151:W151"/>
    <mergeCell ref="R152:W152"/>
    <mergeCell ref="R153:W153"/>
    <mergeCell ref="R154:W154"/>
    <mergeCell ref="R155:W155"/>
    <mergeCell ref="R156:W156"/>
    <mergeCell ref="R145:W145"/>
    <mergeCell ref="R146:W146"/>
    <mergeCell ref="R147:W147"/>
    <mergeCell ref="R148:W148"/>
    <mergeCell ref="R149:W149"/>
    <mergeCell ref="R150:W150"/>
    <mergeCell ref="R139:W139"/>
    <mergeCell ref="R140:W140"/>
    <mergeCell ref="R141:W141"/>
    <mergeCell ref="R142:W142"/>
    <mergeCell ref="R143:W143"/>
    <mergeCell ref="R144:W144"/>
    <mergeCell ref="BD1:BD2"/>
    <mergeCell ref="BE1:BE2"/>
    <mergeCell ref="A129:G129"/>
    <mergeCell ref="O133:Q182"/>
    <mergeCell ref="R133:W133"/>
    <mergeCell ref="R134:W134"/>
    <mergeCell ref="R135:W135"/>
    <mergeCell ref="R136:W136"/>
    <mergeCell ref="R137:W137"/>
    <mergeCell ref="R138:W138"/>
    <mergeCell ref="AX1:AX2"/>
    <mergeCell ref="AY1:AY2"/>
    <mergeCell ref="AZ1:AZ2"/>
    <mergeCell ref="BA1:BA2"/>
    <mergeCell ref="BB1:BB2"/>
    <mergeCell ref="BC1:BC2"/>
    <mergeCell ref="AR1:AR2"/>
    <mergeCell ref="AS1:AS2"/>
    <mergeCell ref="AT1:AT2"/>
    <mergeCell ref="AU1:AU2"/>
    <mergeCell ref="AV1:AV2"/>
    <mergeCell ref="AW1:AW2"/>
    <mergeCell ref="AL1:AL2"/>
    <mergeCell ref="AM1:AM2"/>
    <mergeCell ref="AN1:AN2"/>
    <mergeCell ref="AO1:AO2"/>
    <mergeCell ref="AP1:AP2"/>
    <mergeCell ref="AQ1:AQ2"/>
    <mergeCell ref="AF1:AF2"/>
    <mergeCell ref="AG1:AG2"/>
    <mergeCell ref="AH1:AH2"/>
    <mergeCell ref="AI1:AI2"/>
    <mergeCell ref="AJ1:AJ2"/>
    <mergeCell ref="AK1:AK2"/>
    <mergeCell ref="A1:Z1"/>
    <mergeCell ref="AA1:AA2"/>
    <mergeCell ref="AB1:AB2"/>
    <mergeCell ref="AC1:AC2"/>
    <mergeCell ref="AD1:AD2"/>
    <mergeCell ref="AE1:AE2"/>
  </mergeCells>
  <conditionalFormatting sqref="B39">
    <cfRule type="duplicateValues" dxfId="258" priority="46"/>
  </conditionalFormatting>
  <conditionalFormatting sqref="C39">
    <cfRule type="duplicateValues" dxfId="257" priority="45"/>
  </conditionalFormatting>
  <conditionalFormatting sqref="A39">
    <cfRule type="duplicateValues" dxfId="256" priority="44"/>
  </conditionalFormatting>
  <conditionalFormatting sqref="C42 A42">
    <cfRule type="duplicateValues" dxfId="255" priority="43"/>
  </conditionalFormatting>
  <conditionalFormatting sqref="D42 B42">
    <cfRule type="duplicateValues" dxfId="254" priority="42"/>
  </conditionalFormatting>
  <conditionalFormatting sqref="A44:D44">
    <cfRule type="duplicateValues" dxfId="253" priority="41"/>
  </conditionalFormatting>
  <conditionalFormatting sqref="A45:D45">
    <cfRule type="duplicateValues" dxfId="252" priority="40"/>
  </conditionalFormatting>
  <conditionalFormatting sqref="A47:D47">
    <cfRule type="duplicateValues" dxfId="251" priority="39"/>
  </conditionalFormatting>
  <conditionalFormatting sqref="A51:D51">
    <cfRule type="duplicateValues" dxfId="250" priority="38"/>
  </conditionalFormatting>
  <conditionalFormatting sqref="A52:D52">
    <cfRule type="duplicateValues" dxfId="249" priority="37"/>
  </conditionalFormatting>
  <conditionalFormatting sqref="A48">
    <cfRule type="duplicateValues" dxfId="248" priority="36"/>
  </conditionalFormatting>
  <conditionalFormatting sqref="C48">
    <cfRule type="duplicateValues" dxfId="247" priority="35"/>
  </conditionalFormatting>
  <conditionalFormatting sqref="B15">
    <cfRule type="duplicateValues" dxfId="246" priority="34"/>
  </conditionalFormatting>
  <conditionalFormatting sqref="C15">
    <cfRule type="duplicateValues" dxfId="245" priority="33"/>
  </conditionalFormatting>
  <conditionalFormatting sqref="A15">
    <cfRule type="duplicateValues" dxfId="244" priority="32"/>
  </conditionalFormatting>
  <conditionalFormatting sqref="B6">
    <cfRule type="duplicateValues" dxfId="243" priority="31"/>
  </conditionalFormatting>
  <conditionalFormatting sqref="C6">
    <cfRule type="duplicateValues" dxfId="242" priority="30"/>
  </conditionalFormatting>
  <conditionalFormatting sqref="A6">
    <cfRule type="duplicateValues" dxfId="241" priority="29"/>
  </conditionalFormatting>
  <conditionalFormatting sqref="B17">
    <cfRule type="duplicateValues" dxfId="240" priority="47"/>
  </conditionalFormatting>
  <conditionalFormatting sqref="C17">
    <cfRule type="duplicateValues" dxfId="239" priority="48"/>
  </conditionalFormatting>
  <conditionalFormatting sqref="A17">
    <cfRule type="duplicateValues" dxfId="238" priority="49"/>
  </conditionalFormatting>
  <conditionalFormatting sqref="A92:C92">
    <cfRule type="duplicateValues" dxfId="237" priority="28"/>
  </conditionalFormatting>
  <conditionalFormatting sqref="A28:C28">
    <cfRule type="duplicateValues" dxfId="236" priority="27"/>
  </conditionalFormatting>
  <conditionalFormatting sqref="A38:C38">
    <cfRule type="duplicateValues" dxfId="235" priority="26"/>
  </conditionalFormatting>
  <conditionalFormatting sqref="B3">
    <cfRule type="duplicateValues" dxfId="234" priority="25"/>
  </conditionalFormatting>
  <conditionalFormatting sqref="C3">
    <cfRule type="duplicateValues" dxfId="233" priority="24"/>
  </conditionalFormatting>
  <conditionalFormatting sqref="A3">
    <cfRule type="duplicateValues" dxfId="232" priority="23"/>
  </conditionalFormatting>
  <conditionalFormatting sqref="B21">
    <cfRule type="duplicateValues" dxfId="231" priority="20"/>
  </conditionalFormatting>
  <conditionalFormatting sqref="C21">
    <cfRule type="duplicateValues" dxfId="230" priority="21"/>
  </conditionalFormatting>
  <conditionalFormatting sqref="A21">
    <cfRule type="duplicateValues" dxfId="229" priority="22"/>
  </conditionalFormatting>
  <conditionalFormatting sqref="B72:B73">
    <cfRule type="duplicateValues" dxfId="228" priority="17"/>
  </conditionalFormatting>
  <conditionalFormatting sqref="C72:C73">
    <cfRule type="duplicateValues" dxfId="227" priority="18"/>
  </conditionalFormatting>
  <conditionalFormatting sqref="A72:A73">
    <cfRule type="duplicateValues" dxfId="226" priority="19"/>
  </conditionalFormatting>
  <conditionalFormatting sqref="A108:C108">
    <cfRule type="duplicateValues" dxfId="225" priority="16"/>
  </conditionalFormatting>
  <conditionalFormatting sqref="B40">
    <cfRule type="duplicateValues" dxfId="224" priority="15"/>
  </conditionalFormatting>
  <conditionalFormatting sqref="C40">
    <cfRule type="duplicateValues" dxfId="223" priority="14"/>
  </conditionalFormatting>
  <conditionalFormatting sqref="A40">
    <cfRule type="duplicateValues" dxfId="222" priority="13"/>
  </conditionalFormatting>
  <conditionalFormatting sqref="B49">
    <cfRule type="duplicateValues" dxfId="221" priority="12"/>
  </conditionalFormatting>
  <conditionalFormatting sqref="C49">
    <cfRule type="duplicateValues" dxfId="220" priority="11"/>
  </conditionalFormatting>
  <conditionalFormatting sqref="A49">
    <cfRule type="duplicateValues" dxfId="219" priority="10"/>
  </conditionalFormatting>
  <conditionalFormatting sqref="A37:C37">
    <cfRule type="duplicateValues" dxfId="218" priority="9"/>
  </conditionalFormatting>
  <conditionalFormatting sqref="A46:C46">
    <cfRule type="duplicateValues" dxfId="217" priority="8"/>
  </conditionalFormatting>
  <conditionalFormatting sqref="C43 A43">
    <cfRule type="duplicateValues" dxfId="216" priority="7"/>
  </conditionalFormatting>
  <conditionalFormatting sqref="B43">
    <cfRule type="duplicateValues" dxfId="215" priority="6"/>
  </conditionalFormatting>
  <conditionalFormatting sqref="A32:C32">
    <cfRule type="duplicateValues" dxfId="214" priority="5"/>
  </conditionalFormatting>
  <conditionalFormatting sqref="A100:C100">
    <cfRule type="duplicateValues" dxfId="213" priority="4"/>
  </conditionalFormatting>
  <conditionalFormatting sqref="A80:B80">
    <cfRule type="duplicateValues" dxfId="212" priority="3"/>
  </conditionalFormatting>
  <conditionalFormatting sqref="C80">
    <cfRule type="duplicateValues" dxfId="211" priority="2"/>
  </conditionalFormatting>
  <conditionalFormatting sqref="A99:C99">
    <cfRule type="duplicateValues" dxfId="210" priority="1"/>
  </conditionalFormatting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6ED14-7D4F-4BCA-8953-5E248AECBE99}">
  <sheetPr codeName="Sheet3">
    <tabColor theme="6" tint="-0.499984740745262"/>
  </sheetPr>
  <dimension ref="A1:BS343"/>
  <sheetViews>
    <sheetView zoomScale="85" zoomScaleNormal="85" workbookViewId="0">
      <pane xSplit="11" ySplit="2" topLeftCell="AF28" activePane="bottomRight" state="frozen"/>
      <selection activeCell="AN83" sqref="AN83:AN90"/>
      <selection pane="topRight" activeCell="AN83" sqref="AN83:AN90"/>
      <selection pane="bottomLeft" activeCell="AN83" sqref="AN83:AN90"/>
      <selection pane="bottomRight" activeCell="AN83" sqref="AN83:AN90"/>
    </sheetView>
  </sheetViews>
  <sheetFormatPr defaultColWidth="19.5546875" defaultRowHeight="14.4" outlineLevelCol="1" x14ac:dyDescent="0.3"/>
  <cols>
    <col min="1" max="1" width="11.6640625" style="1" customWidth="1"/>
    <col min="2" max="2" width="14.109375" style="1" hidden="1" customWidth="1"/>
    <col min="3" max="3" width="30.33203125" style="1" bestFit="1" customWidth="1"/>
    <col min="4" max="4" width="27.88671875" style="1" hidden="1" customWidth="1"/>
    <col min="5" max="5" width="10.21875" style="1" customWidth="1"/>
    <col min="6" max="6" width="13.88671875" style="1" customWidth="1" outlineLevel="1"/>
    <col min="7" max="7" width="33.6640625" style="1" customWidth="1" outlineLevel="1"/>
    <col min="8" max="8" width="19.44140625" style="1" customWidth="1" outlineLevel="1"/>
    <col min="9" max="9" width="18.21875" style="1" customWidth="1"/>
    <col min="10" max="10" width="16.44140625" style="1" hidden="1" customWidth="1"/>
    <col min="11" max="11" width="10.33203125" style="1" customWidth="1"/>
    <col min="12" max="12" width="3.6640625" style="1" customWidth="1" outlineLevel="1"/>
    <col min="13" max="13" width="4.5546875" style="55" customWidth="1" outlineLevel="1"/>
    <col min="14" max="14" width="4.5546875" style="1" customWidth="1" outlineLevel="1"/>
    <col min="15" max="15" width="4.5546875" style="55" customWidth="1" outlineLevel="1"/>
    <col min="16" max="22" width="4.5546875" style="1" customWidth="1" outlineLevel="1"/>
    <col min="23" max="23" width="3.77734375" style="1" customWidth="1" outlineLevel="1"/>
    <col min="24" max="26" width="4.5546875" style="1" customWidth="1" outlineLevel="1"/>
    <col min="27" max="29" width="3.109375" style="1" customWidth="1"/>
    <col min="30" max="30" width="3.44140625" style="1" customWidth="1"/>
    <col min="31" max="31" width="3.33203125" style="1" customWidth="1"/>
    <col min="32" max="57" width="3.109375" style="1" customWidth="1"/>
    <col min="58" max="58" width="3.6640625" style="1" customWidth="1"/>
    <col min="59" max="59" width="11.109375" style="1" customWidth="1"/>
    <col min="60" max="60" width="22.6640625" style="1" hidden="1" customWidth="1"/>
    <col min="61" max="61" width="16.33203125" style="1" hidden="1" customWidth="1"/>
    <col min="62" max="83" width="19.5546875" style="1"/>
    <col min="84" max="84" width="6" style="1" bestFit="1" customWidth="1"/>
    <col min="85" max="85" width="2.88671875" style="1" bestFit="1" customWidth="1"/>
    <col min="86" max="87" width="3" style="1" bestFit="1" customWidth="1"/>
    <col min="88" max="88" width="5" style="1" bestFit="1" customWidth="1"/>
    <col min="89" max="89" width="2.88671875" style="1" bestFit="1" customWidth="1"/>
    <col min="90" max="90" width="3" style="1" bestFit="1" customWidth="1"/>
    <col min="91" max="94" width="2.88671875" style="1" bestFit="1" customWidth="1"/>
    <col min="95" max="95" width="4" style="1" bestFit="1" customWidth="1"/>
    <col min="96" max="97" width="2.88671875" style="1" bestFit="1" customWidth="1"/>
    <col min="98" max="98" width="4" style="1" bestFit="1" customWidth="1"/>
    <col min="99" max="100" width="19.5546875" style="1"/>
    <col min="101" max="113" width="2.88671875" style="1" bestFit="1" customWidth="1"/>
    <col min="114" max="16384" width="19.5546875" style="1"/>
  </cols>
  <sheetData>
    <row r="1" spans="1:71" ht="22.8" customHeight="1" x14ac:dyDescent="0.3">
      <c r="A1" s="274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6"/>
      <c r="AA1" s="272">
        <v>46082</v>
      </c>
      <c r="AB1" s="272">
        <f t="shared" ref="AB1:BE1" si="0">AA1+1</f>
        <v>46083</v>
      </c>
      <c r="AC1" s="272">
        <f t="shared" si="0"/>
        <v>46084</v>
      </c>
      <c r="AD1" s="272">
        <f t="shared" si="0"/>
        <v>46085</v>
      </c>
      <c r="AE1" s="272">
        <f t="shared" si="0"/>
        <v>46086</v>
      </c>
      <c r="AF1" s="272">
        <f t="shared" si="0"/>
        <v>46087</v>
      </c>
      <c r="AG1" s="272">
        <f t="shared" si="0"/>
        <v>46088</v>
      </c>
      <c r="AH1" s="272">
        <f t="shared" si="0"/>
        <v>46089</v>
      </c>
      <c r="AI1" s="272">
        <f t="shared" si="0"/>
        <v>46090</v>
      </c>
      <c r="AJ1" s="272">
        <f t="shared" si="0"/>
        <v>46091</v>
      </c>
      <c r="AK1" s="272">
        <f t="shared" si="0"/>
        <v>46092</v>
      </c>
      <c r="AL1" s="272">
        <f t="shared" si="0"/>
        <v>46093</v>
      </c>
      <c r="AM1" s="272">
        <f t="shared" si="0"/>
        <v>46094</v>
      </c>
      <c r="AN1" s="272">
        <f t="shared" si="0"/>
        <v>46095</v>
      </c>
      <c r="AO1" s="272">
        <f t="shared" si="0"/>
        <v>46096</v>
      </c>
      <c r="AP1" s="272">
        <f t="shared" si="0"/>
        <v>46097</v>
      </c>
      <c r="AQ1" s="272">
        <f t="shared" si="0"/>
        <v>46098</v>
      </c>
      <c r="AR1" s="272">
        <f t="shared" si="0"/>
        <v>46099</v>
      </c>
      <c r="AS1" s="272">
        <f t="shared" si="0"/>
        <v>46100</v>
      </c>
      <c r="AT1" s="272">
        <f t="shared" si="0"/>
        <v>46101</v>
      </c>
      <c r="AU1" s="272">
        <f t="shared" si="0"/>
        <v>46102</v>
      </c>
      <c r="AV1" s="272">
        <f t="shared" si="0"/>
        <v>46103</v>
      </c>
      <c r="AW1" s="272">
        <f t="shared" si="0"/>
        <v>46104</v>
      </c>
      <c r="AX1" s="272">
        <f t="shared" si="0"/>
        <v>46105</v>
      </c>
      <c r="AY1" s="272">
        <f t="shared" si="0"/>
        <v>46106</v>
      </c>
      <c r="AZ1" s="272">
        <f t="shared" si="0"/>
        <v>46107</v>
      </c>
      <c r="BA1" s="272">
        <f t="shared" si="0"/>
        <v>46108</v>
      </c>
      <c r="BB1" s="272">
        <f t="shared" si="0"/>
        <v>46109</v>
      </c>
      <c r="BC1" s="272">
        <f t="shared" si="0"/>
        <v>46110</v>
      </c>
      <c r="BD1" s="272">
        <f t="shared" si="0"/>
        <v>46111</v>
      </c>
      <c r="BE1" s="272">
        <f t="shared" si="0"/>
        <v>46112</v>
      </c>
    </row>
    <row r="2" spans="1:71" ht="120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  <c r="L2" s="4" t="s">
        <v>12</v>
      </c>
      <c r="M2" s="5" t="s">
        <v>13</v>
      </c>
      <c r="N2" s="4" t="s">
        <v>14</v>
      </c>
      <c r="O2" s="5" t="s">
        <v>15</v>
      </c>
      <c r="P2" s="6" t="s">
        <v>16</v>
      </c>
      <c r="Q2" s="4" t="s">
        <v>17</v>
      </c>
      <c r="R2" s="4" t="s">
        <v>18</v>
      </c>
      <c r="S2" s="6" t="s">
        <v>19</v>
      </c>
      <c r="T2" s="7" t="s">
        <v>20</v>
      </c>
      <c r="U2" s="4" t="s">
        <v>21</v>
      </c>
      <c r="V2" s="4" t="s">
        <v>22</v>
      </c>
      <c r="W2" s="4" t="s">
        <v>23</v>
      </c>
      <c r="X2" s="8" t="s">
        <v>24</v>
      </c>
      <c r="Y2" s="8" t="s">
        <v>25</v>
      </c>
      <c r="Z2" s="6" t="s">
        <v>26</v>
      </c>
      <c r="AA2" s="273"/>
      <c r="AB2" s="273"/>
      <c r="AC2" s="273"/>
      <c r="AD2" s="273"/>
      <c r="AE2" s="273"/>
      <c r="AF2" s="273"/>
      <c r="AG2" s="273"/>
      <c r="AH2" s="273"/>
      <c r="AI2" s="273"/>
      <c r="AJ2" s="273"/>
      <c r="AK2" s="273"/>
      <c r="AL2" s="273"/>
      <c r="AM2" s="273"/>
      <c r="AN2" s="273"/>
      <c r="AO2" s="273"/>
      <c r="AP2" s="273"/>
      <c r="AQ2" s="273"/>
      <c r="AR2" s="273"/>
      <c r="AS2" s="273"/>
      <c r="AT2" s="273"/>
      <c r="AU2" s="273"/>
      <c r="AV2" s="273"/>
      <c r="AW2" s="273"/>
      <c r="AX2" s="273"/>
      <c r="AY2" s="273"/>
      <c r="AZ2" s="273"/>
      <c r="BA2" s="273"/>
      <c r="BB2" s="273"/>
      <c r="BC2" s="273"/>
      <c r="BD2" s="273"/>
      <c r="BE2" s="273"/>
      <c r="BG2" s="9" t="s">
        <v>27</v>
      </c>
      <c r="BJ2" s="9"/>
      <c r="BK2" s="10"/>
      <c r="BS2" s="11"/>
    </row>
    <row r="3" spans="1:71" ht="13.8" customHeight="1" x14ac:dyDescent="0.3">
      <c r="A3" s="99" t="s">
        <v>184</v>
      </c>
      <c r="B3" s="100"/>
      <c r="C3" s="100" t="s">
        <v>185</v>
      </c>
      <c r="D3" s="101"/>
      <c r="E3" s="100" t="s">
        <v>186</v>
      </c>
      <c r="F3" s="100" t="s">
        <v>187</v>
      </c>
      <c r="G3" s="100" t="s">
        <v>188</v>
      </c>
      <c r="H3" s="102" t="s">
        <v>189</v>
      </c>
      <c r="I3" s="102"/>
      <c r="J3" s="12"/>
      <c r="K3" s="13">
        <v>46076</v>
      </c>
      <c r="L3" s="14" t="s">
        <v>28</v>
      </c>
      <c r="M3" s="15">
        <f t="shared" ref="M3:M13" si="1">N3+Q3+U3</f>
        <v>31</v>
      </c>
      <c r="N3" s="15">
        <f t="shared" ref="N3:N13" si="2">O3+R3+(COUNTIF(AA3:BE3,"P/2")/2)+(COUNTIF(AA3:BE3,"TR-P/2")/2)</f>
        <v>21</v>
      </c>
      <c r="O3" s="15">
        <f t="shared" ref="O3:O13" si="3">COUNTIF(AA3:BE3,"P")+COUNTIF(AA3:BE3,"RP")+COUNTIF(AA3:BE3,"UT-RP")+COUNTIF(AA3:BE3,"AT-RP")+COUNTIF(AA3:BE3,"AT")+COUNTIF(AA3:BE3,"UT")+COUNTIF(AA3:BE3,"MU")+COUNTIF(AA3:BE3,"AT-MU")+COUNTIF(AA3:BE3,"UT-MU")+COUNTIF(AA3:BE3,"EL")+COUNTIF(AA3:BE3,"UT-EL")+COUNTIF(AA3:BE3,"AT-EL")+COUNTIF(AA3:BE3,"EL-MU")+COUNTIF(AA3:BE3,"TR")+COUNTIF(AA3:BE3,"TR-MU")+COUNTIF(AA3:BE3,"TR-EL")+COUNTIF(AA3:BE3,"TR-AT")+COUNTIF(AA3:BE3,"TR-UT")+COUNTIF(AA3:BE3,"TR-P")+(COUNTIF(AA3:BE3,"P/2")/2)</f>
        <v>21</v>
      </c>
      <c r="P3" s="15">
        <f t="shared" ref="P3:P13" si="4">COUNTIF(AA3:BE3,"Leave")</f>
        <v>0</v>
      </c>
      <c r="Q3" s="15">
        <f t="shared" ref="Q3:Q13" si="5">COUNTIF(AA3:BE3,"Off")+COUNTIF(AA3:BE3,"TR-Off")</f>
        <v>10</v>
      </c>
      <c r="R3" s="15">
        <f t="shared" ref="R3:R13" si="6">COUNTIF(AA3:BE3,"NCNS")+COUNTIF(AA3:BE3,"A")+COUNTIF(AA3:BE3,"U")+COUNTIF(AA3:BE3,"SL")+COUNTIF(AA3:BE3,"UC")+COUNTIF(AA3:BE3,"TR-UC")+COUNTIF(AA3:BE3,"TR-U")+COUNTIF(AA3:BE3,"TR-NCNS")</f>
        <v>0</v>
      </c>
      <c r="S3" s="15">
        <f t="shared" ref="S3:S13" si="7">(COUNTIF(AA3:BE3,"A")+(COUNTIF(AA3:BE3,"CL")+(COUNTIF(AA3:BE3,"SL"))))</f>
        <v>0</v>
      </c>
      <c r="T3" s="15">
        <f t="shared" ref="T3:T13" si="8">COUNTIF(AA3:BE3,"EL")+COUNTIF(AA3:BE3,"AT-EL")+COUNTIF(AA3:BE3,"UT-EL")+COUNTIF(AA3:BE3,"EL-MU")++COUNTIF(AA3:BE3,"TR-EL")</f>
        <v>0</v>
      </c>
      <c r="U3" s="15">
        <f t="shared" ref="U3:U13" si="9">(COUNTIF(AA3:BE3,"Leave")+(COUNTIF(AA3:BE3,"CL")+(COUNTIF(AA3:BE3,"AU")))+(COUNTIF(AA3:BE3,"TR-AU"))+(COUNTIF(AA3:BE3,"ML")))</f>
        <v>0</v>
      </c>
      <c r="V3" s="16">
        <f t="shared" ref="V3:V13" si="10">COUNTIF(AA3:BE3,"AU")+COUNTIF(AA3:BE3,"U")+COUNTIF(AA3:BE3,"UC")+COUNTIF(AA3:BE3,"NCNS")+COUNTIF(AA3:BE3,"TR-AU")+COUNTIF(AA3:BE3,"TR-U")+COUNTIF(AA3:BE3,"TR-UC")+COUNTIF(AA3:BE3,"TR-NCNS")+(COUNTIF(AA3:BE3,"P/2")/2)+(COUNTIF(AA3:BE3,"TR-P/2")/2)</f>
        <v>0</v>
      </c>
      <c r="W3" s="15">
        <f t="shared" ref="W3:W13" si="11">COUNTIF(AA3:BE3,"AT-RP")+COUNTIF(AA3:BE3,"AT")+COUNTIF(AA3:BE3,"AT-MU")+COUNTIF(AA3:BE3,"AT-EL")+COUNTIF(AA3:BE3,"TR-AT")+COUNTIF(AA3:BE3,"UT-RP")+COUNTIF(AA3:BE3,"UT")+COUNTIF(AA3:BE3,"UT-MU")+COUNTIF(AA3:BE3,"UT-EL")+COUNTIF(AA3:BE3,"TR-UT")</f>
        <v>6</v>
      </c>
      <c r="X3" s="17">
        <f t="shared" ref="X3:X13" si="12">COUNTIF(AA3:BE3,"MU")+COUNTIF(AA3:BE3,"UT-MU")+COUNTIF(AA3:BE3,"EL-MU")+COUNTIF(AA3:BE3,"TR-MU")</f>
        <v>0</v>
      </c>
      <c r="Y3" s="17">
        <f t="shared" ref="Y3:Y13" si="13">COUNTIF(AA3:BE3,"ML")</f>
        <v>0</v>
      </c>
      <c r="Z3" s="16">
        <f t="shared" ref="Z3:Z13" si="14">V3+S3+P3+Y3</f>
        <v>0</v>
      </c>
      <c r="AA3" s="30" t="s">
        <v>31</v>
      </c>
      <c r="AB3" s="32" t="s">
        <v>30</v>
      </c>
      <c r="AC3" s="18" t="s">
        <v>30</v>
      </c>
      <c r="AD3" s="18" t="s">
        <v>30</v>
      </c>
      <c r="AE3" s="18" t="s">
        <v>30</v>
      </c>
      <c r="AF3" s="18" t="s">
        <v>30</v>
      </c>
      <c r="AG3" s="30" t="s">
        <v>31</v>
      </c>
      <c r="AH3" s="30" t="s">
        <v>31</v>
      </c>
      <c r="AI3" s="32" t="s">
        <v>32</v>
      </c>
      <c r="AJ3" s="18" t="s">
        <v>30</v>
      </c>
      <c r="AK3" s="32" t="s">
        <v>32</v>
      </c>
      <c r="AL3" s="32" t="s">
        <v>30</v>
      </c>
      <c r="AM3" s="32" t="s">
        <v>32</v>
      </c>
      <c r="AN3" s="30" t="s">
        <v>31</v>
      </c>
      <c r="AO3" s="30" t="s">
        <v>31</v>
      </c>
      <c r="AP3" s="32" t="s">
        <v>30</v>
      </c>
      <c r="AQ3" s="18" t="s">
        <v>30</v>
      </c>
      <c r="AR3" s="18" t="s">
        <v>30</v>
      </c>
      <c r="AS3" s="32" t="s">
        <v>30</v>
      </c>
      <c r="AT3" s="30" t="s">
        <v>31</v>
      </c>
      <c r="AU3" s="30" t="s">
        <v>31</v>
      </c>
      <c r="AV3" s="30" t="s">
        <v>31</v>
      </c>
      <c r="AW3" s="108" t="s">
        <v>30</v>
      </c>
      <c r="AX3" s="18" t="s">
        <v>30</v>
      </c>
      <c r="AY3" s="18" t="s">
        <v>30</v>
      </c>
      <c r="AZ3" s="32" t="s">
        <v>32</v>
      </c>
      <c r="BA3" s="18" t="s">
        <v>30</v>
      </c>
      <c r="BB3" s="30" t="s">
        <v>31</v>
      </c>
      <c r="BC3" s="30" t="s">
        <v>31</v>
      </c>
      <c r="BD3" s="32" t="s">
        <v>32</v>
      </c>
      <c r="BE3" s="32" t="s">
        <v>32</v>
      </c>
      <c r="BF3" s="19"/>
      <c r="BG3" s="20">
        <f t="shared" ref="BG3:BG66" si="15">COUNTBLANK(AA3:BE3)</f>
        <v>0</v>
      </c>
      <c r="BH3" s="21"/>
      <c r="BJ3" s="22"/>
      <c r="BN3" s="11"/>
      <c r="BS3" s="11"/>
    </row>
    <row r="4" spans="1:71" x14ac:dyDescent="0.3">
      <c r="A4" s="103" t="s">
        <v>190</v>
      </c>
      <c r="B4" s="103">
        <v>5503</v>
      </c>
      <c r="C4" s="104" t="s">
        <v>191</v>
      </c>
      <c r="D4" s="105"/>
      <c r="E4" s="104" t="s">
        <v>192</v>
      </c>
      <c r="F4" s="104" t="s">
        <v>193</v>
      </c>
      <c r="G4" s="104" t="s">
        <v>194</v>
      </c>
      <c r="H4" s="106" t="s">
        <v>195</v>
      </c>
      <c r="I4" s="106"/>
      <c r="J4" s="12" t="s">
        <v>196</v>
      </c>
      <c r="K4" s="13">
        <v>45796</v>
      </c>
      <c r="L4" s="14" t="s">
        <v>28</v>
      </c>
      <c r="M4" s="15">
        <f t="shared" si="1"/>
        <v>31</v>
      </c>
      <c r="N4" s="15">
        <f t="shared" si="2"/>
        <v>21</v>
      </c>
      <c r="O4" s="15">
        <f t="shared" si="3"/>
        <v>18</v>
      </c>
      <c r="P4" s="15">
        <f t="shared" si="4"/>
        <v>0</v>
      </c>
      <c r="Q4" s="15">
        <f t="shared" si="5"/>
        <v>10</v>
      </c>
      <c r="R4" s="15">
        <f t="shared" si="6"/>
        <v>2</v>
      </c>
      <c r="S4" s="15">
        <f t="shared" si="7"/>
        <v>0</v>
      </c>
      <c r="T4" s="15">
        <f t="shared" si="8"/>
        <v>0</v>
      </c>
      <c r="U4" s="15">
        <f t="shared" si="9"/>
        <v>0</v>
      </c>
      <c r="V4" s="16">
        <f t="shared" si="10"/>
        <v>3</v>
      </c>
      <c r="W4" s="15">
        <f t="shared" si="11"/>
        <v>1</v>
      </c>
      <c r="X4" s="17">
        <f t="shared" si="12"/>
        <v>0</v>
      </c>
      <c r="Y4" s="17">
        <f t="shared" si="13"/>
        <v>0</v>
      </c>
      <c r="Z4" s="16">
        <f t="shared" si="14"/>
        <v>3</v>
      </c>
      <c r="AA4" s="30" t="s">
        <v>31</v>
      </c>
      <c r="AB4" s="18" t="s">
        <v>30</v>
      </c>
      <c r="AC4" s="18" t="s">
        <v>30</v>
      </c>
      <c r="AD4" s="18" t="s">
        <v>30</v>
      </c>
      <c r="AE4" s="18" t="s">
        <v>30</v>
      </c>
      <c r="AF4" s="18" t="s">
        <v>30</v>
      </c>
      <c r="AG4" s="30" t="s">
        <v>31</v>
      </c>
      <c r="AH4" s="30" t="s">
        <v>31</v>
      </c>
      <c r="AI4" s="18" t="s">
        <v>30</v>
      </c>
      <c r="AJ4" s="18" t="s">
        <v>30</v>
      </c>
      <c r="AK4" s="32" t="s">
        <v>32</v>
      </c>
      <c r="AL4" s="18" t="s">
        <v>30</v>
      </c>
      <c r="AM4" s="18" t="s">
        <v>30</v>
      </c>
      <c r="AN4" s="30" t="s">
        <v>31</v>
      </c>
      <c r="AO4" s="30" t="s">
        <v>31</v>
      </c>
      <c r="AP4" s="18" t="s">
        <v>30</v>
      </c>
      <c r="AQ4" s="18" t="s">
        <v>30</v>
      </c>
      <c r="AR4" s="18" t="s">
        <v>30</v>
      </c>
      <c r="AS4" s="108" t="s">
        <v>34</v>
      </c>
      <c r="AT4" s="30" t="s">
        <v>31</v>
      </c>
      <c r="AU4" s="30" t="s">
        <v>31</v>
      </c>
      <c r="AV4" s="30" t="s">
        <v>31</v>
      </c>
      <c r="AW4" s="108" t="s">
        <v>34</v>
      </c>
      <c r="AX4" s="32" t="s">
        <v>30</v>
      </c>
      <c r="AY4" s="31" t="s">
        <v>29</v>
      </c>
      <c r="AZ4" s="18" t="s">
        <v>30</v>
      </c>
      <c r="BA4" s="31" t="s">
        <v>29</v>
      </c>
      <c r="BB4" s="30" t="s">
        <v>31</v>
      </c>
      <c r="BC4" s="30" t="s">
        <v>31</v>
      </c>
      <c r="BD4" s="18" t="s">
        <v>30</v>
      </c>
      <c r="BE4" s="18" t="s">
        <v>30</v>
      </c>
      <c r="BG4" s="20">
        <f t="shared" si="15"/>
        <v>0</v>
      </c>
      <c r="BH4" s="21"/>
      <c r="BJ4" s="22"/>
      <c r="BN4" s="11"/>
      <c r="BS4" s="11"/>
    </row>
    <row r="5" spans="1:71" x14ac:dyDescent="0.3">
      <c r="A5" s="103" t="s">
        <v>197</v>
      </c>
      <c r="B5" s="103"/>
      <c r="C5" s="104" t="s">
        <v>198</v>
      </c>
      <c r="D5" s="105"/>
      <c r="E5" s="104" t="s">
        <v>186</v>
      </c>
      <c r="F5" s="104" t="s">
        <v>199</v>
      </c>
      <c r="G5" s="104" t="s">
        <v>200</v>
      </c>
      <c r="H5" s="106" t="s">
        <v>201</v>
      </c>
      <c r="I5" s="106"/>
      <c r="J5" s="12" t="s">
        <v>202</v>
      </c>
      <c r="K5" s="13">
        <v>45845</v>
      </c>
      <c r="L5" s="14" t="s">
        <v>28</v>
      </c>
      <c r="M5" s="15">
        <f t="shared" si="1"/>
        <v>31</v>
      </c>
      <c r="N5" s="15">
        <f t="shared" si="2"/>
        <v>21</v>
      </c>
      <c r="O5" s="15">
        <f t="shared" si="3"/>
        <v>21</v>
      </c>
      <c r="P5" s="15">
        <f t="shared" si="4"/>
        <v>0</v>
      </c>
      <c r="Q5" s="15">
        <f t="shared" si="5"/>
        <v>10</v>
      </c>
      <c r="R5" s="15">
        <f t="shared" si="6"/>
        <v>0</v>
      </c>
      <c r="S5" s="15">
        <f t="shared" si="7"/>
        <v>0</v>
      </c>
      <c r="T5" s="15">
        <f t="shared" si="8"/>
        <v>0</v>
      </c>
      <c r="U5" s="15">
        <f t="shared" si="9"/>
        <v>0</v>
      </c>
      <c r="V5" s="16">
        <f t="shared" si="10"/>
        <v>0</v>
      </c>
      <c r="W5" s="15">
        <f t="shared" si="11"/>
        <v>0</v>
      </c>
      <c r="X5" s="17">
        <f t="shared" si="12"/>
        <v>0</v>
      </c>
      <c r="Y5" s="17">
        <f t="shared" si="13"/>
        <v>0</v>
      </c>
      <c r="Z5" s="16">
        <f t="shared" si="14"/>
        <v>0</v>
      </c>
      <c r="AA5" s="30" t="s">
        <v>31</v>
      </c>
      <c r="AB5" s="18" t="s">
        <v>30</v>
      </c>
      <c r="AC5" s="18" t="s">
        <v>30</v>
      </c>
      <c r="AD5" s="18" t="s">
        <v>30</v>
      </c>
      <c r="AE5" s="18" t="s">
        <v>30</v>
      </c>
      <c r="AF5" s="18" t="s">
        <v>30</v>
      </c>
      <c r="AG5" s="30" t="s">
        <v>31</v>
      </c>
      <c r="AH5" s="30" t="s">
        <v>31</v>
      </c>
      <c r="AI5" s="18" t="s">
        <v>30</v>
      </c>
      <c r="AJ5" s="18" t="s">
        <v>30</v>
      </c>
      <c r="AK5" s="18" t="s">
        <v>30</v>
      </c>
      <c r="AL5" s="18" t="s">
        <v>30</v>
      </c>
      <c r="AM5" s="18" t="s">
        <v>30</v>
      </c>
      <c r="AN5" s="30" t="s">
        <v>31</v>
      </c>
      <c r="AO5" s="30" t="s">
        <v>31</v>
      </c>
      <c r="AP5" s="18" t="s">
        <v>30</v>
      </c>
      <c r="AQ5" s="18" t="s">
        <v>30</v>
      </c>
      <c r="AR5" s="18" t="s">
        <v>30</v>
      </c>
      <c r="AS5" s="108" t="s">
        <v>30</v>
      </c>
      <c r="AT5" s="30" t="s">
        <v>31</v>
      </c>
      <c r="AU5" s="30" t="s">
        <v>31</v>
      </c>
      <c r="AV5" s="30" t="s">
        <v>31</v>
      </c>
      <c r="AW5" s="18" t="s">
        <v>30</v>
      </c>
      <c r="AX5" s="18" t="s">
        <v>30</v>
      </c>
      <c r="AY5" s="18" t="s">
        <v>30</v>
      </c>
      <c r="AZ5" s="32" t="s">
        <v>30</v>
      </c>
      <c r="BA5" s="18" t="s">
        <v>30</v>
      </c>
      <c r="BB5" s="30" t="s">
        <v>31</v>
      </c>
      <c r="BC5" s="30" t="s">
        <v>31</v>
      </c>
      <c r="BD5" s="18" t="s">
        <v>30</v>
      </c>
      <c r="BE5" s="18" t="s">
        <v>30</v>
      </c>
      <c r="BG5" s="20">
        <f t="shared" si="15"/>
        <v>0</v>
      </c>
      <c r="BH5" s="21"/>
      <c r="BJ5" s="22"/>
      <c r="BS5" s="11"/>
    </row>
    <row r="6" spans="1:71" ht="15" customHeight="1" x14ac:dyDescent="0.3">
      <c r="A6" s="103" t="s">
        <v>203</v>
      </c>
      <c r="B6" s="103"/>
      <c r="C6" s="104" t="s">
        <v>204</v>
      </c>
      <c r="D6" s="105"/>
      <c r="E6" s="104" t="s">
        <v>186</v>
      </c>
      <c r="F6" s="104" t="s">
        <v>187</v>
      </c>
      <c r="G6" s="104" t="s">
        <v>188</v>
      </c>
      <c r="H6" s="106" t="s">
        <v>201</v>
      </c>
      <c r="I6" s="106"/>
      <c r="J6" s="12" t="s">
        <v>205</v>
      </c>
      <c r="K6" s="13">
        <v>45965</v>
      </c>
      <c r="L6" s="14" t="s">
        <v>206</v>
      </c>
      <c r="M6" s="15">
        <f t="shared" si="1"/>
        <v>31</v>
      </c>
      <c r="N6" s="15">
        <f t="shared" si="2"/>
        <v>21</v>
      </c>
      <c r="O6" s="15">
        <f t="shared" si="3"/>
        <v>16</v>
      </c>
      <c r="P6" s="15">
        <f t="shared" si="4"/>
        <v>0</v>
      </c>
      <c r="Q6" s="15">
        <f t="shared" si="5"/>
        <v>10</v>
      </c>
      <c r="R6" s="15">
        <f t="shared" si="6"/>
        <v>5</v>
      </c>
      <c r="S6" s="15">
        <f t="shared" si="7"/>
        <v>0</v>
      </c>
      <c r="T6" s="15">
        <f t="shared" si="8"/>
        <v>0</v>
      </c>
      <c r="U6" s="15">
        <f t="shared" si="9"/>
        <v>0</v>
      </c>
      <c r="V6" s="16">
        <f t="shared" si="10"/>
        <v>5</v>
      </c>
      <c r="W6" s="15">
        <f t="shared" si="11"/>
        <v>0</v>
      </c>
      <c r="X6" s="17">
        <f t="shared" si="12"/>
        <v>0</v>
      </c>
      <c r="Y6" s="17">
        <f t="shared" si="13"/>
        <v>0</v>
      </c>
      <c r="Z6" s="16">
        <f t="shared" si="14"/>
        <v>5</v>
      </c>
      <c r="AA6" s="30" t="s">
        <v>31</v>
      </c>
      <c r="AB6" s="108" t="s">
        <v>30</v>
      </c>
      <c r="AC6" s="108" t="s">
        <v>30</v>
      </c>
      <c r="AD6" s="108" t="s">
        <v>30</v>
      </c>
      <c r="AE6" s="108" t="s">
        <v>30</v>
      </c>
      <c r="AF6" s="108" t="s">
        <v>30</v>
      </c>
      <c r="AG6" s="30" t="s">
        <v>31</v>
      </c>
      <c r="AH6" s="30" t="s">
        <v>31</v>
      </c>
      <c r="AI6" s="108" t="s">
        <v>30</v>
      </c>
      <c r="AJ6" s="108" t="s">
        <v>30</v>
      </c>
      <c r="AK6" s="108" t="s">
        <v>30</v>
      </c>
      <c r="AL6" s="108" t="s">
        <v>30</v>
      </c>
      <c r="AM6" s="108" t="s">
        <v>30</v>
      </c>
      <c r="AN6" s="30" t="s">
        <v>31</v>
      </c>
      <c r="AO6" s="30" t="s">
        <v>31</v>
      </c>
      <c r="AP6" s="108" t="s">
        <v>30</v>
      </c>
      <c r="AQ6" s="108" t="s">
        <v>30</v>
      </c>
      <c r="AR6" s="31" t="s">
        <v>29</v>
      </c>
      <c r="AS6" s="108" t="s">
        <v>30</v>
      </c>
      <c r="AT6" s="30" t="s">
        <v>31</v>
      </c>
      <c r="AU6" s="30" t="s">
        <v>31</v>
      </c>
      <c r="AV6" s="30" t="s">
        <v>31</v>
      </c>
      <c r="AW6" s="31" t="s">
        <v>29</v>
      </c>
      <c r="AX6" s="31" t="s">
        <v>29</v>
      </c>
      <c r="AY6" s="31" t="s">
        <v>29</v>
      </c>
      <c r="AZ6" s="108" t="s">
        <v>30</v>
      </c>
      <c r="BA6" s="31" t="s">
        <v>29</v>
      </c>
      <c r="BB6" s="30" t="s">
        <v>31</v>
      </c>
      <c r="BC6" s="30" t="s">
        <v>31</v>
      </c>
      <c r="BD6" s="108" t="s">
        <v>30</v>
      </c>
      <c r="BE6" s="108" t="s">
        <v>30</v>
      </c>
      <c r="BG6" s="20">
        <f t="shared" si="15"/>
        <v>0</v>
      </c>
      <c r="BH6" s="21"/>
      <c r="BJ6" s="22"/>
      <c r="BS6" s="11"/>
    </row>
    <row r="7" spans="1:71" ht="15" customHeight="1" x14ac:dyDescent="0.3">
      <c r="A7" s="103" t="s">
        <v>207</v>
      </c>
      <c r="B7" s="103"/>
      <c r="C7" s="104" t="s">
        <v>208</v>
      </c>
      <c r="D7" s="105"/>
      <c r="E7" s="104" t="s">
        <v>209</v>
      </c>
      <c r="F7" s="104" t="s">
        <v>187</v>
      </c>
      <c r="G7" s="104" t="s">
        <v>210</v>
      </c>
      <c r="H7" s="106" t="s">
        <v>201</v>
      </c>
      <c r="I7" s="106"/>
      <c r="J7" s="12" t="s">
        <v>35</v>
      </c>
      <c r="K7" s="13">
        <v>46009</v>
      </c>
      <c r="L7" s="14" t="s">
        <v>28</v>
      </c>
      <c r="M7" s="15">
        <f t="shared" si="1"/>
        <v>31</v>
      </c>
      <c r="N7" s="15">
        <f t="shared" si="2"/>
        <v>21</v>
      </c>
      <c r="O7" s="15">
        <f t="shared" si="3"/>
        <v>21</v>
      </c>
      <c r="P7" s="15">
        <f t="shared" si="4"/>
        <v>0</v>
      </c>
      <c r="Q7" s="15">
        <f t="shared" si="5"/>
        <v>10</v>
      </c>
      <c r="R7" s="15">
        <f t="shared" si="6"/>
        <v>0</v>
      </c>
      <c r="S7" s="15">
        <f t="shared" si="7"/>
        <v>0</v>
      </c>
      <c r="T7" s="15">
        <f t="shared" si="8"/>
        <v>0</v>
      </c>
      <c r="U7" s="15">
        <f t="shared" si="9"/>
        <v>0</v>
      </c>
      <c r="V7" s="16">
        <f t="shared" si="10"/>
        <v>0</v>
      </c>
      <c r="W7" s="15">
        <f t="shared" si="11"/>
        <v>0</v>
      </c>
      <c r="X7" s="17">
        <f t="shared" si="12"/>
        <v>0</v>
      </c>
      <c r="Y7" s="17">
        <f t="shared" si="13"/>
        <v>0</v>
      </c>
      <c r="Z7" s="16">
        <f t="shared" si="14"/>
        <v>0</v>
      </c>
      <c r="AA7" s="30" t="s">
        <v>31</v>
      </c>
      <c r="AB7" s="32" t="s">
        <v>30</v>
      </c>
      <c r="AC7" s="18" t="s">
        <v>30</v>
      </c>
      <c r="AD7" s="32" t="s">
        <v>30</v>
      </c>
      <c r="AE7" s="32" t="s">
        <v>30</v>
      </c>
      <c r="AF7" s="18" t="s">
        <v>30</v>
      </c>
      <c r="AG7" s="30" t="s">
        <v>31</v>
      </c>
      <c r="AH7" s="30" t="s">
        <v>31</v>
      </c>
      <c r="AI7" s="18" t="s">
        <v>30</v>
      </c>
      <c r="AJ7" s="18" t="s">
        <v>30</v>
      </c>
      <c r="AK7" s="18" t="s">
        <v>30</v>
      </c>
      <c r="AL7" s="18" t="s">
        <v>30</v>
      </c>
      <c r="AM7" s="18" t="s">
        <v>30</v>
      </c>
      <c r="AN7" s="30" t="s">
        <v>31</v>
      </c>
      <c r="AO7" s="30" t="s">
        <v>31</v>
      </c>
      <c r="AP7" s="32" t="s">
        <v>30</v>
      </c>
      <c r="AQ7" s="18" t="s">
        <v>30</v>
      </c>
      <c r="AR7" s="18" t="s">
        <v>30</v>
      </c>
      <c r="AS7" s="108" t="s">
        <v>30</v>
      </c>
      <c r="AT7" s="30" t="s">
        <v>31</v>
      </c>
      <c r="AU7" s="30" t="s">
        <v>31</v>
      </c>
      <c r="AV7" s="30" t="s">
        <v>31</v>
      </c>
      <c r="AW7" s="108" t="s">
        <v>30</v>
      </c>
      <c r="AX7" s="18" t="s">
        <v>30</v>
      </c>
      <c r="AY7" s="18" t="s">
        <v>30</v>
      </c>
      <c r="AZ7" s="32" t="s">
        <v>30</v>
      </c>
      <c r="BA7" s="18" t="s">
        <v>30</v>
      </c>
      <c r="BB7" s="30" t="s">
        <v>31</v>
      </c>
      <c r="BC7" s="30" t="s">
        <v>31</v>
      </c>
      <c r="BD7" s="32" t="s">
        <v>30</v>
      </c>
      <c r="BE7" s="108" t="s">
        <v>30</v>
      </c>
      <c r="BG7" s="20">
        <f t="shared" si="15"/>
        <v>0</v>
      </c>
      <c r="BH7" s="21"/>
      <c r="BJ7" s="22"/>
      <c r="BN7" s="11"/>
      <c r="BS7" s="11"/>
    </row>
    <row r="8" spans="1:71" x14ac:dyDescent="0.3">
      <c r="A8" s="103" t="s">
        <v>211</v>
      </c>
      <c r="B8" s="103">
        <v>2394</v>
      </c>
      <c r="C8" s="104" t="s">
        <v>212</v>
      </c>
      <c r="D8" s="105"/>
      <c r="E8" s="104" t="s">
        <v>186</v>
      </c>
      <c r="F8" s="104" t="s">
        <v>199</v>
      </c>
      <c r="G8" s="104" t="s">
        <v>213</v>
      </c>
      <c r="H8" s="106" t="s">
        <v>214</v>
      </c>
      <c r="I8" s="106"/>
      <c r="J8" s="12" t="s">
        <v>202</v>
      </c>
      <c r="K8" s="13">
        <v>45810</v>
      </c>
      <c r="L8" s="14" t="s">
        <v>28</v>
      </c>
      <c r="M8" s="15">
        <f t="shared" si="1"/>
        <v>31</v>
      </c>
      <c r="N8" s="15">
        <f t="shared" si="2"/>
        <v>20</v>
      </c>
      <c r="O8" s="15">
        <f t="shared" si="3"/>
        <v>18.5</v>
      </c>
      <c r="P8" s="15">
        <f t="shared" si="4"/>
        <v>0</v>
      </c>
      <c r="Q8" s="15">
        <f t="shared" si="5"/>
        <v>11</v>
      </c>
      <c r="R8" s="15">
        <f t="shared" si="6"/>
        <v>1</v>
      </c>
      <c r="S8" s="15">
        <f t="shared" si="7"/>
        <v>0</v>
      </c>
      <c r="T8" s="15">
        <f t="shared" si="8"/>
        <v>0</v>
      </c>
      <c r="U8" s="15">
        <f t="shared" si="9"/>
        <v>0</v>
      </c>
      <c r="V8" s="16">
        <f t="shared" si="10"/>
        <v>1.5</v>
      </c>
      <c r="W8" s="15">
        <f t="shared" si="11"/>
        <v>8</v>
      </c>
      <c r="X8" s="17">
        <f t="shared" si="12"/>
        <v>0</v>
      </c>
      <c r="Y8" s="17">
        <f t="shared" si="13"/>
        <v>0</v>
      </c>
      <c r="Z8" s="16">
        <f t="shared" si="14"/>
        <v>1.5</v>
      </c>
      <c r="AA8" s="30" t="s">
        <v>31</v>
      </c>
      <c r="AB8" s="32" t="s">
        <v>30</v>
      </c>
      <c r="AC8" s="108" t="s">
        <v>30</v>
      </c>
      <c r="AD8" s="32" t="s">
        <v>30</v>
      </c>
      <c r="AE8" s="108" t="s">
        <v>30</v>
      </c>
      <c r="AF8" s="30" t="s">
        <v>31</v>
      </c>
      <c r="AG8" s="30" t="s">
        <v>31</v>
      </c>
      <c r="AH8" s="30" t="s">
        <v>31</v>
      </c>
      <c r="AI8" s="32" t="s">
        <v>32</v>
      </c>
      <c r="AJ8" s="32" t="s">
        <v>32</v>
      </c>
      <c r="AK8" s="32" t="s">
        <v>32</v>
      </c>
      <c r="AL8" s="32" t="s">
        <v>32</v>
      </c>
      <c r="AM8" s="32" t="s">
        <v>32</v>
      </c>
      <c r="AN8" s="30" t="s">
        <v>31</v>
      </c>
      <c r="AO8" s="30" t="s">
        <v>31</v>
      </c>
      <c r="AP8" s="32" t="s">
        <v>32</v>
      </c>
      <c r="AQ8" s="32" t="s">
        <v>32</v>
      </c>
      <c r="AR8" s="32" t="s">
        <v>32</v>
      </c>
      <c r="AS8" s="108" t="s">
        <v>34</v>
      </c>
      <c r="AT8" s="30" t="s">
        <v>31</v>
      </c>
      <c r="AU8" s="30" t="s">
        <v>31</v>
      </c>
      <c r="AV8" s="30" t="s">
        <v>31</v>
      </c>
      <c r="AW8" s="31" t="s">
        <v>29</v>
      </c>
      <c r="AX8" s="18" t="s">
        <v>30</v>
      </c>
      <c r="AY8" s="18" t="s">
        <v>30</v>
      </c>
      <c r="AZ8" s="18" t="s">
        <v>30</v>
      </c>
      <c r="BA8" s="32" t="s">
        <v>30</v>
      </c>
      <c r="BB8" s="30" t="s">
        <v>31</v>
      </c>
      <c r="BC8" s="30" t="s">
        <v>31</v>
      </c>
      <c r="BD8" s="18" t="s">
        <v>30</v>
      </c>
      <c r="BE8" s="18" t="s">
        <v>30</v>
      </c>
      <c r="BG8" s="20">
        <f t="shared" si="15"/>
        <v>0</v>
      </c>
      <c r="BH8" s="21"/>
      <c r="BJ8" s="22"/>
      <c r="BS8" s="11"/>
    </row>
    <row r="9" spans="1:71" ht="13.8" customHeight="1" x14ac:dyDescent="0.3">
      <c r="A9" s="103" t="s">
        <v>216</v>
      </c>
      <c r="B9" s="103">
        <v>2393</v>
      </c>
      <c r="C9" s="104" t="s">
        <v>217</v>
      </c>
      <c r="D9" s="105"/>
      <c r="E9" s="104" t="s">
        <v>186</v>
      </c>
      <c r="F9" s="104" t="s">
        <v>193</v>
      </c>
      <c r="G9" s="104" t="s">
        <v>218</v>
      </c>
      <c r="H9" s="106" t="s">
        <v>214</v>
      </c>
      <c r="I9" s="106"/>
      <c r="J9" s="12" t="s">
        <v>219</v>
      </c>
      <c r="K9" s="13">
        <v>45796</v>
      </c>
      <c r="L9" s="14" t="s">
        <v>28</v>
      </c>
      <c r="M9" s="15">
        <f t="shared" si="1"/>
        <v>31</v>
      </c>
      <c r="N9" s="15">
        <f t="shared" si="2"/>
        <v>20</v>
      </c>
      <c r="O9" s="15">
        <f t="shared" si="3"/>
        <v>20</v>
      </c>
      <c r="P9" s="15">
        <f t="shared" si="4"/>
        <v>0</v>
      </c>
      <c r="Q9" s="15">
        <f t="shared" si="5"/>
        <v>10</v>
      </c>
      <c r="R9" s="15">
        <f t="shared" si="6"/>
        <v>0</v>
      </c>
      <c r="S9" s="15">
        <f t="shared" si="7"/>
        <v>1</v>
      </c>
      <c r="T9" s="15">
        <f t="shared" si="8"/>
        <v>0</v>
      </c>
      <c r="U9" s="15">
        <f t="shared" si="9"/>
        <v>1</v>
      </c>
      <c r="V9" s="16">
        <f t="shared" si="10"/>
        <v>0</v>
      </c>
      <c r="W9" s="15">
        <f t="shared" si="11"/>
        <v>0</v>
      </c>
      <c r="X9" s="17">
        <f t="shared" si="12"/>
        <v>0</v>
      </c>
      <c r="Y9" s="17">
        <f t="shared" si="13"/>
        <v>0</v>
      </c>
      <c r="Z9" s="16">
        <f t="shared" si="14"/>
        <v>1</v>
      </c>
      <c r="AA9" s="30" t="s">
        <v>31</v>
      </c>
      <c r="AB9" s="18" t="s">
        <v>30</v>
      </c>
      <c r="AC9" s="18" t="s">
        <v>30</v>
      </c>
      <c r="AD9" s="123" t="s">
        <v>113</v>
      </c>
      <c r="AE9" s="108" t="s">
        <v>30</v>
      </c>
      <c r="AF9" s="108" t="s">
        <v>30</v>
      </c>
      <c r="AG9" s="30" t="s">
        <v>31</v>
      </c>
      <c r="AH9" s="30" t="s">
        <v>31</v>
      </c>
      <c r="AI9" s="18" t="s">
        <v>30</v>
      </c>
      <c r="AJ9" s="18" t="s">
        <v>30</v>
      </c>
      <c r="AK9" s="18" t="s">
        <v>30</v>
      </c>
      <c r="AL9" s="18" t="s">
        <v>30</v>
      </c>
      <c r="AM9" s="108" t="s">
        <v>30</v>
      </c>
      <c r="AN9" s="30" t="s">
        <v>31</v>
      </c>
      <c r="AO9" s="30" t="s">
        <v>31</v>
      </c>
      <c r="AP9" s="18" t="s">
        <v>30</v>
      </c>
      <c r="AQ9" s="18" t="s">
        <v>30</v>
      </c>
      <c r="AR9" s="18" t="s">
        <v>30</v>
      </c>
      <c r="AS9" s="18" t="s">
        <v>30</v>
      </c>
      <c r="AT9" s="30" t="s">
        <v>31</v>
      </c>
      <c r="AU9" s="30" t="s">
        <v>31</v>
      </c>
      <c r="AV9" s="30" t="s">
        <v>31</v>
      </c>
      <c r="AW9" s="108" t="s">
        <v>30</v>
      </c>
      <c r="AX9" s="18" t="s">
        <v>30</v>
      </c>
      <c r="AY9" s="18" t="s">
        <v>30</v>
      </c>
      <c r="AZ9" s="18" t="s">
        <v>30</v>
      </c>
      <c r="BA9" s="18" t="s">
        <v>30</v>
      </c>
      <c r="BB9" s="30" t="s">
        <v>31</v>
      </c>
      <c r="BC9" s="30" t="s">
        <v>31</v>
      </c>
      <c r="BD9" s="18" t="s">
        <v>30</v>
      </c>
      <c r="BE9" s="18" t="s">
        <v>30</v>
      </c>
      <c r="BG9" s="20">
        <f t="shared" si="15"/>
        <v>0</v>
      </c>
      <c r="BH9" s="21"/>
      <c r="BJ9" s="22"/>
      <c r="BS9" s="11"/>
    </row>
    <row r="10" spans="1:71" ht="13.8" customHeight="1" x14ac:dyDescent="0.3">
      <c r="A10" s="213" t="s">
        <v>634</v>
      </c>
      <c r="B10" s="103"/>
      <c r="C10" s="214" t="s">
        <v>635</v>
      </c>
      <c r="D10" s="105"/>
      <c r="E10" s="104" t="s">
        <v>186</v>
      </c>
      <c r="F10" s="104" t="s">
        <v>199</v>
      </c>
      <c r="G10" s="104" t="s">
        <v>329</v>
      </c>
      <c r="H10" s="106" t="s">
        <v>214</v>
      </c>
      <c r="I10" s="195"/>
      <c r="J10" s="12" t="s">
        <v>202</v>
      </c>
      <c r="K10" s="13">
        <v>46069</v>
      </c>
      <c r="L10" s="14" t="s">
        <v>28</v>
      </c>
      <c r="M10" s="15">
        <f t="shared" si="1"/>
        <v>11</v>
      </c>
      <c r="N10" s="15">
        <f t="shared" si="2"/>
        <v>8</v>
      </c>
      <c r="O10" s="15">
        <f t="shared" si="3"/>
        <v>8</v>
      </c>
      <c r="P10" s="15">
        <f t="shared" si="4"/>
        <v>0</v>
      </c>
      <c r="Q10" s="15">
        <f t="shared" si="5"/>
        <v>3</v>
      </c>
      <c r="R10" s="15">
        <f t="shared" si="6"/>
        <v>0</v>
      </c>
      <c r="S10" s="15">
        <f t="shared" si="7"/>
        <v>0</v>
      </c>
      <c r="T10" s="15">
        <f t="shared" si="8"/>
        <v>0</v>
      </c>
      <c r="U10" s="15">
        <f t="shared" si="9"/>
        <v>0</v>
      </c>
      <c r="V10" s="16">
        <f t="shared" si="10"/>
        <v>0</v>
      </c>
      <c r="W10" s="15">
        <f t="shared" si="11"/>
        <v>8</v>
      </c>
      <c r="X10" s="17">
        <f t="shared" si="12"/>
        <v>0</v>
      </c>
      <c r="Y10" s="17">
        <f t="shared" si="13"/>
        <v>0</v>
      </c>
      <c r="Z10" s="16">
        <f t="shared" si="14"/>
        <v>0</v>
      </c>
      <c r="AA10" s="30" t="s">
        <v>31</v>
      </c>
      <c r="AB10" s="32" t="s">
        <v>32</v>
      </c>
      <c r="AC10" s="32" t="s">
        <v>32</v>
      </c>
      <c r="AD10" s="32" t="s">
        <v>32</v>
      </c>
      <c r="AE10" s="32" t="s">
        <v>32</v>
      </c>
      <c r="AF10" s="32" t="s">
        <v>32</v>
      </c>
      <c r="AG10" s="30" t="s">
        <v>31</v>
      </c>
      <c r="AH10" s="30" t="s">
        <v>31</v>
      </c>
      <c r="AI10" s="32" t="s">
        <v>32</v>
      </c>
      <c r="AJ10" s="32" t="s">
        <v>32</v>
      </c>
      <c r="AK10" s="32" t="s">
        <v>32</v>
      </c>
      <c r="AL10" s="31" t="s">
        <v>165</v>
      </c>
      <c r="AM10" s="31" t="s">
        <v>165</v>
      </c>
      <c r="AN10" s="31" t="s">
        <v>165</v>
      </c>
      <c r="AO10" s="31" t="s">
        <v>165</v>
      </c>
      <c r="AP10" s="31" t="s">
        <v>165</v>
      </c>
      <c r="AQ10" s="31" t="s">
        <v>165</v>
      </c>
      <c r="AR10" s="31" t="s">
        <v>165</v>
      </c>
      <c r="AS10" s="31" t="s">
        <v>165</v>
      </c>
      <c r="AT10" s="31" t="s">
        <v>165</v>
      </c>
      <c r="AU10" s="31" t="s">
        <v>165</v>
      </c>
      <c r="AV10" s="31" t="s">
        <v>165</v>
      </c>
      <c r="AW10" s="31" t="s">
        <v>165</v>
      </c>
      <c r="AX10" s="31" t="s">
        <v>165</v>
      </c>
      <c r="AY10" s="31" t="s">
        <v>165</v>
      </c>
      <c r="AZ10" s="31" t="s">
        <v>165</v>
      </c>
      <c r="BA10" s="31" t="s">
        <v>165</v>
      </c>
      <c r="BB10" s="31" t="s">
        <v>165</v>
      </c>
      <c r="BC10" s="31" t="s">
        <v>165</v>
      </c>
      <c r="BD10" s="31" t="s">
        <v>165</v>
      </c>
      <c r="BE10" s="31" t="s">
        <v>165</v>
      </c>
      <c r="BG10" s="20">
        <f t="shared" si="15"/>
        <v>0</v>
      </c>
      <c r="BH10" s="21"/>
      <c r="BJ10" s="22"/>
      <c r="BS10" s="11"/>
    </row>
    <row r="11" spans="1:71" x14ac:dyDescent="0.3">
      <c r="A11" s="103" t="s">
        <v>223</v>
      </c>
      <c r="B11" s="103">
        <v>2385</v>
      </c>
      <c r="C11" s="104" t="s">
        <v>224</v>
      </c>
      <c r="D11" s="105"/>
      <c r="E11" s="104" t="s">
        <v>209</v>
      </c>
      <c r="F11" s="104" t="s">
        <v>225</v>
      </c>
      <c r="G11" s="104" t="s">
        <v>226</v>
      </c>
      <c r="H11" s="106" t="s">
        <v>214</v>
      </c>
      <c r="I11" s="106"/>
      <c r="J11" s="12" t="s">
        <v>227</v>
      </c>
      <c r="K11" s="13">
        <v>45572</v>
      </c>
      <c r="L11" s="112" t="s">
        <v>206</v>
      </c>
      <c r="M11" s="15">
        <f t="shared" si="1"/>
        <v>31</v>
      </c>
      <c r="N11" s="15">
        <f t="shared" si="2"/>
        <v>17</v>
      </c>
      <c r="O11" s="15">
        <f t="shared" si="3"/>
        <v>16</v>
      </c>
      <c r="P11" s="15">
        <f t="shared" si="4"/>
        <v>0</v>
      </c>
      <c r="Q11" s="15">
        <f t="shared" si="5"/>
        <v>10</v>
      </c>
      <c r="R11" s="15">
        <f t="shared" si="6"/>
        <v>1</v>
      </c>
      <c r="S11" s="15">
        <f t="shared" si="7"/>
        <v>4</v>
      </c>
      <c r="T11" s="15">
        <f t="shared" si="8"/>
        <v>0</v>
      </c>
      <c r="U11" s="15">
        <f t="shared" si="9"/>
        <v>4</v>
      </c>
      <c r="V11" s="16">
        <f t="shared" si="10"/>
        <v>1</v>
      </c>
      <c r="W11" s="15">
        <f t="shared" si="11"/>
        <v>2</v>
      </c>
      <c r="X11" s="17">
        <f t="shared" si="12"/>
        <v>0</v>
      </c>
      <c r="Y11" s="17">
        <f t="shared" si="13"/>
        <v>0</v>
      </c>
      <c r="Z11" s="16">
        <f t="shared" si="14"/>
        <v>5</v>
      </c>
      <c r="AA11" s="30" t="s">
        <v>31</v>
      </c>
      <c r="AB11" s="123" t="s">
        <v>113</v>
      </c>
      <c r="AC11" s="32" t="s">
        <v>32</v>
      </c>
      <c r="AD11" s="108" t="s">
        <v>30</v>
      </c>
      <c r="AE11" s="108" t="s">
        <v>30</v>
      </c>
      <c r="AF11" s="108" t="s">
        <v>30</v>
      </c>
      <c r="AG11" s="30" t="s">
        <v>31</v>
      </c>
      <c r="AH11" s="30" t="s">
        <v>31</v>
      </c>
      <c r="AI11" s="108" t="s">
        <v>30</v>
      </c>
      <c r="AJ11" s="108" t="s">
        <v>30</v>
      </c>
      <c r="AK11" s="108" t="s">
        <v>30</v>
      </c>
      <c r="AL11" s="123" t="s">
        <v>113</v>
      </c>
      <c r="AM11" s="108" t="s">
        <v>30</v>
      </c>
      <c r="AN11" s="30" t="s">
        <v>31</v>
      </c>
      <c r="AO11" s="30" t="s">
        <v>31</v>
      </c>
      <c r="AP11" s="32" t="s">
        <v>32</v>
      </c>
      <c r="AQ11" s="108" t="s">
        <v>30</v>
      </c>
      <c r="AR11" s="123" t="s">
        <v>113</v>
      </c>
      <c r="AS11" s="108" t="s">
        <v>30</v>
      </c>
      <c r="AT11" s="30" t="s">
        <v>31</v>
      </c>
      <c r="AU11" s="30" t="s">
        <v>31</v>
      </c>
      <c r="AV11" s="30" t="s">
        <v>31</v>
      </c>
      <c r="AW11" s="123" t="s">
        <v>113</v>
      </c>
      <c r="AX11" s="108" t="s">
        <v>30</v>
      </c>
      <c r="AY11" s="108" t="s">
        <v>30</v>
      </c>
      <c r="AZ11" s="108" t="s">
        <v>30</v>
      </c>
      <c r="BA11" s="108" t="s">
        <v>30</v>
      </c>
      <c r="BB11" s="30" t="s">
        <v>31</v>
      </c>
      <c r="BC11" s="30" t="s">
        <v>31</v>
      </c>
      <c r="BD11" s="31" t="s">
        <v>29</v>
      </c>
      <c r="BE11" s="108" t="s">
        <v>30</v>
      </c>
      <c r="BG11" s="20">
        <f t="shared" si="15"/>
        <v>0</v>
      </c>
      <c r="BH11" s="21"/>
      <c r="BJ11" s="22"/>
      <c r="BK11" s="113"/>
      <c r="BS11" s="11"/>
    </row>
    <row r="12" spans="1:71" ht="15" customHeight="1" x14ac:dyDescent="0.3">
      <c r="A12" s="103" t="s">
        <v>228</v>
      </c>
      <c r="B12" s="103">
        <v>8501</v>
      </c>
      <c r="C12" s="104" t="s">
        <v>229</v>
      </c>
      <c r="D12" s="105"/>
      <c r="E12" s="104" t="s">
        <v>230</v>
      </c>
      <c r="F12" s="104" t="s">
        <v>225</v>
      </c>
      <c r="G12" s="104" t="s">
        <v>231</v>
      </c>
      <c r="H12" s="106" t="s">
        <v>214</v>
      </c>
      <c r="I12" s="106"/>
      <c r="J12" s="12" t="s">
        <v>232</v>
      </c>
      <c r="K12" s="13">
        <v>45757</v>
      </c>
      <c r="L12" s="14" t="s">
        <v>28</v>
      </c>
      <c r="M12" s="15">
        <f t="shared" si="1"/>
        <v>31</v>
      </c>
      <c r="N12" s="15">
        <f t="shared" si="2"/>
        <v>19</v>
      </c>
      <c r="O12" s="15">
        <f t="shared" si="3"/>
        <v>19</v>
      </c>
      <c r="P12" s="15">
        <f t="shared" si="4"/>
        <v>0</v>
      </c>
      <c r="Q12" s="15">
        <f t="shared" si="5"/>
        <v>10</v>
      </c>
      <c r="R12" s="15">
        <f t="shared" si="6"/>
        <v>0</v>
      </c>
      <c r="S12" s="15">
        <f t="shared" si="7"/>
        <v>2</v>
      </c>
      <c r="T12" s="15">
        <f t="shared" si="8"/>
        <v>0</v>
      </c>
      <c r="U12" s="15">
        <f t="shared" si="9"/>
        <v>2</v>
      </c>
      <c r="V12" s="16">
        <f t="shared" si="10"/>
        <v>0</v>
      </c>
      <c r="W12" s="15">
        <f t="shared" si="11"/>
        <v>4</v>
      </c>
      <c r="X12" s="17">
        <f t="shared" si="12"/>
        <v>0</v>
      </c>
      <c r="Y12" s="17">
        <f t="shared" si="13"/>
        <v>0</v>
      </c>
      <c r="Z12" s="16">
        <f t="shared" si="14"/>
        <v>2</v>
      </c>
      <c r="AA12" s="30" t="s">
        <v>31</v>
      </c>
      <c r="AB12" s="18" t="s">
        <v>30</v>
      </c>
      <c r="AC12" s="18" t="s">
        <v>30</v>
      </c>
      <c r="AD12" s="18" t="s">
        <v>30</v>
      </c>
      <c r="AE12" s="18" t="s">
        <v>30</v>
      </c>
      <c r="AF12" s="18" t="s">
        <v>30</v>
      </c>
      <c r="AG12" s="30" t="s">
        <v>31</v>
      </c>
      <c r="AH12" s="30" t="s">
        <v>31</v>
      </c>
      <c r="AI12" s="18" t="s">
        <v>30</v>
      </c>
      <c r="AJ12" s="18" t="s">
        <v>30</v>
      </c>
      <c r="AK12" s="18" t="s">
        <v>30</v>
      </c>
      <c r="AL12" s="18" t="s">
        <v>30</v>
      </c>
      <c r="AM12" s="32" t="s">
        <v>32</v>
      </c>
      <c r="AN12" s="30" t="s">
        <v>31</v>
      </c>
      <c r="AO12" s="30" t="s">
        <v>31</v>
      </c>
      <c r="AP12" s="18" t="s">
        <v>30</v>
      </c>
      <c r="AQ12" s="32" t="s">
        <v>32</v>
      </c>
      <c r="AR12" s="123" t="s">
        <v>113</v>
      </c>
      <c r="AS12" s="32" t="s">
        <v>32</v>
      </c>
      <c r="AT12" s="30" t="s">
        <v>31</v>
      </c>
      <c r="AU12" s="30" t="s">
        <v>31</v>
      </c>
      <c r="AV12" s="30" t="s">
        <v>31</v>
      </c>
      <c r="AW12" s="123" t="s">
        <v>113</v>
      </c>
      <c r="AX12" s="18" t="s">
        <v>30</v>
      </c>
      <c r="AY12" s="32" t="s">
        <v>32</v>
      </c>
      <c r="AZ12" s="18" t="s">
        <v>30</v>
      </c>
      <c r="BA12" s="18" t="s">
        <v>30</v>
      </c>
      <c r="BB12" s="30" t="s">
        <v>31</v>
      </c>
      <c r="BC12" s="30" t="s">
        <v>31</v>
      </c>
      <c r="BD12" s="18" t="s">
        <v>30</v>
      </c>
      <c r="BE12" s="18" t="s">
        <v>30</v>
      </c>
      <c r="BG12" s="20">
        <f t="shared" si="15"/>
        <v>0</v>
      </c>
      <c r="BH12" s="21"/>
      <c r="BJ12" s="22"/>
      <c r="BN12" s="11"/>
      <c r="BS12" s="11"/>
    </row>
    <row r="13" spans="1:71" ht="15" customHeight="1" x14ac:dyDescent="0.3">
      <c r="A13" s="103" t="s">
        <v>233</v>
      </c>
      <c r="B13" s="103"/>
      <c r="C13" s="104" t="s">
        <v>234</v>
      </c>
      <c r="D13" s="105"/>
      <c r="E13" s="104" t="s">
        <v>192</v>
      </c>
      <c r="F13" s="104" t="s">
        <v>225</v>
      </c>
      <c r="G13" s="104" t="s">
        <v>231</v>
      </c>
      <c r="H13" s="106" t="s">
        <v>214</v>
      </c>
      <c r="I13" s="106"/>
      <c r="J13" s="12" t="s">
        <v>235</v>
      </c>
      <c r="K13" s="13">
        <v>45848</v>
      </c>
      <c r="L13" s="14" t="s">
        <v>28</v>
      </c>
      <c r="M13" s="15">
        <f t="shared" si="1"/>
        <v>31</v>
      </c>
      <c r="N13" s="15">
        <f t="shared" si="2"/>
        <v>13</v>
      </c>
      <c r="O13" s="15">
        <f t="shared" si="3"/>
        <v>13</v>
      </c>
      <c r="P13" s="15">
        <f t="shared" si="4"/>
        <v>7</v>
      </c>
      <c r="Q13" s="15">
        <f t="shared" si="5"/>
        <v>11</v>
      </c>
      <c r="R13" s="15">
        <f t="shared" si="6"/>
        <v>0</v>
      </c>
      <c r="S13" s="15">
        <f t="shared" si="7"/>
        <v>0</v>
      </c>
      <c r="T13" s="15">
        <f t="shared" si="8"/>
        <v>0</v>
      </c>
      <c r="U13" s="15">
        <f t="shared" si="9"/>
        <v>7</v>
      </c>
      <c r="V13" s="16">
        <f t="shared" si="10"/>
        <v>0</v>
      </c>
      <c r="W13" s="15">
        <f t="shared" si="11"/>
        <v>4</v>
      </c>
      <c r="X13" s="17">
        <f t="shared" si="12"/>
        <v>0</v>
      </c>
      <c r="Y13" s="17">
        <f t="shared" si="13"/>
        <v>0</v>
      </c>
      <c r="Z13" s="16">
        <f t="shared" si="14"/>
        <v>7</v>
      </c>
      <c r="AA13" s="30" t="s">
        <v>31</v>
      </c>
      <c r="AB13" s="18" t="s">
        <v>30</v>
      </c>
      <c r="AC13" s="18" t="s">
        <v>30</v>
      </c>
      <c r="AD13" s="32" t="s">
        <v>32</v>
      </c>
      <c r="AE13" s="18" t="s">
        <v>30</v>
      </c>
      <c r="AF13" s="18" t="s">
        <v>30</v>
      </c>
      <c r="AG13" s="30" t="s">
        <v>31</v>
      </c>
      <c r="AH13" s="30" t="s">
        <v>31</v>
      </c>
      <c r="AI13" s="18" t="s">
        <v>30</v>
      </c>
      <c r="AJ13" s="18" t="s">
        <v>30</v>
      </c>
      <c r="AK13" s="32" t="s">
        <v>32</v>
      </c>
      <c r="AL13" s="32" t="s">
        <v>32</v>
      </c>
      <c r="AM13" s="32" t="s">
        <v>30</v>
      </c>
      <c r="AN13" s="30" t="s">
        <v>31</v>
      </c>
      <c r="AO13" s="30" t="s">
        <v>31</v>
      </c>
      <c r="AP13" s="32" t="s">
        <v>32</v>
      </c>
      <c r="AQ13" s="18" t="s">
        <v>30</v>
      </c>
      <c r="AR13" s="18" t="s">
        <v>30</v>
      </c>
      <c r="AS13" s="30" t="s">
        <v>31</v>
      </c>
      <c r="AT13" s="30" t="s">
        <v>31</v>
      </c>
      <c r="AU13" s="30" t="s">
        <v>31</v>
      </c>
      <c r="AV13" s="30" t="s">
        <v>31</v>
      </c>
      <c r="AW13" s="30" t="s">
        <v>108</v>
      </c>
      <c r="AX13" s="30" t="s">
        <v>108</v>
      </c>
      <c r="AY13" s="30" t="s">
        <v>108</v>
      </c>
      <c r="AZ13" s="30" t="s">
        <v>108</v>
      </c>
      <c r="BA13" s="30" t="s">
        <v>108</v>
      </c>
      <c r="BB13" s="30" t="s">
        <v>31</v>
      </c>
      <c r="BC13" s="30" t="s">
        <v>31</v>
      </c>
      <c r="BD13" s="30" t="s">
        <v>108</v>
      </c>
      <c r="BE13" s="30" t="s">
        <v>108</v>
      </c>
      <c r="BG13" s="20">
        <f t="shared" si="15"/>
        <v>0</v>
      </c>
      <c r="BH13" s="21"/>
      <c r="BJ13" s="22"/>
      <c r="BS13" s="11"/>
    </row>
    <row r="14" spans="1:71" ht="15" customHeight="1" x14ac:dyDescent="0.3">
      <c r="A14" s="213" t="s">
        <v>565</v>
      </c>
      <c r="B14" s="103"/>
      <c r="C14" s="214" t="s">
        <v>566</v>
      </c>
      <c r="D14" s="105"/>
      <c r="E14" s="104" t="s">
        <v>192</v>
      </c>
      <c r="F14" s="104" t="s">
        <v>225</v>
      </c>
      <c r="G14" s="104" t="s">
        <v>231</v>
      </c>
      <c r="H14" s="106" t="s">
        <v>214</v>
      </c>
      <c r="I14" s="106"/>
      <c r="J14" s="12"/>
      <c r="K14" s="13">
        <v>46041</v>
      </c>
      <c r="L14" s="14" t="s">
        <v>28</v>
      </c>
      <c r="M14" s="15">
        <v>28</v>
      </c>
      <c r="N14" s="15">
        <v>20</v>
      </c>
      <c r="O14" s="15">
        <v>18</v>
      </c>
      <c r="P14" s="15">
        <v>0</v>
      </c>
      <c r="Q14" s="15">
        <v>8</v>
      </c>
      <c r="R14" s="15">
        <v>2</v>
      </c>
      <c r="S14" s="15">
        <v>0</v>
      </c>
      <c r="T14" s="15">
        <v>0</v>
      </c>
      <c r="U14" s="15">
        <v>0</v>
      </c>
      <c r="V14" s="16">
        <v>2</v>
      </c>
      <c r="W14" s="15">
        <v>1</v>
      </c>
      <c r="X14" s="17">
        <v>0</v>
      </c>
      <c r="Y14" s="17">
        <v>0</v>
      </c>
      <c r="Z14" s="16">
        <v>2</v>
      </c>
      <c r="AA14" s="30" t="s">
        <v>31</v>
      </c>
      <c r="AB14" s="18" t="s">
        <v>30</v>
      </c>
      <c r="AC14" s="31" t="s">
        <v>156</v>
      </c>
      <c r="AD14" s="31" t="s">
        <v>156</v>
      </c>
      <c r="AE14" s="31" t="s">
        <v>156</v>
      </c>
      <c r="AF14" s="31" t="s">
        <v>156</v>
      </c>
      <c r="AG14" s="31" t="s">
        <v>156</v>
      </c>
      <c r="AH14" s="31" t="s">
        <v>156</v>
      </c>
      <c r="AI14" s="31" t="s">
        <v>156</v>
      </c>
      <c r="AJ14" s="31" t="s">
        <v>156</v>
      </c>
      <c r="AK14" s="31" t="s">
        <v>156</v>
      </c>
      <c r="AL14" s="31" t="s">
        <v>156</v>
      </c>
      <c r="AM14" s="31" t="s">
        <v>156</v>
      </c>
      <c r="AN14" s="31" t="s">
        <v>156</v>
      </c>
      <c r="AO14" s="31" t="s">
        <v>156</v>
      </c>
      <c r="AP14" s="31" t="s">
        <v>156</v>
      </c>
      <c r="AQ14" s="31" t="s">
        <v>156</v>
      </c>
      <c r="AR14" s="31" t="s">
        <v>156</v>
      </c>
      <c r="AS14" s="31" t="s">
        <v>156</v>
      </c>
      <c r="AT14" s="31" t="s">
        <v>156</v>
      </c>
      <c r="AU14" s="31" t="s">
        <v>156</v>
      </c>
      <c r="AV14" s="31" t="s">
        <v>156</v>
      </c>
      <c r="AW14" s="31" t="s">
        <v>156</v>
      </c>
      <c r="AX14" s="31" t="s">
        <v>156</v>
      </c>
      <c r="AY14" s="31" t="s">
        <v>156</v>
      </c>
      <c r="AZ14" s="31" t="s">
        <v>156</v>
      </c>
      <c r="BA14" s="31" t="s">
        <v>156</v>
      </c>
      <c r="BB14" s="31" t="s">
        <v>156</v>
      </c>
      <c r="BC14" s="31" t="s">
        <v>156</v>
      </c>
      <c r="BD14" s="31" t="s">
        <v>156</v>
      </c>
      <c r="BE14" s="31" t="s">
        <v>156</v>
      </c>
      <c r="BG14" s="20">
        <f t="shared" si="15"/>
        <v>0</v>
      </c>
      <c r="BH14" s="21"/>
      <c r="BJ14" s="22"/>
      <c r="BS14" s="11"/>
    </row>
    <row r="15" spans="1:71" ht="15" customHeight="1" x14ac:dyDescent="0.3">
      <c r="A15" s="213" t="s">
        <v>567</v>
      </c>
      <c r="B15" s="103"/>
      <c r="C15" s="214" t="s">
        <v>568</v>
      </c>
      <c r="D15" s="105"/>
      <c r="E15" s="104" t="s">
        <v>192</v>
      </c>
      <c r="F15" s="104" t="s">
        <v>225</v>
      </c>
      <c r="G15" s="104" t="s">
        <v>231</v>
      </c>
      <c r="H15" s="106" t="s">
        <v>214</v>
      </c>
      <c r="I15" s="106"/>
      <c r="J15" s="12"/>
      <c r="K15" s="13">
        <v>46041</v>
      </c>
      <c r="L15" s="14" t="s">
        <v>28</v>
      </c>
      <c r="M15" s="15">
        <f t="shared" ref="M15:M78" si="16">N15+Q15+U15</f>
        <v>13</v>
      </c>
      <c r="N15" s="15">
        <f t="shared" ref="N15:N78" si="17">O15+R15+(COUNTIF(AA15:BE15,"P/2")/2)+(COUNTIF(AA15:BE15,"TR-P/2")/2)</f>
        <v>10</v>
      </c>
      <c r="O15" s="15">
        <f t="shared" ref="O15:O78" si="18">COUNTIF(AA15:BE15,"P")+COUNTIF(AA15:BE15,"RP")+COUNTIF(AA15:BE15,"UT-RP")+COUNTIF(AA15:BE15,"AT-RP")+COUNTIF(AA15:BE15,"AT")+COUNTIF(AA15:BE15,"UT")+COUNTIF(AA15:BE15,"MU")+COUNTIF(AA15:BE15,"AT-MU")+COUNTIF(AA15:BE15,"UT-MU")+COUNTIF(AA15:BE15,"EL")+COUNTIF(AA15:BE15,"UT-EL")+COUNTIF(AA15:BE15,"AT-EL")+COUNTIF(AA15:BE15,"EL-MU")+COUNTIF(AA15:BE15,"TR")+COUNTIF(AA15:BE15,"TR-MU")+COUNTIF(AA15:BE15,"TR-EL")+COUNTIF(AA15:BE15,"TR-AT")+COUNTIF(AA15:BE15,"TR-UT")+COUNTIF(AA15:BE15,"TR-P")+(COUNTIF(AA15:BE15,"P/2")/2)</f>
        <v>9</v>
      </c>
      <c r="P15" s="15">
        <f t="shared" ref="P15:P78" si="19">COUNTIF(AA15:BE15,"Leave")</f>
        <v>0</v>
      </c>
      <c r="Q15" s="15">
        <f t="shared" ref="Q15:Q78" si="20">COUNTIF(AA15:BE15,"Off")+COUNTIF(AA15:BE15,"TR-Off")</f>
        <v>3</v>
      </c>
      <c r="R15" s="15">
        <f t="shared" ref="R15:R78" si="21">COUNTIF(AA15:BE15,"NCNS")+COUNTIF(AA15:BE15,"A")+COUNTIF(AA15:BE15,"U")+COUNTIF(AA15:BE15,"SL")+COUNTIF(AA15:BE15,"UC")+COUNTIF(AA15:BE15,"TR-UC")+COUNTIF(AA15:BE15,"TR-U")+COUNTIF(AA15:BE15,"TR-NCNS")</f>
        <v>1</v>
      </c>
      <c r="S15" s="15">
        <f t="shared" ref="S15:S78" si="22">(COUNTIF(AA15:BE15,"A")+(COUNTIF(AA15:BE15,"CL")+(COUNTIF(AA15:BE15,"SL"))))</f>
        <v>0</v>
      </c>
      <c r="T15" s="15">
        <f t="shared" ref="T15:T78" si="23">COUNTIF(AA15:BE15,"EL")+COUNTIF(AA15:BE15,"AT-EL")+COUNTIF(AA15:BE15,"UT-EL")+COUNTIF(AA15:BE15,"EL-MU")++COUNTIF(AA15:BE15,"TR-EL")</f>
        <v>0</v>
      </c>
      <c r="U15" s="15">
        <f t="shared" ref="U15:U78" si="24">(COUNTIF(AA15:BE15,"Leave")+(COUNTIF(AA15:BE15,"CL")+(COUNTIF(AA15:BE15,"AU")))+(COUNTIF(AA15:BE15,"TR-AU"))+(COUNTIF(AA15:BE15,"ML")))</f>
        <v>0</v>
      </c>
      <c r="V15" s="16">
        <f t="shared" ref="V15:V78" si="25">COUNTIF(AA15:BE15,"AU")+COUNTIF(AA15:BE15,"U")+COUNTIF(AA15:BE15,"UC")+COUNTIF(AA15:BE15,"NCNS")+COUNTIF(AA15:BE15,"TR-AU")+COUNTIF(AA15:BE15,"TR-U")+COUNTIF(AA15:BE15,"TR-UC")+COUNTIF(AA15:BE15,"TR-NCNS")+(COUNTIF(AA15:BE15,"P/2")/2)+(COUNTIF(AA15:BE15,"TR-P/2")/2)</f>
        <v>1</v>
      </c>
      <c r="W15" s="15">
        <f t="shared" ref="W15:W78" si="26">COUNTIF(AA15:BE15,"AT-RP")+COUNTIF(AA15:BE15,"AT")+COUNTIF(AA15:BE15,"AT-MU")+COUNTIF(AA15:BE15,"AT-EL")+COUNTIF(AA15:BE15,"TR-AT")+COUNTIF(AA15:BE15,"UT-RP")+COUNTIF(AA15:BE15,"UT")+COUNTIF(AA15:BE15,"UT-MU")+COUNTIF(AA15:BE15,"UT-EL")+COUNTIF(AA15:BE15,"TR-UT")</f>
        <v>0</v>
      </c>
      <c r="X15" s="17">
        <f t="shared" ref="X15:X78" si="27">COUNTIF(AA15:BE15,"MU")+COUNTIF(AA15:BE15,"UT-MU")+COUNTIF(AA15:BE15,"EL-MU")+COUNTIF(AA15:BE15,"TR-MU")</f>
        <v>0</v>
      </c>
      <c r="Y15" s="17">
        <f t="shared" ref="Y15:Y78" si="28">COUNTIF(AA15:BE15,"ML")</f>
        <v>0</v>
      </c>
      <c r="Z15" s="16">
        <f t="shared" ref="Z15:Z78" si="29">V15+S15+P15+Y15</f>
        <v>1</v>
      </c>
      <c r="AA15" s="30" t="s">
        <v>31</v>
      </c>
      <c r="AB15" s="18" t="s">
        <v>30</v>
      </c>
      <c r="AC15" s="31" t="s">
        <v>29</v>
      </c>
      <c r="AD15" s="18" t="s">
        <v>30</v>
      </c>
      <c r="AE15" s="18" t="s">
        <v>30</v>
      </c>
      <c r="AF15" s="18" t="s">
        <v>30</v>
      </c>
      <c r="AG15" s="30" t="s">
        <v>31</v>
      </c>
      <c r="AH15" s="30" t="s">
        <v>31</v>
      </c>
      <c r="AI15" s="18" t="s">
        <v>30</v>
      </c>
      <c r="AJ15" s="18" t="s">
        <v>30</v>
      </c>
      <c r="AK15" s="18" t="s">
        <v>30</v>
      </c>
      <c r="AL15" s="18" t="s">
        <v>30</v>
      </c>
      <c r="AM15" s="18" t="s">
        <v>30</v>
      </c>
      <c r="AN15" s="31" t="s">
        <v>162</v>
      </c>
      <c r="AO15" s="31" t="s">
        <v>162</v>
      </c>
      <c r="AP15" s="31" t="s">
        <v>162</v>
      </c>
      <c r="AQ15" s="31" t="s">
        <v>162</v>
      </c>
      <c r="AR15" s="31" t="s">
        <v>162</v>
      </c>
      <c r="AS15" s="31" t="s">
        <v>162</v>
      </c>
      <c r="AT15" s="31" t="s">
        <v>162</v>
      </c>
      <c r="AU15" s="31" t="s">
        <v>162</v>
      </c>
      <c r="AV15" s="31" t="s">
        <v>162</v>
      </c>
      <c r="AW15" s="31" t="s">
        <v>162</v>
      </c>
      <c r="AX15" s="31" t="s">
        <v>162</v>
      </c>
      <c r="AY15" s="31" t="s">
        <v>162</v>
      </c>
      <c r="AZ15" s="31" t="s">
        <v>162</v>
      </c>
      <c r="BA15" s="31" t="s">
        <v>162</v>
      </c>
      <c r="BB15" s="31" t="s">
        <v>162</v>
      </c>
      <c r="BC15" s="31" t="s">
        <v>162</v>
      </c>
      <c r="BD15" s="31" t="s">
        <v>162</v>
      </c>
      <c r="BE15" s="31" t="s">
        <v>162</v>
      </c>
      <c r="BG15" s="20">
        <f t="shared" si="15"/>
        <v>0</v>
      </c>
      <c r="BH15" s="21"/>
      <c r="BJ15" s="22"/>
      <c r="BS15" s="11"/>
    </row>
    <row r="16" spans="1:71" x14ac:dyDescent="0.3">
      <c r="A16" s="114" t="s">
        <v>236</v>
      </c>
      <c r="B16" s="114">
        <v>2013</v>
      </c>
      <c r="C16" s="115" t="s">
        <v>237</v>
      </c>
      <c r="D16" s="115"/>
      <c r="E16" s="115" t="s">
        <v>230</v>
      </c>
      <c r="F16" s="115" t="s">
        <v>193</v>
      </c>
      <c r="G16" s="115" t="s">
        <v>238</v>
      </c>
      <c r="H16" s="116" t="s">
        <v>36</v>
      </c>
      <c r="I16" s="117" t="s">
        <v>239</v>
      </c>
      <c r="J16" s="12" t="s">
        <v>35</v>
      </c>
      <c r="K16" s="13">
        <v>44153</v>
      </c>
      <c r="L16" s="14" t="s">
        <v>28</v>
      </c>
      <c r="M16" s="15">
        <f t="shared" si="16"/>
        <v>31</v>
      </c>
      <c r="N16" s="15">
        <f t="shared" si="17"/>
        <v>20</v>
      </c>
      <c r="O16" s="15">
        <f t="shared" si="18"/>
        <v>20</v>
      </c>
      <c r="P16" s="15">
        <f t="shared" si="19"/>
        <v>0</v>
      </c>
      <c r="Q16" s="15">
        <f t="shared" si="20"/>
        <v>10</v>
      </c>
      <c r="R16" s="15">
        <f t="shared" si="21"/>
        <v>0</v>
      </c>
      <c r="S16" s="15">
        <f t="shared" si="22"/>
        <v>1</v>
      </c>
      <c r="T16" s="15">
        <f t="shared" si="23"/>
        <v>0</v>
      </c>
      <c r="U16" s="15">
        <f t="shared" si="24"/>
        <v>1</v>
      </c>
      <c r="V16" s="16">
        <f t="shared" si="25"/>
        <v>0</v>
      </c>
      <c r="W16" s="15">
        <f t="shared" si="26"/>
        <v>0</v>
      </c>
      <c r="X16" s="17">
        <f t="shared" si="27"/>
        <v>0</v>
      </c>
      <c r="Y16" s="17">
        <f t="shared" si="28"/>
        <v>0</v>
      </c>
      <c r="Z16" s="16">
        <f t="shared" si="29"/>
        <v>1</v>
      </c>
      <c r="AA16" s="30" t="s">
        <v>31</v>
      </c>
      <c r="AB16" s="18" t="s">
        <v>30</v>
      </c>
      <c r="AC16" s="18" t="s">
        <v>30</v>
      </c>
      <c r="AD16" s="18" t="s">
        <v>30</v>
      </c>
      <c r="AE16" s="18" t="s">
        <v>30</v>
      </c>
      <c r="AF16" s="18" t="s">
        <v>30</v>
      </c>
      <c r="AG16" s="30" t="s">
        <v>31</v>
      </c>
      <c r="AH16" s="30" t="s">
        <v>31</v>
      </c>
      <c r="AI16" s="18" t="s">
        <v>30</v>
      </c>
      <c r="AJ16" s="18" t="s">
        <v>30</v>
      </c>
      <c r="AK16" s="18" t="s">
        <v>30</v>
      </c>
      <c r="AL16" s="18" t="s">
        <v>30</v>
      </c>
      <c r="AM16" s="18" t="s">
        <v>30</v>
      </c>
      <c r="AN16" s="30" t="s">
        <v>31</v>
      </c>
      <c r="AO16" s="30" t="s">
        <v>31</v>
      </c>
      <c r="AP16" s="18" t="s">
        <v>30</v>
      </c>
      <c r="AQ16" s="18" t="s">
        <v>30</v>
      </c>
      <c r="AR16" s="18" t="s">
        <v>30</v>
      </c>
      <c r="AS16" s="18" t="s">
        <v>30</v>
      </c>
      <c r="AT16" s="30" t="s">
        <v>31</v>
      </c>
      <c r="AU16" s="30" t="s">
        <v>31</v>
      </c>
      <c r="AV16" s="30" t="s">
        <v>31</v>
      </c>
      <c r="AW16" s="18" t="s">
        <v>30</v>
      </c>
      <c r="AX16" s="18" t="s">
        <v>30</v>
      </c>
      <c r="AY16" s="18" t="s">
        <v>30</v>
      </c>
      <c r="AZ16" s="123" t="s">
        <v>113</v>
      </c>
      <c r="BA16" s="18" t="s">
        <v>30</v>
      </c>
      <c r="BB16" s="30" t="s">
        <v>31</v>
      </c>
      <c r="BC16" s="30" t="s">
        <v>31</v>
      </c>
      <c r="BD16" s="18" t="s">
        <v>30</v>
      </c>
      <c r="BE16" s="18" t="s">
        <v>30</v>
      </c>
      <c r="BF16" s="19"/>
      <c r="BG16" s="20">
        <f t="shared" si="15"/>
        <v>0</v>
      </c>
      <c r="BH16" s="21"/>
      <c r="BJ16" s="22"/>
      <c r="BN16" s="11"/>
      <c r="BS16" s="11"/>
    </row>
    <row r="17" spans="1:71" x14ac:dyDescent="0.3">
      <c r="A17" s="114" t="s">
        <v>240</v>
      </c>
      <c r="B17" s="114">
        <v>2029</v>
      </c>
      <c r="C17" s="115" t="s">
        <v>241</v>
      </c>
      <c r="D17" s="115"/>
      <c r="E17" s="115" t="s">
        <v>230</v>
      </c>
      <c r="F17" s="115" t="s">
        <v>193</v>
      </c>
      <c r="G17" s="115" t="s">
        <v>238</v>
      </c>
      <c r="H17" s="116" t="s">
        <v>36</v>
      </c>
      <c r="I17" s="117" t="s">
        <v>242</v>
      </c>
      <c r="J17" s="12" t="s">
        <v>35</v>
      </c>
      <c r="K17" s="13">
        <v>44217</v>
      </c>
      <c r="L17" s="14" t="s">
        <v>28</v>
      </c>
      <c r="M17" s="15">
        <f t="shared" si="16"/>
        <v>31</v>
      </c>
      <c r="N17" s="15">
        <f t="shared" si="17"/>
        <v>20</v>
      </c>
      <c r="O17" s="15">
        <f t="shared" si="18"/>
        <v>20</v>
      </c>
      <c r="P17" s="15">
        <f t="shared" si="19"/>
        <v>0</v>
      </c>
      <c r="Q17" s="15">
        <f t="shared" si="20"/>
        <v>10</v>
      </c>
      <c r="R17" s="15">
        <f t="shared" si="21"/>
        <v>0</v>
      </c>
      <c r="S17" s="15">
        <f t="shared" si="22"/>
        <v>1</v>
      </c>
      <c r="T17" s="15">
        <f t="shared" si="23"/>
        <v>0</v>
      </c>
      <c r="U17" s="15">
        <f t="shared" si="24"/>
        <v>1</v>
      </c>
      <c r="V17" s="16">
        <f t="shared" si="25"/>
        <v>0</v>
      </c>
      <c r="W17" s="15">
        <f t="shared" si="26"/>
        <v>0</v>
      </c>
      <c r="X17" s="17">
        <f t="shared" si="27"/>
        <v>0</v>
      </c>
      <c r="Y17" s="17">
        <f t="shared" si="28"/>
        <v>0</v>
      </c>
      <c r="Z17" s="16">
        <f t="shared" si="29"/>
        <v>1</v>
      </c>
      <c r="AA17" s="30" t="s">
        <v>31</v>
      </c>
      <c r="AB17" s="18" t="s">
        <v>30</v>
      </c>
      <c r="AC17" s="18" t="s">
        <v>30</v>
      </c>
      <c r="AD17" s="18" t="s">
        <v>30</v>
      </c>
      <c r="AE17" s="18" t="s">
        <v>30</v>
      </c>
      <c r="AF17" s="18" t="s">
        <v>30</v>
      </c>
      <c r="AG17" s="30" t="s">
        <v>31</v>
      </c>
      <c r="AH17" s="30" t="s">
        <v>31</v>
      </c>
      <c r="AI17" s="18" t="s">
        <v>30</v>
      </c>
      <c r="AJ17" s="18" t="s">
        <v>30</v>
      </c>
      <c r="AK17" s="18" t="s">
        <v>30</v>
      </c>
      <c r="AL17" s="18" t="s">
        <v>30</v>
      </c>
      <c r="AM17" s="18" t="s">
        <v>30</v>
      </c>
      <c r="AN17" s="30" t="s">
        <v>31</v>
      </c>
      <c r="AO17" s="30" t="s">
        <v>31</v>
      </c>
      <c r="AP17" s="18" t="s">
        <v>30</v>
      </c>
      <c r="AQ17" s="18" t="s">
        <v>30</v>
      </c>
      <c r="AR17" s="18" t="s">
        <v>30</v>
      </c>
      <c r="AS17" s="18" t="s">
        <v>30</v>
      </c>
      <c r="AT17" s="30" t="s">
        <v>31</v>
      </c>
      <c r="AU17" s="30" t="s">
        <v>31</v>
      </c>
      <c r="AV17" s="30" t="s">
        <v>31</v>
      </c>
      <c r="AW17" s="18" t="s">
        <v>30</v>
      </c>
      <c r="AX17" s="18" t="s">
        <v>30</v>
      </c>
      <c r="AY17" s="123" t="s">
        <v>113</v>
      </c>
      <c r="AZ17" s="18" t="s">
        <v>30</v>
      </c>
      <c r="BA17" s="18" t="s">
        <v>30</v>
      </c>
      <c r="BB17" s="30" t="s">
        <v>31</v>
      </c>
      <c r="BC17" s="30" t="s">
        <v>31</v>
      </c>
      <c r="BD17" s="18" t="s">
        <v>30</v>
      </c>
      <c r="BE17" s="18" t="s">
        <v>30</v>
      </c>
      <c r="BF17" s="19"/>
      <c r="BG17" s="20">
        <f t="shared" si="15"/>
        <v>0</v>
      </c>
      <c r="BH17" s="21"/>
      <c r="BJ17" s="22"/>
      <c r="BN17" s="11"/>
      <c r="BS17" s="11"/>
    </row>
    <row r="18" spans="1:71" ht="13.8" customHeight="1" x14ac:dyDescent="0.3">
      <c r="A18" s="114" t="s">
        <v>243</v>
      </c>
      <c r="B18" s="114">
        <v>3085</v>
      </c>
      <c r="C18" s="118" t="s">
        <v>221</v>
      </c>
      <c r="D18" s="115"/>
      <c r="E18" s="115" t="s">
        <v>230</v>
      </c>
      <c r="F18" s="115" t="s">
        <v>244</v>
      </c>
      <c r="G18" s="115" t="s">
        <v>245</v>
      </c>
      <c r="H18" s="116" t="s">
        <v>36</v>
      </c>
      <c r="I18" s="117" t="s">
        <v>246</v>
      </c>
      <c r="J18" s="12" t="s">
        <v>35</v>
      </c>
      <c r="K18" s="13">
        <v>44522</v>
      </c>
      <c r="L18" s="14" t="s">
        <v>28</v>
      </c>
      <c r="M18" s="15">
        <f t="shared" si="16"/>
        <v>31</v>
      </c>
      <c r="N18" s="15">
        <f t="shared" si="17"/>
        <v>17</v>
      </c>
      <c r="O18" s="15">
        <f t="shared" si="18"/>
        <v>15</v>
      </c>
      <c r="P18" s="15">
        <f t="shared" si="19"/>
        <v>4</v>
      </c>
      <c r="Q18" s="15">
        <f t="shared" si="20"/>
        <v>10</v>
      </c>
      <c r="R18" s="15">
        <f t="shared" si="21"/>
        <v>2</v>
      </c>
      <c r="S18" s="15">
        <f t="shared" si="22"/>
        <v>2</v>
      </c>
      <c r="T18" s="15">
        <f t="shared" si="23"/>
        <v>0</v>
      </c>
      <c r="U18" s="15">
        <f t="shared" si="24"/>
        <v>4</v>
      </c>
      <c r="V18" s="16">
        <f t="shared" si="25"/>
        <v>0</v>
      </c>
      <c r="W18" s="15">
        <f t="shared" si="26"/>
        <v>1</v>
      </c>
      <c r="X18" s="17">
        <f t="shared" si="27"/>
        <v>0</v>
      </c>
      <c r="Y18" s="17">
        <f t="shared" si="28"/>
        <v>0</v>
      </c>
      <c r="Z18" s="16">
        <f t="shared" si="29"/>
        <v>6</v>
      </c>
      <c r="AA18" s="30" t="s">
        <v>31</v>
      </c>
      <c r="AB18" s="18" t="s">
        <v>30</v>
      </c>
      <c r="AC18" s="18" t="s">
        <v>30</v>
      </c>
      <c r="AD18" s="18" t="s">
        <v>30</v>
      </c>
      <c r="AE18" s="18" t="s">
        <v>30</v>
      </c>
      <c r="AF18" s="18" t="s">
        <v>30</v>
      </c>
      <c r="AG18" s="30" t="s">
        <v>31</v>
      </c>
      <c r="AH18" s="30" t="s">
        <v>31</v>
      </c>
      <c r="AI18" s="18" t="s">
        <v>30</v>
      </c>
      <c r="AJ18" s="32" t="s">
        <v>78</v>
      </c>
      <c r="AK18" s="18" t="s">
        <v>30</v>
      </c>
      <c r="AL18" s="18" t="s">
        <v>30</v>
      </c>
      <c r="AM18" s="18" t="s">
        <v>30</v>
      </c>
      <c r="AN18" s="30" t="s">
        <v>31</v>
      </c>
      <c r="AO18" s="30" t="s">
        <v>31</v>
      </c>
      <c r="AP18" s="30" t="s">
        <v>108</v>
      </c>
      <c r="AQ18" s="30" t="s">
        <v>108</v>
      </c>
      <c r="AR18" s="30" t="s">
        <v>108</v>
      </c>
      <c r="AS18" s="30" t="s">
        <v>108</v>
      </c>
      <c r="AT18" s="30" t="s">
        <v>31</v>
      </c>
      <c r="AU18" s="30" t="s">
        <v>31</v>
      </c>
      <c r="AV18" s="30" t="s">
        <v>31</v>
      </c>
      <c r="AW18" s="18" t="s">
        <v>30</v>
      </c>
      <c r="AX18" s="18" t="s">
        <v>30</v>
      </c>
      <c r="AY18" s="18" t="s">
        <v>30</v>
      </c>
      <c r="AZ18" s="18" t="s">
        <v>30</v>
      </c>
      <c r="BA18" s="18" t="s">
        <v>30</v>
      </c>
      <c r="BB18" s="30" t="s">
        <v>31</v>
      </c>
      <c r="BC18" s="30" t="s">
        <v>31</v>
      </c>
      <c r="BD18" s="32" t="s">
        <v>123</v>
      </c>
      <c r="BE18" s="32" t="s">
        <v>123</v>
      </c>
      <c r="BF18" s="19"/>
      <c r="BG18" s="20">
        <f t="shared" si="15"/>
        <v>0</v>
      </c>
      <c r="BH18" s="21"/>
      <c r="BJ18" s="22"/>
      <c r="BN18" s="11"/>
      <c r="BS18" s="11"/>
    </row>
    <row r="19" spans="1:71" x14ac:dyDescent="0.3">
      <c r="A19" s="110" t="s">
        <v>247</v>
      </c>
      <c r="B19" s="110">
        <v>4149</v>
      </c>
      <c r="C19" s="119" t="s">
        <v>248</v>
      </c>
      <c r="D19" s="23"/>
      <c r="E19" s="115" t="s">
        <v>230</v>
      </c>
      <c r="F19" s="115" t="s">
        <v>244</v>
      </c>
      <c r="G19" s="115" t="s">
        <v>245</v>
      </c>
      <c r="H19" s="116" t="s">
        <v>36</v>
      </c>
      <c r="I19" s="117" t="s">
        <v>249</v>
      </c>
      <c r="J19" s="12" t="s">
        <v>35</v>
      </c>
      <c r="K19" s="13">
        <v>45498</v>
      </c>
      <c r="L19" s="14" t="s">
        <v>28</v>
      </c>
      <c r="M19" s="15">
        <f t="shared" si="16"/>
        <v>31</v>
      </c>
      <c r="N19" s="15">
        <f t="shared" si="17"/>
        <v>21</v>
      </c>
      <c r="O19" s="15">
        <f t="shared" si="18"/>
        <v>18</v>
      </c>
      <c r="P19" s="15">
        <f t="shared" si="19"/>
        <v>0</v>
      </c>
      <c r="Q19" s="15">
        <f t="shared" si="20"/>
        <v>10</v>
      </c>
      <c r="R19" s="15">
        <f t="shared" si="21"/>
        <v>3</v>
      </c>
      <c r="S19" s="15">
        <f t="shared" si="22"/>
        <v>3</v>
      </c>
      <c r="T19" s="15">
        <f t="shared" si="23"/>
        <v>0</v>
      </c>
      <c r="U19" s="15">
        <f t="shared" si="24"/>
        <v>0</v>
      </c>
      <c r="V19" s="16">
        <f t="shared" si="25"/>
        <v>0</v>
      </c>
      <c r="W19" s="15">
        <f t="shared" si="26"/>
        <v>0</v>
      </c>
      <c r="X19" s="17">
        <f t="shared" si="27"/>
        <v>0</v>
      </c>
      <c r="Y19" s="17">
        <f t="shared" si="28"/>
        <v>0</v>
      </c>
      <c r="Z19" s="16">
        <f t="shared" si="29"/>
        <v>3</v>
      </c>
      <c r="AA19" s="30" t="s">
        <v>31</v>
      </c>
      <c r="AB19" s="18" t="s">
        <v>30</v>
      </c>
      <c r="AC19" s="123" t="s">
        <v>127</v>
      </c>
      <c r="AD19" s="18" t="s">
        <v>30</v>
      </c>
      <c r="AE19" s="123" t="s">
        <v>127</v>
      </c>
      <c r="AF19" s="18" t="s">
        <v>30</v>
      </c>
      <c r="AG19" s="30" t="s">
        <v>31</v>
      </c>
      <c r="AH19" s="30" t="s">
        <v>31</v>
      </c>
      <c r="AI19" s="18" t="s">
        <v>30</v>
      </c>
      <c r="AJ19" s="18" t="s">
        <v>30</v>
      </c>
      <c r="AK19" s="18" t="s">
        <v>30</v>
      </c>
      <c r="AL19" s="18" t="s">
        <v>30</v>
      </c>
      <c r="AM19" s="18" t="s">
        <v>30</v>
      </c>
      <c r="AN19" s="30" t="s">
        <v>31</v>
      </c>
      <c r="AO19" s="30" t="s">
        <v>31</v>
      </c>
      <c r="AP19" s="18" t="s">
        <v>30</v>
      </c>
      <c r="AQ19" s="18" t="s">
        <v>30</v>
      </c>
      <c r="AR19" s="18" t="s">
        <v>30</v>
      </c>
      <c r="AS19" s="18" t="s">
        <v>30</v>
      </c>
      <c r="AT19" s="30" t="s">
        <v>31</v>
      </c>
      <c r="AU19" s="30" t="s">
        <v>31</v>
      </c>
      <c r="AV19" s="30" t="s">
        <v>31</v>
      </c>
      <c r="AW19" s="18" t="s">
        <v>30</v>
      </c>
      <c r="AX19" s="18" t="s">
        <v>30</v>
      </c>
      <c r="AY19" s="18" t="s">
        <v>30</v>
      </c>
      <c r="AZ19" s="123" t="s">
        <v>127</v>
      </c>
      <c r="BA19" s="18" t="s">
        <v>30</v>
      </c>
      <c r="BB19" s="30" t="s">
        <v>31</v>
      </c>
      <c r="BC19" s="30" t="s">
        <v>31</v>
      </c>
      <c r="BD19" s="18" t="s">
        <v>30</v>
      </c>
      <c r="BE19" s="18" t="s">
        <v>30</v>
      </c>
      <c r="BF19" s="19"/>
      <c r="BG19" s="20">
        <f t="shared" si="15"/>
        <v>0</v>
      </c>
      <c r="BH19" s="21"/>
      <c r="BJ19" s="22"/>
      <c r="BN19" s="11"/>
      <c r="BS19" s="11"/>
    </row>
    <row r="20" spans="1:71" x14ac:dyDescent="0.3">
      <c r="A20" s="110" t="s">
        <v>250</v>
      </c>
      <c r="B20" s="110">
        <v>4125</v>
      </c>
      <c r="C20" s="119" t="s">
        <v>251</v>
      </c>
      <c r="D20" s="23"/>
      <c r="E20" s="115" t="s">
        <v>230</v>
      </c>
      <c r="F20" s="115" t="s">
        <v>221</v>
      </c>
      <c r="G20" s="115" t="s">
        <v>252</v>
      </c>
      <c r="H20" s="116" t="s">
        <v>36</v>
      </c>
      <c r="I20" s="117" t="s">
        <v>253</v>
      </c>
      <c r="J20" s="12" t="s">
        <v>35</v>
      </c>
      <c r="K20" s="13">
        <v>45398</v>
      </c>
      <c r="L20" s="14" t="s">
        <v>28</v>
      </c>
      <c r="M20" s="15">
        <f t="shared" si="16"/>
        <v>31</v>
      </c>
      <c r="N20" s="15">
        <f t="shared" si="17"/>
        <v>13</v>
      </c>
      <c r="O20" s="15">
        <f t="shared" si="18"/>
        <v>13</v>
      </c>
      <c r="P20" s="15">
        <f t="shared" si="19"/>
        <v>8</v>
      </c>
      <c r="Q20" s="15">
        <f t="shared" si="20"/>
        <v>10</v>
      </c>
      <c r="R20" s="15">
        <f t="shared" si="21"/>
        <v>0</v>
      </c>
      <c r="S20" s="15">
        <f t="shared" si="22"/>
        <v>0</v>
      </c>
      <c r="T20" s="15">
        <f t="shared" si="23"/>
        <v>0</v>
      </c>
      <c r="U20" s="15">
        <f t="shared" si="24"/>
        <v>8</v>
      </c>
      <c r="V20" s="16">
        <f t="shared" si="25"/>
        <v>0</v>
      </c>
      <c r="W20" s="15">
        <f t="shared" si="26"/>
        <v>1</v>
      </c>
      <c r="X20" s="17">
        <f t="shared" si="27"/>
        <v>2</v>
      </c>
      <c r="Y20" s="17">
        <f t="shared" si="28"/>
        <v>0</v>
      </c>
      <c r="Z20" s="16">
        <f t="shared" si="29"/>
        <v>8</v>
      </c>
      <c r="AA20" s="30" t="s">
        <v>31</v>
      </c>
      <c r="AB20" s="18" t="s">
        <v>30</v>
      </c>
      <c r="AC20" s="18" t="s">
        <v>30</v>
      </c>
      <c r="AD20" s="18" t="s">
        <v>30</v>
      </c>
      <c r="AE20" s="107" t="s">
        <v>24</v>
      </c>
      <c r="AF20" s="18" t="s">
        <v>30</v>
      </c>
      <c r="AG20" s="30" t="s">
        <v>31</v>
      </c>
      <c r="AH20" s="30" t="s">
        <v>31</v>
      </c>
      <c r="AI20" s="18" t="s">
        <v>30</v>
      </c>
      <c r="AJ20" s="30" t="s">
        <v>108</v>
      </c>
      <c r="AK20" s="30" t="s">
        <v>108</v>
      </c>
      <c r="AL20" s="30" t="s">
        <v>108</v>
      </c>
      <c r="AM20" s="30" t="s">
        <v>108</v>
      </c>
      <c r="AN20" s="30" t="s">
        <v>31</v>
      </c>
      <c r="AO20" s="30" t="s">
        <v>31</v>
      </c>
      <c r="AP20" s="30" t="s">
        <v>108</v>
      </c>
      <c r="AQ20" s="30" t="s">
        <v>108</v>
      </c>
      <c r="AR20" s="30" t="s">
        <v>108</v>
      </c>
      <c r="AS20" s="30" t="s">
        <v>108</v>
      </c>
      <c r="AT20" s="30" t="s">
        <v>31</v>
      </c>
      <c r="AU20" s="30" t="s">
        <v>31</v>
      </c>
      <c r="AV20" s="30" t="s">
        <v>31</v>
      </c>
      <c r="AW20" s="107" t="s">
        <v>24</v>
      </c>
      <c r="AX20" s="18" t="s">
        <v>30</v>
      </c>
      <c r="AY20" s="18" t="s">
        <v>30</v>
      </c>
      <c r="AZ20" s="18" t="s">
        <v>30</v>
      </c>
      <c r="BA20" s="18" t="s">
        <v>30</v>
      </c>
      <c r="BB20" s="30" t="s">
        <v>31</v>
      </c>
      <c r="BC20" s="30" t="s">
        <v>31</v>
      </c>
      <c r="BD20" s="18" t="s">
        <v>30</v>
      </c>
      <c r="BE20" s="32" t="s">
        <v>32</v>
      </c>
      <c r="BF20" s="19"/>
      <c r="BG20" s="20">
        <f t="shared" si="15"/>
        <v>0</v>
      </c>
      <c r="BH20" s="21"/>
      <c r="BJ20" s="22"/>
      <c r="BN20" s="11"/>
      <c r="BS20" s="11"/>
    </row>
    <row r="21" spans="1:71" x14ac:dyDescent="0.3">
      <c r="A21" s="110" t="s">
        <v>254</v>
      </c>
      <c r="B21" s="110">
        <v>4138</v>
      </c>
      <c r="C21" s="119" t="s">
        <v>255</v>
      </c>
      <c r="D21" s="23"/>
      <c r="E21" s="115" t="s">
        <v>230</v>
      </c>
      <c r="F21" s="115" t="s">
        <v>221</v>
      </c>
      <c r="G21" s="115" t="s">
        <v>252</v>
      </c>
      <c r="H21" s="116" t="s">
        <v>36</v>
      </c>
      <c r="I21" s="116" t="s">
        <v>256</v>
      </c>
      <c r="J21" s="12" t="s">
        <v>35</v>
      </c>
      <c r="K21" s="13">
        <v>45411</v>
      </c>
      <c r="L21" s="14" t="s">
        <v>28</v>
      </c>
      <c r="M21" s="15">
        <f t="shared" si="16"/>
        <v>31</v>
      </c>
      <c r="N21" s="15">
        <f t="shared" si="17"/>
        <v>20</v>
      </c>
      <c r="O21" s="15">
        <f t="shared" si="18"/>
        <v>20</v>
      </c>
      <c r="P21" s="15">
        <f t="shared" si="19"/>
        <v>0</v>
      </c>
      <c r="Q21" s="15">
        <f t="shared" si="20"/>
        <v>10</v>
      </c>
      <c r="R21" s="15">
        <f t="shared" si="21"/>
        <v>0</v>
      </c>
      <c r="S21" s="15">
        <f t="shared" si="22"/>
        <v>1</v>
      </c>
      <c r="T21" s="15">
        <f t="shared" si="23"/>
        <v>0</v>
      </c>
      <c r="U21" s="15">
        <f t="shared" si="24"/>
        <v>1</v>
      </c>
      <c r="V21" s="16">
        <f t="shared" si="25"/>
        <v>0</v>
      </c>
      <c r="W21" s="15">
        <f t="shared" si="26"/>
        <v>1</v>
      </c>
      <c r="X21" s="17">
        <f t="shared" si="27"/>
        <v>1</v>
      </c>
      <c r="Y21" s="17">
        <f t="shared" si="28"/>
        <v>0</v>
      </c>
      <c r="Z21" s="16">
        <f t="shared" si="29"/>
        <v>1</v>
      </c>
      <c r="AA21" s="30" t="s">
        <v>31</v>
      </c>
      <c r="AB21" s="18" t="s">
        <v>30</v>
      </c>
      <c r="AC21" s="18" t="s">
        <v>30</v>
      </c>
      <c r="AD21" s="18" t="s">
        <v>30</v>
      </c>
      <c r="AE21" s="18" t="s">
        <v>30</v>
      </c>
      <c r="AF21" s="18" t="s">
        <v>30</v>
      </c>
      <c r="AG21" s="30" t="s">
        <v>31</v>
      </c>
      <c r="AH21" s="30" t="s">
        <v>31</v>
      </c>
      <c r="AI21" s="18" t="s">
        <v>30</v>
      </c>
      <c r="AJ21" s="18" t="s">
        <v>30</v>
      </c>
      <c r="AK21" s="18" t="s">
        <v>30</v>
      </c>
      <c r="AL21" s="18" t="s">
        <v>30</v>
      </c>
      <c r="AM21" s="18" t="s">
        <v>30</v>
      </c>
      <c r="AN21" s="30" t="s">
        <v>31</v>
      </c>
      <c r="AO21" s="30" t="s">
        <v>31</v>
      </c>
      <c r="AP21" s="18" t="s">
        <v>30</v>
      </c>
      <c r="AQ21" s="18" t="s">
        <v>30</v>
      </c>
      <c r="AR21" s="18" t="s">
        <v>30</v>
      </c>
      <c r="AS21" s="18" t="s">
        <v>30</v>
      </c>
      <c r="AT21" s="30" t="s">
        <v>31</v>
      </c>
      <c r="AU21" s="30" t="s">
        <v>31</v>
      </c>
      <c r="AV21" s="30" t="s">
        <v>31</v>
      </c>
      <c r="AW21" s="18" t="s">
        <v>30</v>
      </c>
      <c r="AX21" s="18" t="s">
        <v>30</v>
      </c>
      <c r="AY21" s="107" t="s">
        <v>24</v>
      </c>
      <c r="AZ21" s="18" t="s">
        <v>30</v>
      </c>
      <c r="BA21" s="18" t="s">
        <v>30</v>
      </c>
      <c r="BB21" s="30" t="s">
        <v>31</v>
      </c>
      <c r="BC21" s="30" t="s">
        <v>31</v>
      </c>
      <c r="BD21" s="123" t="s">
        <v>113</v>
      </c>
      <c r="BE21" s="32" t="s">
        <v>32</v>
      </c>
      <c r="BF21" s="19"/>
      <c r="BG21" s="20">
        <f t="shared" si="15"/>
        <v>0</v>
      </c>
      <c r="BH21" s="21"/>
      <c r="BJ21" s="22"/>
      <c r="BN21" s="11"/>
      <c r="BS21" s="11"/>
    </row>
    <row r="22" spans="1:71" x14ac:dyDescent="0.3">
      <c r="A22" s="110" t="s">
        <v>258</v>
      </c>
      <c r="B22" s="110">
        <v>4171</v>
      </c>
      <c r="C22" s="119" t="s">
        <v>259</v>
      </c>
      <c r="D22" s="23"/>
      <c r="E22" s="115" t="s">
        <v>230</v>
      </c>
      <c r="F22" s="115" t="s">
        <v>221</v>
      </c>
      <c r="G22" s="115" t="s">
        <v>252</v>
      </c>
      <c r="H22" s="116" t="s">
        <v>36</v>
      </c>
      <c r="I22" s="116" t="s">
        <v>260</v>
      </c>
      <c r="J22" s="12" t="s">
        <v>35</v>
      </c>
      <c r="K22" s="13">
        <v>45551</v>
      </c>
      <c r="L22" s="14" t="s">
        <v>28</v>
      </c>
      <c r="M22" s="15">
        <f t="shared" si="16"/>
        <v>31</v>
      </c>
      <c r="N22" s="15">
        <f t="shared" si="17"/>
        <v>21</v>
      </c>
      <c r="O22" s="15">
        <f t="shared" si="18"/>
        <v>21</v>
      </c>
      <c r="P22" s="15">
        <f t="shared" si="19"/>
        <v>0</v>
      </c>
      <c r="Q22" s="15">
        <f t="shared" si="20"/>
        <v>10</v>
      </c>
      <c r="R22" s="15">
        <f t="shared" si="21"/>
        <v>0</v>
      </c>
      <c r="S22" s="15">
        <f t="shared" si="22"/>
        <v>0</v>
      </c>
      <c r="T22" s="15">
        <f t="shared" si="23"/>
        <v>0</v>
      </c>
      <c r="U22" s="15">
        <f t="shared" si="24"/>
        <v>0</v>
      </c>
      <c r="V22" s="16">
        <f t="shared" si="25"/>
        <v>0</v>
      </c>
      <c r="W22" s="15">
        <f t="shared" si="26"/>
        <v>1</v>
      </c>
      <c r="X22" s="17">
        <f t="shared" si="27"/>
        <v>2</v>
      </c>
      <c r="Y22" s="17">
        <f t="shared" si="28"/>
        <v>0</v>
      </c>
      <c r="Z22" s="16">
        <f t="shared" si="29"/>
        <v>0</v>
      </c>
      <c r="AA22" s="30" t="s">
        <v>31</v>
      </c>
      <c r="AB22" s="18" t="s">
        <v>30</v>
      </c>
      <c r="AC22" s="18" t="s">
        <v>30</v>
      </c>
      <c r="AD22" s="18" t="s">
        <v>30</v>
      </c>
      <c r="AE22" s="18" t="s">
        <v>30</v>
      </c>
      <c r="AF22" s="18" t="s">
        <v>30</v>
      </c>
      <c r="AG22" s="30" t="s">
        <v>31</v>
      </c>
      <c r="AH22" s="30" t="s">
        <v>31</v>
      </c>
      <c r="AI22" s="18" t="s">
        <v>30</v>
      </c>
      <c r="AJ22" s="18" t="s">
        <v>30</v>
      </c>
      <c r="AK22" s="18" t="s">
        <v>30</v>
      </c>
      <c r="AL22" s="18" t="s">
        <v>30</v>
      </c>
      <c r="AM22" s="18" t="s">
        <v>30</v>
      </c>
      <c r="AN22" s="30" t="s">
        <v>31</v>
      </c>
      <c r="AO22" s="30" t="s">
        <v>31</v>
      </c>
      <c r="AP22" s="18" t="s">
        <v>30</v>
      </c>
      <c r="AQ22" s="18" t="s">
        <v>30</v>
      </c>
      <c r="AR22" s="18" t="s">
        <v>30</v>
      </c>
      <c r="AS22" s="18" t="s">
        <v>30</v>
      </c>
      <c r="AT22" s="30" t="s">
        <v>31</v>
      </c>
      <c r="AU22" s="30" t="s">
        <v>31</v>
      </c>
      <c r="AV22" s="30" t="s">
        <v>31</v>
      </c>
      <c r="AW22" s="107" t="s">
        <v>24</v>
      </c>
      <c r="AX22" s="107" t="s">
        <v>24</v>
      </c>
      <c r="AY22" s="18" t="s">
        <v>30</v>
      </c>
      <c r="AZ22" s="18" t="s">
        <v>30</v>
      </c>
      <c r="BA22" s="18" t="s">
        <v>30</v>
      </c>
      <c r="BB22" s="30" t="s">
        <v>31</v>
      </c>
      <c r="BC22" s="30" t="s">
        <v>31</v>
      </c>
      <c r="BD22" s="18" t="s">
        <v>30</v>
      </c>
      <c r="BE22" s="32" t="s">
        <v>32</v>
      </c>
      <c r="BF22" s="19"/>
      <c r="BG22" s="20">
        <f t="shared" si="15"/>
        <v>0</v>
      </c>
      <c r="BH22" s="21"/>
      <c r="BJ22" s="22"/>
      <c r="BN22" s="11"/>
      <c r="BS22" s="11"/>
    </row>
    <row r="23" spans="1:71" x14ac:dyDescent="0.3">
      <c r="A23" s="110" t="s">
        <v>261</v>
      </c>
      <c r="B23" s="110">
        <v>4184</v>
      </c>
      <c r="C23" s="119" t="s">
        <v>262</v>
      </c>
      <c r="D23" s="23"/>
      <c r="E23" s="115" t="s">
        <v>230</v>
      </c>
      <c r="F23" s="119" t="s">
        <v>248</v>
      </c>
      <c r="G23" s="115" t="s">
        <v>252</v>
      </c>
      <c r="H23" s="116" t="s">
        <v>36</v>
      </c>
      <c r="I23" s="116" t="s">
        <v>263</v>
      </c>
      <c r="J23" s="12" t="s">
        <v>35</v>
      </c>
      <c r="K23" s="13">
        <v>45600</v>
      </c>
      <c r="L23" s="14" t="s">
        <v>28</v>
      </c>
      <c r="M23" s="15">
        <f t="shared" si="16"/>
        <v>31</v>
      </c>
      <c r="N23" s="15">
        <f t="shared" si="17"/>
        <v>19</v>
      </c>
      <c r="O23" s="15">
        <f t="shared" si="18"/>
        <v>16</v>
      </c>
      <c r="P23" s="15">
        <f t="shared" si="19"/>
        <v>0</v>
      </c>
      <c r="Q23" s="15">
        <f t="shared" si="20"/>
        <v>10</v>
      </c>
      <c r="R23" s="15">
        <f t="shared" si="21"/>
        <v>2</v>
      </c>
      <c r="S23" s="15">
        <f t="shared" si="22"/>
        <v>2</v>
      </c>
      <c r="T23" s="15">
        <f t="shared" si="23"/>
        <v>0</v>
      </c>
      <c r="U23" s="15">
        <f t="shared" si="24"/>
        <v>2</v>
      </c>
      <c r="V23" s="16">
        <f t="shared" si="25"/>
        <v>3</v>
      </c>
      <c r="W23" s="15">
        <f t="shared" si="26"/>
        <v>1</v>
      </c>
      <c r="X23" s="17">
        <f t="shared" si="27"/>
        <v>0</v>
      </c>
      <c r="Y23" s="17">
        <f t="shared" si="28"/>
        <v>0</v>
      </c>
      <c r="Z23" s="16">
        <f t="shared" si="29"/>
        <v>5</v>
      </c>
      <c r="AA23" s="30" t="s">
        <v>31</v>
      </c>
      <c r="AB23" s="18" t="s">
        <v>30</v>
      </c>
      <c r="AC23" s="123" t="s">
        <v>113</v>
      </c>
      <c r="AD23" s="18" t="s">
        <v>30</v>
      </c>
      <c r="AE23" s="18" t="s">
        <v>30</v>
      </c>
      <c r="AF23" s="18" t="s">
        <v>30</v>
      </c>
      <c r="AG23" s="30" t="s">
        <v>31</v>
      </c>
      <c r="AH23" s="30" t="s">
        <v>31</v>
      </c>
      <c r="AI23" s="18" t="s">
        <v>30</v>
      </c>
      <c r="AJ23" s="18" t="s">
        <v>30</v>
      </c>
      <c r="AK23" s="18" t="s">
        <v>30</v>
      </c>
      <c r="AL23" s="18" t="s">
        <v>30</v>
      </c>
      <c r="AM23" s="18" t="s">
        <v>30</v>
      </c>
      <c r="AN23" s="30" t="s">
        <v>31</v>
      </c>
      <c r="AO23" s="30" t="s">
        <v>31</v>
      </c>
      <c r="AP23" s="108" t="s">
        <v>34</v>
      </c>
      <c r="AQ23" s="31" t="s">
        <v>136</v>
      </c>
      <c r="AR23" s="31" t="s">
        <v>136</v>
      </c>
      <c r="AS23" s="123" t="s">
        <v>113</v>
      </c>
      <c r="AT23" s="30" t="s">
        <v>31</v>
      </c>
      <c r="AU23" s="30" t="s">
        <v>31</v>
      </c>
      <c r="AV23" s="30" t="s">
        <v>31</v>
      </c>
      <c r="AW23" s="108" t="s">
        <v>34</v>
      </c>
      <c r="AX23" s="18" t="s">
        <v>30</v>
      </c>
      <c r="AY23" s="18" t="s">
        <v>30</v>
      </c>
      <c r="AZ23" s="18" t="s">
        <v>30</v>
      </c>
      <c r="BA23" s="18" t="s">
        <v>30</v>
      </c>
      <c r="BB23" s="30" t="s">
        <v>31</v>
      </c>
      <c r="BC23" s="30" t="s">
        <v>31</v>
      </c>
      <c r="BD23" s="18" t="s">
        <v>30</v>
      </c>
      <c r="BE23" s="32" t="s">
        <v>32</v>
      </c>
      <c r="BF23" s="19"/>
      <c r="BG23" s="20">
        <f t="shared" si="15"/>
        <v>0</v>
      </c>
      <c r="BH23" s="21"/>
      <c r="BJ23" s="22"/>
      <c r="BN23" s="11"/>
      <c r="BS23" s="11"/>
    </row>
    <row r="24" spans="1:71" x14ac:dyDescent="0.3">
      <c r="A24" s="110" t="s">
        <v>264</v>
      </c>
      <c r="B24" s="110">
        <v>8001</v>
      </c>
      <c r="C24" s="119" t="s">
        <v>265</v>
      </c>
      <c r="D24" s="23"/>
      <c r="E24" s="115" t="s">
        <v>230</v>
      </c>
      <c r="F24" s="115" t="s">
        <v>221</v>
      </c>
      <c r="G24" s="115" t="s">
        <v>252</v>
      </c>
      <c r="H24" s="116" t="s">
        <v>36</v>
      </c>
      <c r="I24" s="116" t="s">
        <v>266</v>
      </c>
      <c r="J24" s="12" t="s">
        <v>35</v>
      </c>
      <c r="K24" s="13">
        <v>45141</v>
      </c>
      <c r="L24" s="14" t="s">
        <v>28</v>
      </c>
      <c r="M24" s="15">
        <f t="shared" si="16"/>
        <v>31</v>
      </c>
      <c r="N24" s="15">
        <f t="shared" si="17"/>
        <v>15</v>
      </c>
      <c r="O24" s="15">
        <f t="shared" si="18"/>
        <v>15</v>
      </c>
      <c r="P24" s="15">
        <f t="shared" si="19"/>
        <v>5</v>
      </c>
      <c r="Q24" s="15">
        <f t="shared" si="20"/>
        <v>11</v>
      </c>
      <c r="R24" s="15">
        <f t="shared" si="21"/>
        <v>0</v>
      </c>
      <c r="S24" s="15">
        <f t="shared" si="22"/>
        <v>0</v>
      </c>
      <c r="T24" s="15">
        <f t="shared" si="23"/>
        <v>0</v>
      </c>
      <c r="U24" s="15">
        <f t="shared" si="24"/>
        <v>5</v>
      </c>
      <c r="V24" s="16">
        <f t="shared" si="25"/>
        <v>0</v>
      </c>
      <c r="W24" s="15">
        <f t="shared" si="26"/>
        <v>0</v>
      </c>
      <c r="X24" s="17">
        <f t="shared" si="27"/>
        <v>6</v>
      </c>
      <c r="Y24" s="17">
        <f t="shared" si="28"/>
        <v>0</v>
      </c>
      <c r="Z24" s="16">
        <f t="shared" si="29"/>
        <v>5</v>
      </c>
      <c r="AA24" s="30" t="s">
        <v>31</v>
      </c>
      <c r="AB24" s="107" t="s">
        <v>24</v>
      </c>
      <c r="AC24" s="107" t="s">
        <v>24</v>
      </c>
      <c r="AD24" s="18" t="s">
        <v>30</v>
      </c>
      <c r="AE24" s="18" t="s">
        <v>30</v>
      </c>
      <c r="AF24" s="18" t="s">
        <v>30</v>
      </c>
      <c r="AG24" s="30" t="s">
        <v>31</v>
      </c>
      <c r="AH24" s="30" t="s">
        <v>31</v>
      </c>
      <c r="AI24" s="18" t="s">
        <v>30</v>
      </c>
      <c r="AJ24" s="107" t="s">
        <v>24</v>
      </c>
      <c r="AK24" s="18" t="s">
        <v>30</v>
      </c>
      <c r="AL24" s="18" t="s">
        <v>30</v>
      </c>
      <c r="AM24" s="18" t="s">
        <v>30</v>
      </c>
      <c r="AN24" s="30" t="s">
        <v>31</v>
      </c>
      <c r="AO24" s="30" t="s">
        <v>31</v>
      </c>
      <c r="AP24" s="18" t="s">
        <v>30</v>
      </c>
      <c r="AQ24" s="107" t="s">
        <v>24</v>
      </c>
      <c r="AR24" s="18" t="s">
        <v>30</v>
      </c>
      <c r="AS24" s="30" t="s">
        <v>31</v>
      </c>
      <c r="AT24" s="30" t="s">
        <v>31</v>
      </c>
      <c r="AU24" s="30" t="s">
        <v>31</v>
      </c>
      <c r="AV24" s="30" t="s">
        <v>31</v>
      </c>
      <c r="AW24" s="30" t="s">
        <v>108</v>
      </c>
      <c r="AX24" s="30" t="s">
        <v>108</v>
      </c>
      <c r="AY24" s="30" t="s">
        <v>108</v>
      </c>
      <c r="AZ24" s="30" t="s">
        <v>108</v>
      </c>
      <c r="BA24" s="30" t="s">
        <v>108</v>
      </c>
      <c r="BB24" s="30" t="s">
        <v>31</v>
      </c>
      <c r="BC24" s="30" t="s">
        <v>31</v>
      </c>
      <c r="BD24" s="107" t="s">
        <v>24</v>
      </c>
      <c r="BE24" s="107" t="s">
        <v>24</v>
      </c>
      <c r="BF24" s="19"/>
      <c r="BG24" s="20">
        <f t="shared" si="15"/>
        <v>0</v>
      </c>
      <c r="BH24" s="21"/>
      <c r="BJ24" s="22"/>
      <c r="BN24" s="11"/>
      <c r="BS24" s="11"/>
    </row>
    <row r="25" spans="1:71" x14ac:dyDescent="0.3">
      <c r="A25" s="110" t="s">
        <v>267</v>
      </c>
      <c r="B25" s="110"/>
      <c r="C25" s="119" t="s">
        <v>268</v>
      </c>
      <c r="D25" s="23"/>
      <c r="E25" s="115" t="s">
        <v>230</v>
      </c>
      <c r="F25" s="119" t="s">
        <v>248</v>
      </c>
      <c r="G25" s="115" t="s">
        <v>252</v>
      </c>
      <c r="H25" s="116" t="s">
        <v>36</v>
      </c>
      <c r="I25" s="116" t="s">
        <v>269</v>
      </c>
      <c r="J25" s="12" t="s">
        <v>35</v>
      </c>
      <c r="K25" s="13">
        <v>45974</v>
      </c>
      <c r="L25" s="14" t="s">
        <v>28</v>
      </c>
      <c r="M25" s="15">
        <f t="shared" si="16"/>
        <v>31</v>
      </c>
      <c r="N25" s="15">
        <f t="shared" si="17"/>
        <v>21</v>
      </c>
      <c r="O25" s="15">
        <f t="shared" si="18"/>
        <v>21</v>
      </c>
      <c r="P25" s="15">
        <f t="shared" si="19"/>
        <v>0</v>
      </c>
      <c r="Q25" s="15">
        <f t="shared" si="20"/>
        <v>10</v>
      </c>
      <c r="R25" s="15">
        <f t="shared" si="21"/>
        <v>0</v>
      </c>
      <c r="S25" s="15">
        <f t="shared" si="22"/>
        <v>0</v>
      </c>
      <c r="T25" s="15">
        <f t="shared" si="23"/>
        <v>0</v>
      </c>
      <c r="U25" s="15">
        <f t="shared" si="24"/>
        <v>0</v>
      </c>
      <c r="V25" s="16">
        <f t="shared" si="25"/>
        <v>0</v>
      </c>
      <c r="W25" s="15">
        <f t="shared" si="26"/>
        <v>1</v>
      </c>
      <c r="X25" s="17">
        <f t="shared" si="27"/>
        <v>2</v>
      </c>
      <c r="Y25" s="17">
        <f t="shared" si="28"/>
        <v>0</v>
      </c>
      <c r="Z25" s="16">
        <f t="shared" si="29"/>
        <v>0</v>
      </c>
      <c r="AA25" s="30" t="s">
        <v>31</v>
      </c>
      <c r="AB25" s="18" t="s">
        <v>30</v>
      </c>
      <c r="AC25" s="18" t="s">
        <v>30</v>
      </c>
      <c r="AD25" s="18" t="s">
        <v>30</v>
      </c>
      <c r="AE25" s="18" t="s">
        <v>30</v>
      </c>
      <c r="AF25" s="18" t="s">
        <v>30</v>
      </c>
      <c r="AG25" s="30" t="s">
        <v>31</v>
      </c>
      <c r="AH25" s="30" t="s">
        <v>31</v>
      </c>
      <c r="AI25" s="18" t="s">
        <v>30</v>
      </c>
      <c r="AJ25" s="107" t="s">
        <v>24</v>
      </c>
      <c r="AK25" s="18" t="s">
        <v>30</v>
      </c>
      <c r="AL25" s="18" t="s">
        <v>30</v>
      </c>
      <c r="AM25" s="107" t="s">
        <v>24</v>
      </c>
      <c r="AN25" s="30" t="s">
        <v>31</v>
      </c>
      <c r="AO25" s="30" t="s">
        <v>31</v>
      </c>
      <c r="AP25" s="18" t="s">
        <v>30</v>
      </c>
      <c r="AQ25" s="18" t="s">
        <v>30</v>
      </c>
      <c r="AR25" s="18" t="s">
        <v>30</v>
      </c>
      <c r="AS25" s="18" t="s">
        <v>30</v>
      </c>
      <c r="AT25" s="30" t="s">
        <v>31</v>
      </c>
      <c r="AU25" s="30" t="s">
        <v>31</v>
      </c>
      <c r="AV25" s="30" t="s">
        <v>31</v>
      </c>
      <c r="AW25" s="18" t="s">
        <v>30</v>
      </c>
      <c r="AX25" s="18" t="s">
        <v>30</v>
      </c>
      <c r="AY25" s="18" t="s">
        <v>30</v>
      </c>
      <c r="AZ25" s="18" t="s">
        <v>30</v>
      </c>
      <c r="BA25" s="18" t="s">
        <v>30</v>
      </c>
      <c r="BB25" s="30" t="s">
        <v>31</v>
      </c>
      <c r="BC25" s="30" t="s">
        <v>31</v>
      </c>
      <c r="BD25" s="18" t="s">
        <v>30</v>
      </c>
      <c r="BE25" s="32" t="s">
        <v>32</v>
      </c>
      <c r="BF25" s="19"/>
      <c r="BG25" s="20">
        <f t="shared" si="15"/>
        <v>0</v>
      </c>
      <c r="BH25" s="21"/>
      <c r="BJ25" s="22"/>
      <c r="BN25" s="11"/>
      <c r="BS25" s="11"/>
    </row>
    <row r="26" spans="1:71" x14ac:dyDescent="0.3">
      <c r="A26" s="110" t="s">
        <v>270</v>
      </c>
      <c r="B26" s="110"/>
      <c r="C26" s="119" t="s">
        <v>271</v>
      </c>
      <c r="D26" s="23"/>
      <c r="E26" s="115" t="s">
        <v>230</v>
      </c>
      <c r="F26" s="119" t="s">
        <v>248</v>
      </c>
      <c r="G26" s="115" t="s">
        <v>252</v>
      </c>
      <c r="H26" s="116" t="s">
        <v>36</v>
      </c>
      <c r="I26" s="116" t="s">
        <v>272</v>
      </c>
      <c r="J26" s="12" t="s">
        <v>35</v>
      </c>
      <c r="K26" s="13">
        <v>45974</v>
      </c>
      <c r="L26" s="14" t="s">
        <v>28</v>
      </c>
      <c r="M26" s="15">
        <f t="shared" si="16"/>
        <v>31</v>
      </c>
      <c r="N26" s="15">
        <f t="shared" si="17"/>
        <v>20</v>
      </c>
      <c r="O26" s="15">
        <f t="shared" si="18"/>
        <v>18.5</v>
      </c>
      <c r="P26" s="15">
        <f t="shared" si="19"/>
        <v>0</v>
      </c>
      <c r="Q26" s="15">
        <f t="shared" si="20"/>
        <v>10</v>
      </c>
      <c r="R26" s="15">
        <f t="shared" si="21"/>
        <v>0</v>
      </c>
      <c r="S26" s="15">
        <f t="shared" si="22"/>
        <v>1</v>
      </c>
      <c r="T26" s="15">
        <f t="shared" si="23"/>
        <v>0</v>
      </c>
      <c r="U26" s="15">
        <f t="shared" si="24"/>
        <v>1</v>
      </c>
      <c r="V26" s="16">
        <f t="shared" si="25"/>
        <v>1.5</v>
      </c>
      <c r="W26" s="15">
        <f t="shared" si="26"/>
        <v>1</v>
      </c>
      <c r="X26" s="17">
        <f t="shared" si="27"/>
        <v>4</v>
      </c>
      <c r="Y26" s="17">
        <f t="shared" si="28"/>
        <v>0</v>
      </c>
      <c r="Z26" s="16">
        <f t="shared" si="29"/>
        <v>2.5</v>
      </c>
      <c r="AA26" s="30" t="s">
        <v>31</v>
      </c>
      <c r="AB26" s="18" t="s">
        <v>30</v>
      </c>
      <c r="AC26" s="32" t="s">
        <v>32</v>
      </c>
      <c r="AD26" s="107" t="s">
        <v>24</v>
      </c>
      <c r="AE26" s="108" t="s">
        <v>34</v>
      </c>
      <c r="AF26" s="18" t="s">
        <v>30</v>
      </c>
      <c r="AG26" s="30" t="s">
        <v>31</v>
      </c>
      <c r="AH26" s="30" t="s">
        <v>31</v>
      </c>
      <c r="AI26" s="18" t="s">
        <v>30</v>
      </c>
      <c r="AJ26" s="18" t="s">
        <v>30</v>
      </c>
      <c r="AK26" s="108" t="s">
        <v>34</v>
      </c>
      <c r="AL26" s="18" t="s">
        <v>30</v>
      </c>
      <c r="AM26" s="107" t="s">
        <v>24</v>
      </c>
      <c r="AN26" s="30" t="s">
        <v>31</v>
      </c>
      <c r="AO26" s="30" t="s">
        <v>31</v>
      </c>
      <c r="AP26" s="18" t="s">
        <v>30</v>
      </c>
      <c r="AQ26" s="18" t="s">
        <v>30</v>
      </c>
      <c r="AR26" s="107" t="s">
        <v>24</v>
      </c>
      <c r="AS26" s="108" t="s">
        <v>34</v>
      </c>
      <c r="AT26" s="30" t="s">
        <v>31</v>
      </c>
      <c r="AU26" s="30" t="s">
        <v>31</v>
      </c>
      <c r="AV26" s="30" t="s">
        <v>31</v>
      </c>
      <c r="AW26" s="18" t="s">
        <v>30</v>
      </c>
      <c r="AX26" s="18" t="s">
        <v>30</v>
      </c>
      <c r="AY26" s="18" t="s">
        <v>30</v>
      </c>
      <c r="AZ26" s="18" t="s">
        <v>30</v>
      </c>
      <c r="BA26" s="18" t="s">
        <v>30</v>
      </c>
      <c r="BB26" s="30" t="s">
        <v>31</v>
      </c>
      <c r="BC26" s="30" t="s">
        <v>31</v>
      </c>
      <c r="BD26" s="123" t="s">
        <v>113</v>
      </c>
      <c r="BE26" s="107" t="s">
        <v>24</v>
      </c>
      <c r="BF26" s="19"/>
      <c r="BG26" s="20">
        <f t="shared" si="15"/>
        <v>0</v>
      </c>
      <c r="BH26" s="21"/>
      <c r="BJ26" s="22"/>
      <c r="BN26" s="11"/>
      <c r="BS26" s="11"/>
    </row>
    <row r="27" spans="1:71" x14ac:dyDescent="0.3">
      <c r="A27" s="110" t="s">
        <v>273</v>
      </c>
      <c r="B27" s="110"/>
      <c r="C27" s="119" t="s">
        <v>274</v>
      </c>
      <c r="D27" s="23"/>
      <c r="E27" s="115" t="s">
        <v>230</v>
      </c>
      <c r="F27" s="119" t="s">
        <v>248</v>
      </c>
      <c r="G27" s="115" t="s">
        <v>252</v>
      </c>
      <c r="H27" s="116" t="s">
        <v>36</v>
      </c>
      <c r="I27" s="116" t="s">
        <v>275</v>
      </c>
      <c r="J27" s="12" t="s">
        <v>35</v>
      </c>
      <c r="K27" s="13">
        <v>46000</v>
      </c>
      <c r="L27" s="14" t="s">
        <v>28</v>
      </c>
      <c r="M27" s="15">
        <f t="shared" si="16"/>
        <v>31</v>
      </c>
      <c r="N27" s="15">
        <f t="shared" si="17"/>
        <v>21</v>
      </c>
      <c r="O27" s="15">
        <f t="shared" si="18"/>
        <v>20</v>
      </c>
      <c r="P27" s="15">
        <f t="shared" si="19"/>
        <v>0</v>
      </c>
      <c r="Q27" s="15">
        <f t="shared" si="20"/>
        <v>10</v>
      </c>
      <c r="R27" s="15">
        <f t="shared" si="21"/>
        <v>1</v>
      </c>
      <c r="S27" s="15">
        <f t="shared" si="22"/>
        <v>1</v>
      </c>
      <c r="T27" s="15">
        <f t="shared" si="23"/>
        <v>1</v>
      </c>
      <c r="U27" s="15">
        <f t="shared" si="24"/>
        <v>0</v>
      </c>
      <c r="V27" s="16">
        <f t="shared" si="25"/>
        <v>0</v>
      </c>
      <c r="W27" s="15">
        <f t="shared" si="26"/>
        <v>2</v>
      </c>
      <c r="X27" s="17">
        <f t="shared" si="27"/>
        <v>7</v>
      </c>
      <c r="Y27" s="17">
        <f t="shared" si="28"/>
        <v>0</v>
      </c>
      <c r="Z27" s="16">
        <f t="shared" si="29"/>
        <v>1</v>
      </c>
      <c r="AA27" s="30" t="s">
        <v>31</v>
      </c>
      <c r="AB27" s="32" t="s">
        <v>33</v>
      </c>
      <c r="AC27" s="107" t="s">
        <v>24</v>
      </c>
      <c r="AD27" s="107" t="s">
        <v>24</v>
      </c>
      <c r="AE27" s="107" t="s">
        <v>24</v>
      </c>
      <c r="AF27" s="107" t="s">
        <v>24</v>
      </c>
      <c r="AG27" s="30" t="s">
        <v>31</v>
      </c>
      <c r="AH27" s="30" t="s">
        <v>31</v>
      </c>
      <c r="AI27" s="18" t="s">
        <v>30</v>
      </c>
      <c r="AJ27" s="107" t="s">
        <v>24</v>
      </c>
      <c r="AK27" s="32" t="s">
        <v>123</v>
      </c>
      <c r="AL27" s="18" t="s">
        <v>30</v>
      </c>
      <c r="AM27" s="18" t="s">
        <v>30</v>
      </c>
      <c r="AN27" s="30" t="s">
        <v>31</v>
      </c>
      <c r="AO27" s="30" t="s">
        <v>31</v>
      </c>
      <c r="AP27" s="18" t="s">
        <v>30</v>
      </c>
      <c r="AQ27" s="32" t="s">
        <v>32</v>
      </c>
      <c r="AR27" s="18" t="s">
        <v>30</v>
      </c>
      <c r="AS27" s="18" t="s">
        <v>30</v>
      </c>
      <c r="AT27" s="30" t="s">
        <v>31</v>
      </c>
      <c r="AU27" s="30" t="s">
        <v>31</v>
      </c>
      <c r="AV27" s="30" t="s">
        <v>31</v>
      </c>
      <c r="AW27" s="18" t="s">
        <v>30</v>
      </c>
      <c r="AX27" s="107" t="s">
        <v>24</v>
      </c>
      <c r="AY27" s="18" t="s">
        <v>30</v>
      </c>
      <c r="AZ27" s="18" t="s">
        <v>30</v>
      </c>
      <c r="BA27" s="18" t="s">
        <v>30</v>
      </c>
      <c r="BB27" s="30" t="s">
        <v>31</v>
      </c>
      <c r="BC27" s="30" t="s">
        <v>31</v>
      </c>
      <c r="BD27" s="107" t="s">
        <v>24</v>
      </c>
      <c r="BE27" s="32" t="s">
        <v>32</v>
      </c>
      <c r="BF27" s="19"/>
      <c r="BG27" s="20">
        <f t="shared" si="15"/>
        <v>0</v>
      </c>
      <c r="BH27" s="21"/>
      <c r="BJ27" s="22"/>
      <c r="BN27" s="11"/>
      <c r="BS27" s="11"/>
    </row>
    <row r="28" spans="1:71" x14ac:dyDescent="0.3">
      <c r="A28" s="110" t="s">
        <v>276</v>
      </c>
      <c r="B28" s="110"/>
      <c r="C28" s="119" t="s">
        <v>277</v>
      </c>
      <c r="D28" s="23"/>
      <c r="E28" s="115" t="s">
        <v>230</v>
      </c>
      <c r="F28" s="119" t="s">
        <v>248</v>
      </c>
      <c r="G28" s="115" t="s">
        <v>252</v>
      </c>
      <c r="H28" s="116" t="s">
        <v>36</v>
      </c>
      <c r="I28" s="116" t="s">
        <v>278</v>
      </c>
      <c r="J28" s="12" t="s">
        <v>35</v>
      </c>
      <c r="K28" s="13">
        <v>46009</v>
      </c>
      <c r="L28" s="14" t="s">
        <v>28</v>
      </c>
      <c r="M28" s="15">
        <f t="shared" si="16"/>
        <v>31</v>
      </c>
      <c r="N28" s="15">
        <f t="shared" si="17"/>
        <v>21</v>
      </c>
      <c r="O28" s="15">
        <f t="shared" si="18"/>
        <v>21</v>
      </c>
      <c r="P28" s="15">
        <f t="shared" si="19"/>
        <v>0</v>
      </c>
      <c r="Q28" s="15">
        <f t="shared" si="20"/>
        <v>10</v>
      </c>
      <c r="R28" s="15">
        <f t="shared" si="21"/>
        <v>0</v>
      </c>
      <c r="S28" s="15">
        <f t="shared" si="22"/>
        <v>0</v>
      </c>
      <c r="T28" s="15">
        <f t="shared" si="23"/>
        <v>0</v>
      </c>
      <c r="U28" s="15">
        <f t="shared" si="24"/>
        <v>0</v>
      </c>
      <c r="V28" s="16">
        <f t="shared" si="25"/>
        <v>0</v>
      </c>
      <c r="W28" s="15">
        <f t="shared" si="26"/>
        <v>0</v>
      </c>
      <c r="X28" s="17">
        <f t="shared" si="27"/>
        <v>2</v>
      </c>
      <c r="Y28" s="17">
        <f t="shared" si="28"/>
        <v>0</v>
      </c>
      <c r="Z28" s="16">
        <f t="shared" si="29"/>
        <v>0</v>
      </c>
      <c r="AA28" s="30" t="s">
        <v>31</v>
      </c>
      <c r="AB28" s="18" t="s">
        <v>30</v>
      </c>
      <c r="AC28" s="18" t="s">
        <v>30</v>
      </c>
      <c r="AD28" s="18" t="s">
        <v>30</v>
      </c>
      <c r="AE28" s="18" t="s">
        <v>30</v>
      </c>
      <c r="AF28" s="18" t="s">
        <v>30</v>
      </c>
      <c r="AG28" s="30" t="s">
        <v>31</v>
      </c>
      <c r="AH28" s="30" t="s">
        <v>31</v>
      </c>
      <c r="AI28" s="18" t="s">
        <v>30</v>
      </c>
      <c r="AJ28" s="18" t="s">
        <v>30</v>
      </c>
      <c r="AK28" s="18" t="s">
        <v>30</v>
      </c>
      <c r="AL28" s="18" t="s">
        <v>30</v>
      </c>
      <c r="AM28" s="18" t="s">
        <v>30</v>
      </c>
      <c r="AN28" s="30" t="s">
        <v>31</v>
      </c>
      <c r="AO28" s="30" t="s">
        <v>31</v>
      </c>
      <c r="AP28" s="18" t="s">
        <v>30</v>
      </c>
      <c r="AQ28" s="18" t="s">
        <v>30</v>
      </c>
      <c r="AR28" s="107" t="s">
        <v>24</v>
      </c>
      <c r="AS28" s="18" t="s">
        <v>30</v>
      </c>
      <c r="AT28" s="30" t="s">
        <v>31</v>
      </c>
      <c r="AU28" s="30" t="s">
        <v>31</v>
      </c>
      <c r="AV28" s="30" t="s">
        <v>31</v>
      </c>
      <c r="AW28" s="18" t="s">
        <v>30</v>
      </c>
      <c r="AX28" s="107" t="s">
        <v>24</v>
      </c>
      <c r="AY28" s="18" t="s">
        <v>30</v>
      </c>
      <c r="AZ28" s="18" t="s">
        <v>30</v>
      </c>
      <c r="BA28" s="18" t="s">
        <v>30</v>
      </c>
      <c r="BB28" s="30" t="s">
        <v>31</v>
      </c>
      <c r="BC28" s="30" t="s">
        <v>31</v>
      </c>
      <c r="BD28" s="18" t="s">
        <v>30</v>
      </c>
      <c r="BE28" s="18" t="s">
        <v>30</v>
      </c>
      <c r="BF28" s="19"/>
      <c r="BG28" s="20">
        <f t="shared" si="15"/>
        <v>0</v>
      </c>
      <c r="BH28" s="21"/>
      <c r="BJ28" s="22"/>
      <c r="BN28" s="11"/>
      <c r="BS28" s="11"/>
    </row>
    <row r="29" spans="1:71" x14ac:dyDescent="0.3">
      <c r="A29" s="109" t="s">
        <v>279</v>
      </c>
      <c r="B29" s="110"/>
      <c r="C29" s="111" t="s">
        <v>280</v>
      </c>
      <c r="D29" s="23"/>
      <c r="E29" s="115" t="s">
        <v>230</v>
      </c>
      <c r="F29" s="119" t="s">
        <v>37</v>
      </c>
      <c r="G29" s="115" t="s">
        <v>252</v>
      </c>
      <c r="H29" s="116" t="s">
        <v>36</v>
      </c>
      <c r="I29" s="116"/>
      <c r="J29" s="12"/>
      <c r="K29" s="13">
        <v>46090</v>
      </c>
      <c r="L29" s="14" t="s">
        <v>28</v>
      </c>
      <c r="M29" s="15">
        <f t="shared" si="16"/>
        <v>23</v>
      </c>
      <c r="N29" s="15">
        <f t="shared" si="17"/>
        <v>14</v>
      </c>
      <c r="O29" s="15">
        <f t="shared" si="18"/>
        <v>13</v>
      </c>
      <c r="P29" s="15">
        <f t="shared" si="19"/>
        <v>0</v>
      </c>
      <c r="Q29" s="15">
        <f t="shared" si="20"/>
        <v>7</v>
      </c>
      <c r="R29" s="15">
        <f t="shared" si="21"/>
        <v>1</v>
      </c>
      <c r="S29" s="15">
        <f t="shared" si="22"/>
        <v>0</v>
      </c>
      <c r="T29" s="15">
        <f t="shared" si="23"/>
        <v>0</v>
      </c>
      <c r="U29" s="15">
        <f t="shared" si="24"/>
        <v>2</v>
      </c>
      <c r="V29" s="16">
        <f t="shared" si="25"/>
        <v>3</v>
      </c>
      <c r="W29" s="15">
        <f t="shared" si="26"/>
        <v>1</v>
      </c>
      <c r="X29" s="17">
        <f t="shared" si="27"/>
        <v>0</v>
      </c>
      <c r="Y29" s="17">
        <f t="shared" si="28"/>
        <v>0</v>
      </c>
      <c r="Z29" s="16">
        <f t="shared" si="29"/>
        <v>3</v>
      </c>
      <c r="AA29" s="215"/>
      <c r="AB29" s="215"/>
      <c r="AC29" s="215"/>
      <c r="AD29" s="215"/>
      <c r="AE29" s="215"/>
      <c r="AF29" s="215"/>
      <c r="AG29" s="215"/>
      <c r="AH29" s="215"/>
      <c r="AI29" s="31" t="s">
        <v>92</v>
      </c>
      <c r="AJ29" s="31" t="s">
        <v>92</v>
      </c>
      <c r="AK29" s="31" t="s">
        <v>142</v>
      </c>
      <c r="AL29" s="31" t="s">
        <v>92</v>
      </c>
      <c r="AM29" s="31" t="s">
        <v>92</v>
      </c>
      <c r="AN29" s="30" t="s">
        <v>104</v>
      </c>
      <c r="AO29" s="30" t="s">
        <v>104</v>
      </c>
      <c r="AP29" s="31" t="s">
        <v>92</v>
      </c>
      <c r="AQ29" s="31" t="s">
        <v>92</v>
      </c>
      <c r="AR29" s="31" t="s">
        <v>92</v>
      </c>
      <c r="AS29" s="31" t="s">
        <v>92</v>
      </c>
      <c r="AT29" s="30" t="s">
        <v>104</v>
      </c>
      <c r="AU29" s="30" t="s">
        <v>104</v>
      </c>
      <c r="AV29" s="30" t="s">
        <v>31</v>
      </c>
      <c r="AW29" s="31" t="s">
        <v>116</v>
      </c>
      <c r="AX29" s="31" t="s">
        <v>116</v>
      </c>
      <c r="AY29" s="18" t="s">
        <v>30</v>
      </c>
      <c r="AZ29" s="32" t="s">
        <v>32</v>
      </c>
      <c r="BA29" s="18" t="s">
        <v>30</v>
      </c>
      <c r="BB29" s="30" t="s">
        <v>31</v>
      </c>
      <c r="BC29" s="30" t="s">
        <v>31</v>
      </c>
      <c r="BD29" s="18" t="s">
        <v>30</v>
      </c>
      <c r="BE29" s="18" t="s">
        <v>30</v>
      </c>
      <c r="BF29" s="19"/>
      <c r="BG29" s="20">
        <f t="shared" si="15"/>
        <v>8</v>
      </c>
      <c r="BH29" s="21"/>
      <c r="BJ29" s="22"/>
      <c r="BN29" s="11"/>
      <c r="BS29" s="11"/>
    </row>
    <row r="30" spans="1:71" x14ac:dyDescent="0.3">
      <c r="A30" s="120" t="s">
        <v>664</v>
      </c>
      <c r="B30" s="120"/>
      <c r="C30" s="121" t="s">
        <v>665</v>
      </c>
      <c r="D30" s="23"/>
      <c r="E30" s="115" t="s">
        <v>230</v>
      </c>
      <c r="F30" s="119" t="s">
        <v>37</v>
      </c>
      <c r="G30" s="115" t="s">
        <v>252</v>
      </c>
      <c r="H30" s="116" t="s">
        <v>36</v>
      </c>
      <c r="I30" s="116"/>
      <c r="J30" s="12"/>
      <c r="K30" s="13">
        <v>46090</v>
      </c>
      <c r="L30" s="14" t="s">
        <v>28</v>
      </c>
      <c r="M30" s="15">
        <f t="shared" si="16"/>
        <v>5</v>
      </c>
      <c r="N30" s="15">
        <f t="shared" si="17"/>
        <v>5</v>
      </c>
      <c r="O30" s="15">
        <f t="shared" si="18"/>
        <v>5</v>
      </c>
      <c r="P30" s="15">
        <f t="shared" si="19"/>
        <v>0</v>
      </c>
      <c r="Q30" s="15">
        <f t="shared" si="20"/>
        <v>0</v>
      </c>
      <c r="R30" s="15">
        <f t="shared" si="21"/>
        <v>0</v>
      </c>
      <c r="S30" s="15">
        <f t="shared" si="22"/>
        <v>0</v>
      </c>
      <c r="T30" s="15">
        <f t="shared" si="23"/>
        <v>0</v>
      </c>
      <c r="U30" s="15">
        <f t="shared" si="24"/>
        <v>0</v>
      </c>
      <c r="V30" s="16">
        <f t="shared" si="25"/>
        <v>0</v>
      </c>
      <c r="W30" s="15">
        <f t="shared" si="26"/>
        <v>0</v>
      </c>
      <c r="X30" s="17">
        <f t="shared" si="27"/>
        <v>0</v>
      </c>
      <c r="Y30" s="17">
        <f t="shared" si="28"/>
        <v>0</v>
      </c>
      <c r="Z30" s="16">
        <f t="shared" si="29"/>
        <v>0</v>
      </c>
      <c r="AA30" s="215"/>
      <c r="AB30" s="215"/>
      <c r="AC30" s="215"/>
      <c r="AD30" s="215"/>
      <c r="AE30" s="215"/>
      <c r="AF30" s="215"/>
      <c r="AG30" s="215"/>
      <c r="AH30" s="215"/>
      <c r="AI30" s="31" t="s">
        <v>92</v>
      </c>
      <c r="AJ30" s="31" t="s">
        <v>92</v>
      </c>
      <c r="AK30" s="31" t="s">
        <v>92</v>
      </c>
      <c r="AL30" s="31" t="s">
        <v>92</v>
      </c>
      <c r="AM30" s="31" t="s">
        <v>92</v>
      </c>
      <c r="AN30" s="31" t="s">
        <v>165</v>
      </c>
      <c r="AO30" s="31" t="s">
        <v>165</v>
      </c>
      <c r="AP30" s="31" t="s">
        <v>165</v>
      </c>
      <c r="AQ30" s="31" t="s">
        <v>165</v>
      </c>
      <c r="AR30" s="31" t="s">
        <v>165</v>
      </c>
      <c r="AS30" s="31" t="s">
        <v>165</v>
      </c>
      <c r="AT30" s="31" t="s">
        <v>165</v>
      </c>
      <c r="AU30" s="31" t="s">
        <v>165</v>
      </c>
      <c r="AV30" s="31" t="s">
        <v>165</v>
      </c>
      <c r="AW30" s="31" t="s">
        <v>165</v>
      </c>
      <c r="AX30" s="31" t="s">
        <v>165</v>
      </c>
      <c r="AY30" s="31" t="s">
        <v>165</v>
      </c>
      <c r="AZ30" s="31" t="s">
        <v>165</v>
      </c>
      <c r="BA30" s="31" t="s">
        <v>165</v>
      </c>
      <c r="BB30" s="31" t="s">
        <v>165</v>
      </c>
      <c r="BC30" s="31" t="s">
        <v>165</v>
      </c>
      <c r="BD30" s="31" t="s">
        <v>165</v>
      </c>
      <c r="BE30" s="31" t="s">
        <v>165</v>
      </c>
      <c r="BF30" s="19"/>
      <c r="BG30" s="20">
        <f t="shared" si="15"/>
        <v>8</v>
      </c>
      <c r="BH30" s="21"/>
      <c r="BJ30" s="22"/>
      <c r="BN30" s="11"/>
      <c r="BS30" s="11"/>
    </row>
    <row r="31" spans="1:71" x14ac:dyDescent="0.3">
      <c r="A31" s="120" t="s">
        <v>666</v>
      </c>
      <c r="B31" s="120"/>
      <c r="C31" s="121" t="s">
        <v>667</v>
      </c>
      <c r="D31" s="23"/>
      <c r="E31" s="115" t="s">
        <v>230</v>
      </c>
      <c r="F31" s="119" t="s">
        <v>37</v>
      </c>
      <c r="G31" s="115" t="s">
        <v>252</v>
      </c>
      <c r="H31" s="116" t="s">
        <v>36</v>
      </c>
      <c r="I31" s="116"/>
      <c r="J31" s="12"/>
      <c r="K31" s="13">
        <v>46090</v>
      </c>
      <c r="L31" s="14" t="s">
        <v>28</v>
      </c>
      <c r="M31" s="15">
        <f t="shared" si="16"/>
        <v>8</v>
      </c>
      <c r="N31" s="15">
        <f t="shared" si="17"/>
        <v>6</v>
      </c>
      <c r="O31" s="15">
        <f t="shared" si="18"/>
        <v>6</v>
      </c>
      <c r="P31" s="15">
        <f t="shared" si="19"/>
        <v>0</v>
      </c>
      <c r="Q31" s="15">
        <f t="shared" si="20"/>
        <v>2</v>
      </c>
      <c r="R31" s="15">
        <f t="shared" si="21"/>
        <v>0</v>
      </c>
      <c r="S31" s="15">
        <f t="shared" si="22"/>
        <v>0</v>
      </c>
      <c r="T31" s="15">
        <f t="shared" si="23"/>
        <v>0</v>
      </c>
      <c r="U31" s="15">
        <f t="shared" si="24"/>
        <v>0</v>
      </c>
      <c r="V31" s="16">
        <f t="shared" si="25"/>
        <v>0</v>
      </c>
      <c r="W31" s="15">
        <f t="shared" si="26"/>
        <v>0</v>
      </c>
      <c r="X31" s="17">
        <f t="shared" si="27"/>
        <v>0</v>
      </c>
      <c r="Y31" s="17">
        <f t="shared" si="28"/>
        <v>0</v>
      </c>
      <c r="Z31" s="16">
        <f t="shared" si="29"/>
        <v>0</v>
      </c>
      <c r="AA31" s="215"/>
      <c r="AB31" s="215"/>
      <c r="AC31" s="215"/>
      <c r="AD31" s="215"/>
      <c r="AE31" s="215"/>
      <c r="AF31" s="215"/>
      <c r="AG31" s="215"/>
      <c r="AH31" s="215"/>
      <c r="AI31" s="31" t="s">
        <v>92</v>
      </c>
      <c r="AJ31" s="31" t="s">
        <v>92</v>
      </c>
      <c r="AK31" s="31" t="s">
        <v>92</v>
      </c>
      <c r="AL31" s="31" t="s">
        <v>92</v>
      </c>
      <c r="AM31" s="31" t="s">
        <v>92</v>
      </c>
      <c r="AN31" s="30" t="s">
        <v>104</v>
      </c>
      <c r="AO31" s="30" t="s">
        <v>104</v>
      </c>
      <c r="AP31" s="31" t="s">
        <v>92</v>
      </c>
      <c r="AQ31" s="31" t="s">
        <v>165</v>
      </c>
      <c r="AR31" s="31" t="s">
        <v>165</v>
      </c>
      <c r="AS31" s="31" t="s">
        <v>165</v>
      </c>
      <c r="AT31" s="31" t="s">
        <v>165</v>
      </c>
      <c r="AU31" s="31" t="s">
        <v>165</v>
      </c>
      <c r="AV31" s="31" t="s">
        <v>165</v>
      </c>
      <c r="AW31" s="31" t="s">
        <v>165</v>
      </c>
      <c r="AX31" s="31" t="s">
        <v>165</v>
      </c>
      <c r="AY31" s="31" t="s">
        <v>165</v>
      </c>
      <c r="AZ31" s="31" t="s">
        <v>165</v>
      </c>
      <c r="BA31" s="31" t="s">
        <v>165</v>
      </c>
      <c r="BB31" s="31" t="s">
        <v>165</v>
      </c>
      <c r="BC31" s="31" t="s">
        <v>165</v>
      </c>
      <c r="BD31" s="31" t="s">
        <v>165</v>
      </c>
      <c r="BE31" s="31" t="s">
        <v>165</v>
      </c>
      <c r="BF31" s="19"/>
      <c r="BG31" s="20">
        <f t="shared" si="15"/>
        <v>8</v>
      </c>
      <c r="BH31" s="21"/>
      <c r="BJ31" s="22"/>
      <c r="BN31" s="11"/>
      <c r="BS31" s="11"/>
    </row>
    <row r="32" spans="1:71" x14ac:dyDescent="0.3">
      <c r="A32" s="114" t="s">
        <v>291</v>
      </c>
      <c r="B32" s="114"/>
      <c r="C32" s="115" t="s">
        <v>37</v>
      </c>
      <c r="D32" s="115"/>
      <c r="E32" s="115" t="s">
        <v>230</v>
      </c>
      <c r="F32" s="115" t="s">
        <v>292</v>
      </c>
      <c r="G32" s="115" t="s">
        <v>293</v>
      </c>
      <c r="H32" s="116" t="s">
        <v>36</v>
      </c>
      <c r="I32" s="117"/>
      <c r="J32" s="12" t="s">
        <v>35</v>
      </c>
      <c r="K32" s="13">
        <v>45986</v>
      </c>
      <c r="L32" s="14" t="s">
        <v>28</v>
      </c>
      <c r="M32" s="15">
        <f t="shared" si="16"/>
        <v>31</v>
      </c>
      <c r="N32" s="15">
        <f t="shared" si="17"/>
        <v>21</v>
      </c>
      <c r="O32" s="15">
        <f t="shared" si="18"/>
        <v>21</v>
      </c>
      <c r="P32" s="15">
        <f t="shared" si="19"/>
        <v>0</v>
      </c>
      <c r="Q32" s="15">
        <f t="shared" si="20"/>
        <v>10</v>
      </c>
      <c r="R32" s="15">
        <f t="shared" si="21"/>
        <v>0</v>
      </c>
      <c r="S32" s="15">
        <f t="shared" si="22"/>
        <v>0</v>
      </c>
      <c r="T32" s="15">
        <f t="shared" si="23"/>
        <v>0</v>
      </c>
      <c r="U32" s="15">
        <f t="shared" si="24"/>
        <v>0</v>
      </c>
      <c r="V32" s="16">
        <f t="shared" si="25"/>
        <v>0</v>
      </c>
      <c r="W32" s="15">
        <f t="shared" si="26"/>
        <v>0</v>
      </c>
      <c r="X32" s="17">
        <f t="shared" si="27"/>
        <v>0</v>
      </c>
      <c r="Y32" s="17">
        <f t="shared" si="28"/>
        <v>0</v>
      </c>
      <c r="Z32" s="16">
        <f t="shared" si="29"/>
        <v>0</v>
      </c>
      <c r="AA32" s="30" t="s">
        <v>31</v>
      </c>
      <c r="AB32" s="18" t="s">
        <v>30</v>
      </c>
      <c r="AC32" s="18" t="s">
        <v>30</v>
      </c>
      <c r="AD32" s="18" t="s">
        <v>30</v>
      </c>
      <c r="AE32" s="18" t="s">
        <v>30</v>
      </c>
      <c r="AF32" s="18" t="s">
        <v>30</v>
      </c>
      <c r="AG32" s="30" t="s">
        <v>31</v>
      </c>
      <c r="AH32" s="30" t="s">
        <v>31</v>
      </c>
      <c r="AI32" s="18" t="s">
        <v>30</v>
      </c>
      <c r="AJ32" s="18" t="s">
        <v>30</v>
      </c>
      <c r="AK32" s="18" t="s">
        <v>30</v>
      </c>
      <c r="AL32" s="18" t="s">
        <v>30</v>
      </c>
      <c r="AM32" s="18" t="s">
        <v>30</v>
      </c>
      <c r="AN32" s="30" t="s">
        <v>31</v>
      </c>
      <c r="AO32" s="30" t="s">
        <v>31</v>
      </c>
      <c r="AP32" s="18" t="s">
        <v>30</v>
      </c>
      <c r="AQ32" s="18" t="s">
        <v>30</v>
      </c>
      <c r="AR32" s="18" t="s">
        <v>30</v>
      </c>
      <c r="AS32" s="18" t="s">
        <v>30</v>
      </c>
      <c r="AT32" s="30" t="s">
        <v>31</v>
      </c>
      <c r="AU32" s="30" t="s">
        <v>31</v>
      </c>
      <c r="AV32" s="30" t="s">
        <v>31</v>
      </c>
      <c r="AW32" s="18" t="s">
        <v>30</v>
      </c>
      <c r="AX32" s="18" t="s">
        <v>30</v>
      </c>
      <c r="AY32" s="18" t="s">
        <v>30</v>
      </c>
      <c r="AZ32" s="18" t="s">
        <v>30</v>
      </c>
      <c r="BA32" s="18" t="s">
        <v>30</v>
      </c>
      <c r="BB32" s="30" t="s">
        <v>31</v>
      </c>
      <c r="BC32" s="30" t="s">
        <v>31</v>
      </c>
      <c r="BD32" s="18" t="s">
        <v>30</v>
      </c>
      <c r="BE32" s="18" t="s">
        <v>30</v>
      </c>
      <c r="BF32" s="19"/>
      <c r="BG32" s="20">
        <f t="shared" si="15"/>
        <v>0</v>
      </c>
      <c r="BH32" s="21"/>
      <c r="BJ32" s="22"/>
      <c r="BN32" s="11"/>
      <c r="BS32" s="11"/>
    </row>
    <row r="33" spans="1:71" x14ac:dyDescent="0.3">
      <c r="A33" s="110" t="s">
        <v>294</v>
      </c>
      <c r="B33" s="110">
        <v>7502</v>
      </c>
      <c r="C33" s="119" t="s">
        <v>295</v>
      </c>
      <c r="D33" s="23"/>
      <c r="E33" s="115" t="s">
        <v>296</v>
      </c>
      <c r="F33" s="115" t="s">
        <v>37</v>
      </c>
      <c r="G33" s="115" t="s">
        <v>297</v>
      </c>
      <c r="H33" s="116" t="s">
        <v>36</v>
      </c>
      <c r="I33" s="117" t="s">
        <v>298</v>
      </c>
      <c r="J33" s="12" t="s">
        <v>35</v>
      </c>
      <c r="K33" s="24">
        <v>45698</v>
      </c>
      <c r="L33" s="14" t="s">
        <v>28</v>
      </c>
      <c r="M33" s="15">
        <f t="shared" si="16"/>
        <v>31</v>
      </c>
      <c r="N33" s="15">
        <f t="shared" si="17"/>
        <v>20</v>
      </c>
      <c r="O33" s="15">
        <f t="shared" si="18"/>
        <v>18.5</v>
      </c>
      <c r="P33" s="15">
        <f t="shared" si="19"/>
        <v>0</v>
      </c>
      <c r="Q33" s="15">
        <f t="shared" si="20"/>
        <v>11</v>
      </c>
      <c r="R33" s="15">
        <f t="shared" si="21"/>
        <v>1</v>
      </c>
      <c r="S33" s="15">
        <f t="shared" si="22"/>
        <v>1</v>
      </c>
      <c r="T33" s="15">
        <f t="shared" si="23"/>
        <v>0</v>
      </c>
      <c r="U33" s="15">
        <f t="shared" si="24"/>
        <v>0</v>
      </c>
      <c r="V33" s="16">
        <f t="shared" si="25"/>
        <v>0.5</v>
      </c>
      <c r="W33" s="15">
        <f t="shared" si="26"/>
        <v>1</v>
      </c>
      <c r="X33" s="17">
        <f t="shared" si="27"/>
        <v>5</v>
      </c>
      <c r="Y33" s="17">
        <f t="shared" si="28"/>
        <v>0</v>
      </c>
      <c r="Z33" s="16">
        <f t="shared" si="29"/>
        <v>1.5</v>
      </c>
      <c r="AA33" s="30" t="s">
        <v>31</v>
      </c>
      <c r="AB33" s="107" t="s">
        <v>24</v>
      </c>
      <c r="AC33" s="18" t="s">
        <v>30</v>
      </c>
      <c r="AD33" s="107" t="s">
        <v>24</v>
      </c>
      <c r="AE33" s="123" t="s">
        <v>127</v>
      </c>
      <c r="AF33" s="18" t="s">
        <v>30</v>
      </c>
      <c r="AG33" s="30" t="s">
        <v>31</v>
      </c>
      <c r="AH33" s="30" t="s">
        <v>31</v>
      </c>
      <c r="AI33" s="107" t="s">
        <v>24</v>
      </c>
      <c r="AJ33" s="107" t="s">
        <v>24</v>
      </c>
      <c r="AK33" s="18" t="s">
        <v>30</v>
      </c>
      <c r="AL33" s="18" t="s">
        <v>30</v>
      </c>
      <c r="AM33" s="18" t="s">
        <v>30</v>
      </c>
      <c r="AN33" s="30" t="s">
        <v>31</v>
      </c>
      <c r="AO33" s="30" t="s">
        <v>31</v>
      </c>
      <c r="AP33" s="18" t="s">
        <v>30</v>
      </c>
      <c r="AQ33" s="18" t="s">
        <v>30</v>
      </c>
      <c r="AR33" s="18" t="s">
        <v>30</v>
      </c>
      <c r="AS33" s="30" t="s">
        <v>31</v>
      </c>
      <c r="AT33" s="30" t="s">
        <v>31</v>
      </c>
      <c r="AU33" s="30" t="s">
        <v>31</v>
      </c>
      <c r="AV33" s="30" t="s">
        <v>31</v>
      </c>
      <c r="AW33" s="32" t="s">
        <v>32</v>
      </c>
      <c r="AX33" s="18" t="s">
        <v>30</v>
      </c>
      <c r="AY33" s="18" t="s">
        <v>30</v>
      </c>
      <c r="AZ33" s="18" t="s">
        <v>30</v>
      </c>
      <c r="BA33" s="18" t="s">
        <v>30</v>
      </c>
      <c r="BB33" s="30" t="s">
        <v>31</v>
      </c>
      <c r="BC33" s="30" t="s">
        <v>31</v>
      </c>
      <c r="BD33" s="107" t="s">
        <v>24</v>
      </c>
      <c r="BE33" s="108" t="s">
        <v>34</v>
      </c>
      <c r="BF33" s="19"/>
      <c r="BG33" s="20">
        <f t="shared" si="15"/>
        <v>0</v>
      </c>
      <c r="BH33" s="21"/>
      <c r="BJ33" s="22"/>
      <c r="BN33" s="11"/>
      <c r="BS33" s="11"/>
    </row>
    <row r="34" spans="1:71" ht="13.8" customHeight="1" x14ac:dyDescent="0.3">
      <c r="A34" s="110" t="s">
        <v>299</v>
      </c>
      <c r="B34" s="110">
        <v>4210</v>
      </c>
      <c r="C34" s="119" t="s">
        <v>300</v>
      </c>
      <c r="D34" s="23"/>
      <c r="E34" s="115" t="s">
        <v>296</v>
      </c>
      <c r="F34" s="119" t="s">
        <v>37</v>
      </c>
      <c r="G34" s="115" t="s">
        <v>297</v>
      </c>
      <c r="H34" s="116" t="s">
        <v>36</v>
      </c>
      <c r="I34" s="116" t="s">
        <v>301</v>
      </c>
      <c r="J34" s="12" t="s">
        <v>35</v>
      </c>
      <c r="K34" s="24">
        <v>46013</v>
      </c>
      <c r="L34" s="14" t="s">
        <v>28</v>
      </c>
      <c r="M34" s="15">
        <f t="shared" si="16"/>
        <v>31</v>
      </c>
      <c r="N34" s="15">
        <f t="shared" si="17"/>
        <v>21</v>
      </c>
      <c r="O34" s="15">
        <f t="shared" si="18"/>
        <v>21</v>
      </c>
      <c r="P34" s="15">
        <f t="shared" si="19"/>
        <v>0</v>
      </c>
      <c r="Q34" s="15">
        <f t="shared" si="20"/>
        <v>10</v>
      </c>
      <c r="R34" s="15">
        <f t="shared" si="21"/>
        <v>0</v>
      </c>
      <c r="S34" s="15">
        <f t="shared" si="22"/>
        <v>0</v>
      </c>
      <c r="T34" s="15">
        <f t="shared" si="23"/>
        <v>0</v>
      </c>
      <c r="U34" s="15">
        <f t="shared" si="24"/>
        <v>0</v>
      </c>
      <c r="V34" s="16">
        <f t="shared" si="25"/>
        <v>0</v>
      </c>
      <c r="W34" s="15">
        <f t="shared" si="26"/>
        <v>4</v>
      </c>
      <c r="X34" s="17">
        <f t="shared" si="27"/>
        <v>6</v>
      </c>
      <c r="Y34" s="17">
        <f t="shared" si="28"/>
        <v>0</v>
      </c>
      <c r="Z34" s="16">
        <f t="shared" si="29"/>
        <v>0</v>
      </c>
      <c r="AA34" s="30" t="s">
        <v>31</v>
      </c>
      <c r="AB34" s="107" t="s">
        <v>24</v>
      </c>
      <c r="AC34" s="18" t="s">
        <v>30</v>
      </c>
      <c r="AD34" s="107" t="s">
        <v>24</v>
      </c>
      <c r="AE34" s="32" t="s">
        <v>257</v>
      </c>
      <c r="AF34" s="18" t="s">
        <v>30</v>
      </c>
      <c r="AG34" s="30" t="s">
        <v>31</v>
      </c>
      <c r="AH34" s="30" t="s">
        <v>31</v>
      </c>
      <c r="AI34" s="107" t="s">
        <v>24</v>
      </c>
      <c r="AJ34" s="18" t="s">
        <v>30</v>
      </c>
      <c r="AK34" s="18" t="s">
        <v>30</v>
      </c>
      <c r="AL34" s="18" t="s">
        <v>30</v>
      </c>
      <c r="AM34" s="108" t="s">
        <v>30</v>
      </c>
      <c r="AN34" s="30" t="s">
        <v>31</v>
      </c>
      <c r="AO34" s="30" t="s">
        <v>31</v>
      </c>
      <c r="AP34" s="32" t="s">
        <v>32</v>
      </c>
      <c r="AQ34" s="18" t="s">
        <v>30</v>
      </c>
      <c r="AR34" s="18" t="s">
        <v>30</v>
      </c>
      <c r="AS34" s="18" t="s">
        <v>30</v>
      </c>
      <c r="AT34" s="30" t="s">
        <v>31</v>
      </c>
      <c r="AU34" s="30" t="s">
        <v>31</v>
      </c>
      <c r="AV34" s="30" t="s">
        <v>31</v>
      </c>
      <c r="AW34" s="32" t="s">
        <v>32</v>
      </c>
      <c r="AX34" s="18" t="s">
        <v>30</v>
      </c>
      <c r="AY34" s="18" t="s">
        <v>30</v>
      </c>
      <c r="AZ34" s="18" t="s">
        <v>30</v>
      </c>
      <c r="BA34" s="18" t="s">
        <v>30</v>
      </c>
      <c r="BB34" s="30" t="s">
        <v>31</v>
      </c>
      <c r="BC34" s="30" t="s">
        <v>31</v>
      </c>
      <c r="BD34" s="107" t="s">
        <v>24</v>
      </c>
      <c r="BE34" s="32" t="s">
        <v>257</v>
      </c>
      <c r="BF34" s="19"/>
      <c r="BG34" s="20">
        <f t="shared" si="15"/>
        <v>0</v>
      </c>
      <c r="BH34" s="21"/>
      <c r="BJ34" s="22"/>
      <c r="BS34" s="11"/>
    </row>
    <row r="35" spans="1:71" x14ac:dyDescent="0.3">
      <c r="A35" s="25" t="s">
        <v>302</v>
      </c>
      <c r="B35" s="25">
        <v>4067</v>
      </c>
      <c r="C35" s="26" t="s">
        <v>303</v>
      </c>
      <c r="D35" s="27"/>
      <c r="E35" s="28" t="s">
        <v>38</v>
      </c>
      <c r="F35" s="28" t="s">
        <v>37</v>
      </c>
      <c r="G35" s="28" t="s">
        <v>304</v>
      </c>
      <c r="H35" s="29" t="s">
        <v>36</v>
      </c>
      <c r="I35" s="29" t="s">
        <v>305</v>
      </c>
      <c r="J35" s="12" t="s">
        <v>39</v>
      </c>
      <c r="K35" s="24">
        <v>45003</v>
      </c>
      <c r="L35" s="14" t="s">
        <v>28</v>
      </c>
      <c r="M35" s="15">
        <f t="shared" si="16"/>
        <v>31</v>
      </c>
      <c r="N35" s="15">
        <f t="shared" si="17"/>
        <v>22</v>
      </c>
      <c r="O35" s="15">
        <f t="shared" si="18"/>
        <v>21.5</v>
      </c>
      <c r="P35" s="15">
        <f t="shared" si="19"/>
        <v>0</v>
      </c>
      <c r="Q35" s="15">
        <f t="shared" si="20"/>
        <v>9</v>
      </c>
      <c r="R35" s="15">
        <f t="shared" si="21"/>
        <v>0</v>
      </c>
      <c r="S35" s="15">
        <f t="shared" si="22"/>
        <v>0</v>
      </c>
      <c r="T35" s="15">
        <f t="shared" si="23"/>
        <v>0</v>
      </c>
      <c r="U35" s="15">
        <f t="shared" si="24"/>
        <v>0</v>
      </c>
      <c r="V35" s="16">
        <f t="shared" si="25"/>
        <v>0.5</v>
      </c>
      <c r="W35" s="15">
        <f t="shared" si="26"/>
        <v>0</v>
      </c>
      <c r="X35" s="17">
        <f t="shared" si="27"/>
        <v>0</v>
      </c>
      <c r="Y35" s="17">
        <f t="shared" si="28"/>
        <v>0</v>
      </c>
      <c r="Z35" s="16">
        <f t="shared" si="29"/>
        <v>0.5</v>
      </c>
      <c r="AA35" s="30" t="s">
        <v>31</v>
      </c>
      <c r="AB35" s="18" t="s">
        <v>30</v>
      </c>
      <c r="AC35" s="18" t="s">
        <v>30</v>
      </c>
      <c r="AD35" s="18" t="s">
        <v>30</v>
      </c>
      <c r="AE35" s="30" t="s">
        <v>31</v>
      </c>
      <c r="AF35" s="18" t="s">
        <v>30</v>
      </c>
      <c r="AG35" s="108" t="s">
        <v>30</v>
      </c>
      <c r="AH35" s="30" t="s">
        <v>31</v>
      </c>
      <c r="AI35" s="18" t="s">
        <v>30</v>
      </c>
      <c r="AJ35" s="18" t="s">
        <v>30</v>
      </c>
      <c r="AK35" s="18" t="s">
        <v>30</v>
      </c>
      <c r="AL35" s="30" t="s">
        <v>31</v>
      </c>
      <c r="AM35" s="18" t="s">
        <v>30</v>
      </c>
      <c r="AN35" s="108" t="s">
        <v>30</v>
      </c>
      <c r="AO35" s="30" t="s">
        <v>31</v>
      </c>
      <c r="AP35" s="108" t="s">
        <v>34</v>
      </c>
      <c r="AQ35" s="18" t="s">
        <v>30</v>
      </c>
      <c r="AR35" s="18" t="s">
        <v>30</v>
      </c>
      <c r="AS35" s="18" t="s">
        <v>30</v>
      </c>
      <c r="AT35" s="30" t="s">
        <v>31</v>
      </c>
      <c r="AU35" s="18" t="s">
        <v>30</v>
      </c>
      <c r="AV35" s="30" t="s">
        <v>31</v>
      </c>
      <c r="AW35" s="18" t="s">
        <v>30</v>
      </c>
      <c r="AX35" s="18" t="s">
        <v>30</v>
      </c>
      <c r="AY35" s="18" t="s">
        <v>30</v>
      </c>
      <c r="AZ35" s="30" t="s">
        <v>31</v>
      </c>
      <c r="BA35" s="18" t="s">
        <v>30</v>
      </c>
      <c r="BB35" s="18" t="s">
        <v>30</v>
      </c>
      <c r="BC35" s="30" t="s">
        <v>31</v>
      </c>
      <c r="BD35" s="18" t="s">
        <v>30</v>
      </c>
      <c r="BE35" s="18" t="s">
        <v>30</v>
      </c>
      <c r="BF35" s="19"/>
      <c r="BG35" s="20">
        <f t="shared" si="15"/>
        <v>0</v>
      </c>
      <c r="BH35" s="21"/>
      <c r="BJ35" s="22"/>
      <c r="BN35" s="11"/>
      <c r="BS35" s="11"/>
    </row>
    <row r="36" spans="1:71" x14ac:dyDescent="0.3">
      <c r="A36" s="25" t="s">
        <v>40</v>
      </c>
      <c r="B36" s="25"/>
      <c r="C36" s="26" t="s">
        <v>41</v>
      </c>
      <c r="D36" s="27"/>
      <c r="E36" s="28" t="s">
        <v>38</v>
      </c>
      <c r="F36" s="28" t="s">
        <v>37</v>
      </c>
      <c r="G36" s="28" t="s">
        <v>42</v>
      </c>
      <c r="H36" s="29" t="s">
        <v>36</v>
      </c>
      <c r="I36" s="29" t="s">
        <v>43</v>
      </c>
      <c r="J36" s="12" t="s">
        <v>39</v>
      </c>
      <c r="K36" s="24">
        <v>45846</v>
      </c>
      <c r="L36" s="14" t="s">
        <v>28</v>
      </c>
      <c r="M36" s="15">
        <f t="shared" si="16"/>
        <v>31</v>
      </c>
      <c r="N36" s="15">
        <f t="shared" si="17"/>
        <v>23</v>
      </c>
      <c r="O36" s="15">
        <f t="shared" si="18"/>
        <v>22</v>
      </c>
      <c r="P36" s="15">
        <f t="shared" si="19"/>
        <v>0</v>
      </c>
      <c r="Q36" s="15">
        <f t="shared" si="20"/>
        <v>8</v>
      </c>
      <c r="R36" s="15">
        <f t="shared" si="21"/>
        <v>1</v>
      </c>
      <c r="S36" s="15">
        <f t="shared" si="22"/>
        <v>1</v>
      </c>
      <c r="T36" s="15">
        <f t="shared" si="23"/>
        <v>0</v>
      </c>
      <c r="U36" s="15">
        <f t="shared" si="24"/>
        <v>0</v>
      </c>
      <c r="V36" s="16">
        <f t="shared" si="25"/>
        <v>0</v>
      </c>
      <c r="W36" s="15">
        <f t="shared" si="26"/>
        <v>5</v>
      </c>
      <c r="X36" s="17">
        <f t="shared" si="27"/>
        <v>0</v>
      </c>
      <c r="Y36" s="17">
        <f t="shared" si="28"/>
        <v>0</v>
      </c>
      <c r="Z36" s="16">
        <f t="shared" si="29"/>
        <v>1</v>
      </c>
      <c r="AA36" s="18" t="s">
        <v>30</v>
      </c>
      <c r="AB36" s="32" t="s">
        <v>32</v>
      </c>
      <c r="AC36" s="18" t="s">
        <v>30</v>
      </c>
      <c r="AD36" s="32" t="s">
        <v>127</v>
      </c>
      <c r="AE36" s="32" t="s">
        <v>32</v>
      </c>
      <c r="AF36" s="30" t="s">
        <v>31</v>
      </c>
      <c r="AG36" s="30" t="s">
        <v>31</v>
      </c>
      <c r="AH36" s="18" t="s">
        <v>30</v>
      </c>
      <c r="AI36" s="32" t="s">
        <v>32</v>
      </c>
      <c r="AJ36" s="18" t="s">
        <v>30</v>
      </c>
      <c r="AK36" s="32" t="s">
        <v>32</v>
      </c>
      <c r="AL36" s="32" t="s">
        <v>32</v>
      </c>
      <c r="AM36" s="30" t="s">
        <v>31</v>
      </c>
      <c r="AN36" s="30" t="s">
        <v>31</v>
      </c>
      <c r="AO36" s="108" t="s">
        <v>30</v>
      </c>
      <c r="AP36" s="18" t="s">
        <v>30</v>
      </c>
      <c r="AQ36" s="18" t="s">
        <v>30</v>
      </c>
      <c r="AR36" s="18" t="s">
        <v>30</v>
      </c>
      <c r="AS36" s="18" t="s">
        <v>30</v>
      </c>
      <c r="AT36" s="30" t="s">
        <v>31</v>
      </c>
      <c r="AU36" s="30" t="s">
        <v>31</v>
      </c>
      <c r="AV36" s="18" t="s">
        <v>30</v>
      </c>
      <c r="AW36" s="18" t="s">
        <v>30</v>
      </c>
      <c r="AX36" s="18" t="s">
        <v>30</v>
      </c>
      <c r="AY36" s="18" t="s">
        <v>30</v>
      </c>
      <c r="AZ36" s="18" t="s">
        <v>30</v>
      </c>
      <c r="BA36" s="30" t="s">
        <v>31</v>
      </c>
      <c r="BB36" s="30" t="s">
        <v>31</v>
      </c>
      <c r="BC36" s="18" t="s">
        <v>30</v>
      </c>
      <c r="BD36" s="18" t="s">
        <v>30</v>
      </c>
      <c r="BE36" s="18" t="s">
        <v>30</v>
      </c>
      <c r="BF36" s="19"/>
      <c r="BG36" s="20">
        <f t="shared" si="15"/>
        <v>0</v>
      </c>
      <c r="BH36" s="21"/>
      <c r="BJ36" s="22"/>
      <c r="BN36" s="11"/>
      <c r="BS36" s="11"/>
    </row>
    <row r="37" spans="1:71" x14ac:dyDescent="0.3">
      <c r="A37" s="25" t="s">
        <v>44</v>
      </c>
      <c r="B37" s="25">
        <v>4172</v>
      </c>
      <c r="C37" s="26" t="s">
        <v>45</v>
      </c>
      <c r="D37" s="23"/>
      <c r="E37" s="28" t="s">
        <v>38</v>
      </c>
      <c r="F37" s="28" t="s">
        <v>37</v>
      </c>
      <c r="G37" s="28" t="s">
        <v>42</v>
      </c>
      <c r="H37" s="29" t="s">
        <v>36</v>
      </c>
      <c r="I37" s="29" t="s">
        <v>46</v>
      </c>
      <c r="J37" s="12" t="s">
        <v>47</v>
      </c>
      <c r="K37" s="13">
        <v>45840</v>
      </c>
      <c r="L37" s="14" t="s">
        <v>28</v>
      </c>
      <c r="M37" s="15">
        <f t="shared" si="16"/>
        <v>31</v>
      </c>
      <c r="N37" s="15">
        <f t="shared" si="17"/>
        <v>22</v>
      </c>
      <c r="O37" s="15">
        <f t="shared" si="18"/>
        <v>19</v>
      </c>
      <c r="P37" s="15">
        <f t="shared" si="19"/>
        <v>0</v>
      </c>
      <c r="Q37" s="15">
        <f t="shared" si="20"/>
        <v>9</v>
      </c>
      <c r="R37" s="15">
        <f t="shared" si="21"/>
        <v>3</v>
      </c>
      <c r="S37" s="15">
        <f t="shared" si="22"/>
        <v>2</v>
      </c>
      <c r="T37" s="15">
        <f t="shared" si="23"/>
        <v>0</v>
      </c>
      <c r="U37" s="15">
        <f t="shared" si="24"/>
        <v>0</v>
      </c>
      <c r="V37" s="16">
        <f t="shared" si="25"/>
        <v>1</v>
      </c>
      <c r="W37" s="15">
        <f t="shared" si="26"/>
        <v>10</v>
      </c>
      <c r="X37" s="17">
        <f t="shared" si="27"/>
        <v>0</v>
      </c>
      <c r="Y37" s="17">
        <f t="shared" si="28"/>
        <v>0</v>
      </c>
      <c r="Z37" s="16">
        <f t="shared" si="29"/>
        <v>3</v>
      </c>
      <c r="AA37" s="30" t="s">
        <v>31</v>
      </c>
      <c r="AB37" s="18" t="s">
        <v>30</v>
      </c>
      <c r="AC37" s="18" t="s">
        <v>30</v>
      </c>
      <c r="AD37" s="32" t="s">
        <v>32</v>
      </c>
      <c r="AE37" s="18" t="s">
        <v>30</v>
      </c>
      <c r="AF37" s="32" t="s">
        <v>32</v>
      </c>
      <c r="AG37" s="30" t="s">
        <v>31</v>
      </c>
      <c r="AH37" s="30" t="s">
        <v>31</v>
      </c>
      <c r="AI37" s="32" t="s">
        <v>32</v>
      </c>
      <c r="AJ37" s="18" t="s">
        <v>30</v>
      </c>
      <c r="AK37" s="32" t="s">
        <v>32</v>
      </c>
      <c r="AL37" s="32" t="s">
        <v>32</v>
      </c>
      <c r="AM37" s="32" t="s">
        <v>32</v>
      </c>
      <c r="AN37" s="30" t="s">
        <v>31</v>
      </c>
      <c r="AO37" s="30" t="s">
        <v>31</v>
      </c>
      <c r="AP37" s="32" t="s">
        <v>32</v>
      </c>
      <c r="AQ37" s="32" t="s">
        <v>123</v>
      </c>
      <c r="AR37" s="32" t="s">
        <v>32</v>
      </c>
      <c r="AS37" s="32" t="s">
        <v>32</v>
      </c>
      <c r="AT37" s="32" t="s">
        <v>32</v>
      </c>
      <c r="AU37" s="30" t="s">
        <v>31</v>
      </c>
      <c r="AV37" s="30" t="s">
        <v>31</v>
      </c>
      <c r="AW37" s="31" t="s">
        <v>29</v>
      </c>
      <c r="AX37" s="32" t="s">
        <v>123</v>
      </c>
      <c r="AY37" s="108" t="s">
        <v>30</v>
      </c>
      <c r="AZ37" s="108" t="s">
        <v>30</v>
      </c>
      <c r="BA37" s="108" t="s">
        <v>30</v>
      </c>
      <c r="BB37" s="30" t="s">
        <v>31</v>
      </c>
      <c r="BC37" s="30" t="s">
        <v>31</v>
      </c>
      <c r="BD37" s="18" t="s">
        <v>30</v>
      </c>
      <c r="BE37" s="18" t="s">
        <v>30</v>
      </c>
      <c r="BF37" s="19"/>
      <c r="BG37" s="20">
        <f t="shared" si="15"/>
        <v>0</v>
      </c>
      <c r="BH37" s="21"/>
      <c r="BJ37" s="22"/>
      <c r="BN37" s="11"/>
      <c r="BS37" s="11"/>
    </row>
    <row r="38" spans="1:71" x14ac:dyDescent="0.3">
      <c r="A38" s="25" t="s">
        <v>48</v>
      </c>
      <c r="B38" s="25"/>
      <c r="C38" s="26" t="s">
        <v>49</v>
      </c>
      <c r="D38" s="23"/>
      <c r="E38" s="28" t="s">
        <v>38</v>
      </c>
      <c r="F38" s="28" t="s">
        <v>37</v>
      </c>
      <c r="G38" s="28" t="s">
        <v>42</v>
      </c>
      <c r="H38" s="29" t="s">
        <v>36</v>
      </c>
      <c r="I38" s="29" t="s">
        <v>50</v>
      </c>
      <c r="J38" s="12" t="s">
        <v>39</v>
      </c>
      <c r="K38" s="13">
        <v>45964</v>
      </c>
      <c r="L38" s="14" t="s">
        <v>28</v>
      </c>
      <c r="M38" s="15">
        <f t="shared" si="16"/>
        <v>31</v>
      </c>
      <c r="N38" s="15">
        <f t="shared" si="17"/>
        <v>19</v>
      </c>
      <c r="O38" s="15">
        <f t="shared" si="18"/>
        <v>18</v>
      </c>
      <c r="P38" s="15">
        <f t="shared" si="19"/>
        <v>3</v>
      </c>
      <c r="Q38" s="15">
        <f t="shared" si="20"/>
        <v>9</v>
      </c>
      <c r="R38" s="15">
        <f t="shared" si="21"/>
        <v>1</v>
      </c>
      <c r="S38" s="15">
        <f t="shared" si="22"/>
        <v>0</v>
      </c>
      <c r="T38" s="15">
        <f t="shared" si="23"/>
        <v>0</v>
      </c>
      <c r="U38" s="15">
        <f t="shared" si="24"/>
        <v>3</v>
      </c>
      <c r="V38" s="16">
        <f t="shared" si="25"/>
        <v>1</v>
      </c>
      <c r="W38" s="15">
        <f t="shared" si="26"/>
        <v>1</v>
      </c>
      <c r="X38" s="17">
        <f t="shared" si="27"/>
        <v>0</v>
      </c>
      <c r="Y38" s="17">
        <f t="shared" si="28"/>
        <v>0</v>
      </c>
      <c r="Z38" s="16">
        <f t="shared" si="29"/>
        <v>4</v>
      </c>
      <c r="AA38" s="30" t="s">
        <v>31</v>
      </c>
      <c r="AB38" s="18" t="s">
        <v>30</v>
      </c>
      <c r="AC38" s="18" t="s">
        <v>30</v>
      </c>
      <c r="AD38" s="18" t="s">
        <v>30</v>
      </c>
      <c r="AE38" s="30" t="s">
        <v>31</v>
      </c>
      <c r="AF38" s="18" t="s">
        <v>30</v>
      </c>
      <c r="AG38" s="18" t="s">
        <v>30</v>
      </c>
      <c r="AH38" s="30" t="s">
        <v>31</v>
      </c>
      <c r="AI38" s="18" t="s">
        <v>30</v>
      </c>
      <c r="AJ38" s="18" t="s">
        <v>30</v>
      </c>
      <c r="AK38" s="18" t="s">
        <v>30</v>
      </c>
      <c r="AL38" s="30" t="s">
        <v>31</v>
      </c>
      <c r="AM38" s="18" t="s">
        <v>30</v>
      </c>
      <c r="AN38" s="32" t="s">
        <v>32</v>
      </c>
      <c r="AO38" s="30" t="s">
        <v>31</v>
      </c>
      <c r="AP38" s="18" t="s">
        <v>30</v>
      </c>
      <c r="AQ38" s="18" t="s">
        <v>30</v>
      </c>
      <c r="AR38" s="18" t="s">
        <v>30</v>
      </c>
      <c r="AS38" s="18" t="s">
        <v>30</v>
      </c>
      <c r="AT38" s="30" t="s">
        <v>31</v>
      </c>
      <c r="AU38" s="18" t="s">
        <v>30</v>
      </c>
      <c r="AV38" s="30" t="s">
        <v>31</v>
      </c>
      <c r="AW38" s="30" t="s">
        <v>108</v>
      </c>
      <c r="AX38" s="30" t="s">
        <v>108</v>
      </c>
      <c r="AY38" s="30" t="s">
        <v>108</v>
      </c>
      <c r="AZ38" s="30" t="s">
        <v>31</v>
      </c>
      <c r="BA38" s="108" t="s">
        <v>30</v>
      </c>
      <c r="BB38" s="108" t="s">
        <v>30</v>
      </c>
      <c r="BC38" s="30" t="s">
        <v>31</v>
      </c>
      <c r="BD38" s="18" t="s">
        <v>30</v>
      </c>
      <c r="BE38" s="31" t="s">
        <v>133</v>
      </c>
      <c r="BF38" s="19"/>
      <c r="BG38" s="20">
        <f t="shared" si="15"/>
        <v>0</v>
      </c>
      <c r="BH38" s="21"/>
      <c r="BJ38" s="22"/>
      <c r="BN38" s="11"/>
      <c r="BS38" s="11"/>
    </row>
    <row r="39" spans="1:71" x14ac:dyDescent="0.3">
      <c r="A39" s="25" t="s">
        <v>51</v>
      </c>
      <c r="B39" s="25"/>
      <c r="C39" s="26" t="s">
        <v>52</v>
      </c>
      <c r="D39" s="23"/>
      <c r="E39" s="28" t="s">
        <v>38</v>
      </c>
      <c r="F39" s="28" t="s">
        <v>37</v>
      </c>
      <c r="G39" s="28" t="s">
        <v>42</v>
      </c>
      <c r="H39" s="29" t="s">
        <v>36</v>
      </c>
      <c r="I39" s="29" t="s">
        <v>53</v>
      </c>
      <c r="J39" s="12" t="s">
        <v>35</v>
      </c>
      <c r="K39" s="13">
        <v>46065</v>
      </c>
      <c r="L39" s="14" t="s">
        <v>28</v>
      </c>
      <c r="M39" s="15">
        <f t="shared" si="16"/>
        <v>31</v>
      </c>
      <c r="N39" s="15">
        <f t="shared" si="17"/>
        <v>20</v>
      </c>
      <c r="O39" s="15">
        <f t="shared" si="18"/>
        <v>19.5</v>
      </c>
      <c r="P39" s="15">
        <f t="shared" si="19"/>
        <v>0</v>
      </c>
      <c r="Q39" s="15">
        <f t="shared" si="20"/>
        <v>10</v>
      </c>
      <c r="R39" s="15">
        <f t="shared" si="21"/>
        <v>0</v>
      </c>
      <c r="S39" s="15">
        <f t="shared" si="22"/>
        <v>0</v>
      </c>
      <c r="T39" s="15">
        <f t="shared" si="23"/>
        <v>0</v>
      </c>
      <c r="U39" s="15">
        <f t="shared" si="24"/>
        <v>1</v>
      </c>
      <c r="V39" s="16">
        <f t="shared" si="25"/>
        <v>1.5</v>
      </c>
      <c r="W39" s="15">
        <f t="shared" si="26"/>
        <v>0</v>
      </c>
      <c r="X39" s="17">
        <f t="shared" si="27"/>
        <v>0</v>
      </c>
      <c r="Y39" s="17">
        <f t="shared" si="28"/>
        <v>0</v>
      </c>
      <c r="Z39" s="16">
        <f t="shared" si="29"/>
        <v>1.5</v>
      </c>
      <c r="AA39" s="30" t="s">
        <v>31</v>
      </c>
      <c r="AB39" s="108" t="s">
        <v>34</v>
      </c>
      <c r="AC39" s="31" t="s">
        <v>116</v>
      </c>
      <c r="AD39" s="18" t="s">
        <v>30</v>
      </c>
      <c r="AE39" s="18" t="s">
        <v>30</v>
      </c>
      <c r="AF39" s="18" t="s">
        <v>30</v>
      </c>
      <c r="AG39" s="30" t="s">
        <v>31</v>
      </c>
      <c r="AH39" s="30" t="s">
        <v>31</v>
      </c>
      <c r="AI39" s="18" t="s">
        <v>30</v>
      </c>
      <c r="AJ39" s="18" t="s">
        <v>30</v>
      </c>
      <c r="AK39" s="18" t="s">
        <v>30</v>
      </c>
      <c r="AL39" s="18" t="s">
        <v>30</v>
      </c>
      <c r="AM39" s="18" t="s">
        <v>30</v>
      </c>
      <c r="AN39" s="30" t="s">
        <v>31</v>
      </c>
      <c r="AO39" s="30" t="s">
        <v>31</v>
      </c>
      <c r="AP39" s="18" t="s">
        <v>30</v>
      </c>
      <c r="AQ39" s="18" t="s">
        <v>30</v>
      </c>
      <c r="AR39" s="18" t="s">
        <v>30</v>
      </c>
      <c r="AS39" s="18" t="s">
        <v>30</v>
      </c>
      <c r="AT39" s="30" t="s">
        <v>31</v>
      </c>
      <c r="AU39" s="30" t="s">
        <v>31</v>
      </c>
      <c r="AV39" s="30" t="s">
        <v>31</v>
      </c>
      <c r="AW39" s="18" t="s">
        <v>30</v>
      </c>
      <c r="AX39" s="18" t="s">
        <v>30</v>
      </c>
      <c r="AY39" s="18" t="s">
        <v>30</v>
      </c>
      <c r="AZ39" s="18" t="s">
        <v>30</v>
      </c>
      <c r="BA39" s="18" t="s">
        <v>30</v>
      </c>
      <c r="BB39" s="30" t="s">
        <v>31</v>
      </c>
      <c r="BC39" s="30" t="s">
        <v>31</v>
      </c>
      <c r="BD39" s="18" t="s">
        <v>30</v>
      </c>
      <c r="BE39" s="18" t="s">
        <v>30</v>
      </c>
      <c r="BF39" s="19"/>
      <c r="BG39" s="20">
        <f t="shared" si="15"/>
        <v>0</v>
      </c>
      <c r="BH39" s="21"/>
      <c r="BJ39" s="22"/>
      <c r="BN39" s="11"/>
      <c r="BS39" s="11"/>
    </row>
    <row r="40" spans="1:71" x14ac:dyDescent="0.3">
      <c r="A40" s="110" t="s">
        <v>307</v>
      </c>
      <c r="B40" s="110">
        <v>3365</v>
      </c>
      <c r="C40" s="119" t="s">
        <v>308</v>
      </c>
      <c r="D40" s="23"/>
      <c r="E40" s="115" t="s">
        <v>309</v>
      </c>
      <c r="F40" s="115" t="s">
        <v>310</v>
      </c>
      <c r="G40" s="115" t="s">
        <v>311</v>
      </c>
      <c r="H40" s="116" t="s">
        <v>36</v>
      </c>
      <c r="I40" s="116"/>
      <c r="J40" s="12" t="s">
        <v>312</v>
      </c>
      <c r="K40" s="24">
        <v>45292</v>
      </c>
      <c r="L40" s="14" t="s">
        <v>28</v>
      </c>
      <c r="M40" s="15">
        <f t="shared" si="16"/>
        <v>31</v>
      </c>
      <c r="N40" s="15">
        <f t="shared" si="17"/>
        <v>19</v>
      </c>
      <c r="O40" s="15">
        <f t="shared" si="18"/>
        <v>19</v>
      </c>
      <c r="P40" s="15">
        <f t="shared" si="19"/>
        <v>0</v>
      </c>
      <c r="Q40" s="15">
        <f t="shared" si="20"/>
        <v>10</v>
      </c>
      <c r="R40" s="15">
        <f t="shared" si="21"/>
        <v>0</v>
      </c>
      <c r="S40" s="15">
        <f t="shared" si="22"/>
        <v>2</v>
      </c>
      <c r="T40" s="15">
        <f t="shared" si="23"/>
        <v>0</v>
      </c>
      <c r="U40" s="15">
        <f t="shared" si="24"/>
        <v>2</v>
      </c>
      <c r="V40" s="16">
        <f t="shared" si="25"/>
        <v>0</v>
      </c>
      <c r="W40" s="15">
        <f t="shared" si="26"/>
        <v>0</v>
      </c>
      <c r="X40" s="17">
        <f t="shared" si="27"/>
        <v>0</v>
      </c>
      <c r="Y40" s="17">
        <f t="shared" si="28"/>
        <v>0</v>
      </c>
      <c r="Z40" s="16">
        <f t="shared" si="29"/>
        <v>2</v>
      </c>
      <c r="AA40" s="30" t="s">
        <v>31</v>
      </c>
      <c r="AB40" s="18" t="s">
        <v>30</v>
      </c>
      <c r="AC40" s="18" t="s">
        <v>30</v>
      </c>
      <c r="AD40" s="18" t="s">
        <v>30</v>
      </c>
      <c r="AE40" s="18" t="s">
        <v>30</v>
      </c>
      <c r="AF40" s="123" t="s">
        <v>113</v>
      </c>
      <c r="AG40" s="30" t="s">
        <v>31</v>
      </c>
      <c r="AH40" s="30" t="s">
        <v>31</v>
      </c>
      <c r="AI40" s="18" t="s">
        <v>30</v>
      </c>
      <c r="AJ40" s="18" t="s">
        <v>30</v>
      </c>
      <c r="AK40" s="18" t="s">
        <v>30</v>
      </c>
      <c r="AL40" s="18" t="s">
        <v>30</v>
      </c>
      <c r="AM40" s="18" t="s">
        <v>30</v>
      </c>
      <c r="AN40" s="30" t="s">
        <v>31</v>
      </c>
      <c r="AO40" s="30" t="s">
        <v>31</v>
      </c>
      <c r="AP40" s="18" t="s">
        <v>30</v>
      </c>
      <c r="AQ40" s="18" t="s">
        <v>30</v>
      </c>
      <c r="AR40" s="18" t="s">
        <v>30</v>
      </c>
      <c r="AS40" s="18" t="s">
        <v>30</v>
      </c>
      <c r="AT40" s="30" t="s">
        <v>31</v>
      </c>
      <c r="AU40" s="30" t="s">
        <v>31</v>
      </c>
      <c r="AV40" s="30" t="s">
        <v>31</v>
      </c>
      <c r="AW40" s="123" t="s">
        <v>113</v>
      </c>
      <c r="AX40" s="18" t="s">
        <v>30</v>
      </c>
      <c r="AY40" s="18" t="s">
        <v>30</v>
      </c>
      <c r="AZ40" s="18" t="s">
        <v>30</v>
      </c>
      <c r="BA40" s="18" t="s">
        <v>30</v>
      </c>
      <c r="BB40" s="30" t="s">
        <v>31</v>
      </c>
      <c r="BC40" s="30" t="s">
        <v>31</v>
      </c>
      <c r="BD40" s="18" t="s">
        <v>30</v>
      </c>
      <c r="BE40" s="18" t="s">
        <v>30</v>
      </c>
      <c r="BF40" s="19"/>
      <c r="BG40" s="20">
        <f t="shared" si="15"/>
        <v>0</v>
      </c>
      <c r="BH40" s="21"/>
      <c r="BJ40" s="22"/>
      <c r="BN40" s="11"/>
      <c r="BS40" s="11"/>
    </row>
    <row r="41" spans="1:71" x14ac:dyDescent="0.3">
      <c r="A41" s="103" t="s">
        <v>313</v>
      </c>
      <c r="B41" s="103">
        <v>6010</v>
      </c>
      <c r="C41" s="104" t="s">
        <v>314</v>
      </c>
      <c r="D41" s="105"/>
      <c r="E41" s="104" t="s">
        <v>186</v>
      </c>
      <c r="F41" s="104" t="s">
        <v>315</v>
      </c>
      <c r="G41" s="104" t="s">
        <v>316</v>
      </c>
      <c r="H41" s="106" t="s">
        <v>317</v>
      </c>
      <c r="I41" s="106"/>
      <c r="J41" s="12" t="s">
        <v>202</v>
      </c>
      <c r="K41" s="13">
        <v>45882</v>
      </c>
      <c r="L41" s="14" t="s">
        <v>28</v>
      </c>
      <c r="M41" s="15">
        <f t="shared" si="16"/>
        <v>31</v>
      </c>
      <c r="N41" s="15">
        <f t="shared" si="17"/>
        <v>21</v>
      </c>
      <c r="O41" s="15">
        <f t="shared" si="18"/>
        <v>18</v>
      </c>
      <c r="P41" s="15">
        <f t="shared" si="19"/>
        <v>0</v>
      </c>
      <c r="Q41" s="15">
        <f t="shared" si="20"/>
        <v>10</v>
      </c>
      <c r="R41" s="15">
        <f t="shared" si="21"/>
        <v>3</v>
      </c>
      <c r="S41" s="15">
        <f t="shared" si="22"/>
        <v>0</v>
      </c>
      <c r="T41" s="15">
        <f t="shared" si="23"/>
        <v>0</v>
      </c>
      <c r="U41" s="15">
        <f t="shared" si="24"/>
        <v>0</v>
      </c>
      <c r="V41" s="16">
        <f t="shared" si="25"/>
        <v>3</v>
      </c>
      <c r="W41" s="15">
        <f t="shared" si="26"/>
        <v>9</v>
      </c>
      <c r="X41" s="17">
        <f t="shared" si="27"/>
        <v>0</v>
      </c>
      <c r="Y41" s="17">
        <f t="shared" si="28"/>
        <v>0</v>
      </c>
      <c r="Z41" s="16">
        <f t="shared" si="29"/>
        <v>3</v>
      </c>
      <c r="AA41" s="30" t="s">
        <v>31</v>
      </c>
      <c r="AB41" s="32" t="s">
        <v>32</v>
      </c>
      <c r="AC41" s="32" t="s">
        <v>32</v>
      </c>
      <c r="AD41" s="18" t="s">
        <v>30</v>
      </c>
      <c r="AE41" s="32" t="s">
        <v>32</v>
      </c>
      <c r="AF41" s="18" t="s">
        <v>30</v>
      </c>
      <c r="AG41" s="30" t="s">
        <v>31</v>
      </c>
      <c r="AH41" s="30" t="s">
        <v>31</v>
      </c>
      <c r="AI41" s="32" t="s">
        <v>32</v>
      </c>
      <c r="AJ41" s="18" t="s">
        <v>30</v>
      </c>
      <c r="AK41" s="32" t="s">
        <v>32</v>
      </c>
      <c r="AL41" s="18" t="s">
        <v>30</v>
      </c>
      <c r="AM41" s="32" t="s">
        <v>32</v>
      </c>
      <c r="AN41" s="30" t="s">
        <v>31</v>
      </c>
      <c r="AO41" s="30" t="s">
        <v>31</v>
      </c>
      <c r="AP41" s="32" t="s">
        <v>32</v>
      </c>
      <c r="AQ41" s="32" t="s">
        <v>32</v>
      </c>
      <c r="AR41" s="31" t="s">
        <v>133</v>
      </c>
      <c r="AS41" s="31" t="s">
        <v>133</v>
      </c>
      <c r="AT41" s="30" t="s">
        <v>31</v>
      </c>
      <c r="AU41" s="30" t="s">
        <v>31</v>
      </c>
      <c r="AV41" s="30" t="s">
        <v>31</v>
      </c>
      <c r="AW41" s="31" t="s">
        <v>133</v>
      </c>
      <c r="AX41" s="18" t="s">
        <v>30</v>
      </c>
      <c r="AY41" s="18" t="s">
        <v>30</v>
      </c>
      <c r="AZ41" s="32" t="s">
        <v>32</v>
      </c>
      <c r="BA41" s="18" t="s">
        <v>30</v>
      </c>
      <c r="BB41" s="30" t="s">
        <v>31</v>
      </c>
      <c r="BC41" s="30" t="s">
        <v>31</v>
      </c>
      <c r="BD41" s="18" t="s">
        <v>30</v>
      </c>
      <c r="BE41" s="18" t="s">
        <v>30</v>
      </c>
      <c r="BG41" s="20">
        <f t="shared" si="15"/>
        <v>0</v>
      </c>
      <c r="BH41" s="21"/>
      <c r="BJ41" s="22"/>
      <c r="BN41" s="11"/>
      <c r="BS41" s="11"/>
    </row>
    <row r="42" spans="1:71" x14ac:dyDescent="0.3">
      <c r="A42" s="103" t="s">
        <v>318</v>
      </c>
      <c r="B42" s="103">
        <v>2130</v>
      </c>
      <c r="C42" s="104" t="s">
        <v>319</v>
      </c>
      <c r="D42" s="105"/>
      <c r="E42" s="104" t="s">
        <v>186</v>
      </c>
      <c r="F42" s="104" t="s">
        <v>315</v>
      </c>
      <c r="G42" s="104" t="s">
        <v>320</v>
      </c>
      <c r="H42" s="106" t="s">
        <v>317</v>
      </c>
      <c r="I42" s="106"/>
      <c r="J42" s="12" t="s">
        <v>202</v>
      </c>
      <c r="K42" s="13">
        <v>44361</v>
      </c>
      <c r="L42" s="14" t="s">
        <v>28</v>
      </c>
      <c r="M42" s="15">
        <f t="shared" si="16"/>
        <v>31</v>
      </c>
      <c r="N42" s="15">
        <f t="shared" si="17"/>
        <v>21</v>
      </c>
      <c r="O42" s="15">
        <f t="shared" si="18"/>
        <v>21</v>
      </c>
      <c r="P42" s="15">
        <f t="shared" si="19"/>
        <v>0</v>
      </c>
      <c r="Q42" s="15">
        <f t="shared" si="20"/>
        <v>10</v>
      </c>
      <c r="R42" s="15">
        <f t="shared" si="21"/>
        <v>0</v>
      </c>
      <c r="S42" s="15">
        <f t="shared" si="22"/>
        <v>0</v>
      </c>
      <c r="T42" s="15">
        <f t="shared" si="23"/>
        <v>0</v>
      </c>
      <c r="U42" s="15">
        <f t="shared" si="24"/>
        <v>0</v>
      </c>
      <c r="V42" s="16">
        <f t="shared" si="25"/>
        <v>0</v>
      </c>
      <c r="W42" s="15">
        <f t="shared" si="26"/>
        <v>0</v>
      </c>
      <c r="X42" s="17">
        <f t="shared" si="27"/>
        <v>0</v>
      </c>
      <c r="Y42" s="17">
        <f t="shared" si="28"/>
        <v>0</v>
      </c>
      <c r="Z42" s="16">
        <f t="shared" si="29"/>
        <v>0</v>
      </c>
      <c r="AA42" s="30" t="s">
        <v>31</v>
      </c>
      <c r="AB42" s="18" t="s">
        <v>30</v>
      </c>
      <c r="AC42" s="32" t="s">
        <v>30</v>
      </c>
      <c r="AD42" s="32" t="s">
        <v>30</v>
      </c>
      <c r="AE42" s="18" t="s">
        <v>30</v>
      </c>
      <c r="AF42" s="18" t="s">
        <v>30</v>
      </c>
      <c r="AG42" s="30" t="s">
        <v>31</v>
      </c>
      <c r="AH42" s="30" t="s">
        <v>31</v>
      </c>
      <c r="AI42" s="18" t="s">
        <v>30</v>
      </c>
      <c r="AJ42" s="18" t="s">
        <v>30</v>
      </c>
      <c r="AK42" s="18" t="s">
        <v>30</v>
      </c>
      <c r="AL42" s="18" t="s">
        <v>30</v>
      </c>
      <c r="AM42" s="18" t="s">
        <v>30</v>
      </c>
      <c r="AN42" s="30" t="s">
        <v>31</v>
      </c>
      <c r="AO42" s="30" t="s">
        <v>31</v>
      </c>
      <c r="AP42" s="18" t="s">
        <v>30</v>
      </c>
      <c r="AQ42" s="18" t="s">
        <v>30</v>
      </c>
      <c r="AR42" s="18" t="s">
        <v>30</v>
      </c>
      <c r="AS42" s="18" t="s">
        <v>30</v>
      </c>
      <c r="AT42" s="30" t="s">
        <v>31</v>
      </c>
      <c r="AU42" s="30" t="s">
        <v>31</v>
      </c>
      <c r="AV42" s="30" t="s">
        <v>31</v>
      </c>
      <c r="AW42" s="108" t="s">
        <v>30</v>
      </c>
      <c r="AX42" s="32" t="s">
        <v>30</v>
      </c>
      <c r="AY42" s="32" t="s">
        <v>30</v>
      </c>
      <c r="AZ42" s="32" t="s">
        <v>30</v>
      </c>
      <c r="BA42" s="32" t="s">
        <v>30</v>
      </c>
      <c r="BB42" s="30" t="s">
        <v>31</v>
      </c>
      <c r="BC42" s="30" t="s">
        <v>31</v>
      </c>
      <c r="BD42" s="32" t="s">
        <v>30</v>
      </c>
      <c r="BE42" s="18" t="s">
        <v>30</v>
      </c>
      <c r="BG42" s="20">
        <f t="shared" si="15"/>
        <v>0</v>
      </c>
      <c r="BH42" s="21"/>
      <c r="BJ42" s="22"/>
      <c r="BN42" s="11"/>
      <c r="BS42" s="11"/>
    </row>
    <row r="43" spans="1:71" ht="15" customHeight="1" x14ac:dyDescent="0.3">
      <c r="A43" s="103" t="s">
        <v>321</v>
      </c>
      <c r="B43" s="103">
        <v>2131</v>
      </c>
      <c r="C43" s="104" t="s">
        <v>322</v>
      </c>
      <c r="D43" s="105"/>
      <c r="E43" s="104" t="s">
        <v>186</v>
      </c>
      <c r="F43" s="104" t="s">
        <v>315</v>
      </c>
      <c r="G43" s="104" t="s">
        <v>323</v>
      </c>
      <c r="H43" s="106" t="s">
        <v>317</v>
      </c>
      <c r="I43" s="106"/>
      <c r="J43" s="12" t="s">
        <v>202</v>
      </c>
      <c r="K43" s="13">
        <v>44361</v>
      </c>
      <c r="L43" s="14" t="s">
        <v>28</v>
      </c>
      <c r="M43" s="15">
        <f t="shared" si="16"/>
        <v>31</v>
      </c>
      <c r="N43" s="15">
        <f t="shared" si="17"/>
        <v>19</v>
      </c>
      <c r="O43" s="15">
        <f t="shared" si="18"/>
        <v>19</v>
      </c>
      <c r="P43" s="15">
        <f t="shared" si="19"/>
        <v>2</v>
      </c>
      <c r="Q43" s="15">
        <f t="shared" si="20"/>
        <v>10</v>
      </c>
      <c r="R43" s="15">
        <f t="shared" si="21"/>
        <v>0</v>
      </c>
      <c r="S43" s="15">
        <f t="shared" si="22"/>
        <v>0</v>
      </c>
      <c r="T43" s="15">
        <f t="shared" si="23"/>
        <v>0</v>
      </c>
      <c r="U43" s="15">
        <f t="shared" si="24"/>
        <v>2</v>
      </c>
      <c r="V43" s="16">
        <f t="shared" si="25"/>
        <v>0</v>
      </c>
      <c r="W43" s="15">
        <f t="shared" si="26"/>
        <v>0</v>
      </c>
      <c r="X43" s="17">
        <f t="shared" si="27"/>
        <v>0</v>
      </c>
      <c r="Y43" s="17">
        <f t="shared" si="28"/>
        <v>0</v>
      </c>
      <c r="Z43" s="16">
        <f t="shared" si="29"/>
        <v>2</v>
      </c>
      <c r="AA43" s="30" t="s">
        <v>31</v>
      </c>
      <c r="AB43" s="32" t="s">
        <v>30</v>
      </c>
      <c r="AC43" s="32" t="s">
        <v>30</v>
      </c>
      <c r="AD43" s="18" t="s">
        <v>30</v>
      </c>
      <c r="AE43" s="18" t="s">
        <v>30</v>
      </c>
      <c r="AF43" s="108" t="s">
        <v>30</v>
      </c>
      <c r="AG43" s="30" t="s">
        <v>31</v>
      </c>
      <c r="AH43" s="30" t="s">
        <v>31</v>
      </c>
      <c r="AI43" s="32" t="s">
        <v>30</v>
      </c>
      <c r="AJ43" s="18" t="s">
        <v>30</v>
      </c>
      <c r="AK43" s="32" t="s">
        <v>30</v>
      </c>
      <c r="AL43" s="32" t="s">
        <v>30</v>
      </c>
      <c r="AM43" s="32" t="s">
        <v>30</v>
      </c>
      <c r="AN43" s="30" t="s">
        <v>31</v>
      </c>
      <c r="AO43" s="30" t="s">
        <v>31</v>
      </c>
      <c r="AP43" s="18" t="s">
        <v>30</v>
      </c>
      <c r="AQ43" s="32" t="s">
        <v>30</v>
      </c>
      <c r="AR43" s="32" t="s">
        <v>30</v>
      </c>
      <c r="AS43" s="108" t="s">
        <v>30</v>
      </c>
      <c r="AT43" s="30" t="s">
        <v>31</v>
      </c>
      <c r="AU43" s="30" t="s">
        <v>31</v>
      </c>
      <c r="AV43" s="30" t="s">
        <v>31</v>
      </c>
      <c r="AW43" s="32" t="s">
        <v>30</v>
      </c>
      <c r="AX43" s="32" t="s">
        <v>30</v>
      </c>
      <c r="AY43" s="18" t="s">
        <v>30</v>
      </c>
      <c r="AZ43" s="30" t="s">
        <v>108</v>
      </c>
      <c r="BA43" s="30" t="s">
        <v>108</v>
      </c>
      <c r="BB43" s="30" t="s">
        <v>31</v>
      </c>
      <c r="BC43" s="30" t="s">
        <v>31</v>
      </c>
      <c r="BD43" s="18" t="s">
        <v>30</v>
      </c>
      <c r="BE43" s="18" t="s">
        <v>30</v>
      </c>
      <c r="BG43" s="20">
        <f t="shared" si="15"/>
        <v>0</v>
      </c>
      <c r="BH43" s="21"/>
      <c r="BJ43" s="22"/>
      <c r="BN43" s="11"/>
      <c r="BS43" s="11"/>
    </row>
    <row r="44" spans="1:71" ht="15" customHeight="1" x14ac:dyDescent="0.3">
      <c r="A44" s="103" t="s">
        <v>324</v>
      </c>
      <c r="B44" s="103">
        <v>2390</v>
      </c>
      <c r="C44" s="104" t="s">
        <v>325</v>
      </c>
      <c r="D44" s="105"/>
      <c r="E44" s="104" t="s">
        <v>186</v>
      </c>
      <c r="F44" s="104" t="s">
        <v>225</v>
      </c>
      <c r="G44" s="104" t="s">
        <v>326</v>
      </c>
      <c r="H44" s="106" t="s">
        <v>317</v>
      </c>
      <c r="I44" s="106"/>
      <c r="J44" s="12" t="s">
        <v>232</v>
      </c>
      <c r="K44" s="13">
        <v>45635</v>
      </c>
      <c r="L44" s="14" t="s">
        <v>28</v>
      </c>
      <c r="M44" s="15">
        <f t="shared" si="16"/>
        <v>31</v>
      </c>
      <c r="N44" s="15">
        <f t="shared" si="17"/>
        <v>20</v>
      </c>
      <c r="O44" s="15">
        <f t="shared" si="18"/>
        <v>20</v>
      </c>
      <c r="P44" s="15">
        <f t="shared" si="19"/>
        <v>0</v>
      </c>
      <c r="Q44" s="15">
        <f t="shared" si="20"/>
        <v>11</v>
      </c>
      <c r="R44" s="15">
        <f t="shared" si="21"/>
        <v>0</v>
      </c>
      <c r="S44" s="15">
        <f t="shared" si="22"/>
        <v>0</v>
      </c>
      <c r="T44" s="15">
        <f t="shared" si="23"/>
        <v>0</v>
      </c>
      <c r="U44" s="15">
        <f t="shared" si="24"/>
        <v>0</v>
      </c>
      <c r="V44" s="16">
        <f t="shared" si="25"/>
        <v>0</v>
      </c>
      <c r="W44" s="15">
        <f t="shared" si="26"/>
        <v>3</v>
      </c>
      <c r="X44" s="17">
        <f t="shared" si="27"/>
        <v>0</v>
      </c>
      <c r="Y44" s="17">
        <f t="shared" si="28"/>
        <v>0</v>
      </c>
      <c r="Z44" s="16">
        <f t="shared" si="29"/>
        <v>0</v>
      </c>
      <c r="AA44" s="30" t="s">
        <v>31</v>
      </c>
      <c r="AB44" s="18" t="s">
        <v>30</v>
      </c>
      <c r="AC44" s="18" t="s">
        <v>30</v>
      </c>
      <c r="AD44" s="18" t="s">
        <v>30</v>
      </c>
      <c r="AE44" s="18" t="s">
        <v>30</v>
      </c>
      <c r="AF44" s="18" t="s">
        <v>30</v>
      </c>
      <c r="AG44" s="30" t="s">
        <v>31</v>
      </c>
      <c r="AH44" s="30" t="s">
        <v>31</v>
      </c>
      <c r="AI44" s="32" t="s">
        <v>32</v>
      </c>
      <c r="AJ44" s="18" t="s">
        <v>30</v>
      </c>
      <c r="AK44" s="18" t="s">
        <v>30</v>
      </c>
      <c r="AL44" s="18" t="s">
        <v>30</v>
      </c>
      <c r="AM44" s="32" t="s">
        <v>32</v>
      </c>
      <c r="AN44" s="30" t="s">
        <v>31</v>
      </c>
      <c r="AO44" s="30" t="s">
        <v>31</v>
      </c>
      <c r="AP44" s="18" t="s">
        <v>30</v>
      </c>
      <c r="AQ44" s="18" t="s">
        <v>30</v>
      </c>
      <c r="AR44" s="32" t="s">
        <v>32</v>
      </c>
      <c r="AS44" s="30" t="s">
        <v>31</v>
      </c>
      <c r="AT44" s="30" t="s">
        <v>31</v>
      </c>
      <c r="AU44" s="30" t="s">
        <v>31</v>
      </c>
      <c r="AV44" s="30" t="s">
        <v>31</v>
      </c>
      <c r="AW44" s="30" t="s">
        <v>31</v>
      </c>
      <c r="AX44" s="18" t="s">
        <v>30</v>
      </c>
      <c r="AY44" s="18" t="s">
        <v>30</v>
      </c>
      <c r="AZ44" s="18" t="s">
        <v>30</v>
      </c>
      <c r="BA44" s="18" t="s">
        <v>30</v>
      </c>
      <c r="BB44" s="18" t="s">
        <v>30</v>
      </c>
      <c r="BC44" s="30" t="s">
        <v>31</v>
      </c>
      <c r="BD44" s="18" t="s">
        <v>30</v>
      </c>
      <c r="BE44" s="18" t="s">
        <v>30</v>
      </c>
      <c r="BG44" s="20">
        <f t="shared" si="15"/>
        <v>0</v>
      </c>
      <c r="BH44" s="21"/>
      <c r="BJ44" s="22"/>
      <c r="BS44" s="11"/>
    </row>
    <row r="45" spans="1:71" x14ac:dyDescent="0.3">
      <c r="A45" s="103" t="s">
        <v>327</v>
      </c>
      <c r="B45" s="103"/>
      <c r="C45" s="104" t="s">
        <v>328</v>
      </c>
      <c r="D45" s="105"/>
      <c r="E45" s="104" t="s">
        <v>186</v>
      </c>
      <c r="F45" s="104" t="s">
        <v>199</v>
      </c>
      <c r="G45" s="104" t="s">
        <v>329</v>
      </c>
      <c r="H45" s="106" t="s">
        <v>317</v>
      </c>
      <c r="I45" s="106"/>
      <c r="J45" s="12" t="s">
        <v>202</v>
      </c>
      <c r="K45" s="13">
        <v>46069</v>
      </c>
      <c r="L45" s="14" t="s">
        <v>28</v>
      </c>
      <c r="M45" s="15">
        <f t="shared" si="16"/>
        <v>31</v>
      </c>
      <c r="N45" s="15">
        <f t="shared" si="17"/>
        <v>21</v>
      </c>
      <c r="O45" s="15">
        <f t="shared" si="18"/>
        <v>21</v>
      </c>
      <c r="P45" s="15">
        <f t="shared" si="19"/>
        <v>0</v>
      </c>
      <c r="Q45" s="15">
        <f t="shared" si="20"/>
        <v>10</v>
      </c>
      <c r="R45" s="15">
        <f t="shared" si="21"/>
        <v>0</v>
      </c>
      <c r="S45" s="15">
        <f t="shared" si="22"/>
        <v>0</v>
      </c>
      <c r="T45" s="15">
        <f t="shared" si="23"/>
        <v>0</v>
      </c>
      <c r="U45" s="15">
        <f t="shared" si="24"/>
        <v>0</v>
      </c>
      <c r="V45" s="16">
        <f t="shared" si="25"/>
        <v>0</v>
      </c>
      <c r="W45" s="15">
        <f t="shared" si="26"/>
        <v>0</v>
      </c>
      <c r="X45" s="17">
        <f t="shared" si="27"/>
        <v>0</v>
      </c>
      <c r="Y45" s="17">
        <f t="shared" si="28"/>
        <v>0</v>
      </c>
      <c r="Z45" s="16">
        <f t="shared" si="29"/>
        <v>0</v>
      </c>
      <c r="AA45" s="30" t="s">
        <v>31</v>
      </c>
      <c r="AB45" s="18" t="s">
        <v>30</v>
      </c>
      <c r="AC45" s="18" t="s">
        <v>30</v>
      </c>
      <c r="AD45" s="18" t="s">
        <v>30</v>
      </c>
      <c r="AE45" s="18" t="s">
        <v>30</v>
      </c>
      <c r="AF45" s="18" t="s">
        <v>30</v>
      </c>
      <c r="AG45" s="30" t="s">
        <v>31</v>
      </c>
      <c r="AH45" s="30" t="s">
        <v>31</v>
      </c>
      <c r="AI45" s="18" t="s">
        <v>30</v>
      </c>
      <c r="AJ45" s="18" t="s">
        <v>30</v>
      </c>
      <c r="AK45" s="18" t="s">
        <v>30</v>
      </c>
      <c r="AL45" s="18" t="s">
        <v>30</v>
      </c>
      <c r="AM45" s="18" t="s">
        <v>30</v>
      </c>
      <c r="AN45" s="30" t="s">
        <v>31</v>
      </c>
      <c r="AO45" s="30" t="s">
        <v>31</v>
      </c>
      <c r="AP45" s="18" t="s">
        <v>30</v>
      </c>
      <c r="AQ45" s="18" t="s">
        <v>30</v>
      </c>
      <c r="AR45" s="18" t="s">
        <v>30</v>
      </c>
      <c r="AS45" s="18" t="s">
        <v>30</v>
      </c>
      <c r="AT45" s="30" t="s">
        <v>31</v>
      </c>
      <c r="AU45" s="30" t="s">
        <v>31</v>
      </c>
      <c r="AV45" s="30" t="s">
        <v>31</v>
      </c>
      <c r="AW45" s="18" t="s">
        <v>30</v>
      </c>
      <c r="AX45" s="18" t="s">
        <v>30</v>
      </c>
      <c r="AY45" s="18" t="s">
        <v>30</v>
      </c>
      <c r="AZ45" s="18" t="s">
        <v>30</v>
      </c>
      <c r="BA45" s="18" t="s">
        <v>30</v>
      </c>
      <c r="BB45" s="30" t="s">
        <v>31</v>
      </c>
      <c r="BC45" s="30" t="s">
        <v>31</v>
      </c>
      <c r="BD45" s="18" t="s">
        <v>30</v>
      </c>
      <c r="BE45" s="18" t="s">
        <v>30</v>
      </c>
      <c r="BG45" s="20">
        <f t="shared" si="15"/>
        <v>0</v>
      </c>
      <c r="BH45" s="21"/>
      <c r="BJ45" s="22"/>
      <c r="BS45" s="11"/>
    </row>
    <row r="46" spans="1:71" x14ac:dyDescent="0.3">
      <c r="A46" s="103" t="s">
        <v>330</v>
      </c>
      <c r="B46" s="103"/>
      <c r="C46" s="104" t="s">
        <v>331</v>
      </c>
      <c r="D46" s="105"/>
      <c r="E46" s="104" t="s">
        <v>186</v>
      </c>
      <c r="F46" s="104" t="s">
        <v>199</v>
      </c>
      <c r="G46" s="104" t="s">
        <v>332</v>
      </c>
      <c r="H46" s="106" t="s">
        <v>317</v>
      </c>
      <c r="I46" s="106"/>
      <c r="J46" s="12" t="s">
        <v>202</v>
      </c>
      <c r="K46" s="13">
        <v>46069</v>
      </c>
      <c r="L46" s="14" t="s">
        <v>28</v>
      </c>
      <c r="M46" s="15">
        <f t="shared" si="16"/>
        <v>31</v>
      </c>
      <c r="N46" s="15">
        <f t="shared" si="17"/>
        <v>20</v>
      </c>
      <c r="O46" s="15">
        <f t="shared" si="18"/>
        <v>20</v>
      </c>
      <c r="P46" s="15">
        <f t="shared" si="19"/>
        <v>0</v>
      </c>
      <c r="Q46" s="15">
        <f t="shared" si="20"/>
        <v>11</v>
      </c>
      <c r="R46" s="15">
        <f t="shared" si="21"/>
        <v>0</v>
      </c>
      <c r="S46" s="15">
        <f t="shared" si="22"/>
        <v>0</v>
      </c>
      <c r="T46" s="15">
        <f t="shared" si="23"/>
        <v>0</v>
      </c>
      <c r="U46" s="15">
        <f t="shared" si="24"/>
        <v>0</v>
      </c>
      <c r="V46" s="16">
        <f t="shared" si="25"/>
        <v>0</v>
      </c>
      <c r="W46" s="15">
        <f t="shared" si="26"/>
        <v>1</v>
      </c>
      <c r="X46" s="17">
        <f t="shared" si="27"/>
        <v>0</v>
      </c>
      <c r="Y46" s="17">
        <f t="shared" si="28"/>
        <v>0</v>
      </c>
      <c r="Z46" s="16">
        <f t="shared" si="29"/>
        <v>0</v>
      </c>
      <c r="AA46" s="30" t="s">
        <v>31</v>
      </c>
      <c r="AB46" s="18" t="s">
        <v>30</v>
      </c>
      <c r="AC46" s="18" t="s">
        <v>30</v>
      </c>
      <c r="AD46" s="18" t="s">
        <v>30</v>
      </c>
      <c r="AE46" s="18" t="s">
        <v>30</v>
      </c>
      <c r="AF46" s="18" t="s">
        <v>30</v>
      </c>
      <c r="AG46" s="30" t="s">
        <v>31</v>
      </c>
      <c r="AH46" s="30" t="s">
        <v>31</v>
      </c>
      <c r="AI46" s="18" t="s">
        <v>30</v>
      </c>
      <c r="AJ46" s="18" t="s">
        <v>30</v>
      </c>
      <c r="AK46" s="18" t="s">
        <v>30</v>
      </c>
      <c r="AL46" s="18" t="s">
        <v>30</v>
      </c>
      <c r="AM46" s="18" t="s">
        <v>30</v>
      </c>
      <c r="AN46" s="30" t="s">
        <v>31</v>
      </c>
      <c r="AO46" s="30" t="s">
        <v>31</v>
      </c>
      <c r="AP46" s="32" t="s">
        <v>32</v>
      </c>
      <c r="AQ46" s="18" t="s">
        <v>30</v>
      </c>
      <c r="AR46" s="18" t="s">
        <v>30</v>
      </c>
      <c r="AS46" s="30" t="s">
        <v>31</v>
      </c>
      <c r="AT46" s="30" t="s">
        <v>31</v>
      </c>
      <c r="AU46" s="30" t="s">
        <v>31</v>
      </c>
      <c r="AV46" s="30" t="s">
        <v>31</v>
      </c>
      <c r="AW46" s="30" t="s">
        <v>31</v>
      </c>
      <c r="AX46" s="18" t="s">
        <v>30</v>
      </c>
      <c r="AY46" s="18" t="s">
        <v>30</v>
      </c>
      <c r="AZ46" s="18" t="s">
        <v>30</v>
      </c>
      <c r="BA46" s="18" t="s">
        <v>30</v>
      </c>
      <c r="BB46" s="18" t="s">
        <v>30</v>
      </c>
      <c r="BC46" s="30" t="s">
        <v>31</v>
      </c>
      <c r="BD46" s="18" t="s">
        <v>30</v>
      </c>
      <c r="BE46" s="18" t="s">
        <v>30</v>
      </c>
      <c r="BG46" s="20">
        <f t="shared" si="15"/>
        <v>0</v>
      </c>
      <c r="BH46" s="21"/>
      <c r="BJ46" s="22"/>
      <c r="BS46" s="11"/>
    </row>
    <row r="47" spans="1:71" ht="15" customHeight="1" x14ac:dyDescent="0.3">
      <c r="A47" s="103" t="s">
        <v>333</v>
      </c>
      <c r="B47" s="103">
        <v>2347</v>
      </c>
      <c r="C47" s="104" t="s">
        <v>334</v>
      </c>
      <c r="D47" s="105"/>
      <c r="E47" s="104" t="s">
        <v>209</v>
      </c>
      <c r="F47" s="104" t="s">
        <v>225</v>
      </c>
      <c r="G47" s="104" t="s">
        <v>335</v>
      </c>
      <c r="H47" s="106" t="s">
        <v>317</v>
      </c>
      <c r="I47" s="106"/>
      <c r="J47" s="12" t="s">
        <v>202</v>
      </c>
      <c r="K47" s="13">
        <v>45047</v>
      </c>
      <c r="L47" s="14" t="s">
        <v>28</v>
      </c>
      <c r="M47" s="15">
        <f t="shared" si="16"/>
        <v>31</v>
      </c>
      <c r="N47" s="15">
        <f t="shared" si="17"/>
        <v>22</v>
      </c>
      <c r="O47" s="15">
        <f t="shared" si="18"/>
        <v>22</v>
      </c>
      <c r="P47" s="15">
        <f t="shared" si="19"/>
        <v>0</v>
      </c>
      <c r="Q47" s="15">
        <f t="shared" si="20"/>
        <v>9</v>
      </c>
      <c r="R47" s="15">
        <f t="shared" si="21"/>
        <v>0</v>
      </c>
      <c r="S47" s="15">
        <f t="shared" si="22"/>
        <v>0</v>
      </c>
      <c r="T47" s="15">
        <f t="shared" si="23"/>
        <v>0</v>
      </c>
      <c r="U47" s="15">
        <f t="shared" si="24"/>
        <v>0</v>
      </c>
      <c r="V47" s="16">
        <f t="shared" si="25"/>
        <v>0</v>
      </c>
      <c r="W47" s="15">
        <f t="shared" si="26"/>
        <v>0</v>
      </c>
      <c r="X47" s="17">
        <f t="shared" si="27"/>
        <v>0</v>
      </c>
      <c r="Y47" s="17">
        <f t="shared" si="28"/>
        <v>0</v>
      </c>
      <c r="Z47" s="16">
        <f t="shared" si="29"/>
        <v>0</v>
      </c>
      <c r="AA47" s="30" t="s">
        <v>31</v>
      </c>
      <c r="AB47" s="18" t="s">
        <v>30</v>
      </c>
      <c r="AC47" s="18" t="s">
        <v>30</v>
      </c>
      <c r="AD47" s="18" t="s">
        <v>30</v>
      </c>
      <c r="AE47" s="18" t="s">
        <v>30</v>
      </c>
      <c r="AF47" s="18" t="s">
        <v>30</v>
      </c>
      <c r="AG47" s="30" t="s">
        <v>31</v>
      </c>
      <c r="AH47" s="30" t="s">
        <v>31</v>
      </c>
      <c r="AI47" s="18" t="s">
        <v>30</v>
      </c>
      <c r="AJ47" s="18" t="s">
        <v>30</v>
      </c>
      <c r="AK47" s="18" t="s">
        <v>30</v>
      </c>
      <c r="AL47" s="18" t="s">
        <v>30</v>
      </c>
      <c r="AM47" s="18" t="s">
        <v>30</v>
      </c>
      <c r="AN47" s="30" t="s">
        <v>31</v>
      </c>
      <c r="AO47" s="30" t="s">
        <v>31</v>
      </c>
      <c r="AP47" s="18" t="s">
        <v>30</v>
      </c>
      <c r="AQ47" s="18" t="s">
        <v>30</v>
      </c>
      <c r="AR47" s="18" t="s">
        <v>30</v>
      </c>
      <c r="AS47" s="18" t="s">
        <v>30</v>
      </c>
      <c r="AT47" s="30" t="s">
        <v>31</v>
      </c>
      <c r="AU47" s="30" t="s">
        <v>31</v>
      </c>
      <c r="AV47" s="30" t="s">
        <v>31</v>
      </c>
      <c r="AW47" s="108" t="s">
        <v>30</v>
      </c>
      <c r="AX47" s="108" t="s">
        <v>30</v>
      </c>
      <c r="AY47" s="18" t="s">
        <v>30</v>
      </c>
      <c r="AZ47" s="18" t="s">
        <v>30</v>
      </c>
      <c r="BA47" s="18" t="s">
        <v>30</v>
      </c>
      <c r="BB47" s="18" t="s">
        <v>30</v>
      </c>
      <c r="BC47" s="30" t="s">
        <v>31</v>
      </c>
      <c r="BD47" s="18" t="s">
        <v>30</v>
      </c>
      <c r="BE47" s="18" t="s">
        <v>30</v>
      </c>
      <c r="BG47" s="20">
        <f t="shared" si="15"/>
        <v>0</v>
      </c>
      <c r="BH47" s="21"/>
      <c r="BJ47" s="22"/>
      <c r="BN47" s="11"/>
      <c r="BS47" s="11"/>
    </row>
    <row r="48" spans="1:71" ht="15" customHeight="1" x14ac:dyDescent="0.3">
      <c r="A48" s="103" t="s">
        <v>336</v>
      </c>
      <c r="B48" s="103">
        <v>2386</v>
      </c>
      <c r="C48" s="104" t="s">
        <v>337</v>
      </c>
      <c r="D48" s="105"/>
      <c r="E48" s="104" t="s">
        <v>209</v>
      </c>
      <c r="F48" s="104" t="s">
        <v>225</v>
      </c>
      <c r="G48" s="104" t="s">
        <v>338</v>
      </c>
      <c r="H48" s="106" t="s">
        <v>317</v>
      </c>
      <c r="I48" s="106"/>
      <c r="J48" s="12" t="s">
        <v>202</v>
      </c>
      <c r="K48" s="13">
        <v>45573</v>
      </c>
      <c r="L48" s="14" t="s">
        <v>28</v>
      </c>
      <c r="M48" s="15">
        <f t="shared" si="16"/>
        <v>31</v>
      </c>
      <c r="N48" s="15">
        <f t="shared" si="17"/>
        <v>14</v>
      </c>
      <c r="O48" s="15">
        <f t="shared" si="18"/>
        <v>12</v>
      </c>
      <c r="P48" s="15">
        <f t="shared" si="19"/>
        <v>6</v>
      </c>
      <c r="Q48" s="15">
        <f t="shared" si="20"/>
        <v>11</v>
      </c>
      <c r="R48" s="15">
        <f t="shared" si="21"/>
        <v>2</v>
      </c>
      <c r="S48" s="15">
        <f t="shared" si="22"/>
        <v>0</v>
      </c>
      <c r="T48" s="15">
        <f t="shared" si="23"/>
        <v>0</v>
      </c>
      <c r="U48" s="15">
        <f t="shared" si="24"/>
        <v>6</v>
      </c>
      <c r="V48" s="16">
        <f t="shared" si="25"/>
        <v>2</v>
      </c>
      <c r="W48" s="15">
        <f t="shared" si="26"/>
        <v>0</v>
      </c>
      <c r="X48" s="17">
        <f t="shared" si="27"/>
        <v>0</v>
      </c>
      <c r="Y48" s="17">
        <f t="shared" si="28"/>
        <v>0</v>
      </c>
      <c r="Z48" s="16">
        <f t="shared" si="29"/>
        <v>8</v>
      </c>
      <c r="AA48" s="30" t="s">
        <v>31</v>
      </c>
      <c r="AB48" s="18" t="s">
        <v>30</v>
      </c>
      <c r="AC48" s="18" t="s">
        <v>30</v>
      </c>
      <c r="AD48" s="18" t="s">
        <v>30</v>
      </c>
      <c r="AE48" s="18" t="s">
        <v>30</v>
      </c>
      <c r="AF48" s="18" t="s">
        <v>30</v>
      </c>
      <c r="AG48" s="30" t="s">
        <v>31</v>
      </c>
      <c r="AH48" s="30" t="s">
        <v>31</v>
      </c>
      <c r="AI48" s="18" t="s">
        <v>30</v>
      </c>
      <c r="AJ48" s="18" t="s">
        <v>30</v>
      </c>
      <c r="AK48" s="18" t="s">
        <v>30</v>
      </c>
      <c r="AL48" s="18" t="s">
        <v>30</v>
      </c>
      <c r="AM48" s="18" t="s">
        <v>30</v>
      </c>
      <c r="AN48" s="30" t="s">
        <v>31</v>
      </c>
      <c r="AO48" s="30" t="s">
        <v>31</v>
      </c>
      <c r="AP48" s="18" t="s">
        <v>30</v>
      </c>
      <c r="AQ48" s="18" t="s">
        <v>30</v>
      </c>
      <c r="AR48" s="30" t="s">
        <v>108</v>
      </c>
      <c r="AS48" s="30" t="s">
        <v>31</v>
      </c>
      <c r="AT48" s="30" t="s">
        <v>31</v>
      </c>
      <c r="AU48" s="30" t="s">
        <v>31</v>
      </c>
      <c r="AV48" s="30" t="s">
        <v>31</v>
      </c>
      <c r="AW48" s="30" t="s">
        <v>108</v>
      </c>
      <c r="AX48" s="30" t="s">
        <v>108</v>
      </c>
      <c r="AY48" s="30" t="s">
        <v>108</v>
      </c>
      <c r="AZ48" s="30" t="s">
        <v>108</v>
      </c>
      <c r="BA48" s="30" t="s">
        <v>108</v>
      </c>
      <c r="BB48" s="30" t="s">
        <v>31</v>
      </c>
      <c r="BC48" s="30" t="s">
        <v>31</v>
      </c>
      <c r="BD48" s="31" t="s">
        <v>29</v>
      </c>
      <c r="BE48" s="31" t="s">
        <v>29</v>
      </c>
      <c r="BG48" s="20">
        <f t="shared" si="15"/>
        <v>0</v>
      </c>
      <c r="BH48" s="21"/>
      <c r="BJ48" s="22"/>
      <c r="BN48" s="11"/>
      <c r="BS48" s="11"/>
    </row>
    <row r="49" spans="1:71" ht="15" customHeight="1" x14ac:dyDescent="0.3">
      <c r="A49" s="103" t="s">
        <v>339</v>
      </c>
      <c r="B49" s="103">
        <v>2396</v>
      </c>
      <c r="C49" s="104" t="s">
        <v>340</v>
      </c>
      <c r="D49" s="105"/>
      <c r="E49" s="104" t="s">
        <v>209</v>
      </c>
      <c r="F49" s="104" t="s">
        <v>225</v>
      </c>
      <c r="G49" s="104" t="s">
        <v>341</v>
      </c>
      <c r="H49" s="106" t="s">
        <v>317</v>
      </c>
      <c r="I49" s="106"/>
      <c r="J49" s="12" t="s">
        <v>202</v>
      </c>
      <c r="K49" s="13">
        <v>45834</v>
      </c>
      <c r="L49" s="14" t="s">
        <v>28</v>
      </c>
      <c r="M49" s="15">
        <f t="shared" si="16"/>
        <v>31</v>
      </c>
      <c r="N49" s="15">
        <f t="shared" si="17"/>
        <v>15</v>
      </c>
      <c r="O49" s="15">
        <f t="shared" si="18"/>
        <v>13</v>
      </c>
      <c r="P49" s="15">
        <f t="shared" si="19"/>
        <v>10</v>
      </c>
      <c r="Q49" s="15">
        <f t="shared" si="20"/>
        <v>6</v>
      </c>
      <c r="R49" s="15">
        <f t="shared" si="21"/>
        <v>2</v>
      </c>
      <c r="S49" s="15">
        <f t="shared" si="22"/>
        <v>0</v>
      </c>
      <c r="T49" s="15">
        <f t="shared" si="23"/>
        <v>0</v>
      </c>
      <c r="U49" s="15">
        <f t="shared" si="24"/>
        <v>10</v>
      </c>
      <c r="V49" s="16">
        <f t="shared" si="25"/>
        <v>2</v>
      </c>
      <c r="W49" s="15">
        <f t="shared" si="26"/>
        <v>0</v>
      </c>
      <c r="X49" s="17">
        <f t="shared" si="27"/>
        <v>0</v>
      </c>
      <c r="Y49" s="17">
        <f t="shared" si="28"/>
        <v>0</v>
      </c>
      <c r="Z49" s="16">
        <f t="shared" si="29"/>
        <v>12</v>
      </c>
      <c r="AA49" s="30" t="s">
        <v>31</v>
      </c>
      <c r="AB49" s="18" t="s">
        <v>30</v>
      </c>
      <c r="AC49" s="18" t="s">
        <v>30</v>
      </c>
      <c r="AD49" s="18" t="s">
        <v>30</v>
      </c>
      <c r="AE49" s="18" t="s">
        <v>30</v>
      </c>
      <c r="AF49" s="18" t="s">
        <v>30</v>
      </c>
      <c r="AG49" s="30" t="s">
        <v>31</v>
      </c>
      <c r="AH49" s="30" t="s">
        <v>31</v>
      </c>
      <c r="AI49" s="18" t="s">
        <v>30</v>
      </c>
      <c r="AJ49" s="18" t="s">
        <v>30</v>
      </c>
      <c r="AK49" s="30" t="s">
        <v>108</v>
      </c>
      <c r="AL49" s="30" t="s">
        <v>108</v>
      </c>
      <c r="AM49" s="30" t="s">
        <v>108</v>
      </c>
      <c r="AN49" s="30" t="s">
        <v>31</v>
      </c>
      <c r="AO49" s="30" t="s">
        <v>31</v>
      </c>
      <c r="AP49" s="30" t="s">
        <v>108</v>
      </c>
      <c r="AQ49" s="30" t="s">
        <v>108</v>
      </c>
      <c r="AR49" s="30" t="s">
        <v>108</v>
      </c>
      <c r="AS49" s="30" t="s">
        <v>108</v>
      </c>
      <c r="AT49" s="30" t="s">
        <v>108</v>
      </c>
      <c r="AU49" s="30" t="s">
        <v>108</v>
      </c>
      <c r="AV49" s="30" t="s">
        <v>108</v>
      </c>
      <c r="AW49" s="31" t="s">
        <v>29</v>
      </c>
      <c r="AX49" s="31" t="s">
        <v>29</v>
      </c>
      <c r="AY49" s="18" t="s">
        <v>30</v>
      </c>
      <c r="AZ49" s="18" t="s">
        <v>30</v>
      </c>
      <c r="BA49" s="18" t="s">
        <v>30</v>
      </c>
      <c r="BB49" s="18" t="s">
        <v>30</v>
      </c>
      <c r="BC49" s="30" t="s">
        <v>31</v>
      </c>
      <c r="BD49" s="18" t="s">
        <v>30</v>
      </c>
      <c r="BE49" s="18" t="s">
        <v>30</v>
      </c>
      <c r="BG49" s="20">
        <f t="shared" si="15"/>
        <v>0</v>
      </c>
      <c r="BH49" s="21"/>
      <c r="BJ49" s="22"/>
      <c r="BN49" s="11"/>
      <c r="BS49" s="11"/>
    </row>
    <row r="50" spans="1:71" x14ac:dyDescent="0.3">
      <c r="A50" s="103" t="s">
        <v>342</v>
      </c>
      <c r="B50" s="103">
        <v>2400</v>
      </c>
      <c r="C50" s="104" t="s">
        <v>343</v>
      </c>
      <c r="D50" s="105"/>
      <c r="E50" s="104" t="s">
        <v>209</v>
      </c>
      <c r="F50" s="104" t="s">
        <v>225</v>
      </c>
      <c r="G50" s="104" t="s">
        <v>338</v>
      </c>
      <c r="H50" s="106" t="s">
        <v>317</v>
      </c>
      <c r="I50" s="106"/>
      <c r="J50" s="12" t="s">
        <v>232</v>
      </c>
      <c r="K50" s="13">
        <v>45909</v>
      </c>
      <c r="L50" s="14" t="s">
        <v>28</v>
      </c>
      <c r="M50" s="15">
        <f t="shared" si="16"/>
        <v>31</v>
      </c>
      <c r="N50" s="15">
        <f t="shared" si="17"/>
        <v>17</v>
      </c>
      <c r="O50" s="15">
        <f t="shared" si="18"/>
        <v>16</v>
      </c>
      <c r="P50" s="15">
        <f t="shared" si="19"/>
        <v>4</v>
      </c>
      <c r="Q50" s="15">
        <f t="shared" si="20"/>
        <v>10</v>
      </c>
      <c r="R50" s="15">
        <f t="shared" si="21"/>
        <v>1</v>
      </c>
      <c r="S50" s="15">
        <f t="shared" si="22"/>
        <v>0</v>
      </c>
      <c r="T50" s="15">
        <f t="shared" si="23"/>
        <v>0</v>
      </c>
      <c r="U50" s="15">
        <f t="shared" si="24"/>
        <v>4</v>
      </c>
      <c r="V50" s="16">
        <f t="shared" si="25"/>
        <v>1</v>
      </c>
      <c r="W50" s="15">
        <f t="shared" si="26"/>
        <v>0</v>
      </c>
      <c r="X50" s="17">
        <f t="shared" si="27"/>
        <v>0</v>
      </c>
      <c r="Y50" s="17">
        <f t="shared" si="28"/>
        <v>0</v>
      </c>
      <c r="Z50" s="16">
        <f t="shared" si="29"/>
        <v>5</v>
      </c>
      <c r="AA50" s="30" t="s">
        <v>31</v>
      </c>
      <c r="AB50" s="32" t="s">
        <v>30</v>
      </c>
      <c r="AC50" s="32" t="s">
        <v>30</v>
      </c>
      <c r="AD50" s="32" t="s">
        <v>30</v>
      </c>
      <c r="AE50" s="32" t="s">
        <v>30</v>
      </c>
      <c r="AF50" s="18" t="s">
        <v>30</v>
      </c>
      <c r="AG50" s="30" t="s">
        <v>31</v>
      </c>
      <c r="AH50" s="30" t="s">
        <v>31</v>
      </c>
      <c r="AI50" s="32" t="s">
        <v>30</v>
      </c>
      <c r="AJ50" s="32" t="s">
        <v>30</v>
      </c>
      <c r="AK50" s="32" t="s">
        <v>30</v>
      </c>
      <c r="AL50" s="32" t="s">
        <v>30</v>
      </c>
      <c r="AM50" s="18" t="s">
        <v>30</v>
      </c>
      <c r="AN50" s="30" t="s">
        <v>31</v>
      </c>
      <c r="AO50" s="30" t="s">
        <v>31</v>
      </c>
      <c r="AP50" s="32" t="s">
        <v>30</v>
      </c>
      <c r="AQ50" s="32" t="s">
        <v>30</v>
      </c>
      <c r="AR50" s="18" t="s">
        <v>30</v>
      </c>
      <c r="AS50" s="32" t="s">
        <v>30</v>
      </c>
      <c r="AT50" s="30" t="s">
        <v>31</v>
      </c>
      <c r="AU50" s="30" t="s">
        <v>31</v>
      </c>
      <c r="AV50" s="30" t="s">
        <v>31</v>
      </c>
      <c r="AW50" s="30" t="s">
        <v>108</v>
      </c>
      <c r="AX50" s="32" t="s">
        <v>30</v>
      </c>
      <c r="AY50" s="30" t="s">
        <v>108</v>
      </c>
      <c r="AZ50" s="32" t="s">
        <v>30</v>
      </c>
      <c r="BA50" s="30" t="s">
        <v>108</v>
      </c>
      <c r="BB50" s="30" t="s">
        <v>31</v>
      </c>
      <c r="BC50" s="30" t="s">
        <v>31</v>
      </c>
      <c r="BD50" s="30" t="s">
        <v>108</v>
      </c>
      <c r="BE50" s="31" t="s">
        <v>133</v>
      </c>
      <c r="BG50" s="20">
        <f t="shared" si="15"/>
        <v>0</v>
      </c>
      <c r="BH50" s="21"/>
      <c r="BJ50" s="22"/>
      <c r="BS50" s="11"/>
    </row>
    <row r="51" spans="1:71" x14ac:dyDescent="0.3">
      <c r="A51" s="103" t="s">
        <v>344</v>
      </c>
      <c r="B51" s="103"/>
      <c r="C51" s="104" t="s">
        <v>345</v>
      </c>
      <c r="D51" s="105"/>
      <c r="E51" s="104" t="s">
        <v>209</v>
      </c>
      <c r="F51" s="104" t="s">
        <v>225</v>
      </c>
      <c r="G51" s="104" t="s">
        <v>346</v>
      </c>
      <c r="H51" s="106" t="s">
        <v>317</v>
      </c>
      <c r="I51" s="106"/>
      <c r="J51" s="12" t="s">
        <v>232</v>
      </c>
      <c r="K51" s="13">
        <v>45972</v>
      </c>
      <c r="L51" s="14" t="s">
        <v>28</v>
      </c>
      <c r="M51" s="15">
        <f t="shared" si="16"/>
        <v>31</v>
      </c>
      <c r="N51" s="15">
        <f t="shared" si="17"/>
        <v>20</v>
      </c>
      <c r="O51" s="15">
        <f t="shared" si="18"/>
        <v>20</v>
      </c>
      <c r="P51" s="15">
        <f t="shared" si="19"/>
        <v>0</v>
      </c>
      <c r="Q51" s="15">
        <f t="shared" si="20"/>
        <v>11</v>
      </c>
      <c r="R51" s="15">
        <f t="shared" si="21"/>
        <v>0</v>
      </c>
      <c r="S51" s="15">
        <f t="shared" si="22"/>
        <v>0</v>
      </c>
      <c r="T51" s="15">
        <f t="shared" si="23"/>
        <v>0</v>
      </c>
      <c r="U51" s="15">
        <f t="shared" si="24"/>
        <v>0</v>
      </c>
      <c r="V51" s="16">
        <f t="shared" si="25"/>
        <v>0</v>
      </c>
      <c r="W51" s="15">
        <f t="shared" si="26"/>
        <v>1</v>
      </c>
      <c r="X51" s="17">
        <f t="shared" si="27"/>
        <v>0</v>
      </c>
      <c r="Y51" s="17">
        <f t="shared" si="28"/>
        <v>0</v>
      </c>
      <c r="Z51" s="16">
        <f t="shared" si="29"/>
        <v>0</v>
      </c>
      <c r="AA51" s="30" t="s">
        <v>31</v>
      </c>
      <c r="AB51" s="18" t="s">
        <v>30</v>
      </c>
      <c r="AC51" s="18" t="s">
        <v>30</v>
      </c>
      <c r="AD51" s="18" t="s">
        <v>30</v>
      </c>
      <c r="AE51" s="18" t="s">
        <v>30</v>
      </c>
      <c r="AF51" s="18" t="s">
        <v>30</v>
      </c>
      <c r="AG51" s="30" t="s">
        <v>31</v>
      </c>
      <c r="AH51" s="30" t="s">
        <v>31</v>
      </c>
      <c r="AI51" s="18" t="s">
        <v>30</v>
      </c>
      <c r="AJ51" s="18" t="s">
        <v>30</v>
      </c>
      <c r="AK51" s="18" t="s">
        <v>30</v>
      </c>
      <c r="AL51" s="18" t="s">
        <v>30</v>
      </c>
      <c r="AM51" s="32" t="s">
        <v>32</v>
      </c>
      <c r="AN51" s="30" t="s">
        <v>31</v>
      </c>
      <c r="AO51" s="30" t="s">
        <v>31</v>
      </c>
      <c r="AP51" s="18" t="s">
        <v>30</v>
      </c>
      <c r="AQ51" s="18" t="s">
        <v>30</v>
      </c>
      <c r="AR51" s="18" t="s">
        <v>30</v>
      </c>
      <c r="AS51" s="30" t="s">
        <v>31</v>
      </c>
      <c r="AT51" s="30" t="s">
        <v>31</v>
      </c>
      <c r="AU51" s="30" t="s">
        <v>31</v>
      </c>
      <c r="AV51" s="30" t="s">
        <v>31</v>
      </c>
      <c r="AW51" s="30" t="s">
        <v>31</v>
      </c>
      <c r="AX51" s="18" t="s">
        <v>30</v>
      </c>
      <c r="AY51" s="18" t="s">
        <v>30</v>
      </c>
      <c r="AZ51" s="18" t="s">
        <v>30</v>
      </c>
      <c r="BA51" s="18" t="s">
        <v>30</v>
      </c>
      <c r="BB51" s="18" t="s">
        <v>30</v>
      </c>
      <c r="BC51" s="30" t="s">
        <v>31</v>
      </c>
      <c r="BD51" s="18" t="s">
        <v>30</v>
      </c>
      <c r="BE51" s="18" t="s">
        <v>30</v>
      </c>
      <c r="BG51" s="20">
        <f t="shared" si="15"/>
        <v>0</v>
      </c>
      <c r="BH51" s="21"/>
      <c r="BJ51" s="22"/>
      <c r="BN51" s="11"/>
      <c r="BS51" s="11"/>
    </row>
    <row r="52" spans="1:71" x14ac:dyDescent="0.3">
      <c r="A52" s="103" t="s">
        <v>347</v>
      </c>
      <c r="B52" s="103"/>
      <c r="C52" s="104" t="s">
        <v>348</v>
      </c>
      <c r="D52" s="105"/>
      <c r="E52" s="104" t="s">
        <v>209</v>
      </c>
      <c r="F52" s="104" t="s">
        <v>315</v>
      </c>
      <c r="G52" s="104" t="s">
        <v>346</v>
      </c>
      <c r="H52" s="106" t="s">
        <v>317</v>
      </c>
      <c r="I52" s="106"/>
      <c r="J52" s="12" t="s">
        <v>202</v>
      </c>
      <c r="K52" s="13">
        <v>46001</v>
      </c>
      <c r="L52" s="14" t="s">
        <v>28</v>
      </c>
      <c r="M52" s="15">
        <f t="shared" si="16"/>
        <v>31</v>
      </c>
      <c r="N52" s="15">
        <f t="shared" si="17"/>
        <v>18</v>
      </c>
      <c r="O52" s="15">
        <f t="shared" si="18"/>
        <v>18</v>
      </c>
      <c r="P52" s="15">
        <f t="shared" si="19"/>
        <v>0</v>
      </c>
      <c r="Q52" s="15">
        <f t="shared" si="20"/>
        <v>13</v>
      </c>
      <c r="R52" s="15">
        <f t="shared" si="21"/>
        <v>0</v>
      </c>
      <c r="S52" s="15">
        <f t="shared" si="22"/>
        <v>0</v>
      </c>
      <c r="T52" s="15">
        <f t="shared" si="23"/>
        <v>0</v>
      </c>
      <c r="U52" s="15">
        <f t="shared" si="24"/>
        <v>0</v>
      </c>
      <c r="V52" s="16">
        <f t="shared" si="25"/>
        <v>0</v>
      </c>
      <c r="W52" s="15">
        <f t="shared" si="26"/>
        <v>0</v>
      </c>
      <c r="X52" s="17">
        <f t="shared" si="27"/>
        <v>0</v>
      </c>
      <c r="Y52" s="17">
        <f t="shared" si="28"/>
        <v>0</v>
      </c>
      <c r="Z52" s="16">
        <f t="shared" si="29"/>
        <v>0</v>
      </c>
      <c r="AA52" s="30" t="s">
        <v>31</v>
      </c>
      <c r="AB52" s="32" t="s">
        <v>30</v>
      </c>
      <c r="AC52" s="32" t="s">
        <v>30</v>
      </c>
      <c r="AD52" s="32" t="s">
        <v>30</v>
      </c>
      <c r="AE52" s="32" t="s">
        <v>30</v>
      </c>
      <c r="AF52" s="32" t="s">
        <v>30</v>
      </c>
      <c r="AG52" s="30" t="s">
        <v>31</v>
      </c>
      <c r="AH52" s="30" t="s">
        <v>31</v>
      </c>
      <c r="AI52" s="32" t="s">
        <v>30</v>
      </c>
      <c r="AJ52" s="32" t="s">
        <v>30</v>
      </c>
      <c r="AK52" s="32" t="s">
        <v>30</v>
      </c>
      <c r="AL52" s="32" t="s">
        <v>30</v>
      </c>
      <c r="AM52" s="30" t="s">
        <v>31</v>
      </c>
      <c r="AN52" s="30" t="s">
        <v>31</v>
      </c>
      <c r="AO52" s="30" t="s">
        <v>31</v>
      </c>
      <c r="AP52" s="32" t="s">
        <v>30</v>
      </c>
      <c r="AQ52" s="32" t="s">
        <v>30</v>
      </c>
      <c r="AR52" s="32" t="s">
        <v>30</v>
      </c>
      <c r="AS52" s="32" t="s">
        <v>30</v>
      </c>
      <c r="AT52" s="30" t="s">
        <v>31</v>
      </c>
      <c r="AU52" s="30" t="s">
        <v>31</v>
      </c>
      <c r="AV52" s="30" t="s">
        <v>31</v>
      </c>
      <c r="AW52" s="30" t="s">
        <v>31</v>
      </c>
      <c r="AX52" s="32" t="s">
        <v>30</v>
      </c>
      <c r="AY52" s="18" t="s">
        <v>30</v>
      </c>
      <c r="AZ52" s="18" t="s">
        <v>30</v>
      </c>
      <c r="BA52" s="18" t="s">
        <v>30</v>
      </c>
      <c r="BB52" s="30" t="s">
        <v>31</v>
      </c>
      <c r="BC52" s="30" t="s">
        <v>31</v>
      </c>
      <c r="BD52" s="18" t="s">
        <v>30</v>
      </c>
      <c r="BE52" s="30" t="s">
        <v>31</v>
      </c>
      <c r="BG52" s="20">
        <f t="shared" si="15"/>
        <v>0</v>
      </c>
      <c r="BH52" s="21"/>
      <c r="BJ52" s="22"/>
      <c r="BN52" s="11"/>
      <c r="BS52" s="11"/>
    </row>
    <row r="53" spans="1:71" x14ac:dyDescent="0.3">
      <c r="A53" s="103" t="s">
        <v>357</v>
      </c>
      <c r="B53" s="103">
        <v>2391</v>
      </c>
      <c r="C53" s="104" t="s">
        <v>358</v>
      </c>
      <c r="D53" s="105"/>
      <c r="E53" s="104" t="s">
        <v>209</v>
      </c>
      <c r="F53" s="104" t="s">
        <v>225</v>
      </c>
      <c r="G53" s="104" t="s">
        <v>359</v>
      </c>
      <c r="H53" s="106" t="s">
        <v>317</v>
      </c>
      <c r="I53" s="106"/>
      <c r="J53" s="12" t="s">
        <v>232</v>
      </c>
      <c r="K53" s="13">
        <v>45644</v>
      </c>
      <c r="L53" s="14" t="s">
        <v>28</v>
      </c>
      <c r="M53" s="15">
        <f t="shared" si="16"/>
        <v>31</v>
      </c>
      <c r="N53" s="15">
        <f t="shared" si="17"/>
        <v>17</v>
      </c>
      <c r="O53" s="15">
        <f t="shared" si="18"/>
        <v>16.5</v>
      </c>
      <c r="P53" s="15">
        <f t="shared" si="19"/>
        <v>4</v>
      </c>
      <c r="Q53" s="15">
        <f t="shared" si="20"/>
        <v>10</v>
      </c>
      <c r="R53" s="15">
        <f t="shared" si="21"/>
        <v>0</v>
      </c>
      <c r="S53" s="15">
        <f t="shared" si="22"/>
        <v>0</v>
      </c>
      <c r="T53" s="15">
        <f t="shared" si="23"/>
        <v>0</v>
      </c>
      <c r="U53" s="15">
        <f t="shared" si="24"/>
        <v>4</v>
      </c>
      <c r="V53" s="16">
        <f t="shared" si="25"/>
        <v>0.5</v>
      </c>
      <c r="W53" s="15">
        <f t="shared" si="26"/>
        <v>9</v>
      </c>
      <c r="X53" s="17">
        <f t="shared" si="27"/>
        <v>0</v>
      </c>
      <c r="Y53" s="17">
        <f t="shared" si="28"/>
        <v>0</v>
      </c>
      <c r="Z53" s="16">
        <f t="shared" si="29"/>
        <v>4.5</v>
      </c>
      <c r="AA53" s="30" t="s">
        <v>31</v>
      </c>
      <c r="AB53" s="32" t="s">
        <v>32</v>
      </c>
      <c r="AC53" s="32" t="s">
        <v>32</v>
      </c>
      <c r="AD53" s="32" t="s">
        <v>32</v>
      </c>
      <c r="AE53" s="32" t="s">
        <v>32</v>
      </c>
      <c r="AF53" s="32" t="s">
        <v>32</v>
      </c>
      <c r="AG53" s="30" t="s">
        <v>31</v>
      </c>
      <c r="AH53" s="30" t="s">
        <v>31</v>
      </c>
      <c r="AI53" s="32" t="s">
        <v>30</v>
      </c>
      <c r="AJ53" s="32" t="s">
        <v>32</v>
      </c>
      <c r="AK53" s="32" t="s">
        <v>32</v>
      </c>
      <c r="AL53" s="108" t="s">
        <v>34</v>
      </c>
      <c r="AM53" s="30" t="s">
        <v>108</v>
      </c>
      <c r="AN53" s="30" t="s">
        <v>31</v>
      </c>
      <c r="AO53" s="30" t="s">
        <v>31</v>
      </c>
      <c r="AP53" s="30" t="s">
        <v>108</v>
      </c>
      <c r="AQ53" s="32" t="s">
        <v>32</v>
      </c>
      <c r="AR53" s="18" t="s">
        <v>30</v>
      </c>
      <c r="AS53" s="32" t="s">
        <v>32</v>
      </c>
      <c r="AT53" s="30" t="s">
        <v>31</v>
      </c>
      <c r="AU53" s="30" t="s">
        <v>31</v>
      </c>
      <c r="AV53" s="30" t="s">
        <v>31</v>
      </c>
      <c r="AW53" s="30" t="s">
        <v>31</v>
      </c>
      <c r="AX53" s="30" t="s">
        <v>108</v>
      </c>
      <c r="AY53" s="30" t="s">
        <v>108</v>
      </c>
      <c r="AZ53" s="18" t="s">
        <v>30</v>
      </c>
      <c r="BA53" s="18" t="s">
        <v>30</v>
      </c>
      <c r="BB53" s="18" t="s">
        <v>30</v>
      </c>
      <c r="BC53" s="30" t="s">
        <v>31</v>
      </c>
      <c r="BD53" s="18" t="s">
        <v>30</v>
      </c>
      <c r="BE53" s="18" t="s">
        <v>30</v>
      </c>
      <c r="BG53" s="20">
        <f t="shared" si="15"/>
        <v>0</v>
      </c>
      <c r="BH53" s="21"/>
      <c r="BJ53" s="22"/>
      <c r="BS53" s="11"/>
    </row>
    <row r="54" spans="1:71" x14ac:dyDescent="0.3">
      <c r="A54" s="103" t="s">
        <v>349</v>
      </c>
      <c r="B54" s="103"/>
      <c r="C54" s="104" t="s">
        <v>350</v>
      </c>
      <c r="D54" s="105"/>
      <c r="E54" s="104" t="s">
        <v>209</v>
      </c>
      <c r="F54" s="104" t="s">
        <v>225</v>
      </c>
      <c r="G54" s="104" t="s">
        <v>346</v>
      </c>
      <c r="H54" s="106" t="s">
        <v>317</v>
      </c>
      <c r="I54" s="106"/>
      <c r="J54" s="12"/>
      <c r="K54" s="13">
        <v>46073</v>
      </c>
      <c r="L54" s="14" t="s">
        <v>28</v>
      </c>
      <c r="M54" s="15">
        <f t="shared" si="16"/>
        <v>31</v>
      </c>
      <c r="N54" s="15">
        <f t="shared" si="17"/>
        <v>21</v>
      </c>
      <c r="O54" s="15">
        <f t="shared" si="18"/>
        <v>21</v>
      </c>
      <c r="P54" s="15">
        <f t="shared" si="19"/>
        <v>0</v>
      </c>
      <c r="Q54" s="15">
        <f t="shared" si="20"/>
        <v>10</v>
      </c>
      <c r="R54" s="15">
        <f t="shared" si="21"/>
        <v>0</v>
      </c>
      <c r="S54" s="15">
        <f t="shared" si="22"/>
        <v>0</v>
      </c>
      <c r="T54" s="15">
        <f t="shared" si="23"/>
        <v>0</v>
      </c>
      <c r="U54" s="15">
        <f t="shared" si="24"/>
        <v>0</v>
      </c>
      <c r="V54" s="16">
        <f t="shared" si="25"/>
        <v>0</v>
      </c>
      <c r="W54" s="15">
        <f t="shared" si="26"/>
        <v>0</v>
      </c>
      <c r="X54" s="17">
        <f t="shared" si="27"/>
        <v>0</v>
      </c>
      <c r="Y54" s="17">
        <f t="shared" si="28"/>
        <v>0</v>
      </c>
      <c r="Z54" s="16">
        <f t="shared" si="29"/>
        <v>0</v>
      </c>
      <c r="AA54" s="30" t="s">
        <v>31</v>
      </c>
      <c r="AB54" s="18" t="s">
        <v>30</v>
      </c>
      <c r="AC54" s="18" t="s">
        <v>30</v>
      </c>
      <c r="AD54" s="18" t="s">
        <v>30</v>
      </c>
      <c r="AE54" s="18" t="s">
        <v>30</v>
      </c>
      <c r="AF54" s="18" t="s">
        <v>30</v>
      </c>
      <c r="AG54" s="30" t="s">
        <v>31</v>
      </c>
      <c r="AH54" s="30" t="s">
        <v>31</v>
      </c>
      <c r="AI54" s="18" t="s">
        <v>30</v>
      </c>
      <c r="AJ54" s="18" t="s">
        <v>30</v>
      </c>
      <c r="AK54" s="18" t="s">
        <v>30</v>
      </c>
      <c r="AL54" s="18" t="s">
        <v>30</v>
      </c>
      <c r="AM54" s="18" t="s">
        <v>30</v>
      </c>
      <c r="AN54" s="30" t="s">
        <v>31</v>
      </c>
      <c r="AO54" s="30" t="s">
        <v>31</v>
      </c>
      <c r="AP54" s="18" t="s">
        <v>30</v>
      </c>
      <c r="AQ54" s="18" t="s">
        <v>30</v>
      </c>
      <c r="AR54" s="18" t="s">
        <v>30</v>
      </c>
      <c r="AS54" s="18" t="s">
        <v>30</v>
      </c>
      <c r="AT54" s="30" t="s">
        <v>31</v>
      </c>
      <c r="AU54" s="30" t="s">
        <v>31</v>
      </c>
      <c r="AV54" s="30" t="s">
        <v>31</v>
      </c>
      <c r="AW54" s="18" t="s">
        <v>30</v>
      </c>
      <c r="AX54" s="18" t="s">
        <v>30</v>
      </c>
      <c r="AY54" s="18" t="s">
        <v>30</v>
      </c>
      <c r="AZ54" s="18" t="s">
        <v>30</v>
      </c>
      <c r="BA54" s="18" t="s">
        <v>30</v>
      </c>
      <c r="BB54" s="30" t="s">
        <v>31</v>
      </c>
      <c r="BC54" s="30" t="s">
        <v>31</v>
      </c>
      <c r="BD54" s="18" t="s">
        <v>30</v>
      </c>
      <c r="BE54" s="18" t="s">
        <v>30</v>
      </c>
      <c r="BG54" s="20">
        <f t="shared" si="15"/>
        <v>0</v>
      </c>
      <c r="BH54" s="21"/>
      <c r="BJ54" s="22"/>
      <c r="BS54" s="11"/>
    </row>
    <row r="55" spans="1:71" ht="15" customHeight="1" x14ac:dyDescent="0.3">
      <c r="A55" s="103" t="s">
        <v>360</v>
      </c>
      <c r="B55" s="103">
        <v>2388</v>
      </c>
      <c r="C55" s="104" t="s">
        <v>361</v>
      </c>
      <c r="D55" s="105"/>
      <c r="E55" s="104" t="s">
        <v>209</v>
      </c>
      <c r="F55" s="104" t="s">
        <v>187</v>
      </c>
      <c r="G55" s="104" t="s">
        <v>362</v>
      </c>
      <c r="H55" s="106" t="s">
        <v>317</v>
      </c>
      <c r="I55" s="106"/>
      <c r="J55" s="12" t="s">
        <v>363</v>
      </c>
      <c r="K55" s="13">
        <v>45609</v>
      </c>
      <c r="L55" s="14" t="s">
        <v>28</v>
      </c>
      <c r="M55" s="15">
        <f t="shared" si="16"/>
        <v>31</v>
      </c>
      <c r="N55" s="15">
        <f t="shared" si="17"/>
        <v>20</v>
      </c>
      <c r="O55" s="15">
        <f t="shared" si="18"/>
        <v>20</v>
      </c>
      <c r="P55" s="15">
        <f t="shared" si="19"/>
        <v>0</v>
      </c>
      <c r="Q55" s="15">
        <f t="shared" si="20"/>
        <v>10</v>
      </c>
      <c r="R55" s="15">
        <f t="shared" si="21"/>
        <v>0</v>
      </c>
      <c r="S55" s="15">
        <f t="shared" si="22"/>
        <v>1</v>
      </c>
      <c r="T55" s="15">
        <f t="shared" si="23"/>
        <v>0</v>
      </c>
      <c r="U55" s="15">
        <f t="shared" si="24"/>
        <v>1</v>
      </c>
      <c r="V55" s="16">
        <f t="shared" si="25"/>
        <v>0</v>
      </c>
      <c r="W55" s="15">
        <f t="shared" si="26"/>
        <v>0</v>
      </c>
      <c r="X55" s="17">
        <f t="shared" si="27"/>
        <v>0</v>
      </c>
      <c r="Y55" s="17">
        <f t="shared" si="28"/>
        <v>0</v>
      </c>
      <c r="Z55" s="16">
        <f t="shared" si="29"/>
        <v>1</v>
      </c>
      <c r="AA55" s="30" t="s">
        <v>31</v>
      </c>
      <c r="AB55" s="18" t="s">
        <v>30</v>
      </c>
      <c r="AC55" s="18" t="s">
        <v>30</v>
      </c>
      <c r="AD55" s="18" t="s">
        <v>30</v>
      </c>
      <c r="AE55" s="18" t="s">
        <v>30</v>
      </c>
      <c r="AF55" s="18" t="s">
        <v>30</v>
      </c>
      <c r="AG55" s="30" t="s">
        <v>31</v>
      </c>
      <c r="AH55" s="30" t="s">
        <v>31</v>
      </c>
      <c r="AI55" s="18" t="s">
        <v>30</v>
      </c>
      <c r="AJ55" s="123" t="s">
        <v>113</v>
      </c>
      <c r="AK55" s="18" t="s">
        <v>30</v>
      </c>
      <c r="AL55" s="18" t="s">
        <v>30</v>
      </c>
      <c r="AM55" s="18" t="s">
        <v>30</v>
      </c>
      <c r="AN55" s="30" t="s">
        <v>31</v>
      </c>
      <c r="AO55" s="30" t="s">
        <v>31</v>
      </c>
      <c r="AP55" s="18" t="s">
        <v>30</v>
      </c>
      <c r="AQ55" s="18" t="s">
        <v>30</v>
      </c>
      <c r="AR55" s="108" t="s">
        <v>30</v>
      </c>
      <c r="AS55" s="108" t="s">
        <v>30</v>
      </c>
      <c r="AT55" s="30" t="s">
        <v>31</v>
      </c>
      <c r="AU55" s="30" t="s">
        <v>31</v>
      </c>
      <c r="AV55" s="30" t="s">
        <v>31</v>
      </c>
      <c r="AW55" s="108" t="s">
        <v>30</v>
      </c>
      <c r="AX55" s="18" t="s">
        <v>30</v>
      </c>
      <c r="AY55" s="18" t="s">
        <v>30</v>
      </c>
      <c r="AZ55" s="18" t="s">
        <v>30</v>
      </c>
      <c r="BA55" s="18" t="s">
        <v>30</v>
      </c>
      <c r="BB55" s="30" t="s">
        <v>31</v>
      </c>
      <c r="BC55" s="30" t="s">
        <v>31</v>
      </c>
      <c r="BD55" s="18" t="s">
        <v>30</v>
      </c>
      <c r="BE55" s="18" t="s">
        <v>30</v>
      </c>
      <c r="BG55" s="20">
        <f t="shared" si="15"/>
        <v>0</v>
      </c>
      <c r="BH55" s="21"/>
      <c r="BJ55" s="22"/>
      <c r="BN55" s="11"/>
      <c r="BS55" s="11"/>
    </row>
    <row r="56" spans="1:71" ht="15" customHeight="1" x14ac:dyDescent="0.3">
      <c r="A56" s="103" t="s">
        <v>364</v>
      </c>
      <c r="B56" s="103"/>
      <c r="C56" s="104" t="s">
        <v>365</v>
      </c>
      <c r="D56" s="105"/>
      <c r="E56" s="104" t="s">
        <v>209</v>
      </c>
      <c r="F56" s="104" t="s">
        <v>334</v>
      </c>
      <c r="G56" s="104" t="s">
        <v>366</v>
      </c>
      <c r="H56" s="106" t="s">
        <v>317</v>
      </c>
      <c r="I56" s="106"/>
      <c r="J56" s="12"/>
      <c r="K56" s="13">
        <v>46057</v>
      </c>
      <c r="L56" s="14" t="s">
        <v>28</v>
      </c>
      <c r="M56" s="15">
        <f t="shared" si="16"/>
        <v>31</v>
      </c>
      <c r="N56" s="15">
        <f t="shared" si="17"/>
        <v>18</v>
      </c>
      <c r="O56" s="15">
        <f t="shared" si="18"/>
        <v>13.5</v>
      </c>
      <c r="P56" s="15">
        <f t="shared" si="19"/>
        <v>0</v>
      </c>
      <c r="Q56" s="15">
        <f t="shared" si="20"/>
        <v>13</v>
      </c>
      <c r="R56" s="15">
        <f t="shared" si="21"/>
        <v>4</v>
      </c>
      <c r="S56" s="15">
        <f t="shared" si="22"/>
        <v>0</v>
      </c>
      <c r="T56" s="15">
        <f t="shared" si="23"/>
        <v>0</v>
      </c>
      <c r="U56" s="15">
        <f t="shared" si="24"/>
        <v>0</v>
      </c>
      <c r="V56" s="16">
        <f t="shared" si="25"/>
        <v>4.5</v>
      </c>
      <c r="W56" s="15">
        <f t="shared" si="26"/>
        <v>1</v>
      </c>
      <c r="X56" s="17">
        <f t="shared" si="27"/>
        <v>0</v>
      </c>
      <c r="Y56" s="17">
        <f t="shared" si="28"/>
        <v>0</v>
      </c>
      <c r="Z56" s="16">
        <f t="shared" si="29"/>
        <v>4.5</v>
      </c>
      <c r="AA56" s="30" t="s">
        <v>31</v>
      </c>
      <c r="AB56" s="18" t="s">
        <v>30</v>
      </c>
      <c r="AC56" s="18" t="s">
        <v>30</v>
      </c>
      <c r="AD56" s="108" t="s">
        <v>34</v>
      </c>
      <c r="AE56" s="18" t="s">
        <v>30</v>
      </c>
      <c r="AF56" s="31" t="s">
        <v>133</v>
      </c>
      <c r="AG56" s="30" t="s">
        <v>31</v>
      </c>
      <c r="AH56" s="30" t="s">
        <v>31</v>
      </c>
      <c r="AI56" s="18" t="s">
        <v>30</v>
      </c>
      <c r="AJ56" s="18" t="s">
        <v>30</v>
      </c>
      <c r="AK56" s="18" t="s">
        <v>30</v>
      </c>
      <c r="AL56" s="18" t="s">
        <v>30</v>
      </c>
      <c r="AM56" s="18" t="s">
        <v>30</v>
      </c>
      <c r="AN56" s="30" t="s">
        <v>31</v>
      </c>
      <c r="AO56" s="30" t="s">
        <v>31</v>
      </c>
      <c r="AP56" s="31" t="s">
        <v>29</v>
      </c>
      <c r="AQ56" s="31" t="s">
        <v>29</v>
      </c>
      <c r="AR56" s="30" t="s">
        <v>31</v>
      </c>
      <c r="AS56" s="30" t="s">
        <v>31</v>
      </c>
      <c r="AT56" s="30" t="s">
        <v>31</v>
      </c>
      <c r="AU56" s="30" t="s">
        <v>31</v>
      </c>
      <c r="AV56" s="30" t="s">
        <v>31</v>
      </c>
      <c r="AW56" s="30" t="s">
        <v>31</v>
      </c>
      <c r="AX56" s="30" t="s">
        <v>31</v>
      </c>
      <c r="AY56" s="31" t="s">
        <v>29</v>
      </c>
      <c r="AZ56" s="18" t="s">
        <v>30</v>
      </c>
      <c r="BA56" s="32" t="s">
        <v>32</v>
      </c>
      <c r="BB56" s="18" t="s">
        <v>30</v>
      </c>
      <c r="BC56" s="30" t="s">
        <v>31</v>
      </c>
      <c r="BD56" s="18" t="s">
        <v>30</v>
      </c>
      <c r="BE56" s="18" t="s">
        <v>30</v>
      </c>
      <c r="BG56" s="20">
        <f t="shared" si="15"/>
        <v>0</v>
      </c>
      <c r="BH56" s="21"/>
      <c r="BJ56" s="22"/>
      <c r="BN56" s="11"/>
      <c r="BS56" s="11"/>
    </row>
    <row r="57" spans="1:71" ht="15" customHeight="1" x14ac:dyDescent="0.3">
      <c r="A57" s="103" t="s">
        <v>367</v>
      </c>
      <c r="B57" s="103">
        <v>2308</v>
      </c>
      <c r="C57" s="104" t="s">
        <v>368</v>
      </c>
      <c r="D57" s="104"/>
      <c r="E57" s="104" t="s">
        <v>230</v>
      </c>
      <c r="F57" s="104" t="s">
        <v>369</v>
      </c>
      <c r="G57" s="104" t="s">
        <v>370</v>
      </c>
      <c r="H57" s="106" t="s">
        <v>317</v>
      </c>
      <c r="I57" s="106" t="s">
        <v>371</v>
      </c>
      <c r="J57" s="12" t="s">
        <v>35</v>
      </c>
      <c r="K57" s="13">
        <v>44762</v>
      </c>
      <c r="L57" s="14" t="s">
        <v>28</v>
      </c>
      <c r="M57" s="15">
        <f t="shared" si="16"/>
        <v>31</v>
      </c>
      <c r="N57" s="15">
        <f t="shared" si="17"/>
        <v>21</v>
      </c>
      <c r="O57" s="15">
        <f t="shared" si="18"/>
        <v>21</v>
      </c>
      <c r="P57" s="15">
        <f t="shared" si="19"/>
        <v>0</v>
      </c>
      <c r="Q57" s="15">
        <f t="shared" si="20"/>
        <v>9</v>
      </c>
      <c r="R57" s="15">
        <f t="shared" si="21"/>
        <v>0</v>
      </c>
      <c r="S57" s="15">
        <f t="shared" si="22"/>
        <v>1</v>
      </c>
      <c r="T57" s="15">
        <f t="shared" si="23"/>
        <v>0</v>
      </c>
      <c r="U57" s="15">
        <f t="shared" si="24"/>
        <v>1</v>
      </c>
      <c r="V57" s="16">
        <f t="shared" si="25"/>
        <v>0</v>
      </c>
      <c r="W57" s="15">
        <f t="shared" si="26"/>
        <v>7</v>
      </c>
      <c r="X57" s="17">
        <f t="shared" si="27"/>
        <v>0</v>
      </c>
      <c r="Y57" s="17">
        <f t="shared" si="28"/>
        <v>0</v>
      </c>
      <c r="Z57" s="16">
        <f t="shared" si="29"/>
        <v>1</v>
      </c>
      <c r="AA57" s="30" t="s">
        <v>31</v>
      </c>
      <c r="AB57" s="18" t="s">
        <v>30</v>
      </c>
      <c r="AC57" s="18" t="s">
        <v>30</v>
      </c>
      <c r="AD57" s="18" t="s">
        <v>30</v>
      </c>
      <c r="AE57" s="18" t="s">
        <v>30</v>
      </c>
      <c r="AF57" s="32" t="s">
        <v>32</v>
      </c>
      <c r="AG57" s="30" t="s">
        <v>31</v>
      </c>
      <c r="AH57" s="30" t="s">
        <v>31</v>
      </c>
      <c r="AI57" s="18" t="s">
        <v>30</v>
      </c>
      <c r="AJ57" s="18" t="s">
        <v>30</v>
      </c>
      <c r="AK57" s="32" t="s">
        <v>32</v>
      </c>
      <c r="AL57" s="18" t="s">
        <v>30</v>
      </c>
      <c r="AM57" s="32" t="s">
        <v>32</v>
      </c>
      <c r="AN57" s="30" t="s">
        <v>31</v>
      </c>
      <c r="AO57" s="30" t="s">
        <v>31</v>
      </c>
      <c r="AP57" s="18" t="s">
        <v>30</v>
      </c>
      <c r="AQ57" s="18" t="s">
        <v>30</v>
      </c>
      <c r="AR57" s="18" t="s">
        <v>30</v>
      </c>
      <c r="AS57" s="18" t="s">
        <v>30</v>
      </c>
      <c r="AT57" s="30" t="s">
        <v>31</v>
      </c>
      <c r="AU57" s="30" t="s">
        <v>31</v>
      </c>
      <c r="AV57" s="30" t="s">
        <v>31</v>
      </c>
      <c r="AW57" s="123" t="s">
        <v>113</v>
      </c>
      <c r="AX57" s="32" t="s">
        <v>32</v>
      </c>
      <c r="AY57" s="18" t="s">
        <v>30</v>
      </c>
      <c r="AZ57" s="32" t="s">
        <v>32</v>
      </c>
      <c r="BA57" s="32" t="s">
        <v>32</v>
      </c>
      <c r="BB57" s="216" t="s">
        <v>30</v>
      </c>
      <c r="BC57" s="30" t="s">
        <v>31</v>
      </c>
      <c r="BD57" s="18" t="s">
        <v>30</v>
      </c>
      <c r="BE57" s="32" t="s">
        <v>32</v>
      </c>
      <c r="BF57" s="19"/>
      <c r="BG57" s="20">
        <f t="shared" si="15"/>
        <v>0</v>
      </c>
      <c r="BH57" s="21"/>
      <c r="BJ57" s="22"/>
      <c r="BN57" s="11"/>
      <c r="BS57" s="11"/>
    </row>
    <row r="58" spans="1:71" ht="15" customHeight="1" x14ac:dyDescent="0.3">
      <c r="A58" s="163" t="s">
        <v>591</v>
      </c>
      <c r="B58" s="163">
        <v>1226</v>
      </c>
      <c r="C58" s="164" t="s">
        <v>592</v>
      </c>
      <c r="D58" s="104"/>
      <c r="E58" s="104" t="s">
        <v>230</v>
      </c>
      <c r="F58" s="104" t="s">
        <v>369</v>
      </c>
      <c r="G58" s="104" t="s">
        <v>231</v>
      </c>
      <c r="H58" s="106" t="s">
        <v>317</v>
      </c>
      <c r="I58" s="106" t="s">
        <v>593</v>
      </c>
      <c r="J58" s="12" t="s">
        <v>35</v>
      </c>
      <c r="K58" s="13">
        <v>45586</v>
      </c>
      <c r="L58" s="14" t="s">
        <v>28</v>
      </c>
      <c r="M58" s="15">
        <f t="shared" si="16"/>
        <v>25</v>
      </c>
      <c r="N58" s="15">
        <f t="shared" si="17"/>
        <v>17</v>
      </c>
      <c r="O58" s="15">
        <f t="shared" si="18"/>
        <v>15</v>
      </c>
      <c r="P58" s="15">
        <f t="shared" si="19"/>
        <v>0</v>
      </c>
      <c r="Q58" s="15">
        <f t="shared" si="20"/>
        <v>8</v>
      </c>
      <c r="R58" s="15">
        <f t="shared" si="21"/>
        <v>1</v>
      </c>
      <c r="S58" s="15">
        <f t="shared" si="22"/>
        <v>0</v>
      </c>
      <c r="T58" s="15">
        <f t="shared" si="23"/>
        <v>0</v>
      </c>
      <c r="U58" s="15">
        <f t="shared" si="24"/>
        <v>0</v>
      </c>
      <c r="V58" s="16">
        <f t="shared" si="25"/>
        <v>2</v>
      </c>
      <c r="W58" s="15">
        <f t="shared" si="26"/>
        <v>4</v>
      </c>
      <c r="X58" s="17">
        <f t="shared" si="27"/>
        <v>0</v>
      </c>
      <c r="Y58" s="17">
        <f t="shared" si="28"/>
        <v>0</v>
      </c>
      <c r="Z58" s="16">
        <f t="shared" si="29"/>
        <v>2</v>
      </c>
      <c r="AA58" s="30" t="s">
        <v>31</v>
      </c>
      <c r="AB58" s="32" t="s">
        <v>32</v>
      </c>
      <c r="AC58" s="18" t="s">
        <v>30</v>
      </c>
      <c r="AD58" s="18" t="s">
        <v>30</v>
      </c>
      <c r="AE58" s="31" t="s">
        <v>133</v>
      </c>
      <c r="AF58" s="32" t="s">
        <v>32</v>
      </c>
      <c r="AG58" s="30" t="s">
        <v>31</v>
      </c>
      <c r="AH58" s="30" t="s">
        <v>31</v>
      </c>
      <c r="AI58" s="32" t="s">
        <v>32</v>
      </c>
      <c r="AJ58" s="18" t="s">
        <v>30</v>
      </c>
      <c r="AK58" s="108" t="s">
        <v>34</v>
      </c>
      <c r="AL58" s="108" t="s">
        <v>34</v>
      </c>
      <c r="AM58" s="18" t="s">
        <v>30</v>
      </c>
      <c r="AN58" s="30" t="s">
        <v>31</v>
      </c>
      <c r="AO58" s="30" t="s">
        <v>31</v>
      </c>
      <c r="AP58" s="18" t="s">
        <v>30</v>
      </c>
      <c r="AQ58" s="18" t="s">
        <v>30</v>
      </c>
      <c r="AR58" s="18" t="s">
        <v>30</v>
      </c>
      <c r="AS58" s="18" t="s">
        <v>30</v>
      </c>
      <c r="AT58" s="30" t="s">
        <v>31</v>
      </c>
      <c r="AU58" s="30" t="s">
        <v>31</v>
      </c>
      <c r="AV58" s="30" t="s">
        <v>31</v>
      </c>
      <c r="AW58" s="18" t="s">
        <v>30</v>
      </c>
      <c r="AX58" s="18" t="s">
        <v>30</v>
      </c>
      <c r="AY58" s="32" t="s">
        <v>32</v>
      </c>
      <c r="AZ58" s="217" t="s">
        <v>149</v>
      </c>
      <c r="BA58" s="217" t="s">
        <v>149</v>
      </c>
      <c r="BB58" s="217" t="s">
        <v>149</v>
      </c>
      <c r="BC58" s="217" t="s">
        <v>149</v>
      </c>
      <c r="BD58" s="217" t="s">
        <v>149</v>
      </c>
      <c r="BE58" s="217" t="s">
        <v>149</v>
      </c>
      <c r="BF58" s="124"/>
      <c r="BG58" s="20">
        <f t="shared" si="15"/>
        <v>0</v>
      </c>
      <c r="BH58" s="21"/>
      <c r="BJ58" s="22"/>
      <c r="BN58" s="11"/>
      <c r="BS58" s="11"/>
    </row>
    <row r="59" spans="1:71" x14ac:dyDescent="0.3">
      <c r="A59" s="103" t="s">
        <v>372</v>
      </c>
      <c r="B59" s="103"/>
      <c r="C59" s="104" t="s">
        <v>373</v>
      </c>
      <c r="D59" s="104"/>
      <c r="E59" s="104" t="s">
        <v>230</v>
      </c>
      <c r="F59" s="104" t="s">
        <v>369</v>
      </c>
      <c r="G59" s="104" t="s">
        <v>231</v>
      </c>
      <c r="H59" s="106" t="s">
        <v>317</v>
      </c>
      <c r="I59" s="106" t="s">
        <v>374</v>
      </c>
      <c r="J59" s="12" t="s">
        <v>35</v>
      </c>
      <c r="K59" s="13">
        <v>45847</v>
      </c>
      <c r="L59" s="14" t="s">
        <v>28</v>
      </c>
      <c r="M59" s="15">
        <f t="shared" si="16"/>
        <v>31</v>
      </c>
      <c r="N59" s="15">
        <f t="shared" si="17"/>
        <v>20</v>
      </c>
      <c r="O59" s="15">
        <f t="shared" si="18"/>
        <v>19</v>
      </c>
      <c r="P59" s="15">
        <f t="shared" si="19"/>
        <v>0</v>
      </c>
      <c r="Q59" s="15">
        <f t="shared" si="20"/>
        <v>9</v>
      </c>
      <c r="R59" s="15">
        <f t="shared" si="21"/>
        <v>1</v>
      </c>
      <c r="S59" s="15">
        <f t="shared" si="22"/>
        <v>2</v>
      </c>
      <c r="T59" s="15">
        <f t="shared" si="23"/>
        <v>0</v>
      </c>
      <c r="U59" s="15">
        <f t="shared" si="24"/>
        <v>2</v>
      </c>
      <c r="V59" s="16">
        <f t="shared" si="25"/>
        <v>1</v>
      </c>
      <c r="W59" s="15">
        <f t="shared" si="26"/>
        <v>7</v>
      </c>
      <c r="X59" s="17">
        <f t="shared" si="27"/>
        <v>0</v>
      </c>
      <c r="Y59" s="17">
        <f t="shared" si="28"/>
        <v>0</v>
      </c>
      <c r="Z59" s="16">
        <f t="shared" si="29"/>
        <v>3</v>
      </c>
      <c r="AA59" s="30" t="s">
        <v>31</v>
      </c>
      <c r="AB59" s="18" t="s">
        <v>30</v>
      </c>
      <c r="AC59" s="32" t="s">
        <v>32</v>
      </c>
      <c r="AD59" s="123" t="s">
        <v>113</v>
      </c>
      <c r="AE59" s="18" t="s">
        <v>30</v>
      </c>
      <c r="AF59" s="18" t="s">
        <v>30</v>
      </c>
      <c r="AG59" s="30" t="s">
        <v>31</v>
      </c>
      <c r="AH59" s="30" t="s">
        <v>31</v>
      </c>
      <c r="AI59" s="18" t="s">
        <v>30</v>
      </c>
      <c r="AJ59" s="18" t="s">
        <v>30</v>
      </c>
      <c r="AK59" s="18" t="s">
        <v>30</v>
      </c>
      <c r="AL59" s="32" t="s">
        <v>32</v>
      </c>
      <c r="AM59" s="18" t="s">
        <v>30</v>
      </c>
      <c r="AN59" s="30" t="s">
        <v>31</v>
      </c>
      <c r="AO59" s="30" t="s">
        <v>31</v>
      </c>
      <c r="AP59" s="123" t="s">
        <v>113</v>
      </c>
      <c r="AQ59" s="18" t="s">
        <v>30</v>
      </c>
      <c r="AR59" s="18" t="s">
        <v>30</v>
      </c>
      <c r="AS59" s="32" t="s">
        <v>32</v>
      </c>
      <c r="AT59" s="30" t="s">
        <v>31</v>
      </c>
      <c r="AU59" s="30" t="s">
        <v>31</v>
      </c>
      <c r="AV59" s="30" t="s">
        <v>31</v>
      </c>
      <c r="AW59" s="32" t="s">
        <v>32</v>
      </c>
      <c r="AX59" s="32" t="s">
        <v>32</v>
      </c>
      <c r="AY59" s="18" t="s">
        <v>30</v>
      </c>
      <c r="AZ59" s="32" t="s">
        <v>32</v>
      </c>
      <c r="BA59" s="18" t="s">
        <v>30</v>
      </c>
      <c r="BB59" s="31" t="s">
        <v>133</v>
      </c>
      <c r="BC59" s="30" t="s">
        <v>31</v>
      </c>
      <c r="BD59" s="18" t="s">
        <v>30</v>
      </c>
      <c r="BE59" s="32" t="s">
        <v>32</v>
      </c>
      <c r="BF59" s="124"/>
      <c r="BG59" s="20">
        <f t="shared" si="15"/>
        <v>0</v>
      </c>
      <c r="BH59" s="21"/>
      <c r="BJ59" s="22"/>
      <c r="BN59" s="11"/>
      <c r="BS59" s="11"/>
    </row>
    <row r="60" spans="1:71" x14ac:dyDescent="0.3">
      <c r="A60" s="103" t="s">
        <v>375</v>
      </c>
      <c r="B60" s="103"/>
      <c r="C60" s="104" t="s">
        <v>376</v>
      </c>
      <c r="D60" s="104"/>
      <c r="E60" s="104" t="s">
        <v>230</v>
      </c>
      <c r="F60" s="104" t="s">
        <v>369</v>
      </c>
      <c r="G60" s="104" t="s">
        <v>231</v>
      </c>
      <c r="H60" s="106" t="s">
        <v>317</v>
      </c>
      <c r="I60" s="106" t="s">
        <v>377</v>
      </c>
      <c r="J60" s="12" t="s">
        <v>35</v>
      </c>
      <c r="K60" s="13">
        <v>45852</v>
      </c>
      <c r="L60" s="14" t="s">
        <v>28</v>
      </c>
      <c r="M60" s="15">
        <f t="shared" si="16"/>
        <v>31</v>
      </c>
      <c r="N60" s="15">
        <f t="shared" si="17"/>
        <v>20</v>
      </c>
      <c r="O60" s="15">
        <f t="shared" si="18"/>
        <v>20</v>
      </c>
      <c r="P60" s="15">
        <f t="shared" si="19"/>
        <v>0</v>
      </c>
      <c r="Q60" s="15">
        <f t="shared" si="20"/>
        <v>10</v>
      </c>
      <c r="R60" s="15">
        <f t="shared" si="21"/>
        <v>0</v>
      </c>
      <c r="S60" s="15">
        <f t="shared" si="22"/>
        <v>1</v>
      </c>
      <c r="T60" s="15">
        <f t="shared" si="23"/>
        <v>0</v>
      </c>
      <c r="U60" s="15">
        <f t="shared" si="24"/>
        <v>1</v>
      </c>
      <c r="V60" s="16">
        <f t="shared" si="25"/>
        <v>0</v>
      </c>
      <c r="W60" s="15">
        <f t="shared" si="26"/>
        <v>3</v>
      </c>
      <c r="X60" s="17">
        <f t="shared" si="27"/>
        <v>0</v>
      </c>
      <c r="Y60" s="17">
        <f t="shared" si="28"/>
        <v>0</v>
      </c>
      <c r="Z60" s="16">
        <f t="shared" si="29"/>
        <v>1</v>
      </c>
      <c r="AA60" s="30" t="s">
        <v>31</v>
      </c>
      <c r="AB60" s="18" t="s">
        <v>30</v>
      </c>
      <c r="AC60" s="18" t="s">
        <v>30</v>
      </c>
      <c r="AD60" s="18" t="s">
        <v>30</v>
      </c>
      <c r="AE60" s="18" t="s">
        <v>30</v>
      </c>
      <c r="AF60" s="18" t="s">
        <v>30</v>
      </c>
      <c r="AG60" s="30" t="s">
        <v>31</v>
      </c>
      <c r="AH60" s="30" t="s">
        <v>31</v>
      </c>
      <c r="AI60" s="18" t="s">
        <v>30</v>
      </c>
      <c r="AJ60" s="32" t="s">
        <v>32</v>
      </c>
      <c r="AK60" s="18" t="s">
        <v>30</v>
      </c>
      <c r="AL60" s="32" t="s">
        <v>32</v>
      </c>
      <c r="AM60" s="123" t="s">
        <v>113</v>
      </c>
      <c r="AN60" s="30" t="s">
        <v>31</v>
      </c>
      <c r="AO60" s="30" t="s">
        <v>31</v>
      </c>
      <c r="AP60" s="18" t="s">
        <v>30</v>
      </c>
      <c r="AQ60" s="18" t="s">
        <v>30</v>
      </c>
      <c r="AR60" s="18" t="s">
        <v>30</v>
      </c>
      <c r="AS60" s="18" t="s">
        <v>30</v>
      </c>
      <c r="AT60" s="30" t="s">
        <v>31</v>
      </c>
      <c r="AU60" s="30" t="s">
        <v>31</v>
      </c>
      <c r="AV60" s="30" t="s">
        <v>31</v>
      </c>
      <c r="AW60" s="18" t="s">
        <v>30</v>
      </c>
      <c r="AX60" s="18" t="s">
        <v>30</v>
      </c>
      <c r="AY60" s="18" t="s">
        <v>30</v>
      </c>
      <c r="AZ60" s="18" t="s">
        <v>30</v>
      </c>
      <c r="BA60" s="18" t="s">
        <v>30</v>
      </c>
      <c r="BB60" s="30" t="s">
        <v>31</v>
      </c>
      <c r="BC60" s="30" t="s">
        <v>31</v>
      </c>
      <c r="BD60" s="18" t="s">
        <v>30</v>
      </c>
      <c r="BE60" s="32" t="s">
        <v>32</v>
      </c>
      <c r="BF60" s="19"/>
      <c r="BG60" s="20">
        <f t="shared" si="15"/>
        <v>0</v>
      </c>
      <c r="BH60" s="21"/>
      <c r="BJ60" s="22"/>
      <c r="BN60" s="11"/>
      <c r="BS60" s="11"/>
    </row>
    <row r="61" spans="1:71" ht="13.8" customHeight="1" x14ac:dyDescent="0.3">
      <c r="A61" s="103" t="s">
        <v>378</v>
      </c>
      <c r="B61" s="103"/>
      <c r="C61" s="104" t="s">
        <v>379</v>
      </c>
      <c r="D61" s="104"/>
      <c r="E61" s="104" t="s">
        <v>230</v>
      </c>
      <c r="F61" s="104" t="s">
        <v>369</v>
      </c>
      <c r="G61" s="104" t="s">
        <v>231</v>
      </c>
      <c r="H61" s="106" t="s">
        <v>317</v>
      </c>
      <c r="I61" s="106" t="s">
        <v>380</v>
      </c>
      <c r="J61" s="12" t="s">
        <v>35</v>
      </c>
      <c r="K61" s="13">
        <v>45859</v>
      </c>
      <c r="L61" s="14" t="s">
        <v>28</v>
      </c>
      <c r="M61" s="15">
        <f t="shared" si="16"/>
        <v>31</v>
      </c>
      <c r="N61" s="15">
        <f t="shared" si="17"/>
        <v>19</v>
      </c>
      <c r="O61" s="15">
        <f t="shared" si="18"/>
        <v>17.5</v>
      </c>
      <c r="P61" s="15">
        <f t="shared" si="19"/>
        <v>0</v>
      </c>
      <c r="Q61" s="15">
        <f t="shared" si="20"/>
        <v>10</v>
      </c>
      <c r="R61" s="15">
        <f t="shared" si="21"/>
        <v>1</v>
      </c>
      <c r="S61" s="15">
        <f t="shared" si="22"/>
        <v>2</v>
      </c>
      <c r="T61" s="15">
        <f t="shared" si="23"/>
        <v>0</v>
      </c>
      <c r="U61" s="15">
        <f t="shared" si="24"/>
        <v>2</v>
      </c>
      <c r="V61" s="16">
        <f t="shared" si="25"/>
        <v>1.5</v>
      </c>
      <c r="W61" s="15">
        <f t="shared" si="26"/>
        <v>0</v>
      </c>
      <c r="X61" s="17">
        <f t="shared" si="27"/>
        <v>0</v>
      </c>
      <c r="Y61" s="17">
        <f t="shared" si="28"/>
        <v>0</v>
      </c>
      <c r="Z61" s="16">
        <f t="shared" si="29"/>
        <v>3.5</v>
      </c>
      <c r="AA61" s="30" t="s">
        <v>31</v>
      </c>
      <c r="AB61" s="31" t="s">
        <v>133</v>
      </c>
      <c r="AC61" s="18" t="s">
        <v>30</v>
      </c>
      <c r="AD61" s="18" t="s">
        <v>30</v>
      </c>
      <c r="AE61" s="18" t="s">
        <v>30</v>
      </c>
      <c r="AF61" s="18" t="s">
        <v>30</v>
      </c>
      <c r="AG61" s="30" t="s">
        <v>31</v>
      </c>
      <c r="AH61" s="30" t="s">
        <v>31</v>
      </c>
      <c r="AI61" s="18" t="s">
        <v>30</v>
      </c>
      <c r="AJ61" s="18" t="s">
        <v>30</v>
      </c>
      <c r="AK61" s="18" t="s">
        <v>30</v>
      </c>
      <c r="AL61" s="123" t="s">
        <v>113</v>
      </c>
      <c r="AM61" s="18" t="s">
        <v>30</v>
      </c>
      <c r="AN61" s="30" t="s">
        <v>31</v>
      </c>
      <c r="AO61" s="30" t="s">
        <v>31</v>
      </c>
      <c r="AP61" s="108" t="s">
        <v>34</v>
      </c>
      <c r="AQ61" s="18" t="s">
        <v>30</v>
      </c>
      <c r="AR61" s="18" t="s">
        <v>30</v>
      </c>
      <c r="AS61" s="30" t="s">
        <v>31</v>
      </c>
      <c r="AT61" s="30" t="s">
        <v>31</v>
      </c>
      <c r="AU61" s="30" t="s">
        <v>31</v>
      </c>
      <c r="AV61" s="30" t="s">
        <v>31</v>
      </c>
      <c r="AW61" s="123" t="s">
        <v>113</v>
      </c>
      <c r="AX61" s="18" t="s">
        <v>30</v>
      </c>
      <c r="AY61" s="18" t="s">
        <v>30</v>
      </c>
      <c r="AZ61" s="18" t="s">
        <v>30</v>
      </c>
      <c r="BA61" s="18" t="s">
        <v>30</v>
      </c>
      <c r="BB61" s="18" t="s">
        <v>30</v>
      </c>
      <c r="BC61" s="30" t="s">
        <v>31</v>
      </c>
      <c r="BD61" s="18" t="s">
        <v>30</v>
      </c>
      <c r="BE61" s="18" t="s">
        <v>30</v>
      </c>
      <c r="BF61" s="124"/>
      <c r="BG61" s="20">
        <f t="shared" si="15"/>
        <v>0</v>
      </c>
      <c r="BH61" s="21"/>
      <c r="BJ61" s="22"/>
      <c r="BN61" s="11"/>
      <c r="BS61" s="11"/>
    </row>
    <row r="62" spans="1:71" ht="13.8" customHeight="1" x14ac:dyDescent="0.3">
      <c r="A62" s="103" t="s">
        <v>381</v>
      </c>
      <c r="B62" s="103"/>
      <c r="C62" s="104" t="s">
        <v>382</v>
      </c>
      <c r="D62" s="104"/>
      <c r="E62" s="104" t="s">
        <v>230</v>
      </c>
      <c r="F62" s="104" t="s">
        <v>369</v>
      </c>
      <c r="G62" s="152" t="s">
        <v>370</v>
      </c>
      <c r="H62" s="106" t="s">
        <v>317</v>
      </c>
      <c r="I62" s="106" t="s">
        <v>383</v>
      </c>
      <c r="J62" s="12" t="s">
        <v>35</v>
      </c>
      <c r="K62" s="13">
        <v>45923</v>
      </c>
      <c r="L62" s="14" t="s">
        <v>28</v>
      </c>
      <c r="M62" s="15">
        <f t="shared" si="16"/>
        <v>31</v>
      </c>
      <c r="N62" s="15">
        <f t="shared" si="17"/>
        <v>21</v>
      </c>
      <c r="O62" s="15">
        <f t="shared" si="18"/>
        <v>21</v>
      </c>
      <c r="P62" s="15">
        <f t="shared" si="19"/>
        <v>0</v>
      </c>
      <c r="Q62" s="15">
        <f t="shared" si="20"/>
        <v>10</v>
      </c>
      <c r="R62" s="15">
        <f t="shared" si="21"/>
        <v>0</v>
      </c>
      <c r="S62" s="15">
        <f t="shared" si="22"/>
        <v>0</v>
      </c>
      <c r="T62" s="15">
        <f t="shared" si="23"/>
        <v>0</v>
      </c>
      <c r="U62" s="15">
        <f t="shared" si="24"/>
        <v>0</v>
      </c>
      <c r="V62" s="16">
        <f t="shared" si="25"/>
        <v>0</v>
      </c>
      <c r="W62" s="15">
        <f t="shared" si="26"/>
        <v>2</v>
      </c>
      <c r="X62" s="17">
        <f t="shared" si="27"/>
        <v>0</v>
      </c>
      <c r="Y62" s="17">
        <f t="shared" si="28"/>
        <v>0</v>
      </c>
      <c r="Z62" s="16">
        <f t="shared" si="29"/>
        <v>0</v>
      </c>
      <c r="AA62" s="30" t="s">
        <v>31</v>
      </c>
      <c r="AB62" s="18" t="s">
        <v>30</v>
      </c>
      <c r="AC62" s="18" t="s">
        <v>30</v>
      </c>
      <c r="AD62" s="18" t="s">
        <v>30</v>
      </c>
      <c r="AE62" s="18" t="s">
        <v>30</v>
      </c>
      <c r="AF62" s="18" t="s">
        <v>30</v>
      </c>
      <c r="AG62" s="30" t="s">
        <v>31</v>
      </c>
      <c r="AH62" s="30" t="s">
        <v>31</v>
      </c>
      <c r="AI62" s="18" t="s">
        <v>30</v>
      </c>
      <c r="AJ62" s="18" t="s">
        <v>30</v>
      </c>
      <c r="AK62" s="18" t="s">
        <v>30</v>
      </c>
      <c r="AL62" s="18" t="s">
        <v>30</v>
      </c>
      <c r="AM62" s="18" t="s">
        <v>30</v>
      </c>
      <c r="AN62" s="30" t="s">
        <v>31</v>
      </c>
      <c r="AO62" s="30" t="s">
        <v>31</v>
      </c>
      <c r="AP62" s="18" t="s">
        <v>30</v>
      </c>
      <c r="AQ62" s="18" t="s">
        <v>30</v>
      </c>
      <c r="AR62" s="18" t="s">
        <v>30</v>
      </c>
      <c r="AS62" s="18" t="s">
        <v>30</v>
      </c>
      <c r="AT62" s="30" t="s">
        <v>31</v>
      </c>
      <c r="AU62" s="30" t="s">
        <v>31</v>
      </c>
      <c r="AV62" s="30" t="s">
        <v>31</v>
      </c>
      <c r="AW62" s="18" t="s">
        <v>30</v>
      </c>
      <c r="AX62" s="18" t="s">
        <v>30</v>
      </c>
      <c r="AY62" s="32" t="s">
        <v>32</v>
      </c>
      <c r="AZ62" s="18" t="s">
        <v>30</v>
      </c>
      <c r="BA62" s="18" t="s">
        <v>30</v>
      </c>
      <c r="BB62" s="30" t="s">
        <v>31</v>
      </c>
      <c r="BC62" s="30" t="s">
        <v>31</v>
      </c>
      <c r="BD62" s="18" t="s">
        <v>30</v>
      </c>
      <c r="BE62" s="32" t="s">
        <v>32</v>
      </c>
      <c r="BF62" s="19"/>
      <c r="BG62" s="20">
        <f t="shared" si="15"/>
        <v>0</v>
      </c>
      <c r="BH62" s="21"/>
      <c r="BJ62" s="22"/>
      <c r="BN62" s="11"/>
      <c r="BS62" s="11"/>
    </row>
    <row r="63" spans="1:71" ht="13.8" customHeight="1" x14ac:dyDescent="0.3">
      <c r="A63" s="103" t="s">
        <v>384</v>
      </c>
      <c r="B63" s="103"/>
      <c r="C63" s="104" t="s">
        <v>385</v>
      </c>
      <c r="D63" s="104"/>
      <c r="E63" s="104" t="s">
        <v>230</v>
      </c>
      <c r="F63" s="104" t="s">
        <v>369</v>
      </c>
      <c r="G63" s="104" t="s">
        <v>231</v>
      </c>
      <c r="H63" s="106" t="s">
        <v>317</v>
      </c>
      <c r="I63" s="106" t="s">
        <v>386</v>
      </c>
      <c r="J63" s="12" t="s">
        <v>35</v>
      </c>
      <c r="K63" s="13">
        <v>45946</v>
      </c>
      <c r="L63" s="14" t="s">
        <v>28</v>
      </c>
      <c r="M63" s="15">
        <f t="shared" si="16"/>
        <v>31</v>
      </c>
      <c r="N63" s="15">
        <f t="shared" si="17"/>
        <v>18</v>
      </c>
      <c r="O63" s="15">
        <f t="shared" si="18"/>
        <v>16.5</v>
      </c>
      <c r="P63" s="15">
        <f t="shared" si="19"/>
        <v>0</v>
      </c>
      <c r="Q63" s="15">
        <f t="shared" si="20"/>
        <v>11</v>
      </c>
      <c r="R63" s="15">
        <f t="shared" si="21"/>
        <v>1</v>
      </c>
      <c r="S63" s="15">
        <f t="shared" si="22"/>
        <v>2</v>
      </c>
      <c r="T63" s="15">
        <f t="shared" si="23"/>
        <v>0</v>
      </c>
      <c r="U63" s="15">
        <f t="shared" si="24"/>
        <v>2</v>
      </c>
      <c r="V63" s="16">
        <f t="shared" si="25"/>
        <v>1.5</v>
      </c>
      <c r="W63" s="15">
        <f t="shared" si="26"/>
        <v>10</v>
      </c>
      <c r="X63" s="17">
        <f t="shared" si="27"/>
        <v>0</v>
      </c>
      <c r="Y63" s="17">
        <f t="shared" si="28"/>
        <v>0</v>
      </c>
      <c r="Z63" s="16">
        <f t="shared" si="29"/>
        <v>3.5</v>
      </c>
      <c r="AA63" s="30" t="s">
        <v>31</v>
      </c>
      <c r="AB63" s="32" t="s">
        <v>32</v>
      </c>
      <c r="AC63" s="18" t="s">
        <v>30</v>
      </c>
      <c r="AD63" s="32" t="s">
        <v>32</v>
      </c>
      <c r="AE63" s="32" t="s">
        <v>32</v>
      </c>
      <c r="AF63" s="32" t="s">
        <v>32</v>
      </c>
      <c r="AG63" s="30" t="s">
        <v>31</v>
      </c>
      <c r="AH63" s="30" t="s">
        <v>31</v>
      </c>
      <c r="AI63" s="32" t="s">
        <v>32</v>
      </c>
      <c r="AJ63" s="18" t="s">
        <v>30</v>
      </c>
      <c r="AK63" s="32" t="s">
        <v>32</v>
      </c>
      <c r="AL63" s="32" t="s">
        <v>32</v>
      </c>
      <c r="AM63" s="31" t="s">
        <v>133</v>
      </c>
      <c r="AN63" s="30" t="s">
        <v>31</v>
      </c>
      <c r="AO63" s="30" t="s">
        <v>31</v>
      </c>
      <c r="AP63" s="18" t="s">
        <v>30</v>
      </c>
      <c r="AQ63" s="18" t="s">
        <v>30</v>
      </c>
      <c r="AR63" s="18" t="s">
        <v>30</v>
      </c>
      <c r="AS63" s="30" t="s">
        <v>31</v>
      </c>
      <c r="AT63" s="30" t="s">
        <v>31</v>
      </c>
      <c r="AU63" s="30" t="s">
        <v>31</v>
      </c>
      <c r="AV63" s="30" t="s">
        <v>31</v>
      </c>
      <c r="AW63" s="18" t="s">
        <v>30</v>
      </c>
      <c r="AX63" s="108" t="s">
        <v>34</v>
      </c>
      <c r="AY63" s="123" t="s">
        <v>113</v>
      </c>
      <c r="AZ63" s="32" t="s">
        <v>32</v>
      </c>
      <c r="BA63" s="123" t="s">
        <v>113</v>
      </c>
      <c r="BB63" s="30" t="s">
        <v>31</v>
      </c>
      <c r="BC63" s="30" t="s">
        <v>31</v>
      </c>
      <c r="BD63" s="32" t="s">
        <v>32</v>
      </c>
      <c r="BE63" s="32" t="s">
        <v>32</v>
      </c>
      <c r="BF63" s="124"/>
      <c r="BG63" s="20">
        <f t="shared" si="15"/>
        <v>0</v>
      </c>
      <c r="BH63" s="21"/>
      <c r="BJ63" s="22"/>
      <c r="BN63" s="11"/>
      <c r="BS63" s="11"/>
    </row>
    <row r="64" spans="1:71" ht="13.8" customHeight="1" x14ac:dyDescent="0.3">
      <c r="A64" s="103" t="s">
        <v>387</v>
      </c>
      <c r="B64" s="103"/>
      <c r="C64" s="104" t="s">
        <v>388</v>
      </c>
      <c r="D64" s="104"/>
      <c r="E64" s="104" t="s">
        <v>230</v>
      </c>
      <c r="F64" s="104" t="s">
        <v>369</v>
      </c>
      <c r="G64" s="152" t="s">
        <v>370</v>
      </c>
      <c r="H64" s="106" t="s">
        <v>317</v>
      </c>
      <c r="I64" s="106" t="s">
        <v>389</v>
      </c>
      <c r="J64" s="12" t="s">
        <v>35</v>
      </c>
      <c r="K64" s="13">
        <v>45957</v>
      </c>
      <c r="L64" s="14" t="s">
        <v>28</v>
      </c>
      <c r="M64" s="15">
        <f t="shared" si="16"/>
        <v>31</v>
      </c>
      <c r="N64" s="15">
        <f t="shared" si="17"/>
        <v>22</v>
      </c>
      <c r="O64" s="15">
        <f t="shared" si="18"/>
        <v>22</v>
      </c>
      <c r="P64" s="15">
        <f t="shared" si="19"/>
        <v>0</v>
      </c>
      <c r="Q64" s="15">
        <f t="shared" si="20"/>
        <v>9</v>
      </c>
      <c r="R64" s="15">
        <f t="shared" si="21"/>
        <v>0</v>
      </c>
      <c r="S64" s="15">
        <f t="shared" si="22"/>
        <v>0</v>
      </c>
      <c r="T64" s="15">
        <f t="shared" si="23"/>
        <v>0</v>
      </c>
      <c r="U64" s="15">
        <f t="shared" si="24"/>
        <v>0</v>
      </c>
      <c r="V64" s="16">
        <f t="shared" si="25"/>
        <v>0</v>
      </c>
      <c r="W64" s="15">
        <f t="shared" si="26"/>
        <v>2</v>
      </c>
      <c r="X64" s="17">
        <f t="shared" si="27"/>
        <v>0</v>
      </c>
      <c r="Y64" s="17">
        <f t="shared" si="28"/>
        <v>0</v>
      </c>
      <c r="Z64" s="16">
        <f t="shared" si="29"/>
        <v>0</v>
      </c>
      <c r="AA64" s="30" t="s">
        <v>31</v>
      </c>
      <c r="AB64" s="18" t="s">
        <v>30</v>
      </c>
      <c r="AC64" s="18" t="s">
        <v>30</v>
      </c>
      <c r="AD64" s="18" t="s">
        <v>30</v>
      </c>
      <c r="AE64" s="18" t="s">
        <v>30</v>
      </c>
      <c r="AF64" s="18" t="s">
        <v>30</v>
      </c>
      <c r="AG64" s="30" t="s">
        <v>31</v>
      </c>
      <c r="AH64" s="30" t="s">
        <v>31</v>
      </c>
      <c r="AI64" s="18" t="s">
        <v>30</v>
      </c>
      <c r="AJ64" s="18" t="s">
        <v>30</v>
      </c>
      <c r="AK64" s="18" t="s">
        <v>30</v>
      </c>
      <c r="AL64" s="18" t="s">
        <v>30</v>
      </c>
      <c r="AM64" s="32" t="s">
        <v>32</v>
      </c>
      <c r="AN64" s="30" t="s">
        <v>31</v>
      </c>
      <c r="AO64" s="30" t="s">
        <v>31</v>
      </c>
      <c r="AP64" s="18" t="s">
        <v>30</v>
      </c>
      <c r="AQ64" s="18" t="s">
        <v>30</v>
      </c>
      <c r="AR64" s="18" t="s">
        <v>30</v>
      </c>
      <c r="AS64" s="18" t="s">
        <v>30</v>
      </c>
      <c r="AT64" s="30" t="s">
        <v>31</v>
      </c>
      <c r="AU64" s="30" t="s">
        <v>31</v>
      </c>
      <c r="AV64" s="30" t="s">
        <v>31</v>
      </c>
      <c r="AW64" s="18" t="s">
        <v>30</v>
      </c>
      <c r="AX64" s="18" t="s">
        <v>30</v>
      </c>
      <c r="AY64" s="32" t="s">
        <v>32</v>
      </c>
      <c r="AZ64" s="18" t="s">
        <v>30</v>
      </c>
      <c r="BA64" s="18" t="s">
        <v>30</v>
      </c>
      <c r="BB64" s="216" t="s">
        <v>30</v>
      </c>
      <c r="BC64" s="30" t="s">
        <v>31</v>
      </c>
      <c r="BD64" s="18" t="s">
        <v>30</v>
      </c>
      <c r="BE64" s="18" t="s">
        <v>30</v>
      </c>
      <c r="BF64" s="19"/>
      <c r="BG64" s="20">
        <f t="shared" si="15"/>
        <v>0</v>
      </c>
      <c r="BH64" s="21"/>
      <c r="BJ64" s="22"/>
      <c r="BN64" s="11"/>
      <c r="BS64" s="11"/>
    </row>
    <row r="65" spans="1:71" ht="13.8" customHeight="1" x14ac:dyDescent="0.3">
      <c r="A65" s="103" t="s">
        <v>390</v>
      </c>
      <c r="B65" s="103"/>
      <c r="C65" s="104" t="s">
        <v>391</v>
      </c>
      <c r="D65" s="104"/>
      <c r="E65" s="104" t="s">
        <v>230</v>
      </c>
      <c r="F65" s="104" t="s">
        <v>369</v>
      </c>
      <c r="G65" s="104" t="s">
        <v>231</v>
      </c>
      <c r="H65" s="106" t="s">
        <v>317</v>
      </c>
      <c r="I65" s="106" t="s">
        <v>392</v>
      </c>
      <c r="J65" s="12" t="s">
        <v>312</v>
      </c>
      <c r="K65" s="13">
        <v>45958</v>
      </c>
      <c r="L65" s="14" t="s">
        <v>28</v>
      </c>
      <c r="M65" s="15">
        <f t="shared" si="16"/>
        <v>31</v>
      </c>
      <c r="N65" s="15">
        <f t="shared" si="17"/>
        <v>0</v>
      </c>
      <c r="O65" s="15">
        <f t="shared" si="18"/>
        <v>0</v>
      </c>
      <c r="P65" s="15">
        <f t="shared" si="19"/>
        <v>0</v>
      </c>
      <c r="Q65" s="15">
        <f t="shared" si="20"/>
        <v>1</v>
      </c>
      <c r="R65" s="15">
        <f t="shared" si="21"/>
        <v>0</v>
      </c>
      <c r="S65" s="15">
        <f t="shared" si="22"/>
        <v>0</v>
      </c>
      <c r="T65" s="15">
        <f t="shared" si="23"/>
        <v>0</v>
      </c>
      <c r="U65" s="15">
        <f t="shared" si="24"/>
        <v>30</v>
      </c>
      <c r="V65" s="16">
        <f t="shared" si="25"/>
        <v>30</v>
      </c>
      <c r="W65" s="15">
        <f t="shared" si="26"/>
        <v>0</v>
      </c>
      <c r="X65" s="17">
        <f t="shared" si="27"/>
        <v>0</v>
      </c>
      <c r="Y65" s="17">
        <f t="shared" si="28"/>
        <v>0</v>
      </c>
      <c r="Z65" s="16">
        <f t="shared" si="29"/>
        <v>30</v>
      </c>
      <c r="AA65" s="30" t="s">
        <v>31</v>
      </c>
      <c r="AB65" s="31" t="s">
        <v>116</v>
      </c>
      <c r="AC65" s="31" t="s">
        <v>116</v>
      </c>
      <c r="AD65" s="31" t="s">
        <v>116</v>
      </c>
      <c r="AE65" s="31" t="s">
        <v>116</v>
      </c>
      <c r="AF65" s="31" t="s">
        <v>116</v>
      </c>
      <c r="AG65" s="31" t="s">
        <v>116</v>
      </c>
      <c r="AH65" s="31" t="s">
        <v>116</v>
      </c>
      <c r="AI65" s="31" t="s">
        <v>116</v>
      </c>
      <c r="AJ65" s="31" t="s">
        <v>116</v>
      </c>
      <c r="AK65" s="31" t="s">
        <v>116</v>
      </c>
      <c r="AL65" s="31" t="s">
        <v>116</v>
      </c>
      <c r="AM65" s="31" t="s">
        <v>116</v>
      </c>
      <c r="AN65" s="31" t="s">
        <v>116</v>
      </c>
      <c r="AO65" s="31" t="s">
        <v>116</v>
      </c>
      <c r="AP65" s="31" t="s">
        <v>116</v>
      </c>
      <c r="AQ65" s="31" t="s">
        <v>116</v>
      </c>
      <c r="AR65" s="31" t="s">
        <v>116</v>
      </c>
      <c r="AS65" s="31" t="s">
        <v>116</v>
      </c>
      <c r="AT65" s="31" t="s">
        <v>116</v>
      </c>
      <c r="AU65" s="31" t="s">
        <v>116</v>
      </c>
      <c r="AV65" s="31" t="s">
        <v>116</v>
      </c>
      <c r="AW65" s="31" t="s">
        <v>116</v>
      </c>
      <c r="AX65" s="31" t="s">
        <v>116</v>
      </c>
      <c r="AY65" s="31" t="s">
        <v>116</v>
      </c>
      <c r="AZ65" s="31" t="s">
        <v>116</v>
      </c>
      <c r="BA65" s="31" t="s">
        <v>116</v>
      </c>
      <c r="BB65" s="31" t="s">
        <v>116</v>
      </c>
      <c r="BC65" s="31" t="s">
        <v>116</v>
      </c>
      <c r="BD65" s="31" t="s">
        <v>116</v>
      </c>
      <c r="BE65" s="31" t="s">
        <v>116</v>
      </c>
      <c r="BF65" s="124"/>
      <c r="BG65" s="20">
        <f t="shared" si="15"/>
        <v>0</v>
      </c>
      <c r="BH65" s="21"/>
      <c r="BJ65" s="22"/>
      <c r="BK65" s="125"/>
      <c r="BN65" s="11"/>
      <c r="BS65" s="11"/>
    </row>
    <row r="66" spans="1:71" ht="13.8" customHeight="1" x14ac:dyDescent="0.3">
      <c r="A66" s="103" t="s">
        <v>393</v>
      </c>
      <c r="B66" s="103"/>
      <c r="C66" s="104" t="s">
        <v>394</v>
      </c>
      <c r="D66" s="104"/>
      <c r="E66" s="104" t="s">
        <v>230</v>
      </c>
      <c r="F66" s="104" t="s">
        <v>369</v>
      </c>
      <c r="G66" s="104" t="s">
        <v>231</v>
      </c>
      <c r="H66" s="106" t="s">
        <v>317</v>
      </c>
      <c r="I66" s="106" t="s">
        <v>395</v>
      </c>
      <c r="J66" s="12" t="s">
        <v>396</v>
      </c>
      <c r="K66" s="13">
        <v>45978</v>
      </c>
      <c r="L66" s="14" t="s">
        <v>28</v>
      </c>
      <c r="M66" s="15">
        <f t="shared" si="16"/>
        <v>31</v>
      </c>
      <c r="N66" s="15">
        <f t="shared" si="17"/>
        <v>26</v>
      </c>
      <c r="O66" s="15">
        <f t="shared" si="18"/>
        <v>10</v>
      </c>
      <c r="P66" s="15">
        <f t="shared" si="19"/>
        <v>0</v>
      </c>
      <c r="Q66" s="15">
        <f t="shared" si="20"/>
        <v>5</v>
      </c>
      <c r="R66" s="15">
        <f t="shared" si="21"/>
        <v>16</v>
      </c>
      <c r="S66" s="15">
        <f t="shared" si="22"/>
        <v>0</v>
      </c>
      <c r="T66" s="15">
        <f t="shared" si="23"/>
        <v>0</v>
      </c>
      <c r="U66" s="15">
        <f t="shared" si="24"/>
        <v>0</v>
      </c>
      <c r="V66" s="16">
        <f t="shared" si="25"/>
        <v>16</v>
      </c>
      <c r="W66" s="15">
        <f t="shared" si="26"/>
        <v>3</v>
      </c>
      <c r="X66" s="17">
        <f t="shared" si="27"/>
        <v>0</v>
      </c>
      <c r="Y66" s="17">
        <f t="shared" si="28"/>
        <v>0</v>
      </c>
      <c r="Z66" s="16">
        <f t="shared" si="29"/>
        <v>16</v>
      </c>
      <c r="AA66" s="30" t="s">
        <v>31</v>
      </c>
      <c r="AB66" s="32" t="s">
        <v>32</v>
      </c>
      <c r="AC66" s="18" t="s">
        <v>30</v>
      </c>
      <c r="AD66" s="18" t="s">
        <v>30</v>
      </c>
      <c r="AE66" s="18" t="s">
        <v>30</v>
      </c>
      <c r="AF66" s="18" t="s">
        <v>30</v>
      </c>
      <c r="AG66" s="30" t="s">
        <v>31</v>
      </c>
      <c r="AH66" s="30" t="s">
        <v>31</v>
      </c>
      <c r="AI66" s="18" t="s">
        <v>30</v>
      </c>
      <c r="AJ66" s="32" t="s">
        <v>32</v>
      </c>
      <c r="AK66" s="18" t="s">
        <v>30</v>
      </c>
      <c r="AL66" s="32" t="s">
        <v>32</v>
      </c>
      <c r="AM66" s="18" t="s">
        <v>30</v>
      </c>
      <c r="AN66" s="30" t="s">
        <v>31</v>
      </c>
      <c r="AO66" s="30" t="s">
        <v>31</v>
      </c>
      <c r="AP66" s="31" t="s">
        <v>29</v>
      </c>
      <c r="AQ66" s="31" t="s">
        <v>29</v>
      </c>
      <c r="AR66" s="31" t="s">
        <v>29</v>
      </c>
      <c r="AS66" s="31" t="s">
        <v>29</v>
      </c>
      <c r="AT66" s="31" t="s">
        <v>29</v>
      </c>
      <c r="AU66" s="31" t="s">
        <v>29</v>
      </c>
      <c r="AV66" s="31" t="s">
        <v>29</v>
      </c>
      <c r="AW66" s="31" t="s">
        <v>29</v>
      </c>
      <c r="AX66" s="31" t="s">
        <v>29</v>
      </c>
      <c r="AY66" s="31" t="s">
        <v>29</v>
      </c>
      <c r="AZ66" s="31" t="s">
        <v>29</v>
      </c>
      <c r="BA66" s="31" t="s">
        <v>29</v>
      </c>
      <c r="BB66" s="31" t="s">
        <v>29</v>
      </c>
      <c r="BC66" s="31" t="s">
        <v>29</v>
      </c>
      <c r="BD66" s="31" t="s">
        <v>29</v>
      </c>
      <c r="BE66" s="31" t="s">
        <v>29</v>
      </c>
      <c r="BF66" s="124"/>
      <c r="BG66" s="20">
        <f t="shared" si="15"/>
        <v>0</v>
      </c>
      <c r="BH66" s="21"/>
      <c r="BJ66" s="22"/>
      <c r="BN66" s="11"/>
      <c r="BS66" s="11"/>
    </row>
    <row r="67" spans="1:71" ht="13.8" customHeight="1" x14ac:dyDescent="0.3">
      <c r="A67" s="103" t="s">
        <v>397</v>
      </c>
      <c r="B67" s="103"/>
      <c r="C67" s="104" t="s">
        <v>398</v>
      </c>
      <c r="D67" s="104"/>
      <c r="E67" s="104" t="s">
        <v>230</v>
      </c>
      <c r="F67" s="104" t="s">
        <v>369</v>
      </c>
      <c r="G67" s="104" t="s">
        <v>231</v>
      </c>
      <c r="H67" s="106" t="s">
        <v>317</v>
      </c>
      <c r="I67" s="106" t="s">
        <v>399</v>
      </c>
      <c r="J67" s="12" t="s">
        <v>35</v>
      </c>
      <c r="K67" s="13">
        <v>45978</v>
      </c>
      <c r="L67" s="14" t="s">
        <v>28</v>
      </c>
      <c r="M67" s="15">
        <f t="shared" si="16"/>
        <v>31</v>
      </c>
      <c r="N67" s="15">
        <f t="shared" si="17"/>
        <v>21</v>
      </c>
      <c r="O67" s="15">
        <f t="shared" si="18"/>
        <v>17.5</v>
      </c>
      <c r="P67" s="15">
        <f t="shared" si="19"/>
        <v>0</v>
      </c>
      <c r="Q67" s="15">
        <f t="shared" si="20"/>
        <v>10</v>
      </c>
      <c r="R67" s="15">
        <f t="shared" si="21"/>
        <v>3</v>
      </c>
      <c r="S67" s="15">
        <f t="shared" si="22"/>
        <v>0</v>
      </c>
      <c r="T67" s="15">
        <f t="shared" si="23"/>
        <v>0</v>
      </c>
      <c r="U67" s="15">
        <f t="shared" si="24"/>
        <v>0</v>
      </c>
      <c r="V67" s="16">
        <f t="shared" si="25"/>
        <v>3.5</v>
      </c>
      <c r="W67" s="15">
        <f t="shared" si="26"/>
        <v>6</v>
      </c>
      <c r="X67" s="17">
        <f t="shared" si="27"/>
        <v>0</v>
      </c>
      <c r="Y67" s="17">
        <f t="shared" si="28"/>
        <v>0</v>
      </c>
      <c r="Z67" s="16">
        <f t="shared" si="29"/>
        <v>3.5</v>
      </c>
      <c r="AA67" s="30" t="s">
        <v>31</v>
      </c>
      <c r="AB67" s="32" t="s">
        <v>32</v>
      </c>
      <c r="AC67" s="32" t="s">
        <v>32</v>
      </c>
      <c r="AD67" s="32" t="s">
        <v>32</v>
      </c>
      <c r="AE67" s="108" t="s">
        <v>34</v>
      </c>
      <c r="AF67" s="18" t="s">
        <v>30</v>
      </c>
      <c r="AG67" s="30" t="s">
        <v>31</v>
      </c>
      <c r="AH67" s="30" t="s">
        <v>31</v>
      </c>
      <c r="AI67" s="18" t="s">
        <v>30</v>
      </c>
      <c r="AJ67" s="18" t="s">
        <v>30</v>
      </c>
      <c r="AK67" s="18" t="s">
        <v>30</v>
      </c>
      <c r="AL67" s="18" t="s">
        <v>30</v>
      </c>
      <c r="AM67" s="18" t="s">
        <v>30</v>
      </c>
      <c r="AN67" s="30" t="s">
        <v>31</v>
      </c>
      <c r="AO67" s="30" t="s">
        <v>31</v>
      </c>
      <c r="AP67" s="32" t="s">
        <v>32</v>
      </c>
      <c r="AQ67" s="18" t="s">
        <v>30</v>
      </c>
      <c r="AR67" s="18" t="s">
        <v>30</v>
      </c>
      <c r="AS67" s="31" t="s">
        <v>133</v>
      </c>
      <c r="AT67" s="30" t="s">
        <v>31</v>
      </c>
      <c r="AU67" s="30" t="s">
        <v>31</v>
      </c>
      <c r="AV67" s="30" t="s">
        <v>31</v>
      </c>
      <c r="AW67" s="30" t="s">
        <v>31</v>
      </c>
      <c r="AX67" s="31" t="s">
        <v>29</v>
      </c>
      <c r="AY67" s="31" t="s">
        <v>29</v>
      </c>
      <c r="AZ67" s="32" t="s">
        <v>32</v>
      </c>
      <c r="BA67" s="18" t="s">
        <v>30</v>
      </c>
      <c r="BB67" s="18" t="s">
        <v>30</v>
      </c>
      <c r="BC67" s="30" t="s">
        <v>31</v>
      </c>
      <c r="BD67" s="18" t="s">
        <v>30</v>
      </c>
      <c r="BE67" s="32" t="s">
        <v>32</v>
      </c>
      <c r="BF67" s="124"/>
      <c r="BG67" s="20">
        <f t="shared" ref="BG67:BG113" si="30">COUNTBLANK(AA67:BE67)</f>
        <v>0</v>
      </c>
      <c r="BH67" s="21"/>
      <c r="BJ67" s="22"/>
      <c r="BN67" s="11"/>
      <c r="BS67" s="11"/>
    </row>
    <row r="68" spans="1:71" ht="13.8" customHeight="1" x14ac:dyDescent="0.3">
      <c r="A68" s="103" t="s">
        <v>400</v>
      </c>
      <c r="B68" s="103"/>
      <c r="C68" s="104" t="s">
        <v>401</v>
      </c>
      <c r="D68" s="104"/>
      <c r="E68" s="104" t="s">
        <v>230</v>
      </c>
      <c r="F68" s="104" t="s">
        <v>369</v>
      </c>
      <c r="G68" s="104" t="s">
        <v>231</v>
      </c>
      <c r="H68" s="106" t="s">
        <v>317</v>
      </c>
      <c r="I68" s="106" t="s">
        <v>402</v>
      </c>
      <c r="J68" s="12" t="s">
        <v>35</v>
      </c>
      <c r="K68" s="13">
        <v>45985</v>
      </c>
      <c r="L68" s="14" t="s">
        <v>28</v>
      </c>
      <c r="M68" s="15">
        <f t="shared" si="16"/>
        <v>31</v>
      </c>
      <c r="N68" s="15">
        <f t="shared" si="17"/>
        <v>20</v>
      </c>
      <c r="O68" s="15">
        <f t="shared" si="18"/>
        <v>20</v>
      </c>
      <c r="P68" s="15">
        <f t="shared" si="19"/>
        <v>0</v>
      </c>
      <c r="Q68" s="15">
        <f t="shared" si="20"/>
        <v>10</v>
      </c>
      <c r="R68" s="15">
        <f t="shared" si="21"/>
        <v>0</v>
      </c>
      <c r="S68" s="15">
        <f t="shared" si="22"/>
        <v>1</v>
      </c>
      <c r="T68" s="15">
        <f t="shared" si="23"/>
        <v>0</v>
      </c>
      <c r="U68" s="15">
        <f t="shared" si="24"/>
        <v>1</v>
      </c>
      <c r="V68" s="16">
        <f t="shared" si="25"/>
        <v>0</v>
      </c>
      <c r="W68" s="15">
        <f t="shared" si="26"/>
        <v>3</v>
      </c>
      <c r="X68" s="17">
        <f t="shared" si="27"/>
        <v>0</v>
      </c>
      <c r="Y68" s="17">
        <f t="shared" si="28"/>
        <v>0</v>
      </c>
      <c r="Z68" s="16">
        <f t="shared" si="29"/>
        <v>1</v>
      </c>
      <c r="AA68" s="30" t="s">
        <v>31</v>
      </c>
      <c r="AB68" s="18" t="s">
        <v>30</v>
      </c>
      <c r="AC68" s="18" t="s">
        <v>30</v>
      </c>
      <c r="AD68" s="18" t="s">
        <v>30</v>
      </c>
      <c r="AE68" s="18" t="s">
        <v>30</v>
      </c>
      <c r="AF68" s="18" t="s">
        <v>30</v>
      </c>
      <c r="AG68" s="30" t="s">
        <v>31</v>
      </c>
      <c r="AH68" s="30" t="s">
        <v>31</v>
      </c>
      <c r="AI68" s="18" t="s">
        <v>30</v>
      </c>
      <c r="AJ68" s="18" t="s">
        <v>30</v>
      </c>
      <c r="AK68" s="18" t="s">
        <v>30</v>
      </c>
      <c r="AL68" s="18" t="s">
        <v>30</v>
      </c>
      <c r="AM68" s="32" t="s">
        <v>32</v>
      </c>
      <c r="AN68" s="30" t="s">
        <v>31</v>
      </c>
      <c r="AO68" s="30" t="s">
        <v>31</v>
      </c>
      <c r="AP68" s="32" t="s">
        <v>32</v>
      </c>
      <c r="AQ68" s="18" t="s">
        <v>30</v>
      </c>
      <c r="AR68" s="18" t="s">
        <v>30</v>
      </c>
      <c r="AS68" s="123" t="s">
        <v>113</v>
      </c>
      <c r="AT68" s="30" t="s">
        <v>31</v>
      </c>
      <c r="AU68" s="30" t="s">
        <v>31</v>
      </c>
      <c r="AV68" s="30" t="s">
        <v>31</v>
      </c>
      <c r="AW68" s="18" t="s">
        <v>30</v>
      </c>
      <c r="AX68" s="18" t="s">
        <v>30</v>
      </c>
      <c r="AY68" s="18" t="s">
        <v>30</v>
      </c>
      <c r="AZ68" s="18" t="s">
        <v>30</v>
      </c>
      <c r="BA68" s="18" t="s">
        <v>30</v>
      </c>
      <c r="BB68" s="30" t="s">
        <v>31</v>
      </c>
      <c r="BC68" s="30" t="s">
        <v>31</v>
      </c>
      <c r="BD68" s="18" t="s">
        <v>30</v>
      </c>
      <c r="BE68" s="32" t="s">
        <v>32</v>
      </c>
      <c r="BF68" s="19"/>
      <c r="BG68" s="20">
        <f t="shared" si="30"/>
        <v>0</v>
      </c>
      <c r="BH68" s="21"/>
      <c r="BJ68" s="22"/>
      <c r="BN68" s="11"/>
      <c r="BS68" s="11"/>
    </row>
    <row r="69" spans="1:71" ht="13.8" customHeight="1" x14ac:dyDescent="0.3">
      <c r="A69" s="103" t="s">
        <v>403</v>
      </c>
      <c r="B69" s="103"/>
      <c r="C69" s="104" t="s">
        <v>404</v>
      </c>
      <c r="D69" s="126"/>
      <c r="E69" s="104" t="s">
        <v>230</v>
      </c>
      <c r="F69" s="104" t="s">
        <v>369</v>
      </c>
      <c r="G69" s="104" t="s">
        <v>231</v>
      </c>
      <c r="H69" s="106" t="s">
        <v>317</v>
      </c>
      <c r="I69" s="106" t="s">
        <v>405</v>
      </c>
      <c r="J69" s="12" t="s">
        <v>35</v>
      </c>
      <c r="K69" s="13">
        <v>46028</v>
      </c>
      <c r="L69" s="14" t="s">
        <v>28</v>
      </c>
      <c r="M69" s="15">
        <f t="shared" si="16"/>
        <v>31</v>
      </c>
      <c r="N69" s="15">
        <f t="shared" si="17"/>
        <v>21</v>
      </c>
      <c r="O69" s="15">
        <f t="shared" si="18"/>
        <v>20.5</v>
      </c>
      <c r="P69" s="15">
        <f t="shared" si="19"/>
        <v>0</v>
      </c>
      <c r="Q69" s="15">
        <f t="shared" si="20"/>
        <v>9</v>
      </c>
      <c r="R69" s="15">
        <f t="shared" si="21"/>
        <v>0</v>
      </c>
      <c r="S69" s="15">
        <f t="shared" si="22"/>
        <v>0</v>
      </c>
      <c r="T69" s="15">
        <f t="shared" si="23"/>
        <v>1</v>
      </c>
      <c r="U69" s="15">
        <f t="shared" si="24"/>
        <v>1</v>
      </c>
      <c r="V69" s="16">
        <f t="shared" si="25"/>
        <v>1.5</v>
      </c>
      <c r="W69" s="15">
        <f t="shared" si="26"/>
        <v>5</v>
      </c>
      <c r="X69" s="17">
        <f t="shared" si="27"/>
        <v>0</v>
      </c>
      <c r="Y69" s="17">
        <f t="shared" si="28"/>
        <v>0</v>
      </c>
      <c r="Z69" s="16">
        <f t="shared" si="29"/>
        <v>1.5</v>
      </c>
      <c r="AA69" s="30" t="s">
        <v>31</v>
      </c>
      <c r="AB69" s="32" t="s">
        <v>33</v>
      </c>
      <c r="AC69" s="18" t="s">
        <v>30</v>
      </c>
      <c r="AD69" s="18" t="s">
        <v>30</v>
      </c>
      <c r="AE69" s="18" t="s">
        <v>30</v>
      </c>
      <c r="AF69" s="32" t="s">
        <v>32</v>
      </c>
      <c r="AG69" s="30" t="s">
        <v>31</v>
      </c>
      <c r="AH69" s="30" t="s">
        <v>31</v>
      </c>
      <c r="AI69" s="18" t="s">
        <v>30</v>
      </c>
      <c r="AJ69" s="18" t="s">
        <v>30</v>
      </c>
      <c r="AK69" s="18" t="s">
        <v>30</v>
      </c>
      <c r="AL69" s="18" t="s">
        <v>30</v>
      </c>
      <c r="AM69" s="32" t="s">
        <v>32</v>
      </c>
      <c r="AN69" s="30" t="s">
        <v>31</v>
      </c>
      <c r="AO69" s="30" t="s">
        <v>31</v>
      </c>
      <c r="AP69" s="18" t="s">
        <v>30</v>
      </c>
      <c r="AQ69" s="18" t="s">
        <v>30</v>
      </c>
      <c r="AR69" s="18" t="s">
        <v>30</v>
      </c>
      <c r="AS69" s="32" t="s">
        <v>32</v>
      </c>
      <c r="AT69" s="30" t="s">
        <v>31</v>
      </c>
      <c r="AU69" s="30" t="s">
        <v>31</v>
      </c>
      <c r="AV69" s="30" t="s">
        <v>31</v>
      </c>
      <c r="AW69" s="108" t="s">
        <v>34</v>
      </c>
      <c r="AX69" s="32" t="s">
        <v>32</v>
      </c>
      <c r="AY69" s="32" t="s">
        <v>32</v>
      </c>
      <c r="AZ69" s="18" t="s">
        <v>30</v>
      </c>
      <c r="BA69" s="18" t="s">
        <v>30</v>
      </c>
      <c r="BB69" s="31" t="s">
        <v>116</v>
      </c>
      <c r="BC69" s="30" t="s">
        <v>31</v>
      </c>
      <c r="BD69" s="18" t="s">
        <v>30</v>
      </c>
      <c r="BE69" s="18" t="s">
        <v>30</v>
      </c>
      <c r="BF69" s="124"/>
      <c r="BG69" s="20">
        <f t="shared" si="30"/>
        <v>0</v>
      </c>
      <c r="BH69" s="21"/>
      <c r="BJ69" s="22"/>
      <c r="BN69" s="11"/>
      <c r="BS69" s="11"/>
    </row>
    <row r="70" spans="1:71" ht="13.8" customHeight="1" x14ac:dyDescent="0.3">
      <c r="A70" s="103" t="s">
        <v>406</v>
      </c>
      <c r="B70" s="103"/>
      <c r="C70" s="104" t="s">
        <v>407</v>
      </c>
      <c r="D70" s="126"/>
      <c r="E70" s="104" t="s">
        <v>230</v>
      </c>
      <c r="F70" s="104" t="s">
        <v>369</v>
      </c>
      <c r="G70" s="104" t="s">
        <v>231</v>
      </c>
      <c r="H70" s="106" t="s">
        <v>317</v>
      </c>
      <c r="I70" s="106" t="s">
        <v>408</v>
      </c>
      <c r="J70" s="12" t="s">
        <v>35</v>
      </c>
      <c r="K70" s="13">
        <v>46029</v>
      </c>
      <c r="L70" s="14" t="s">
        <v>28</v>
      </c>
      <c r="M70" s="15">
        <f t="shared" si="16"/>
        <v>31</v>
      </c>
      <c r="N70" s="15">
        <f t="shared" si="17"/>
        <v>21</v>
      </c>
      <c r="O70" s="15">
        <f t="shared" si="18"/>
        <v>20</v>
      </c>
      <c r="P70" s="15">
        <f t="shared" si="19"/>
        <v>0</v>
      </c>
      <c r="Q70" s="15">
        <f t="shared" si="20"/>
        <v>10</v>
      </c>
      <c r="R70" s="15">
        <f t="shared" si="21"/>
        <v>1</v>
      </c>
      <c r="S70" s="15">
        <f t="shared" si="22"/>
        <v>0</v>
      </c>
      <c r="T70" s="15">
        <f t="shared" si="23"/>
        <v>0</v>
      </c>
      <c r="U70" s="15">
        <f t="shared" si="24"/>
        <v>0</v>
      </c>
      <c r="V70" s="16">
        <f t="shared" si="25"/>
        <v>1</v>
      </c>
      <c r="W70" s="15">
        <f t="shared" si="26"/>
        <v>2</v>
      </c>
      <c r="X70" s="17">
        <f t="shared" si="27"/>
        <v>0</v>
      </c>
      <c r="Y70" s="17">
        <f t="shared" si="28"/>
        <v>0</v>
      </c>
      <c r="Z70" s="16">
        <f t="shared" si="29"/>
        <v>1</v>
      </c>
      <c r="AA70" s="30" t="s">
        <v>31</v>
      </c>
      <c r="AB70" s="18" t="s">
        <v>30</v>
      </c>
      <c r="AC70" s="18" t="s">
        <v>30</v>
      </c>
      <c r="AD70" s="18" t="s">
        <v>30</v>
      </c>
      <c r="AE70" s="18" t="s">
        <v>30</v>
      </c>
      <c r="AF70" s="18" t="s">
        <v>30</v>
      </c>
      <c r="AG70" s="30" t="s">
        <v>31</v>
      </c>
      <c r="AH70" s="30" t="s">
        <v>31</v>
      </c>
      <c r="AI70" s="18" t="s">
        <v>30</v>
      </c>
      <c r="AJ70" s="18" t="s">
        <v>30</v>
      </c>
      <c r="AK70" s="18" t="s">
        <v>30</v>
      </c>
      <c r="AL70" s="18" t="s">
        <v>30</v>
      </c>
      <c r="AM70" s="18" t="s">
        <v>30</v>
      </c>
      <c r="AN70" s="30" t="s">
        <v>31</v>
      </c>
      <c r="AO70" s="30" t="s">
        <v>31</v>
      </c>
      <c r="AP70" s="18" t="s">
        <v>30</v>
      </c>
      <c r="AQ70" s="18" t="s">
        <v>30</v>
      </c>
      <c r="AR70" s="18" t="s">
        <v>30</v>
      </c>
      <c r="AS70" s="18" t="s">
        <v>30</v>
      </c>
      <c r="AT70" s="30" t="s">
        <v>31</v>
      </c>
      <c r="AU70" s="30" t="s">
        <v>31</v>
      </c>
      <c r="AV70" s="30" t="s">
        <v>31</v>
      </c>
      <c r="AW70" s="32" t="s">
        <v>32</v>
      </c>
      <c r="AX70" s="18" t="s">
        <v>30</v>
      </c>
      <c r="AY70" s="18" t="s">
        <v>30</v>
      </c>
      <c r="AZ70" s="32" t="s">
        <v>32</v>
      </c>
      <c r="BA70" s="18" t="s">
        <v>30</v>
      </c>
      <c r="BB70" s="30" t="s">
        <v>31</v>
      </c>
      <c r="BC70" s="30" t="s">
        <v>31</v>
      </c>
      <c r="BD70" s="18" t="s">
        <v>30</v>
      </c>
      <c r="BE70" s="31" t="s">
        <v>29</v>
      </c>
      <c r="BF70" s="124"/>
      <c r="BG70" s="20">
        <f t="shared" si="30"/>
        <v>0</v>
      </c>
      <c r="BH70" s="21"/>
      <c r="BJ70" s="22"/>
      <c r="BN70" s="11"/>
      <c r="BS70" s="11"/>
    </row>
    <row r="71" spans="1:71" ht="13.8" customHeight="1" x14ac:dyDescent="0.3">
      <c r="A71" s="103" t="s">
        <v>409</v>
      </c>
      <c r="B71" s="103"/>
      <c r="C71" s="104" t="s">
        <v>410</v>
      </c>
      <c r="D71" s="126"/>
      <c r="E71" s="104" t="s">
        <v>230</v>
      </c>
      <c r="F71" s="104" t="s">
        <v>369</v>
      </c>
      <c r="G71" s="104" t="s">
        <v>231</v>
      </c>
      <c r="H71" s="106" t="s">
        <v>317</v>
      </c>
      <c r="I71" s="106" t="s">
        <v>411</v>
      </c>
      <c r="J71" s="12" t="s">
        <v>35</v>
      </c>
      <c r="K71" s="13">
        <v>46034</v>
      </c>
      <c r="L71" s="14" t="s">
        <v>28</v>
      </c>
      <c r="M71" s="15">
        <f t="shared" si="16"/>
        <v>31</v>
      </c>
      <c r="N71" s="15">
        <f t="shared" si="17"/>
        <v>19</v>
      </c>
      <c r="O71" s="15">
        <f t="shared" si="18"/>
        <v>17.5</v>
      </c>
      <c r="P71" s="15">
        <f t="shared" si="19"/>
        <v>0</v>
      </c>
      <c r="Q71" s="15">
        <f t="shared" si="20"/>
        <v>10</v>
      </c>
      <c r="R71" s="15">
        <f t="shared" si="21"/>
        <v>1</v>
      </c>
      <c r="S71" s="15">
        <f t="shared" si="22"/>
        <v>0</v>
      </c>
      <c r="T71" s="15">
        <f t="shared" si="23"/>
        <v>0</v>
      </c>
      <c r="U71" s="15">
        <f t="shared" si="24"/>
        <v>2</v>
      </c>
      <c r="V71" s="16">
        <f t="shared" si="25"/>
        <v>3.5</v>
      </c>
      <c r="W71" s="15">
        <f t="shared" si="26"/>
        <v>3</v>
      </c>
      <c r="X71" s="17">
        <f t="shared" si="27"/>
        <v>0</v>
      </c>
      <c r="Y71" s="17">
        <f t="shared" si="28"/>
        <v>0</v>
      </c>
      <c r="Z71" s="16">
        <f t="shared" si="29"/>
        <v>3.5</v>
      </c>
      <c r="AA71" s="30" t="s">
        <v>31</v>
      </c>
      <c r="AB71" s="31" t="s">
        <v>29</v>
      </c>
      <c r="AC71" s="18" t="s">
        <v>30</v>
      </c>
      <c r="AD71" s="18" t="s">
        <v>30</v>
      </c>
      <c r="AE71" s="18" t="s">
        <v>30</v>
      </c>
      <c r="AF71" s="32" t="s">
        <v>32</v>
      </c>
      <c r="AG71" s="30" t="s">
        <v>31</v>
      </c>
      <c r="AH71" s="30" t="s">
        <v>31</v>
      </c>
      <c r="AI71" s="32" t="s">
        <v>32</v>
      </c>
      <c r="AJ71" s="18" t="s">
        <v>30</v>
      </c>
      <c r="AK71" s="18" t="s">
        <v>30</v>
      </c>
      <c r="AL71" s="18" t="s">
        <v>30</v>
      </c>
      <c r="AM71" s="18" t="s">
        <v>30</v>
      </c>
      <c r="AN71" s="30" t="s">
        <v>31</v>
      </c>
      <c r="AO71" s="30" t="s">
        <v>31</v>
      </c>
      <c r="AP71" s="32" t="s">
        <v>32</v>
      </c>
      <c r="AQ71" s="18" t="s">
        <v>30</v>
      </c>
      <c r="AR71" s="31" t="s">
        <v>116</v>
      </c>
      <c r="AS71" s="31" t="s">
        <v>116</v>
      </c>
      <c r="AT71" s="30" t="s">
        <v>31</v>
      </c>
      <c r="AU71" s="30" t="s">
        <v>31</v>
      </c>
      <c r="AV71" s="30" t="s">
        <v>31</v>
      </c>
      <c r="AW71" s="30" t="s">
        <v>31</v>
      </c>
      <c r="AX71" s="18" t="s">
        <v>30</v>
      </c>
      <c r="AY71" s="18" t="s">
        <v>30</v>
      </c>
      <c r="AZ71" s="18" t="s">
        <v>30</v>
      </c>
      <c r="BA71" s="18" t="s">
        <v>30</v>
      </c>
      <c r="BB71" s="18" t="s">
        <v>30</v>
      </c>
      <c r="BC71" s="30" t="s">
        <v>31</v>
      </c>
      <c r="BD71" s="108" t="s">
        <v>34</v>
      </c>
      <c r="BE71" s="18" t="s">
        <v>30</v>
      </c>
      <c r="BF71" s="124"/>
      <c r="BG71" s="20">
        <f t="shared" si="30"/>
        <v>0</v>
      </c>
      <c r="BH71" s="21"/>
      <c r="BJ71" s="22"/>
      <c r="BN71" s="11"/>
      <c r="BS71" s="11"/>
    </row>
    <row r="72" spans="1:71" ht="13.8" customHeight="1" x14ac:dyDescent="0.3">
      <c r="A72" s="120" t="s">
        <v>607</v>
      </c>
      <c r="B72" s="120"/>
      <c r="C72" s="121" t="s">
        <v>608</v>
      </c>
      <c r="D72" s="126"/>
      <c r="E72" s="104" t="s">
        <v>230</v>
      </c>
      <c r="F72" s="104" t="s">
        <v>369</v>
      </c>
      <c r="G72" s="104" t="s">
        <v>231</v>
      </c>
      <c r="H72" s="106" t="s">
        <v>317</v>
      </c>
      <c r="I72" s="106" t="s">
        <v>609</v>
      </c>
      <c r="J72" s="12" t="s">
        <v>35</v>
      </c>
      <c r="K72" s="13">
        <v>46034</v>
      </c>
      <c r="L72" s="14" t="s">
        <v>28</v>
      </c>
      <c r="M72" s="15">
        <f t="shared" si="16"/>
        <v>15</v>
      </c>
      <c r="N72" s="15">
        <f t="shared" si="17"/>
        <v>10</v>
      </c>
      <c r="O72" s="15">
        <f t="shared" si="18"/>
        <v>5</v>
      </c>
      <c r="P72" s="15">
        <f t="shared" si="19"/>
        <v>0</v>
      </c>
      <c r="Q72" s="15">
        <f t="shared" si="20"/>
        <v>5</v>
      </c>
      <c r="R72" s="15">
        <f t="shared" si="21"/>
        <v>5</v>
      </c>
      <c r="S72" s="15">
        <f t="shared" si="22"/>
        <v>0</v>
      </c>
      <c r="T72" s="15">
        <f t="shared" si="23"/>
        <v>0</v>
      </c>
      <c r="U72" s="15">
        <f t="shared" si="24"/>
        <v>0</v>
      </c>
      <c r="V72" s="16">
        <f t="shared" si="25"/>
        <v>5</v>
      </c>
      <c r="W72" s="15">
        <f t="shared" si="26"/>
        <v>3</v>
      </c>
      <c r="X72" s="17">
        <f t="shared" si="27"/>
        <v>0</v>
      </c>
      <c r="Y72" s="17">
        <f t="shared" si="28"/>
        <v>0</v>
      </c>
      <c r="Z72" s="16">
        <f t="shared" si="29"/>
        <v>5</v>
      </c>
      <c r="AA72" s="30" t="s">
        <v>31</v>
      </c>
      <c r="AB72" s="31" t="s">
        <v>133</v>
      </c>
      <c r="AC72" s="31" t="s">
        <v>133</v>
      </c>
      <c r="AD72" s="31" t="s">
        <v>133</v>
      </c>
      <c r="AE72" s="31" t="s">
        <v>133</v>
      </c>
      <c r="AF72" s="32" t="s">
        <v>32</v>
      </c>
      <c r="AG72" s="30" t="s">
        <v>31</v>
      </c>
      <c r="AH72" s="30" t="s">
        <v>31</v>
      </c>
      <c r="AI72" s="31" t="s">
        <v>133</v>
      </c>
      <c r="AJ72" s="18" t="s">
        <v>30</v>
      </c>
      <c r="AK72" s="32" t="s">
        <v>32</v>
      </c>
      <c r="AL72" s="32" t="s">
        <v>32</v>
      </c>
      <c r="AM72" s="18" t="s">
        <v>30</v>
      </c>
      <c r="AN72" s="30" t="s">
        <v>31</v>
      </c>
      <c r="AO72" s="30" t="s">
        <v>31</v>
      </c>
      <c r="AP72" s="31" t="s">
        <v>165</v>
      </c>
      <c r="AQ72" s="31" t="s">
        <v>165</v>
      </c>
      <c r="AR72" s="31" t="s">
        <v>165</v>
      </c>
      <c r="AS72" s="31" t="s">
        <v>165</v>
      </c>
      <c r="AT72" s="31" t="s">
        <v>165</v>
      </c>
      <c r="AU72" s="31" t="s">
        <v>165</v>
      </c>
      <c r="AV72" s="31" t="s">
        <v>165</v>
      </c>
      <c r="AW72" s="31" t="s">
        <v>165</v>
      </c>
      <c r="AX72" s="31" t="s">
        <v>165</v>
      </c>
      <c r="AY72" s="31" t="s">
        <v>165</v>
      </c>
      <c r="AZ72" s="31" t="s">
        <v>165</v>
      </c>
      <c r="BA72" s="31" t="s">
        <v>165</v>
      </c>
      <c r="BB72" s="31" t="s">
        <v>165</v>
      </c>
      <c r="BC72" s="31" t="s">
        <v>165</v>
      </c>
      <c r="BD72" s="31" t="s">
        <v>165</v>
      </c>
      <c r="BE72" s="31" t="s">
        <v>165</v>
      </c>
      <c r="BF72" s="124"/>
      <c r="BG72" s="20">
        <f t="shared" si="30"/>
        <v>0</v>
      </c>
      <c r="BH72" s="21"/>
      <c r="BJ72" s="22"/>
      <c r="BN72" s="11"/>
      <c r="BS72" s="11"/>
    </row>
    <row r="73" spans="1:71" ht="13.8" customHeight="1" x14ac:dyDescent="0.3">
      <c r="A73" s="120" t="s">
        <v>610</v>
      </c>
      <c r="B73" s="120">
        <v>1303</v>
      </c>
      <c r="C73" s="121" t="s">
        <v>611</v>
      </c>
      <c r="D73" s="126"/>
      <c r="E73" s="104" t="s">
        <v>230</v>
      </c>
      <c r="F73" s="104" t="s">
        <v>369</v>
      </c>
      <c r="G73" s="104" t="s">
        <v>231</v>
      </c>
      <c r="H73" s="106" t="s">
        <v>317</v>
      </c>
      <c r="I73" s="106" t="s">
        <v>612</v>
      </c>
      <c r="J73" s="12" t="s">
        <v>35</v>
      </c>
      <c r="K73" s="13">
        <v>46034</v>
      </c>
      <c r="L73" s="14" t="s">
        <v>28</v>
      </c>
      <c r="M73" s="15">
        <f t="shared" si="16"/>
        <v>9</v>
      </c>
      <c r="N73" s="15">
        <f t="shared" si="17"/>
        <v>6</v>
      </c>
      <c r="O73" s="15">
        <f t="shared" si="18"/>
        <v>6</v>
      </c>
      <c r="P73" s="15">
        <f t="shared" si="19"/>
        <v>0</v>
      </c>
      <c r="Q73" s="15">
        <f t="shared" si="20"/>
        <v>3</v>
      </c>
      <c r="R73" s="15">
        <f t="shared" si="21"/>
        <v>0</v>
      </c>
      <c r="S73" s="15">
        <f t="shared" si="22"/>
        <v>0</v>
      </c>
      <c r="T73" s="15">
        <f t="shared" si="23"/>
        <v>0</v>
      </c>
      <c r="U73" s="15">
        <f t="shared" si="24"/>
        <v>0</v>
      </c>
      <c r="V73" s="16">
        <f t="shared" si="25"/>
        <v>0</v>
      </c>
      <c r="W73" s="15">
        <f t="shared" si="26"/>
        <v>0</v>
      </c>
      <c r="X73" s="17">
        <f t="shared" si="27"/>
        <v>0</v>
      </c>
      <c r="Y73" s="17">
        <f t="shared" si="28"/>
        <v>0</v>
      </c>
      <c r="Z73" s="16">
        <f t="shared" si="29"/>
        <v>0</v>
      </c>
      <c r="AA73" s="30" t="s">
        <v>31</v>
      </c>
      <c r="AB73" s="18" t="s">
        <v>30</v>
      </c>
      <c r="AC73" s="18" t="s">
        <v>30</v>
      </c>
      <c r="AD73" s="18" t="s">
        <v>30</v>
      </c>
      <c r="AE73" s="18" t="s">
        <v>30</v>
      </c>
      <c r="AF73" s="18" t="s">
        <v>30</v>
      </c>
      <c r="AG73" s="30" t="s">
        <v>31</v>
      </c>
      <c r="AH73" s="30" t="s">
        <v>31</v>
      </c>
      <c r="AI73" s="18" t="s">
        <v>30</v>
      </c>
      <c r="AJ73" s="31" t="s">
        <v>162</v>
      </c>
      <c r="AK73" s="31" t="s">
        <v>162</v>
      </c>
      <c r="AL73" s="31" t="s">
        <v>162</v>
      </c>
      <c r="AM73" s="31" t="s">
        <v>162</v>
      </c>
      <c r="AN73" s="31" t="s">
        <v>162</v>
      </c>
      <c r="AO73" s="31" t="s">
        <v>162</v>
      </c>
      <c r="AP73" s="31" t="s">
        <v>162</v>
      </c>
      <c r="AQ73" s="31" t="s">
        <v>162</v>
      </c>
      <c r="AR73" s="31" t="s">
        <v>162</v>
      </c>
      <c r="AS73" s="31" t="s">
        <v>162</v>
      </c>
      <c r="AT73" s="31" t="s">
        <v>162</v>
      </c>
      <c r="AU73" s="31" t="s">
        <v>162</v>
      </c>
      <c r="AV73" s="31" t="s">
        <v>162</v>
      </c>
      <c r="AW73" s="31" t="s">
        <v>162</v>
      </c>
      <c r="AX73" s="31" t="s">
        <v>162</v>
      </c>
      <c r="AY73" s="31" t="s">
        <v>162</v>
      </c>
      <c r="AZ73" s="31" t="s">
        <v>162</v>
      </c>
      <c r="BA73" s="31" t="s">
        <v>162</v>
      </c>
      <c r="BB73" s="31" t="s">
        <v>162</v>
      </c>
      <c r="BC73" s="31" t="s">
        <v>162</v>
      </c>
      <c r="BD73" s="31" t="s">
        <v>162</v>
      </c>
      <c r="BE73" s="31" t="s">
        <v>162</v>
      </c>
      <c r="BF73" s="19"/>
      <c r="BG73" s="20">
        <f t="shared" si="30"/>
        <v>0</v>
      </c>
      <c r="BH73" s="21"/>
      <c r="BJ73" s="22"/>
      <c r="BN73" s="11"/>
      <c r="BS73" s="11"/>
    </row>
    <row r="74" spans="1:71" ht="13.8" customHeight="1" x14ac:dyDescent="0.3">
      <c r="A74" s="120" t="s">
        <v>613</v>
      </c>
      <c r="B74" s="120">
        <v>1304</v>
      </c>
      <c r="C74" s="121" t="s">
        <v>611</v>
      </c>
      <c r="D74" s="126"/>
      <c r="E74" s="104" t="s">
        <v>230</v>
      </c>
      <c r="F74" s="104" t="s">
        <v>369</v>
      </c>
      <c r="G74" s="104" t="s">
        <v>231</v>
      </c>
      <c r="H74" s="106" t="s">
        <v>317</v>
      </c>
      <c r="I74" s="106" t="s">
        <v>614</v>
      </c>
      <c r="J74" s="12" t="s">
        <v>35</v>
      </c>
      <c r="K74" s="13">
        <v>46034</v>
      </c>
      <c r="L74" s="14" t="s">
        <v>28</v>
      </c>
      <c r="M74" s="15">
        <f t="shared" si="16"/>
        <v>15</v>
      </c>
      <c r="N74" s="15">
        <f t="shared" si="17"/>
        <v>12</v>
      </c>
      <c r="O74" s="15">
        <f t="shared" si="18"/>
        <v>6</v>
      </c>
      <c r="P74" s="15">
        <f t="shared" si="19"/>
        <v>0</v>
      </c>
      <c r="Q74" s="15">
        <f t="shared" si="20"/>
        <v>3</v>
      </c>
      <c r="R74" s="15">
        <f t="shared" si="21"/>
        <v>6</v>
      </c>
      <c r="S74" s="15">
        <f t="shared" si="22"/>
        <v>0</v>
      </c>
      <c r="T74" s="15">
        <f t="shared" si="23"/>
        <v>0</v>
      </c>
      <c r="U74" s="15">
        <f t="shared" si="24"/>
        <v>0</v>
      </c>
      <c r="V74" s="16">
        <f t="shared" si="25"/>
        <v>6</v>
      </c>
      <c r="W74" s="15">
        <f t="shared" si="26"/>
        <v>3</v>
      </c>
      <c r="X74" s="17">
        <f t="shared" si="27"/>
        <v>0</v>
      </c>
      <c r="Y74" s="17">
        <f t="shared" si="28"/>
        <v>0</v>
      </c>
      <c r="Z74" s="16">
        <f t="shared" si="29"/>
        <v>6</v>
      </c>
      <c r="AA74" s="30" t="s">
        <v>31</v>
      </c>
      <c r="AB74" s="31" t="s">
        <v>133</v>
      </c>
      <c r="AC74" s="32" t="s">
        <v>32</v>
      </c>
      <c r="AD74" s="18" t="s">
        <v>30</v>
      </c>
      <c r="AE74" s="31" t="s">
        <v>133</v>
      </c>
      <c r="AF74" s="31" t="s">
        <v>133</v>
      </c>
      <c r="AG74" s="31" t="s">
        <v>133</v>
      </c>
      <c r="AH74" s="31" t="s">
        <v>133</v>
      </c>
      <c r="AI74" s="31" t="s">
        <v>133</v>
      </c>
      <c r="AJ74" s="18" t="s">
        <v>30</v>
      </c>
      <c r="AK74" s="32" t="s">
        <v>32</v>
      </c>
      <c r="AL74" s="32" t="s">
        <v>32</v>
      </c>
      <c r="AM74" s="18" t="s">
        <v>30</v>
      </c>
      <c r="AN74" s="30" t="s">
        <v>31</v>
      </c>
      <c r="AO74" s="30" t="s">
        <v>31</v>
      </c>
      <c r="AP74" s="31" t="s">
        <v>165</v>
      </c>
      <c r="AQ74" s="31" t="s">
        <v>165</v>
      </c>
      <c r="AR74" s="31" t="s">
        <v>165</v>
      </c>
      <c r="AS74" s="31" t="s">
        <v>165</v>
      </c>
      <c r="AT74" s="31" t="s">
        <v>165</v>
      </c>
      <c r="AU74" s="31" t="s">
        <v>165</v>
      </c>
      <c r="AV74" s="31" t="s">
        <v>165</v>
      </c>
      <c r="AW74" s="31" t="s">
        <v>165</v>
      </c>
      <c r="AX74" s="31" t="s">
        <v>165</v>
      </c>
      <c r="AY74" s="31" t="s">
        <v>165</v>
      </c>
      <c r="AZ74" s="31" t="s">
        <v>165</v>
      </c>
      <c r="BA74" s="31" t="s">
        <v>165</v>
      </c>
      <c r="BB74" s="31" t="s">
        <v>165</v>
      </c>
      <c r="BC74" s="31" t="s">
        <v>165</v>
      </c>
      <c r="BD74" s="31" t="s">
        <v>165</v>
      </c>
      <c r="BE74" s="31" t="s">
        <v>165</v>
      </c>
      <c r="BF74" s="124"/>
      <c r="BG74" s="20">
        <f t="shared" si="30"/>
        <v>0</v>
      </c>
      <c r="BH74" s="21"/>
      <c r="BJ74" s="22"/>
      <c r="BN74" s="11"/>
      <c r="BS74" s="11"/>
    </row>
    <row r="75" spans="1:71" ht="13.8" customHeight="1" x14ac:dyDescent="0.3">
      <c r="A75" s="109" t="s">
        <v>412</v>
      </c>
      <c r="B75" s="189"/>
      <c r="C75" s="111" t="s">
        <v>413</v>
      </c>
      <c r="D75" s="126"/>
      <c r="E75" s="104" t="s">
        <v>230</v>
      </c>
      <c r="F75" s="104" t="s">
        <v>369</v>
      </c>
      <c r="G75" s="104" t="s">
        <v>231</v>
      </c>
      <c r="H75" s="106" t="s">
        <v>317</v>
      </c>
      <c r="I75" s="106"/>
      <c r="J75" s="12"/>
      <c r="K75" s="13">
        <v>46090</v>
      </c>
      <c r="L75" s="14" t="s">
        <v>28</v>
      </c>
      <c r="M75" s="15">
        <f t="shared" si="16"/>
        <v>23</v>
      </c>
      <c r="N75" s="15">
        <f t="shared" si="17"/>
        <v>15</v>
      </c>
      <c r="O75" s="15">
        <f t="shared" si="18"/>
        <v>15</v>
      </c>
      <c r="P75" s="15">
        <f t="shared" si="19"/>
        <v>0</v>
      </c>
      <c r="Q75" s="15">
        <f t="shared" si="20"/>
        <v>8</v>
      </c>
      <c r="R75" s="15">
        <f t="shared" si="21"/>
        <v>0</v>
      </c>
      <c r="S75" s="15">
        <f t="shared" si="22"/>
        <v>0</v>
      </c>
      <c r="T75" s="15">
        <f t="shared" si="23"/>
        <v>0</v>
      </c>
      <c r="U75" s="15">
        <f t="shared" si="24"/>
        <v>0</v>
      </c>
      <c r="V75" s="16">
        <f t="shared" si="25"/>
        <v>0</v>
      </c>
      <c r="W75" s="15">
        <f t="shared" si="26"/>
        <v>3</v>
      </c>
      <c r="X75" s="17">
        <f t="shared" si="27"/>
        <v>0</v>
      </c>
      <c r="Y75" s="17">
        <f t="shared" si="28"/>
        <v>0</v>
      </c>
      <c r="Z75" s="16">
        <f t="shared" si="29"/>
        <v>0</v>
      </c>
      <c r="AA75" s="215"/>
      <c r="AB75" s="215"/>
      <c r="AC75" s="215"/>
      <c r="AD75" s="215"/>
      <c r="AE75" s="215"/>
      <c r="AF75" s="215"/>
      <c r="AG75" s="215"/>
      <c r="AH75" s="215"/>
      <c r="AI75" s="31" t="s">
        <v>92</v>
      </c>
      <c r="AJ75" s="31" t="s">
        <v>92</v>
      </c>
      <c r="AK75" s="31" t="s">
        <v>92</v>
      </c>
      <c r="AL75" s="31" t="s">
        <v>92</v>
      </c>
      <c r="AM75" s="31" t="s">
        <v>92</v>
      </c>
      <c r="AN75" s="30" t="s">
        <v>104</v>
      </c>
      <c r="AO75" s="30" t="s">
        <v>104</v>
      </c>
      <c r="AP75" s="31" t="s">
        <v>92</v>
      </c>
      <c r="AQ75" s="31" t="s">
        <v>92</v>
      </c>
      <c r="AR75" s="31" t="s">
        <v>92</v>
      </c>
      <c r="AS75" s="30" t="s">
        <v>104</v>
      </c>
      <c r="AT75" s="30" t="s">
        <v>104</v>
      </c>
      <c r="AU75" s="30" t="s">
        <v>104</v>
      </c>
      <c r="AV75" s="30" t="s">
        <v>31</v>
      </c>
      <c r="AW75" s="32" t="s">
        <v>32</v>
      </c>
      <c r="AX75" s="18" t="s">
        <v>30</v>
      </c>
      <c r="AY75" s="32" t="s">
        <v>32</v>
      </c>
      <c r="AZ75" s="18" t="s">
        <v>30</v>
      </c>
      <c r="BA75" s="18" t="s">
        <v>30</v>
      </c>
      <c r="BB75" s="30" t="s">
        <v>31</v>
      </c>
      <c r="BC75" s="30" t="s">
        <v>31</v>
      </c>
      <c r="BD75" s="18" t="s">
        <v>30</v>
      </c>
      <c r="BE75" s="32" t="s">
        <v>32</v>
      </c>
      <c r="BF75" s="19"/>
      <c r="BG75" s="20">
        <f t="shared" si="30"/>
        <v>8</v>
      </c>
      <c r="BH75" s="21"/>
      <c r="BJ75" s="22"/>
      <c r="BN75" s="11"/>
      <c r="BS75" s="11"/>
    </row>
    <row r="76" spans="1:71" ht="13.8" customHeight="1" x14ac:dyDescent="0.3">
      <c r="A76" s="120" t="s">
        <v>668</v>
      </c>
      <c r="B76" s="120"/>
      <c r="C76" s="121" t="s">
        <v>476</v>
      </c>
      <c r="D76" s="126"/>
      <c r="E76" s="104" t="s">
        <v>230</v>
      </c>
      <c r="F76" s="104" t="s">
        <v>369</v>
      </c>
      <c r="G76" s="104" t="s">
        <v>231</v>
      </c>
      <c r="H76" s="106" t="s">
        <v>317</v>
      </c>
      <c r="I76" s="106"/>
      <c r="J76" s="12"/>
      <c r="K76" s="13">
        <v>46090</v>
      </c>
      <c r="L76" s="14" t="s">
        <v>28</v>
      </c>
      <c r="M76" s="15">
        <f t="shared" si="16"/>
        <v>4</v>
      </c>
      <c r="N76" s="15">
        <f t="shared" si="17"/>
        <v>4</v>
      </c>
      <c r="O76" s="15">
        <f t="shared" si="18"/>
        <v>4</v>
      </c>
      <c r="P76" s="15">
        <f t="shared" si="19"/>
        <v>0</v>
      </c>
      <c r="Q76" s="15">
        <f t="shared" si="20"/>
        <v>0</v>
      </c>
      <c r="R76" s="15">
        <f t="shared" si="21"/>
        <v>0</v>
      </c>
      <c r="S76" s="15">
        <f t="shared" si="22"/>
        <v>0</v>
      </c>
      <c r="T76" s="15">
        <f t="shared" si="23"/>
        <v>0</v>
      </c>
      <c r="U76" s="15">
        <f t="shared" si="24"/>
        <v>0</v>
      </c>
      <c r="V76" s="16">
        <f t="shared" si="25"/>
        <v>0</v>
      </c>
      <c r="W76" s="15">
        <f t="shared" si="26"/>
        <v>0</v>
      </c>
      <c r="X76" s="17">
        <f t="shared" si="27"/>
        <v>0</v>
      </c>
      <c r="Y76" s="17">
        <f t="shared" si="28"/>
        <v>0</v>
      </c>
      <c r="Z76" s="16">
        <f t="shared" si="29"/>
        <v>0</v>
      </c>
      <c r="AA76" s="215"/>
      <c r="AB76" s="215"/>
      <c r="AC76" s="215"/>
      <c r="AD76" s="215"/>
      <c r="AE76" s="215"/>
      <c r="AF76" s="215"/>
      <c r="AG76" s="215"/>
      <c r="AH76" s="215"/>
      <c r="AI76" s="31" t="s">
        <v>92</v>
      </c>
      <c r="AJ76" s="31" t="s">
        <v>92</v>
      </c>
      <c r="AK76" s="31" t="s">
        <v>92</v>
      </c>
      <c r="AL76" s="31" t="s">
        <v>92</v>
      </c>
      <c r="AM76" s="31" t="s">
        <v>165</v>
      </c>
      <c r="AN76" s="31" t="s">
        <v>165</v>
      </c>
      <c r="AO76" s="31" t="s">
        <v>165</v>
      </c>
      <c r="AP76" s="31" t="s">
        <v>165</v>
      </c>
      <c r="AQ76" s="31" t="s">
        <v>165</v>
      </c>
      <c r="AR76" s="31" t="s">
        <v>165</v>
      </c>
      <c r="AS76" s="31" t="s">
        <v>165</v>
      </c>
      <c r="AT76" s="31" t="s">
        <v>165</v>
      </c>
      <c r="AU76" s="31" t="s">
        <v>165</v>
      </c>
      <c r="AV76" s="31" t="s">
        <v>165</v>
      </c>
      <c r="AW76" s="31" t="s">
        <v>165</v>
      </c>
      <c r="AX76" s="31" t="s">
        <v>165</v>
      </c>
      <c r="AY76" s="31" t="s">
        <v>165</v>
      </c>
      <c r="AZ76" s="31" t="s">
        <v>165</v>
      </c>
      <c r="BA76" s="31" t="s">
        <v>165</v>
      </c>
      <c r="BB76" s="31" t="s">
        <v>165</v>
      </c>
      <c r="BC76" s="31" t="s">
        <v>165</v>
      </c>
      <c r="BD76" s="31" t="s">
        <v>165</v>
      </c>
      <c r="BE76" s="31" t="s">
        <v>165</v>
      </c>
      <c r="BF76" s="19"/>
      <c r="BG76" s="20">
        <f t="shared" si="30"/>
        <v>8</v>
      </c>
      <c r="BH76" s="21"/>
      <c r="BJ76" s="22"/>
      <c r="BN76" s="11"/>
      <c r="BS76" s="11"/>
    </row>
    <row r="77" spans="1:71" ht="13.8" customHeight="1" x14ac:dyDescent="0.3">
      <c r="A77" s="120" t="s">
        <v>669</v>
      </c>
      <c r="B77" s="120"/>
      <c r="C77" s="121" t="s">
        <v>670</v>
      </c>
      <c r="D77" s="126"/>
      <c r="E77" s="104" t="s">
        <v>230</v>
      </c>
      <c r="F77" s="104" t="s">
        <v>369</v>
      </c>
      <c r="G77" s="104" t="s">
        <v>231</v>
      </c>
      <c r="H77" s="106" t="s">
        <v>317</v>
      </c>
      <c r="I77" s="106"/>
      <c r="J77" s="12"/>
      <c r="K77" s="13">
        <v>46090</v>
      </c>
      <c r="L77" s="14" t="s">
        <v>28</v>
      </c>
      <c r="M77" s="15">
        <f t="shared" si="16"/>
        <v>5</v>
      </c>
      <c r="N77" s="15">
        <f t="shared" si="17"/>
        <v>5</v>
      </c>
      <c r="O77" s="15">
        <f t="shared" si="18"/>
        <v>5</v>
      </c>
      <c r="P77" s="15">
        <f t="shared" si="19"/>
        <v>0</v>
      </c>
      <c r="Q77" s="15">
        <f t="shared" si="20"/>
        <v>0</v>
      </c>
      <c r="R77" s="15">
        <f t="shared" si="21"/>
        <v>0</v>
      </c>
      <c r="S77" s="15">
        <f t="shared" si="22"/>
        <v>0</v>
      </c>
      <c r="T77" s="15">
        <f t="shared" si="23"/>
        <v>0</v>
      </c>
      <c r="U77" s="15">
        <f t="shared" si="24"/>
        <v>0</v>
      </c>
      <c r="V77" s="16">
        <f t="shared" si="25"/>
        <v>0</v>
      </c>
      <c r="W77" s="15">
        <f t="shared" si="26"/>
        <v>0</v>
      </c>
      <c r="X77" s="17">
        <f t="shared" si="27"/>
        <v>0</v>
      </c>
      <c r="Y77" s="17">
        <f t="shared" si="28"/>
        <v>0</v>
      </c>
      <c r="Z77" s="16">
        <f t="shared" si="29"/>
        <v>0</v>
      </c>
      <c r="AA77" s="215"/>
      <c r="AB77" s="215"/>
      <c r="AC77" s="215"/>
      <c r="AD77" s="215"/>
      <c r="AE77" s="215"/>
      <c r="AF77" s="215"/>
      <c r="AG77" s="215"/>
      <c r="AH77" s="215"/>
      <c r="AI77" s="31" t="s">
        <v>92</v>
      </c>
      <c r="AJ77" s="31" t="s">
        <v>92</v>
      </c>
      <c r="AK77" s="31" t="s">
        <v>92</v>
      </c>
      <c r="AL77" s="31" t="s">
        <v>92</v>
      </c>
      <c r="AM77" s="31" t="s">
        <v>92</v>
      </c>
      <c r="AN77" s="31" t="s">
        <v>165</v>
      </c>
      <c r="AO77" s="31" t="s">
        <v>165</v>
      </c>
      <c r="AP77" s="31" t="s">
        <v>165</v>
      </c>
      <c r="AQ77" s="31" t="s">
        <v>165</v>
      </c>
      <c r="AR77" s="31" t="s">
        <v>165</v>
      </c>
      <c r="AS77" s="31" t="s">
        <v>165</v>
      </c>
      <c r="AT77" s="31" t="s">
        <v>165</v>
      </c>
      <c r="AU77" s="31" t="s">
        <v>165</v>
      </c>
      <c r="AV77" s="31" t="s">
        <v>165</v>
      </c>
      <c r="AW77" s="31" t="s">
        <v>165</v>
      </c>
      <c r="AX77" s="31" t="s">
        <v>165</v>
      </c>
      <c r="AY77" s="31" t="s">
        <v>165</v>
      </c>
      <c r="AZ77" s="31" t="s">
        <v>165</v>
      </c>
      <c r="BA77" s="31" t="s">
        <v>165</v>
      </c>
      <c r="BB77" s="31" t="s">
        <v>165</v>
      </c>
      <c r="BC77" s="31" t="s">
        <v>165</v>
      </c>
      <c r="BD77" s="31" t="s">
        <v>165</v>
      </c>
      <c r="BE77" s="31" t="s">
        <v>165</v>
      </c>
      <c r="BF77" s="19"/>
      <c r="BG77" s="20">
        <f t="shared" si="30"/>
        <v>8</v>
      </c>
      <c r="BH77" s="21"/>
      <c r="BJ77" s="22"/>
      <c r="BN77" s="11"/>
      <c r="BS77" s="11"/>
    </row>
    <row r="78" spans="1:71" ht="13.8" customHeight="1" x14ac:dyDescent="0.3">
      <c r="A78" s="109" t="s">
        <v>414</v>
      </c>
      <c r="B78" s="189"/>
      <c r="C78" s="111" t="s">
        <v>415</v>
      </c>
      <c r="D78" s="126"/>
      <c r="E78" s="104" t="s">
        <v>230</v>
      </c>
      <c r="F78" s="104" t="s">
        <v>369</v>
      </c>
      <c r="G78" s="104" t="s">
        <v>231</v>
      </c>
      <c r="H78" s="106" t="s">
        <v>317</v>
      </c>
      <c r="I78" s="106"/>
      <c r="J78" s="12"/>
      <c r="K78" s="13">
        <v>46090</v>
      </c>
      <c r="L78" s="14" t="s">
        <v>28</v>
      </c>
      <c r="M78" s="15">
        <f t="shared" si="16"/>
        <v>23</v>
      </c>
      <c r="N78" s="15">
        <f t="shared" si="17"/>
        <v>16</v>
      </c>
      <c r="O78" s="15">
        <f t="shared" si="18"/>
        <v>13</v>
      </c>
      <c r="P78" s="15">
        <f t="shared" si="19"/>
        <v>0</v>
      </c>
      <c r="Q78" s="15">
        <f t="shared" si="20"/>
        <v>7</v>
      </c>
      <c r="R78" s="15">
        <f t="shared" si="21"/>
        <v>2</v>
      </c>
      <c r="S78" s="15">
        <f t="shared" si="22"/>
        <v>0</v>
      </c>
      <c r="T78" s="15">
        <f t="shared" si="23"/>
        <v>0</v>
      </c>
      <c r="U78" s="15">
        <f t="shared" si="24"/>
        <v>0</v>
      </c>
      <c r="V78" s="16">
        <f t="shared" si="25"/>
        <v>3</v>
      </c>
      <c r="W78" s="15">
        <f t="shared" si="26"/>
        <v>1</v>
      </c>
      <c r="X78" s="17">
        <f t="shared" si="27"/>
        <v>0</v>
      </c>
      <c r="Y78" s="17">
        <f t="shared" si="28"/>
        <v>0</v>
      </c>
      <c r="Z78" s="16">
        <f t="shared" si="29"/>
        <v>3</v>
      </c>
      <c r="AA78" s="215"/>
      <c r="AB78" s="215"/>
      <c r="AC78" s="215"/>
      <c r="AD78" s="215"/>
      <c r="AE78" s="215"/>
      <c r="AF78" s="215"/>
      <c r="AG78" s="215"/>
      <c r="AH78" s="215"/>
      <c r="AI78" s="31" t="s">
        <v>92</v>
      </c>
      <c r="AJ78" s="31" t="s">
        <v>92</v>
      </c>
      <c r="AK78" s="31" t="s">
        <v>92</v>
      </c>
      <c r="AL78" s="31" t="s">
        <v>92</v>
      </c>
      <c r="AM78" s="31" t="s">
        <v>92</v>
      </c>
      <c r="AN78" s="30" t="s">
        <v>104</v>
      </c>
      <c r="AO78" s="30" t="s">
        <v>104</v>
      </c>
      <c r="AP78" s="31" t="s">
        <v>92</v>
      </c>
      <c r="AQ78" s="31" t="s">
        <v>92</v>
      </c>
      <c r="AR78" s="31" t="s">
        <v>92</v>
      </c>
      <c r="AS78" s="108" t="s">
        <v>34</v>
      </c>
      <c r="AT78" s="30" t="s">
        <v>104</v>
      </c>
      <c r="AU78" s="30" t="s">
        <v>104</v>
      </c>
      <c r="AV78" s="30" t="s">
        <v>104</v>
      </c>
      <c r="AW78" s="31" t="s">
        <v>133</v>
      </c>
      <c r="AX78" s="32" t="s">
        <v>32</v>
      </c>
      <c r="AY78" s="18" t="s">
        <v>30</v>
      </c>
      <c r="AZ78" s="18" t="s">
        <v>30</v>
      </c>
      <c r="BA78" s="108" t="s">
        <v>34</v>
      </c>
      <c r="BB78" s="30" t="s">
        <v>31</v>
      </c>
      <c r="BC78" s="30" t="s">
        <v>31</v>
      </c>
      <c r="BD78" s="18" t="s">
        <v>30</v>
      </c>
      <c r="BE78" s="31" t="s">
        <v>29</v>
      </c>
      <c r="BF78" s="124"/>
      <c r="BG78" s="20">
        <f t="shared" si="30"/>
        <v>8</v>
      </c>
      <c r="BH78" s="21"/>
      <c r="BJ78" s="22"/>
      <c r="BN78" s="11"/>
      <c r="BS78" s="11"/>
    </row>
    <row r="79" spans="1:71" ht="13.8" customHeight="1" x14ac:dyDescent="0.3">
      <c r="A79" s="109" t="s">
        <v>417</v>
      </c>
      <c r="B79" s="189"/>
      <c r="C79" s="111" t="s">
        <v>418</v>
      </c>
      <c r="D79" s="126"/>
      <c r="E79" s="104" t="s">
        <v>230</v>
      </c>
      <c r="F79" s="104" t="s">
        <v>369</v>
      </c>
      <c r="G79" s="104" t="s">
        <v>231</v>
      </c>
      <c r="H79" s="106" t="s">
        <v>317</v>
      </c>
      <c r="I79" s="106"/>
      <c r="J79" s="12"/>
      <c r="K79" s="13">
        <v>46090</v>
      </c>
      <c r="L79" s="14" t="s">
        <v>28</v>
      </c>
      <c r="M79" s="15">
        <f t="shared" ref="M79:M113" si="31">N79+Q79+U79</f>
        <v>23</v>
      </c>
      <c r="N79" s="15">
        <f t="shared" ref="N79:N113" si="32">O79+R79+(COUNTIF(AA79:BE79,"P/2")/2)+(COUNTIF(AA79:BE79,"TR-P/2")/2)</f>
        <v>16</v>
      </c>
      <c r="O79" s="15">
        <f t="shared" ref="O79:O113" si="33">COUNTIF(AA79:BE79,"P")+COUNTIF(AA79:BE79,"RP")+COUNTIF(AA79:BE79,"UT-RP")+COUNTIF(AA79:BE79,"AT-RP")+COUNTIF(AA79:BE79,"AT")+COUNTIF(AA79:BE79,"UT")+COUNTIF(AA79:BE79,"MU")+COUNTIF(AA79:BE79,"AT-MU")+COUNTIF(AA79:BE79,"UT-MU")+COUNTIF(AA79:BE79,"EL")+COUNTIF(AA79:BE79,"UT-EL")+COUNTIF(AA79:BE79,"AT-EL")+COUNTIF(AA79:BE79,"EL-MU")+COUNTIF(AA79:BE79,"TR")+COUNTIF(AA79:BE79,"TR-MU")+COUNTIF(AA79:BE79,"TR-EL")+COUNTIF(AA79:BE79,"TR-AT")+COUNTIF(AA79:BE79,"TR-UT")+COUNTIF(AA79:BE79,"TR-P")+(COUNTIF(AA79:BE79,"P/2")/2)</f>
        <v>16</v>
      </c>
      <c r="P79" s="15">
        <f t="shared" ref="P79:P113" si="34">COUNTIF(AA79:BE79,"Leave")</f>
        <v>0</v>
      </c>
      <c r="Q79" s="15">
        <f t="shared" ref="Q79:Q113" si="35">COUNTIF(AA79:BE79,"Off")+COUNTIF(AA79:BE79,"TR-Off")</f>
        <v>7</v>
      </c>
      <c r="R79" s="15">
        <f t="shared" ref="R79:R113" si="36">COUNTIF(AA79:BE79,"NCNS")+COUNTIF(AA79:BE79,"A")+COUNTIF(AA79:BE79,"U")+COUNTIF(AA79:BE79,"SL")+COUNTIF(AA79:BE79,"UC")+COUNTIF(AA79:BE79,"TR-UC")+COUNTIF(AA79:BE79,"TR-U")+COUNTIF(AA79:BE79,"TR-NCNS")</f>
        <v>0</v>
      </c>
      <c r="S79" s="15">
        <f t="shared" ref="S79:S113" si="37">(COUNTIF(AA79:BE79,"A")+(COUNTIF(AA79:BE79,"CL")+(COUNTIF(AA79:BE79,"SL"))))</f>
        <v>0</v>
      </c>
      <c r="T79" s="15">
        <f t="shared" ref="T79:T113" si="38">COUNTIF(AA79:BE79,"EL")+COUNTIF(AA79:BE79,"AT-EL")+COUNTIF(AA79:BE79,"UT-EL")+COUNTIF(AA79:BE79,"EL-MU")++COUNTIF(AA79:BE79,"TR-EL")</f>
        <v>0</v>
      </c>
      <c r="U79" s="15">
        <f t="shared" ref="U79:U113" si="39">(COUNTIF(AA79:BE79,"Leave")+(COUNTIF(AA79:BE79,"CL")+(COUNTIF(AA79:BE79,"AU")))+(COUNTIF(AA79:BE79,"TR-AU"))+(COUNTIF(AA79:BE79,"ML")))</f>
        <v>0</v>
      </c>
      <c r="V79" s="16">
        <f t="shared" ref="V79:V113" si="40">COUNTIF(AA79:BE79,"AU")+COUNTIF(AA79:BE79,"U")+COUNTIF(AA79:BE79,"UC")+COUNTIF(AA79:BE79,"NCNS")+COUNTIF(AA79:BE79,"TR-AU")+COUNTIF(AA79:BE79,"TR-U")+COUNTIF(AA79:BE79,"TR-UC")+COUNTIF(AA79:BE79,"TR-NCNS")+(COUNTIF(AA79:BE79,"P/2")/2)+(COUNTIF(AA79:BE79,"TR-P/2")/2)</f>
        <v>0</v>
      </c>
      <c r="W79" s="15">
        <f t="shared" ref="W79:W113" si="41">COUNTIF(AA79:BE79,"AT-RP")+COUNTIF(AA79:BE79,"AT")+COUNTIF(AA79:BE79,"AT-MU")+COUNTIF(AA79:BE79,"AT-EL")+COUNTIF(AA79:BE79,"TR-AT")+COUNTIF(AA79:BE79,"UT-RP")+COUNTIF(AA79:BE79,"UT")+COUNTIF(AA79:BE79,"UT-MU")+COUNTIF(AA79:BE79,"UT-EL")+COUNTIF(AA79:BE79,"TR-UT")</f>
        <v>3</v>
      </c>
      <c r="X79" s="17">
        <f t="shared" ref="X79:X113" si="42">COUNTIF(AA79:BE79,"MU")+COUNTIF(AA79:BE79,"UT-MU")+COUNTIF(AA79:BE79,"EL-MU")+COUNTIF(AA79:BE79,"TR-MU")</f>
        <v>0</v>
      </c>
      <c r="Y79" s="17">
        <f t="shared" ref="Y79:Y113" si="43">COUNTIF(AA79:BE79,"ML")</f>
        <v>0</v>
      </c>
      <c r="Z79" s="16">
        <f t="shared" ref="Z79:Z113" si="44">V79+S79+P79+Y79</f>
        <v>0</v>
      </c>
      <c r="AA79" s="215"/>
      <c r="AB79" s="215"/>
      <c r="AC79" s="215"/>
      <c r="AD79" s="215"/>
      <c r="AE79" s="215"/>
      <c r="AF79" s="215"/>
      <c r="AG79" s="215"/>
      <c r="AH79" s="215"/>
      <c r="AI79" s="31" t="s">
        <v>92</v>
      </c>
      <c r="AJ79" s="31" t="s">
        <v>92</v>
      </c>
      <c r="AK79" s="31" t="s">
        <v>92</v>
      </c>
      <c r="AL79" s="31" t="s">
        <v>92</v>
      </c>
      <c r="AM79" s="31" t="s">
        <v>92</v>
      </c>
      <c r="AN79" s="30" t="s">
        <v>104</v>
      </c>
      <c r="AO79" s="30" t="s">
        <v>104</v>
      </c>
      <c r="AP79" s="31" t="s">
        <v>92</v>
      </c>
      <c r="AQ79" s="31" t="s">
        <v>92</v>
      </c>
      <c r="AR79" s="31" t="s">
        <v>92</v>
      </c>
      <c r="AS79" s="32" t="s">
        <v>671</v>
      </c>
      <c r="AT79" s="30" t="s">
        <v>104</v>
      </c>
      <c r="AU79" s="30" t="s">
        <v>104</v>
      </c>
      <c r="AV79" s="30" t="s">
        <v>104</v>
      </c>
      <c r="AW79" s="32" t="s">
        <v>32</v>
      </c>
      <c r="AX79" s="32" t="s">
        <v>32</v>
      </c>
      <c r="AY79" s="18" t="s">
        <v>30</v>
      </c>
      <c r="AZ79" s="18" t="s">
        <v>30</v>
      </c>
      <c r="BA79" s="18" t="s">
        <v>30</v>
      </c>
      <c r="BB79" s="30" t="s">
        <v>31</v>
      </c>
      <c r="BC79" s="30" t="s">
        <v>31</v>
      </c>
      <c r="BD79" s="18" t="s">
        <v>30</v>
      </c>
      <c r="BE79" s="18" t="s">
        <v>30</v>
      </c>
      <c r="BF79" s="19"/>
      <c r="BG79" s="20">
        <f t="shared" si="30"/>
        <v>8</v>
      </c>
      <c r="BH79" s="21"/>
      <c r="BJ79" s="22"/>
      <c r="BN79" s="11"/>
      <c r="BS79" s="11"/>
    </row>
    <row r="80" spans="1:71" ht="13.8" customHeight="1" x14ac:dyDescent="0.3">
      <c r="A80" s="109" t="s">
        <v>419</v>
      </c>
      <c r="B80" s="189"/>
      <c r="C80" s="111" t="s">
        <v>420</v>
      </c>
      <c r="D80" s="126"/>
      <c r="E80" s="104" t="s">
        <v>230</v>
      </c>
      <c r="F80" s="104" t="s">
        <v>369</v>
      </c>
      <c r="G80" s="104" t="s">
        <v>231</v>
      </c>
      <c r="H80" s="106" t="s">
        <v>317</v>
      </c>
      <c r="I80" s="106"/>
      <c r="J80" s="12"/>
      <c r="K80" s="13">
        <v>46090</v>
      </c>
      <c r="L80" s="14" t="s">
        <v>28</v>
      </c>
      <c r="M80" s="15">
        <f t="shared" si="31"/>
        <v>23</v>
      </c>
      <c r="N80" s="15">
        <f t="shared" si="32"/>
        <v>16</v>
      </c>
      <c r="O80" s="15">
        <f t="shared" si="33"/>
        <v>13</v>
      </c>
      <c r="P80" s="15">
        <f t="shared" si="34"/>
        <v>0</v>
      </c>
      <c r="Q80" s="15">
        <f t="shared" si="35"/>
        <v>7</v>
      </c>
      <c r="R80" s="15">
        <f t="shared" si="36"/>
        <v>3</v>
      </c>
      <c r="S80" s="15">
        <f t="shared" si="37"/>
        <v>0</v>
      </c>
      <c r="T80" s="15">
        <f t="shared" si="38"/>
        <v>0</v>
      </c>
      <c r="U80" s="15">
        <f t="shared" si="39"/>
        <v>0</v>
      </c>
      <c r="V80" s="16">
        <f t="shared" si="40"/>
        <v>3</v>
      </c>
      <c r="W80" s="15">
        <f t="shared" si="41"/>
        <v>4</v>
      </c>
      <c r="X80" s="17">
        <f t="shared" si="42"/>
        <v>0</v>
      </c>
      <c r="Y80" s="17">
        <f t="shared" si="43"/>
        <v>0</v>
      </c>
      <c r="Z80" s="16">
        <f t="shared" si="44"/>
        <v>3</v>
      </c>
      <c r="AA80" s="215"/>
      <c r="AB80" s="215"/>
      <c r="AC80" s="215"/>
      <c r="AD80" s="215"/>
      <c r="AE80" s="215"/>
      <c r="AF80" s="215"/>
      <c r="AG80" s="215"/>
      <c r="AH80" s="215"/>
      <c r="AI80" s="31" t="s">
        <v>92</v>
      </c>
      <c r="AJ80" s="31" t="s">
        <v>92</v>
      </c>
      <c r="AK80" s="31" t="s">
        <v>92</v>
      </c>
      <c r="AL80" s="31" t="s">
        <v>92</v>
      </c>
      <c r="AM80" s="31" t="s">
        <v>92</v>
      </c>
      <c r="AN80" s="30" t="s">
        <v>104</v>
      </c>
      <c r="AO80" s="30" t="s">
        <v>104</v>
      </c>
      <c r="AP80" s="31" t="s">
        <v>92</v>
      </c>
      <c r="AQ80" s="31" t="s">
        <v>92</v>
      </c>
      <c r="AR80" s="31" t="s">
        <v>92</v>
      </c>
      <c r="AS80" s="31" t="s">
        <v>133</v>
      </c>
      <c r="AT80" s="30" t="s">
        <v>104</v>
      </c>
      <c r="AU80" s="30" t="s">
        <v>104</v>
      </c>
      <c r="AV80" s="30" t="s">
        <v>104</v>
      </c>
      <c r="AW80" s="32" t="s">
        <v>32</v>
      </c>
      <c r="AX80" s="32" t="s">
        <v>32</v>
      </c>
      <c r="AY80" s="18" t="s">
        <v>30</v>
      </c>
      <c r="AZ80" s="31" t="s">
        <v>29</v>
      </c>
      <c r="BA80" s="31" t="s">
        <v>29</v>
      </c>
      <c r="BB80" s="30" t="s">
        <v>31</v>
      </c>
      <c r="BC80" s="30" t="s">
        <v>31</v>
      </c>
      <c r="BD80" s="32" t="s">
        <v>32</v>
      </c>
      <c r="BE80" s="32" t="s">
        <v>32</v>
      </c>
      <c r="BF80" s="124"/>
      <c r="BG80" s="20">
        <f t="shared" si="30"/>
        <v>8</v>
      </c>
      <c r="BH80" s="21"/>
      <c r="BJ80" s="22"/>
      <c r="BN80" s="11"/>
      <c r="BS80" s="11"/>
    </row>
    <row r="81" spans="1:71" ht="13.8" customHeight="1" x14ac:dyDescent="0.3">
      <c r="A81" s="120" t="s">
        <v>672</v>
      </c>
      <c r="B81" s="120"/>
      <c r="C81" s="121" t="s">
        <v>673</v>
      </c>
      <c r="D81" s="126"/>
      <c r="E81" s="104" t="s">
        <v>230</v>
      </c>
      <c r="F81" s="104" t="s">
        <v>369</v>
      </c>
      <c r="G81" s="104" t="s">
        <v>231</v>
      </c>
      <c r="H81" s="106" t="s">
        <v>317</v>
      </c>
      <c r="I81" s="106"/>
      <c r="J81" s="12"/>
      <c r="K81" s="13">
        <v>46090</v>
      </c>
      <c r="L81" s="14" t="s">
        <v>28</v>
      </c>
      <c r="M81" s="15">
        <f t="shared" si="31"/>
        <v>4</v>
      </c>
      <c r="N81" s="15">
        <f t="shared" si="32"/>
        <v>4</v>
      </c>
      <c r="O81" s="15">
        <f t="shared" si="33"/>
        <v>4</v>
      </c>
      <c r="P81" s="15">
        <f t="shared" si="34"/>
        <v>0</v>
      </c>
      <c r="Q81" s="15">
        <f t="shared" si="35"/>
        <v>0</v>
      </c>
      <c r="R81" s="15">
        <f t="shared" si="36"/>
        <v>0</v>
      </c>
      <c r="S81" s="15">
        <f t="shared" si="37"/>
        <v>0</v>
      </c>
      <c r="T81" s="15">
        <f t="shared" si="38"/>
        <v>0</v>
      </c>
      <c r="U81" s="15">
        <f t="shared" si="39"/>
        <v>0</v>
      </c>
      <c r="V81" s="16">
        <f t="shared" si="40"/>
        <v>0</v>
      </c>
      <c r="W81" s="15">
        <f t="shared" si="41"/>
        <v>0</v>
      </c>
      <c r="X81" s="17">
        <f t="shared" si="42"/>
        <v>0</v>
      </c>
      <c r="Y81" s="17">
        <f t="shared" si="43"/>
        <v>0</v>
      </c>
      <c r="Z81" s="16">
        <f t="shared" si="44"/>
        <v>0</v>
      </c>
      <c r="AA81" s="215"/>
      <c r="AB81" s="215"/>
      <c r="AC81" s="215"/>
      <c r="AD81" s="215"/>
      <c r="AE81" s="215"/>
      <c r="AF81" s="215"/>
      <c r="AG81" s="215"/>
      <c r="AH81" s="215"/>
      <c r="AI81" s="31" t="s">
        <v>92</v>
      </c>
      <c r="AJ81" s="31" t="s">
        <v>92</v>
      </c>
      <c r="AK81" s="31" t="s">
        <v>92</v>
      </c>
      <c r="AL81" s="31" t="s">
        <v>92</v>
      </c>
      <c r="AM81" s="31" t="s">
        <v>165</v>
      </c>
      <c r="AN81" s="31" t="s">
        <v>165</v>
      </c>
      <c r="AO81" s="31" t="s">
        <v>165</v>
      </c>
      <c r="AP81" s="31" t="s">
        <v>165</v>
      </c>
      <c r="AQ81" s="31" t="s">
        <v>165</v>
      </c>
      <c r="AR81" s="31" t="s">
        <v>165</v>
      </c>
      <c r="AS81" s="31" t="s">
        <v>165</v>
      </c>
      <c r="AT81" s="31" t="s">
        <v>165</v>
      </c>
      <c r="AU81" s="31" t="s">
        <v>165</v>
      </c>
      <c r="AV81" s="31" t="s">
        <v>165</v>
      </c>
      <c r="AW81" s="31" t="s">
        <v>165</v>
      </c>
      <c r="AX81" s="31" t="s">
        <v>165</v>
      </c>
      <c r="AY81" s="31" t="s">
        <v>165</v>
      </c>
      <c r="AZ81" s="31" t="s">
        <v>165</v>
      </c>
      <c r="BA81" s="31" t="s">
        <v>165</v>
      </c>
      <c r="BB81" s="31" t="s">
        <v>165</v>
      </c>
      <c r="BC81" s="31" t="s">
        <v>165</v>
      </c>
      <c r="BD81" s="31" t="s">
        <v>165</v>
      </c>
      <c r="BE81" s="31" t="s">
        <v>165</v>
      </c>
      <c r="BF81" s="19"/>
      <c r="BG81" s="20">
        <f t="shared" si="30"/>
        <v>8</v>
      </c>
      <c r="BH81" s="21"/>
      <c r="BJ81" s="22"/>
      <c r="BN81" s="11"/>
      <c r="BS81" s="11"/>
    </row>
    <row r="82" spans="1:71" ht="13.8" customHeight="1" x14ac:dyDescent="0.3">
      <c r="A82" s="120" t="s">
        <v>674</v>
      </c>
      <c r="B82" s="120"/>
      <c r="C82" s="121" t="s">
        <v>675</v>
      </c>
      <c r="D82" s="126"/>
      <c r="E82" s="104" t="s">
        <v>230</v>
      </c>
      <c r="F82" s="104" t="s">
        <v>369</v>
      </c>
      <c r="G82" s="104" t="s">
        <v>231</v>
      </c>
      <c r="H82" s="106" t="s">
        <v>317</v>
      </c>
      <c r="I82" s="106"/>
      <c r="J82" s="12"/>
      <c r="K82" s="13">
        <v>46090</v>
      </c>
      <c r="L82" s="14" t="s">
        <v>28</v>
      </c>
      <c r="M82" s="15">
        <f t="shared" si="31"/>
        <v>9</v>
      </c>
      <c r="N82" s="15">
        <f t="shared" si="32"/>
        <v>7</v>
      </c>
      <c r="O82" s="15">
        <f t="shared" si="33"/>
        <v>7</v>
      </c>
      <c r="P82" s="15">
        <f t="shared" si="34"/>
        <v>0</v>
      </c>
      <c r="Q82" s="15">
        <f t="shared" si="35"/>
        <v>2</v>
      </c>
      <c r="R82" s="15">
        <f t="shared" si="36"/>
        <v>0</v>
      </c>
      <c r="S82" s="15">
        <f t="shared" si="37"/>
        <v>0</v>
      </c>
      <c r="T82" s="15">
        <f t="shared" si="38"/>
        <v>0</v>
      </c>
      <c r="U82" s="15">
        <f t="shared" si="39"/>
        <v>0</v>
      </c>
      <c r="V82" s="16">
        <f t="shared" si="40"/>
        <v>0</v>
      </c>
      <c r="W82" s="15">
        <f t="shared" si="41"/>
        <v>0</v>
      </c>
      <c r="X82" s="17">
        <f t="shared" si="42"/>
        <v>0</v>
      </c>
      <c r="Y82" s="17">
        <f t="shared" si="43"/>
        <v>0</v>
      </c>
      <c r="Z82" s="16">
        <f t="shared" si="44"/>
        <v>0</v>
      </c>
      <c r="AA82" s="215"/>
      <c r="AB82" s="215"/>
      <c r="AC82" s="215"/>
      <c r="AD82" s="215"/>
      <c r="AE82" s="215"/>
      <c r="AF82" s="215"/>
      <c r="AG82" s="215"/>
      <c r="AH82" s="215"/>
      <c r="AI82" s="31" t="s">
        <v>92</v>
      </c>
      <c r="AJ82" s="31" t="s">
        <v>92</v>
      </c>
      <c r="AK82" s="31" t="s">
        <v>92</v>
      </c>
      <c r="AL82" s="31" t="s">
        <v>92</v>
      </c>
      <c r="AM82" s="31" t="s">
        <v>92</v>
      </c>
      <c r="AN82" s="30" t="s">
        <v>104</v>
      </c>
      <c r="AO82" s="30" t="s">
        <v>104</v>
      </c>
      <c r="AP82" s="31" t="s">
        <v>92</v>
      </c>
      <c r="AQ82" s="31" t="s">
        <v>92</v>
      </c>
      <c r="AR82" s="31" t="s">
        <v>165</v>
      </c>
      <c r="AS82" s="31" t="s">
        <v>165</v>
      </c>
      <c r="AT82" s="31" t="s">
        <v>165</v>
      </c>
      <c r="AU82" s="31" t="s">
        <v>165</v>
      </c>
      <c r="AV82" s="31" t="s">
        <v>165</v>
      </c>
      <c r="AW82" s="31" t="s">
        <v>165</v>
      </c>
      <c r="AX82" s="31" t="s">
        <v>165</v>
      </c>
      <c r="AY82" s="31" t="s">
        <v>165</v>
      </c>
      <c r="AZ82" s="31" t="s">
        <v>165</v>
      </c>
      <c r="BA82" s="31" t="s">
        <v>165</v>
      </c>
      <c r="BB82" s="31" t="s">
        <v>165</v>
      </c>
      <c r="BC82" s="31" t="s">
        <v>165</v>
      </c>
      <c r="BD82" s="31" t="s">
        <v>165</v>
      </c>
      <c r="BE82" s="31" t="s">
        <v>165</v>
      </c>
      <c r="BF82" s="19"/>
      <c r="BG82" s="20">
        <f t="shared" si="30"/>
        <v>8</v>
      </c>
      <c r="BH82" s="21"/>
      <c r="BJ82" s="22"/>
      <c r="BN82" s="11"/>
      <c r="BS82" s="11"/>
    </row>
    <row r="83" spans="1:71" ht="13.8" customHeight="1" x14ac:dyDescent="0.3">
      <c r="A83" s="120" t="s">
        <v>676</v>
      </c>
      <c r="B83" s="120"/>
      <c r="C83" s="121" t="s">
        <v>677</v>
      </c>
      <c r="D83" s="126"/>
      <c r="E83" s="104" t="s">
        <v>230</v>
      </c>
      <c r="F83" s="104" t="s">
        <v>369</v>
      </c>
      <c r="G83" s="104" t="s">
        <v>231</v>
      </c>
      <c r="H83" s="106" t="s">
        <v>317</v>
      </c>
      <c r="I83" s="106"/>
      <c r="J83" s="12"/>
      <c r="K83" s="13">
        <v>46090</v>
      </c>
      <c r="L83" s="14" t="s">
        <v>28</v>
      </c>
      <c r="M83" s="15">
        <f t="shared" si="31"/>
        <v>9</v>
      </c>
      <c r="N83" s="15">
        <f t="shared" si="32"/>
        <v>7</v>
      </c>
      <c r="O83" s="15">
        <f t="shared" si="33"/>
        <v>6.5</v>
      </c>
      <c r="P83" s="15">
        <f t="shared" si="34"/>
        <v>0</v>
      </c>
      <c r="Q83" s="15">
        <f t="shared" si="35"/>
        <v>2</v>
      </c>
      <c r="R83" s="15">
        <f t="shared" si="36"/>
        <v>0</v>
      </c>
      <c r="S83" s="15">
        <f t="shared" si="37"/>
        <v>0</v>
      </c>
      <c r="T83" s="15">
        <f t="shared" si="38"/>
        <v>0</v>
      </c>
      <c r="U83" s="15">
        <f t="shared" si="39"/>
        <v>0</v>
      </c>
      <c r="V83" s="16">
        <f t="shared" si="40"/>
        <v>0.5</v>
      </c>
      <c r="W83" s="15">
        <f t="shared" si="41"/>
        <v>0</v>
      </c>
      <c r="X83" s="17">
        <f t="shared" si="42"/>
        <v>0</v>
      </c>
      <c r="Y83" s="17">
        <f t="shared" si="43"/>
        <v>0</v>
      </c>
      <c r="Z83" s="16">
        <f t="shared" si="44"/>
        <v>0.5</v>
      </c>
      <c r="AA83" s="215"/>
      <c r="AB83" s="215"/>
      <c r="AC83" s="215"/>
      <c r="AD83" s="215"/>
      <c r="AE83" s="215"/>
      <c r="AF83" s="215"/>
      <c r="AG83" s="215"/>
      <c r="AH83" s="215"/>
      <c r="AI83" s="31" t="s">
        <v>92</v>
      </c>
      <c r="AJ83" s="31" t="s">
        <v>92</v>
      </c>
      <c r="AK83" s="31" t="s">
        <v>92</v>
      </c>
      <c r="AL83" s="31" t="s">
        <v>92</v>
      </c>
      <c r="AM83" s="31" t="s">
        <v>92</v>
      </c>
      <c r="AN83" s="30" t="s">
        <v>104</v>
      </c>
      <c r="AO83" s="30" t="s">
        <v>104</v>
      </c>
      <c r="AP83" s="31" t="s">
        <v>34</v>
      </c>
      <c r="AQ83" s="31" t="s">
        <v>92</v>
      </c>
      <c r="AR83" s="31" t="s">
        <v>165</v>
      </c>
      <c r="AS83" s="31" t="s">
        <v>165</v>
      </c>
      <c r="AT83" s="31" t="s">
        <v>165</v>
      </c>
      <c r="AU83" s="31" t="s">
        <v>165</v>
      </c>
      <c r="AV83" s="31" t="s">
        <v>165</v>
      </c>
      <c r="AW83" s="31" t="s">
        <v>165</v>
      </c>
      <c r="AX83" s="31" t="s">
        <v>165</v>
      </c>
      <c r="AY83" s="31" t="s">
        <v>165</v>
      </c>
      <c r="AZ83" s="31" t="s">
        <v>165</v>
      </c>
      <c r="BA83" s="31" t="s">
        <v>165</v>
      </c>
      <c r="BB83" s="31" t="s">
        <v>165</v>
      </c>
      <c r="BC83" s="31" t="s">
        <v>165</v>
      </c>
      <c r="BD83" s="31" t="s">
        <v>165</v>
      </c>
      <c r="BE83" s="31" t="s">
        <v>165</v>
      </c>
      <c r="BF83" s="19"/>
      <c r="BG83" s="20">
        <f t="shared" si="30"/>
        <v>8</v>
      </c>
      <c r="BH83" s="21"/>
      <c r="BJ83" s="22"/>
      <c r="BN83" s="11"/>
      <c r="BS83" s="11"/>
    </row>
    <row r="84" spans="1:71" ht="13.8" customHeight="1" x14ac:dyDescent="0.3">
      <c r="A84" s="109" t="s">
        <v>421</v>
      </c>
      <c r="B84" s="189"/>
      <c r="C84" s="111" t="s">
        <v>422</v>
      </c>
      <c r="D84" s="126"/>
      <c r="E84" s="104" t="s">
        <v>230</v>
      </c>
      <c r="F84" s="104" t="s">
        <v>369</v>
      </c>
      <c r="G84" s="104" t="s">
        <v>231</v>
      </c>
      <c r="H84" s="106" t="s">
        <v>317</v>
      </c>
      <c r="I84" s="106"/>
      <c r="J84" s="12"/>
      <c r="K84" s="13">
        <v>46091</v>
      </c>
      <c r="L84" s="14" t="s">
        <v>28</v>
      </c>
      <c r="M84" s="15">
        <f t="shared" si="31"/>
        <v>22</v>
      </c>
      <c r="N84" s="15">
        <f t="shared" si="32"/>
        <v>15</v>
      </c>
      <c r="O84" s="15">
        <f t="shared" si="33"/>
        <v>12.5</v>
      </c>
      <c r="P84" s="15">
        <f t="shared" si="34"/>
        <v>0</v>
      </c>
      <c r="Q84" s="15">
        <f t="shared" si="35"/>
        <v>7</v>
      </c>
      <c r="R84" s="15">
        <f t="shared" si="36"/>
        <v>2</v>
      </c>
      <c r="S84" s="15">
        <f t="shared" si="37"/>
        <v>0</v>
      </c>
      <c r="T84" s="15">
        <f t="shared" si="38"/>
        <v>0</v>
      </c>
      <c r="U84" s="15">
        <f t="shared" si="39"/>
        <v>0</v>
      </c>
      <c r="V84" s="16">
        <f t="shared" si="40"/>
        <v>2.5</v>
      </c>
      <c r="W84" s="15">
        <f t="shared" si="41"/>
        <v>3</v>
      </c>
      <c r="X84" s="17">
        <f t="shared" si="42"/>
        <v>0</v>
      </c>
      <c r="Y84" s="17">
        <f t="shared" si="43"/>
        <v>0</v>
      </c>
      <c r="Z84" s="16">
        <f t="shared" si="44"/>
        <v>2.5</v>
      </c>
      <c r="AA84" s="215"/>
      <c r="AB84" s="215"/>
      <c r="AC84" s="215"/>
      <c r="AD84" s="215"/>
      <c r="AE84" s="215"/>
      <c r="AF84" s="215"/>
      <c r="AG84" s="215"/>
      <c r="AH84" s="215"/>
      <c r="AI84" s="215"/>
      <c r="AJ84" s="31" t="s">
        <v>92</v>
      </c>
      <c r="AK84" s="31" t="s">
        <v>92</v>
      </c>
      <c r="AL84" s="31" t="s">
        <v>92</v>
      </c>
      <c r="AM84" s="31" t="s">
        <v>92</v>
      </c>
      <c r="AN84" s="30" t="s">
        <v>104</v>
      </c>
      <c r="AO84" s="30" t="s">
        <v>104</v>
      </c>
      <c r="AP84" s="31" t="s">
        <v>92</v>
      </c>
      <c r="AQ84" s="31" t="s">
        <v>92</v>
      </c>
      <c r="AR84" s="31" t="s">
        <v>92</v>
      </c>
      <c r="AS84" s="108" t="s">
        <v>34</v>
      </c>
      <c r="AT84" s="30" t="s">
        <v>104</v>
      </c>
      <c r="AU84" s="30" t="s">
        <v>104</v>
      </c>
      <c r="AV84" s="30" t="s">
        <v>104</v>
      </c>
      <c r="AW84" s="31" t="s">
        <v>133</v>
      </c>
      <c r="AX84" s="32" t="s">
        <v>32</v>
      </c>
      <c r="AY84" s="32" t="s">
        <v>32</v>
      </c>
      <c r="AZ84" s="18" t="s">
        <v>30</v>
      </c>
      <c r="BA84" s="18" t="s">
        <v>30</v>
      </c>
      <c r="BB84" s="30" t="s">
        <v>31</v>
      </c>
      <c r="BC84" s="30" t="s">
        <v>31</v>
      </c>
      <c r="BD84" s="32" t="s">
        <v>32</v>
      </c>
      <c r="BE84" s="31" t="s">
        <v>29</v>
      </c>
      <c r="BF84" s="124"/>
      <c r="BG84" s="20">
        <f t="shared" si="30"/>
        <v>9</v>
      </c>
      <c r="BH84" s="21"/>
      <c r="BJ84" s="22"/>
      <c r="BN84" s="11"/>
      <c r="BS84" s="11"/>
    </row>
    <row r="85" spans="1:71" ht="13.8" customHeight="1" x14ac:dyDescent="0.3">
      <c r="A85" s="109" t="s">
        <v>423</v>
      </c>
      <c r="B85" s="189"/>
      <c r="C85" s="111" t="s">
        <v>424</v>
      </c>
      <c r="D85" s="126"/>
      <c r="E85" s="104" t="s">
        <v>230</v>
      </c>
      <c r="F85" s="104" t="s">
        <v>369</v>
      </c>
      <c r="G85" s="104" t="s">
        <v>231</v>
      </c>
      <c r="H85" s="106" t="s">
        <v>317</v>
      </c>
      <c r="I85" s="106"/>
      <c r="J85" s="12"/>
      <c r="K85" s="13">
        <v>46091</v>
      </c>
      <c r="L85" s="14" t="s">
        <v>28</v>
      </c>
      <c r="M85" s="15">
        <f t="shared" si="31"/>
        <v>22</v>
      </c>
      <c r="N85" s="15">
        <f t="shared" si="32"/>
        <v>15</v>
      </c>
      <c r="O85" s="15">
        <f t="shared" si="33"/>
        <v>11.5</v>
      </c>
      <c r="P85" s="15">
        <f t="shared" si="34"/>
        <v>0</v>
      </c>
      <c r="Q85" s="15">
        <f t="shared" si="35"/>
        <v>7</v>
      </c>
      <c r="R85" s="15">
        <f t="shared" si="36"/>
        <v>3</v>
      </c>
      <c r="S85" s="15">
        <f t="shared" si="37"/>
        <v>0</v>
      </c>
      <c r="T85" s="15">
        <f t="shared" si="38"/>
        <v>0</v>
      </c>
      <c r="U85" s="15">
        <f t="shared" si="39"/>
        <v>0</v>
      </c>
      <c r="V85" s="16">
        <f t="shared" si="40"/>
        <v>3.5</v>
      </c>
      <c r="W85" s="15">
        <f t="shared" si="41"/>
        <v>0</v>
      </c>
      <c r="X85" s="17">
        <f t="shared" si="42"/>
        <v>0</v>
      </c>
      <c r="Y85" s="17">
        <f t="shared" si="43"/>
        <v>0</v>
      </c>
      <c r="Z85" s="16">
        <f t="shared" si="44"/>
        <v>3.5</v>
      </c>
      <c r="AA85" s="215"/>
      <c r="AB85" s="215"/>
      <c r="AC85" s="215"/>
      <c r="AD85" s="215"/>
      <c r="AE85" s="215"/>
      <c r="AF85" s="215"/>
      <c r="AG85" s="215"/>
      <c r="AH85" s="215"/>
      <c r="AI85" s="215"/>
      <c r="AJ85" s="31" t="s">
        <v>92</v>
      </c>
      <c r="AK85" s="31" t="s">
        <v>92</v>
      </c>
      <c r="AL85" s="31" t="s">
        <v>92</v>
      </c>
      <c r="AM85" s="31" t="s">
        <v>92</v>
      </c>
      <c r="AN85" s="30" t="s">
        <v>104</v>
      </c>
      <c r="AO85" s="30" t="s">
        <v>104</v>
      </c>
      <c r="AP85" s="31" t="s">
        <v>92</v>
      </c>
      <c r="AQ85" s="31" t="s">
        <v>92</v>
      </c>
      <c r="AR85" s="31" t="s">
        <v>29</v>
      </c>
      <c r="AS85" s="31" t="s">
        <v>92</v>
      </c>
      <c r="AT85" s="30" t="s">
        <v>104</v>
      </c>
      <c r="AU85" s="30" t="s">
        <v>104</v>
      </c>
      <c r="AV85" s="30" t="s">
        <v>104</v>
      </c>
      <c r="AW85" s="18" t="s">
        <v>30</v>
      </c>
      <c r="AX85" s="18" t="s">
        <v>30</v>
      </c>
      <c r="AY85" s="18" t="s">
        <v>30</v>
      </c>
      <c r="AZ85" s="31" t="s">
        <v>29</v>
      </c>
      <c r="BA85" s="18" t="s">
        <v>30</v>
      </c>
      <c r="BB85" s="30" t="s">
        <v>31</v>
      </c>
      <c r="BC85" s="30" t="s">
        <v>31</v>
      </c>
      <c r="BD85" s="108" t="s">
        <v>34</v>
      </c>
      <c r="BE85" s="31" t="s">
        <v>29</v>
      </c>
      <c r="BF85" s="124"/>
      <c r="BG85" s="20">
        <f t="shared" si="30"/>
        <v>9</v>
      </c>
      <c r="BH85" s="21"/>
      <c r="BJ85" s="22"/>
      <c r="BN85" s="11"/>
      <c r="BS85" s="11"/>
    </row>
    <row r="86" spans="1:71" ht="13.8" customHeight="1" x14ac:dyDescent="0.3">
      <c r="A86" s="109" t="s">
        <v>425</v>
      </c>
      <c r="B86" s="189"/>
      <c r="C86" s="111" t="s">
        <v>426</v>
      </c>
      <c r="D86" s="126"/>
      <c r="E86" s="104" t="s">
        <v>230</v>
      </c>
      <c r="F86" s="104" t="s">
        <v>369</v>
      </c>
      <c r="G86" s="104" t="s">
        <v>231</v>
      </c>
      <c r="H86" s="106" t="s">
        <v>317</v>
      </c>
      <c r="I86" s="106"/>
      <c r="J86" s="12"/>
      <c r="K86" s="13">
        <v>46111</v>
      </c>
      <c r="L86" s="14" t="s">
        <v>28</v>
      </c>
      <c r="M86" s="15">
        <f t="shared" si="31"/>
        <v>2</v>
      </c>
      <c r="N86" s="15">
        <f t="shared" si="32"/>
        <v>2</v>
      </c>
      <c r="O86" s="15">
        <f t="shared" si="33"/>
        <v>2</v>
      </c>
      <c r="P86" s="15">
        <f t="shared" si="34"/>
        <v>0</v>
      </c>
      <c r="Q86" s="15">
        <f t="shared" si="35"/>
        <v>0</v>
      </c>
      <c r="R86" s="15">
        <f t="shared" si="36"/>
        <v>0</v>
      </c>
      <c r="S86" s="15">
        <f t="shared" si="37"/>
        <v>0</v>
      </c>
      <c r="T86" s="15">
        <f t="shared" si="38"/>
        <v>0</v>
      </c>
      <c r="U86" s="15">
        <f t="shared" si="39"/>
        <v>0</v>
      </c>
      <c r="V86" s="16">
        <f t="shared" si="40"/>
        <v>0</v>
      </c>
      <c r="W86" s="15">
        <f t="shared" si="41"/>
        <v>0</v>
      </c>
      <c r="X86" s="17">
        <f t="shared" si="42"/>
        <v>0</v>
      </c>
      <c r="Y86" s="17">
        <f t="shared" si="43"/>
        <v>0</v>
      </c>
      <c r="Z86" s="16">
        <f t="shared" si="44"/>
        <v>0</v>
      </c>
      <c r="AA86" s="215"/>
      <c r="AB86" s="215"/>
      <c r="AC86" s="215"/>
      <c r="AD86" s="215"/>
      <c r="AE86" s="215"/>
      <c r="AF86" s="215"/>
      <c r="AG86" s="215"/>
      <c r="AH86" s="215"/>
      <c r="AI86" s="215"/>
      <c r="AJ86" s="215"/>
      <c r="AK86" s="215"/>
      <c r="AL86" s="215"/>
      <c r="AM86" s="215"/>
      <c r="AN86" s="215"/>
      <c r="AO86" s="215"/>
      <c r="AP86" s="215"/>
      <c r="AQ86" s="215"/>
      <c r="AR86" s="215"/>
      <c r="AS86" s="215"/>
      <c r="AT86" s="215"/>
      <c r="AU86" s="215"/>
      <c r="AV86" s="215"/>
      <c r="AW86" s="215"/>
      <c r="AX86" s="215"/>
      <c r="AY86" s="215"/>
      <c r="AZ86" s="215"/>
      <c r="BA86" s="215"/>
      <c r="BB86" s="215"/>
      <c r="BC86" s="215"/>
      <c r="BD86" s="31" t="s">
        <v>92</v>
      </c>
      <c r="BE86" s="31" t="s">
        <v>92</v>
      </c>
      <c r="BF86" s="19"/>
      <c r="BG86" s="20">
        <f t="shared" si="30"/>
        <v>29</v>
      </c>
      <c r="BH86" s="21"/>
      <c r="BJ86" s="22"/>
      <c r="BN86" s="11"/>
      <c r="BS86" s="11"/>
    </row>
    <row r="87" spans="1:71" ht="13.8" customHeight="1" x14ac:dyDescent="0.3">
      <c r="A87" s="103" t="s">
        <v>447</v>
      </c>
      <c r="B87" s="103">
        <v>1217</v>
      </c>
      <c r="C87" s="104" t="s">
        <v>448</v>
      </c>
      <c r="D87" s="104"/>
      <c r="E87" s="104" t="s">
        <v>38</v>
      </c>
      <c r="F87" s="104" t="s">
        <v>449</v>
      </c>
      <c r="G87" s="104" t="s">
        <v>450</v>
      </c>
      <c r="H87" s="106" t="s">
        <v>317</v>
      </c>
      <c r="I87" s="106" t="s">
        <v>451</v>
      </c>
      <c r="J87" s="12" t="s">
        <v>312</v>
      </c>
      <c r="K87" s="13">
        <v>45334</v>
      </c>
      <c r="L87" s="14" t="s">
        <v>28</v>
      </c>
      <c r="M87" s="15">
        <f t="shared" si="31"/>
        <v>31</v>
      </c>
      <c r="N87" s="15">
        <f t="shared" si="32"/>
        <v>20</v>
      </c>
      <c r="O87" s="15">
        <f t="shared" si="33"/>
        <v>19.5</v>
      </c>
      <c r="P87" s="15">
        <f t="shared" si="34"/>
        <v>0</v>
      </c>
      <c r="Q87" s="15">
        <f t="shared" si="35"/>
        <v>10</v>
      </c>
      <c r="R87" s="15">
        <f t="shared" si="36"/>
        <v>0</v>
      </c>
      <c r="S87" s="15">
        <f t="shared" si="37"/>
        <v>1</v>
      </c>
      <c r="T87" s="15">
        <f t="shared" si="38"/>
        <v>0</v>
      </c>
      <c r="U87" s="15">
        <f t="shared" si="39"/>
        <v>1</v>
      </c>
      <c r="V87" s="16">
        <f t="shared" si="40"/>
        <v>0.5</v>
      </c>
      <c r="W87" s="15">
        <f t="shared" si="41"/>
        <v>1</v>
      </c>
      <c r="X87" s="17">
        <f t="shared" si="42"/>
        <v>0</v>
      </c>
      <c r="Y87" s="17">
        <f t="shared" si="43"/>
        <v>0</v>
      </c>
      <c r="Z87" s="16">
        <f t="shared" si="44"/>
        <v>1.5</v>
      </c>
      <c r="AA87" s="30" t="s">
        <v>31</v>
      </c>
      <c r="AB87" s="18" t="s">
        <v>30</v>
      </c>
      <c r="AC87" s="18" t="s">
        <v>30</v>
      </c>
      <c r="AD87" s="18" t="s">
        <v>30</v>
      </c>
      <c r="AE87" s="18" t="s">
        <v>30</v>
      </c>
      <c r="AF87" s="18" t="s">
        <v>30</v>
      </c>
      <c r="AG87" s="30" t="s">
        <v>31</v>
      </c>
      <c r="AH87" s="30" t="s">
        <v>31</v>
      </c>
      <c r="AI87" s="18" t="s">
        <v>30</v>
      </c>
      <c r="AJ87" s="18" t="s">
        <v>30</v>
      </c>
      <c r="AK87" s="108" t="s">
        <v>34</v>
      </c>
      <c r="AL87" s="18" t="s">
        <v>30</v>
      </c>
      <c r="AM87" s="18" t="s">
        <v>30</v>
      </c>
      <c r="AN87" s="30" t="s">
        <v>31</v>
      </c>
      <c r="AO87" s="30" t="s">
        <v>31</v>
      </c>
      <c r="AP87" s="18" t="s">
        <v>30</v>
      </c>
      <c r="AQ87" s="18" t="s">
        <v>30</v>
      </c>
      <c r="AR87" s="18" t="s">
        <v>30</v>
      </c>
      <c r="AS87" s="32" t="s">
        <v>32</v>
      </c>
      <c r="AT87" s="30" t="s">
        <v>31</v>
      </c>
      <c r="AU87" s="30" t="s">
        <v>31</v>
      </c>
      <c r="AV87" s="30" t="s">
        <v>31</v>
      </c>
      <c r="AW87" s="123" t="s">
        <v>113</v>
      </c>
      <c r="AX87" s="18" t="s">
        <v>30</v>
      </c>
      <c r="AY87" s="18" t="s">
        <v>30</v>
      </c>
      <c r="AZ87" s="18" t="s">
        <v>30</v>
      </c>
      <c r="BA87" s="18" t="s">
        <v>30</v>
      </c>
      <c r="BB87" s="30" t="s">
        <v>31</v>
      </c>
      <c r="BC87" s="30" t="s">
        <v>31</v>
      </c>
      <c r="BD87" s="18" t="s">
        <v>30</v>
      </c>
      <c r="BE87" s="18" t="s">
        <v>30</v>
      </c>
      <c r="BF87" s="19"/>
      <c r="BG87" s="20">
        <f t="shared" si="30"/>
        <v>0</v>
      </c>
      <c r="BH87" s="21"/>
      <c r="BJ87" s="22"/>
      <c r="BN87" s="11"/>
      <c r="BS87" s="11"/>
    </row>
    <row r="88" spans="1:71" x14ac:dyDescent="0.3">
      <c r="A88" s="103" t="s">
        <v>452</v>
      </c>
      <c r="B88" s="103"/>
      <c r="C88" s="104" t="s">
        <v>453</v>
      </c>
      <c r="D88" s="104"/>
      <c r="E88" s="104" t="s">
        <v>38</v>
      </c>
      <c r="F88" s="104" t="s">
        <v>449</v>
      </c>
      <c r="G88" s="104" t="s">
        <v>450</v>
      </c>
      <c r="H88" s="106" t="s">
        <v>317</v>
      </c>
      <c r="I88" s="106" t="s">
        <v>454</v>
      </c>
      <c r="J88" s="12" t="s">
        <v>35</v>
      </c>
      <c r="K88" s="13">
        <v>45847</v>
      </c>
      <c r="L88" s="14" t="s">
        <v>28</v>
      </c>
      <c r="M88" s="15">
        <f t="shared" si="31"/>
        <v>31</v>
      </c>
      <c r="N88" s="15">
        <f t="shared" si="32"/>
        <v>20</v>
      </c>
      <c r="O88" s="15">
        <f t="shared" si="33"/>
        <v>19</v>
      </c>
      <c r="P88" s="15">
        <f t="shared" si="34"/>
        <v>0</v>
      </c>
      <c r="Q88" s="15">
        <f t="shared" si="35"/>
        <v>10</v>
      </c>
      <c r="R88" s="15">
        <f t="shared" si="36"/>
        <v>0</v>
      </c>
      <c r="S88" s="15">
        <f t="shared" si="37"/>
        <v>1</v>
      </c>
      <c r="T88" s="15">
        <f t="shared" si="38"/>
        <v>0</v>
      </c>
      <c r="U88" s="15">
        <f t="shared" si="39"/>
        <v>1</v>
      </c>
      <c r="V88" s="16">
        <f t="shared" si="40"/>
        <v>1</v>
      </c>
      <c r="W88" s="15">
        <f t="shared" si="41"/>
        <v>6</v>
      </c>
      <c r="X88" s="17">
        <f t="shared" si="42"/>
        <v>0</v>
      </c>
      <c r="Y88" s="17">
        <f t="shared" si="43"/>
        <v>0</v>
      </c>
      <c r="Z88" s="16">
        <f t="shared" si="44"/>
        <v>2</v>
      </c>
      <c r="AA88" s="30" t="s">
        <v>31</v>
      </c>
      <c r="AB88" s="32" t="s">
        <v>32</v>
      </c>
      <c r="AC88" s="18" t="s">
        <v>30</v>
      </c>
      <c r="AD88" s="18" t="s">
        <v>30</v>
      </c>
      <c r="AE88" s="108" t="s">
        <v>34</v>
      </c>
      <c r="AF88" s="32" t="s">
        <v>32</v>
      </c>
      <c r="AG88" s="30" t="s">
        <v>31</v>
      </c>
      <c r="AH88" s="30" t="s">
        <v>31</v>
      </c>
      <c r="AI88" s="18" t="s">
        <v>30</v>
      </c>
      <c r="AJ88" s="18" t="s">
        <v>30</v>
      </c>
      <c r="AK88" s="18" t="s">
        <v>30</v>
      </c>
      <c r="AL88" s="32" t="s">
        <v>32</v>
      </c>
      <c r="AM88" s="18" t="s">
        <v>30</v>
      </c>
      <c r="AN88" s="30" t="s">
        <v>31</v>
      </c>
      <c r="AO88" s="30" t="s">
        <v>31</v>
      </c>
      <c r="AP88" s="18" t="s">
        <v>30</v>
      </c>
      <c r="AQ88" s="108" t="s">
        <v>34</v>
      </c>
      <c r="AR88" s="32" t="s">
        <v>32</v>
      </c>
      <c r="AS88" s="32" t="s">
        <v>32</v>
      </c>
      <c r="AT88" s="30" t="s">
        <v>31</v>
      </c>
      <c r="AU88" s="30" t="s">
        <v>31</v>
      </c>
      <c r="AV88" s="30" t="s">
        <v>31</v>
      </c>
      <c r="AW88" s="123" t="s">
        <v>113</v>
      </c>
      <c r="AX88" s="18" t="s">
        <v>30</v>
      </c>
      <c r="AY88" s="18" t="s">
        <v>30</v>
      </c>
      <c r="AZ88" s="18" t="s">
        <v>30</v>
      </c>
      <c r="BA88" s="18" t="s">
        <v>30</v>
      </c>
      <c r="BB88" s="30" t="s">
        <v>31</v>
      </c>
      <c r="BC88" s="30" t="s">
        <v>31</v>
      </c>
      <c r="BD88" s="18" t="s">
        <v>30</v>
      </c>
      <c r="BE88" s="32" t="s">
        <v>32</v>
      </c>
      <c r="BF88" s="19"/>
      <c r="BG88" s="20">
        <f t="shared" si="30"/>
        <v>0</v>
      </c>
      <c r="BH88" s="21"/>
      <c r="BJ88" s="22"/>
      <c r="BN88" s="11"/>
      <c r="BS88" s="11"/>
    </row>
    <row r="89" spans="1:71" x14ac:dyDescent="0.3">
      <c r="A89" s="103" t="s">
        <v>455</v>
      </c>
      <c r="B89" s="103"/>
      <c r="C89" s="104" t="s">
        <v>456</v>
      </c>
      <c r="D89" s="126"/>
      <c r="E89" s="104" t="s">
        <v>38</v>
      </c>
      <c r="F89" s="104" t="s">
        <v>449</v>
      </c>
      <c r="G89" s="104" t="s">
        <v>450</v>
      </c>
      <c r="H89" s="106" t="s">
        <v>317</v>
      </c>
      <c r="I89" s="106" t="s">
        <v>457</v>
      </c>
      <c r="J89" s="12" t="s">
        <v>312</v>
      </c>
      <c r="K89" s="13">
        <v>46034</v>
      </c>
      <c r="L89" s="14" t="s">
        <v>28</v>
      </c>
      <c r="M89" s="15">
        <f t="shared" si="31"/>
        <v>31</v>
      </c>
      <c r="N89" s="15">
        <f t="shared" si="32"/>
        <v>21</v>
      </c>
      <c r="O89" s="15">
        <f t="shared" si="33"/>
        <v>20</v>
      </c>
      <c r="P89" s="15">
        <f t="shared" si="34"/>
        <v>0</v>
      </c>
      <c r="Q89" s="15">
        <f t="shared" si="35"/>
        <v>10</v>
      </c>
      <c r="R89" s="15">
        <f t="shared" si="36"/>
        <v>1</v>
      </c>
      <c r="S89" s="15">
        <f t="shared" si="37"/>
        <v>0</v>
      </c>
      <c r="T89" s="15">
        <f t="shared" si="38"/>
        <v>0</v>
      </c>
      <c r="U89" s="15">
        <f t="shared" si="39"/>
        <v>0</v>
      </c>
      <c r="V89" s="16">
        <f t="shared" si="40"/>
        <v>1</v>
      </c>
      <c r="W89" s="15">
        <f t="shared" si="41"/>
        <v>0</v>
      </c>
      <c r="X89" s="17">
        <f t="shared" si="42"/>
        <v>0</v>
      </c>
      <c r="Y89" s="17">
        <f t="shared" si="43"/>
        <v>0</v>
      </c>
      <c r="Z89" s="16">
        <f t="shared" si="44"/>
        <v>1</v>
      </c>
      <c r="AA89" s="30" t="s">
        <v>31</v>
      </c>
      <c r="AB89" s="18" t="s">
        <v>30</v>
      </c>
      <c r="AC89" s="18" t="s">
        <v>30</v>
      </c>
      <c r="AD89" s="18" t="s">
        <v>30</v>
      </c>
      <c r="AE89" s="31" t="s">
        <v>133</v>
      </c>
      <c r="AF89" s="18" t="s">
        <v>30</v>
      </c>
      <c r="AG89" s="30" t="s">
        <v>31</v>
      </c>
      <c r="AH89" s="30" t="s">
        <v>31</v>
      </c>
      <c r="AI89" s="18" t="s">
        <v>30</v>
      </c>
      <c r="AJ89" s="18" t="s">
        <v>30</v>
      </c>
      <c r="AK89" s="18" t="s">
        <v>30</v>
      </c>
      <c r="AL89" s="18" t="s">
        <v>30</v>
      </c>
      <c r="AM89" s="18" t="s">
        <v>30</v>
      </c>
      <c r="AN89" s="30" t="s">
        <v>31</v>
      </c>
      <c r="AO89" s="30" t="s">
        <v>31</v>
      </c>
      <c r="AP89" s="18" t="s">
        <v>30</v>
      </c>
      <c r="AQ89" s="18" t="s">
        <v>30</v>
      </c>
      <c r="AR89" s="18" t="s">
        <v>30</v>
      </c>
      <c r="AS89" s="18" t="s">
        <v>30</v>
      </c>
      <c r="AT89" s="30" t="s">
        <v>31</v>
      </c>
      <c r="AU89" s="30" t="s">
        <v>31</v>
      </c>
      <c r="AV89" s="30" t="s">
        <v>31</v>
      </c>
      <c r="AW89" s="18" t="s">
        <v>30</v>
      </c>
      <c r="AX89" s="18" t="s">
        <v>30</v>
      </c>
      <c r="AY89" s="18" t="s">
        <v>30</v>
      </c>
      <c r="AZ89" s="18" t="s">
        <v>30</v>
      </c>
      <c r="BA89" s="18" t="s">
        <v>30</v>
      </c>
      <c r="BB89" s="30" t="s">
        <v>31</v>
      </c>
      <c r="BC89" s="30" t="s">
        <v>31</v>
      </c>
      <c r="BD89" s="18" t="s">
        <v>30</v>
      </c>
      <c r="BE89" s="18" t="s">
        <v>30</v>
      </c>
      <c r="BF89" s="19"/>
      <c r="BG89" s="20">
        <f t="shared" si="30"/>
        <v>0</v>
      </c>
      <c r="BH89" s="21"/>
      <c r="BJ89" s="22"/>
      <c r="BN89" s="11"/>
      <c r="BS89" s="11"/>
    </row>
    <row r="90" spans="1:71" ht="13.8" customHeight="1" x14ac:dyDescent="0.3">
      <c r="A90" s="103" t="s">
        <v>458</v>
      </c>
      <c r="B90" s="103">
        <v>3375</v>
      </c>
      <c r="C90" s="104" t="s">
        <v>459</v>
      </c>
      <c r="D90" s="126"/>
      <c r="E90" s="104" t="s">
        <v>309</v>
      </c>
      <c r="F90" s="104" t="s">
        <v>460</v>
      </c>
      <c r="G90" s="104" t="s">
        <v>461</v>
      </c>
      <c r="H90" s="106" t="s">
        <v>317</v>
      </c>
      <c r="I90" s="106"/>
      <c r="J90" s="12" t="s">
        <v>363</v>
      </c>
      <c r="K90" s="13">
        <v>45244</v>
      </c>
      <c r="L90" s="14" t="s">
        <v>28</v>
      </c>
      <c r="M90" s="15">
        <f t="shared" si="31"/>
        <v>31</v>
      </c>
      <c r="N90" s="15">
        <f t="shared" si="32"/>
        <v>20</v>
      </c>
      <c r="O90" s="15">
        <f t="shared" si="33"/>
        <v>20</v>
      </c>
      <c r="P90" s="15">
        <f t="shared" si="34"/>
        <v>0</v>
      </c>
      <c r="Q90" s="15">
        <f t="shared" si="35"/>
        <v>10</v>
      </c>
      <c r="R90" s="15">
        <f t="shared" si="36"/>
        <v>0</v>
      </c>
      <c r="S90" s="15">
        <f t="shared" si="37"/>
        <v>1</v>
      </c>
      <c r="T90" s="15">
        <f t="shared" si="38"/>
        <v>0</v>
      </c>
      <c r="U90" s="15">
        <f t="shared" si="39"/>
        <v>1</v>
      </c>
      <c r="V90" s="16">
        <f t="shared" si="40"/>
        <v>0</v>
      </c>
      <c r="W90" s="15">
        <f t="shared" si="41"/>
        <v>0</v>
      </c>
      <c r="X90" s="17">
        <f t="shared" si="42"/>
        <v>0</v>
      </c>
      <c r="Y90" s="17">
        <f t="shared" si="43"/>
        <v>0</v>
      </c>
      <c r="Z90" s="16">
        <f t="shared" si="44"/>
        <v>1</v>
      </c>
      <c r="AA90" s="30" t="s">
        <v>31</v>
      </c>
      <c r="AB90" s="18" t="s">
        <v>30</v>
      </c>
      <c r="AC90" s="18" t="s">
        <v>30</v>
      </c>
      <c r="AD90" s="18" t="s">
        <v>30</v>
      </c>
      <c r="AE90" s="18" t="s">
        <v>30</v>
      </c>
      <c r="AF90" s="18" t="s">
        <v>30</v>
      </c>
      <c r="AG90" s="30" t="s">
        <v>31</v>
      </c>
      <c r="AH90" s="30" t="s">
        <v>31</v>
      </c>
      <c r="AI90" s="18" t="s">
        <v>30</v>
      </c>
      <c r="AJ90" s="18" t="s">
        <v>30</v>
      </c>
      <c r="AK90" s="18" t="s">
        <v>30</v>
      </c>
      <c r="AL90" s="18" t="s">
        <v>30</v>
      </c>
      <c r="AM90" s="123" t="s">
        <v>113</v>
      </c>
      <c r="AN90" s="30" t="s">
        <v>31</v>
      </c>
      <c r="AO90" s="30" t="s">
        <v>31</v>
      </c>
      <c r="AP90" s="18" t="s">
        <v>30</v>
      </c>
      <c r="AQ90" s="18" t="s">
        <v>30</v>
      </c>
      <c r="AR90" s="18" t="s">
        <v>30</v>
      </c>
      <c r="AS90" s="18" t="s">
        <v>30</v>
      </c>
      <c r="AT90" s="30" t="s">
        <v>31</v>
      </c>
      <c r="AU90" s="30" t="s">
        <v>31</v>
      </c>
      <c r="AV90" s="30" t="s">
        <v>31</v>
      </c>
      <c r="AW90" s="18" t="s">
        <v>30</v>
      </c>
      <c r="AX90" s="18" t="s">
        <v>30</v>
      </c>
      <c r="AY90" s="18" t="s">
        <v>30</v>
      </c>
      <c r="AZ90" s="18" t="s">
        <v>30</v>
      </c>
      <c r="BA90" s="18" t="s">
        <v>30</v>
      </c>
      <c r="BB90" s="30" t="s">
        <v>31</v>
      </c>
      <c r="BC90" s="30" t="s">
        <v>31</v>
      </c>
      <c r="BD90" s="18" t="s">
        <v>30</v>
      </c>
      <c r="BE90" s="18" t="s">
        <v>30</v>
      </c>
      <c r="BF90" s="19"/>
      <c r="BG90" s="20">
        <f t="shared" si="30"/>
        <v>0</v>
      </c>
      <c r="BH90" s="21"/>
      <c r="BJ90" s="22"/>
      <c r="BN90" s="11"/>
      <c r="BS90" s="11"/>
    </row>
    <row r="91" spans="1:71" ht="13.8" customHeight="1" x14ac:dyDescent="0.3">
      <c r="A91" s="218" t="s">
        <v>462</v>
      </c>
      <c r="B91" s="218"/>
      <c r="C91" s="219" t="s">
        <v>463</v>
      </c>
      <c r="D91" s="131"/>
      <c r="E91" s="132" t="s">
        <v>230</v>
      </c>
      <c r="F91" s="132" t="s">
        <v>464</v>
      </c>
      <c r="G91" s="132" t="s">
        <v>231</v>
      </c>
      <c r="H91" s="129" t="s">
        <v>416</v>
      </c>
      <c r="I91" s="133" t="s">
        <v>465</v>
      </c>
      <c r="J91" s="12" t="s">
        <v>35</v>
      </c>
      <c r="K91" s="13">
        <v>45930</v>
      </c>
      <c r="L91" s="14" t="s">
        <v>28</v>
      </c>
      <c r="M91" s="15">
        <f t="shared" si="31"/>
        <v>31</v>
      </c>
      <c r="N91" s="15">
        <f t="shared" si="32"/>
        <v>14</v>
      </c>
      <c r="O91" s="15">
        <f t="shared" si="33"/>
        <v>14</v>
      </c>
      <c r="P91" s="15">
        <f t="shared" si="34"/>
        <v>0</v>
      </c>
      <c r="Q91" s="15">
        <f t="shared" si="35"/>
        <v>16</v>
      </c>
      <c r="R91" s="15">
        <f t="shared" si="36"/>
        <v>0</v>
      </c>
      <c r="S91" s="15">
        <f t="shared" si="37"/>
        <v>1</v>
      </c>
      <c r="T91" s="15">
        <f t="shared" si="38"/>
        <v>0</v>
      </c>
      <c r="U91" s="15">
        <f t="shared" si="39"/>
        <v>1</v>
      </c>
      <c r="V91" s="16">
        <f t="shared" si="40"/>
        <v>0</v>
      </c>
      <c r="W91" s="15">
        <f t="shared" si="41"/>
        <v>1</v>
      </c>
      <c r="X91" s="17">
        <f t="shared" si="42"/>
        <v>0</v>
      </c>
      <c r="Y91" s="17">
        <f t="shared" si="43"/>
        <v>0</v>
      </c>
      <c r="Z91" s="16">
        <f t="shared" si="44"/>
        <v>1</v>
      </c>
      <c r="AA91" s="30" t="s">
        <v>31</v>
      </c>
      <c r="AB91" s="18" t="s">
        <v>30</v>
      </c>
      <c r="AC91" s="18" t="s">
        <v>30</v>
      </c>
      <c r="AD91" s="18" t="s">
        <v>30</v>
      </c>
      <c r="AE91" s="18" t="s">
        <v>30</v>
      </c>
      <c r="AF91" s="18" t="s">
        <v>30</v>
      </c>
      <c r="AG91" s="30" t="s">
        <v>31</v>
      </c>
      <c r="AH91" s="30" t="s">
        <v>31</v>
      </c>
      <c r="AI91" s="18" t="s">
        <v>30</v>
      </c>
      <c r="AJ91" s="18" t="s">
        <v>30</v>
      </c>
      <c r="AK91" s="18" t="s">
        <v>30</v>
      </c>
      <c r="AL91" s="18" t="s">
        <v>30</v>
      </c>
      <c r="AM91" s="18" t="s">
        <v>30</v>
      </c>
      <c r="AN91" s="30" t="s">
        <v>31</v>
      </c>
      <c r="AO91" s="30" t="s">
        <v>31</v>
      </c>
      <c r="AP91" s="18" t="s">
        <v>30</v>
      </c>
      <c r="AQ91" s="18" t="s">
        <v>30</v>
      </c>
      <c r="AR91" s="18" t="s">
        <v>30</v>
      </c>
      <c r="AS91" s="30" t="s">
        <v>31</v>
      </c>
      <c r="AT91" s="30" t="s">
        <v>31</v>
      </c>
      <c r="AU91" s="30" t="s">
        <v>31</v>
      </c>
      <c r="AV91" s="30" t="s">
        <v>31</v>
      </c>
      <c r="AW91" s="220" t="s">
        <v>113</v>
      </c>
      <c r="AX91" s="32" t="s">
        <v>32</v>
      </c>
      <c r="AY91" s="217" t="s">
        <v>31</v>
      </c>
      <c r="AZ91" s="217" t="s">
        <v>31</v>
      </c>
      <c r="BA91" s="217" t="s">
        <v>31</v>
      </c>
      <c r="BB91" s="217" t="s">
        <v>31</v>
      </c>
      <c r="BC91" s="217" t="s">
        <v>31</v>
      </c>
      <c r="BD91" s="217" t="s">
        <v>31</v>
      </c>
      <c r="BE91" s="217" t="s">
        <v>31</v>
      </c>
      <c r="BF91" s="19"/>
      <c r="BG91" s="20">
        <f t="shared" si="30"/>
        <v>0</v>
      </c>
      <c r="BH91" s="21"/>
      <c r="BJ91" s="22"/>
      <c r="BN91" s="11"/>
      <c r="BS91" s="11"/>
    </row>
    <row r="92" spans="1:71" x14ac:dyDescent="0.3">
      <c r="A92" s="129" t="s">
        <v>466</v>
      </c>
      <c r="B92" s="129"/>
      <c r="C92" s="130" t="s">
        <v>467</v>
      </c>
      <c r="D92" s="131"/>
      <c r="E92" s="132" t="s">
        <v>230</v>
      </c>
      <c r="F92" s="132" t="s">
        <v>464</v>
      </c>
      <c r="G92" s="132" t="s">
        <v>231</v>
      </c>
      <c r="H92" s="129" t="s">
        <v>416</v>
      </c>
      <c r="I92" s="133" t="s">
        <v>468</v>
      </c>
      <c r="J92" s="12" t="s">
        <v>35</v>
      </c>
      <c r="K92" s="13">
        <v>45953</v>
      </c>
      <c r="L92" s="14" t="s">
        <v>28</v>
      </c>
      <c r="M92" s="15">
        <f t="shared" si="31"/>
        <v>31</v>
      </c>
      <c r="N92" s="15">
        <f t="shared" si="32"/>
        <v>20</v>
      </c>
      <c r="O92" s="15">
        <f t="shared" si="33"/>
        <v>19</v>
      </c>
      <c r="P92" s="15">
        <f t="shared" si="34"/>
        <v>0</v>
      </c>
      <c r="Q92" s="15">
        <f t="shared" si="35"/>
        <v>11</v>
      </c>
      <c r="R92" s="15">
        <f t="shared" si="36"/>
        <v>1</v>
      </c>
      <c r="S92" s="15">
        <f t="shared" si="37"/>
        <v>0</v>
      </c>
      <c r="T92" s="15">
        <f t="shared" si="38"/>
        <v>0</v>
      </c>
      <c r="U92" s="15">
        <f t="shared" si="39"/>
        <v>0</v>
      </c>
      <c r="V92" s="16">
        <f t="shared" si="40"/>
        <v>1</v>
      </c>
      <c r="W92" s="15">
        <f t="shared" si="41"/>
        <v>7</v>
      </c>
      <c r="X92" s="17">
        <f t="shared" si="42"/>
        <v>0</v>
      </c>
      <c r="Y92" s="17">
        <f t="shared" si="43"/>
        <v>0</v>
      </c>
      <c r="Z92" s="16">
        <f t="shared" si="44"/>
        <v>1</v>
      </c>
      <c r="AA92" s="30" t="s">
        <v>31</v>
      </c>
      <c r="AB92" s="32" t="s">
        <v>32</v>
      </c>
      <c r="AC92" s="18" t="s">
        <v>30</v>
      </c>
      <c r="AD92" s="32" t="s">
        <v>32</v>
      </c>
      <c r="AE92" s="32" t="s">
        <v>32</v>
      </c>
      <c r="AF92" s="18" t="s">
        <v>30</v>
      </c>
      <c r="AG92" s="30" t="s">
        <v>31</v>
      </c>
      <c r="AH92" s="30" t="s">
        <v>31</v>
      </c>
      <c r="AI92" s="18" t="s">
        <v>30</v>
      </c>
      <c r="AJ92" s="32" t="s">
        <v>32</v>
      </c>
      <c r="AK92" s="31" t="s">
        <v>133</v>
      </c>
      <c r="AL92" s="32" t="s">
        <v>32</v>
      </c>
      <c r="AM92" s="18" t="s">
        <v>30</v>
      </c>
      <c r="AN92" s="30" t="s">
        <v>31</v>
      </c>
      <c r="AO92" s="30" t="s">
        <v>31</v>
      </c>
      <c r="AP92" s="18" t="s">
        <v>30</v>
      </c>
      <c r="AQ92" s="18" t="s">
        <v>30</v>
      </c>
      <c r="AR92" s="18" t="s">
        <v>30</v>
      </c>
      <c r="AS92" s="18" t="s">
        <v>30</v>
      </c>
      <c r="AT92" s="30" t="s">
        <v>31</v>
      </c>
      <c r="AU92" s="30" t="s">
        <v>31</v>
      </c>
      <c r="AV92" s="30" t="s">
        <v>31</v>
      </c>
      <c r="AW92" s="30" t="s">
        <v>31</v>
      </c>
      <c r="AX92" s="32" t="s">
        <v>32</v>
      </c>
      <c r="AY92" s="18" t="s">
        <v>30</v>
      </c>
      <c r="AZ92" s="18" t="s">
        <v>30</v>
      </c>
      <c r="BA92" s="18" t="s">
        <v>30</v>
      </c>
      <c r="BB92" s="30" t="s">
        <v>31</v>
      </c>
      <c r="BC92" s="30" t="s">
        <v>31</v>
      </c>
      <c r="BD92" s="32" t="s">
        <v>32</v>
      </c>
      <c r="BE92" s="18" t="s">
        <v>30</v>
      </c>
      <c r="BF92" s="19"/>
      <c r="BG92" s="20">
        <f t="shared" si="30"/>
        <v>0</v>
      </c>
      <c r="BJ92" s="22"/>
      <c r="BN92" s="11"/>
      <c r="BS92" s="11"/>
    </row>
    <row r="93" spans="1:71" ht="13.8" customHeight="1" x14ac:dyDescent="0.3">
      <c r="A93" s="129" t="s">
        <v>469</v>
      </c>
      <c r="B93" s="129"/>
      <c r="C93" s="130" t="s">
        <v>470</v>
      </c>
      <c r="D93" s="131"/>
      <c r="E93" s="132" t="s">
        <v>230</v>
      </c>
      <c r="F93" s="132" t="s">
        <v>464</v>
      </c>
      <c r="G93" s="132" t="s">
        <v>231</v>
      </c>
      <c r="H93" s="129" t="s">
        <v>416</v>
      </c>
      <c r="I93" s="133" t="s">
        <v>471</v>
      </c>
      <c r="J93" s="12" t="s">
        <v>35</v>
      </c>
      <c r="K93" s="13">
        <v>46055</v>
      </c>
      <c r="L93" s="14" t="s">
        <v>28</v>
      </c>
      <c r="M93" s="15">
        <f t="shared" si="31"/>
        <v>31</v>
      </c>
      <c r="N93" s="15">
        <f t="shared" si="32"/>
        <v>18</v>
      </c>
      <c r="O93" s="15">
        <f t="shared" si="33"/>
        <v>18</v>
      </c>
      <c r="P93" s="15">
        <f t="shared" si="34"/>
        <v>0</v>
      </c>
      <c r="Q93" s="15">
        <f t="shared" si="35"/>
        <v>12</v>
      </c>
      <c r="R93" s="15">
        <f t="shared" si="36"/>
        <v>0</v>
      </c>
      <c r="S93" s="15">
        <f t="shared" si="37"/>
        <v>0</v>
      </c>
      <c r="T93" s="15">
        <f t="shared" si="38"/>
        <v>0</v>
      </c>
      <c r="U93" s="15">
        <f t="shared" si="39"/>
        <v>1</v>
      </c>
      <c r="V93" s="16">
        <f t="shared" si="40"/>
        <v>1</v>
      </c>
      <c r="W93" s="15">
        <f t="shared" si="41"/>
        <v>1</v>
      </c>
      <c r="X93" s="17">
        <f t="shared" si="42"/>
        <v>0</v>
      </c>
      <c r="Y93" s="17">
        <f t="shared" si="43"/>
        <v>0</v>
      </c>
      <c r="Z93" s="16">
        <f t="shared" si="44"/>
        <v>1</v>
      </c>
      <c r="AA93" s="30" t="s">
        <v>31</v>
      </c>
      <c r="AB93" s="32" t="s">
        <v>32</v>
      </c>
      <c r="AC93" s="18" t="s">
        <v>30</v>
      </c>
      <c r="AD93" s="18" t="s">
        <v>30</v>
      </c>
      <c r="AE93" s="18" t="s">
        <v>30</v>
      </c>
      <c r="AF93" s="18" t="s">
        <v>30</v>
      </c>
      <c r="AG93" s="30" t="s">
        <v>31</v>
      </c>
      <c r="AH93" s="30" t="s">
        <v>31</v>
      </c>
      <c r="AI93" s="18" t="s">
        <v>30</v>
      </c>
      <c r="AJ93" s="18" t="s">
        <v>30</v>
      </c>
      <c r="AK93" s="18" t="s">
        <v>30</v>
      </c>
      <c r="AL93" s="18" t="s">
        <v>30</v>
      </c>
      <c r="AM93" s="18" t="s">
        <v>30</v>
      </c>
      <c r="AN93" s="30" t="s">
        <v>31</v>
      </c>
      <c r="AO93" s="30" t="s">
        <v>31</v>
      </c>
      <c r="AP93" s="18" t="s">
        <v>30</v>
      </c>
      <c r="AQ93" s="18" t="s">
        <v>30</v>
      </c>
      <c r="AR93" s="31" t="s">
        <v>116</v>
      </c>
      <c r="AS93" s="30" t="s">
        <v>31</v>
      </c>
      <c r="AT93" s="30" t="s">
        <v>31</v>
      </c>
      <c r="AU93" s="30" t="s">
        <v>31</v>
      </c>
      <c r="AV93" s="30" t="s">
        <v>31</v>
      </c>
      <c r="AW93" s="30" t="s">
        <v>31</v>
      </c>
      <c r="AX93" s="18" t="s">
        <v>30</v>
      </c>
      <c r="AY93" s="18" t="s">
        <v>30</v>
      </c>
      <c r="AZ93" s="18" t="s">
        <v>30</v>
      </c>
      <c r="BA93" s="18" t="s">
        <v>30</v>
      </c>
      <c r="BB93" s="30" t="s">
        <v>31</v>
      </c>
      <c r="BC93" s="30" t="s">
        <v>31</v>
      </c>
      <c r="BD93" s="18" t="s">
        <v>30</v>
      </c>
      <c r="BE93" s="18" t="s">
        <v>30</v>
      </c>
      <c r="BF93" s="19"/>
      <c r="BG93" s="20">
        <f t="shared" si="30"/>
        <v>0</v>
      </c>
      <c r="BH93" s="21"/>
      <c r="BJ93" s="22"/>
      <c r="BN93" s="11"/>
      <c r="BS93" s="11"/>
    </row>
    <row r="94" spans="1:71" ht="13.8" customHeight="1" x14ac:dyDescent="0.3">
      <c r="A94" s="129" t="s">
        <v>472</v>
      </c>
      <c r="B94" s="129"/>
      <c r="C94" s="130" t="s">
        <v>473</v>
      </c>
      <c r="D94" s="131"/>
      <c r="E94" s="132" t="s">
        <v>230</v>
      </c>
      <c r="F94" s="132" t="s">
        <v>464</v>
      </c>
      <c r="G94" s="132" t="s">
        <v>231</v>
      </c>
      <c r="H94" s="129" t="s">
        <v>416</v>
      </c>
      <c r="I94" s="133" t="s">
        <v>474</v>
      </c>
      <c r="J94" s="12" t="s">
        <v>35</v>
      </c>
      <c r="K94" s="13">
        <v>46063</v>
      </c>
      <c r="L94" s="14" t="s">
        <v>28</v>
      </c>
      <c r="M94" s="15">
        <f t="shared" si="31"/>
        <v>31</v>
      </c>
      <c r="N94" s="15">
        <f t="shared" si="32"/>
        <v>19</v>
      </c>
      <c r="O94" s="15">
        <f t="shared" si="33"/>
        <v>18.5</v>
      </c>
      <c r="P94" s="15">
        <f t="shared" si="34"/>
        <v>0</v>
      </c>
      <c r="Q94" s="15">
        <f t="shared" si="35"/>
        <v>10</v>
      </c>
      <c r="R94" s="15">
        <f t="shared" si="36"/>
        <v>0</v>
      </c>
      <c r="S94" s="15">
        <f t="shared" si="37"/>
        <v>0</v>
      </c>
      <c r="T94" s="15">
        <f t="shared" si="38"/>
        <v>0</v>
      </c>
      <c r="U94" s="15">
        <f t="shared" si="39"/>
        <v>2</v>
      </c>
      <c r="V94" s="16">
        <f t="shared" si="40"/>
        <v>2.5</v>
      </c>
      <c r="W94" s="15">
        <f t="shared" si="41"/>
        <v>0</v>
      </c>
      <c r="X94" s="17">
        <f t="shared" si="42"/>
        <v>0</v>
      </c>
      <c r="Y94" s="17">
        <f t="shared" si="43"/>
        <v>0</v>
      </c>
      <c r="Z94" s="16">
        <f t="shared" si="44"/>
        <v>2.5</v>
      </c>
      <c r="AA94" s="30" t="s">
        <v>31</v>
      </c>
      <c r="AB94" s="18" t="s">
        <v>30</v>
      </c>
      <c r="AC94" s="18" t="s">
        <v>30</v>
      </c>
      <c r="AD94" s="18" t="s">
        <v>30</v>
      </c>
      <c r="AE94" s="18" t="s">
        <v>30</v>
      </c>
      <c r="AF94" s="108" t="s">
        <v>34</v>
      </c>
      <c r="AG94" s="30" t="s">
        <v>31</v>
      </c>
      <c r="AH94" s="30" t="s">
        <v>31</v>
      </c>
      <c r="AI94" s="18" t="s">
        <v>30</v>
      </c>
      <c r="AJ94" s="18" t="s">
        <v>30</v>
      </c>
      <c r="AK94" s="18" t="s">
        <v>30</v>
      </c>
      <c r="AL94" s="18" t="s">
        <v>30</v>
      </c>
      <c r="AM94" s="18" t="s">
        <v>30</v>
      </c>
      <c r="AN94" s="30" t="s">
        <v>31</v>
      </c>
      <c r="AO94" s="30" t="s">
        <v>31</v>
      </c>
      <c r="AP94" s="18" t="s">
        <v>30</v>
      </c>
      <c r="AQ94" s="18" t="s">
        <v>30</v>
      </c>
      <c r="AR94" s="18" t="s">
        <v>30</v>
      </c>
      <c r="AS94" s="18" t="s">
        <v>30</v>
      </c>
      <c r="AT94" s="30" t="s">
        <v>31</v>
      </c>
      <c r="AU94" s="30" t="s">
        <v>31</v>
      </c>
      <c r="AV94" s="30" t="s">
        <v>31</v>
      </c>
      <c r="AW94" s="31" t="s">
        <v>116</v>
      </c>
      <c r="AX94" s="18" t="s">
        <v>30</v>
      </c>
      <c r="AY94" s="18" t="s">
        <v>30</v>
      </c>
      <c r="AZ94" s="31" t="s">
        <v>116</v>
      </c>
      <c r="BA94" s="18" t="s">
        <v>30</v>
      </c>
      <c r="BB94" s="30" t="s">
        <v>31</v>
      </c>
      <c r="BC94" s="30" t="s">
        <v>31</v>
      </c>
      <c r="BD94" s="18" t="s">
        <v>30</v>
      </c>
      <c r="BE94" s="18" t="s">
        <v>30</v>
      </c>
      <c r="BF94" s="19"/>
      <c r="BG94" s="20">
        <f t="shared" si="30"/>
        <v>0</v>
      </c>
      <c r="BH94" s="21"/>
      <c r="BJ94" s="22"/>
      <c r="BN94" s="11"/>
      <c r="BS94" s="11"/>
    </row>
    <row r="95" spans="1:71" ht="13.8" customHeight="1" x14ac:dyDescent="0.3">
      <c r="A95" s="129" t="s">
        <v>475</v>
      </c>
      <c r="B95" s="129"/>
      <c r="C95" s="130" t="s">
        <v>476</v>
      </c>
      <c r="D95" s="131"/>
      <c r="E95" s="132" t="s">
        <v>230</v>
      </c>
      <c r="F95" s="132" t="s">
        <v>464</v>
      </c>
      <c r="G95" s="132" t="s">
        <v>231</v>
      </c>
      <c r="H95" s="129" t="s">
        <v>416</v>
      </c>
      <c r="I95" s="133" t="s">
        <v>477</v>
      </c>
      <c r="J95" s="12"/>
      <c r="K95" s="13">
        <v>46071</v>
      </c>
      <c r="L95" s="14" t="s">
        <v>28</v>
      </c>
      <c r="M95" s="15">
        <f t="shared" si="31"/>
        <v>31</v>
      </c>
      <c r="N95" s="15">
        <f t="shared" si="32"/>
        <v>21</v>
      </c>
      <c r="O95" s="15">
        <f t="shared" si="33"/>
        <v>20</v>
      </c>
      <c r="P95" s="15">
        <f t="shared" si="34"/>
        <v>0</v>
      </c>
      <c r="Q95" s="15">
        <f t="shared" si="35"/>
        <v>10</v>
      </c>
      <c r="R95" s="15">
        <f t="shared" si="36"/>
        <v>1</v>
      </c>
      <c r="S95" s="15">
        <f t="shared" si="37"/>
        <v>0</v>
      </c>
      <c r="T95" s="15">
        <f t="shared" si="38"/>
        <v>0</v>
      </c>
      <c r="U95" s="15">
        <f t="shared" si="39"/>
        <v>0</v>
      </c>
      <c r="V95" s="16">
        <f t="shared" si="40"/>
        <v>1</v>
      </c>
      <c r="W95" s="15">
        <f t="shared" si="41"/>
        <v>1</v>
      </c>
      <c r="X95" s="17">
        <f t="shared" si="42"/>
        <v>0</v>
      </c>
      <c r="Y95" s="17">
        <f t="shared" si="43"/>
        <v>0</v>
      </c>
      <c r="Z95" s="16">
        <f t="shared" si="44"/>
        <v>1</v>
      </c>
      <c r="AA95" s="30" t="s">
        <v>31</v>
      </c>
      <c r="AB95" s="18" t="s">
        <v>30</v>
      </c>
      <c r="AC95" s="18" t="s">
        <v>30</v>
      </c>
      <c r="AD95" s="18" t="s">
        <v>30</v>
      </c>
      <c r="AE95" s="18" t="s">
        <v>30</v>
      </c>
      <c r="AF95" s="31" t="s">
        <v>133</v>
      </c>
      <c r="AG95" s="30" t="s">
        <v>31</v>
      </c>
      <c r="AH95" s="30" t="s">
        <v>31</v>
      </c>
      <c r="AI95" s="32" t="s">
        <v>32</v>
      </c>
      <c r="AJ95" s="18" t="s">
        <v>30</v>
      </c>
      <c r="AK95" s="18" t="s">
        <v>30</v>
      </c>
      <c r="AL95" s="18" t="s">
        <v>30</v>
      </c>
      <c r="AM95" s="18" t="s">
        <v>30</v>
      </c>
      <c r="AN95" s="30" t="s">
        <v>31</v>
      </c>
      <c r="AO95" s="30" t="s">
        <v>31</v>
      </c>
      <c r="AP95" s="18" t="s">
        <v>30</v>
      </c>
      <c r="AQ95" s="18" t="s">
        <v>30</v>
      </c>
      <c r="AR95" s="18" t="s">
        <v>30</v>
      </c>
      <c r="AS95" s="18" t="s">
        <v>30</v>
      </c>
      <c r="AT95" s="30" t="s">
        <v>31</v>
      </c>
      <c r="AU95" s="30" t="s">
        <v>31</v>
      </c>
      <c r="AV95" s="30" t="s">
        <v>31</v>
      </c>
      <c r="AW95" s="18" t="s">
        <v>30</v>
      </c>
      <c r="AX95" s="18" t="s">
        <v>30</v>
      </c>
      <c r="AY95" s="18" t="s">
        <v>30</v>
      </c>
      <c r="AZ95" s="18" t="s">
        <v>30</v>
      </c>
      <c r="BA95" s="18" t="s">
        <v>30</v>
      </c>
      <c r="BB95" s="30" t="s">
        <v>31</v>
      </c>
      <c r="BC95" s="30" t="s">
        <v>31</v>
      </c>
      <c r="BD95" s="18" t="s">
        <v>30</v>
      </c>
      <c r="BE95" s="18" t="s">
        <v>30</v>
      </c>
      <c r="BF95" s="19"/>
      <c r="BG95" s="20">
        <f t="shared" si="30"/>
        <v>0</v>
      </c>
      <c r="BH95" s="21"/>
      <c r="BJ95" s="22"/>
      <c r="BN95" s="11"/>
      <c r="BS95" s="11"/>
    </row>
    <row r="96" spans="1:71" ht="13.8" customHeight="1" x14ac:dyDescent="0.3">
      <c r="A96" s="129" t="s">
        <v>478</v>
      </c>
      <c r="B96" s="129"/>
      <c r="C96" s="130" t="s">
        <v>479</v>
      </c>
      <c r="D96" s="23"/>
      <c r="E96" s="132" t="s">
        <v>230</v>
      </c>
      <c r="F96" s="132" t="s">
        <v>464</v>
      </c>
      <c r="G96" s="132" t="s">
        <v>231</v>
      </c>
      <c r="H96" s="129" t="s">
        <v>416</v>
      </c>
      <c r="I96" s="133" t="s">
        <v>483</v>
      </c>
      <c r="J96" s="12"/>
      <c r="K96" s="13">
        <v>46078</v>
      </c>
      <c r="L96" s="14" t="s">
        <v>28</v>
      </c>
      <c r="M96" s="15">
        <f t="shared" si="31"/>
        <v>31</v>
      </c>
      <c r="N96" s="15">
        <f t="shared" si="32"/>
        <v>21</v>
      </c>
      <c r="O96" s="15">
        <f t="shared" si="33"/>
        <v>21</v>
      </c>
      <c r="P96" s="15">
        <f t="shared" si="34"/>
        <v>0</v>
      </c>
      <c r="Q96" s="15">
        <f t="shared" si="35"/>
        <v>10</v>
      </c>
      <c r="R96" s="15">
        <f t="shared" si="36"/>
        <v>0</v>
      </c>
      <c r="S96" s="15">
        <f t="shared" si="37"/>
        <v>0</v>
      </c>
      <c r="T96" s="15">
        <f t="shared" si="38"/>
        <v>0</v>
      </c>
      <c r="U96" s="15">
        <f t="shared" si="39"/>
        <v>0</v>
      </c>
      <c r="V96" s="16">
        <f t="shared" si="40"/>
        <v>0</v>
      </c>
      <c r="W96" s="15">
        <f t="shared" si="41"/>
        <v>0</v>
      </c>
      <c r="X96" s="17">
        <f t="shared" si="42"/>
        <v>0</v>
      </c>
      <c r="Y96" s="17">
        <f t="shared" si="43"/>
        <v>0</v>
      </c>
      <c r="Z96" s="16">
        <f t="shared" si="44"/>
        <v>0</v>
      </c>
      <c r="AA96" s="30" t="s">
        <v>31</v>
      </c>
      <c r="AB96" s="18" t="s">
        <v>30</v>
      </c>
      <c r="AC96" s="18" t="s">
        <v>30</v>
      </c>
      <c r="AD96" s="18" t="s">
        <v>30</v>
      </c>
      <c r="AE96" s="18" t="s">
        <v>30</v>
      </c>
      <c r="AF96" s="18" t="s">
        <v>30</v>
      </c>
      <c r="AG96" s="30" t="s">
        <v>31</v>
      </c>
      <c r="AH96" s="30" t="s">
        <v>31</v>
      </c>
      <c r="AI96" s="18" t="s">
        <v>30</v>
      </c>
      <c r="AJ96" s="18" t="s">
        <v>30</v>
      </c>
      <c r="AK96" s="18" t="s">
        <v>30</v>
      </c>
      <c r="AL96" s="18" t="s">
        <v>30</v>
      </c>
      <c r="AM96" s="18" t="s">
        <v>30</v>
      </c>
      <c r="AN96" s="30" t="s">
        <v>31</v>
      </c>
      <c r="AO96" s="30" t="s">
        <v>31</v>
      </c>
      <c r="AP96" s="18" t="s">
        <v>30</v>
      </c>
      <c r="AQ96" s="18" t="s">
        <v>30</v>
      </c>
      <c r="AR96" s="18" t="s">
        <v>30</v>
      </c>
      <c r="AS96" s="18" t="s">
        <v>30</v>
      </c>
      <c r="AT96" s="30" t="s">
        <v>31</v>
      </c>
      <c r="AU96" s="30" t="s">
        <v>31</v>
      </c>
      <c r="AV96" s="30" t="s">
        <v>31</v>
      </c>
      <c r="AW96" s="18" t="s">
        <v>30</v>
      </c>
      <c r="AX96" s="18" t="s">
        <v>30</v>
      </c>
      <c r="AY96" s="18" t="s">
        <v>30</v>
      </c>
      <c r="AZ96" s="18" t="s">
        <v>30</v>
      </c>
      <c r="BA96" s="18" t="s">
        <v>30</v>
      </c>
      <c r="BB96" s="30" t="s">
        <v>31</v>
      </c>
      <c r="BC96" s="30" t="s">
        <v>31</v>
      </c>
      <c r="BD96" s="18" t="s">
        <v>30</v>
      </c>
      <c r="BE96" s="18" t="s">
        <v>30</v>
      </c>
      <c r="BF96" s="19"/>
      <c r="BG96" s="20">
        <f t="shared" si="30"/>
        <v>0</v>
      </c>
      <c r="BH96" s="21"/>
      <c r="BJ96" s="22"/>
      <c r="BN96" s="11"/>
      <c r="BS96" s="11"/>
    </row>
    <row r="97" spans="1:71" ht="13.8" customHeight="1" x14ac:dyDescent="0.3">
      <c r="A97" s="129" t="s">
        <v>481</v>
      </c>
      <c r="B97" s="129"/>
      <c r="C97" s="130" t="s">
        <v>482</v>
      </c>
      <c r="D97" s="23"/>
      <c r="E97" s="132" t="s">
        <v>230</v>
      </c>
      <c r="F97" s="132" t="s">
        <v>464</v>
      </c>
      <c r="G97" s="132" t="s">
        <v>231</v>
      </c>
      <c r="H97" s="129" t="s">
        <v>416</v>
      </c>
      <c r="I97" s="133" t="s">
        <v>480</v>
      </c>
      <c r="J97" s="12"/>
      <c r="K97" s="13">
        <v>46078</v>
      </c>
      <c r="L97" s="14" t="s">
        <v>28</v>
      </c>
      <c r="M97" s="15">
        <f t="shared" si="31"/>
        <v>31</v>
      </c>
      <c r="N97" s="15">
        <f t="shared" si="32"/>
        <v>21</v>
      </c>
      <c r="O97" s="15">
        <f t="shared" si="33"/>
        <v>20</v>
      </c>
      <c r="P97" s="15">
        <f t="shared" si="34"/>
        <v>0</v>
      </c>
      <c r="Q97" s="15">
        <f t="shared" si="35"/>
        <v>10</v>
      </c>
      <c r="R97" s="15">
        <f t="shared" si="36"/>
        <v>1</v>
      </c>
      <c r="S97" s="15">
        <f t="shared" si="37"/>
        <v>0</v>
      </c>
      <c r="T97" s="15">
        <f t="shared" si="38"/>
        <v>0</v>
      </c>
      <c r="U97" s="15">
        <f t="shared" si="39"/>
        <v>0</v>
      </c>
      <c r="V97" s="16">
        <f t="shared" si="40"/>
        <v>1</v>
      </c>
      <c r="W97" s="15">
        <f t="shared" si="41"/>
        <v>7</v>
      </c>
      <c r="X97" s="17">
        <f t="shared" si="42"/>
        <v>0</v>
      </c>
      <c r="Y97" s="17">
        <f t="shared" si="43"/>
        <v>0</v>
      </c>
      <c r="Z97" s="16">
        <f t="shared" si="44"/>
        <v>1</v>
      </c>
      <c r="AA97" s="30" t="s">
        <v>31</v>
      </c>
      <c r="AB97" s="18" t="s">
        <v>30</v>
      </c>
      <c r="AC97" s="18" t="s">
        <v>30</v>
      </c>
      <c r="AD97" s="18" t="s">
        <v>30</v>
      </c>
      <c r="AE97" s="32" t="s">
        <v>32</v>
      </c>
      <c r="AF97" s="32" t="s">
        <v>32</v>
      </c>
      <c r="AG97" s="30" t="s">
        <v>31</v>
      </c>
      <c r="AH97" s="30" t="s">
        <v>31</v>
      </c>
      <c r="AI97" s="18" t="s">
        <v>30</v>
      </c>
      <c r="AJ97" s="18" t="s">
        <v>30</v>
      </c>
      <c r="AK97" s="18" t="s">
        <v>30</v>
      </c>
      <c r="AL97" s="18" t="s">
        <v>30</v>
      </c>
      <c r="AM97" s="18" t="s">
        <v>30</v>
      </c>
      <c r="AN97" s="30" t="s">
        <v>31</v>
      </c>
      <c r="AO97" s="30" t="s">
        <v>31</v>
      </c>
      <c r="AP97" s="31" t="s">
        <v>133</v>
      </c>
      <c r="AQ97" s="18" t="s">
        <v>30</v>
      </c>
      <c r="AR97" s="32" t="s">
        <v>32</v>
      </c>
      <c r="AS97" s="18" t="s">
        <v>30</v>
      </c>
      <c r="AT97" s="30" t="s">
        <v>31</v>
      </c>
      <c r="AU97" s="30" t="s">
        <v>31</v>
      </c>
      <c r="AV97" s="30" t="s">
        <v>31</v>
      </c>
      <c r="AW97" s="18" t="s">
        <v>30</v>
      </c>
      <c r="AX97" s="32" t="s">
        <v>32</v>
      </c>
      <c r="AY97" s="32" t="s">
        <v>32</v>
      </c>
      <c r="AZ97" s="18" t="s">
        <v>30</v>
      </c>
      <c r="BA97" s="32" t="s">
        <v>32</v>
      </c>
      <c r="BB97" s="30" t="s">
        <v>31</v>
      </c>
      <c r="BC97" s="30" t="s">
        <v>31</v>
      </c>
      <c r="BD97" s="32" t="s">
        <v>32</v>
      </c>
      <c r="BE97" s="18" t="s">
        <v>30</v>
      </c>
      <c r="BF97" s="19"/>
      <c r="BG97" s="20">
        <f t="shared" si="30"/>
        <v>0</v>
      </c>
      <c r="BH97" s="21"/>
      <c r="BJ97" s="22"/>
      <c r="BN97" s="11"/>
      <c r="BS97" s="11"/>
    </row>
    <row r="98" spans="1:71" ht="15" customHeight="1" x14ac:dyDescent="0.3">
      <c r="A98" s="134" t="s">
        <v>486</v>
      </c>
      <c r="B98" s="134">
        <v>2081</v>
      </c>
      <c r="C98" s="33" t="s">
        <v>487</v>
      </c>
      <c r="D98" s="33"/>
      <c r="E98" s="33" t="s">
        <v>186</v>
      </c>
      <c r="F98" s="135" t="s">
        <v>315</v>
      </c>
      <c r="G98" s="33" t="s">
        <v>488</v>
      </c>
      <c r="H98" s="136" t="s">
        <v>489</v>
      </c>
      <c r="I98" s="34"/>
      <c r="J98" s="12" t="s">
        <v>202</v>
      </c>
      <c r="K98" s="13">
        <v>44075</v>
      </c>
      <c r="L98" s="14" t="s">
        <v>28</v>
      </c>
      <c r="M98" s="15">
        <f t="shared" si="31"/>
        <v>31</v>
      </c>
      <c r="N98" s="15">
        <f t="shared" si="32"/>
        <v>20</v>
      </c>
      <c r="O98" s="15">
        <f t="shared" si="33"/>
        <v>20</v>
      </c>
      <c r="P98" s="15">
        <f t="shared" si="34"/>
        <v>1</v>
      </c>
      <c r="Q98" s="15">
        <f t="shared" si="35"/>
        <v>10</v>
      </c>
      <c r="R98" s="15">
        <f t="shared" si="36"/>
        <v>0</v>
      </c>
      <c r="S98" s="15">
        <f t="shared" si="37"/>
        <v>0</v>
      </c>
      <c r="T98" s="15">
        <f t="shared" si="38"/>
        <v>0</v>
      </c>
      <c r="U98" s="15">
        <f t="shared" si="39"/>
        <v>1</v>
      </c>
      <c r="V98" s="16">
        <f t="shared" si="40"/>
        <v>0</v>
      </c>
      <c r="W98" s="15">
        <f t="shared" si="41"/>
        <v>0</v>
      </c>
      <c r="X98" s="17">
        <f t="shared" si="42"/>
        <v>0</v>
      </c>
      <c r="Y98" s="17">
        <f t="shared" si="43"/>
        <v>0</v>
      </c>
      <c r="Z98" s="16">
        <f t="shared" si="44"/>
        <v>1</v>
      </c>
      <c r="AA98" s="30" t="s">
        <v>31</v>
      </c>
      <c r="AB98" s="32" t="s">
        <v>30</v>
      </c>
      <c r="AC98" s="108" t="s">
        <v>30</v>
      </c>
      <c r="AD98" s="108" t="s">
        <v>30</v>
      </c>
      <c r="AE98" s="18" t="s">
        <v>30</v>
      </c>
      <c r="AF98" s="18" t="s">
        <v>30</v>
      </c>
      <c r="AG98" s="30" t="s">
        <v>31</v>
      </c>
      <c r="AH98" s="30" t="s">
        <v>31</v>
      </c>
      <c r="AI98" s="108" t="s">
        <v>30</v>
      </c>
      <c r="AJ98" s="18" t="s">
        <v>30</v>
      </c>
      <c r="AK98" s="18" t="s">
        <v>30</v>
      </c>
      <c r="AL98" s="108" t="s">
        <v>30</v>
      </c>
      <c r="AM98" s="18" t="s">
        <v>30</v>
      </c>
      <c r="AN98" s="30" t="s">
        <v>31</v>
      </c>
      <c r="AO98" s="30" t="s">
        <v>31</v>
      </c>
      <c r="AP98" s="18" t="s">
        <v>30</v>
      </c>
      <c r="AQ98" s="18" t="s">
        <v>30</v>
      </c>
      <c r="AR98" s="32" t="s">
        <v>30</v>
      </c>
      <c r="AS98" s="32" t="s">
        <v>30</v>
      </c>
      <c r="AT98" s="30" t="s">
        <v>31</v>
      </c>
      <c r="AU98" s="30" t="s">
        <v>31</v>
      </c>
      <c r="AV98" s="30" t="s">
        <v>31</v>
      </c>
      <c r="AW98" s="30" t="s">
        <v>108</v>
      </c>
      <c r="AX98" s="32" t="s">
        <v>30</v>
      </c>
      <c r="AY98" s="108" t="s">
        <v>30</v>
      </c>
      <c r="AZ98" s="108" t="s">
        <v>30</v>
      </c>
      <c r="BA98" s="108" t="s">
        <v>30</v>
      </c>
      <c r="BB98" s="30" t="s">
        <v>31</v>
      </c>
      <c r="BC98" s="30" t="s">
        <v>31</v>
      </c>
      <c r="BD98" s="108" t="s">
        <v>30</v>
      </c>
      <c r="BE98" s="108" t="s">
        <v>30</v>
      </c>
      <c r="BG98" s="20">
        <f t="shared" si="30"/>
        <v>0</v>
      </c>
      <c r="BH98" s="21"/>
      <c r="BJ98" s="22"/>
      <c r="BS98" s="11"/>
    </row>
    <row r="99" spans="1:71" ht="15" customHeight="1" x14ac:dyDescent="0.3">
      <c r="A99" s="134" t="s">
        <v>493</v>
      </c>
      <c r="B99" s="134">
        <v>3354</v>
      </c>
      <c r="C99" s="33" t="s">
        <v>494</v>
      </c>
      <c r="D99" s="33"/>
      <c r="E99" s="33" t="s">
        <v>495</v>
      </c>
      <c r="F99" s="135" t="s">
        <v>496</v>
      </c>
      <c r="G99" s="33" t="s">
        <v>497</v>
      </c>
      <c r="H99" s="136" t="s">
        <v>498</v>
      </c>
      <c r="I99" s="34"/>
      <c r="J99" s="12" t="s">
        <v>499</v>
      </c>
      <c r="K99" s="13">
        <v>44968</v>
      </c>
      <c r="L99" s="14" t="s">
        <v>28</v>
      </c>
      <c r="M99" s="15">
        <f t="shared" si="31"/>
        <v>31</v>
      </c>
      <c r="N99" s="15">
        <f t="shared" si="32"/>
        <v>23</v>
      </c>
      <c r="O99" s="15">
        <f t="shared" si="33"/>
        <v>23</v>
      </c>
      <c r="P99" s="15">
        <f t="shared" si="34"/>
        <v>0</v>
      </c>
      <c r="Q99" s="15">
        <f t="shared" si="35"/>
        <v>7</v>
      </c>
      <c r="R99" s="15">
        <f t="shared" si="36"/>
        <v>0</v>
      </c>
      <c r="S99" s="15">
        <f t="shared" si="37"/>
        <v>1</v>
      </c>
      <c r="T99" s="15">
        <f t="shared" si="38"/>
        <v>0</v>
      </c>
      <c r="U99" s="15">
        <f t="shared" si="39"/>
        <v>1</v>
      </c>
      <c r="V99" s="16">
        <f t="shared" si="40"/>
        <v>0</v>
      </c>
      <c r="W99" s="15">
        <f t="shared" si="41"/>
        <v>0</v>
      </c>
      <c r="X99" s="17">
        <f t="shared" si="42"/>
        <v>0</v>
      </c>
      <c r="Y99" s="17">
        <f t="shared" si="43"/>
        <v>0</v>
      </c>
      <c r="Z99" s="16">
        <f t="shared" si="44"/>
        <v>1</v>
      </c>
      <c r="AA99" s="30" t="s">
        <v>31</v>
      </c>
      <c r="AB99" s="18" t="s">
        <v>30</v>
      </c>
      <c r="AC99" s="18" t="s">
        <v>30</v>
      </c>
      <c r="AD99" s="18" t="s">
        <v>30</v>
      </c>
      <c r="AE99" s="18" t="s">
        <v>30</v>
      </c>
      <c r="AF99" s="18" t="s">
        <v>30</v>
      </c>
      <c r="AG99" s="18" t="s">
        <v>30</v>
      </c>
      <c r="AH99" s="30" t="s">
        <v>31</v>
      </c>
      <c r="AI99" s="18" t="s">
        <v>30</v>
      </c>
      <c r="AJ99" s="18" t="s">
        <v>30</v>
      </c>
      <c r="AK99" s="18" t="s">
        <v>30</v>
      </c>
      <c r="AL99" s="18" t="s">
        <v>30</v>
      </c>
      <c r="AM99" s="18" t="s">
        <v>30</v>
      </c>
      <c r="AN99" s="18" t="s">
        <v>30</v>
      </c>
      <c r="AO99" s="30" t="s">
        <v>31</v>
      </c>
      <c r="AP99" s="18" t="s">
        <v>30</v>
      </c>
      <c r="AQ99" s="18" t="s">
        <v>30</v>
      </c>
      <c r="AR99" s="18" t="s">
        <v>30</v>
      </c>
      <c r="AS99" s="18" t="s">
        <v>30</v>
      </c>
      <c r="AT99" s="30" t="s">
        <v>31</v>
      </c>
      <c r="AU99" s="30" t="s">
        <v>31</v>
      </c>
      <c r="AV99" s="30" t="s">
        <v>31</v>
      </c>
      <c r="AW99" s="18" t="s">
        <v>30</v>
      </c>
      <c r="AX99" s="123" t="s">
        <v>113</v>
      </c>
      <c r="AY99" s="18" t="s">
        <v>30</v>
      </c>
      <c r="AZ99" s="18" t="s">
        <v>30</v>
      </c>
      <c r="BA99" s="18" t="s">
        <v>30</v>
      </c>
      <c r="BB99" s="18" t="s">
        <v>30</v>
      </c>
      <c r="BC99" s="30" t="s">
        <v>31</v>
      </c>
      <c r="BD99" s="18" t="s">
        <v>30</v>
      </c>
      <c r="BE99" s="18" t="s">
        <v>30</v>
      </c>
      <c r="BF99" s="19"/>
      <c r="BG99" s="20">
        <f t="shared" si="30"/>
        <v>0</v>
      </c>
      <c r="BH99" s="21"/>
      <c r="BJ99" s="22"/>
      <c r="BN99" s="11"/>
      <c r="BS99" s="11"/>
    </row>
    <row r="100" spans="1:71" ht="15" customHeight="1" x14ac:dyDescent="0.3">
      <c r="A100" s="134" t="s">
        <v>500</v>
      </c>
      <c r="B100" s="134">
        <v>3355</v>
      </c>
      <c r="C100" s="33" t="s">
        <v>501</v>
      </c>
      <c r="D100" s="33"/>
      <c r="E100" s="33" t="s">
        <v>495</v>
      </c>
      <c r="F100" s="135" t="s">
        <v>496</v>
      </c>
      <c r="G100" s="33" t="s">
        <v>497</v>
      </c>
      <c r="H100" s="136" t="s">
        <v>498</v>
      </c>
      <c r="I100" s="34"/>
      <c r="J100" s="12" t="s">
        <v>502</v>
      </c>
      <c r="K100" s="13">
        <v>44968</v>
      </c>
      <c r="L100" s="14" t="s">
        <v>28</v>
      </c>
      <c r="M100" s="15">
        <f t="shared" si="31"/>
        <v>31</v>
      </c>
      <c r="N100" s="15">
        <f t="shared" si="32"/>
        <v>22</v>
      </c>
      <c r="O100" s="15">
        <f t="shared" si="33"/>
        <v>22</v>
      </c>
      <c r="P100" s="15">
        <f t="shared" si="34"/>
        <v>0</v>
      </c>
      <c r="Q100" s="15">
        <f t="shared" si="35"/>
        <v>9</v>
      </c>
      <c r="R100" s="15">
        <f t="shared" si="36"/>
        <v>0</v>
      </c>
      <c r="S100" s="15">
        <f t="shared" si="37"/>
        <v>0</v>
      </c>
      <c r="T100" s="15">
        <f t="shared" si="38"/>
        <v>0</v>
      </c>
      <c r="U100" s="15">
        <f t="shared" si="39"/>
        <v>0</v>
      </c>
      <c r="V100" s="16">
        <f t="shared" si="40"/>
        <v>0</v>
      </c>
      <c r="W100" s="15">
        <f t="shared" si="41"/>
        <v>0</v>
      </c>
      <c r="X100" s="17">
        <f t="shared" si="42"/>
        <v>0</v>
      </c>
      <c r="Y100" s="17">
        <f t="shared" si="43"/>
        <v>0</v>
      </c>
      <c r="Z100" s="16">
        <f t="shared" si="44"/>
        <v>0</v>
      </c>
      <c r="AA100" s="30" t="s">
        <v>31</v>
      </c>
      <c r="AB100" s="18" t="s">
        <v>30</v>
      </c>
      <c r="AC100" s="18" t="s">
        <v>30</v>
      </c>
      <c r="AD100" s="18" t="s">
        <v>30</v>
      </c>
      <c r="AE100" s="18" t="s">
        <v>30</v>
      </c>
      <c r="AF100" s="18" t="s">
        <v>30</v>
      </c>
      <c r="AG100" s="30" t="s">
        <v>31</v>
      </c>
      <c r="AH100" s="30" t="s">
        <v>31</v>
      </c>
      <c r="AI100" s="18" t="s">
        <v>30</v>
      </c>
      <c r="AJ100" s="18" t="s">
        <v>30</v>
      </c>
      <c r="AK100" s="18" t="s">
        <v>30</v>
      </c>
      <c r="AL100" s="18" t="s">
        <v>30</v>
      </c>
      <c r="AM100" s="18" t="s">
        <v>30</v>
      </c>
      <c r="AN100" s="18" t="s">
        <v>30</v>
      </c>
      <c r="AO100" s="30" t="s">
        <v>31</v>
      </c>
      <c r="AP100" s="18" t="s">
        <v>30</v>
      </c>
      <c r="AQ100" s="18" t="s">
        <v>30</v>
      </c>
      <c r="AR100" s="18" t="s">
        <v>30</v>
      </c>
      <c r="AS100" s="18" t="s">
        <v>30</v>
      </c>
      <c r="AT100" s="30" t="s">
        <v>31</v>
      </c>
      <c r="AU100" s="30" t="s">
        <v>31</v>
      </c>
      <c r="AV100" s="30" t="s">
        <v>31</v>
      </c>
      <c r="AW100" s="18" t="s">
        <v>30</v>
      </c>
      <c r="AX100" s="18" t="s">
        <v>30</v>
      </c>
      <c r="AY100" s="18" t="s">
        <v>30</v>
      </c>
      <c r="AZ100" s="18" t="s">
        <v>30</v>
      </c>
      <c r="BA100" s="18" t="s">
        <v>30</v>
      </c>
      <c r="BB100" s="30" t="s">
        <v>31</v>
      </c>
      <c r="BC100" s="30" t="s">
        <v>31</v>
      </c>
      <c r="BD100" s="18" t="s">
        <v>30</v>
      </c>
      <c r="BE100" s="18" t="s">
        <v>30</v>
      </c>
      <c r="BF100" s="19"/>
      <c r="BG100" s="20">
        <f t="shared" si="30"/>
        <v>0</v>
      </c>
      <c r="BH100" s="21"/>
      <c r="BJ100" s="22"/>
      <c r="BN100" s="11"/>
      <c r="BS100" s="11"/>
    </row>
    <row r="101" spans="1:71" ht="15" customHeight="1" x14ac:dyDescent="0.3">
      <c r="A101" s="134" t="s">
        <v>503</v>
      </c>
      <c r="B101" s="134">
        <v>3357</v>
      </c>
      <c r="C101" s="33" t="s">
        <v>504</v>
      </c>
      <c r="D101" s="33"/>
      <c r="E101" s="33" t="s">
        <v>495</v>
      </c>
      <c r="F101" s="135" t="s">
        <v>496</v>
      </c>
      <c r="G101" s="33" t="s">
        <v>497</v>
      </c>
      <c r="H101" s="136" t="s">
        <v>498</v>
      </c>
      <c r="I101" s="34"/>
      <c r="J101" s="12" t="s">
        <v>505</v>
      </c>
      <c r="K101" s="13">
        <v>44970</v>
      </c>
      <c r="L101" s="14" t="s">
        <v>28</v>
      </c>
      <c r="M101" s="15">
        <f t="shared" si="31"/>
        <v>31</v>
      </c>
      <c r="N101" s="15">
        <f t="shared" si="32"/>
        <v>21</v>
      </c>
      <c r="O101" s="15">
        <f t="shared" si="33"/>
        <v>21</v>
      </c>
      <c r="P101" s="15">
        <f t="shared" si="34"/>
        <v>0</v>
      </c>
      <c r="Q101" s="15">
        <f t="shared" si="35"/>
        <v>9</v>
      </c>
      <c r="R101" s="15">
        <f t="shared" si="36"/>
        <v>0</v>
      </c>
      <c r="S101" s="15">
        <f t="shared" si="37"/>
        <v>1</v>
      </c>
      <c r="T101" s="15">
        <f t="shared" si="38"/>
        <v>0</v>
      </c>
      <c r="U101" s="15">
        <f t="shared" si="39"/>
        <v>1</v>
      </c>
      <c r="V101" s="16">
        <f t="shared" si="40"/>
        <v>0</v>
      </c>
      <c r="W101" s="15">
        <f t="shared" si="41"/>
        <v>0</v>
      </c>
      <c r="X101" s="17">
        <f t="shared" si="42"/>
        <v>0</v>
      </c>
      <c r="Y101" s="17">
        <f t="shared" si="43"/>
        <v>0</v>
      </c>
      <c r="Z101" s="16">
        <f t="shared" si="44"/>
        <v>1</v>
      </c>
      <c r="AA101" s="30" t="s">
        <v>31</v>
      </c>
      <c r="AB101" s="18" t="s">
        <v>30</v>
      </c>
      <c r="AC101" s="18" t="s">
        <v>30</v>
      </c>
      <c r="AD101" s="18" t="s">
        <v>30</v>
      </c>
      <c r="AE101" s="18" t="s">
        <v>30</v>
      </c>
      <c r="AF101" s="18" t="s">
        <v>30</v>
      </c>
      <c r="AG101" s="30" t="s">
        <v>31</v>
      </c>
      <c r="AH101" s="30" t="s">
        <v>31</v>
      </c>
      <c r="AI101" s="18" t="s">
        <v>30</v>
      </c>
      <c r="AJ101" s="18" t="s">
        <v>30</v>
      </c>
      <c r="AK101" s="18" t="s">
        <v>30</v>
      </c>
      <c r="AL101" s="18" t="s">
        <v>30</v>
      </c>
      <c r="AM101" s="18" t="s">
        <v>30</v>
      </c>
      <c r="AN101" s="18" t="s">
        <v>30</v>
      </c>
      <c r="AO101" s="30" t="s">
        <v>31</v>
      </c>
      <c r="AP101" s="18" t="s">
        <v>30</v>
      </c>
      <c r="AQ101" s="18" t="s">
        <v>30</v>
      </c>
      <c r="AR101" s="18" t="s">
        <v>30</v>
      </c>
      <c r="AS101" s="18" t="s">
        <v>30</v>
      </c>
      <c r="AT101" s="30" t="s">
        <v>31</v>
      </c>
      <c r="AU101" s="30" t="s">
        <v>31</v>
      </c>
      <c r="AV101" s="30" t="s">
        <v>31</v>
      </c>
      <c r="AW101" s="123" t="s">
        <v>113</v>
      </c>
      <c r="AX101" s="18" t="s">
        <v>30</v>
      </c>
      <c r="AY101" s="18" t="s">
        <v>30</v>
      </c>
      <c r="AZ101" s="18" t="s">
        <v>30</v>
      </c>
      <c r="BA101" s="18" t="s">
        <v>30</v>
      </c>
      <c r="BB101" s="30" t="s">
        <v>31</v>
      </c>
      <c r="BC101" s="30" t="s">
        <v>31</v>
      </c>
      <c r="BD101" s="18" t="s">
        <v>30</v>
      </c>
      <c r="BE101" s="18" t="s">
        <v>30</v>
      </c>
      <c r="BF101" s="19"/>
      <c r="BG101" s="20">
        <f t="shared" si="30"/>
        <v>0</v>
      </c>
      <c r="BH101" s="21"/>
      <c r="BJ101" s="22"/>
      <c r="BN101" s="11"/>
      <c r="BS101" s="11"/>
    </row>
    <row r="102" spans="1:71" x14ac:dyDescent="0.3">
      <c r="A102" s="134" t="s">
        <v>506</v>
      </c>
      <c r="B102" s="134">
        <v>3358</v>
      </c>
      <c r="C102" s="33" t="s">
        <v>507</v>
      </c>
      <c r="D102" s="33"/>
      <c r="E102" s="33" t="s">
        <v>495</v>
      </c>
      <c r="F102" s="135" t="s">
        <v>496</v>
      </c>
      <c r="G102" s="33" t="s">
        <v>508</v>
      </c>
      <c r="H102" s="136" t="s">
        <v>498</v>
      </c>
      <c r="I102" s="34"/>
      <c r="J102" s="12" t="s">
        <v>509</v>
      </c>
      <c r="K102" s="13">
        <v>44972</v>
      </c>
      <c r="L102" s="14" t="s">
        <v>28</v>
      </c>
      <c r="M102" s="15">
        <f t="shared" si="31"/>
        <v>31</v>
      </c>
      <c r="N102" s="15">
        <f t="shared" si="32"/>
        <v>19</v>
      </c>
      <c r="O102" s="15">
        <f t="shared" si="33"/>
        <v>19</v>
      </c>
      <c r="P102" s="15">
        <f t="shared" si="34"/>
        <v>0</v>
      </c>
      <c r="Q102" s="15">
        <f t="shared" si="35"/>
        <v>10</v>
      </c>
      <c r="R102" s="15">
        <f t="shared" si="36"/>
        <v>0</v>
      </c>
      <c r="S102" s="15">
        <f t="shared" si="37"/>
        <v>2</v>
      </c>
      <c r="T102" s="15">
        <f t="shared" si="38"/>
        <v>0</v>
      </c>
      <c r="U102" s="15">
        <f t="shared" si="39"/>
        <v>2</v>
      </c>
      <c r="V102" s="16">
        <f t="shared" si="40"/>
        <v>0</v>
      </c>
      <c r="W102" s="15">
        <f t="shared" si="41"/>
        <v>0</v>
      </c>
      <c r="X102" s="17">
        <f t="shared" si="42"/>
        <v>0</v>
      </c>
      <c r="Y102" s="17">
        <f t="shared" si="43"/>
        <v>0</v>
      </c>
      <c r="Z102" s="16">
        <f t="shared" si="44"/>
        <v>2</v>
      </c>
      <c r="AA102" s="30" t="s">
        <v>31</v>
      </c>
      <c r="AB102" s="123" t="s">
        <v>113</v>
      </c>
      <c r="AC102" s="18" t="s">
        <v>30</v>
      </c>
      <c r="AD102" s="18" t="s">
        <v>30</v>
      </c>
      <c r="AE102" s="18" t="s">
        <v>30</v>
      </c>
      <c r="AF102" s="18" t="s">
        <v>30</v>
      </c>
      <c r="AG102" s="30" t="s">
        <v>31</v>
      </c>
      <c r="AH102" s="30" t="s">
        <v>31</v>
      </c>
      <c r="AI102" s="18" t="s">
        <v>30</v>
      </c>
      <c r="AJ102" s="18" t="s">
        <v>30</v>
      </c>
      <c r="AK102" s="18" t="s">
        <v>30</v>
      </c>
      <c r="AL102" s="18" t="s">
        <v>30</v>
      </c>
      <c r="AM102" s="18" t="s">
        <v>30</v>
      </c>
      <c r="AN102" s="30" t="s">
        <v>31</v>
      </c>
      <c r="AO102" s="30" t="s">
        <v>31</v>
      </c>
      <c r="AP102" s="18" t="s">
        <v>30</v>
      </c>
      <c r="AQ102" s="18" t="s">
        <v>30</v>
      </c>
      <c r="AR102" s="18" t="s">
        <v>30</v>
      </c>
      <c r="AS102" s="18" t="s">
        <v>30</v>
      </c>
      <c r="AT102" s="30" t="s">
        <v>31</v>
      </c>
      <c r="AU102" s="30" t="s">
        <v>31</v>
      </c>
      <c r="AV102" s="30" t="s">
        <v>31</v>
      </c>
      <c r="AW102" s="18" t="s">
        <v>30</v>
      </c>
      <c r="AX102" s="18" t="s">
        <v>30</v>
      </c>
      <c r="AY102" s="123" t="s">
        <v>113</v>
      </c>
      <c r="AZ102" s="18" t="s">
        <v>30</v>
      </c>
      <c r="BA102" s="18" t="s">
        <v>30</v>
      </c>
      <c r="BB102" s="30" t="s">
        <v>31</v>
      </c>
      <c r="BC102" s="30" t="s">
        <v>31</v>
      </c>
      <c r="BD102" s="18" t="s">
        <v>30</v>
      </c>
      <c r="BE102" s="18" t="s">
        <v>30</v>
      </c>
      <c r="BF102" s="19"/>
      <c r="BG102" s="20">
        <f t="shared" si="30"/>
        <v>0</v>
      </c>
      <c r="BH102" s="21"/>
      <c r="BJ102" s="22"/>
      <c r="BN102" s="11"/>
      <c r="BS102" s="11"/>
    </row>
    <row r="103" spans="1:71" ht="15" customHeight="1" x14ac:dyDescent="0.3">
      <c r="A103" s="134" t="s">
        <v>510</v>
      </c>
      <c r="B103" s="134">
        <v>3387</v>
      </c>
      <c r="C103" s="33" t="s">
        <v>511</v>
      </c>
      <c r="D103" s="33"/>
      <c r="E103" s="33" t="s">
        <v>495</v>
      </c>
      <c r="F103" s="135" t="s">
        <v>496</v>
      </c>
      <c r="G103" s="33" t="s">
        <v>512</v>
      </c>
      <c r="H103" s="136" t="s">
        <v>498</v>
      </c>
      <c r="I103" s="34"/>
      <c r="J103" s="12" t="s">
        <v>513</v>
      </c>
      <c r="K103" s="13">
        <v>45572</v>
      </c>
      <c r="L103" s="14" t="s">
        <v>28</v>
      </c>
      <c r="M103" s="15">
        <f t="shared" si="31"/>
        <v>31</v>
      </c>
      <c r="N103" s="15">
        <f t="shared" si="32"/>
        <v>23</v>
      </c>
      <c r="O103" s="15">
        <f t="shared" si="33"/>
        <v>19</v>
      </c>
      <c r="P103" s="15">
        <f t="shared" si="34"/>
        <v>4</v>
      </c>
      <c r="Q103" s="15">
        <f t="shared" si="35"/>
        <v>4</v>
      </c>
      <c r="R103" s="15">
        <f t="shared" si="36"/>
        <v>4</v>
      </c>
      <c r="S103" s="15">
        <f t="shared" si="37"/>
        <v>0</v>
      </c>
      <c r="T103" s="15">
        <f t="shared" si="38"/>
        <v>0</v>
      </c>
      <c r="U103" s="15">
        <f t="shared" si="39"/>
        <v>4</v>
      </c>
      <c r="V103" s="16">
        <f t="shared" si="40"/>
        <v>4</v>
      </c>
      <c r="W103" s="15">
        <f t="shared" si="41"/>
        <v>0</v>
      </c>
      <c r="X103" s="17">
        <f t="shared" si="42"/>
        <v>0</v>
      </c>
      <c r="Y103" s="17">
        <f t="shared" si="43"/>
        <v>0</v>
      </c>
      <c r="Z103" s="16">
        <f t="shared" si="44"/>
        <v>8</v>
      </c>
      <c r="AA103" s="18" t="s">
        <v>30</v>
      </c>
      <c r="AB103" s="18" t="s">
        <v>30</v>
      </c>
      <c r="AC103" s="18" t="s">
        <v>30</v>
      </c>
      <c r="AD103" s="18" t="s">
        <v>30</v>
      </c>
      <c r="AE103" s="18" t="s">
        <v>30</v>
      </c>
      <c r="AF103" s="18" t="s">
        <v>30</v>
      </c>
      <c r="AG103" s="18" t="s">
        <v>30</v>
      </c>
      <c r="AH103" s="18" t="s">
        <v>30</v>
      </c>
      <c r="AI103" s="18" t="s">
        <v>30</v>
      </c>
      <c r="AJ103" s="18" t="s">
        <v>30</v>
      </c>
      <c r="AK103" s="18" t="s">
        <v>30</v>
      </c>
      <c r="AL103" s="18" t="s">
        <v>30</v>
      </c>
      <c r="AM103" s="18" t="s">
        <v>30</v>
      </c>
      <c r="AN103" s="18" t="s">
        <v>30</v>
      </c>
      <c r="AO103" s="30" t="s">
        <v>31</v>
      </c>
      <c r="AP103" s="30" t="s">
        <v>108</v>
      </c>
      <c r="AQ103" s="30" t="s">
        <v>108</v>
      </c>
      <c r="AR103" s="30" t="s">
        <v>108</v>
      </c>
      <c r="AS103" s="30" t="s">
        <v>108</v>
      </c>
      <c r="AT103" s="30" t="s">
        <v>31</v>
      </c>
      <c r="AU103" s="30" t="s">
        <v>31</v>
      </c>
      <c r="AV103" s="30" t="s">
        <v>31</v>
      </c>
      <c r="AW103" s="31" t="s">
        <v>29</v>
      </c>
      <c r="AX103" s="31" t="s">
        <v>29</v>
      </c>
      <c r="AY103" s="31" t="s">
        <v>29</v>
      </c>
      <c r="AZ103" s="31" t="s">
        <v>29</v>
      </c>
      <c r="BA103" s="18" t="s">
        <v>30</v>
      </c>
      <c r="BB103" s="18" t="s">
        <v>30</v>
      </c>
      <c r="BC103" s="18" t="s">
        <v>30</v>
      </c>
      <c r="BD103" s="18" t="s">
        <v>30</v>
      </c>
      <c r="BE103" s="18" t="s">
        <v>30</v>
      </c>
      <c r="BF103" s="19"/>
      <c r="BG103" s="20">
        <f t="shared" si="30"/>
        <v>0</v>
      </c>
      <c r="BH103" s="21"/>
      <c r="BJ103" s="22"/>
      <c r="BN103" s="11"/>
      <c r="BS103" s="11"/>
    </row>
    <row r="104" spans="1:71" x14ac:dyDescent="0.3">
      <c r="A104" s="134" t="s">
        <v>514</v>
      </c>
      <c r="B104" s="134">
        <v>3389</v>
      </c>
      <c r="C104" s="33" t="s">
        <v>515</v>
      </c>
      <c r="D104" s="33"/>
      <c r="E104" s="33" t="s">
        <v>495</v>
      </c>
      <c r="F104" s="135" t="s">
        <v>496</v>
      </c>
      <c r="G104" s="33" t="s">
        <v>508</v>
      </c>
      <c r="H104" s="136" t="s">
        <v>498</v>
      </c>
      <c r="I104" s="34"/>
      <c r="J104" s="12" t="s">
        <v>516</v>
      </c>
      <c r="K104" s="13">
        <v>45602</v>
      </c>
      <c r="L104" s="14" t="s">
        <v>28</v>
      </c>
      <c r="M104" s="15">
        <f t="shared" si="31"/>
        <v>31</v>
      </c>
      <c r="N104" s="15">
        <f t="shared" si="32"/>
        <v>21</v>
      </c>
      <c r="O104" s="15">
        <f t="shared" si="33"/>
        <v>21</v>
      </c>
      <c r="P104" s="15">
        <f t="shared" si="34"/>
        <v>0</v>
      </c>
      <c r="Q104" s="15">
        <f t="shared" si="35"/>
        <v>10</v>
      </c>
      <c r="R104" s="15">
        <f t="shared" si="36"/>
        <v>0</v>
      </c>
      <c r="S104" s="15">
        <f t="shared" si="37"/>
        <v>0</v>
      </c>
      <c r="T104" s="15">
        <f t="shared" si="38"/>
        <v>0</v>
      </c>
      <c r="U104" s="15">
        <f t="shared" si="39"/>
        <v>0</v>
      </c>
      <c r="V104" s="16">
        <f t="shared" si="40"/>
        <v>0</v>
      </c>
      <c r="W104" s="15">
        <f t="shared" si="41"/>
        <v>0</v>
      </c>
      <c r="X104" s="17">
        <f t="shared" si="42"/>
        <v>0</v>
      </c>
      <c r="Y104" s="17">
        <f t="shared" si="43"/>
        <v>0</v>
      </c>
      <c r="Z104" s="16">
        <f t="shared" si="44"/>
        <v>0</v>
      </c>
      <c r="AA104" s="30" t="s">
        <v>31</v>
      </c>
      <c r="AB104" s="18" t="s">
        <v>30</v>
      </c>
      <c r="AC104" s="18" t="s">
        <v>30</v>
      </c>
      <c r="AD104" s="18" t="s">
        <v>30</v>
      </c>
      <c r="AE104" s="18" t="s">
        <v>30</v>
      </c>
      <c r="AF104" s="18" t="s">
        <v>30</v>
      </c>
      <c r="AG104" s="30" t="s">
        <v>31</v>
      </c>
      <c r="AH104" s="30" t="s">
        <v>31</v>
      </c>
      <c r="AI104" s="18" t="s">
        <v>30</v>
      </c>
      <c r="AJ104" s="18" t="s">
        <v>30</v>
      </c>
      <c r="AK104" s="18" t="s">
        <v>30</v>
      </c>
      <c r="AL104" s="18" t="s">
        <v>30</v>
      </c>
      <c r="AM104" s="18" t="s">
        <v>30</v>
      </c>
      <c r="AN104" s="30" t="s">
        <v>31</v>
      </c>
      <c r="AO104" s="30" t="s">
        <v>31</v>
      </c>
      <c r="AP104" s="18" t="s">
        <v>30</v>
      </c>
      <c r="AQ104" s="18" t="s">
        <v>30</v>
      </c>
      <c r="AR104" s="18" t="s">
        <v>30</v>
      </c>
      <c r="AS104" s="18" t="s">
        <v>30</v>
      </c>
      <c r="AT104" s="30" t="s">
        <v>31</v>
      </c>
      <c r="AU104" s="30" t="s">
        <v>31</v>
      </c>
      <c r="AV104" s="30" t="s">
        <v>31</v>
      </c>
      <c r="AW104" s="18" t="s">
        <v>30</v>
      </c>
      <c r="AX104" s="18" t="s">
        <v>30</v>
      </c>
      <c r="AY104" s="18" t="s">
        <v>30</v>
      </c>
      <c r="AZ104" s="18" t="s">
        <v>30</v>
      </c>
      <c r="BA104" s="18" t="s">
        <v>30</v>
      </c>
      <c r="BB104" s="30" t="s">
        <v>31</v>
      </c>
      <c r="BC104" s="30" t="s">
        <v>31</v>
      </c>
      <c r="BD104" s="18" t="s">
        <v>30</v>
      </c>
      <c r="BE104" s="18" t="s">
        <v>30</v>
      </c>
      <c r="BF104" s="19"/>
      <c r="BG104" s="20">
        <f t="shared" si="30"/>
        <v>0</v>
      </c>
      <c r="BH104" s="21"/>
      <c r="BJ104" s="22"/>
      <c r="BN104" s="11"/>
      <c r="BS104" s="11"/>
    </row>
    <row r="105" spans="1:71" x14ac:dyDescent="0.3">
      <c r="A105" s="134" t="s">
        <v>517</v>
      </c>
      <c r="B105" s="134">
        <v>3363</v>
      </c>
      <c r="C105" s="33" t="s">
        <v>518</v>
      </c>
      <c r="D105" s="33"/>
      <c r="E105" s="33" t="s">
        <v>495</v>
      </c>
      <c r="F105" s="135" t="s">
        <v>496</v>
      </c>
      <c r="G105" s="33" t="s">
        <v>519</v>
      </c>
      <c r="H105" s="136" t="s">
        <v>498</v>
      </c>
      <c r="I105" s="34"/>
      <c r="J105" s="12"/>
      <c r="K105" s="13">
        <v>45042</v>
      </c>
      <c r="L105" s="14" t="s">
        <v>28</v>
      </c>
      <c r="M105" s="15">
        <f t="shared" si="31"/>
        <v>31</v>
      </c>
      <c r="N105" s="15">
        <f t="shared" si="32"/>
        <v>31</v>
      </c>
      <c r="O105" s="15">
        <f t="shared" si="33"/>
        <v>31</v>
      </c>
      <c r="P105" s="15">
        <f t="shared" si="34"/>
        <v>0</v>
      </c>
      <c r="Q105" s="15">
        <f t="shared" si="35"/>
        <v>0</v>
      </c>
      <c r="R105" s="15">
        <f t="shared" si="36"/>
        <v>0</v>
      </c>
      <c r="S105" s="15">
        <f t="shared" si="37"/>
        <v>0</v>
      </c>
      <c r="T105" s="15">
        <f t="shared" si="38"/>
        <v>0</v>
      </c>
      <c r="U105" s="15">
        <f t="shared" si="39"/>
        <v>0</v>
      </c>
      <c r="V105" s="16">
        <f t="shared" si="40"/>
        <v>0</v>
      </c>
      <c r="W105" s="15">
        <f t="shared" si="41"/>
        <v>0</v>
      </c>
      <c r="X105" s="17">
        <f t="shared" si="42"/>
        <v>0</v>
      </c>
      <c r="Y105" s="17">
        <f t="shared" si="43"/>
        <v>0</v>
      </c>
      <c r="Z105" s="16">
        <f t="shared" si="44"/>
        <v>0</v>
      </c>
      <c r="AA105" s="18" t="s">
        <v>30</v>
      </c>
      <c r="AB105" s="18" t="s">
        <v>30</v>
      </c>
      <c r="AC105" s="18" t="s">
        <v>30</v>
      </c>
      <c r="AD105" s="18" t="s">
        <v>30</v>
      </c>
      <c r="AE105" s="18" t="s">
        <v>30</v>
      </c>
      <c r="AF105" s="18" t="s">
        <v>30</v>
      </c>
      <c r="AG105" s="18" t="s">
        <v>30</v>
      </c>
      <c r="AH105" s="18" t="s">
        <v>30</v>
      </c>
      <c r="AI105" s="18" t="s">
        <v>30</v>
      </c>
      <c r="AJ105" s="18" t="s">
        <v>30</v>
      </c>
      <c r="AK105" s="18" t="s">
        <v>30</v>
      </c>
      <c r="AL105" s="18" t="s">
        <v>30</v>
      </c>
      <c r="AM105" s="18" t="s">
        <v>30</v>
      </c>
      <c r="AN105" s="18" t="s">
        <v>30</v>
      </c>
      <c r="AO105" s="18" t="s">
        <v>30</v>
      </c>
      <c r="AP105" s="18" t="s">
        <v>30</v>
      </c>
      <c r="AQ105" s="18" t="s">
        <v>30</v>
      </c>
      <c r="AR105" s="18" t="s">
        <v>30</v>
      </c>
      <c r="AS105" s="18" t="s">
        <v>30</v>
      </c>
      <c r="AT105" s="18" t="s">
        <v>30</v>
      </c>
      <c r="AU105" s="18" t="s">
        <v>30</v>
      </c>
      <c r="AV105" s="18" t="s">
        <v>30</v>
      </c>
      <c r="AW105" s="18" t="s">
        <v>30</v>
      </c>
      <c r="AX105" s="18" t="s">
        <v>30</v>
      </c>
      <c r="AY105" s="18" t="s">
        <v>30</v>
      </c>
      <c r="AZ105" s="18" t="s">
        <v>30</v>
      </c>
      <c r="BA105" s="18" t="s">
        <v>30</v>
      </c>
      <c r="BB105" s="18" t="s">
        <v>30</v>
      </c>
      <c r="BC105" s="18" t="s">
        <v>30</v>
      </c>
      <c r="BD105" s="18" t="s">
        <v>30</v>
      </c>
      <c r="BE105" s="18" t="s">
        <v>30</v>
      </c>
      <c r="BF105" s="19"/>
      <c r="BG105" s="20">
        <f t="shared" si="30"/>
        <v>0</v>
      </c>
      <c r="BH105" s="21"/>
      <c r="BJ105" s="22"/>
      <c r="BN105" s="11"/>
      <c r="BS105" s="11"/>
    </row>
    <row r="106" spans="1:71" x14ac:dyDescent="0.3">
      <c r="A106" s="134" t="s">
        <v>520</v>
      </c>
      <c r="B106" s="134">
        <v>3364</v>
      </c>
      <c r="C106" s="33" t="s">
        <v>521</v>
      </c>
      <c r="D106" s="33"/>
      <c r="E106" s="33" t="s">
        <v>495</v>
      </c>
      <c r="F106" s="135" t="s">
        <v>496</v>
      </c>
      <c r="G106" s="33" t="s">
        <v>519</v>
      </c>
      <c r="H106" s="136" t="s">
        <v>498</v>
      </c>
      <c r="I106" s="34"/>
      <c r="J106" s="12"/>
      <c r="K106" s="13">
        <v>45042</v>
      </c>
      <c r="L106" s="14" t="s">
        <v>28</v>
      </c>
      <c r="M106" s="15">
        <f t="shared" si="31"/>
        <v>31</v>
      </c>
      <c r="N106" s="15">
        <f t="shared" si="32"/>
        <v>13</v>
      </c>
      <c r="O106" s="15">
        <f t="shared" si="33"/>
        <v>11</v>
      </c>
      <c r="P106" s="15">
        <f t="shared" si="34"/>
        <v>11</v>
      </c>
      <c r="Q106" s="15">
        <f t="shared" si="35"/>
        <v>7</v>
      </c>
      <c r="R106" s="15">
        <f t="shared" si="36"/>
        <v>2</v>
      </c>
      <c r="S106" s="15">
        <f t="shared" si="37"/>
        <v>0</v>
      </c>
      <c r="T106" s="15">
        <f t="shared" si="38"/>
        <v>0</v>
      </c>
      <c r="U106" s="15">
        <f t="shared" si="39"/>
        <v>11</v>
      </c>
      <c r="V106" s="16">
        <f t="shared" si="40"/>
        <v>2</v>
      </c>
      <c r="W106" s="15">
        <f t="shared" si="41"/>
        <v>0</v>
      </c>
      <c r="X106" s="17">
        <f t="shared" si="42"/>
        <v>0</v>
      </c>
      <c r="Y106" s="17">
        <f t="shared" si="43"/>
        <v>0</v>
      </c>
      <c r="Z106" s="16">
        <f t="shared" si="44"/>
        <v>13</v>
      </c>
      <c r="AA106" s="18" t="s">
        <v>30</v>
      </c>
      <c r="AB106" s="18" t="s">
        <v>30</v>
      </c>
      <c r="AC106" s="18" t="s">
        <v>30</v>
      </c>
      <c r="AD106" s="18" t="s">
        <v>30</v>
      </c>
      <c r="AE106" s="18" t="s">
        <v>30</v>
      </c>
      <c r="AF106" s="18" t="s">
        <v>30</v>
      </c>
      <c r="AG106" s="18" t="s">
        <v>30</v>
      </c>
      <c r="AH106" s="18" t="s">
        <v>30</v>
      </c>
      <c r="AI106" s="18" t="s">
        <v>30</v>
      </c>
      <c r="AJ106" s="18" t="s">
        <v>30</v>
      </c>
      <c r="AK106" s="18" t="s">
        <v>30</v>
      </c>
      <c r="AL106" s="30" t="s">
        <v>108</v>
      </c>
      <c r="AM106" s="30" t="s">
        <v>108</v>
      </c>
      <c r="AN106" s="30" t="s">
        <v>31</v>
      </c>
      <c r="AO106" s="30" t="s">
        <v>31</v>
      </c>
      <c r="AP106" s="30" t="s">
        <v>108</v>
      </c>
      <c r="AQ106" s="30" t="s">
        <v>108</v>
      </c>
      <c r="AR106" s="30" t="s">
        <v>108</v>
      </c>
      <c r="AS106" s="30" t="s">
        <v>108</v>
      </c>
      <c r="AT106" s="30" t="s">
        <v>31</v>
      </c>
      <c r="AU106" s="30" t="s">
        <v>31</v>
      </c>
      <c r="AV106" s="30" t="s">
        <v>31</v>
      </c>
      <c r="AW106" s="30" t="s">
        <v>108</v>
      </c>
      <c r="AX106" s="30" t="s">
        <v>108</v>
      </c>
      <c r="AY106" s="30" t="s">
        <v>108</v>
      </c>
      <c r="AZ106" s="30" t="s">
        <v>108</v>
      </c>
      <c r="BA106" s="30" t="s">
        <v>108</v>
      </c>
      <c r="BB106" s="30" t="s">
        <v>31</v>
      </c>
      <c r="BC106" s="30" t="s">
        <v>31</v>
      </c>
      <c r="BD106" s="31" t="s">
        <v>29</v>
      </c>
      <c r="BE106" s="31" t="s">
        <v>29</v>
      </c>
      <c r="BF106" s="19"/>
      <c r="BG106" s="20">
        <f t="shared" si="30"/>
        <v>0</v>
      </c>
      <c r="BH106" s="21"/>
      <c r="BJ106" s="22"/>
      <c r="BN106" s="11"/>
      <c r="BS106" s="11"/>
    </row>
    <row r="107" spans="1:71" x14ac:dyDescent="0.3">
      <c r="A107" s="134" t="s">
        <v>522</v>
      </c>
      <c r="B107" s="134">
        <v>3384</v>
      </c>
      <c r="C107" s="33" t="s">
        <v>523</v>
      </c>
      <c r="D107" s="33"/>
      <c r="E107" s="33" t="s">
        <v>495</v>
      </c>
      <c r="F107" s="135" t="s">
        <v>496</v>
      </c>
      <c r="G107" s="33" t="s">
        <v>519</v>
      </c>
      <c r="H107" s="136" t="s">
        <v>498</v>
      </c>
      <c r="I107" s="34"/>
      <c r="J107" s="12"/>
      <c r="K107" s="13">
        <v>45434</v>
      </c>
      <c r="L107" s="14" t="s">
        <v>28</v>
      </c>
      <c r="M107" s="15">
        <f t="shared" si="31"/>
        <v>31</v>
      </c>
      <c r="N107" s="15">
        <f t="shared" si="32"/>
        <v>31</v>
      </c>
      <c r="O107" s="15">
        <f t="shared" si="33"/>
        <v>31</v>
      </c>
      <c r="P107" s="15">
        <f t="shared" si="34"/>
        <v>0</v>
      </c>
      <c r="Q107" s="15">
        <f t="shared" si="35"/>
        <v>0</v>
      </c>
      <c r="R107" s="15">
        <f t="shared" si="36"/>
        <v>0</v>
      </c>
      <c r="S107" s="15">
        <f t="shared" si="37"/>
        <v>0</v>
      </c>
      <c r="T107" s="15">
        <f t="shared" si="38"/>
        <v>0</v>
      </c>
      <c r="U107" s="15">
        <f t="shared" si="39"/>
        <v>0</v>
      </c>
      <c r="V107" s="16">
        <f t="shared" si="40"/>
        <v>0</v>
      </c>
      <c r="W107" s="15">
        <f t="shared" si="41"/>
        <v>0</v>
      </c>
      <c r="X107" s="17">
        <f t="shared" si="42"/>
        <v>0</v>
      </c>
      <c r="Y107" s="17">
        <f t="shared" si="43"/>
        <v>0</v>
      </c>
      <c r="Z107" s="16">
        <f t="shared" si="44"/>
        <v>0</v>
      </c>
      <c r="AA107" s="18" t="s">
        <v>30</v>
      </c>
      <c r="AB107" s="18" t="s">
        <v>30</v>
      </c>
      <c r="AC107" s="18" t="s">
        <v>30</v>
      </c>
      <c r="AD107" s="18" t="s">
        <v>30</v>
      </c>
      <c r="AE107" s="18" t="s">
        <v>30</v>
      </c>
      <c r="AF107" s="18" t="s">
        <v>30</v>
      </c>
      <c r="AG107" s="18" t="s">
        <v>30</v>
      </c>
      <c r="AH107" s="18" t="s">
        <v>30</v>
      </c>
      <c r="AI107" s="18" t="s">
        <v>30</v>
      </c>
      <c r="AJ107" s="18" t="s">
        <v>30</v>
      </c>
      <c r="AK107" s="18" t="s">
        <v>30</v>
      </c>
      <c r="AL107" s="18" t="s">
        <v>30</v>
      </c>
      <c r="AM107" s="18" t="s">
        <v>30</v>
      </c>
      <c r="AN107" s="18" t="s">
        <v>30</v>
      </c>
      <c r="AO107" s="18" t="s">
        <v>30</v>
      </c>
      <c r="AP107" s="18" t="s">
        <v>30</v>
      </c>
      <c r="AQ107" s="18" t="s">
        <v>30</v>
      </c>
      <c r="AR107" s="18" t="s">
        <v>30</v>
      </c>
      <c r="AS107" s="18" t="s">
        <v>30</v>
      </c>
      <c r="AT107" s="18" t="s">
        <v>30</v>
      </c>
      <c r="AU107" s="18" t="s">
        <v>30</v>
      </c>
      <c r="AV107" s="18" t="s">
        <v>30</v>
      </c>
      <c r="AW107" s="18" t="s">
        <v>30</v>
      </c>
      <c r="AX107" s="18" t="s">
        <v>30</v>
      </c>
      <c r="AY107" s="18" t="s">
        <v>30</v>
      </c>
      <c r="AZ107" s="18" t="s">
        <v>30</v>
      </c>
      <c r="BA107" s="18" t="s">
        <v>30</v>
      </c>
      <c r="BB107" s="18" t="s">
        <v>30</v>
      </c>
      <c r="BC107" s="18" t="s">
        <v>30</v>
      </c>
      <c r="BD107" s="18" t="s">
        <v>30</v>
      </c>
      <c r="BE107" s="18" t="s">
        <v>30</v>
      </c>
      <c r="BF107" s="19"/>
      <c r="BG107" s="20">
        <f t="shared" si="30"/>
        <v>0</v>
      </c>
      <c r="BH107" s="21"/>
      <c r="BJ107" s="22"/>
      <c r="BN107" s="11"/>
      <c r="BS107" s="11"/>
    </row>
    <row r="108" spans="1:71" x14ac:dyDescent="0.3">
      <c r="A108" s="134" t="s">
        <v>524</v>
      </c>
      <c r="B108" s="134"/>
      <c r="C108" s="33" t="s">
        <v>525</v>
      </c>
      <c r="D108" s="33"/>
      <c r="E108" s="33" t="s">
        <v>495</v>
      </c>
      <c r="F108" s="135" t="s">
        <v>496</v>
      </c>
      <c r="G108" s="33" t="s">
        <v>526</v>
      </c>
      <c r="H108" s="136" t="s">
        <v>498</v>
      </c>
      <c r="I108" s="34"/>
      <c r="J108" s="12"/>
      <c r="K108" s="13">
        <v>45859</v>
      </c>
      <c r="L108" s="14" t="s">
        <v>28</v>
      </c>
      <c r="M108" s="15">
        <f t="shared" si="31"/>
        <v>31</v>
      </c>
      <c r="N108" s="15">
        <f t="shared" si="32"/>
        <v>20</v>
      </c>
      <c r="O108" s="15">
        <f t="shared" si="33"/>
        <v>19</v>
      </c>
      <c r="P108" s="15">
        <f t="shared" si="34"/>
        <v>0</v>
      </c>
      <c r="Q108" s="15">
        <f t="shared" si="35"/>
        <v>11</v>
      </c>
      <c r="R108" s="15">
        <f t="shared" si="36"/>
        <v>1</v>
      </c>
      <c r="S108" s="15">
        <f t="shared" si="37"/>
        <v>0</v>
      </c>
      <c r="T108" s="15">
        <f t="shared" si="38"/>
        <v>0</v>
      </c>
      <c r="U108" s="15">
        <f t="shared" si="39"/>
        <v>0</v>
      </c>
      <c r="V108" s="16">
        <f t="shared" si="40"/>
        <v>1</v>
      </c>
      <c r="W108" s="15">
        <f t="shared" si="41"/>
        <v>0</v>
      </c>
      <c r="X108" s="17">
        <f t="shared" si="42"/>
        <v>0</v>
      </c>
      <c r="Y108" s="17">
        <f t="shared" si="43"/>
        <v>0</v>
      </c>
      <c r="Z108" s="16">
        <f t="shared" si="44"/>
        <v>1</v>
      </c>
      <c r="AA108" s="30" t="s">
        <v>31</v>
      </c>
      <c r="AB108" s="18" t="s">
        <v>30</v>
      </c>
      <c r="AC108" s="18" t="s">
        <v>30</v>
      </c>
      <c r="AD108" s="18" t="s">
        <v>30</v>
      </c>
      <c r="AE108" s="18" t="s">
        <v>30</v>
      </c>
      <c r="AF108" s="30" t="s">
        <v>31</v>
      </c>
      <c r="AG108" s="30" t="s">
        <v>31</v>
      </c>
      <c r="AH108" s="30" t="s">
        <v>31</v>
      </c>
      <c r="AI108" s="18" t="s">
        <v>30</v>
      </c>
      <c r="AJ108" s="18" t="s">
        <v>30</v>
      </c>
      <c r="AK108" s="18" t="s">
        <v>30</v>
      </c>
      <c r="AL108" s="18" t="s">
        <v>30</v>
      </c>
      <c r="AM108" s="18" t="s">
        <v>30</v>
      </c>
      <c r="AN108" s="30" t="s">
        <v>31</v>
      </c>
      <c r="AO108" s="30" t="s">
        <v>31</v>
      </c>
      <c r="AP108" s="18" t="s">
        <v>30</v>
      </c>
      <c r="AQ108" s="18" t="s">
        <v>30</v>
      </c>
      <c r="AR108" s="18" t="s">
        <v>30</v>
      </c>
      <c r="AS108" s="18" t="s">
        <v>30</v>
      </c>
      <c r="AT108" s="30" t="s">
        <v>31</v>
      </c>
      <c r="AU108" s="30" t="s">
        <v>31</v>
      </c>
      <c r="AV108" s="30" t="s">
        <v>31</v>
      </c>
      <c r="AW108" s="31" t="s">
        <v>29</v>
      </c>
      <c r="AX108" s="18" t="s">
        <v>30</v>
      </c>
      <c r="AY108" s="18" t="s">
        <v>30</v>
      </c>
      <c r="AZ108" s="18" t="s">
        <v>30</v>
      </c>
      <c r="BA108" s="18" t="s">
        <v>30</v>
      </c>
      <c r="BB108" s="30" t="s">
        <v>31</v>
      </c>
      <c r="BC108" s="30" t="s">
        <v>31</v>
      </c>
      <c r="BD108" s="18" t="s">
        <v>30</v>
      </c>
      <c r="BE108" s="18" t="s">
        <v>30</v>
      </c>
      <c r="BF108" s="19"/>
      <c r="BG108" s="20">
        <f t="shared" si="30"/>
        <v>0</v>
      </c>
      <c r="BH108" s="21"/>
      <c r="BJ108" s="22"/>
      <c r="BN108" s="11"/>
      <c r="BS108" s="11"/>
    </row>
    <row r="109" spans="1:71" ht="15" customHeight="1" x14ac:dyDescent="0.3">
      <c r="A109" s="134" t="s">
        <v>527</v>
      </c>
      <c r="B109" s="134">
        <v>3382</v>
      </c>
      <c r="C109" s="135" t="s">
        <v>496</v>
      </c>
      <c r="D109" s="33"/>
      <c r="E109" s="33" t="s">
        <v>495</v>
      </c>
      <c r="F109" s="135" t="s">
        <v>310</v>
      </c>
      <c r="G109" s="33" t="s">
        <v>528</v>
      </c>
      <c r="H109" s="136" t="s">
        <v>498</v>
      </c>
      <c r="I109" s="34"/>
      <c r="J109" s="12" t="s">
        <v>35</v>
      </c>
      <c r="K109" s="13">
        <v>45400</v>
      </c>
      <c r="L109" s="14" t="s">
        <v>28</v>
      </c>
      <c r="M109" s="15">
        <f t="shared" si="31"/>
        <v>31</v>
      </c>
      <c r="N109" s="15">
        <f t="shared" si="32"/>
        <v>20</v>
      </c>
      <c r="O109" s="15">
        <f t="shared" si="33"/>
        <v>20</v>
      </c>
      <c r="P109" s="15">
        <f t="shared" si="34"/>
        <v>0</v>
      </c>
      <c r="Q109" s="15">
        <f t="shared" si="35"/>
        <v>10</v>
      </c>
      <c r="R109" s="15">
        <f t="shared" si="36"/>
        <v>0</v>
      </c>
      <c r="S109" s="15">
        <f t="shared" si="37"/>
        <v>1</v>
      </c>
      <c r="T109" s="15">
        <f t="shared" si="38"/>
        <v>0</v>
      </c>
      <c r="U109" s="15">
        <f t="shared" si="39"/>
        <v>1</v>
      </c>
      <c r="V109" s="16">
        <f t="shared" si="40"/>
        <v>0</v>
      </c>
      <c r="W109" s="15">
        <f t="shared" si="41"/>
        <v>0</v>
      </c>
      <c r="X109" s="17">
        <f t="shared" si="42"/>
        <v>0</v>
      </c>
      <c r="Y109" s="17">
        <f t="shared" si="43"/>
        <v>0</v>
      </c>
      <c r="Z109" s="16">
        <f t="shared" si="44"/>
        <v>1</v>
      </c>
      <c r="AA109" s="30" t="s">
        <v>31</v>
      </c>
      <c r="AB109" s="18" t="s">
        <v>30</v>
      </c>
      <c r="AC109" s="18" t="s">
        <v>30</v>
      </c>
      <c r="AD109" s="18" t="s">
        <v>30</v>
      </c>
      <c r="AE109" s="18" t="s">
        <v>30</v>
      </c>
      <c r="AF109" s="18" t="s">
        <v>30</v>
      </c>
      <c r="AG109" s="30" t="s">
        <v>31</v>
      </c>
      <c r="AH109" s="30" t="s">
        <v>31</v>
      </c>
      <c r="AI109" s="18" t="s">
        <v>30</v>
      </c>
      <c r="AJ109" s="18" t="s">
        <v>30</v>
      </c>
      <c r="AK109" s="18" t="s">
        <v>30</v>
      </c>
      <c r="AL109" s="18" t="s">
        <v>30</v>
      </c>
      <c r="AM109" s="18" t="s">
        <v>30</v>
      </c>
      <c r="AN109" s="30" t="s">
        <v>31</v>
      </c>
      <c r="AO109" s="30" t="s">
        <v>31</v>
      </c>
      <c r="AP109" s="123" t="s">
        <v>113</v>
      </c>
      <c r="AQ109" s="18" t="s">
        <v>30</v>
      </c>
      <c r="AR109" s="18" t="s">
        <v>30</v>
      </c>
      <c r="AS109" s="18" t="s">
        <v>30</v>
      </c>
      <c r="AT109" s="30" t="s">
        <v>31</v>
      </c>
      <c r="AU109" s="30" t="s">
        <v>31</v>
      </c>
      <c r="AV109" s="30" t="s">
        <v>31</v>
      </c>
      <c r="AW109" s="18" t="s">
        <v>30</v>
      </c>
      <c r="AX109" s="18" t="s">
        <v>30</v>
      </c>
      <c r="AY109" s="18" t="s">
        <v>30</v>
      </c>
      <c r="AZ109" s="18" t="s">
        <v>30</v>
      </c>
      <c r="BA109" s="18" t="s">
        <v>30</v>
      </c>
      <c r="BB109" s="30" t="s">
        <v>31</v>
      </c>
      <c r="BC109" s="30" t="s">
        <v>31</v>
      </c>
      <c r="BD109" s="18" t="s">
        <v>30</v>
      </c>
      <c r="BE109" s="18" t="s">
        <v>30</v>
      </c>
      <c r="BF109" s="19"/>
      <c r="BG109" s="20">
        <f t="shared" si="30"/>
        <v>0</v>
      </c>
      <c r="BH109" s="21"/>
      <c r="BJ109" s="22"/>
      <c r="BN109" s="11"/>
      <c r="BS109" s="11"/>
    </row>
    <row r="110" spans="1:71" x14ac:dyDescent="0.3">
      <c r="A110" s="134" t="s">
        <v>529</v>
      </c>
      <c r="B110" s="134">
        <v>3390</v>
      </c>
      <c r="C110" s="135" t="s">
        <v>530</v>
      </c>
      <c r="D110" s="33"/>
      <c r="E110" s="33" t="s">
        <v>531</v>
      </c>
      <c r="F110" s="135" t="s">
        <v>310</v>
      </c>
      <c r="G110" s="33" t="s">
        <v>532</v>
      </c>
      <c r="H110" s="136" t="s">
        <v>489</v>
      </c>
      <c r="I110" s="34"/>
      <c r="J110" s="12" t="s">
        <v>533</v>
      </c>
      <c r="K110" s="13">
        <v>45677</v>
      </c>
      <c r="L110" s="14" t="s">
        <v>28</v>
      </c>
      <c r="M110" s="15">
        <f t="shared" si="31"/>
        <v>31</v>
      </c>
      <c r="N110" s="15">
        <f t="shared" si="32"/>
        <v>20</v>
      </c>
      <c r="O110" s="15">
        <f t="shared" si="33"/>
        <v>20</v>
      </c>
      <c r="P110" s="15">
        <f t="shared" si="34"/>
        <v>0</v>
      </c>
      <c r="Q110" s="15">
        <f t="shared" si="35"/>
        <v>10</v>
      </c>
      <c r="R110" s="15">
        <f t="shared" si="36"/>
        <v>0</v>
      </c>
      <c r="S110" s="15">
        <f t="shared" si="37"/>
        <v>1</v>
      </c>
      <c r="T110" s="15">
        <f t="shared" si="38"/>
        <v>0</v>
      </c>
      <c r="U110" s="15">
        <f t="shared" si="39"/>
        <v>1</v>
      </c>
      <c r="V110" s="16">
        <f t="shared" si="40"/>
        <v>0</v>
      </c>
      <c r="W110" s="15">
        <f t="shared" si="41"/>
        <v>0</v>
      </c>
      <c r="X110" s="17">
        <f t="shared" si="42"/>
        <v>0</v>
      </c>
      <c r="Y110" s="17">
        <f t="shared" si="43"/>
        <v>0</v>
      </c>
      <c r="Z110" s="16">
        <f t="shared" si="44"/>
        <v>1</v>
      </c>
      <c r="AA110" s="30" t="s">
        <v>31</v>
      </c>
      <c r="AB110" s="18" t="s">
        <v>30</v>
      </c>
      <c r="AC110" s="18" t="s">
        <v>30</v>
      </c>
      <c r="AD110" s="18" t="s">
        <v>30</v>
      </c>
      <c r="AE110" s="18" t="s">
        <v>30</v>
      </c>
      <c r="AF110" s="18" t="s">
        <v>30</v>
      </c>
      <c r="AG110" s="30" t="s">
        <v>31</v>
      </c>
      <c r="AH110" s="30" t="s">
        <v>31</v>
      </c>
      <c r="AI110" s="18" t="s">
        <v>30</v>
      </c>
      <c r="AJ110" s="18" t="s">
        <v>30</v>
      </c>
      <c r="AK110" s="18" t="s">
        <v>30</v>
      </c>
      <c r="AL110" s="18" t="s">
        <v>30</v>
      </c>
      <c r="AM110" s="18" t="s">
        <v>30</v>
      </c>
      <c r="AN110" s="30" t="s">
        <v>31</v>
      </c>
      <c r="AO110" s="30" t="s">
        <v>31</v>
      </c>
      <c r="AP110" s="18" t="s">
        <v>30</v>
      </c>
      <c r="AQ110" s="18" t="s">
        <v>30</v>
      </c>
      <c r="AR110" s="18" t="s">
        <v>30</v>
      </c>
      <c r="AS110" s="18" t="s">
        <v>30</v>
      </c>
      <c r="AT110" s="30" t="s">
        <v>31</v>
      </c>
      <c r="AU110" s="30" t="s">
        <v>31</v>
      </c>
      <c r="AV110" s="30" t="s">
        <v>31</v>
      </c>
      <c r="AW110" s="123" t="s">
        <v>113</v>
      </c>
      <c r="AX110" s="18" t="s">
        <v>30</v>
      </c>
      <c r="AY110" s="18" t="s">
        <v>30</v>
      </c>
      <c r="AZ110" s="18" t="s">
        <v>30</v>
      </c>
      <c r="BA110" s="18" t="s">
        <v>30</v>
      </c>
      <c r="BB110" s="30" t="s">
        <v>31</v>
      </c>
      <c r="BC110" s="30" t="s">
        <v>31</v>
      </c>
      <c r="BD110" s="18" t="s">
        <v>30</v>
      </c>
      <c r="BE110" s="18" t="s">
        <v>30</v>
      </c>
      <c r="BF110" s="19"/>
      <c r="BG110" s="20">
        <f t="shared" si="30"/>
        <v>0</v>
      </c>
      <c r="BH110" s="21"/>
      <c r="BJ110" s="22"/>
      <c r="BN110" s="11"/>
      <c r="BS110" s="11"/>
    </row>
    <row r="111" spans="1:71" x14ac:dyDescent="0.3">
      <c r="A111" s="134" t="s">
        <v>534</v>
      </c>
      <c r="B111" s="134">
        <v>3383</v>
      </c>
      <c r="C111" s="135" t="s">
        <v>535</v>
      </c>
      <c r="D111" s="33"/>
      <c r="E111" s="33" t="s">
        <v>536</v>
      </c>
      <c r="F111" s="135" t="s">
        <v>310</v>
      </c>
      <c r="G111" s="33" t="s">
        <v>537</v>
      </c>
      <c r="H111" s="136" t="s">
        <v>498</v>
      </c>
      <c r="I111" s="34"/>
      <c r="J111" s="12" t="s">
        <v>538</v>
      </c>
      <c r="K111" s="13">
        <v>45422</v>
      </c>
      <c r="L111" s="14" t="s">
        <v>28</v>
      </c>
      <c r="M111" s="15">
        <f t="shared" si="31"/>
        <v>31</v>
      </c>
      <c r="N111" s="15">
        <f t="shared" si="32"/>
        <v>20</v>
      </c>
      <c r="O111" s="15">
        <f t="shared" si="33"/>
        <v>20</v>
      </c>
      <c r="P111" s="15">
        <f t="shared" si="34"/>
        <v>0</v>
      </c>
      <c r="Q111" s="15">
        <f t="shared" si="35"/>
        <v>10</v>
      </c>
      <c r="R111" s="15">
        <f t="shared" si="36"/>
        <v>0</v>
      </c>
      <c r="S111" s="15">
        <f t="shared" si="37"/>
        <v>1</v>
      </c>
      <c r="T111" s="15">
        <f t="shared" si="38"/>
        <v>0</v>
      </c>
      <c r="U111" s="15">
        <f t="shared" si="39"/>
        <v>1</v>
      </c>
      <c r="V111" s="16">
        <f t="shared" si="40"/>
        <v>0</v>
      </c>
      <c r="W111" s="15">
        <f t="shared" si="41"/>
        <v>0</v>
      </c>
      <c r="X111" s="17">
        <f t="shared" si="42"/>
        <v>0</v>
      </c>
      <c r="Y111" s="17">
        <f t="shared" si="43"/>
        <v>0</v>
      </c>
      <c r="Z111" s="16">
        <f t="shared" si="44"/>
        <v>1</v>
      </c>
      <c r="AA111" s="30" t="s">
        <v>31</v>
      </c>
      <c r="AB111" s="18" t="s">
        <v>30</v>
      </c>
      <c r="AC111" s="18" t="s">
        <v>30</v>
      </c>
      <c r="AD111" s="18" t="s">
        <v>30</v>
      </c>
      <c r="AE111" s="18" t="s">
        <v>30</v>
      </c>
      <c r="AF111" s="18" t="s">
        <v>30</v>
      </c>
      <c r="AG111" s="30" t="s">
        <v>31</v>
      </c>
      <c r="AH111" s="30" t="s">
        <v>31</v>
      </c>
      <c r="AI111" s="18" t="s">
        <v>30</v>
      </c>
      <c r="AJ111" s="18" t="s">
        <v>30</v>
      </c>
      <c r="AK111" s="18" t="s">
        <v>30</v>
      </c>
      <c r="AL111" s="18" t="s">
        <v>30</v>
      </c>
      <c r="AM111" s="18" t="s">
        <v>30</v>
      </c>
      <c r="AN111" s="30" t="s">
        <v>31</v>
      </c>
      <c r="AO111" s="30" t="s">
        <v>31</v>
      </c>
      <c r="AP111" s="18" t="s">
        <v>30</v>
      </c>
      <c r="AQ111" s="18" t="s">
        <v>30</v>
      </c>
      <c r="AR111" s="18" t="s">
        <v>30</v>
      </c>
      <c r="AS111" s="18" t="s">
        <v>30</v>
      </c>
      <c r="AT111" s="30" t="s">
        <v>31</v>
      </c>
      <c r="AU111" s="30" t="s">
        <v>31</v>
      </c>
      <c r="AV111" s="30" t="s">
        <v>31</v>
      </c>
      <c r="AW111" s="123" t="s">
        <v>113</v>
      </c>
      <c r="AX111" s="18" t="s">
        <v>30</v>
      </c>
      <c r="AY111" s="18" t="s">
        <v>30</v>
      </c>
      <c r="AZ111" s="18" t="s">
        <v>30</v>
      </c>
      <c r="BA111" s="18" t="s">
        <v>30</v>
      </c>
      <c r="BB111" s="30" t="s">
        <v>31</v>
      </c>
      <c r="BC111" s="30" t="s">
        <v>31</v>
      </c>
      <c r="BD111" s="18" t="s">
        <v>30</v>
      </c>
      <c r="BE111" s="18" t="s">
        <v>30</v>
      </c>
      <c r="BF111" s="19"/>
      <c r="BG111" s="20">
        <f t="shared" si="30"/>
        <v>0</v>
      </c>
      <c r="BH111" s="21"/>
      <c r="BJ111" s="22"/>
      <c r="BN111" s="11"/>
      <c r="BS111" s="11"/>
    </row>
    <row r="112" spans="1:71" x14ac:dyDescent="0.3">
      <c r="A112" s="134" t="s">
        <v>539</v>
      </c>
      <c r="B112" s="134">
        <v>3368</v>
      </c>
      <c r="C112" s="135" t="s">
        <v>540</v>
      </c>
      <c r="D112" s="33"/>
      <c r="E112" s="33" t="s">
        <v>541</v>
      </c>
      <c r="F112" s="135" t="s">
        <v>310</v>
      </c>
      <c r="G112" s="33" t="s">
        <v>542</v>
      </c>
      <c r="H112" s="136" t="s">
        <v>498</v>
      </c>
      <c r="I112" s="34"/>
      <c r="J112" s="12" t="s">
        <v>363</v>
      </c>
      <c r="K112" s="13">
        <v>45079</v>
      </c>
      <c r="L112" s="14" t="s">
        <v>28</v>
      </c>
      <c r="M112" s="15">
        <f t="shared" si="31"/>
        <v>31</v>
      </c>
      <c r="N112" s="15">
        <f t="shared" si="32"/>
        <v>17</v>
      </c>
      <c r="O112" s="15">
        <f t="shared" si="33"/>
        <v>17</v>
      </c>
      <c r="P112" s="15">
        <f t="shared" si="34"/>
        <v>0</v>
      </c>
      <c r="Q112" s="15">
        <f t="shared" si="35"/>
        <v>10</v>
      </c>
      <c r="R112" s="15">
        <f t="shared" si="36"/>
        <v>0</v>
      </c>
      <c r="S112" s="15">
        <f t="shared" si="37"/>
        <v>4</v>
      </c>
      <c r="T112" s="15">
        <f t="shared" si="38"/>
        <v>0</v>
      </c>
      <c r="U112" s="15">
        <f t="shared" si="39"/>
        <v>4</v>
      </c>
      <c r="V112" s="16">
        <f t="shared" si="40"/>
        <v>0</v>
      </c>
      <c r="W112" s="15">
        <f t="shared" si="41"/>
        <v>0</v>
      </c>
      <c r="X112" s="17">
        <f t="shared" si="42"/>
        <v>0</v>
      </c>
      <c r="Y112" s="17">
        <f t="shared" si="43"/>
        <v>0</v>
      </c>
      <c r="Z112" s="16">
        <f t="shared" si="44"/>
        <v>4</v>
      </c>
      <c r="AA112" s="30" t="s">
        <v>31</v>
      </c>
      <c r="AB112" s="18" t="s">
        <v>30</v>
      </c>
      <c r="AC112" s="18" t="s">
        <v>30</v>
      </c>
      <c r="AD112" s="18" t="s">
        <v>30</v>
      </c>
      <c r="AE112" s="18" t="s">
        <v>30</v>
      </c>
      <c r="AF112" s="18" t="s">
        <v>30</v>
      </c>
      <c r="AG112" s="30" t="s">
        <v>31</v>
      </c>
      <c r="AH112" s="30" t="s">
        <v>31</v>
      </c>
      <c r="AI112" s="18" t="s">
        <v>30</v>
      </c>
      <c r="AJ112" s="18" t="s">
        <v>30</v>
      </c>
      <c r="AK112" s="18" t="s">
        <v>30</v>
      </c>
      <c r="AL112" s="18" t="s">
        <v>30</v>
      </c>
      <c r="AM112" s="18" t="s">
        <v>30</v>
      </c>
      <c r="AN112" s="30" t="s">
        <v>31</v>
      </c>
      <c r="AO112" s="30" t="s">
        <v>31</v>
      </c>
      <c r="AP112" s="123" t="s">
        <v>113</v>
      </c>
      <c r="AQ112" s="18" t="s">
        <v>30</v>
      </c>
      <c r="AR112" s="18" t="s">
        <v>30</v>
      </c>
      <c r="AS112" s="123" t="s">
        <v>113</v>
      </c>
      <c r="AT112" s="30" t="s">
        <v>31</v>
      </c>
      <c r="AU112" s="30" t="s">
        <v>31</v>
      </c>
      <c r="AV112" s="30" t="s">
        <v>31</v>
      </c>
      <c r="AW112" s="18" t="s">
        <v>30</v>
      </c>
      <c r="AX112" s="18" t="s">
        <v>30</v>
      </c>
      <c r="AY112" s="18" t="s">
        <v>30</v>
      </c>
      <c r="AZ112" s="123" t="s">
        <v>113</v>
      </c>
      <c r="BA112" s="123" t="s">
        <v>113</v>
      </c>
      <c r="BB112" s="30" t="s">
        <v>31</v>
      </c>
      <c r="BC112" s="30" t="s">
        <v>31</v>
      </c>
      <c r="BD112" s="18" t="s">
        <v>30</v>
      </c>
      <c r="BE112" s="18" t="s">
        <v>30</v>
      </c>
      <c r="BF112" s="19"/>
      <c r="BG112" s="20">
        <f t="shared" si="30"/>
        <v>0</v>
      </c>
      <c r="BH112" s="21"/>
      <c r="BJ112" s="22"/>
      <c r="BN112" s="11"/>
      <c r="BS112" s="11"/>
    </row>
    <row r="113" spans="1:71" x14ac:dyDescent="0.3">
      <c r="A113" s="134" t="s">
        <v>543</v>
      </c>
      <c r="B113" s="134">
        <v>3379</v>
      </c>
      <c r="C113" s="135" t="s">
        <v>544</v>
      </c>
      <c r="D113" s="33"/>
      <c r="E113" s="33" t="s">
        <v>541</v>
      </c>
      <c r="F113" s="135" t="s">
        <v>540</v>
      </c>
      <c r="G113" s="33" t="s">
        <v>545</v>
      </c>
      <c r="H113" s="136" t="s">
        <v>498</v>
      </c>
      <c r="I113" s="34"/>
      <c r="J113" s="12" t="s">
        <v>546</v>
      </c>
      <c r="K113" s="13">
        <v>45293</v>
      </c>
      <c r="L113" s="14" t="s">
        <v>28</v>
      </c>
      <c r="M113" s="15">
        <f t="shared" si="31"/>
        <v>31</v>
      </c>
      <c r="N113" s="15">
        <f t="shared" si="32"/>
        <v>22</v>
      </c>
      <c r="O113" s="15">
        <f t="shared" si="33"/>
        <v>22</v>
      </c>
      <c r="P113" s="15">
        <f t="shared" si="34"/>
        <v>0</v>
      </c>
      <c r="Q113" s="15">
        <f t="shared" si="35"/>
        <v>9</v>
      </c>
      <c r="R113" s="15">
        <f t="shared" si="36"/>
        <v>0</v>
      </c>
      <c r="S113" s="15">
        <f t="shared" si="37"/>
        <v>0</v>
      </c>
      <c r="T113" s="15">
        <f t="shared" si="38"/>
        <v>0</v>
      </c>
      <c r="U113" s="15">
        <f t="shared" si="39"/>
        <v>0</v>
      </c>
      <c r="V113" s="16">
        <f t="shared" si="40"/>
        <v>0</v>
      </c>
      <c r="W113" s="15">
        <f t="shared" si="41"/>
        <v>0</v>
      </c>
      <c r="X113" s="17">
        <f t="shared" si="42"/>
        <v>0</v>
      </c>
      <c r="Y113" s="17">
        <f t="shared" si="43"/>
        <v>0</v>
      </c>
      <c r="Z113" s="16">
        <f t="shared" si="44"/>
        <v>0</v>
      </c>
      <c r="AA113" s="30" t="s">
        <v>31</v>
      </c>
      <c r="AB113" s="18" t="s">
        <v>30</v>
      </c>
      <c r="AC113" s="18" t="s">
        <v>30</v>
      </c>
      <c r="AD113" s="18" t="s">
        <v>30</v>
      </c>
      <c r="AE113" s="18" t="s">
        <v>30</v>
      </c>
      <c r="AF113" s="18" t="s">
        <v>30</v>
      </c>
      <c r="AG113" s="30" t="s">
        <v>31</v>
      </c>
      <c r="AH113" s="30" t="s">
        <v>31</v>
      </c>
      <c r="AI113" s="18" t="s">
        <v>30</v>
      </c>
      <c r="AJ113" s="18" t="s">
        <v>30</v>
      </c>
      <c r="AK113" s="18" t="s">
        <v>30</v>
      </c>
      <c r="AL113" s="18" t="s">
        <v>30</v>
      </c>
      <c r="AM113" s="18" t="s">
        <v>30</v>
      </c>
      <c r="AN113" s="30" t="s">
        <v>31</v>
      </c>
      <c r="AO113" s="30" t="s">
        <v>31</v>
      </c>
      <c r="AP113" s="18" t="s">
        <v>30</v>
      </c>
      <c r="AQ113" s="18" t="s">
        <v>30</v>
      </c>
      <c r="AR113" s="18" t="s">
        <v>30</v>
      </c>
      <c r="AS113" s="18" t="s">
        <v>30</v>
      </c>
      <c r="AT113" s="30" t="s">
        <v>31</v>
      </c>
      <c r="AU113" s="30" t="s">
        <v>31</v>
      </c>
      <c r="AV113" s="30" t="s">
        <v>31</v>
      </c>
      <c r="AW113" s="18" t="s">
        <v>30</v>
      </c>
      <c r="AX113" s="18" t="s">
        <v>30</v>
      </c>
      <c r="AY113" s="18" t="s">
        <v>30</v>
      </c>
      <c r="AZ113" s="18" t="s">
        <v>30</v>
      </c>
      <c r="BA113" s="18" t="s">
        <v>30</v>
      </c>
      <c r="BB113" s="108" t="s">
        <v>30</v>
      </c>
      <c r="BC113" s="30" t="s">
        <v>31</v>
      </c>
      <c r="BD113" s="18" t="s">
        <v>30</v>
      </c>
      <c r="BE113" s="18" t="s">
        <v>30</v>
      </c>
      <c r="BF113" s="19"/>
      <c r="BG113" s="20">
        <f t="shared" si="30"/>
        <v>0</v>
      </c>
      <c r="BH113" s="21"/>
      <c r="BJ113" s="22"/>
      <c r="BN113" s="11"/>
      <c r="BS113" s="11"/>
    </row>
    <row r="114" spans="1:71" x14ac:dyDescent="0.3">
      <c r="A114" s="35"/>
      <c r="B114" s="36"/>
      <c r="C114" s="37"/>
      <c r="D114" s="33"/>
      <c r="E114" s="37"/>
      <c r="F114" s="35"/>
      <c r="G114" s="35"/>
      <c r="H114" s="35"/>
      <c r="I114" s="34"/>
      <c r="J114" s="34"/>
      <c r="K114" s="13"/>
      <c r="L114" s="14"/>
      <c r="M114" s="15"/>
      <c r="N114" s="15"/>
      <c r="O114" s="15"/>
      <c r="P114" s="15"/>
      <c r="Q114" s="15"/>
      <c r="R114" s="15"/>
      <c r="S114" s="15"/>
      <c r="T114" s="15"/>
      <c r="U114" s="15"/>
      <c r="V114" s="16"/>
      <c r="W114" s="16"/>
      <c r="X114" s="16"/>
      <c r="Y114" s="16"/>
      <c r="Z114" s="16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N114" s="11"/>
      <c r="BS114" s="11"/>
    </row>
    <row r="115" spans="1:71" x14ac:dyDescent="0.3">
      <c r="A115" s="281" t="str">
        <f>"Total Employees No. "&amp;COUNTA(C3:C113)</f>
        <v>Total Employees No. 111</v>
      </c>
      <c r="B115" s="282"/>
      <c r="C115" s="282"/>
      <c r="D115" s="282"/>
      <c r="E115" s="282"/>
      <c r="F115" s="282"/>
      <c r="G115" s="283"/>
      <c r="H115" s="39"/>
      <c r="I115" s="40"/>
      <c r="J115" s="40"/>
      <c r="K115" s="41"/>
      <c r="L115" s="42"/>
      <c r="M115" s="43">
        <f t="shared" ref="M115:BE115" si="45">SUBTOTAL(9,M2:M113)</f>
        <v>3080</v>
      </c>
      <c r="N115" s="43">
        <f t="shared" si="45"/>
        <v>1991</v>
      </c>
      <c r="O115" s="44">
        <f t="shared" si="45"/>
        <v>1880.5</v>
      </c>
      <c r="P115" s="43">
        <f t="shared" si="45"/>
        <v>69</v>
      </c>
      <c r="Q115" s="43">
        <f t="shared" si="45"/>
        <v>941</v>
      </c>
      <c r="R115" s="43">
        <f t="shared" si="45"/>
        <v>96</v>
      </c>
      <c r="S115" s="43">
        <f t="shared" si="45"/>
        <v>50</v>
      </c>
      <c r="T115" s="43">
        <f t="shared" si="45"/>
        <v>2</v>
      </c>
      <c r="U115" s="43">
        <f t="shared" si="45"/>
        <v>148</v>
      </c>
      <c r="V115" s="43">
        <f t="shared" si="45"/>
        <v>139.5</v>
      </c>
      <c r="W115" s="43">
        <f t="shared" si="45"/>
        <v>190</v>
      </c>
      <c r="X115" s="43">
        <f t="shared" si="45"/>
        <v>37</v>
      </c>
      <c r="Y115" s="43">
        <f t="shared" si="45"/>
        <v>0</v>
      </c>
      <c r="Z115" s="43">
        <f t="shared" si="45"/>
        <v>258.5</v>
      </c>
      <c r="AA115" s="43">
        <f t="shared" si="45"/>
        <v>0</v>
      </c>
      <c r="AB115" s="43">
        <f t="shared" si="45"/>
        <v>0</v>
      </c>
      <c r="AC115" s="43">
        <f t="shared" si="45"/>
        <v>0</v>
      </c>
      <c r="AD115" s="43">
        <f t="shared" si="45"/>
        <v>0</v>
      </c>
      <c r="AE115" s="43">
        <f t="shared" si="45"/>
        <v>0</v>
      </c>
      <c r="AF115" s="43">
        <f t="shared" si="45"/>
        <v>0</v>
      </c>
      <c r="AG115" s="43">
        <f t="shared" si="45"/>
        <v>0</v>
      </c>
      <c r="AH115" s="43">
        <f t="shared" si="45"/>
        <v>0</v>
      </c>
      <c r="AI115" s="43">
        <f t="shared" si="45"/>
        <v>0</v>
      </c>
      <c r="AJ115" s="43">
        <f t="shared" si="45"/>
        <v>0</v>
      </c>
      <c r="AK115" s="43">
        <f t="shared" si="45"/>
        <v>0</v>
      </c>
      <c r="AL115" s="43">
        <f t="shared" si="45"/>
        <v>0</v>
      </c>
      <c r="AM115" s="43">
        <f t="shared" si="45"/>
        <v>0</v>
      </c>
      <c r="AN115" s="43">
        <f t="shared" si="45"/>
        <v>0</v>
      </c>
      <c r="AO115" s="43">
        <f t="shared" si="45"/>
        <v>0</v>
      </c>
      <c r="AP115" s="43">
        <f t="shared" si="45"/>
        <v>0</v>
      </c>
      <c r="AQ115" s="43">
        <f t="shared" si="45"/>
        <v>0</v>
      </c>
      <c r="AR115" s="43">
        <f t="shared" si="45"/>
        <v>0</v>
      </c>
      <c r="AS115" s="43">
        <f t="shared" si="45"/>
        <v>0</v>
      </c>
      <c r="AT115" s="43">
        <f t="shared" si="45"/>
        <v>0</v>
      </c>
      <c r="AU115" s="43">
        <f t="shared" si="45"/>
        <v>0</v>
      </c>
      <c r="AV115" s="43">
        <f t="shared" si="45"/>
        <v>0</v>
      </c>
      <c r="AW115" s="43">
        <f t="shared" si="45"/>
        <v>0</v>
      </c>
      <c r="AX115" s="43">
        <f t="shared" si="45"/>
        <v>0</v>
      </c>
      <c r="AY115" s="43">
        <f t="shared" si="45"/>
        <v>0</v>
      </c>
      <c r="AZ115" s="43">
        <f t="shared" si="45"/>
        <v>0</v>
      </c>
      <c r="BA115" s="43">
        <f t="shared" si="45"/>
        <v>0</v>
      </c>
      <c r="BB115" s="43">
        <f t="shared" si="45"/>
        <v>0</v>
      </c>
      <c r="BC115" s="43">
        <f t="shared" si="45"/>
        <v>0</v>
      </c>
      <c r="BD115" s="43">
        <f t="shared" si="45"/>
        <v>0</v>
      </c>
      <c r="BE115" s="43">
        <f t="shared" si="45"/>
        <v>0</v>
      </c>
      <c r="BF115" s="45" t="s">
        <v>54</v>
      </c>
      <c r="BG115" s="45" t="s">
        <v>55</v>
      </c>
      <c r="BH115" s="45" t="s">
        <v>56</v>
      </c>
      <c r="BS115" s="11"/>
    </row>
    <row r="116" spans="1:71" x14ac:dyDescent="0.3">
      <c r="A116" s="46"/>
      <c r="B116" s="46"/>
      <c r="C116" s="46"/>
      <c r="D116" s="46"/>
      <c r="E116" s="46"/>
      <c r="F116" s="46"/>
      <c r="G116" s="46"/>
      <c r="H116" s="47"/>
      <c r="I116" s="47"/>
      <c r="J116" s="47"/>
      <c r="K116" s="48"/>
      <c r="L116" s="49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50"/>
      <c r="BD116" s="50"/>
      <c r="BE116" s="50"/>
      <c r="BF116" s="45"/>
      <c r="BG116" s="51"/>
      <c r="BH116" s="51"/>
      <c r="BS116" s="11"/>
    </row>
    <row r="117" spans="1:71" x14ac:dyDescent="0.3">
      <c r="A117" s="46"/>
      <c r="B117" s="46"/>
      <c r="C117" s="46"/>
      <c r="D117" s="46"/>
      <c r="E117" s="46"/>
      <c r="F117" s="46"/>
      <c r="G117" s="46"/>
      <c r="H117" s="47"/>
      <c r="I117" s="47"/>
      <c r="J117" s="52"/>
      <c r="K117" s="48"/>
      <c r="L117" s="49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4">
        <f t="shared" ref="AA117:BD117" si="46">COUNTBLANK(AA11:AA112)</f>
        <v>15</v>
      </c>
      <c r="AB117" s="54">
        <f t="shared" si="46"/>
        <v>15</v>
      </c>
      <c r="AC117" s="54">
        <f t="shared" si="46"/>
        <v>15</v>
      </c>
      <c r="AD117" s="54">
        <f t="shared" si="46"/>
        <v>15</v>
      </c>
      <c r="AE117" s="54">
        <f t="shared" si="46"/>
        <v>15</v>
      </c>
      <c r="AF117" s="54">
        <f t="shared" si="46"/>
        <v>15</v>
      </c>
      <c r="AG117" s="54">
        <f t="shared" si="46"/>
        <v>15</v>
      </c>
      <c r="AH117" s="54">
        <f t="shared" si="46"/>
        <v>15</v>
      </c>
      <c r="AI117" s="54">
        <f t="shared" si="46"/>
        <v>3</v>
      </c>
      <c r="AJ117" s="54">
        <f t="shared" si="46"/>
        <v>1</v>
      </c>
      <c r="AK117" s="54">
        <f t="shared" si="46"/>
        <v>1</v>
      </c>
      <c r="AL117" s="54">
        <f t="shared" si="46"/>
        <v>1</v>
      </c>
      <c r="AM117" s="54">
        <f t="shared" si="46"/>
        <v>1</v>
      </c>
      <c r="AN117" s="54">
        <f t="shared" si="46"/>
        <v>1</v>
      </c>
      <c r="AO117" s="54">
        <f t="shared" si="46"/>
        <v>1</v>
      </c>
      <c r="AP117" s="54">
        <f t="shared" si="46"/>
        <v>1</v>
      </c>
      <c r="AQ117" s="54">
        <f t="shared" si="46"/>
        <v>1</v>
      </c>
      <c r="AR117" s="54">
        <f t="shared" si="46"/>
        <v>1</v>
      </c>
      <c r="AS117" s="54">
        <f t="shared" si="46"/>
        <v>1</v>
      </c>
      <c r="AT117" s="54">
        <f t="shared" si="46"/>
        <v>1</v>
      </c>
      <c r="AU117" s="54">
        <f t="shared" si="46"/>
        <v>1</v>
      </c>
      <c r="AV117" s="54">
        <f t="shared" si="46"/>
        <v>1</v>
      </c>
      <c r="AW117" s="54">
        <f t="shared" si="46"/>
        <v>1</v>
      </c>
      <c r="AX117" s="54">
        <f t="shared" si="46"/>
        <v>1</v>
      </c>
      <c r="AY117" s="54">
        <f t="shared" si="46"/>
        <v>1</v>
      </c>
      <c r="AZ117" s="54">
        <f t="shared" si="46"/>
        <v>1</v>
      </c>
      <c r="BA117" s="54">
        <f t="shared" si="46"/>
        <v>1</v>
      </c>
      <c r="BB117" s="54">
        <f t="shared" si="46"/>
        <v>1</v>
      </c>
      <c r="BC117" s="54">
        <f t="shared" si="46"/>
        <v>1</v>
      </c>
      <c r="BD117" s="54">
        <f t="shared" si="46"/>
        <v>0</v>
      </c>
      <c r="BE117" s="54">
        <f>COUNTBLANK(BE11:BE33)</f>
        <v>0</v>
      </c>
      <c r="BF117" s="45">
        <f>IFERROR(AVERAGE(AA117:BE117),"")</f>
        <v>4.612903225806452</v>
      </c>
      <c r="BH117" s="55"/>
      <c r="BS117" s="11"/>
    </row>
    <row r="118" spans="1:71" ht="15" thickBot="1" x14ac:dyDescent="0.35">
      <c r="A118" s="56"/>
      <c r="B118" s="57"/>
      <c r="C118" s="58"/>
      <c r="D118" s="58"/>
      <c r="E118" s="58"/>
      <c r="F118" s="59"/>
      <c r="G118" s="59"/>
      <c r="H118" s="59"/>
      <c r="I118" s="59"/>
      <c r="J118" s="59"/>
      <c r="K118" s="60"/>
      <c r="L118" s="59"/>
      <c r="M118" s="61"/>
      <c r="N118" s="62"/>
      <c r="O118" s="62"/>
      <c r="P118" s="62"/>
      <c r="Q118" s="62"/>
      <c r="R118" s="62"/>
      <c r="S118" s="62"/>
      <c r="T118" s="62"/>
      <c r="U118" s="62"/>
      <c r="V118" s="62"/>
      <c r="W118" s="63"/>
      <c r="X118" s="63"/>
      <c r="Y118" s="63"/>
      <c r="Z118" s="63"/>
      <c r="AA118" s="64">
        <f t="shared" ref="AA118:BE118" si="47">AA126+AA135+AA139+AA143+AA147+AA130+AA151</f>
        <v>87</v>
      </c>
      <c r="AB118" s="64">
        <f t="shared" si="47"/>
        <v>76.5</v>
      </c>
      <c r="AC118" s="64">
        <f t="shared" si="47"/>
        <v>79</v>
      </c>
      <c r="AD118" s="64">
        <f t="shared" si="47"/>
        <v>79.5</v>
      </c>
      <c r="AE118" s="64">
        <f t="shared" si="47"/>
        <v>77.5</v>
      </c>
      <c r="AF118" s="64">
        <f t="shared" si="47"/>
        <v>75.5</v>
      </c>
      <c r="AG118" s="64">
        <f t="shared" si="47"/>
        <v>86</v>
      </c>
      <c r="AH118" s="64">
        <f t="shared" si="47"/>
        <v>86</v>
      </c>
      <c r="AI118" s="64">
        <f t="shared" si="47"/>
        <v>90</v>
      </c>
      <c r="AJ118" s="64">
        <f t="shared" si="47"/>
        <v>94</v>
      </c>
      <c r="AK118" s="64">
        <f t="shared" si="47"/>
        <v>88.5</v>
      </c>
      <c r="AL118" s="64">
        <f t="shared" si="47"/>
        <v>87</v>
      </c>
      <c r="AM118" s="64">
        <f t="shared" si="47"/>
        <v>88</v>
      </c>
      <c r="AN118" s="64">
        <f t="shared" si="47"/>
        <v>93</v>
      </c>
      <c r="AO118" s="64">
        <f t="shared" si="47"/>
        <v>94</v>
      </c>
      <c r="AP118" s="64">
        <f t="shared" si="47"/>
        <v>81</v>
      </c>
      <c r="AQ118" s="64">
        <f t="shared" si="47"/>
        <v>86.5</v>
      </c>
      <c r="AR118" s="64">
        <f t="shared" si="47"/>
        <v>85</v>
      </c>
      <c r="AS118" s="64">
        <f t="shared" si="47"/>
        <v>79.5</v>
      </c>
      <c r="AT118" s="64">
        <f t="shared" si="47"/>
        <v>88</v>
      </c>
      <c r="AU118" s="64">
        <f t="shared" si="47"/>
        <v>89</v>
      </c>
      <c r="AV118" s="64">
        <f t="shared" si="47"/>
        <v>89</v>
      </c>
      <c r="AW118" s="64">
        <f t="shared" si="47"/>
        <v>81</v>
      </c>
      <c r="AX118" s="64">
        <f t="shared" si="47"/>
        <v>78.5</v>
      </c>
      <c r="AY118" s="64">
        <f t="shared" si="47"/>
        <v>81</v>
      </c>
      <c r="AZ118" s="64">
        <f t="shared" si="47"/>
        <v>82</v>
      </c>
      <c r="BA118" s="64">
        <f t="shared" si="47"/>
        <v>85.5</v>
      </c>
      <c r="BB118" s="64">
        <f t="shared" si="47"/>
        <v>89</v>
      </c>
      <c r="BC118" s="64">
        <f t="shared" si="47"/>
        <v>89</v>
      </c>
      <c r="BD118" s="64">
        <f t="shared" si="47"/>
        <v>84</v>
      </c>
      <c r="BE118" s="64">
        <f t="shared" si="47"/>
        <v>12.5</v>
      </c>
      <c r="BF118" s="45">
        <f>MAX(AA118:BE118)</f>
        <v>94</v>
      </c>
      <c r="BH118" s="55"/>
      <c r="BS118" s="11"/>
    </row>
    <row r="119" spans="1:71" x14ac:dyDescent="0.3">
      <c r="A119" s="65" t="s">
        <v>57</v>
      </c>
      <c r="C119" s="66" t="s">
        <v>58</v>
      </c>
      <c r="D119" s="66"/>
      <c r="E119" s="67" t="s">
        <v>59</v>
      </c>
      <c r="F119" s="68" t="s">
        <v>60</v>
      </c>
      <c r="G119" s="68" t="s">
        <v>61</v>
      </c>
      <c r="H119" s="69"/>
      <c r="I119" s="52"/>
      <c r="J119" s="52"/>
      <c r="K119" s="70"/>
      <c r="L119" s="71"/>
      <c r="M119" s="61"/>
      <c r="N119" s="72"/>
      <c r="O119" s="284" t="s">
        <v>62</v>
      </c>
      <c r="P119" s="285"/>
      <c r="Q119" s="286"/>
      <c r="R119" s="277" t="s">
        <v>27</v>
      </c>
      <c r="S119" s="278"/>
      <c r="T119" s="278"/>
      <c r="U119" s="278"/>
      <c r="V119" s="278"/>
      <c r="W119" s="279"/>
      <c r="X119" s="73"/>
      <c r="Y119" s="73"/>
      <c r="Z119" s="73"/>
      <c r="AA119" s="74" t="e">
        <f t="shared" ref="AA119:BE121" si="48">AA127+AA136+AA140+AA148+AA131+AA144+AA152</f>
        <v>#VALUE!</v>
      </c>
      <c r="AB119" s="74" t="e">
        <f t="shared" si="48"/>
        <v>#VALUE!</v>
      </c>
      <c r="AC119" s="74" t="e">
        <f t="shared" si="48"/>
        <v>#VALUE!</v>
      </c>
      <c r="AD119" s="74" t="e">
        <f t="shared" si="48"/>
        <v>#VALUE!</v>
      </c>
      <c r="AE119" s="74" t="e">
        <f t="shared" si="48"/>
        <v>#VALUE!</v>
      </c>
      <c r="AF119" s="74" t="e">
        <f t="shared" si="48"/>
        <v>#VALUE!</v>
      </c>
      <c r="AG119" s="74" t="e">
        <f t="shared" si="48"/>
        <v>#VALUE!</v>
      </c>
      <c r="AH119" s="74" t="e">
        <f t="shared" si="48"/>
        <v>#VALUE!</v>
      </c>
      <c r="AI119" s="74" t="e">
        <f t="shared" si="48"/>
        <v>#VALUE!</v>
      </c>
      <c r="AJ119" s="74" t="e">
        <f t="shared" si="48"/>
        <v>#VALUE!</v>
      </c>
      <c r="AK119" s="74" t="e">
        <f t="shared" si="48"/>
        <v>#VALUE!</v>
      </c>
      <c r="AL119" s="74" t="e">
        <f t="shared" si="48"/>
        <v>#VALUE!</v>
      </c>
      <c r="AM119" s="74" t="e">
        <f t="shared" si="48"/>
        <v>#VALUE!</v>
      </c>
      <c r="AN119" s="74" t="e">
        <f t="shared" si="48"/>
        <v>#VALUE!</v>
      </c>
      <c r="AO119" s="74" t="e">
        <f t="shared" si="48"/>
        <v>#VALUE!</v>
      </c>
      <c r="AP119" s="74" t="e">
        <f t="shared" si="48"/>
        <v>#VALUE!</v>
      </c>
      <c r="AQ119" s="74" t="e">
        <f t="shared" si="48"/>
        <v>#VALUE!</v>
      </c>
      <c r="AR119" s="74" t="e">
        <f t="shared" si="48"/>
        <v>#VALUE!</v>
      </c>
      <c r="AS119" s="74" t="e">
        <f t="shared" si="48"/>
        <v>#VALUE!</v>
      </c>
      <c r="AT119" s="74" t="e">
        <f t="shared" si="48"/>
        <v>#VALUE!</v>
      </c>
      <c r="AU119" s="74" t="e">
        <f t="shared" si="48"/>
        <v>#VALUE!</v>
      </c>
      <c r="AV119" s="74" t="e">
        <f t="shared" si="48"/>
        <v>#VALUE!</v>
      </c>
      <c r="AW119" s="74" t="e">
        <f t="shared" si="48"/>
        <v>#VALUE!</v>
      </c>
      <c r="AX119" s="74" t="e">
        <f t="shared" si="48"/>
        <v>#VALUE!</v>
      </c>
      <c r="AY119" s="74" t="e">
        <f t="shared" si="48"/>
        <v>#VALUE!</v>
      </c>
      <c r="AZ119" s="74" t="e">
        <f t="shared" si="48"/>
        <v>#VALUE!</v>
      </c>
      <c r="BA119" s="74" t="e">
        <f t="shared" si="48"/>
        <v>#VALUE!</v>
      </c>
      <c r="BB119" s="74" t="e">
        <f t="shared" si="48"/>
        <v>#VALUE!</v>
      </c>
      <c r="BC119" s="74" t="e">
        <f t="shared" si="48"/>
        <v>#VALUE!</v>
      </c>
      <c r="BD119" s="74" t="e">
        <f t="shared" si="48"/>
        <v>#VALUE!</v>
      </c>
      <c r="BE119" s="74" t="e">
        <f t="shared" si="48"/>
        <v>#VALUE!</v>
      </c>
      <c r="BF119" s="75" t="e">
        <f>MAX(AA119:BE119)</f>
        <v>#VALUE!</v>
      </c>
      <c r="BH119" s="55"/>
      <c r="BS119" s="11"/>
    </row>
    <row r="120" spans="1:71" x14ac:dyDescent="0.3">
      <c r="A120" s="76" t="s">
        <v>63</v>
      </c>
      <c r="C120" s="76" t="s">
        <v>15</v>
      </c>
      <c r="D120" s="76"/>
      <c r="E120" s="77" t="s">
        <v>30</v>
      </c>
      <c r="F120" s="77"/>
      <c r="G120" s="77"/>
      <c r="H120" s="69">
        <v>1</v>
      </c>
      <c r="I120" s="52"/>
      <c r="J120" s="52"/>
      <c r="K120" s="70"/>
      <c r="L120" s="71"/>
      <c r="M120" s="61"/>
      <c r="N120" s="72"/>
      <c r="O120" s="287"/>
      <c r="P120" s="288"/>
      <c r="Q120" s="289"/>
      <c r="R120" s="277" t="s">
        <v>64</v>
      </c>
      <c r="S120" s="278"/>
      <c r="T120" s="278"/>
      <c r="U120" s="278"/>
      <c r="V120" s="278"/>
      <c r="W120" s="279"/>
      <c r="X120" s="73"/>
      <c r="Y120" s="73"/>
      <c r="Z120" s="73"/>
      <c r="AA120" s="64" t="e">
        <f t="shared" si="48"/>
        <v>#VALUE!</v>
      </c>
      <c r="AB120" s="64" t="e">
        <f t="shared" si="48"/>
        <v>#VALUE!</v>
      </c>
      <c r="AC120" s="64" t="e">
        <f t="shared" si="48"/>
        <v>#VALUE!</v>
      </c>
      <c r="AD120" s="64" t="e">
        <f t="shared" si="48"/>
        <v>#VALUE!</v>
      </c>
      <c r="AE120" s="64" t="e">
        <f t="shared" si="48"/>
        <v>#VALUE!</v>
      </c>
      <c r="AF120" s="64" t="e">
        <f t="shared" si="48"/>
        <v>#VALUE!</v>
      </c>
      <c r="AG120" s="64" t="e">
        <f t="shared" si="48"/>
        <v>#VALUE!</v>
      </c>
      <c r="AH120" s="64" t="e">
        <f t="shared" si="48"/>
        <v>#VALUE!</v>
      </c>
      <c r="AI120" s="64" t="e">
        <f t="shared" si="48"/>
        <v>#VALUE!</v>
      </c>
      <c r="AJ120" s="64" t="e">
        <f t="shared" si="48"/>
        <v>#VALUE!</v>
      </c>
      <c r="AK120" s="64" t="e">
        <f t="shared" si="48"/>
        <v>#VALUE!</v>
      </c>
      <c r="AL120" s="64" t="e">
        <f t="shared" si="48"/>
        <v>#VALUE!</v>
      </c>
      <c r="AM120" s="64" t="e">
        <f t="shared" si="48"/>
        <v>#VALUE!</v>
      </c>
      <c r="AN120" s="64" t="e">
        <f t="shared" si="48"/>
        <v>#VALUE!</v>
      </c>
      <c r="AO120" s="64" t="e">
        <f t="shared" si="48"/>
        <v>#VALUE!</v>
      </c>
      <c r="AP120" s="64" t="e">
        <f t="shared" si="48"/>
        <v>#VALUE!</v>
      </c>
      <c r="AQ120" s="64" t="e">
        <f t="shared" si="48"/>
        <v>#VALUE!</v>
      </c>
      <c r="AR120" s="64" t="e">
        <f t="shared" si="48"/>
        <v>#VALUE!</v>
      </c>
      <c r="AS120" s="64" t="e">
        <f t="shared" si="48"/>
        <v>#VALUE!</v>
      </c>
      <c r="AT120" s="64" t="e">
        <f t="shared" si="48"/>
        <v>#VALUE!</v>
      </c>
      <c r="AU120" s="64" t="e">
        <f t="shared" si="48"/>
        <v>#VALUE!</v>
      </c>
      <c r="AV120" s="64" t="e">
        <f t="shared" si="48"/>
        <v>#VALUE!</v>
      </c>
      <c r="AW120" s="64" t="e">
        <f t="shared" si="48"/>
        <v>#VALUE!</v>
      </c>
      <c r="AX120" s="64" t="e">
        <f t="shared" si="48"/>
        <v>#VALUE!</v>
      </c>
      <c r="AY120" s="64" t="e">
        <f t="shared" si="48"/>
        <v>#VALUE!</v>
      </c>
      <c r="AZ120" s="64" t="e">
        <f t="shared" si="48"/>
        <v>#VALUE!</v>
      </c>
      <c r="BA120" s="64" t="e">
        <f t="shared" si="48"/>
        <v>#VALUE!</v>
      </c>
      <c r="BB120" s="64" t="e">
        <f t="shared" si="48"/>
        <v>#VALUE!</v>
      </c>
      <c r="BC120" s="64" t="e">
        <f t="shared" si="48"/>
        <v>#VALUE!</v>
      </c>
      <c r="BD120" s="64" t="e">
        <f t="shared" si="48"/>
        <v>#VALUE!</v>
      </c>
      <c r="BE120" s="64" t="e">
        <f t="shared" si="48"/>
        <v>#VALUE!</v>
      </c>
      <c r="BF120" s="45" t="e">
        <f>MAX(AA120:BE120)</f>
        <v>#VALUE!</v>
      </c>
      <c r="BH120" s="55"/>
      <c r="BS120" s="11"/>
    </row>
    <row r="121" spans="1:71" x14ac:dyDescent="0.3">
      <c r="A121" s="76" t="s">
        <v>63</v>
      </c>
      <c r="C121" s="76" t="s">
        <v>65</v>
      </c>
      <c r="D121" s="76"/>
      <c r="E121" s="77" t="s">
        <v>34</v>
      </c>
      <c r="F121" s="77"/>
      <c r="G121" s="77"/>
      <c r="H121" s="69">
        <v>0.5</v>
      </c>
      <c r="I121" s="52"/>
      <c r="J121" s="52"/>
      <c r="K121" s="70"/>
      <c r="L121" s="71"/>
      <c r="M121" s="61"/>
      <c r="N121" s="72"/>
      <c r="O121" s="287"/>
      <c r="P121" s="288"/>
      <c r="Q121" s="289"/>
      <c r="R121" s="277" t="s">
        <v>66</v>
      </c>
      <c r="S121" s="278"/>
      <c r="T121" s="278"/>
      <c r="U121" s="278"/>
      <c r="V121" s="278"/>
      <c r="W121" s="279"/>
      <c r="X121" s="73"/>
      <c r="Y121" s="73"/>
      <c r="Z121" s="73"/>
      <c r="AA121" s="64" t="e">
        <f t="shared" si="48"/>
        <v>#VALUE!</v>
      </c>
      <c r="AB121" s="64" t="e">
        <f t="shared" si="48"/>
        <v>#VALUE!</v>
      </c>
      <c r="AC121" s="64" t="e">
        <f t="shared" si="48"/>
        <v>#VALUE!</v>
      </c>
      <c r="AD121" s="64" t="e">
        <f t="shared" si="48"/>
        <v>#VALUE!</v>
      </c>
      <c r="AE121" s="64" t="e">
        <f t="shared" si="48"/>
        <v>#VALUE!</v>
      </c>
      <c r="AF121" s="64" t="e">
        <f t="shared" si="48"/>
        <v>#VALUE!</v>
      </c>
      <c r="AG121" s="64" t="e">
        <f t="shared" si="48"/>
        <v>#VALUE!</v>
      </c>
      <c r="AH121" s="64" t="e">
        <f t="shared" si="48"/>
        <v>#VALUE!</v>
      </c>
      <c r="AI121" s="64" t="e">
        <f t="shared" si="48"/>
        <v>#VALUE!</v>
      </c>
      <c r="AJ121" s="64" t="e">
        <f t="shared" si="48"/>
        <v>#VALUE!</v>
      </c>
      <c r="AK121" s="64" t="e">
        <f t="shared" si="48"/>
        <v>#VALUE!</v>
      </c>
      <c r="AL121" s="64" t="e">
        <f t="shared" si="48"/>
        <v>#VALUE!</v>
      </c>
      <c r="AM121" s="64" t="e">
        <f t="shared" si="48"/>
        <v>#VALUE!</v>
      </c>
      <c r="AN121" s="64" t="e">
        <f t="shared" si="48"/>
        <v>#VALUE!</v>
      </c>
      <c r="AO121" s="64" t="e">
        <f t="shared" si="48"/>
        <v>#VALUE!</v>
      </c>
      <c r="AP121" s="64" t="e">
        <f t="shared" si="48"/>
        <v>#VALUE!</v>
      </c>
      <c r="AQ121" s="64" t="e">
        <f t="shared" si="48"/>
        <v>#VALUE!</v>
      </c>
      <c r="AR121" s="64" t="e">
        <f t="shared" si="48"/>
        <v>#VALUE!</v>
      </c>
      <c r="AS121" s="64" t="e">
        <f t="shared" si="48"/>
        <v>#VALUE!</v>
      </c>
      <c r="AT121" s="64" t="e">
        <f t="shared" si="48"/>
        <v>#VALUE!</v>
      </c>
      <c r="AU121" s="64" t="e">
        <f t="shared" si="48"/>
        <v>#VALUE!</v>
      </c>
      <c r="AV121" s="64" t="e">
        <f t="shared" si="48"/>
        <v>#VALUE!</v>
      </c>
      <c r="AW121" s="64" t="e">
        <f t="shared" si="48"/>
        <v>#VALUE!</v>
      </c>
      <c r="AX121" s="64" t="e">
        <f t="shared" si="48"/>
        <v>#VALUE!</v>
      </c>
      <c r="AY121" s="64" t="e">
        <f t="shared" si="48"/>
        <v>#VALUE!</v>
      </c>
      <c r="AZ121" s="64" t="e">
        <f t="shared" si="48"/>
        <v>#VALUE!</v>
      </c>
      <c r="BA121" s="64" t="e">
        <f t="shared" si="48"/>
        <v>#VALUE!</v>
      </c>
      <c r="BB121" s="64" t="e">
        <f t="shared" si="48"/>
        <v>#VALUE!</v>
      </c>
      <c r="BC121" s="64" t="e">
        <f t="shared" si="48"/>
        <v>#VALUE!</v>
      </c>
      <c r="BD121" s="64" t="e">
        <f t="shared" si="48"/>
        <v>#VALUE!</v>
      </c>
      <c r="BE121" s="64" t="e">
        <f t="shared" si="48"/>
        <v>#VALUE!</v>
      </c>
      <c r="BF121" s="45" t="e">
        <f>MAX(AA121:BE121)</f>
        <v>#VALUE!</v>
      </c>
      <c r="BH121" s="55"/>
      <c r="BS121" s="11"/>
    </row>
    <row r="122" spans="1:71" x14ac:dyDescent="0.3">
      <c r="A122" s="76" t="s">
        <v>67</v>
      </c>
      <c r="C122" s="76" t="s">
        <v>15</v>
      </c>
      <c r="D122" s="76"/>
      <c r="E122" s="77" t="s">
        <v>68</v>
      </c>
      <c r="F122" s="77"/>
      <c r="G122" s="77"/>
      <c r="H122" s="69">
        <v>1</v>
      </c>
      <c r="I122" s="52"/>
      <c r="J122" s="52"/>
      <c r="K122" s="70"/>
      <c r="L122" s="71"/>
      <c r="M122" s="61"/>
      <c r="N122" s="72"/>
      <c r="O122" s="287"/>
      <c r="P122" s="288"/>
      <c r="Q122" s="289"/>
      <c r="R122" s="277" t="s">
        <v>69</v>
      </c>
      <c r="S122" s="278"/>
      <c r="T122" s="278"/>
      <c r="U122" s="278"/>
      <c r="V122" s="278"/>
      <c r="W122" s="279"/>
      <c r="X122" s="73"/>
      <c r="Y122" s="73"/>
      <c r="Z122" s="73"/>
      <c r="AA122" s="64">
        <f t="shared" ref="AA122:BE122" si="49">AA126+AA143+AA147</f>
        <v>5</v>
      </c>
      <c r="AB122" s="64">
        <f t="shared" si="49"/>
        <v>73.5</v>
      </c>
      <c r="AC122" s="64">
        <f t="shared" si="49"/>
        <v>76</v>
      </c>
      <c r="AD122" s="64">
        <f t="shared" si="49"/>
        <v>77.5</v>
      </c>
      <c r="AE122" s="64">
        <f t="shared" si="49"/>
        <v>74.5</v>
      </c>
      <c r="AF122" s="64">
        <f t="shared" si="49"/>
        <v>71.5</v>
      </c>
      <c r="AG122" s="64">
        <f t="shared" si="49"/>
        <v>8</v>
      </c>
      <c r="AH122" s="64">
        <f t="shared" si="49"/>
        <v>6</v>
      </c>
      <c r="AI122" s="64">
        <f t="shared" si="49"/>
        <v>89</v>
      </c>
      <c r="AJ122" s="64">
        <f t="shared" si="49"/>
        <v>91</v>
      </c>
      <c r="AK122" s="64">
        <f t="shared" si="49"/>
        <v>85.5</v>
      </c>
      <c r="AL122" s="64">
        <f t="shared" si="49"/>
        <v>79</v>
      </c>
      <c r="AM122" s="64">
        <f t="shared" si="49"/>
        <v>79</v>
      </c>
      <c r="AN122" s="64">
        <f t="shared" si="49"/>
        <v>7</v>
      </c>
      <c r="AO122" s="64">
        <f t="shared" si="49"/>
        <v>3</v>
      </c>
      <c r="AP122" s="64">
        <f t="shared" si="49"/>
        <v>71</v>
      </c>
      <c r="AQ122" s="64">
        <f t="shared" si="49"/>
        <v>80.5</v>
      </c>
      <c r="AR122" s="64">
        <f t="shared" si="49"/>
        <v>73</v>
      </c>
      <c r="AS122" s="64">
        <f t="shared" si="49"/>
        <v>56.5</v>
      </c>
      <c r="AT122" s="64">
        <f t="shared" si="49"/>
        <v>3</v>
      </c>
      <c r="AU122" s="64">
        <f t="shared" si="49"/>
        <v>5</v>
      </c>
      <c r="AV122" s="64">
        <f t="shared" si="49"/>
        <v>4</v>
      </c>
      <c r="AW122" s="64">
        <f t="shared" si="49"/>
        <v>50</v>
      </c>
      <c r="AX122" s="64">
        <f t="shared" si="49"/>
        <v>68.5</v>
      </c>
      <c r="AY122" s="64">
        <f t="shared" si="49"/>
        <v>69</v>
      </c>
      <c r="AZ122" s="64">
        <f t="shared" si="49"/>
        <v>69</v>
      </c>
      <c r="BA122" s="64">
        <f t="shared" si="49"/>
        <v>73.5</v>
      </c>
      <c r="BB122" s="64">
        <f t="shared" si="49"/>
        <v>20</v>
      </c>
      <c r="BC122" s="64">
        <f t="shared" si="49"/>
        <v>5</v>
      </c>
      <c r="BD122" s="64">
        <f t="shared" si="49"/>
        <v>77</v>
      </c>
      <c r="BE122" s="64">
        <f t="shared" si="49"/>
        <v>11.5</v>
      </c>
      <c r="BF122" s="45">
        <f t="shared" ref="BF122:BF133" si="50">SUM(AA122:BE122)</f>
        <v>1562</v>
      </c>
      <c r="BG122" s="78">
        <f>BF122-N115</f>
        <v>-429</v>
      </c>
      <c r="BH122" s="55"/>
      <c r="BS122" s="11"/>
    </row>
    <row r="123" spans="1:71" x14ac:dyDescent="0.3">
      <c r="A123" s="76" t="s">
        <v>70</v>
      </c>
      <c r="C123" s="76" t="s">
        <v>15</v>
      </c>
      <c r="D123" s="76"/>
      <c r="E123" s="77" t="s">
        <v>71</v>
      </c>
      <c r="F123" s="77"/>
      <c r="G123" s="77"/>
      <c r="H123" s="69">
        <v>1</v>
      </c>
      <c r="I123" s="52"/>
      <c r="J123" s="52"/>
      <c r="K123" s="70"/>
      <c r="L123" s="71"/>
      <c r="M123" s="61"/>
      <c r="N123" s="72"/>
      <c r="O123" s="287"/>
      <c r="P123" s="288"/>
      <c r="Q123" s="289"/>
      <c r="R123" s="277" t="s">
        <v>72</v>
      </c>
      <c r="S123" s="278"/>
      <c r="T123" s="278"/>
      <c r="U123" s="278"/>
      <c r="V123" s="278"/>
      <c r="W123" s="279"/>
      <c r="X123" s="73"/>
      <c r="Y123" s="73"/>
      <c r="Z123" s="73"/>
      <c r="AA123" s="74" t="e">
        <f t="shared" ref="AA123:BE123" si="51">AA124+(AA125/2)</f>
        <v>#VALUE!</v>
      </c>
      <c r="AB123" s="74" t="e">
        <f t="shared" si="51"/>
        <v>#VALUE!</v>
      </c>
      <c r="AC123" s="74" t="e">
        <f t="shared" si="51"/>
        <v>#VALUE!</v>
      </c>
      <c r="AD123" s="74" t="e">
        <f t="shared" si="51"/>
        <v>#VALUE!</v>
      </c>
      <c r="AE123" s="74" t="e">
        <f t="shared" si="51"/>
        <v>#VALUE!</v>
      </c>
      <c r="AF123" s="74" t="e">
        <f t="shared" si="51"/>
        <v>#VALUE!</v>
      </c>
      <c r="AG123" s="74" t="e">
        <f t="shared" si="51"/>
        <v>#VALUE!</v>
      </c>
      <c r="AH123" s="74" t="e">
        <f t="shared" si="51"/>
        <v>#VALUE!</v>
      </c>
      <c r="AI123" s="74" t="e">
        <f t="shared" si="51"/>
        <v>#VALUE!</v>
      </c>
      <c r="AJ123" s="74" t="e">
        <f t="shared" si="51"/>
        <v>#VALUE!</v>
      </c>
      <c r="AK123" s="74" t="e">
        <f t="shared" si="51"/>
        <v>#VALUE!</v>
      </c>
      <c r="AL123" s="74" t="e">
        <f t="shared" si="51"/>
        <v>#VALUE!</v>
      </c>
      <c r="AM123" s="74" t="e">
        <f t="shared" si="51"/>
        <v>#VALUE!</v>
      </c>
      <c r="AN123" s="74" t="e">
        <f t="shared" si="51"/>
        <v>#VALUE!</v>
      </c>
      <c r="AO123" s="74" t="e">
        <f t="shared" si="51"/>
        <v>#VALUE!</v>
      </c>
      <c r="AP123" s="74" t="e">
        <f t="shared" si="51"/>
        <v>#VALUE!</v>
      </c>
      <c r="AQ123" s="74" t="e">
        <f t="shared" si="51"/>
        <v>#VALUE!</v>
      </c>
      <c r="AR123" s="74" t="e">
        <f t="shared" si="51"/>
        <v>#VALUE!</v>
      </c>
      <c r="AS123" s="74" t="e">
        <f t="shared" si="51"/>
        <v>#VALUE!</v>
      </c>
      <c r="AT123" s="74" t="e">
        <f t="shared" si="51"/>
        <v>#VALUE!</v>
      </c>
      <c r="AU123" s="74" t="e">
        <f t="shared" si="51"/>
        <v>#VALUE!</v>
      </c>
      <c r="AV123" s="74" t="e">
        <f t="shared" si="51"/>
        <v>#VALUE!</v>
      </c>
      <c r="AW123" s="74" t="e">
        <f t="shared" si="51"/>
        <v>#VALUE!</v>
      </c>
      <c r="AX123" s="74" t="e">
        <f t="shared" si="51"/>
        <v>#VALUE!</v>
      </c>
      <c r="AY123" s="74" t="e">
        <f t="shared" si="51"/>
        <v>#VALUE!</v>
      </c>
      <c r="AZ123" s="74" t="e">
        <f t="shared" si="51"/>
        <v>#VALUE!</v>
      </c>
      <c r="BA123" s="74" t="e">
        <f t="shared" si="51"/>
        <v>#VALUE!</v>
      </c>
      <c r="BB123" s="74" t="e">
        <f t="shared" si="51"/>
        <v>#VALUE!</v>
      </c>
      <c r="BC123" s="74" t="e">
        <f t="shared" si="51"/>
        <v>#VALUE!</v>
      </c>
      <c r="BD123" s="74" t="e">
        <f t="shared" si="51"/>
        <v>#VALUE!</v>
      </c>
      <c r="BE123" s="74" t="e">
        <f t="shared" si="51"/>
        <v>#VALUE!</v>
      </c>
      <c r="BF123" s="75" t="e">
        <f t="shared" si="50"/>
        <v>#VALUE!</v>
      </c>
      <c r="BH123" s="55"/>
      <c r="BS123" s="11"/>
    </row>
    <row r="124" spans="1:71" x14ac:dyDescent="0.3">
      <c r="A124" s="76" t="s">
        <v>73</v>
      </c>
      <c r="C124" s="76" t="s">
        <v>15</v>
      </c>
      <c r="D124" s="76"/>
      <c r="E124" s="77" t="s">
        <v>23</v>
      </c>
      <c r="F124" s="77"/>
      <c r="G124" s="77"/>
      <c r="H124" s="69">
        <v>1</v>
      </c>
      <c r="I124" s="52"/>
      <c r="J124" s="52"/>
      <c r="K124" s="70"/>
      <c r="L124" s="71"/>
      <c r="M124" s="61"/>
      <c r="N124" s="72"/>
      <c r="O124" s="287"/>
      <c r="P124" s="288"/>
      <c r="Q124" s="289"/>
      <c r="R124" s="277" t="s">
        <v>74</v>
      </c>
      <c r="S124" s="278"/>
      <c r="T124" s="278"/>
      <c r="U124" s="278"/>
      <c r="V124" s="278"/>
      <c r="W124" s="279"/>
      <c r="X124" s="73"/>
      <c r="Y124" s="73"/>
      <c r="Z124" s="73"/>
      <c r="AA124" s="64" t="e">
        <f t="shared" ref="AA124:BE125" si="52">AA128+AA145+AA149</f>
        <v>#VALUE!</v>
      </c>
      <c r="AB124" s="64" t="e">
        <f t="shared" si="52"/>
        <v>#VALUE!</v>
      </c>
      <c r="AC124" s="64" t="e">
        <f t="shared" si="52"/>
        <v>#VALUE!</v>
      </c>
      <c r="AD124" s="64" t="e">
        <f t="shared" si="52"/>
        <v>#VALUE!</v>
      </c>
      <c r="AE124" s="64" t="e">
        <f t="shared" si="52"/>
        <v>#VALUE!</v>
      </c>
      <c r="AF124" s="64" t="e">
        <f t="shared" si="52"/>
        <v>#VALUE!</v>
      </c>
      <c r="AG124" s="64" t="e">
        <f t="shared" si="52"/>
        <v>#VALUE!</v>
      </c>
      <c r="AH124" s="64" t="e">
        <f t="shared" si="52"/>
        <v>#VALUE!</v>
      </c>
      <c r="AI124" s="64" t="e">
        <f t="shared" si="52"/>
        <v>#VALUE!</v>
      </c>
      <c r="AJ124" s="64" t="e">
        <f t="shared" si="52"/>
        <v>#VALUE!</v>
      </c>
      <c r="AK124" s="64" t="e">
        <f t="shared" si="52"/>
        <v>#VALUE!</v>
      </c>
      <c r="AL124" s="64" t="e">
        <f t="shared" si="52"/>
        <v>#VALUE!</v>
      </c>
      <c r="AM124" s="64" t="e">
        <f t="shared" si="52"/>
        <v>#VALUE!</v>
      </c>
      <c r="AN124" s="64" t="e">
        <f t="shared" si="52"/>
        <v>#VALUE!</v>
      </c>
      <c r="AO124" s="64" t="e">
        <f t="shared" si="52"/>
        <v>#VALUE!</v>
      </c>
      <c r="AP124" s="64" t="e">
        <f t="shared" si="52"/>
        <v>#VALUE!</v>
      </c>
      <c r="AQ124" s="64" t="e">
        <f t="shared" si="52"/>
        <v>#VALUE!</v>
      </c>
      <c r="AR124" s="64" t="e">
        <f t="shared" si="52"/>
        <v>#VALUE!</v>
      </c>
      <c r="AS124" s="64" t="e">
        <f t="shared" si="52"/>
        <v>#VALUE!</v>
      </c>
      <c r="AT124" s="64" t="e">
        <f t="shared" si="52"/>
        <v>#VALUE!</v>
      </c>
      <c r="AU124" s="64" t="e">
        <f t="shared" si="52"/>
        <v>#VALUE!</v>
      </c>
      <c r="AV124" s="64" t="e">
        <f t="shared" si="52"/>
        <v>#VALUE!</v>
      </c>
      <c r="AW124" s="64" t="e">
        <f t="shared" si="52"/>
        <v>#VALUE!</v>
      </c>
      <c r="AX124" s="64" t="e">
        <f t="shared" si="52"/>
        <v>#VALUE!</v>
      </c>
      <c r="AY124" s="64" t="e">
        <f t="shared" si="52"/>
        <v>#VALUE!</v>
      </c>
      <c r="AZ124" s="64" t="e">
        <f t="shared" si="52"/>
        <v>#VALUE!</v>
      </c>
      <c r="BA124" s="64" t="e">
        <f t="shared" si="52"/>
        <v>#VALUE!</v>
      </c>
      <c r="BB124" s="64" t="e">
        <f t="shared" si="52"/>
        <v>#VALUE!</v>
      </c>
      <c r="BC124" s="64" t="e">
        <f t="shared" si="52"/>
        <v>#VALUE!</v>
      </c>
      <c r="BD124" s="64" t="e">
        <f t="shared" si="52"/>
        <v>#VALUE!</v>
      </c>
      <c r="BE124" s="64" t="e">
        <f t="shared" si="52"/>
        <v>#VALUE!</v>
      </c>
      <c r="BF124" s="45" t="e">
        <f t="shared" si="50"/>
        <v>#VALUE!</v>
      </c>
      <c r="BH124" s="55"/>
      <c r="BS124" s="11"/>
    </row>
    <row r="125" spans="1:71" x14ac:dyDescent="0.3">
      <c r="A125" s="76" t="s">
        <v>75</v>
      </c>
      <c r="C125" s="76" t="s">
        <v>15</v>
      </c>
      <c r="D125" s="76"/>
      <c r="E125" s="77" t="s">
        <v>32</v>
      </c>
      <c r="F125" s="77"/>
      <c r="G125" s="77"/>
      <c r="H125" s="69">
        <v>1</v>
      </c>
      <c r="I125" s="52"/>
      <c r="J125" s="52"/>
      <c r="K125" s="70"/>
      <c r="L125" s="71"/>
      <c r="M125" s="61"/>
      <c r="N125" s="72"/>
      <c r="O125" s="287"/>
      <c r="P125" s="288"/>
      <c r="Q125" s="289"/>
      <c r="R125" s="277" t="s">
        <v>76</v>
      </c>
      <c r="S125" s="278"/>
      <c r="T125" s="278"/>
      <c r="U125" s="278"/>
      <c r="V125" s="278"/>
      <c r="W125" s="279"/>
      <c r="X125" s="73"/>
      <c r="Y125" s="73"/>
      <c r="Z125" s="73"/>
      <c r="AA125" s="64" t="e">
        <f t="shared" si="52"/>
        <v>#VALUE!</v>
      </c>
      <c r="AB125" s="64" t="e">
        <f t="shared" si="52"/>
        <v>#VALUE!</v>
      </c>
      <c r="AC125" s="64" t="e">
        <f t="shared" si="52"/>
        <v>#VALUE!</v>
      </c>
      <c r="AD125" s="64" t="e">
        <f t="shared" si="52"/>
        <v>#VALUE!</v>
      </c>
      <c r="AE125" s="64" t="e">
        <f t="shared" si="52"/>
        <v>#VALUE!</v>
      </c>
      <c r="AF125" s="64" t="e">
        <f t="shared" si="52"/>
        <v>#VALUE!</v>
      </c>
      <c r="AG125" s="64" t="e">
        <f t="shared" si="52"/>
        <v>#VALUE!</v>
      </c>
      <c r="AH125" s="64" t="e">
        <f t="shared" si="52"/>
        <v>#VALUE!</v>
      </c>
      <c r="AI125" s="64" t="e">
        <f t="shared" si="52"/>
        <v>#VALUE!</v>
      </c>
      <c r="AJ125" s="64" t="e">
        <f t="shared" si="52"/>
        <v>#VALUE!</v>
      </c>
      <c r="AK125" s="64" t="e">
        <f t="shared" si="52"/>
        <v>#VALUE!</v>
      </c>
      <c r="AL125" s="64" t="e">
        <f t="shared" si="52"/>
        <v>#VALUE!</v>
      </c>
      <c r="AM125" s="64" t="e">
        <f t="shared" si="52"/>
        <v>#VALUE!</v>
      </c>
      <c r="AN125" s="64" t="e">
        <f t="shared" si="52"/>
        <v>#VALUE!</v>
      </c>
      <c r="AO125" s="64" t="e">
        <f t="shared" si="52"/>
        <v>#VALUE!</v>
      </c>
      <c r="AP125" s="64" t="e">
        <f t="shared" si="52"/>
        <v>#VALUE!</v>
      </c>
      <c r="AQ125" s="64" t="e">
        <f t="shared" si="52"/>
        <v>#VALUE!</v>
      </c>
      <c r="AR125" s="64" t="e">
        <f t="shared" si="52"/>
        <v>#VALUE!</v>
      </c>
      <c r="AS125" s="64" t="e">
        <f t="shared" si="52"/>
        <v>#VALUE!</v>
      </c>
      <c r="AT125" s="64" t="e">
        <f t="shared" si="52"/>
        <v>#VALUE!</v>
      </c>
      <c r="AU125" s="64" t="e">
        <f t="shared" si="52"/>
        <v>#VALUE!</v>
      </c>
      <c r="AV125" s="64" t="e">
        <f t="shared" si="52"/>
        <v>#VALUE!</v>
      </c>
      <c r="AW125" s="64" t="e">
        <f t="shared" si="52"/>
        <v>#VALUE!</v>
      </c>
      <c r="AX125" s="64" t="e">
        <f t="shared" si="52"/>
        <v>#VALUE!</v>
      </c>
      <c r="AY125" s="64" t="e">
        <f t="shared" si="52"/>
        <v>#VALUE!</v>
      </c>
      <c r="AZ125" s="64" t="e">
        <f t="shared" si="52"/>
        <v>#VALUE!</v>
      </c>
      <c r="BA125" s="64" t="e">
        <f t="shared" si="52"/>
        <v>#VALUE!</v>
      </c>
      <c r="BB125" s="64" t="e">
        <f t="shared" si="52"/>
        <v>#VALUE!</v>
      </c>
      <c r="BC125" s="64" t="e">
        <f t="shared" si="52"/>
        <v>#VALUE!</v>
      </c>
      <c r="BD125" s="64" t="e">
        <f t="shared" si="52"/>
        <v>#VALUE!</v>
      </c>
      <c r="BE125" s="64" t="e">
        <f t="shared" si="52"/>
        <v>#VALUE!</v>
      </c>
      <c r="BF125" s="45" t="e">
        <f t="shared" si="50"/>
        <v>#VALUE!</v>
      </c>
      <c r="BH125" s="55"/>
    </row>
    <row r="126" spans="1:71" x14ac:dyDescent="0.3">
      <c r="A126" s="76" t="s">
        <v>77</v>
      </c>
      <c r="C126" s="76" t="s">
        <v>15</v>
      </c>
      <c r="D126" s="76"/>
      <c r="E126" s="77" t="s">
        <v>78</v>
      </c>
      <c r="F126" s="77"/>
      <c r="G126" s="77"/>
      <c r="H126" s="69">
        <v>1</v>
      </c>
      <c r="I126" s="52"/>
      <c r="J126" s="52"/>
      <c r="K126" s="70"/>
      <c r="L126" s="71"/>
      <c r="M126" s="61"/>
      <c r="N126" s="72"/>
      <c r="O126" s="287"/>
      <c r="P126" s="288"/>
      <c r="Q126" s="289"/>
      <c r="R126" s="277" t="s">
        <v>79</v>
      </c>
      <c r="S126" s="278"/>
      <c r="T126" s="278"/>
      <c r="U126" s="278"/>
      <c r="V126" s="278"/>
      <c r="W126" s="279"/>
      <c r="X126" s="73"/>
      <c r="Y126" s="73"/>
      <c r="Z126" s="73"/>
      <c r="AA126" s="64">
        <f t="shared" ref="AA126:BD126" si="53">COUNTIF(AA11:AA112,"P")+COUNTIF(AA11:AA112,"RP")+COUNTIF(AA11:AA112,"T-RP")+COUNTIF(AA11:AA112,"T")+COUNTIF(AA11:AA112,"MU")+COUNTIF(AA11:AA112,"T-MU")+COUNTIF(AA11:AA112,"EL")+COUNTIF(AA11:AA112,"T-EL")+COUNTIF(AA11:AA112,"EL-MU")+COUNTIF(AA11:AA112,"TR")+COUNTIF(AA11:AA112,"TR-MU")+COUNTIF(AA11:AA112,"TR-EL")+COUNTIF(AA11:AA112,"TR-T")+(COUNTIF(AA11:AA112,"P/2")/2)</f>
        <v>5</v>
      </c>
      <c r="AB126" s="64">
        <f t="shared" si="53"/>
        <v>69.5</v>
      </c>
      <c r="AC126" s="64">
        <f t="shared" si="53"/>
        <v>73</v>
      </c>
      <c r="AD126" s="64">
        <f t="shared" si="53"/>
        <v>75.5</v>
      </c>
      <c r="AE126" s="64">
        <f t="shared" si="53"/>
        <v>68.5</v>
      </c>
      <c r="AF126" s="64">
        <f t="shared" si="53"/>
        <v>68.5</v>
      </c>
      <c r="AG126" s="64">
        <f t="shared" si="53"/>
        <v>7</v>
      </c>
      <c r="AH126" s="64">
        <f t="shared" si="53"/>
        <v>5</v>
      </c>
      <c r="AI126" s="64">
        <f t="shared" si="53"/>
        <v>87</v>
      </c>
      <c r="AJ126" s="64">
        <f t="shared" si="53"/>
        <v>91</v>
      </c>
      <c r="AK126" s="64">
        <f t="shared" si="53"/>
        <v>82.5</v>
      </c>
      <c r="AL126" s="64">
        <f t="shared" si="53"/>
        <v>79</v>
      </c>
      <c r="AM126" s="64">
        <f t="shared" si="53"/>
        <v>78</v>
      </c>
      <c r="AN126" s="64">
        <f t="shared" si="53"/>
        <v>7</v>
      </c>
      <c r="AO126" s="64">
        <f t="shared" si="53"/>
        <v>3</v>
      </c>
      <c r="AP126" s="64">
        <f t="shared" si="53"/>
        <v>68</v>
      </c>
      <c r="AQ126" s="64">
        <f t="shared" si="53"/>
        <v>76.5</v>
      </c>
      <c r="AR126" s="64">
        <f t="shared" si="53"/>
        <v>69</v>
      </c>
      <c r="AS126" s="64">
        <f t="shared" si="53"/>
        <v>52.5</v>
      </c>
      <c r="AT126" s="64">
        <f t="shared" si="53"/>
        <v>2</v>
      </c>
      <c r="AU126" s="64">
        <f t="shared" si="53"/>
        <v>4</v>
      </c>
      <c r="AV126" s="64">
        <f t="shared" si="53"/>
        <v>3</v>
      </c>
      <c r="AW126" s="64">
        <f t="shared" si="53"/>
        <v>42</v>
      </c>
      <c r="AX126" s="64">
        <f t="shared" si="53"/>
        <v>63.5</v>
      </c>
      <c r="AY126" s="64">
        <f t="shared" si="53"/>
        <v>65</v>
      </c>
      <c r="AZ126" s="64">
        <f t="shared" si="53"/>
        <v>64</v>
      </c>
      <c r="BA126" s="64">
        <f t="shared" si="53"/>
        <v>71.5</v>
      </c>
      <c r="BB126" s="64">
        <f t="shared" si="53"/>
        <v>18</v>
      </c>
      <c r="BC126" s="64">
        <f t="shared" si="53"/>
        <v>4</v>
      </c>
      <c r="BD126" s="64">
        <f t="shared" si="53"/>
        <v>72</v>
      </c>
      <c r="BE126" s="64">
        <f>COUNTIF(BE11:BE33,"P")+COUNTIF(BE11:BE33,"RP")+COUNTIF(BE11:BE33,"T-RP")+COUNTIF(BE11:BE33,"T")+COUNTIF(BE11:BE33,"MU")+COUNTIF(BE11:BE33,"T-MU")+COUNTIF(BE11:BE33,"EL")+COUNTIF(BE11:BE33,"T-EL")+COUNTIF(BE11:BE33,"EL-MU")+COUNTIF(BE11:BE33,"TR")+COUNTIF(BE11:BE33,"TR-MU")+COUNTIF(BE11:BE33,"TR-EL")+COUNTIF(BE11:BE33,"TR-T")+(COUNTIF(BE11:BE33,"P/2")/2)</f>
        <v>10.5</v>
      </c>
      <c r="BF126" s="45">
        <f t="shared" si="50"/>
        <v>1485</v>
      </c>
      <c r="BG126" s="78">
        <f>BF126-O115</f>
        <v>-395.5</v>
      </c>
      <c r="BH126" s="55"/>
    </row>
    <row r="127" spans="1:71" x14ac:dyDescent="0.3">
      <c r="A127" s="76" t="s">
        <v>80</v>
      </c>
      <c r="C127" s="76" t="s">
        <v>15</v>
      </c>
      <c r="D127" s="76"/>
      <c r="E127" s="77" t="s">
        <v>24</v>
      </c>
      <c r="F127" s="77"/>
      <c r="G127" s="77"/>
      <c r="H127" s="69">
        <v>1</v>
      </c>
      <c r="I127" s="52"/>
      <c r="J127" s="52"/>
      <c r="K127" s="70"/>
      <c r="L127" s="71"/>
      <c r="M127" s="61"/>
      <c r="N127" s="72"/>
      <c r="O127" s="287"/>
      <c r="P127" s="288"/>
      <c r="Q127" s="289"/>
      <c r="R127" s="277" t="s">
        <v>81</v>
      </c>
      <c r="S127" s="278"/>
      <c r="T127" s="278"/>
      <c r="U127" s="278"/>
      <c r="V127" s="278"/>
      <c r="W127" s="279"/>
      <c r="X127" s="73"/>
      <c r="Y127" s="73"/>
      <c r="Z127" s="73"/>
      <c r="AA127" s="74" t="e">
        <f t="shared" ref="AA127:BE127" si="54">AA128+(AA129/2)</f>
        <v>#VALUE!</v>
      </c>
      <c r="AB127" s="74" t="e">
        <f t="shared" si="54"/>
        <v>#VALUE!</v>
      </c>
      <c r="AC127" s="74" t="e">
        <f t="shared" si="54"/>
        <v>#VALUE!</v>
      </c>
      <c r="AD127" s="74" t="e">
        <f t="shared" si="54"/>
        <v>#VALUE!</v>
      </c>
      <c r="AE127" s="74" t="e">
        <f t="shared" si="54"/>
        <v>#VALUE!</v>
      </c>
      <c r="AF127" s="74" t="e">
        <f t="shared" si="54"/>
        <v>#VALUE!</v>
      </c>
      <c r="AG127" s="74" t="e">
        <f t="shared" si="54"/>
        <v>#VALUE!</v>
      </c>
      <c r="AH127" s="74" t="e">
        <f t="shared" si="54"/>
        <v>#VALUE!</v>
      </c>
      <c r="AI127" s="74" t="e">
        <f t="shared" si="54"/>
        <v>#VALUE!</v>
      </c>
      <c r="AJ127" s="74" t="e">
        <f t="shared" si="54"/>
        <v>#VALUE!</v>
      </c>
      <c r="AK127" s="74" t="e">
        <f t="shared" si="54"/>
        <v>#VALUE!</v>
      </c>
      <c r="AL127" s="74" t="e">
        <f t="shared" si="54"/>
        <v>#VALUE!</v>
      </c>
      <c r="AM127" s="74" t="e">
        <f t="shared" si="54"/>
        <v>#VALUE!</v>
      </c>
      <c r="AN127" s="74" t="e">
        <f t="shared" si="54"/>
        <v>#VALUE!</v>
      </c>
      <c r="AO127" s="74" t="e">
        <f t="shared" si="54"/>
        <v>#VALUE!</v>
      </c>
      <c r="AP127" s="74" t="e">
        <f t="shared" si="54"/>
        <v>#VALUE!</v>
      </c>
      <c r="AQ127" s="74" t="e">
        <f t="shared" si="54"/>
        <v>#VALUE!</v>
      </c>
      <c r="AR127" s="74" t="e">
        <f t="shared" si="54"/>
        <v>#VALUE!</v>
      </c>
      <c r="AS127" s="74" t="e">
        <f t="shared" si="54"/>
        <v>#VALUE!</v>
      </c>
      <c r="AT127" s="74" t="e">
        <f t="shared" si="54"/>
        <v>#VALUE!</v>
      </c>
      <c r="AU127" s="74" t="e">
        <f t="shared" si="54"/>
        <v>#VALUE!</v>
      </c>
      <c r="AV127" s="74" t="e">
        <f t="shared" si="54"/>
        <v>#VALUE!</v>
      </c>
      <c r="AW127" s="74" t="e">
        <f t="shared" si="54"/>
        <v>#VALUE!</v>
      </c>
      <c r="AX127" s="74" t="e">
        <f t="shared" si="54"/>
        <v>#VALUE!</v>
      </c>
      <c r="AY127" s="74" t="e">
        <f t="shared" si="54"/>
        <v>#VALUE!</v>
      </c>
      <c r="AZ127" s="74" t="e">
        <f t="shared" si="54"/>
        <v>#VALUE!</v>
      </c>
      <c r="BA127" s="74" t="e">
        <f t="shared" si="54"/>
        <v>#VALUE!</v>
      </c>
      <c r="BB127" s="74" t="e">
        <f t="shared" si="54"/>
        <v>#VALUE!</v>
      </c>
      <c r="BC127" s="74" t="e">
        <f t="shared" si="54"/>
        <v>#VALUE!</v>
      </c>
      <c r="BD127" s="74" t="e">
        <f t="shared" si="54"/>
        <v>#VALUE!</v>
      </c>
      <c r="BE127" s="74" t="e">
        <f t="shared" si="54"/>
        <v>#VALUE!</v>
      </c>
      <c r="BF127" s="75" t="e">
        <f t="shared" si="50"/>
        <v>#VALUE!</v>
      </c>
      <c r="BH127" s="55"/>
    </row>
    <row r="128" spans="1:71" x14ac:dyDescent="0.3">
      <c r="A128" s="76" t="s">
        <v>82</v>
      </c>
      <c r="C128" s="76" t="s">
        <v>15</v>
      </c>
      <c r="D128" s="76"/>
      <c r="E128" s="77" t="s">
        <v>83</v>
      </c>
      <c r="F128" s="77"/>
      <c r="G128" s="77"/>
      <c r="H128" s="69">
        <v>1</v>
      </c>
      <c r="I128" s="52"/>
      <c r="J128" s="52"/>
      <c r="K128" s="70"/>
      <c r="L128" s="71"/>
      <c r="M128" s="61"/>
      <c r="N128" s="72"/>
      <c r="O128" s="287"/>
      <c r="P128" s="288"/>
      <c r="Q128" s="289"/>
      <c r="R128" s="277" t="s">
        <v>15</v>
      </c>
      <c r="S128" s="278"/>
      <c r="T128" s="278"/>
      <c r="U128" s="278"/>
      <c r="V128" s="278"/>
      <c r="W128" s="279"/>
      <c r="X128" s="73"/>
      <c r="Y128" s="73"/>
      <c r="Z128" s="73"/>
      <c r="AA128" s="64" t="e">
        <f t="shared" ref="AA128:BD128" si="55">COUNTIFS($L$11:$L$90,"FT",AA$11:AA$112,"P")+COUNTIFS($L$11:$L$90,"FT",AA$11:AA$112,"RP")+COUNTIFS($L$11:$L$90,"FT",AA$11:AA$112,"T-RP")+COUNTIFS($L$11:$L$90,"FT",AA$11:AA$112,"T")+COUNTIFS($L$11:$L$90,"FT",AA$11:AA$112,"MU")+COUNTIFS($L$11:$L$90,"FT",AA$11:AA$112,"T-MU")+COUNTIFS($L$11:$L$90,"FT",AA$11:AA$112,"EL")+COUNTIFS($L$11:$L$90,"FT",AA$11:AA$112,"T-EL")+COUNTIFS($L$11:$L$90,"FT",AA$11:AA$112,"EL-MU")+COUNTIFS($L$11:$L$90,"FT",AA$11:AA$112,"TR")+COUNTIFS($L$11:$L$90,"FT",AA$11:AA$112,"TR-MU")+COUNTIFS($L$11:$L$90,"FT",AA$11:AA$112,"TR-EL")+COUNTIFS($L$11:$L$90,"FT",AA$11:AA$112,"TR-T")</f>
        <v>#VALUE!</v>
      </c>
      <c r="AB128" s="64" t="e">
        <f t="shared" si="55"/>
        <v>#VALUE!</v>
      </c>
      <c r="AC128" s="64" t="e">
        <f t="shared" si="55"/>
        <v>#VALUE!</v>
      </c>
      <c r="AD128" s="64" t="e">
        <f t="shared" si="55"/>
        <v>#VALUE!</v>
      </c>
      <c r="AE128" s="64" t="e">
        <f t="shared" si="55"/>
        <v>#VALUE!</v>
      </c>
      <c r="AF128" s="64" t="e">
        <f t="shared" si="55"/>
        <v>#VALUE!</v>
      </c>
      <c r="AG128" s="64" t="e">
        <f t="shared" si="55"/>
        <v>#VALUE!</v>
      </c>
      <c r="AH128" s="64" t="e">
        <f t="shared" si="55"/>
        <v>#VALUE!</v>
      </c>
      <c r="AI128" s="64" t="e">
        <f t="shared" si="55"/>
        <v>#VALUE!</v>
      </c>
      <c r="AJ128" s="64" t="e">
        <f t="shared" si="55"/>
        <v>#VALUE!</v>
      </c>
      <c r="AK128" s="64" t="e">
        <f t="shared" si="55"/>
        <v>#VALUE!</v>
      </c>
      <c r="AL128" s="64" t="e">
        <f t="shared" si="55"/>
        <v>#VALUE!</v>
      </c>
      <c r="AM128" s="64" t="e">
        <f t="shared" si="55"/>
        <v>#VALUE!</v>
      </c>
      <c r="AN128" s="64" t="e">
        <f t="shared" si="55"/>
        <v>#VALUE!</v>
      </c>
      <c r="AO128" s="64" t="e">
        <f t="shared" si="55"/>
        <v>#VALUE!</v>
      </c>
      <c r="AP128" s="64" t="e">
        <f t="shared" si="55"/>
        <v>#VALUE!</v>
      </c>
      <c r="AQ128" s="64" t="e">
        <f t="shared" si="55"/>
        <v>#VALUE!</v>
      </c>
      <c r="AR128" s="64" t="e">
        <f t="shared" si="55"/>
        <v>#VALUE!</v>
      </c>
      <c r="AS128" s="64" t="e">
        <f t="shared" si="55"/>
        <v>#VALUE!</v>
      </c>
      <c r="AT128" s="64" t="e">
        <f t="shared" si="55"/>
        <v>#VALUE!</v>
      </c>
      <c r="AU128" s="64" t="e">
        <f t="shared" si="55"/>
        <v>#VALUE!</v>
      </c>
      <c r="AV128" s="64" t="e">
        <f t="shared" si="55"/>
        <v>#VALUE!</v>
      </c>
      <c r="AW128" s="64" t="e">
        <f t="shared" si="55"/>
        <v>#VALUE!</v>
      </c>
      <c r="AX128" s="64" t="e">
        <f t="shared" si="55"/>
        <v>#VALUE!</v>
      </c>
      <c r="AY128" s="64" t="e">
        <f t="shared" si="55"/>
        <v>#VALUE!</v>
      </c>
      <c r="AZ128" s="64" t="e">
        <f t="shared" si="55"/>
        <v>#VALUE!</v>
      </c>
      <c r="BA128" s="64" t="e">
        <f t="shared" si="55"/>
        <v>#VALUE!</v>
      </c>
      <c r="BB128" s="64" t="e">
        <f t="shared" si="55"/>
        <v>#VALUE!</v>
      </c>
      <c r="BC128" s="64" t="e">
        <f t="shared" si="55"/>
        <v>#VALUE!</v>
      </c>
      <c r="BD128" s="64" t="e">
        <f t="shared" si="55"/>
        <v>#VALUE!</v>
      </c>
      <c r="BE128" s="64" t="e">
        <f>COUNTIFS($L$11:$L$16,"FT",BE$11:BE$33,"P")+COUNTIFS($L$11:$L$16,"FT",BE$11:BE$33,"RP")+COUNTIFS($L$11:$L$16,"FT",BE$11:BE$33,"T-RP")+COUNTIFS($L$11:$L$16,"FT",BE$11:BE$33,"T")+COUNTIFS($L$11:$L$16,"FT",BE$11:BE$33,"MU")+COUNTIFS($L$11:$L$16,"FT",BE$11:BE$33,"T-MU")+COUNTIFS($L$11:$L$16,"FT",BE$11:BE$33,"EL")+COUNTIFS($L$11:$L$16,"FT",BE$11:BE$33,"T-EL")+COUNTIFS($L$11:$L$16,"FT",BE$11:BE$33,"EL-MU")+COUNTIFS($L$11:$L$16,"FT",BE$11:BE$33,"TR")+COUNTIFS($L$11:$L$16,"FT",BE$11:BE$33,"TR-MU")+COUNTIFS($L$11:$L$16,"FT",BE$11:BE$33,"TR-EL")+COUNTIFS($L$11:$L$16,"FT",BE$11:BE$33,"TR-T")</f>
        <v>#VALUE!</v>
      </c>
      <c r="BF128" s="45" t="e">
        <f t="shared" si="50"/>
        <v>#VALUE!</v>
      </c>
      <c r="BH128" s="55"/>
    </row>
    <row r="129" spans="1:60" x14ac:dyDescent="0.3">
      <c r="A129" s="76" t="s">
        <v>20</v>
      </c>
      <c r="C129" s="76" t="s">
        <v>15</v>
      </c>
      <c r="D129" s="76"/>
      <c r="E129" s="77" t="s">
        <v>33</v>
      </c>
      <c r="F129" s="77"/>
      <c r="G129" s="77"/>
      <c r="H129" s="69">
        <v>1</v>
      </c>
      <c r="I129" s="52"/>
      <c r="J129" s="52"/>
      <c r="K129" s="70"/>
      <c r="L129" s="71"/>
      <c r="M129" s="61"/>
      <c r="N129" s="72"/>
      <c r="O129" s="287"/>
      <c r="P129" s="288"/>
      <c r="Q129" s="289"/>
      <c r="R129" s="279" t="s">
        <v>84</v>
      </c>
      <c r="S129" s="280"/>
      <c r="T129" s="280"/>
      <c r="U129" s="280"/>
      <c r="V129" s="280"/>
      <c r="W129" s="280"/>
      <c r="X129" s="79"/>
      <c r="Y129" s="79"/>
      <c r="Z129" s="79"/>
      <c r="AA129" s="64" t="e">
        <f t="shared" ref="AA129:BD129" si="56">COUNTIFS($L$11:$L$90,"HT",AA$11:AA$112,"P")+COUNTIFS($L$11:$L$90,"HT",AA$11:AA$112,"RP")+COUNTIFS($L$11:$L$90,"HT",AA$11:AA$112,"T-RP")+COUNTIFS($L$11:$L$90,"HT",AA$11:AA$112,"T")+COUNTIFS($L$11:$L$90,"HT",AA$11:AA$112,"MU")+COUNTIFS($L$11:$L$90,"HT",AA$11:AA$112,"T-MU")+COUNTIFS($L$11:$L$90,"HT",AA$11:AA$112,"EL")+COUNTIFS($L$11:$L$90,"HT",AA$11:AA$112,"T-EL")+COUNTIFS($L$11:$L$90,"HT",AA$11:AA$112,"EL-MU")+COUNTIFS($L$11:$L$90,"HT",AA$11:AA$112,"TR")+COUNTIFS($L$11:$L$90,"HT",AA$11:AA$112,"TR-MU")+COUNTIFS($L$11:$L$90,"HT",AA$11:AA$112,"TR-EL")+COUNTIFS($L$11:$L$90,"HT",AA$11:AA$112,"TR-T")</f>
        <v>#VALUE!</v>
      </c>
      <c r="AB129" s="64" t="e">
        <f t="shared" si="56"/>
        <v>#VALUE!</v>
      </c>
      <c r="AC129" s="64" t="e">
        <f t="shared" si="56"/>
        <v>#VALUE!</v>
      </c>
      <c r="AD129" s="64" t="e">
        <f t="shared" si="56"/>
        <v>#VALUE!</v>
      </c>
      <c r="AE129" s="64" t="e">
        <f t="shared" si="56"/>
        <v>#VALUE!</v>
      </c>
      <c r="AF129" s="64" t="e">
        <f t="shared" si="56"/>
        <v>#VALUE!</v>
      </c>
      <c r="AG129" s="64" t="e">
        <f t="shared" si="56"/>
        <v>#VALUE!</v>
      </c>
      <c r="AH129" s="64" t="e">
        <f t="shared" si="56"/>
        <v>#VALUE!</v>
      </c>
      <c r="AI129" s="64" t="e">
        <f t="shared" si="56"/>
        <v>#VALUE!</v>
      </c>
      <c r="AJ129" s="64" t="e">
        <f t="shared" si="56"/>
        <v>#VALUE!</v>
      </c>
      <c r="AK129" s="64" t="e">
        <f t="shared" si="56"/>
        <v>#VALUE!</v>
      </c>
      <c r="AL129" s="64" t="e">
        <f t="shared" si="56"/>
        <v>#VALUE!</v>
      </c>
      <c r="AM129" s="64" t="e">
        <f t="shared" si="56"/>
        <v>#VALUE!</v>
      </c>
      <c r="AN129" s="64" t="e">
        <f t="shared" si="56"/>
        <v>#VALUE!</v>
      </c>
      <c r="AO129" s="64" t="e">
        <f t="shared" si="56"/>
        <v>#VALUE!</v>
      </c>
      <c r="AP129" s="64" t="e">
        <f t="shared" si="56"/>
        <v>#VALUE!</v>
      </c>
      <c r="AQ129" s="64" t="e">
        <f t="shared" si="56"/>
        <v>#VALUE!</v>
      </c>
      <c r="AR129" s="64" t="e">
        <f t="shared" si="56"/>
        <v>#VALUE!</v>
      </c>
      <c r="AS129" s="64" t="e">
        <f t="shared" si="56"/>
        <v>#VALUE!</v>
      </c>
      <c r="AT129" s="64" t="e">
        <f t="shared" si="56"/>
        <v>#VALUE!</v>
      </c>
      <c r="AU129" s="64" t="e">
        <f t="shared" si="56"/>
        <v>#VALUE!</v>
      </c>
      <c r="AV129" s="64" t="e">
        <f t="shared" si="56"/>
        <v>#VALUE!</v>
      </c>
      <c r="AW129" s="64" t="e">
        <f t="shared" si="56"/>
        <v>#VALUE!</v>
      </c>
      <c r="AX129" s="64" t="e">
        <f t="shared" si="56"/>
        <v>#VALUE!</v>
      </c>
      <c r="AY129" s="64" t="e">
        <f t="shared" si="56"/>
        <v>#VALUE!</v>
      </c>
      <c r="AZ129" s="64" t="e">
        <f t="shared" si="56"/>
        <v>#VALUE!</v>
      </c>
      <c r="BA129" s="64" t="e">
        <f t="shared" si="56"/>
        <v>#VALUE!</v>
      </c>
      <c r="BB129" s="64" t="e">
        <f t="shared" si="56"/>
        <v>#VALUE!</v>
      </c>
      <c r="BC129" s="64" t="e">
        <f t="shared" si="56"/>
        <v>#VALUE!</v>
      </c>
      <c r="BD129" s="64" t="e">
        <f t="shared" si="56"/>
        <v>#VALUE!</v>
      </c>
      <c r="BE129" s="64" t="e">
        <f>COUNTIFS($L$11:$L$16,"HT",BE$11:BE$33,"P")+COUNTIFS($L$11:$L$16,"HT",BE$11:BE$33,"RP")+COUNTIFS($L$11:$L$16,"HT",BE$11:BE$33,"T-RP")+COUNTIFS($L$11:$L$16,"HT",BE$11:BE$33,"T")+COUNTIFS($L$11:$L$16,"HT",BE$11:BE$33,"MU")+COUNTIFS($L$11:$L$16,"HT",BE$11:BE$33,"T-MU")+COUNTIFS($L$11:$L$16,"HT",BE$11:BE$33,"EL")+COUNTIFS($L$11:$L$16,"HT",BE$11:BE$33,"T-EL")+COUNTIFS($L$11:$L$16,"HT",BE$11:BE$33,"EL-MU")+COUNTIFS($L$11:$L$16,"HT",BE$11:BE$33,"TR")+COUNTIFS($L$11:$L$16,"HT",BE$11:BE$33,"TR-MU")+COUNTIFS($L$11:$L$16,"HT",BE$11:BE$33,"TR-EL")+COUNTIFS($L$11:$L$16,"HT",BE$11:BE$33,"TR-T")</f>
        <v>#VALUE!</v>
      </c>
      <c r="BF129" s="45" t="e">
        <f t="shared" si="50"/>
        <v>#VALUE!</v>
      </c>
      <c r="BH129" s="55"/>
    </row>
    <row r="130" spans="1:60" x14ac:dyDescent="0.3">
      <c r="A130" s="76" t="s">
        <v>85</v>
      </c>
      <c r="C130" s="76" t="s">
        <v>15</v>
      </c>
      <c r="D130" s="76"/>
      <c r="E130" s="77" t="s">
        <v>86</v>
      </c>
      <c r="F130" s="77"/>
      <c r="G130" s="77"/>
      <c r="H130" s="69">
        <v>1</v>
      </c>
      <c r="I130" s="52"/>
      <c r="J130" s="52"/>
      <c r="K130" s="70"/>
      <c r="L130" s="71"/>
      <c r="M130" s="61"/>
      <c r="N130" s="72"/>
      <c r="O130" s="287"/>
      <c r="P130" s="288"/>
      <c r="Q130" s="289"/>
      <c r="R130" s="279" t="s">
        <v>87</v>
      </c>
      <c r="S130" s="280"/>
      <c r="T130" s="280"/>
      <c r="U130" s="280"/>
      <c r="V130" s="280"/>
      <c r="W130" s="280"/>
      <c r="X130" s="79"/>
      <c r="Y130" s="79"/>
      <c r="Z130" s="79"/>
      <c r="AA130" s="64">
        <f t="shared" ref="AA130:BD130" si="57">COUNTIF(AA11:AA112,"OFF")+COUNTIF(AA11:AA112,"TR-OFF")</f>
        <v>82</v>
      </c>
      <c r="AB130" s="64">
        <f t="shared" si="57"/>
        <v>0</v>
      </c>
      <c r="AC130" s="64">
        <f t="shared" si="57"/>
        <v>0</v>
      </c>
      <c r="AD130" s="64">
        <f t="shared" si="57"/>
        <v>0</v>
      </c>
      <c r="AE130" s="64">
        <f t="shared" si="57"/>
        <v>2</v>
      </c>
      <c r="AF130" s="64">
        <f t="shared" si="57"/>
        <v>2</v>
      </c>
      <c r="AG130" s="64">
        <f t="shared" si="57"/>
        <v>77</v>
      </c>
      <c r="AH130" s="64">
        <f t="shared" si="57"/>
        <v>79</v>
      </c>
      <c r="AI130" s="64">
        <f t="shared" si="57"/>
        <v>0</v>
      </c>
      <c r="AJ130" s="64">
        <f t="shared" si="57"/>
        <v>0</v>
      </c>
      <c r="AK130" s="64">
        <f t="shared" si="57"/>
        <v>0</v>
      </c>
      <c r="AL130" s="64">
        <f t="shared" si="57"/>
        <v>2</v>
      </c>
      <c r="AM130" s="64">
        <f t="shared" si="57"/>
        <v>2</v>
      </c>
      <c r="AN130" s="64">
        <f t="shared" si="57"/>
        <v>85</v>
      </c>
      <c r="AO130" s="64">
        <f t="shared" si="57"/>
        <v>90</v>
      </c>
      <c r="AP130" s="64">
        <f t="shared" si="57"/>
        <v>0</v>
      </c>
      <c r="AQ130" s="64">
        <f t="shared" si="57"/>
        <v>0</v>
      </c>
      <c r="AR130" s="64">
        <f t="shared" si="57"/>
        <v>1</v>
      </c>
      <c r="AS130" s="64">
        <f t="shared" si="57"/>
        <v>13</v>
      </c>
      <c r="AT130" s="64">
        <f t="shared" si="57"/>
        <v>83</v>
      </c>
      <c r="AU130" s="64">
        <f t="shared" si="57"/>
        <v>82</v>
      </c>
      <c r="AV130" s="64">
        <f t="shared" si="57"/>
        <v>83</v>
      </c>
      <c r="AW130" s="64">
        <f t="shared" si="57"/>
        <v>10</v>
      </c>
      <c r="AX130" s="64">
        <f t="shared" si="57"/>
        <v>1</v>
      </c>
      <c r="AY130" s="64">
        <f t="shared" si="57"/>
        <v>1</v>
      </c>
      <c r="AZ130" s="64">
        <f t="shared" si="57"/>
        <v>3</v>
      </c>
      <c r="BA130" s="64">
        <f t="shared" si="57"/>
        <v>2</v>
      </c>
      <c r="BB130" s="64">
        <f t="shared" si="57"/>
        <v>66</v>
      </c>
      <c r="BC130" s="64">
        <f t="shared" si="57"/>
        <v>82</v>
      </c>
      <c r="BD130" s="64">
        <f t="shared" si="57"/>
        <v>1</v>
      </c>
      <c r="BE130" s="64">
        <f>COUNTIF(BE11:BE33,"OFF")+COUNTIF(BE11:BE33,"TR-OFF")</f>
        <v>0</v>
      </c>
      <c r="BF130" s="45">
        <f t="shared" si="50"/>
        <v>849</v>
      </c>
      <c r="BG130" s="78">
        <f>BF130-Q115</f>
        <v>-92</v>
      </c>
      <c r="BH130" s="55"/>
    </row>
    <row r="131" spans="1:60" x14ac:dyDescent="0.3">
      <c r="A131" s="76" t="s">
        <v>88</v>
      </c>
      <c r="C131" s="76" t="s">
        <v>15</v>
      </c>
      <c r="D131" s="76"/>
      <c r="E131" s="77" t="s">
        <v>89</v>
      </c>
      <c r="F131" s="77"/>
      <c r="G131" s="77"/>
      <c r="H131" s="69">
        <v>1</v>
      </c>
      <c r="I131" s="52"/>
      <c r="J131" s="52"/>
      <c r="K131" s="70"/>
      <c r="L131" s="71"/>
      <c r="M131" s="61"/>
      <c r="N131" s="72"/>
      <c r="O131" s="287"/>
      <c r="P131" s="288"/>
      <c r="Q131" s="289"/>
      <c r="R131" s="279" t="s">
        <v>90</v>
      </c>
      <c r="S131" s="280"/>
      <c r="T131" s="280"/>
      <c r="U131" s="280"/>
      <c r="V131" s="280"/>
      <c r="W131" s="280"/>
      <c r="X131" s="79"/>
      <c r="Y131" s="79"/>
      <c r="Z131" s="79"/>
      <c r="AA131" s="74" t="e">
        <f t="shared" ref="AA131:BE131" si="58">AA132+(AA133/2)</f>
        <v>#VALUE!</v>
      </c>
      <c r="AB131" s="74" t="e">
        <f t="shared" si="58"/>
        <v>#VALUE!</v>
      </c>
      <c r="AC131" s="74" t="e">
        <f t="shared" si="58"/>
        <v>#VALUE!</v>
      </c>
      <c r="AD131" s="74" t="e">
        <f t="shared" si="58"/>
        <v>#VALUE!</v>
      </c>
      <c r="AE131" s="74" t="e">
        <f t="shared" si="58"/>
        <v>#VALUE!</v>
      </c>
      <c r="AF131" s="74" t="e">
        <f t="shared" si="58"/>
        <v>#VALUE!</v>
      </c>
      <c r="AG131" s="74" t="e">
        <f t="shared" si="58"/>
        <v>#VALUE!</v>
      </c>
      <c r="AH131" s="74" t="e">
        <f t="shared" si="58"/>
        <v>#VALUE!</v>
      </c>
      <c r="AI131" s="74" t="e">
        <f t="shared" si="58"/>
        <v>#VALUE!</v>
      </c>
      <c r="AJ131" s="74" t="e">
        <f t="shared" si="58"/>
        <v>#VALUE!</v>
      </c>
      <c r="AK131" s="74" t="e">
        <f t="shared" si="58"/>
        <v>#VALUE!</v>
      </c>
      <c r="AL131" s="74" t="e">
        <f t="shared" si="58"/>
        <v>#VALUE!</v>
      </c>
      <c r="AM131" s="74" t="e">
        <f t="shared" si="58"/>
        <v>#VALUE!</v>
      </c>
      <c r="AN131" s="74" t="e">
        <f t="shared" si="58"/>
        <v>#VALUE!</v>
      </c>
      <c r="AO131" s="74" t="e">
        <f t="shared" si="58"/>
        <v>#VALUE!</v>
      </c>
      <c r="AP131" s="74" t="e">
        <f t="shared" si="58"/>
        <v>#VALUE!</v>
      </c>
      <c r="AQ131" s="74" t="e">
        <f t="shared" si="58"/>
        <v>#VALUE!</v>
      </c>
      <c r="AR131" s="74" t="e">
        <f t="shared" si="58"/>
        <v>#VALUE!</v>
      </c>
      <c r="AS131" s="74" t="e">
        <f t="shared" si="58"/>
        <v>#VALUE!</v>
      </c>
      <c r="AT131" s="74" t="e">
        <f t="shared" si="58"/>
        <v>#VALUE!</v>
      </c>
      <c r="AU131" s="74" t="e">
        <f t="shared" si="58"/>
        <v>#VALUE!</v>
      </c>
      <c r="AV131" s="74" t="e">
        <f t="shared" si="58"/>
        <v>#VALUE!</v>
      </c>
      <c r="AW131" s="74" t="e">
        <f t="shared" si="58"/>
        <v>#VALUE!</v>
      </c>
      <c r="AX131" s="74" t="e">
        <f t="shared" si="58"/>
        <v>#VALUE!</v>
      </c>
      <c r="AY131" s="74" t="e">
        <f t="shared" si="58"/>
        <v>#VALUE!</v>
      </c>
      <c r="AZ131" s="74" t="e">
        <f t="shared" si="58"/>
        <v>#VALUE!</v>
      </c>
      <c r="BA131" s="74" t="e">
        <f t="shared" si="58"/>
        <v>#VALUE!</v>
      </c>
      <c r="BB131" s="74" t="e">
        <f t="shared" si="58"/>
        <v>#VALUE!</v>
      </c>
      <c r="BC131" s="74" t="e">
        <f t="shared" si="58"/>
        <v>#VALUE!</v>
      </c>
      <c r="BD131" s="74" t="e">
        <f t="shared" si="58"/>
        <v>#VALUE!</v>
      </c>
      <c r="BE131" s="74" t="e">
        <f t="shared" si="58"/>
        <v>#VALUE!</v>
      </c>
      <c r="BF131" s="75" t="e">
        <f t="shared" si="50"/>
        <v>#VALUE!</v>
      </c>
      <c r="BH131" s="55"/>
    </row>
    <row r="132" spans="1:60" x14ac:dyDescent="0.3">
      <c r="A132" s="76" t="s">
        <v>91</v>
      </c>
      <c r="C132" s="76" t="s">
        <v>15</v>
      </c>
      <c r="D132" s="76"/>
      <c r="E132" s="77" t="s">
        <v>92</v>
      </c>
      <c r="F132" s="77"/>
      <c r="G132" s="77"/>
      <c r="H132" s="69">
        <v>1</v>
      </c>
      <c r="I132" s="52"/>
      <c r="J132" s="52"/>
      <c r="K132" s="70"/>
      <c r="L132" s="71"/>
      <c r="M132" s="61"/>
      <c r="N132" s="72"/>
      <c r="O132" s="287"/>
      <c r="P132" s="288"/>
      <c r="Q132" s="289"/>
      <c r="R132" s="279" t="s">
        <v>31</v>
      </c>
      <c r="S132" s="280"/>
      <c r="T132" s="280"/>
      <c r="U132" s="280"/>
      <c r="V132" s="280"/>
      <c r="W132" s="280"/>
      <c r="X132" s="79"/>
      <c r="Y132" s="79"/>
      <c r="Z132" s="79"/>
      <c r="AA132" s="64" t="e">
        <f t="shared" ref="AA132:BD132" si="59">COUNTIFS($L$11:$L$90,"FT",AA$11:AA$112,"OFF")+COUNTIFS($L$11:$L$90,"FT",AA$11:AA$112,"TR-OFF")</f>
        <v>#VALUE!</v>
      </c>
      <c r="AB132" s="64" t="e">
        <f t="shared" si="59"/>
        <v>#VALUE!</v>
      </c>
      <c r="AC132" s="64" t="e">
        <f t="shared" si="59"/>
        <v>#VALUE!</v>
      </c>
      <c r="AD132" s="64" t="e">
        <f t="shared" si="59"/>
        <v>#VALUE!</v>
      </c>
      <c r="AE132" s="64" t="e">
        <f t="shared" si="59"/>
        <v>#VALUE!</v>
      </c>
      <c r="AF132" s="64" t="e">
        <f t="shared" si="59"/>
        <v>#VALUE!</v>
      </c>
      <c r="AG132" s="64" t="e">
        <f t="shared" si="59"/>
        <v>#VALUE!</v>
      </c>
      <c r="AH132" s="64" t="e">
        <f t="shared" si="59"/>
        <v>#VALUE!</v>
      </c>
      <c r="AI132" s="64" t="e">
        <f t="shared" si="59"/>
        <v>#VALUE!</v>
      </c>
      <c r="AJ132" s="64" t="e">
        <f t="shared" si="59"/>
        <v>#VALUE!</v>
      </c>
      <c r="AK132" s="64" t="e">
        <f t="shared" si="59"/>
        <v>#VALUE!</v>
      </c>
      <c r="AL132" s="64" t="e">
        <f t="shared" si="59"/>
        <v>#VALUE!</v>
      </c>
      <c r="AM132" s="64" t="e">
        <f t="shared" si="59"/>
        <v>#VALUE!</v>
      </c>
      <c r="AN132" s="64" t="e">
        <f t="shared" si="59"/>
        <v>#VALUE!</v>
      </c>
      <c r="AO132" s="64" t="e">
        <f t="shared" si="59"/>
        <v>#VALUE!</v>
      </c>
      <c r="AP132" s="64" t="e">
        <f t="shared" si="59"/>
        <v>#VALUE!</v>
      </c>
      <c r="AQ132" s="64" t="e">
        <f t="shared" si="59"/>
        <v>#VALUE!</v>
      </c>
      <c r="AR132" s="64" t="e">
        <f t="shared" si="59"/>
        <v>#VALUE!</v>
      </c>
      <c r="AS132" s="64" t="e">
        <f t="shared" si="59"/>
        <v>#VALUE!</v>
      </c>
      <c r="AT132" s="64" t="e">
        <f t="shared" si="59"/>
        <v>#VALUE!</v>
      </c>
      <c r="AU132" s="64" t="e">
        <f t="shared" si="59"/>
        <v>#VALUE!</v>
      </c>
      <c r="AV132" s="64" t="e">
        <f t="shared" si="59"/>
        <v>#VALUE!</v>
      </c>
      <c r="AW132" s="64" t="e">
        <f t="shared" si="59"/>
        <v>#VALUE!</v>
      </c>
      <c r="AX132" s="64" t="e">
        <f t="shared" si="59"/>
        <v>#VALUE!</v>
      </c>
      <c r="AY132" s="64" t="e">
        <f t="shared" si="59"/>
        <v>#VALUE!</v>
      </c>
      <c r="AZ132" s="64" t="e">
        <f t="shared" si="59"/>
        <v>#VALUE!</v>
      </c>
      <c r="BA132" s="64" t="e">
        <f t="shared" si="59"/>
        <v>#VALUE!</v>
      </c>
      <c r="BB132" s="64" t="e">
        <f t="shared" si="59"/>
        <v>#VALUE!</v>
      </c>
      <c r="BC132" s="64" t="e">
        <f t="shared" si="59"/>
        <v>#VALUE!</v>
      </c>
      <c r="BD132" s="64" t="e">
        <f t="shared" si="59"/>
        <v>#VALUE!</v>
      </c>
      <c r="BE132" s="64" t="e">
        <f>COUNTIFS($L$11:$L$16,"FT",BE$11:BE$33,"OFF")+COUNTIFS($L$11:$L$16,"FT",BE$11:BE$33,"TR-OFF")</f>
        <v>#VALUE!</v>
      </c>
      <c r="BF132" s="45" t="e">
        <f t="shared" si="50"/>
        <v>#VALUE!</v>
      </c>
      <c r="BH132" s="55"/>
    </row>
    <row r="133" spans="1:60" x14ac:dyDescent="0.3">
      <c r="A133" s="76" t="s">
        <v>93</v>
      </c>
      <c r="C133" s="76" t="s">
        <v>15</v>
      </c>
      <c r="D133" s="76"/>
      <c r="E133" s="77" t="s">
        <v>94</v>
      </c>
      <c r="F133" s="77"/>
      <c r="G133" s="77"/>
      <c r="H133" s="69">
        <v>1</v>
      </c>
      <c r="I133" s="52"/>
      <c r="J133" s="52"/>
      <c r="K133" s="70"/>
      <c r="L133" s="71"/>
      <c r="M133" s="61"/>
      <c r="N133" s="72"/>
      <c r="O133" s="287"/>
      <c r="P133" s="288"/>
      <c r="Q133" s="289"/>
      <c r="R133" s="279" t="s">
        <v>95</v>
      </c>
      <c r="S133" s="280"/>
      <c r="T133" s="280"/>
      <c r="U133" s="280"/>
      <c r="V133" s="280"/>
      <c r="W133" s="280"/>
      <c r="X133" s="79"/>
      <c r="Y133" s="79"/>
      <c r="Z133" s="79"/>
      <c r="AA133" s="64" t="e">
        <f t="shared" ref="AA133:BD133" si="60">COUNTIFS($L$11:$L$90,"HT",AA$11:AA$112,"OFF")+COUNTIFS($L$11:$L$90,"HT",AA$11:AA$112,"TR-OFF")</f>
        <v>#VALUE!</v>
      </c>
      <c r="AB133" s="64" t="e">
        <f t="shared" si="60"/>
        <v>#VALUE!</v>
      </c>
      <c r="AC133" s="64" t="e">
        <f t="shared" si="60"/>
        <v>#VALUE!</v>
      </c>
      <c r="AD133" s="64" t="e">
        <f t="shared" si="60"/>
        <v>#VALUE!</v>
      </c>
      <c r="AE133" s="64" t="e">
        <f t="shared" si="60"/>
        <v>#VALUE!</v>
      </c>
      <c r="AF133" s="64" t="e">
        <f t="shared" si="60"/>
        <v>#VALUE!</v>
      </c>
      <c r="AG133" s="64" t="e">
        <f t="shared" si="60"/>
        <v>#VALUE!</v>
      </c>
      <c r="AH133" s="64" t="e">
        <f t="shared" si="60"/>
        <v>#VALUE!</v>
      </c>
      <c r="AI133" s="64" t="e">
        <f t="shared" si="60"/>
        <v>#VALUE!</v>
      </c>
      <c r="AJ133" s="64" t="e">
        <f t="shared" si="60"/>
        <v>#VALUE!</v>
      </c>
      <c r="AK133" s="64" t="e">
        <f t="shared" si="60"/>
        <v>#VALUE!</v>
      </c>
      <c r="AL133" s="64" t="e">
        <f t="shared" si="60"/>
        <v>#VALUE!</v>
      </c>
      <c r="AM133" s="64" t="e">
        <f t="shared" si="60"/>
        <v>#VALUE!</v>
      </c>
      <c r="AN133" s="64" t="e">
        <f t="shared" si="60"/>
        <v>#VALUE!</v>
      </c>
      <c r="AO133" s="64" t="e">
        <f t="shared" si="60"/>
        <v>#VALUE!</v>
      </c>
      <c r="AP133" s="64" t="e">
        <f t="shared" si="60"/>
        <v>#VALUE!</v>
      </c>
      <c r="AQ133" s="64" t="e">
        <f t="shared" si="60"/>
        <v>#VALUE!</v>
      </c>
      <c r="AR133" s="64" t="e">
        <f t="shared" si="60"/>
        <v>#VALUE!</v>
      </c>
      <c r="AS133" s="64" t="e">
        <f t="shared" si="60"/>
        <v>#VALUE!</v>
      </c>
      <c r="AT133" s="64" t="e">
        <f t="shared" si="60"/>
        <v>#VALUE!</v>
      </c>
      <c r="AU133" s="64" t="e">
        <f t="shared" si="60"/>
        <v>#VALUE!</v>
      </c>
      <c r="AV133" s="64" t="e">
        <f t="shared" si="60"/>
        <v>#VALUE!</v>
      </c>
      <c r="AW133" s="64" t="e">
        <f t="shared" si="60"/>
        <v>#VALUE!</v>
      </c>
      <c r="AX133" s="64" t="e">
        <f t="shared" si="60"/>
        <v>#VALUE!</v>
      </c>
      <c r="AY133" s="64" t="e">
        <f t="shared" si="60"/>
        <v>#VALUE!</v>
      </c>
      <c r="AZ133" s="64" t="e">
        <f t="shared" si="60"/>
        <v>#VALUE!</v>
      </c>
      <c r="BA133" s="64" t="e">
        <f t="shared" si="60"/>
        <v>#VALUE!</v>
      </c>
      <c r="BB133" s="64" t="e">
        <f t="shared" si="60"/>
        <v>#VALUE!</v>
      </c>
      <c r="BC133" s="64" t="e">
        <f t="shared" si="60"/>
        <v>#VALUE!</v>
      </c>
      <c r="BD133" s="64" t="e">
        <f t="shared" si="60"/>
        <v>#VALUE!</v>
      </c>
      <c r="BE133" s="64" t="e">
        <f>COUNTIFS($L$11:$L$16,"HT",BE$11:BE$33,"OFF")+COUNTIFS($L$11:$L$16,"HT",BE$11:BE$33,"TR-OFF")</f>
        <v>#VALUE!</v>
      </c>
      <c r="BF133" s="45" t="e">
        <f t="shared" si="50"/>
        <v>#VALUE!</v>
      </c>
      <c r="BH133" s="55"/>
    </row>
    <row r="134" spans="1:60" x14ac:dyDescent="0.3">
      <c r="A134" s="76" t="s">
        <v>96</v>
      </c>
      <c r="C134" s="76" t="s">
        <v>15</v>
      </c>
      <c r="D134" s="76"/>
      <c r="E134" s="77" t="s">
        <v>97</v>
      </c>
      <c r="F134" s="77"/>
      <c r="G134" s="77"/>
      <c r="H134" s="69"/>
      <c r="I134" s="52"/>
      <c r="J134" s="52"/>
      <c r="K134" s="70"/>
      <c r="L134" s="71"/>
      <c r="M134" s="61"/>
      <c r="N134" s="72"/>
      <c r="O134" s="287"/>
      <c r="P134" s="288"/>
      <c r="Q134" s="289"/>
      <c r="R134" s="279" t="s">
        <v>98</v>
      </c>
      <c r="S134" s="280"/>
      <c r="T134" s="280"/>
      <c r="U134" s="280"/>
      <c r="V134" s="280"/>
      <c r="W134" s="280"/>
      <c r="X134" s="79"/>
      <c r="Y134" s="79"/>
      <c r="Z134" s="79"/>
      <c r="AA134" s="64">
        <f t="shared" ref="AA134:BD134" si="61">COUNTIF(AA11:AA112,"TR")+COUNTIF(AA11:AA112,"TR-T")+COUNTIF(AA11:AA112,"TR-OFF")+COUNTIF(AA11:AA112,"TR-AU")+COUNTIF(AA11:AA112,"TR-UC")+COUNTIF(AA11:AA112,"TR-U")+COUNTIF(AA11:AA112,"TR-NCNS")+COUNTIF(AA11:AA112,"TR-MU")+COUNTIF(AA11:AA112,"TR-EL")</f>
        <v>0</v>
      </c>
      <c r="AB134" s="64">
        <f t="shared" si="61"/>
        <v>0</v>
      </c>
      <c r="AC134" s="64">
        <f t="shared" si="61"/>
        <v>0</v>
      </c>
      <c r="AD134" s="64">
        <f t="shared" si="61"/>
        <v>0</v>
      </c>
      <c r="AE134" s="64">
        <f t="shared" si="61"/>
        <v>0</v>
      </c>
      <c r="AF134" s="64">
        <f t="shared" si="61"/>
        <v>0</v>
      </c>
      <c r="AG134" s="64">
        <f t="shared" si="61"/>
        <v>0</v>
      </c>
      <c r="AH134" s="64">
        <f t="shared" si="61"/>
        <v>0</v>
      </c>
      <c r="AI134" s="64">
        <f t="shared" si="61"/>
        <v>12</v>
      </c>
      <c r="AJ134" s="64">
        <f t="shared" si="61"/>
        <v>14</v>
      </c>
      <c r="AK134" s="64">
        <f t="shared" si="61"/>
        <v>14</v>
      </c>
      <c r="AL134" s="64">
        <f t="shared" si="61"/>
        <v>14</v>
      </c>
      <c r="AM134" s="64">
        <f t="shared" si="61"/>
        <v>12</v>
      </c>
      <c r="AN134" s="64">
        <f t="shared" si="61"/>
        <v>10</v>
      </c>
      <c r="AO134" s="64">
        <f t="shared" si="61"/>
        <v>10</v>
      </c>
      <c r="AP134" s="64">
        <f t="shared" si="61"/>
        <v>9</v>
      </c>
      <c r="AQ134" s="64">
        <f t="shared" si="61"/>
        <v>9</v>
      </c>
      <c r="AR134" s="64">
        <f t="shared" si="61"/>
        <v>6</v>
      </c>
      <c r="AS134" s="64">
        <f t="shared" si="61"/>
        <v>3</v>
      </c>
      <c r="AT134" s="64">
        <f t="shared" si="61"/>
        <v>7</v>
      </c>
      <c r="AU134" s="64">
        <f t="shared" si="61"/>
        <v>7</v>
      </c>
      <c r="AV134" s="64">
        <f t="shared" si="61"/>
        <v>5</v>
      </c>
      <c r="AW134" s="64">
        <f t="shared" si="61"/>
        <v>0</v>
      </c>
      <c r="AX134" s="64">
        <f t="shared" si="61"/>
        <v>0</v>
      </c>
      <c r="AY134" s="64">
        <f t="shared" si="61"/>
        <v>0</v>
      </c>
      <c r="AZ134" s="64">
        <f t="shared" si="61"/>
        <v>0</v>
      </c>
      <c r="BA134" s="64">
        <f t="shared" si="61"/>
        <v>0</v>
      </c>
      <c r="BB134" s="64">
        <f t="shared" si="61"/>
        <v>0</v>
      </c>
      <c r="BC134" s="64">
        <f t="shared" si="61"/>
        <v>0</v>
      </c>
      <c r="BD134" s="64">
        <f t="shared" si="61"/>
        <v>1</v>
      </c>
      <c r="BE134" s="64">
        <f>COUNTIF(BE11:BE33,"TR")+COUNTIF(BE11:BE33,"TR-T")+COUNTIF(BE11:BE33,"TR-OFF")+COUNTIF(BE11:BE33,"TR-AU")+COUNTIF(BE11:BE33,"TR-UC")+COUNTIF(BE11:BE33,"TR-U")+COUNTIF(BE11:BE33,"TR-NCNS")+COUNTIF(BE11:BE33,"TR-MU")+COUNTIF(BE11:BE33,"TR-EL")</f>
        <v>0</v>
      </c>
      <c r="BF134" s="45">
        <f>MAX(AA134:BE134)</f>
        <v>14</v>
      </c>
      <c r="BH134" s="55"/>
    </row>
    <row r="135" spans="1:60" x14ac:dyDescent="0.3">
      <c r="A135" s="76" t="s">
        <v>99</v>
      </c>
      <c r="C135" s="76" t="s">
        <v>15</v>
      </c>
      <c r="D135" s="76"/>
      <c r="E135" s="77" t="s">
        <v>100</v>
      </c>
      <c r="F135" s="77"/>
      <c r="G135" s="77"/>
      <c r="H135" s="69"/>
      <c r="I135" s="52"/>
      <c r="J135" s="52"/>
      <c r="K135" s="70"/>
      <c r="L135" s="71"/>
      <c r="M135" s="61"/>
      <c r="N135" s="72"/>
      <c r="O135" s="287"/>
      <c r="P135" s="288"/>
      <c r="Q135" s="289"/>
      <c r="R135" s="279" t="s">
        <v>101</v>
      </c>
      <c r="S135" s="280"/>
      <c r="T135" s="280"/>
      <c r="U135" s="280"/>
      <c r="V135" s="280"/>
      <c r="W135" s="280"/>
      <c r="X135" s="79"/>
      <c r="Y135" s="79"/>
      <c r="Z135" s="79"/>
      <c r="AA135" s="64">
        <f t="shared" ref="AA135:BD135" si="62">COUNTIF(AA11:AA112,"Leave")+COUNTIF(AA11:AA112,"CL")</f>
        <v>0</v>
      </c>
      <c r="AB135" s="64">
        <f t="shared" si="62"/>
        <v>2</v>
      </c>
      <c r="AC135" s="64">
        <f t="shared" si="62"/>
        <v>1</v>
      </c>
      <c r="AD135" s="64">
        <f t="shared" si="62"/>
        <v>1</v>
      </c>
      <c r="AE135" s="64">
        <f t="shared" si="62"/>
        <v>0</v>
      </c>
      <c r="AF135" s="64">
        <f t="shared" si="62"/>
        <v>1</v>
      </c>
      <c r="AG135" s="64">
        <f t="shared" si="62"/>
        <v>0</v>
      </c>
      <c r="AH135" s="64">
        <f t="shared" si="62"/>
        <v>0</v>
      </c>
      <c r="AI135" s="64">
        <f t="shared" si="62"/>
        <v>0</v>
      </c>
      <c r="AJ135" s="64">
        <f t="shared" si="62"/>
        <v>2</v>
      </c>
      <c r="AK135" s="64">
        <f t="shared" si="62"/>
        <v>2</v>
      </c>
      <c r="AL135" s="64">
        <f t="shared" si="62"/>
        <v>5</v>
      </c>
      <c r="AM135" s="64">
        <f t="shared" si="62"/>
        <v>6</v>
      </c>
      <c r="AN135" s="64">
        <f t="shared" si="62"/>
        <v>0</v>
      </c>
      <c r="AO135" s="64">
        <f t="shared" si="62"/>
        <v>0</v>
      </c>
      <c r="AP135" s="64">
        <f t="shared" si="62"/>
        <v>9</v>
      </c>
      <c r="AQ135" s="64">
        <f t="shared" si="62"/>
        <v>5</v>
      </c>
      <c r="AR135" s="64">
        <f t="shared" si="62"/>
        <v>8</v>
      </c>
      <c r="AS135" s="64">
        <f t="shared" si="62"/>
        <v>8</v>
      </c>
      <c r="AT135" s="64">
        <f t="shared" si="62"/>
        <v>1</v>
      </c>
      <c r="AU135" s="64">
        <f t="shared" si="62"/>
        <v>1</v>
      </c>
      <c r="AV135" s="64">
        <f t="shared" si="62"/>
        <v>1</v>
      </c>
      <c r="AW135" s="64">
        <f t="shared" si="62"/>
        <v>18</v>
      </c>
      <c r="AX135" s="64">
        <f t="shared" si="62"/>
        <v>7</v>
      </c>
      <c r="AY135" s="64">
        <f t="shared" si="62"/>
        <v>10</v>
      </c>
      <c r="AZ135" s="64">
        <f t="shared" si="62"/>
        <v>7</v>
      </c>
      <c r="BA135" s="64">
        <f t="shared" si="62"/>
        <v>8</v>
      </c>
      <c r="BB135" s="64">
        <f t="shared" si="62"/>
        <v>0</v>
      </c>
      <c r="BC135" s="64">
        <f t="shared" si="62"/>
        <v>0</v>
      </c>
      <c r="BD135" s="64">
        <f t="shared" si="62"/>
        <v>4</v>
      </c>
      <c r="BE135" s="64">
        <f>COUNTIF(BE11:BE33,"Leave")+COUNTIF(BE11:BE33,"CL")</f>
        <v>1</v>
      </c>
      <c r="BF135" s="45">
        <f t="shared" ref="BF135:BF150" si="63">SUM(AA135:BE135)</f>
        <v>108</v>
      </c>
      <c r="BG135" s="78">
        <f>(BF135+BF139)-U115</f>
        <v>-2</v>
      </c>
      <c r="BH135" s="55"/>
    </row>
    <row r="136" spans="1:60" x14ac:dyDescent="0.3">
      <c r="A136" s="76" t="s">
        <v>102</v>
      </c>
      <c r="C136" s="76" t="s">
        <v>31</v>
      </c>
      <c r="D136" s="76"/>
      <c r="E136" s="77" t="s">
        <v>31</v>
      </c>
      <c r="F136" s="77"/>
      <c r="G136" s="77"/>
      <c r="H136" s="69"/>
      <c r="I136" s="52"/>
      <c r="J136" s="52"/>
      <c r="K136" s="70"/>
      <c r="L136" s="71"/>
      <c r="M136" s="61"/>
      <c r="N136" s="72"/>
      <c r="O136" s="287"/>
      <c r="P136" s="288"/>
      <c r="Q136" s="289"/>
      <c r="R136" s="279" t="s">
        <v>91</v>
      </c>
      <c r="S136" s="280"/>
      <c r="T136" s="280"/>
      <c r="U136" s="280"/>
      <c r="V136" s="280"/>
      <c r="W136" s="280"/>
      <c r="X136" s="79"/>
      <c r="Y136" s="79"/>
      <c r="Z136" s="79"/>
      <c r="AA136" s="74" t="e">
        <f t="shared" ref="AA136:BE136" si="64">AA137+(AA138/2)</f>
        <v>#VALUE!</v>
      </c>
      <c r="AB136" s="74" t="e">
        <f t="shared" si="64"/>
        <v>#VALUE!</v>
      </c>
      <c r="AC136" s="74" t="e">
        <f t="shared" si="64"/>
        <v>#VALUE!</v>
      </c>
      <c r="AD136" s="74" t="e">
        <f t="shared" si="64"/>
        <v>#VALUE!</v>
      </c>
      <c r="AE136" s="74" t="e">
        <f t="shared" si="64"/>
        <v>#VALUE!</v>
      </c>
      <c r="AF136" s="74" t="e">
        <f t="shared" si="64"/>
        <v>#VALUE!</v>
      </c>
      <c r="AG136" s="74" t="e">
        <f t="shared" si="64"/>
        <v>#VALUE!</v>
      </c>
      <c r="AH136" s="74" t="e">
        <f t="shared" si="64"/>
        <v>#VALUE!</v>
      </c>
      <c r="AI136" s="74" t="e">
        <f t="shared" si="64"/>
        <v>#VALUE!</v>
      </c>
      <c r="AJ136" s="74" t="e">
        <f t="shared" si="64"/>
        <v>#VALUE!</v>
      </c>
      <c r="AK136" s="74" t="e">
        <f t="shared" si="64"/>
        <v>#VALUE!</v>
      </c>
      <c r="AL136" s="74" t="e">
        <f t="shared" si="64"/>
        <v>#VALUE!</v>
      </c>
      <c r="AM136" s="74" t="e">
        <f t="shared" si="64"/>
        <v>#VALUE!</v>
      </c>
      <c r="AN136" s="74" t="e">
        <f t="shared" si="64"/>
        <v>#VALUE!</v>
      </c>
      <c r="AO136" s="74" t="e">
        <f t="shared" si="64"/>
        <v>#VALUE!</v>
      </c>
      <c r="AP136" s="74" t="e">
        <f t="shared" si="64"/>
        <v>#VALUE!</v>
      </c>
      <c r="AQ136" s="74" t="e">
        <f t="shared" si="64"/>
        <v>#VALUE!</v>
      </c>
      <c r="AR136" s="74" t="e">
        <f t="shared" si="64"/>
        <v>#VALUE!</v>
      </c>
      <c r="AS136" s="74" t="e">
        <f t="shared" si="64"/>
        <v>#VALUE!</v>
      </c>
      <c r="AT136" s="74" t="e">
        <f t="shared" si="64"/>
        <v>#VALUE!</v>
      </c>
      <c r="AU136" s="74" t="e">
        <f t="shared" si="64"/>
        <v>#VALUE!</v>
      </c>
      <c r="AV136" s="74" t="e">
        <f t="shared" si="64"/>
        <v>#VALUE!</v>
      </c>
      <c r="AW136" s="74" t="e">
        <f t="shared" si="64"/>
        <v>#VALUE!</v>
      </c>
      <c r="AX136" s="74" t="e">
        <f t="shared" si="64"/>
        <v>#VALUE!</v>
      </c>
      <c r="AY136" s="74" t="e">
        <f t="shared" si="64"/>
        <v>#VALUE!</v>
      </c>
      <c r="AZ136" s="74" t="e">
        <f t="shared" si="64"/>
        <v>#VALUE!</v>
      </c>
      <c r="BA136" s="74" t="e">
        <f t="shared" si="64"/>
        <v>#VALUE!</v>
      </c>
      <c r="BB136" s="74" t="e">
        <f t="shared" si="64"/>
        <v>#VALUE!</v>
      </c>
      <c r="BC136" s="74" t="e">
        <f t="shared" si="64"/>
        <v>#VALUE!</v>
      </c>
      <c r="BD136" s="74" t="e">
        <f t="shared" si="64"/>
        <v>#VALUE!</v>
      </c>
      <c r="BE136" s="74" t="e">
        <f t="shared" si="64"/>
        <v>#VALUE!</v>
      </c>
      <c r="BF136" s="75" t="e">
        <f t="shared" si="63"/>
        <v>#VALUE!</v>
      </c>
      <c r="BH136" s="55"/>
    </row>
    <row r="137" spans="1:60" x14ac:dyDescent="0.3">
      <c r="A137" s="76" t="s">
        <v>103</v>
      </c>
      <c r="C137" s="76" t="s">
        <v>31</v>
      </c>
      <c r="D137" s="76"/>
      <c r="E137" s="77" t="s">
        <v>104</v>
      </c>
      <c r="F137" s="77"/>
      <c r="G137" s="77"/>
      <c r="H137" s="69"/>
      <c r="I137" s="52"/>
      <c r="J137" s="52"/>
      <c r="K137" s="70"/>
      <c r="L137" s="71"/>
      <c r="M137" s="61"/>
      <c r="N137" s="72"/>
      <c r="O137" s="287"/>
      <c r="P137" s="288"/>
      <c r="Q137" s="289"/>
      <c r="R137" s="279" t="s">
        <v>105</v>
      </c>
      <c r="S137" s="280"/>
      <c r="T137" s="280"/>
      <c r="U137" s="280"/>
      <c r="V137" s="280"/>
      <c r="W137" s="280"/>
      <c r="X137" s="79"/>
      <c r="Y137" s="79"/>
      <c r="Z137" s="79"/>
      <c r="AA137" s="64" t="e">
        <f t="shared" ref="AA137:BD137" si="65">COUNTIFS($L$11:$L$90,"FT",AA$11:AA$112,"Leave")+COUNTIFS($L$11:$L$90,"FT",AA$11:AA$112,"CL")</f>
        <v>#VALUE!</v>
      </c>
      <c r="AB137" s="64" t="e">
        <f t="shared" si="65"/>
        <v>#VALUE!</v>
      </c>
      <c r="AC137" s="64" t="e">
        <f t="shared" si="65"/>
        <v>#VALUE!</v>
      </c>
      <c r="AD137" s="64" t="e">
        <f t="shared" si="65"/>
        <v>#VALUE!</v>
      </c>
      <c r="AE137" s="64" t="e">
        <f t="shared" si="65"/>
        <v>#VALUE!</v>
      </c>
      <c r="AF137" s="64" t="e">
        <f t="shared" si="65"/>
        <v>#VALUE!</v>
      </c>
      <c r="AG137" s="64" t="e">
        <f t="shared" si="65"/>
        <v>#VALUE!</v>
      </c>
      <c r="AH137" s="64" t="e">
        <f t="shared" si="65"/>
        <v>#VALUE!</v>
      </c>
      <c r="AI137" s="64" t="e">
        <f t="shared" si="65"/>
        <v>#VALUE!</v>
      </c>
      <c r="AJ137" s="64" t="e">
        <f t="shared" si="65"/>
        <v>#VALUE!</v>
      </c>
      <c r="AK137" s="64" t="e">
        <f t="shared" si="65"/>
        <v>#VALUE!</v>
      </c>
      <c r="AL137" s="64" t="e">
        <f t="shared" si="65"/>
        <v>#VALUE!</v>
      </c>
      <c r="AM137" s="64" t="e">
        <f t="shared" si="65"/>
        <v>#VALUE!</v>
      </c>
      <c r="AN137" s="64" t="e">
        <f t="shared" si="65"/>
        <v>#VALUE!</v>
      </c>
      <c r="AO137" s="64" t="e">
        <f t="shared" si="65"/>
        <v>#VALUE!</v>
      </c>
      <c r="AP137" s="64" t="e">
        <f t="shared" si="65"/>
        <v>#VALUE!</v>
      </c>
      <c r="AQ137" s="64" t="e">
        <f t="shared" si="65"/>
        <v>#VALUE!</v>
      </c>
      <c r="AR137" s="64" t="e">
        <f t="shared" si="65"/>
        <v>#VALUE!</v>
      </c>
      <c r="AS137" s="64" t="e">
        <f t="shared" si="65"/>
        <v>#VALUE!</v>
      </c>
      <c r="AT137" s="64" t="e">
        <f t="shared" si="65"/>
        <v>#VALUE!</v>
      </c>
      <c r="AU137" s="64" t="e">
        <f t="shared" si="65"/>
        <v>#VALUE!</v>
      </c>
      <c r="AV137" s="64" t="e">
        <f t="shared" si="65"/>
        <v>#VALUE!</v>
      </c>
      <c r="AW137" s="64" t="e">
        <f t="shared" si="65"/>
        <v>#VALUE!</v>
      </c>
      <c r="AX137" s="64" t="e">
        <f t="shared" si="65"/>
        <v>#VALUE!</v>
      </c>
      <c r="AY137" s="64" t="e">
        <f t="shared" si="65"/>
        <v>#VALUE!</v>
      </c>
      <c r="AZ137" s="64" t="e">
        <f t="shared" si="65"/>
        <v>#VALUE!</v>
      </c>
      <c r="BA137" s="64" t="e">
        <f t="shared" si="65"/>
        <v>#VALUE!</v>
      </c>
      <c r="BB137" s="64" t="e">
        <f t="shared" si="65"/>
        <v>#VALUE!</v>
      </c>
      <c r="BC137" s="64" t="e">
        <f t="shared" si="65"/>
        <v>#VALUE!</v>
      </c>
      <c r="BD137" s="64" t="e">
        <f t="shared" si="65"/>
        <v>#VALUE!</v>
      </c>
      <c r="BE137" s="64" t="e">
        <f>COUNTIFS($L$11:$L$16,"FT",BE$11:BE$33,"Leave")+COUNTIFS($L$11:$L$16,"FT",BE$11:BE$33,"CL")</f>
        <v>#VALUE!</v>
      </c>
      <c r="BF137" s="45" t="e">
        <f t="shared" si="63"/>
        <v>#VALUE!</v>
      </c>
      <c r="BH137" s="55"/>
    </row>
    <row r="138" spans="1:60" x14ac:dyDescent="0.3">
      <c r="A138" s="76" t="s">
        <v>106</v>
      </c>
      <c r="C138" s="76" t="s">
        <v>107</v>
      </c>
      <c r="D138" s="76"/>
      <c r="E138" s="77" t="s">
        <v>108</v>
      </c>
      <c r="F138" s="77" t="s">
        <v>109</v>
      </c>
      <c r="G138" s="77" t="s">
        <v>110</v>
      </c>
      <c r="H138" s="69"/>
      <c r="I138" s="80"/>
      <c r="J138" s="80"/>
      <c r="K138" s="81"/>
      <c r="L138" s="72"/>
      <c r="M138" s="61"/>
      <c r="N138" s="72"/>
      <c r="O138" s="287"/>
      <c r="P138" s="288"/>
      <c r="Q138" s="289"/>
      <c r="R138" s="279" t="s">
        <v>111</v>
      </c>
      <c r="S138" s="280"/>
      <c r="T138" s="280"/>
      <c r="U138" s="280"/>
      <c r="V138" s="280"/>
      <c r="W138" s="280"/>
      <c r="X138" s="79"/>
      <c r="Y138" s="79"/>
      <c r="Z138" s="79"/>
      <c r="AA138" s="64" t="e">
        <f t="shared" ref="AA138:BD138" si="66">COUNTIFS($L$11:$L$90,"HT",AA$11:AA$112,"Leave")+COUNTIFS($L$11:$L$90,"HT",AA$11:AA$112,"CL")</f>
        <v>#VALUE!</v>
      </c>
      <c r="AB138" s="64" t="e">
        <f t="shared" si="66"/>
        <v>#VALUE!</v>
      </c>
      <c r="AC138" s="64" t="e">
        <f t="shared" si="66"/>
        <v>#VALUE!</v>
      </c>
      <c r="AD138" s="64" t="e">
        <f t="shared" si="66"/>
        <v>#VALUE!</v>
      </c>
      <c r="AE138" s="64" t="e">
        <f t="shared" si="66"/>
        <v>#VALUE!</v>
      </c>
      <c r="AF138" s="64" t="e">
        <f t="shared" si="66"/>
        <v>#VALUE!</v>
      </c>
      <c r="AG138" s="64" t="e">
        <f t="shared" si="66"/>
        <v>#VALUE!</v>
      </c>
      <c r="AH138" s="64" t="e">
        <f t="shared" si="66"/>
        <v>#VALUE!</v>
      </c>
      <c r="AI138" s="64" t="e">
        <f t="shared" si="66"/>
        <v>#VALUE!</v>
      </c>
      <c r="AJ138" s="64" t="e">
        <f t="shared" si="66"/>
        <v>#VALUE!</v>
      </c>
      <c r="AK138" s="64" t="e">
        <f t="shared" si="66"/>
        <v>#VALUE!</v>
      </c>
      <c r="AL138" s="64" t="e">
        <f t="shared" si="66"/>
        <v>#VALUE!</v>
      </c>
      <c r="AM138" s="64" t="e">
        <f t="shared" si="66"/>
        <v>#VALUE!</v>
      </c>
      <c r="AN138" s="64" t="e">
        <f t="shared" si="66"/>
        <v>#VALUE!</v>
      </c>
      <c r="AO138" s="64" t="e">
        <f t="shared" si="66"/>
        <v>#VALUE!</v>
      </c>
      <c r="AP138" s="64" t="e">
        <f t="shared" si="66"/>
        <v>#VALUE!</v>
      </c>
      <c r="AQ138" s="64" t="e">
        <f t="shared" si="66"/>
        <v>#VALUE!</v>
      </c>
      <c r="AR138" s="64" t="e">
        <f t="shared" si="66"/>
        <v>#VALUE!</v>
      </c>
      <c r="AS138" s="64" t="e">
        <f t="shared" si="66"/>
        <v>#VALUE!</v>
      </c>
      <c r="AT138" s="64" t="e">
        <f t="shared" si="66"/>
        <v>#VALUE!</v>
      </c>
      <c r="AU138" s="64" t="e">
        <f t="shared" si="66"/>
        <v>#VALUE!</v>
      </c>
      <c r="AV138" s="64" t="e">
        <f t="shared" si="66"/>
        <v>#VALUE!</v>
      </c>
      <c r="AW138" s="64" t="e">
        <f t="shared" si="66"/>
        <v>#VALUE!</v>
      </c>
      <c r="AX138" s="64" t="e">
        <f t="shared" si="66"/>
        <v>#VALUE!</v>
      </c>
      <c r="AY138" s="64" t="e">
        <f t="shared" si="66"/>
        <v>#VALUE!</v>
      </c>
      <c r="AZ138" s="64" t="e">
        <f t="shared" si="66"/>
        <v>#VALUE!</v>
      </c>
      <c r="BA138" s="64" t="e">
        <f t="shared" si="66"/>
        <v>#VALUE!</v>
      </c>
      <c r="BB138" s="64" t="e">
        <f t="shared" si="66"/>
        <v>#VALUE!</v>
      </c>
      <c r="BC138" s="64" t="e">
        <f t="shared" si="66"/>
        <v>#VALUE!</v>
      </c>
      <c r="BD138" s="64" t="e">
        <f t="shared" si="66"/>
        <v>#VALUE!</v>
      </c>
      <c r="BE138" s="64" t="e">
        <f>COUNTIFS($L$11:$L$16,"HT",BE$11:BE$33,"Leave")+COUNTIFS($L$11:$L$16,"HT",BE$11:BE$33,"CL")</f>
        <v>#VALUE!</v>
      </c>
      <c r="BF138" s="45" t="e">
        <f t="shared" si="63"/>
        <v>#VALUE!</v>
      </c>
      <c r="BH138" s="55"/>
    </row>
    <row r="139" spans="1:60" x14ac:dyDescent="0.3">
      <c r="A139" s="76" t="s">
        <v>112</v>
      </c>
      <c r="C139" s="76" t="s">
        <v>107</v>
      </c>
      <c r="D139" s="76"/>
      <c r="E139" s="77" t="s">
        <v>113</v>
      </c>
      <c r="F139" s="77" t="s">
        <v>109</v>
      </c>
      <c r="G139" s="77" t="s">
        <v>110</v>
      </c>
      <c r="H139" s="69"/>
      <c r="I139" s="80"/>
      <c r="J139" s="80"/>
      <c r="K139" s="81"/>
      <c r="L139" s="72"/>
      <c r="M139" s="61"/>
      <c r="N139" s="72"/>
      <c r="O139" s="287"/>
      <c r="P139" s="288"/>
      <c r="Q139" s="289"/>
      <c r="R139" s="279" t="s">
        <v>114</v>
      </c>
      <c r="S139" s="280"/>
      <c r="T139" s="280"/>
      <c r="U139" s="280"/>
      <c r="V139" s="280"/>
      <c r="W139" s="280"/>
      <c r="X139" s="79"/>
      <c r="Y139" s="79"/>
      <c r="Z139" s="79"/>
      <c r="AA139" s="64">
        <f t="shared" ref="AA139:BD139" si="67">COUNTIF(AA11:AA112,"AU")+COUNTIF(AA11:AA112,"TR-AU")</f>
        <v>0</v>
      </c>
      <c r="AB139" s="64">
        <f t="shared" si="67"/>
        <v>1</v>
      </c>
      <c r="AC139" s="64">
        <f t="shared" si="67"/>
        <v>2</v>
      </c>
      <c r="AD139" s="64">
        <f t="shared" si="67"/>
        <v>1</v>
      </c>
      <c r="AE139" s="64">
        <f t="shared" si="67"/>
        <v>1</v>
      </c>
      <c r="AF139" s="64">
        <f t="shared" si="67"/>
        <v>1</v>
      </c>
      <c r="AG139" s="64">
        <f t="shared" si="67"/>
        <v>1</v>
      </c>
      <c r="AH139" s="64">
        <f t="shared" si="67"/>
        <v>1</v>
      </c>
      <c r="AI139" s="64">
        <f t="shared" si="67"/>
        <v>1</v>
      </c>
      <c r="AJ139" s="64">
        <f t="shared" si="67"/>
        <v>1</v>
      </c>
      <c r="AK139" s="64">
        <f t="shared" si="67"/>
        <v>1</v>
      </c>
      <c r="AL139" s="64">
        <f t="shared" si="67"/>
        <v>1</v>
      </c>
      <c r="AM139" s="64">
        <f t="shared" si="67"/>
        <v>1</v>
      </c>
      <c r="AN139" s="64">
        <f t="shared" si="67"/>
        <v>1</v>
      </c>
      <c r="AO139" s="64">
        <f t="shared" si="67"/>
        <v>1</v>
      </c>
      <c r="AP139" s="64">
        <f t="shared" si="67"/>
        <v>1</v>
      </c>
      <c r="AQ139" s="64">
        <f t="shared" si="67"/>
        <v>1</v>
      </c>
      <c r="AR139" s="64">
        <f t="shared" si="67"/>
        <v>3</v>
      </c>
      <c r="AS139" s="64">
        <f t="shared" si="67"/>
        <v>2</v>
      </c>
      <c r="AT139" s="64">
        <f t="shared" si="67"/>
        <v>1</v>
      </c>
      <c r="AU139" s="64">
        <f t="shared" si="67"/>
        <v>1</v>
      </c>
      <c r="AV139" s="64">
        <f t="shared" si="67"/>
        <v>1</v>
      </c>
      <c r="AW139" s="64">
        <f t="shared" si="67"/>
        <v>3</v>
      </c>
      <c r="AX139" s="64">
        <f t="shared" si="67"/>
        <v>2</v>
      </c>
      <c r="AY139" s="64">
        <f t="shared" si="67"/>
        <v>1</v>
      </c>
      <c r="AZ139" s="64">
        <f t="shared" si="67"/>
        <v>2</v>
      </c>
      <c r="BA139" s="64">
        <f t="shared" si="67"/>
        <v>1</v>
      </c>
      <c r="BB139" s="64">
        <f t="shared" si="67"/>
        <v>2</v>
      </c>
      <c r="BC139" s="64">
        <f t="shared" si="67"/>
        <v>1</v>
      </c>
      <c r="BD139" s="64">
        <f t="shared" si="67"/>
        <v>1</v>
      </c>
      <c r="BE139" s="64">
        <f>COUNTIF(BE11:BE33,"AU")+COUNTIF(BE11:BE33,"TR-AU")</f>
        <v>0</v>
      </c>
      <c r="BF139" s="45">
        <f t="shared" si="63"/>
        <v>38</v>
      </c>
      <c r="BH139" s="55"/>
    </row>
    <row r="140" spans="1:60" x14ac:dyDescent="0.3">
      <c r="A140" s="76" t="s">
        <v>115</v>
      </c>
      <c r="C140" s="76" t="s">
        <v>107</v>
      </c>
      <c r="D140" s="76"/>
      <c r="E140" s="77" t="s">
        <v>116</v>
      </c>
      <c r="F140" s="77" t="s">
        <v>117</v>
      </c>
      <c r="G140" s="77" t="s">
        <v>110</v>
      </c>
      <c r="H140" s="69"/>
      <c r="I140" s="80"/>
      <c r="J140" s="80"/>
      <c r="K140" s="81"/>
      <c r="L140" s="72"/>
      <c r="M140" s="61"/>
      <c r="N140" s="72"/>
      <c r="O140" s="287"/>
      <c r="P140" s="288"/>
      <c r="Q140" s="289"/>
      <c r="R140" s="279" t="s">
        <v>118</v>
      </c>
      <c r="S140" s="280"/>
      <c r="T140" s="280"/>
      <c r="U140" s="280"/>
      <c r="V140" s="280"/>
      <c r="W140" s="280"/>
      <c r="X140" s="79"/>
      <c r="Y140" s="79"/>
      <c r="Z140" s="79"/>
      <c r="AA140" s="64" t="e">
        <f t="shared" ref="AA140:BE140" si="68">AA141+(AA142/2)</f>
        <v>#VALUE!</v>
      </c>
      <c r="AB140" s="64" t="e">
        <f t="shared" si="68"/>
        <v>#VALUE!</v>
      </c>
      <c r="AC140" s="64" t="e">
        <f t="shared" si="68"/>
        <v>#VALUE!</v>
      </c>
      <c r="AD140" s="64" t="e">
        <f t="shared" si="68"/>
        <v>#VALUE!</v>
      </c>
      <c r="AE140" s="64" t="e">
        <f t="shared" si="68"/>
        <v>#VALUE!</v>
      </c>
      <c r="AF140" s="64" t="e">
        <f t="shared" si="68"/>
        <v>#VALUE!</v>
      </c>
      <c r="AG140" s="64" t="e">
        <f t="shared" si="68"/>
        <v>#VALUE!</v>
      </c>
      <c r="AH140" s="64" t="e">
        <f t="shared" si="68"/>
        <v>#VALUE!</v>
      </c>
      <c r="AI140" s="64" t="e">
        <f t="shared" si="68"/>
        <v>#VALUE!</v>
      </c>
      <c r="AJ140" s="64" t="e">
        <f t="shared" si="68"/>
        <v>#VALUE!</v>
      </c>
      <c r="AK140" s="64" t="e">
        <f t="shared" si="68"/>
        <v>#VALUE!</v>
      </c>
      <c r="AL140" s="64" t="e">
        <f t="shared" si="68"/>
        <v>#VALUE!</v>
      </c>
      <c r="AM140" s="64" t="e">
        <f t="shared" si="68"/>
        <v>#VALUE!</v>
      </c>
      <c r="AN140" s="64" t="e">
        <f t="shared" si="68"/>
        <v>#VALUE!</v>
      </c>
      <c r="AO140" s="64" t="e">
        <f t="shared" si="68"/>
        <v>#VALUE!</v>
      </c>
      <c r="AP140" s="64" t="e">
        <f t="shared" si="68"/>
        <v>#VALUE!</v>
      </c>
      <c r="AQ140" s="64" t="e">
        <f t="shared" si="68"/>
        <v>#VALUE!</v>
      </c>
      <c r="AR140" s="64" t="e">
        <f t="shared" si="68"/>
        <v>#VALUE!</v>
      </c>
      <c r="AS140" s="64" t="e">
        <f t="shared" si="68"/>
        <v>#VALUE!</v>
      </c>
      <c r="AT140" s="64" t="e">
        <f t="shared" si="68"/>
        <v>#VALUE!</v>
      </c>
      <c r="AU140" s="64" t="e">
        <f t="shared" si="68"/>
        <v>#VALUE!</v>
      </c>
      <c r="AV140" s="64" t="e">
        <f t="shared" si="68"/>
        <v>#VALUE!</v>
      </c>
      <c r="AW140" s="64" t="e">
        <f t="shared" si="68"/>
        <v>#VALUE!</v>
      </c>
      <c r="AX140" s="64" t="e">
        <f t="shared" si="68"/>
        <v>#VALUE!</v>
      </c>
      <c r="AY140" s="64" t="e">
        <f t="shared" si="68"/>
        <v>#VALUE!</v>
      </c>
      <c r="AZ140" s="64" t="e">
        <f t="shared" si="68"/>
        <v>#VALUE!</v>
      </c>
      <c r="BA140" s="64" t="e">
        <f t="shared" si="68"/>
        <v>#VALUE!</v>
      </c>
      <c r="BB140" s="64" t="e">
        <f t="shared" si="68"/>
        <v>#VALUE!</v>
      </c>
      <c r="BC140" s="64" t="e">
        <f t="shared" si="68"/>
        <v>#VALUE!</v>
      </c>
      <c r="BD140" s="64" t="e">
        <f t="shared" si="68"/>
        <v>#VALUE!</v>
      </c>
      <c r="BE140" s="64" t="e">
        <f t="shared" si="68"/>
        <v>#VALUE!</v>
      </c>
      <c r="BF140" s="75" t="e">
        <f t="shared" si="63"/>
        <v>#VALUE!</v>
      </c>
      <c r="BH140" s="55"/>
    </row>
    <row r="141" spans="1:60" x14ac:dyDescent="0.3">
      <c r="A141" s="76" t="s">
        <v>119</v>
      </c>
      <c r="C141" s="76" t="s">
        <v>107</v>
      </c>
      <c r="D141" s="76"/>
      <c r="E141" s="77" t="s">
        <v>120</v>
      </c>
      <c r="F141" s="77" t="s">
        <v>117</v>
      </c>
      <c r="G141" s="77" t="s">
        <v>110</v>
      </c>
      <c r="H141" s="69"/>
      <c r="I141" s="80"/>
      <c r="J141" s="80"/>
      <c r="K141" s="81"/>
      <c r="L141" s="72"/>
      <c r="M141" s="61"/>
      <c r="N141" s="72"/>
      <c r="O141" s="287"/>
      <c r="P141" s="288"/>
      <c r="Q141" s="289"/>
      <c r="R141" s="279" t="s">
        <v>121</v>
      </c>
      <c r="S141" s="280"/>
      <c r="T141" s="280"/>
      <c r="U141" s="280"/>
      <c r="V141" s="280"/>
      <c r="W141" s="280"/>
      <c r="X141" s="79"/>
      <c r="Y141" s="79"/>
      <c r="Z141" s="79"/>
      <c r="AA141" s="64" t="e">
        <f t="shared" ref="AA141:BD141" si="69">COUNTIFS($L$11:$L$90,"FT",AA$11:AA$112,"AU")+COUNTIFS($L$11:$L$90,"FT",AA$11:AA$112,"TR-AU")</f>
        <v>#VALUE!</v>
      </c>
      <c r="AB141" s="64" t="e">
        <f t="shared" si="69"/>
        <v>#VALUE!</v>
      </c>
      <c r="AC141" s="64" t="e">
        <f t="shared" si="69"/>
        <v>#VALUE!</v>
      </c>
      <c r="AD141" s="64" t="e">
        <f t="shared" si="69"/>
        <v>#VALUE!</v>
      </c>
      <c r="AE141" s="64" t="e">
        <f t="shared" si="69"/>
        <v>#VALUE!</v>
      </c>
      <c r="AF141" s="64" t="e">
        <f t="shared" si="69"/>
        <v>#VALUE!</v>
      </c>
      <c r="AG141" s="64" t="e">
        <f t="shared" si="69"/>
        <v>#VALUE!</v>
      </c>
      <c r="AH141" s="64" t="e">
        <f t="shared" si="69"/>
        <v>#VALUE!</v>
      </c>
      <c r="AI141" s="64" t="e">
        <f t="shared" si="69"/>
        <v>#VALUE!</v>
      </c>
      <c r="AJ141" s="64" t="e">
        <f t="shared" si="69"/>
        <v>#VALUE!</v>
      </c>
      <c r="AK141" s="64" t="e">
        <f t="shared" si="69"/>
        <v>#VALUE!</v>
      </c>
      <c r="AL141" s="64" t="e">
        <f t="shared" si="69"/>
        <v>#VALUE!</v>
      </c>
      <c r="AM141" s="64" t="e">
        <f t="shared" si="69"/>
        <v>#VALUE!</v>
      </c>
      <c r="AN141" s="64" t="e">
        <f t="shared" si="69"/>
        <v>#VALUE!</v>
      </c>
      <c r="AO141" s="64" t="e">
        <f t="shared" si="69"/>
        <v>#VALUE!</v>
      </c>
      <c r="AP141" s="64" t="e">
        <f t="shared" si="69"/>
        <v>#VALUE!</v>
      </c>
      <c r="AQ141" s="64" t="e">
        <f t="shared" si="69"/>
        <v>#VALUE!</v>
      </c>
      <c r="AR141" s="64" t="e">
        <f t="shared" si="69"/>
        <v>#VALUE!</v>
      </c>
      <c r="AS141" s="64" t="e">
        <f t="shared" si="69"/>
        <v>#VALUE!</v>
      </c>
      <c r="AT141" s="64" t="e">
        <f t="shared" si="69"/>
        <v>#VALUE!</v>
      </c>
      <c r="AU141" s="64" t="e">
        <f t="shared" si="69"/>
        <v>#VALUE!</v>
      </c>
      <c r="AV141" s="64" t="e">
        <f t="shared" si="69"/>
        <v>#VALUE!</v>
      </c>
      <c r="AW141" s="64" t="e">
        <f t="shared" si="69"/>
        <v>#VALUE!</v>
      </c>
      <c r="AX141" s="64" t="e">
        <f t="shared" si="69"/>
        <v>#VALUE!</v>
      </c>
      <c r="AY141" s="64" t="e">
        <f t="shared" si="69"/>
        <v>#VALUE!</v>
      </c>
      <c r="AZ141" s="64" t="e">
        <f t="shared" si="69"/>
        <v>#VALUE!</v>
      </c>
      <c r="BA141" s="64" t="e">
        <f t="shared" si="69"/>
        <v>#VALUE!</v>
      </c>
      <c r="BB141" s="64" t="e">
        <f t="shared" si="69"/>
        <v>#VALUE!</v>
      </c>
      <c r="BC141" s="64" t="e">
        <f t="shared" si="69"/>
        <v>#VALUE!</v>
      </c>
      <c r="BD141" s="64" t="e">
        <f t="shared" si="69"/>
        <v>#VALUE!</v>
      </c>
      <c r="BE141" s="64" t="e">
        <f>COUNTIFS($L$11:$L$16,"FT",BE$11:BE$33,"AU")+COUNTIFS($L$11:$L$16,"FT",BE$11:BE$33,"TR-AU")</f>
        <v>#VALUE!</v>
      </c>
      <c r="BF141" s="45" t="e">
        <f t="shared" si="63"/>
        <v>#VALUE!</v>
      </c>
      <c r="BH141" s="55"/>
    </row>
    <row r="142" spans="1:60" x14ac:dyDescent="0.3">
      <c r="A142" s="76" t="s">
        <v>122</v>
      </c>
      <c r="C142" s="76" t="s">
        <v>107</v>
      </c>
      <c r="D142" s="76"/>
      <c r="E142" s="77" t="s">
        <v>123</v>
      </c>
      <c r="F142" s="77" t="s">
        <v>124</v>
      </c>
      <c r="G142" s="77" t="s">
        <v>110</v>
      </c>
      <c r="H142" s="69"/>
      <c r="I142" s="80"/>
      <c r="J142" s="80"/>
      <c r="K142" s="81"/>
      <c r="L142" s="72"/>
      <c r="M142" s="61"/>
      <c r="N142" s="72"/>
      <c r="O142" s="287"/>
      <c r="P142" s="288"/>
      <c r="Q142" s="289"/>
      <c r="R142" s="279" t="s">
        <v>125</v>
      </c>
      <c r="S142" s="280"/>
      <c r="T142" s="280"/>
      <c r="U142" s="280"/>
      <c r="V142" s="280"/>
      <c r="W142" s="280"/>
      <c r="X142" s="79"/>
      <c r="Y142" s="79"/>
      <c r="Z142" s="79"/>
      <c r="AA142" s="64" t="e">
        <f t="shared" ref="AA142:BD142" si="70">COUNTIFS($L$11:$L$90,"HT",AA$11:AA$112,"AU")+COUNTIFS($L$11:$L$90,"HT",AA$11:AA$112,"TR-AU")</f>
        <v>#VALUE!</v>
      </c>
      <c r="AB142" s="64" t="e">
        <f t="shared" si="70"/>
        <v>#VALUE!</v>
      </c>
      <c r="AC142" s="64" t="e">
        <f t="shared" si="70"/>
        <v>#VALUE!</v>
      </c>
      <c r="AD142" s="64" t="e">
        <f t="shared" si="70"/>
        <v>#VALUE!</v>
      </c>
      <c r="AE142" s="64" t="e">
        <f t="shared" si="70"/>
        <v>#VALUE!</v>
      </c>
      <c r="AF142" s="64" t="e">
        <f t="shared" si="70"/>
        <v>#VALUE!</v>
      </c>
      <c r="AG142" s="64" t="e">
        <f t="shared" si="70"/>
        <v>#VALUE!</v>
      </c>
      <c r="AH142" s="64" t="e">
        <f t="shared" si="70"/>
        <v>#VALUE!</v>
      </c>
      <c r="AI142" s="64" t="e">
        <f t="shared" si="70"/>
        <v>#VALUE!</v>
      </c>
      <c r="AJ142" s="64" t="e">
        <f t="shared" si="70"/>
        <v>#VALUE!</v>
      </c>
      <c r="AK142" s="64" t="e">
        <f t="shared" si="70"/>
        <v>#VALUE!</v>
      </c>
      <c r="AL142" s="64" t="e">
        <f t="shared" si="70"/>
        <v>#VALUE!</v>
      </c>
      <c r="AM142" s="64" t="e">
        <f t="shared" si="70"/>
        <v>#VALUE!</v>
      </c>
      <c r="AN142" s="64" t="e">
        <f t="shared" si="70"/>
        <v>#VALUE!</v>
      </c>
      <c r="AO142" s="64" t="e">
        <f t="shared" si="70"/>
        <v>#VALUE!</v>
      </c>
      <c r="AP142" s="64" t="e">
        <f t="shared" si="70"/>
        <v>#VALUE!</v>
      </c>
      <c r="AQ142" s="64" t="e">
        <f t="shared" si="70"/>
        <v>#VALUE!</v>
      </c>
      <c r="AR142" s="64" t="e">
        <f t="shared" si="70"/>
        <v>#VALUE!</v>
      </c>
      <c r="AS142" s="64" t="e">
        <f t="shared" si="70"/>
        <v>#VALUE!</v>
      </c>
      <c r="AT142" s="64" t="e">
        <f t="shared" si="70"/>
        <v>#VALUE!</v>
      </c>
      <c r="AU142" s="64" t="e">
        <f t="shared" si="70"/>
        <v>#VALUE!</v>
      </c>
      <c r="AV142" s="64" t="e">
        <f t="shared" si="70"/>
        <v>#VALUE!</v>
      </c>
      <c r="AW142" s="64" t="e">
        <f t="shared" si="70"/>
        <v>#VALUE!</v>
      </c>
      <c r="AX142" s="64" t="e">
        <f t="shared" si="70"/>
        <v>#VALUE!</v>
      </c>
      <c r="AY142" s="64" t="e">
        <f t="shared" si="70"/>
        <v>#VALUE!</v>
      </c>
      <c r="AZ142" s="64" t="e">
        <f t="shared" si="70"/>
        <v>#VALUE!</v>
      </c>
      <c r="BA142" s="64" t="e">
        <f t="shared" si="70"/>
        <v>#VALUE!</v>
      </c>
      <c r="BB142" s="64" t="e">
        <f t="shared" si="70"/>
        <v>#VALUE!</v>
      </c>
      <c r="BC142" s="64" t="e">
        <f t="shared" si="70"/>
        <v>#VALUE!</v>
      </c>
      <c r="BD142" s="64" t="e">
        <f t="shared" si="70"/>
        <v>#VALUE!</v>
      </c>
      <c r="BE142" s="64" t="e">
        <f>COUNTIFS($L$11:$L$16,"HT",BE$11:BE$33,"AU")+COUNTIFS($L$11:$L$16,"HT",BE$11:BE$33,"TR-AU")</f>
        <v>#VALUE!</v>
      </c>
      <c r="BF142" s="45" t="e">
        <f t="shared" si="63"/>
        <v>#VALUE!</v>
      </c>
      <c r="BH142" s="55"/>
    </row>
    <row r="143" spans="1:60" x14ac:dyDescent="0.3">
      <c r="A143" s="76" t="s">
        <v>126</v>
      </c>
      <c r="C143" s="76" t="s">
        <v>107</v>
      </c>
      <c r="D143" s="76"/>
      <c r="E143" s="77" t="s">
        <v>127</v>
      </c>
      <c r="F143" s="77" t="s">
        <v>124</v>
      </c>
      <c r="G143" s="77" t="s">
        <v>110</v>
      </c>
      <c r="H143" s="69"/>
      <c r="I143" s="80"/>
      <c r="J143" s="80"/>
      <c r="K143" s="81"/>
      <c r="L143" s="72"/>
      <c r="M143" s="61"/>
      <c r="N143" s="72"/>
      <c r="O143" s="287"/>
      <c r="P143" s="288"/>
      <c r="Q143" s="289"/>
      <c r="R143" s="279" t="s">
        <v>128</v>
      </c>
      <c r="S143" s="280"/>
      <c r="T143" s="280"/>
      <c r="U143" s="280"/>
      <c r="V143" s="280"/>
      <c r="W143" s="280"/>
      <c r="X143" s="79"/>
      <c r="Y143" s="79"/>
      <c r="Z143" s="79"/>
      <c r="AA143" s="64">
        <f t="shared" ref="AA143:BD143" si="71">COUNTIF(AA11:AA112,"A")+COUNTIF(AA11:AA112,"SL")</f>
        <v>0</v>
      </c>
      <c r="AB143" s="64">
        <f t="shared" si="71"/>
        <v>0</v>
      </c>
      <c r="AC143" s="64">
        <f t="shared" si="71"/>
        <v>1</v>
      </c>
      <c r="AD143" s="64">
        <f t="shared" si="71"/>
        <v>1</v>
      </c>
      <c r="AE143" s="64">
        <f t="shared" si="71"/>
        <v>2</v>
      </c>
      <c r="AF143" s="64">
        <f t="shared" si="71"/>
        <v>0</v>
      </c>
      <c r="AG143" s="64">
        <f t="shared" si="71"/>
        <v>0</v>
      </c>
      <c r="AH143" s="64">
        <f t="shared" si="71"/>
        <v>0</v>
      </c>
      <c r="AI143" s="64">
        <f t="shared" si="71"/>
        <v>0</v>
      </c>
      <c r="AJ143" s="64">
        <f t="shared" si="71"/>
        <v>0</v>
      </c>
      <c r="AK143" s="64">
        <f t="shared" si="71"/>
        <v>1</v>
      </c>
      <c r="AL143" s="64">
        <f t="shared" si="71"/>
        <v>0</v>
      </c>
      <c r="AM143" s="64">
        <f t="shared" si="71"/>
        <v>0</v>
      </c>
      <c r="AN143" s="64">
        <f t="shared" si="71"/>
        <v>0</v>
      </c>
      <c r="AO143" s="64">
        <f t="shared" si="71"/>
        <v>0</v>
      </c>
      <c r="AP143" s="64">
        <f t="shared" si="71"/>
        <v>0</v>
      </c>
      <c r="AQ143" s="64">
        <f t="shared" si="71"/>
        <v>1</v>
      </c>
      <c r="AR143" s="64">
        <f t="shared" si="71"/>
        <v>0</v>
      </c>
      <c r="AS143" s="64">
        <f t="shared" si="71"/>
        <v>0</v>
      </c>
      <c r="AT143" s="64">
        <f t="shared" si="71"/>
        <v>0</v>
      </c>
      <c r="AU143" s="64">
        <f t="shared" si="71"/>
        <v>0</v>
      </c>
      <c r="AV143" s="64">
        <f t="shared" si="71"/>
        <v>0</v>
      </c>
      <c r="AW143" s="64">
        <f t="shared" si="71"/>
        <v>0</v>
      </c>
      <c r="AX143" s="64">
        <f t="shared" si="71"/>
        <v>1</v>
      </c>
      <c r="AY143" s="64">
        <f t="shared" si="71"/>
        <v>0</v>
      </c>
      <c r="AZ143" s="64">
        <f t="shared" si="71"/>
        <v>1</v>
      </c>
      <c r="BA143" s="64">
        <f t="shared" si="71"/>
        <v>0</v>
      </c>
      <c r="BB143" s="64">
        <f t="shared" si="71"/>
        <v>0</v>
      </c>
      <c r="BC143" s="64">
        <f t="shared" si="71"/>
        <v>0</v>
      </c>
      <c r="BD143" s="64">
        <f t="shared" si="71"/>
        <v>1</v>
      </c>
      <c r="BE143" s="64">
        <f>COUNTIF(BE11:BE33,"A")+COUNTIF(BE11:BE33,"SL")</f>
        <v>1</v>
      </c>
      <c r="BF143" s="45">
        <f t="shared" si="63"/>
        <v>10</v>
      </c>
      <c r="BG143" s="78">
        <f>(BF143+BF147)-R115</f>
        <v>-19</v>
      </c>
      <c r="BH143" s="55"/>
    </row>
    <row r="144" spans="1:60" x14ac:dyDescent="0.3">
      <c r="A144" s="76" t="s">
        <v>129</v>
      </c>
      <c r="C144" s="76" t="s">
        <v>107</v>
      </c>
      <c r="D144" s="76"/>
      <c r="E144" s="77" t="s">
        <v>29</v>
      </c>
      <c r="F144" s="77" t="s">
        <v>130</v>
      </c>
      <c r="G144" s="77" t="s">
        <v>110</v>
      </c>
      <c r="H144" s="69"/>
      <c r="I144" s="80"/>
      <c r="J144" s="80"/>
      <c r="K144" s="81"/>
      <c r="L144" s="72"/>
      <c r="M144" s="61"/>
      <c r="N144" s="72"/>
      <c r="O144" s="287"/>
      <c r="P144" s="288"/>
      <c r="Q144" s="289"/>
      <c r="R144" s="279" t="s">
        <v>131</v>
      </c>
      <c r="S144" s="280"/>
      <c r="T144" s="280"/>
      <c r="U144" s="280"/>
      <c r="V144" s="280"/>
      <c r="W144" s="280"/>
      <c r="X144" s="79"/>
      <c r="Y144" s="79"/>
      <c r="Z144" s="79"/>
      <c r="AA144" s="74" t="e">
        <f t="shared" ref="AA144:BE144" si="72">AA145+(AA146/2)</f>
        <v>#VALUE!</v>
      </c>
      <c r="AB144" s="74" t="e">
        <f t="shared" si="72"/>
        <v>#VALUE!</v>
      </c>
      <c r="AC144" s="74" t="e">
        <f t="shared" si="72"/>
        <v>#VALUE!</v>
      </c>
      <c r="AD144" s="74" t="e">
        <f t="shared" si="72"/>
        <v>#VALUE!</v>
      </c>
      <c r="AE144" s="74" t="e">
        <f t="shared" si="72"/>
        <v>#VALUE!</v>
      </c>
      <c r="AF144" s="74" t="e">
        <f t="shared" si="72"/>
        <v>#VALUE!</v>
      </c>
      <c r="AG144" s="74" t="e">
        <f t="shared" si="72"/>
        <v>#VALUE!</v>
      </c>
      <c r="AH144" s="74" t="e">
        <f t="shared" si="72"/>
        <v>#VALUE!</v>
      </c>
      <c r="AI144" s="74" t="e">
        <f t="shared" si="72"/>
        <v>#VALUE!</v>
      </c>
      <c r="AJ144" s="74" t="e">
        <f t="shared" si="72"/>
        <v>#VALUE!</v>
      </c>
      <c r="AK144" s="74" t="e">
        <f t="shared" si="72"/>
        <v>#VALUE!</v>
      </c>
      <c r="AL144" s="74" t="e">
        <f t="shared" si="72"/>
        <v>#VALUE!</v>
      </c>
      <c r="AM144" s="74" t="e">
        <f t="shared" si="72"/>
        <v>#VALUE!</v>
      </c>
      <c r="AN144" s="74" t="e">
        <f t="shared" si="72"/>
        <v>#VALUE!</v>
      </c>
      <c r="AO144" s="74" t="e">
        <f t="shared" si="72"/>
        <v>#VALUE!</v>
      </c>
      <c r="AP144" s="74" t="e">
        <f t="shared" si="72"/>
        <v>#VALUE!</v>
      </c>
      <c r="AQ144" s="74" t="e">
        <f t="shared" si="72"/>
        <v>#VALUE!</v>
      </c>
      <c r="AR144" s="74" t="e">
        <f t="shared" si="72"/>
        <v>#VALUE!</v>
      </c>
      <c r="AS144" s="74" t="e">
        <f t="shared" si="72"/>
        <v>#VALUE!</v>
      </c>
      <c r="AT144" s="74" t="e">
        <f t="shared" si="72"/>
        <v>#VALUE!</v>
      </c>
      <c r="AU144" s="74" t="e">
        <f t="shared" si="72"/>
        <v>#VALUE!</v>
      </c>
      <c r="AV144" s="74" t="e">
        <f t="shared" si="72"/>
        <v>#VALUE!</v>
      </c>
      <c r="AW144" s="74" t="e">
        <f t="shared" si="72"/>
        <v>#VALUE!</v>
      </c>
      <c r="AX144" s="74" t="e">
        <f t="shared" si="72"/>
        <v>#VALUE!</v>
      </c>
      <c r="AY144" s="74" t="e">
        <f t="shared" si="72"/>
        <v>#VALUE!</v>
      </c>
      <c r="AZ144" s="74" t="e">
        <f t="shared" si="72"/>
        <v>#VALUE!</v>
      </c>
      <c r="BA144" s="74" t="e">
        <f t="shared" si="72"/>
        <v>#VALUE!</v>
      </c>
      <c r="BB144" s="74" t="e">
        <f t="shared" si="72"/>
        <v>#VALUE!</v>
      </c>
      <c r="BC144" s="74" t="e">
        <f t="shared" si="72"/>
        <v>#VALUE!</v>
      </c>
      <c r="BD144" s="74" t="e">
        <f t="shared" si="72"/>
        <v>#VALUE!</v>
      </c>
      <c r="BE144" s="74" t="e">
        <f t="shared" si="72"/>
        <v>#VALUE!</v>
      </c>
      <c r="BF144" s="75" t="e">
        <f t="shared" si="63"/>
        <v>#VALUE!</v>
      </c>
      <c r="BH144" s="55"/>
    </row>
    <row r="145" spans="1:60" x14ac:dyDescent="0.3">
      <c r="A145" s="76" t="s">
        <v>132</v>
      </c>
      <c r="C145" s="76" t="s">
        <v>107</v>
      </c>
      <c r="D145" s="76"/>
      <c r="E145" s="77" t="s">
        <v>133</v>
      </c>
      <c r="F145" s="77" t="s">
        <v>130</v>
      </c>
      <c r="G145" s="77" t="s">
        <v>134</v>
      </c>
      <c r="H145" s="69"/>
      <c r="I145" s="80"/>
      <c r="J145" s="80"/>
      <c r="K145" s="81"/>
      <c r="L145" s="72"/>
      <c r="M145" s="61"/>
      <c r="N145" s="72"/>
      <c r="O145" s="287"/>
      <c r="P145" s="288"/>
      <c r="Q145" s="289"/>
      <c r="R145" s="279" t="s">
        <v>122</v>
      </c>
      <c r="S145" s="280"/>
      <c r="T145" s="280"/>
      <c r="U145" s="280"/>
      <c r="V145" s="280"/>
      <c r="W145" s="280"/>
      <c r="X145" s="79"/>
      <c r="Y145" s="79"/>
      <c r="Z145" s="79"/>
      <c r="AA145" s="64" t="e">
        <f t="shared" ref="AA145:BD145" si="73">COUNTIFS($L$11:$L$90,"FT",AA$11:AA$112,"A")+COUNTIFS($L$11:$L$90,"FT",AA$11:AA$112,"SL")</f>
        <v>#VALUE!</v>
      </c>
      <c r="AB145" s="64" t="e">
        <f t="shared" si="73"/>
        <v>#VALUE!</v>
      </c>
      <c r="AC145" s="64" t="e">
        <f t="shared" si="73"/>
        <v>#VALUE!</v>
      </c>
      <c r="AD145" s="64" t="e">
        <f t="shared" si="73"/>
        <v>#VALUE!</v>
      </c>
      <c r="AE145" s="64" t="e">
        <f t="shared" si="73"/>
        <v>#VALUE!</v>
      </c>
      <c r="AF145" s="64" t="e">
        <f t="shared" si="73"/>
        <v>#VALUE!</v>
      </c>
      <c r="AG145" s="64" t="e">
        <f t="shared" si="73"/>
        <v>#VALUE!</v>
      </c>
      <c r="AH145" s="64" t="e">
        <f t="shared" si="73"/>
        <v>#VALUE!</v>
      </c>
      <c r="AI145" s="64" t="e">
        <f t="shared" si="73"/>
        <v>#VALUE!</v>
      </c>
      <c r="AJ145" s="64" t="e">
        <f t="shared" si="73"/>
        <v>#VALUE!</v>
      </c>
      <c r="AK145" s="64" t="e">
        <f t="shared" si="73"/>
        <v>#VALUE!</v>
      </c>
      <c r="AL145" s="64" t="e">
        <f t="shared" si="73"/>
        <v>#VALUE!</v>
      </c>
      <c r="AM145" s="64" t="e">
        <f t="shared" si="73"/>
        <v>#VALUE!</v>
      </c>
      <c r="AN145" s="64" t="e">
        <f t="shared" si="73"/>
        <v>#VALUE!</v>
      </c>
      <c r="AO145" s="64" t="e">
        <f t="shared" si="73"/>
        <v>#VALUE!</v>
      </c>
      <c r="AP145" s="64" t="e">
        <f t="shared" si="73"/>
        <v>#VALUE!</v>
      </c>
      <c r="AQ145" s="64" t="e">
        <f t="shared" si="73"/>
        <v>#VALUE!</v>
      </c>
      <c r="AR145" s="64" t="e">
        <f t="shared" si="73"/>
        <v>#VALUE!</v>
      </c>
      <c r="AS145" s="64" t="e">
        <f t="shared" si="73"/>
        <v>#VALUE!</v>
      </c>
      <c r="AT145" s="64" t="e">
        <f t="shared" si="73"/>
        <v>#VALUE!</v>
      </c>
      <c r="AU145" s="64" t="e">
        <f t="shared" si="73"/>
        <v>#VALUE!</v>
      </c>
      <c r="AV145" s="64" t="e">
        <f t="shared" si="73"/>
        <v>#VALUE!</v>
      </c>
      <c r="AW145" s="64" t="e">
        <f t="shared" si="73"/>
        <v>#VALUE!</v>
      </c>
      <c r="AX145" s="64" t="e">
        <f t="shared" si="73"/>
        <v>#VALUE!</v>
      </c>
      <c r="AY145" s="64" t="e">
        <f t="shared" si="73"/>
        <v>#VALUE!</v>
      </c>
      <c r="AZ145" s="64" t="e">
        <f t="shared" si="73"/>
        <v>#VALUE!</v>
      </c>
      <c r="BA145" s="64" t="e">
        <f t="shared" si="73"/>
        <v>#VALUE!</v>
      </c>
      <c r="BB145" s="64" t="e">
        <f t="shared" si="73"/>
        <v>#VALUE!</v>
      </c>
      <c r="BC145" s="64" t="e">
        <f t="shared" si="73"/>
        <v>#VALUE!</v>
      </c>
      <c r="BD145" s="64" t="e">
        <f t="shared" si="73"/>
        <v>#VALUE!</v>
      </c>
      <c r="BE145" s="64" t="e">
        <f>COUNTIFS($L$11:$L$16,"FT",BE$11:BE$33,"A")+COUNTIFS($L$11:$L$16,"FT",BE$11:BE$33,"SL")</f>
        <v>#VALUE!</v>
      </c>
      <c r="BF145" s="45" t="e">
        <f t="shared" si="63"/>
        <v>#VALUE!</v>
      </c>
      <c r="BH145" s="55"/>
    </row>
    <row r="146" spans="1:60" x14ac:dyDescent="0.3">
      <c r="A146" s="76" t="s">
        <v>135</v>
      </c>
      <c r="C146" s="76" t="s">
        <v>107</v>
      </c>
      <c r="D146" s="76"/>
      <c r="E146" s="77" t="s">
        <v>136</v>
      </c>
      <c r="F146" s="77" t="s">
        <v>130</v>
      </c>
      <c r="G146" s="77" t="s">
        <v>134</v>
      </c>
      <c r="H146" s="69"/>
      <c r="I146" s="80"/>
      <c r="J146" s="80"/>
      <c r="K146" s="81"/>
      <c r="L146" s="72"/>
      <c r="M146" s="61"/>
      <c r="N146" s="72"/>
      <c r="O146" s="287"/>
      <c r="P146" s="288"/>
      <c r="Q146" s="289"/>
      <c r="R146" s="279" t="s">
        <v>137</v>
      </c>
      <c r="S146" s="280"/>
      <c r="T146" s="280"/>
      <c r="U146" s="280"/>
      <c r="V146" s="280"/>
      <c r="W146" s="280"/>
      <c r="X146" s="79"/>
      <c r="Y146" s="79"/>
      <c r="Z146" s="79"/>
      <c r="AA146" s="64" t="e">
        <f t="shared" ref="AA146:BD146" si="74">COUNTIFS($L$11:$L$90,"HT",AA$11:AA$112,"A")+COUNTIFS($L$11:$L$90,"HT",AA$11:AA$112,"SL")</f>
        <v>#VALUE!</v>
      </c>
      <c r="AB146" s="64" t="e">
        <f t="shared" si="74"/>
        <v>#VALUE!</v>
      </c>
      <c r="AC146" s="64" t="e">
        <f t="shared" si="74"/>
        <v>#VALUE!</v>
      </c>
      <c r="AD146" s="64" t="e">
        <f t="shared" si="74"/>
        <v>#VALUE!</v>
      </c>
      <c r="AE146" s="64" t="e">
        <f t="shared" si="74"/>
        <v>#VALUE!</v>
      </c>
      <c r="AF146" s="64" t="e">
        <f t="shared" si="74"/>
        <v>#VALUE!</v>
      </c>
      <c r="AG146" s="64" t="e">
        <f t="shared" si="74"/>
        <v>#VALUE!</v>
      </c>
      <c r="AH146" s="64" t="e">
        <f t="shared" si="74"/>
        <v>#VALUE!</v>
      </c>
      <c r="AI146" s="64" t="e">
        <f t="shared" si="74"/>
        <v>#VALUE!</v>
      </c>
      <c r="AJ146" s="64" t="e">
        <f t="shared" si="74"/>
        <v>#VALUE!</v>
      </c>
      <c r="AK146" s="64" t="e">
        <f t="shared" si="74"/>
        <v>#VALUE!</v>
      </c>
      <c r="AL146" s="64" t="e">
        <f t="shared" si="74"/>
        <v>#VALUE!</v>
      </c>
      <c r="AM146" s="64" t="e">
        <f t="shared" si="74"/>
        <v>#VALUE!</v>
      </c>
      <c r="AN146" s="64" t="e">
        <f t="shared" si="74"/>
        <v>#VALUE!</v>
      </c>
      <c r="AO146" s="64" t="e">
        <f t="shared" si="74"/>
        <v>#VALUE!</v>
      </c>
      <c r="AP146" s="64" t="e">
        <f t="shared" si="74"/>
        <v>#VALUE!</v>
      </c>
      <c r="AQ146" s="64" t="e">
        <f t="shared" si="74"/>
        <v>#VALUE!</v>
      </c>
      <c r="AR146" s="64" t="e">
        <f t="shared" si="74"/>
        <v>#VALUE!</v>
      </c>
      <c r="AS146" s="64" t="e">
        <f t="shared" si="74"/>
        <v>#VALUE!</v>
      </c>
      <c r="AT146" s="64" t="e">
        <f t="shared" si="74"/>
        <v>#VALUE!</v>
      </c>
      <c r="AU146" s="64" t="e">
        <f t="shared" si="74"/>
        <v>#VALUE!</v>
      </c>
      <c r="AV146" s="64" t="e">
        <f t="shared" si="74"/>
        <v>#VALUE!</v>
      </c>
      <c r="AW146" s="64" t="e">
        <f t="shared" si="74"/>
        <v>#VALUE!</v>
      </c>
      <c r="AX146" s="64" t="e">
        <f t="shared" si="74"/>
        <v>#VALUE!</v>
      </c>
      <c r="AY146" s="64" t="e">
        <f t="shared" si="74"/>
        <v>#VALUE!</v>
      </c>
      <c r="AZ146" s="64" t="e">
        <f t="shared" si="74"/>
        <v>#VALUE!</v>
      </c>
      <c r="BA146" s="64" t="e">
        <f t="shared" si="74"/>
        <v>#VALUE!</v>
      </c>
      <c r="BB146" s="64" t="e">
        <f t="shared" si="74"/>
        <v>#VALUE!</v>
      </c>
      <c r="BC146" s="64" t="e">
        <f t="shared" si="74"/>
        <v>#VALUE!</v>
      </c>
      <c r="BD146" s="64" t="e">
        <f t="shared" si="74"/>
        <v>#VALUE!</v>
      </c>
      <c r="BE146" s="64" t="e">
        <f>COUNTIFS($L$11:$L$16,"HT",BE$11:BE$33,"A")+COUNTIFS($L$11:$L$16,"HT",BE$11:BE$33,"SL")</f>
        <v>#VALUE!</v>
      </c>
      <c r="BF146" s="45" t="e">
        <f t="shared" si="63"/>
        <v>#VALUE!</v>
      </c>
      <c r="BH146" s="55"/>
    </row>
    <row r="147" spans="1:60" x14ac:dyDescent="0.3">
      <c r="A147" s="76" t="s">
        <v>138</v>
      </c>
      <c r="C147" s="76" t="s">
        <v>107</v>
      </c>
      <c r="D147" s="76"/>
      <c r="E147" s="77" t="s">
        <v>139</v>
      </c>
      <c r="F147" s="77" t="s">
        <v>130</v>
      </c>
      <c r="G147" s="77" t="s">
        <v>110</v>
      </c>
      <c r="H147" s="69"/>
      <c r="I147" s="82"/>
      <c r="J147" s="80"/>
      <c r="K147" s="81"/>
      <c r="L147" s="72"/>
      <c r="M147" s="61"/>
      <c r="N147" s="72"/>
      <c r="O147" s="287"/>
      <c r="P147" s="288"/>
      <c r="Q147" s="289"/>
      <c r="R147" s="279" t="s">
        <v>140</v>
      </c>
      <c r="S147" s="280"/>
      <c r="T147" s="280"/>
      <c r="U147" s="280"/>
      <c r="V147" s="280"/>
      <c r="W147" s="280"/>
      <c r="X147" s="79"/>
      <c r="Y147" s="79"/>
      <c r="Z147" s="79"/>
      <c r="AA147" s="64">
        <f t="shared" ref="AA147:BD147" si="75">COUNTIF(AA11:AA112,"U")+COUNTIF(AA11:AA112,"UC")+COUNTIF(AA11:AA112,"NCNS")+COUNTIF(AA11:AA112,"TR-U")+COUNTIF(AA11:AA112,"TR-UC")+COUNTIF(AA11:AA112,"TR-NCNS")</f>
        <v>0</v>
      </c>
      <c r="AB147" s="64">
        <f t="shared" si="75"/>
        <v>4</v>
      </c>
      <c r="AC147" s="64">
        <f t="shared" si="75"/>
        <v>2</v>
      </c>
      <c r="AD147" s="64">
        <f t="shared" si="75"/>
        <v>1</v>
      </c>
      <c r="AE147" s="64">
        <f t="shared" si="75"/>
        <v>4</v>
      </c>
      <c r="AF147" s="64">
        <f t="shared" si="75"/>
        <v>3</v>
      </c>
      <c r="AG147" s="64">
        <f t="shared" si="75"/>
        <v>1</v>
      </c>
      <c r="AH147" s="64">
        <f t="shared" si="75"/>
        <v>1</v>
      </c>
      <c r="AI147" s="64">
        <f t="shared" si="75"/>
        <v>2</v>
      </c>
      <c r="AJ147" s="64">
        <f t="shared" si="75"/>
        <v>0</v>
      </c>
      <c r="AK147" s="64">
        <f t="shared" si="75"/>
        <v>2</v>
      </c>
      <c r="AL147" s="64">
        <f t="shared" si="75"/>
        <v>0</v>
      </c>
      <c r="AM147" s="64">
        <f t="shared" si="75"/>
        <v>1</v>
      </c>
      <c r="AN147" s="64">
        <f t="shared" si="75"/>
        <v>0</v>
      </c>
      <c r="AO147" s="64">
        <f t="shared" si="75"/>
        <v>0</v>
      </c>
      <c r="AP147" s="64">
        <f t="shared" si="75"/>
        <v>3</v>
      </c>
      <c r="AQ147" s="64">
        <f t="shared" si="75"/>
        <v>3</v>
      </c>
      <c r="AR147" s="64">
        <f t="shared" si="75"/>
        <v>4</v>
      </c>
      <c r="AS147" s="64">
        <f t="shared" si="75"/>
        <v>4</v>
      </c>
      <c r="AT147" s="64">
        <f t="shared" si="75"/>
        <v>1</v>
      </c>
      <c r="AU147" s="64">
        <f t="shared" si="75"/>
        <v>1</v>
      </c>
      <c r="AV147" s="64">
        <f t="shared" si="75"/>
        <v>1</v>
      </c>
      <c r="AW147" s="64">
        <f t="shared" si="75"/>
        <v>8</v>
      </c>
      <c r="AX147" s="64">
        <f t="shared" si="75"/>
        <v>4</v>
      </c>
      <c r="AY147" s="64">
        <f t="shared" si="75"/>
        <v>4</v>
      </c>
      <c r="AZ147" s="64">
        <f t="shared" si="75"/>
        <v>4</v>
      </c>
      <c r="BA147" s="64">
        <f t="shared" si="75"/>
        <v>2</v>
      </c>
      <c r="BB147" s="64">
        <f t="shared" si="75"/>
        <v>2</v>
      </c>
      <c r="BC147" s="64">
        <f t="shared" si="75"/>
        <v>1</v>
      </c>
      <c r="BD147" s="64">
        <f t="shared" si="75"/>
        <v>4</v>
      </c>
      <c r="BE147" s="64">
        <f>COUNTIF(BE11:BE33,"U")+COUNTIF(BE11:BE33,"UC")+COUNTIF(BE11:BE33,"NCNS")+COUNTIF(BE11:BE33,"TR-U")+COUNTIF(BE11:BE33,"TR-UC")+COUNTIF(BE11:BE33,"TR-NCNS")</f>
        <v>0</v>
      </c>
      <c r="BF147" s="45">
        <f t="shared" si="63"/>
        <v>67</v>
      </c>
      <c r="BH147" s="55"/>
    </row>
    <row r="148" spans="1:60" x14ac:dyDescent="0.3">
      <c r="A148" s="76" t="s">
        <v>141</v>
      </c>
      <c r="C148" s="76" t="s">
        <v>107</v>
      </c>
      <c r="D148" s="76"/>
      <c r="E148" s="77" t="s">
        <v>142</v>
      </c>
      <c r="F148" s="77" t="s">
        <v>130</v>
      </c>
      <c r="G148" s="77" t="s">
        <v>134</v>
      </c>
      <c r="H148" s="69"/>
      <c r="I148" s="80"/>
      <c r="J148" s="80"/>
      <c r="K148" s="81"/>
      <c r="L148" s="72"/>
      <c r="M148" s="61"/>
      <c r="N148" s="72"/>
      <c r="O148" s="287"/>
      <c r="P148" s="288"/>
      <c r="Q148" s="289"/>
      <c r="R148" s="279" t="s">
        <v>143</v>
      </c>
      <c r="S148" s="280"/>
      <c r="T148" s="280"/>
      <c r="U148" s="280"/>
      <c r="V148" s="280"/>
      <c r="W148" s="280"/>
      <c r="X148" s="79"/>
      <c r="Y148" s="79"/>
      <c r="Z148" s="79"/>
      <c r="AA148" s="74" t="e">
        <f t="shared" ref="AA148:BE148" si="76">AA149+(AA150/2)</f>
        <v>#VALUE!</v>
      </c>
      <c r="AB148" s="74" t="e">
        <f t="shared" si="76"/>
        <v>#VALUE!</v>
      </c>
      <c r="AC148" s="74" t="e">
        <f t="shared" si="76"/>
        <v>#VALUE!</v>
      </c>
      <c r="AD148" s="74" t="e">
        <f t="shared" si="76"/>
        <v>#VALUE!</v>
      </c>
      <c r="AE148" s="74" t="e">
        <f t="shared" si="76"/>
        <v>#VALUE!</v>
      </c>
      <c r="AF148" s="74" t="e">
        <f t="shared" si="76"/>
        <v>#VALUE!</v>
      </c>
      <c r="AG148" s="74" t="e">
        <f t="shared" si="76"/>
        <v>#VALUE!</v>
      </c>
      <c r="AH148" s="74" t="e">
        <f t="shared" si="76"/>
        <v>#VALUE!</v>
      </c>
      <c r="AI148" s="74" t="e">
        <f t="shared" si="76"/>
        <v>#VALUE!</v>
      </c>
      <c r="AJ148" s="74" t="e">
        <f t="shared" si="76"/>
        <v>#VALUE!</v>
      </c>
      <c r="AK148" s="74" t="e">
        <f t="shared" si="76"/>
        <v>#VALUE!</v>
      </c>
      <c r="AL148" s="74" t="e">
        <f t="shared" si="76"/>
        <v>#VALUE!</v>
      </c>
      <c r="AM148" s="74" t="e">
        <f t="shared" si="76"/>
        <v>#VALUE!</v>
      </c>
      <c r="AN148" s="74" t="e">
        <f t="shared" si="76"/>
        <v>#VALUE!</v>
      </c>
      <c r="AO148" s="74" t="e">
        <f t="shared" si="76"/>
        <v>#VALUE!</v>
      </c>
      <c r="AP148" s="74" t="e">
        <f t="shared" si="76"/>
        <v>#VALUE!</v>
      </c>
      <c r="AQ148" s="74" t="e">
        <f t="shared" si="76"/>
        <v>#VALUE!</v>
      </c>
      <c r="AR148" s="74" t="e">
        <f t="shared" si="76"/>
        <v>#VALUE!</v>
      </c>
      <c r="AS148" s="74" t="e">
        <f t="shared" si="76"/>
        <v>#VALUE!</v>
      </c>
      <c r="AT148" s="74" t="e">
        <f t="shared" si="76"/>
        <v>#VALUE!</v>
      </c>
      <c r="AU148" s="74" t="e">
        <f t="shared" si="76"/>
        <v>#VALUE!</v>
      </c>
      <c r="AV148" s="74" t="e">
        <f t="shared" si="76"/>
        <v>#VALUE!</v>
      </c>
      <c r="AW148" s="74" t="e">
        <f t="shared" si="76"/>
        <v>#VALUE!</v>
      </c>
      <c r="AX148" s="74" t="e">
        <f t="shared" si="76"/>
        <v>#VALUE!</v>
      </c>
      <c r="AY148" s="74" t="e">
        <f t="shared" si="76"/>
        <v>#VALUE!</v>
      </c>
      <c r="AZ148" s="74" t="e">
        <f t="shared" si="76"/>
        <v>#VALUE!</v>
      </c>
      <c r="BA148" s="74" t="e">
        <f t="shared" si="76"/>
        <v>#VALUE!</v>
      </c>
      <c r="BB148" s="74" t="e">
        <f t="shared" si="76"/>
        <v>#VALUE!</v>
      </c>
      <c r="BC148" s="74" t="e">
        <f t="shared" si="76"/>
        <v>#VALUE!</v>
      </c>
      <c r="BD148" s="74" t="e">
        <f t="shared" si="76"/>
        <v>#VALUE!</v>
      </c>
      <c r="BE148" s="74" t="e">
        <f t="shared" si="76"/>
        <v>#VALUE!</v>
      </c>
      <c r="BF148" s="75" t="e">
        <f t="shared" si="63"/>
        <v>#VALUE!</v>
      </c>
      <c r="BH148" s="55"/>
    </row>
    <row r="149" spans="1:60" x14ac:dyDescent="0.3">
      <c r="A149" s="76" t="s">
        <v>144</v>
      </c>
      <c r="C149" s="76" t="s">
        <v>107</v>
      </c>
      <c r="D149" s="76"/>
      <c r="E149" s="77" t="s">
        <v>145</v>
      </c>
      <c r="F149" s="77" t="s">
        <v>130</v>
      </c>
      <c r="G149" s="77" t="s">
        <v>134</v>
      </c>
      <c r="H149" s="69"/>
      <c r="I149" s="80"/>
      <c r="J149" s="80"/>
      <c r="K149" s="81"/>
      <c r="L149" s="72"/>
      <c r="M149" s="61"/>
      <c r="N149" s="72"/>
      <c r="O149" s="287"/>
      <c r="P149" s="288"/>
      <c r="Q149" s="289"/>
      <c r="R149" s="279" t="s">
        <v>146</v>
      </c>
      <c r="S149" s="280"/>
      <c r="T149" s="280"/>
      <c r="U149" s="280"/>
      <c r="V149" s="280"/>
      <c r="W149" s="280"/>
      <c r="X149" s="79"/>
      <c r="Y149" s="79"/>
      <c r="Z149" s="79"/>
      <c r="AA149" s="64" t="e">
        <f t="shared" ref="AA149:BD149" si="77">COUNTIFS($L$11:$L$90,"FT",AA$11:AA$112,"U")+COUNTIFS($L$11:$L$90,"FT",AA$11:AA$112,"UC")+COUNTIFS($L$11:$L$90,"FT",AA$11:AA$112,"NCNS")+COUNTIFS($L$11:$L$90,"FT",AA$11:AA$112,"TR-U")+COUNTIFS($L$11:$L$90,"FT",AA$11:AA$112,"TR-UC")+COUNTIFS($L$11:$L$90,"FT",AA$11:AA$112,"TR-NCNS")</f>
        <v>#VALUE!</v>
      </c>
      <c r="AB149" s="64" t="e">
        <f t="shared" si="77"/>
        <v>#VALUE!</v>
      </c>
      <c r="AC149" s="64" t="e">
        <f t="shared" si="77"/>
        <v>#VALUE!</v>
      </c>
      <c r="AD149" s="64" t="e">
        <f t="shared" si="77"/>
        <v>#VALUE!</v>
      </c>
      <c r="AE149" s="64" t="e">
        <f t="shared" si="77"/>
        <v>#VALUE!</v>
      </c>
      <c r="AF149" s="64" t="e">
        <f t="shared" si="77"/>
        <v>#VALUE!</v>
      </c>
      <c r="AG149" s="64" t="e">
        <f t="shared" si="77"/>
        <v>#VALUE!</v>
      </c>
      <c r="AH149" s="64" t="e">
        <f t="shared" si="77"/>
        <v>#VALUE!</v>
      </c>
      <c r="AI149" s="64" t="e">
        <f t="shared" si="77"/>
        <v>#VALUE!</v>
      </c>
      <c r="AJ149" s="64" t="e">
        <f t="shared" si="77"/>
        <v>#VALUE!</v>
      </c>
      <c r="AK149" s="64" t="e">
        <f t="shared" si="77"/>
        <v>#VALUE!</v>
      </c>
      <c r="AL149" s="64" t="e">
        <f t="shared" si="77"/>
        <v>#VALUE!</v>
      </c>
      <c r="AM149" s="64" t="e">
        <f t="shared" si="77"/>
        <v>#VALUE!</v>
      </c>
      <c r="AN149" s="64" t="e">
        <f t="shared" si="77"/>
        <v>#VALUE!</v>
      </c>
      <c r="AO149" s="64" t="e">
        <f t="shared" si="77"/>
        <v>#VALUE!</v>
      </c>
      <c r="AP149" s="64" t="e">
        <f t="shared" si="77"/>
        <v>#VALUE!</v>
      </c>
      <c r="AQ149" s="64" t="e">
        <f t="shared" si="77"/>
        <v>#VALUE!</v>
      </c>
      <c r="AR149" s="64" t="e">
        <f t="shared" si="77"/>
        <v>#VALUE!</v>
      </c>
      <c r="AS149" s="64" t="e">
        <f t="shared" si="77"/>
        <v>#VALUE!</v>
      </c>
      <c r="AT149" s="64" t="e">
        <f t="shared" si="77"/>
        <v>#VALUE!</v>
      </c>
      <c r="AU149" s="64" t="e">
        <f t="shared" si="77"/>
        <v>#VALUE!</v>
      </c>
      <c r="AV149" s="64" t="e">
        <f t="shared" si="77"/>
        <v>#VALUE!</v>
      </c>
      <c r="AW149" s="64" t="e">
        <f t="shared" si="77"/>
        <v>#VALUE!</v>
      </c>
      <c r="AX149" s="64" t="e">
        <f t="shared" si="77"/>
        <v>#VALUE!</v>
      </c>
      <c r="AY149" s="64" t="e">
        <f t="shared" si="77"/>
        <v>#VALUE!</v>
      </c>
      <c r="AZ149" s="64" t="e">
        <f t="shared" si="77"/>
        <v>#VALUE!</v>
      </c>
      <c r="BA149" s="64" t="e">
        <f t="shared" si="77"/>
        <v>#VALUE!</v>
      </c>
      <c r="BB149" s="64" t="e">
        <f t="shared" si="77"/>
        <v>#VALUE!</v>
      </c>
      <c r="BC149" s="64" t="e">
        <f t="shared" si="77"/>
        <v>#VALUE!</v>
      </c>
      <c r="BD149" s="64" t="e">
        <f t="shared" si="77"/>
        <v>#VALUE!</v>
      </c>
      <c r="BE149" s="64" t="e">
        <f>COUNTIFS($L$11:$L$16,"FT",BE$11:BE$33,"U")+COUNTIFS($L$11:$L$16,"FT",BE$11:BE$33,"UC")+COUNTIFS($L$11:$L$16,"FT",BE$11:BE$33,"NCNS")+COUNTIFS($L$11:$L$16,"FT",BE$11:BE$33,"TR-U")+COUNTIFS($L$11:$L$16,"FT",BE$11:BE$33,"TR-UC")+COUNTIFS($L$11:$L$16,"FT",BE$11:BE$33,"TR-NCNS")</f>
        <v>#VALUE!</v>
      </c>
      <c r="BF149" s="45" t="e">
        <f t="shared" si="63"/>
        <v>#VALUE!</v>
      </c>
      <c r="BH149" s="55"/>
    </row>
    <row r="150" spans="1:60" x14ac:dyDescent="0.3">
      <c r="A150" s="76" t="s">
        <v>147</v>
      </c>
      <c r="C150" s="76" t="s">
        <v>148</v>
      </c>
      <c r="D150" s="76"/>
      <c r="E150" s="77" t="s">
        <v>149</v>
      </c>
      <c r="F150" s="77"/>
      <c r="G150" s="77"/>
      <c r="H150" s="69"/>
      <c r="I150" s="80"/>
      <c r="J150" s="80"/>
      <c r="K150" s="81"/>
      <c r="L150" s="72"/>
      <c r="M150" s="61"/>
      <c r="N150" s="72"/>
      <c r="O150" s="287"/>
      <c r="P150" s="288"/>
      <c r="Q150" s="289"/>
      <c r="R150" s="279" t="s">
        <v>150</v>
      </c>
      <c r="S150" s="280"/>
      <c r="T150" s="280"/>
      <c r="U150" s="280"/>
      <c r="V150" s="280"/>
      <c r="W150" s="280"/>
      <c r="X150" s="79"/>
      <c r="Y150" s="79"/>
      <c r="Z150" s="79"/>
      <c r="AA150" s="64" t="e">
        <f t="shared" ref="AA150:BD150" si="78">COUNTIFS($L$11:$L$90,"HT",AA$11:AA$112,"U")+COUNTIFS($L$11:$L$90,"HT",AA$11:AA$112,"UC")+COUNTIFS($L$11:$L$90,"HT",AA$11:AA$112,"NCNS")+COUNTIFS($L$11:$L$90,"HT",AA$11:AA$112,"TR-U")+COUNTIFS($L$11:$L$90,"HT",AA$11:AA$112,"TR-UC")+COUNTIFS($L$11:$L$90,"HT",AA$11:AA$112,"TR-NCNS")</f>
        <v>#VALUE!</v>
      </c>
      <c r="AB150" s="64" t="e">
        <f t="shared" si="78"/>
        <v>#VALUE!</v>
      </c>
      <c r="AC150" s="64" t="e">
        <f t="shared" si="78"/>
        <v>#VALUE!</v>
      </c>
      <c r="AD150" s="64" t="e">
        <f t="shared" si="78"/>
        <v>#VALUE!</v>
      </c>
      <c r="AE150" s="64" t="e">
        <f t="shared" si="78"/>
        <v>#VALUE!</v>
      </c>
      <c r="AF150" s="64" t="e">
        <f t="shared" si="78"/>
        <v>#VALUE!</v>
      </c>
      <c r="AG150" s="64" t="e">
        <f t="shared" si="78"/>
        <v>#VALUE!</v>
      </c>
      <c r="AH150" s="64" t="e">
        <f t="shared" si="78"/>
        <v>#VALUE!</v>
      </c>
      <c r="AI150" s="64" t="e">
        <f t="shared" si="78"/>
        <v>#VALUE!</v>
      </c>
      <c r="AJ150" s="64" t="e">
        <f t="shared" si="78"/>
        <v>#VALUE!</v>
      </c>
      <c r="AK150" s="64" t="e">
        <f t="shared" si="78"/>
        <v>#VALUE!</v>
      </c>
      <c r="AL150" s="64" t="e">
        <f t="shared" si="78"/>
        <v>#VALUE!</v>
      </c>
      <c r="AM150" s="64" t="e">
        <f t="shared" si="78"/>
        <v>#VALUE!</v>
      </c>
      <c r="AN150" s="64" t="e">
        <f t="shared" si="78"/>
        <v>#VALUE!</v>
      </c>
      <c r="AO150" s="64" t="e">
        <f t="shared" si="78"/>
        <v>#VALUE!</v>
      </c>
      <c r="AP150" s="64" t="e">
        <f t="shared" si="78"/>
        <v>#VALUE!</v>
      </c>
      <c r="AQ150" s="64" t="e">
        <f t="shared" si="78"/>
        <v>#VALUE!</v>
      </c>
      <c r="AR150" s="64" t="e">
        <f t="shared" si="78"/>
        <v>#VALUE!</v>
      </c>
      <c r="AS150" s="64" t="e">
        <f t="shared" si="78"/>
        <v>#VALUE!</v>
      </c>
      <c r="AT150" s="64" t="e">
        <f t="shared" si="78"/>
        <v>#VALUE!</v>
      </c>
      <c r="AU150" s="64" t="e">
        <f t="shared" si="78"/>
        <v>#VALUE!</v>
      </c>
      <c r="AV150" s="64" t="e">
        <f t="shared" si="78"/>
        <v>#VALUE!</v>
      </c>
      <c r="AW150" s="64" t="e">
        <f t="shared" si="78"/>
        <v>#VALUE!</v>
      </c>
      <c r="AX150" s="64" t="e">
        <f t="shared" si="78"/>
        <v>#VALUE!</v>
      </c>
      <c r="AY150" s="64" t="e">
        <f t="shared" si="78"/>
        <v>#VALUE!</v>
      </c>
      <c r="AZ150" s="64" t="e">
        <f t="shared" si="78"/>
        <v>#VALUE!</v>
      </c>
      <c r="BA150" s="64" t="e">
        <f t="shared" si="78"/>
        <v>#VALUE!</v>
      </c>
      <c r="BB150" s="64" t="e">
        <f t="shared" si="78"/>
        <v>#VALUE!</v>
      </c>
      <c r="BC150" s="64" t="e">
        <f t="shared" si="78"/>
        <v>#VALUE!</v>
      </c>
      <c r="BD150" s="64" t="e">
        <f t="shared" si="78"/>
        <v>#VALUE!</v>
      </c>
      <c r="BE150" s="64" t="e">
        <f>COUNTIFS($L$11:$L$16,"HT",BE$11:BE$33,"U")+COUNTIFS($L$16:$L$43,"HT",BE$16:BE$43,"UC")+COUNTIFS($L$16:$L$43,"HT",BE$16:BE$43,"NCNS")+COUNTIFS($L$11:$L$16,"HT",BE$11:BE$33,"TR-U")+COUNTIFS($L$16:$L$43,"HT",BE$16:BE$43,"TR-UC")+COUNTIFS($L$16:$L$43,"HT",BE$16:BE$43,"TR-NCNS")</f>
        <v>#VALUE!</v>
      </c>
      <c r="BF150" s="45" t="e">
        <f t="shared" si="63"/>
        <v>#VALUE!</v>
      </c>
      <c r="BH150" s="55"/>
    </row>
    <row r="151" spans="1:60" x14ac:dyDescent="0.3">
      <c r="A151" s="76" t="s">
        <v>151</v>
      </c>
      <c r="C151" s="76" t="s">
        <v>148</v>
      </c>
      <c r="D151" s="76"/>
      <c r="E151" s="77" t="s">
        <v>152</v>
      </c>
      <c r="F151" s="77"/>
      <c r="G151" s="77"/>
      <c r="H151" s="69"/>
      <c r="I151" s="80"/>
      <c r="J151" s="80"/>
      <c r="K151" s="81"/>
      <c r="L151" s="72"/>
      <c r="M151" s="61"/>
      <c r="N151" s="72"/>
      <c r="O151" s="287"/>
      <c r="P151" s="288"/>
      <c r="Q151" s="289"/>
      <c r="R151" s="279" t="s">
        <v>153</v>
      </c>
      <c r="S151" s="280"/>
      <c r="T151" s="280"/>
      <c r="U151" s="280"/>
      <c r="V151" s="280"/>
      <c r="W151" s="280"/>
      <c r="X151" s="79"/>
      <c r="Y151" s="79"/>
      <c r="Z151" s="79"/>
      <c r="AA151" s="64">
        <f t="shared" ref="AA151:BD151" si="79">COUNTIF(AA11:AA112,"S")+COUNTIF(AA11:AA112,"TR-S")</f>
        <v>0</v>
      </c>
      <c r="AB151" s="64">
        <f t="shared" si="79"/>
        <v>0</v>
      </c>
      <c r="AC151" s="64">
        <f t="shared" si="79"/>
        <v>0</v>
      </c>
      <c r="AD151" s="64">
        <f t="shared" si="79"/>
        <v>0</v>
      </c>
      <c r="AE151" s="64">
        <f t="shared" si="79"/>
        <v>0</v>
      </c>
      <c r="AF151" s="64">
        <f t="shared" si="79"/>
        <v>0</v>
      </c>
      <c r="AG151" s="64">
        <f t="shared" si="79"/>
        <v>0</v>
      </c>
      <c r="AH151" s="64">
        <f t="shared" si="79"/>
        <v>0</v>
      </c>
      <c r="AI151" s="64">
        <f t="shared" si="79"/>
        <v>0</v>
      </c>
      <c r="AJ151" s="64">
        <f t="shared" si="79"/>
        <v>0</v>
      </c>
      <c r="AK151" s="64">
        <f t="shared" si="79"/>
        <v>0</v>
      </c>
      <c r="AL151" s="64">
        <f t="shared" si="79"/>
        <v>0</v>
      </c>
      <c r="AM151" s="64">
        <f t="shared" si="79"/>
        <v>0</v>
      </c>
      <c r="AN151" s="64">
        <f t="shared" si="79"/>
        <v>0</v>
      </c>
      <c r="AO151" s="64">
        <f t="shared" si="79"/>
        <v>0</v>
      </c>
      <c r="AP151" s="64">
        <f t="shared" si="79"/>
        <v>0</v>
      </c>
      <c r="AQ151" s="64">
        <f t="shared" si="79"/>
        <v>0</v>
      </c>
      <c r="AR151" s="64">
        <f t="shared" si="79"/>
        <v>0</v>
      </c>
      <c r="AS151" s="64">
        <f t="shared" si="79"/>
        <v>0</v>
      </c>
      <c r="AT151" s="64">
        <f t="shared" si="79"/>
        <v>0</v>
      </c>
      <c r="AU151" s="64">
        <f t="shared" si="79"/>
        <v>0</v>
      </c>
      <c r="AV151" s="64">
        <f t="shared" si="79"/>
        <v>0</v>
      </c>
      <c r="AW151" s="64">
        <f t="shared" si="79"/>
        <v>0</v>
      </c>
      <c r="AX151" s="64">
        <f t="shared" si="79"/>
        <v>0</v>
      </c>
      <c r="AY151" s="64">
        <f t="shared" si="79"/>
        <v>0</v>
      </c>
      <c r="AZ151" s="64">
        <f t="shared" si="79"/>
        <v>1</v>
      </c>
      <c r="BA151" s="64">
        <f t="shared" si="79"/>
        <v>1</v>
      </c>
      <c r="BB151" s="64">
        <f t="shared" si="79"/>
        <v>1</v>
      </c>
      <c r="BC151" s="64">
        <f t="shared" si="79"/>
        <v>1</v>
      </c>
      <c r="BD151" s="64">
        <f t="shared" si="79"/>
        <v>1</v>
      </c>
      <c r="BE151" s="64">
        <f>COUNTIF(BE11:BE33,"S")+COUNTIF(BE11:BE33,"TR-S")</f>
        <v>0</v>
      </c>
      <c r="BF151" s="45">
        <f t="shared" ref="BF151:BF157" si="80">MAX(AA151:BE151)</f>
        <v>1</v>
      </c>
      <c r="BH151" s="55"/>
    </row>
    <row r="152" spans="1:60" x14ac:dyDescent="0.3">
      <c r="A152" s="76" t="s">
        <v>154</v>
      </c>
      <c r="C152" s="76" t="s">
        <v>155</v>
      </c>
      <c r="D152" s="76"/>
      <c r="E152" s="77" t="s">
        <v>156</v>
      </c>
      <c r="F152" s="77"/>
      <c r="G152" s="77"/>
      <c r="H152" s="69"/>
      <c r="I152" s="59"/>
      <c r="J152" s="59"/>
      <c r="K152" s="83"/>
      <c r="L152" s="84"/>
      <c r="M152" s="61"/>
      <c r="N152" s="72"/>
      <c r="O152" s="287"/>
      <c r="P152" s="288"/>
      <c r="Q152" s="289"/>
      <c r="R152" s="279" t="s">
        <v>157</v>
      </c>
      <c r="S152" s="280"/>
      <c r="T152" s="280"/>
      <c r="U152" s="280"/>
      <c r="V152" s="280"/>
      <c r="W152" s="280"/>
      <c r="X152" s="79"/>
      <c r="Y152" s="79"/>
      <c r="Z152" s="79"/>
      <c r="AA152" s="74" t="e">
        <f t="shared" ref="AA152:BE152" si="81">AA153+(AA154/2)</f>
        <v>#VALUE!</v>
      </c>
      <c r="AB152" s="74" t="e">
        <f t="shared" si="81"/>
        <v>#VALUE!</v>
      </c>
      <c r="AC152" s="74" t="e">
        <f t="shared" si="81"/>
        <v>#VALUE!</v>
      </c>
      <c r="AD152" s="74" t="e">
        <f t="shared" si="81"/>
        <v>#VALUE!</v>
      </c>
      <c r="AE152" s="74" t="e">
        <f t="shared" si="81"/>
        <v>#VALUE!</v>
      </c>
      <c r="AF152" s="74" t="e">
        <f t="shared" si="81"/>
        <v>#VALUE!</v>
      </c>
      <c r="AG152" s="74" t="e">
        <f t="shared" si="81"/>
        <v>#VALUE!</v>
      </c>
      <c r="AH152" s="74" t="e">
        <f t="shared" si="81"/>
        <v>#VALUE!</v>
      </c>
      <c r="AI152" s="74" t="e">
        <f t="shared" si="81"/>
        <v>#VALUE!</v>
      </c>
      <c r="AJ152" s="74" t="e">
        <f t="shared" si="81"/>
        <v>#VALUE!</v>
      </c>
      <c r="AK152" s="74" t="e">
        <f t="shared" si="81"/>
        <v>#VALUE!</v>
      </c>
      <c r="AL152" s="74" t="e">
        <f t="shared" si="81"/>
        <v>#VALUE!</v>
      </c>
      <c r="AM152" s="74" t="e">
        <f t="shared" si="81"/>
        <v>#VALUE!</v>
      </c>
      <c r="AN152" s="74" t="e">
        <f t="shared" si="81"/>
        <v>#VALUE!</v>
      </c>
      <c r="AO152" s="74" t="e">
        <f t="shared" si="81"/>
        <v>#VALUE!</v>
      </c>
      <c r="AP152" s="74" t="e">
        <f t="shared" si="81"/>
        <v>#VALUE!</v>
      </c>
      <c r="AQ152" s="74" t="e">
        <f t="shared" si="81"/>
        <v>#VALUE!</v>
      </c>
      <c r="AR152" s="74" t="e">
        <f t="shared" si="81"/>
        <v>#VALUE!</v>
      </c>
      <c r="AS152" s="74" t="e">
        <f t="shared" si="81"/>
        <v>#VALUE!</v>
      </c>
      <c r="AT152" s="74" t="e">
        <f t="shared" si="81"/>
        <v>#VALUE!</v>
      </c>
      <c r="AU152" s="74" t="e">
        <f t="shared" si="81"/>
        <v>#VALUE!</v>
      </c>
      <c r="AV152" s="74" t="e">
        <f t="shared" si="81"/>
        <v>#VALUE!</v>
      </c>
      <c r="AW152" s="74" t="e">
        <f t="shared" si="81"/>
        <v>#VALUE!</v>
      </c>
      <c r="AX152" s="74" t="e">
        <f t="shared" si="81"/>
        <v>#VALUE!</v>
      </c>
      <c r="AY152" s="74" t="e">
        <f t="shared" si="81"/>
        <v>#VALUE!</v>
      </c>
      <c r="AZ152" s="74" t="e">
        <f t="shared" si="81"/>
        <v>#VALUE!</v>
      </c>
      <c r="BA152" s="74" t="e">
        <f t="shared" si="81"/>
        <v>#VALUE!</v>
      </c>
      <c r="BB152" s="74" t="e">
        <f t="shared" si="81"/>
        <v>#VALUE!</v>
      </c>
      <c r="BC152" s="74" t="e">
        <f t="shared" si="81"/>
        <v>#VALUE!</v>
      </c>
      <c r="BD152" s="74" t="e">
        <f t="shared" si="81"/>
        <v>#VALUE!</v>
      </c>
      <c r="BE152" s="74" t="e">
        <f t="shared" si="81"/>
        <v>#VALUE!</v>
      </c>
      <c r="BF152" s="75" t="e">
        <f t="shared" si="80"/>
        <v>#VALUE!</v>
      </c>
      <c r="BH152" s="55"/>
    </row>
    <row r="153" spans="1:60" x14ac:dyDescent="0.3">
      <c r="A153" s="76" t="s">
        <v>158</v>
      </c>
      <c r="C153" s="76" t="s">
        <v>155</v>
      </c>
      <c r="D153" s="76"/>
      <c r="E153" s="77" t="s">
        <v>159</v>
      </c>
      <c r="F153" s="77"/>
      <c r="G153" s="77"/>
      <c r="H153" s="69"/>
      <c r="I153" s="59"/>
      <c r="J153" s="59"/>
      <c r="K153" s="83"/>
      <c r="L153" s="84"/>
      <c r="M153" s="61"/>
      <c r="N153" s="72"/>
      <c r="O153" s="287"/>
      <c r="P153" s="288"/>
      <c r="Q153" s="289"/>
      <c r="R153" s="279" t="s">
        <v>160</v>
      </c>
      <c r="S153" s="280"/>
      <c r="T153" s="280"/>
      <c r="U153" s="280"/>
      <c r="V153" s="280"/>
      <c r="W153" s="280"/>
      <c r="X153" s="79"/>
      <c r="Y153" s="79"/>
      <c r="Z153" s="79"/>
      <c r="AA153" s="64" t="e">
        <f t="shared" ref="AA153:BD153" si="82">COUNTIFS($L$11:$L$90,"FT",AA$11:AA$112,"S")+COUNTIFS($L$11:$L$90,"FT",AA$11:AA$112,"TR-S")</f>
        <v>#VALUE!</v>
      </c>
      <c r="AB153" s="64" t="e">
        <f t="shared" si="82"/>
        <v>#VALUE!</v>
      </c>
      <c r="AC153" s="64" t="e">
        <f t="shared" si="82"/>
        <v>#VALUE!</v>
      </c>
      <c r="AD153" s="64" t="e">
        <f t="shared" si="82"/>
        <v>#VALUE!</v>
      </c>
      <c r="AE153" s="64" t="e">
        <f t="shared" si="82"/>
        <v>#VALUE!</v>
      </c>
      <c r="AF153" s="64" t="e">
        <f t="shared" si="82"/>
        <v>#VALUE!</v>
      </c>
      <c r="AG153" s="64" t="e">
        <f t="shared" si="82"/>
        <v>#VALUE!</v>
      </c>
      <c r="AH153" s="64" t="e">
        <f t="shared" si="82"/>
        <v>#VALUE!</v>
      </c>
      <c r="AI153" s="64" t="e">
        <f t="shared" si="82"/>
        <v>#VALUE!</v>
      </c>
      <c r="AJ153" s="64" t="e">
        <f t="shared" si="82"/>
        <v>#VALUE!</v>
      </c>
      <c r="AK153" s="64" t="e">
        <f t="shared" si="82"/>
        <v>#VALUE!</v>
      </c>
      <c r="AL153" s="64" t="e">
        <f t="shared" si="82"/>
        <v>#VALUE!</v>
      </c>
      <c r="AM153" s="64" t="e">
        <f t="shared" si="82"/>
        <v>#VALUE!</v>
      </c>
      <c r="AN153" s="64" t="e">
        <f t="shared" si="82"/>
        <v>#VALUE!</v>
      </c>
      <c r="AO153" s="64" t="e">
        <f t="shared" si="82"/>
        <v>#VALUE!</v>
      </c>
      <c r="AP153" s="64" t="e">
        <f t="shared" si="82"/>
        <v>#VALUE!</v>
      </c>
      <c r="AQ153" s="64" t="e">
        <f t="shared" si="82"/>
        <v>#VALUE!</v>
      </c>
      <c r="AR153" s="64" t="e">
        <f t="shared" si="82"/>
        <v>#VALUE!</v>
      </c>
      <c r="AS153" s="64" t="e">
        <f t="shared" si="82"/>
        <v>#VALUE!</v>
      </c>
      <c r="AT153" s="64" t="e">
        <f t="shared" si="82"/>
        <v>#VALUE!</v>
      </c>
      <c r="AU153" s="64" t="e">
        <f t="shared" si="82"/>
        <v>#VALUE!</v>
      </c>
      <c r="AV153" s="64" t="e">
        <f t="shared" si="82"/>
        <v>#VALUE!</v>
      </c>
      <c r="AW153" s="64" t="e">
        <f t="shared" si="82"/>
        <v>#VALUE!</v>
      </c>
      <c r="AX153" s="64" t="e">
        <f t="shared" si="82"/>
        <v>#VALUE!</v>
      </c>
      <c r="AY153" s="64" t="e">
        <f t="shared" si="82"/>
        <v>#VALUE!</v>
      </c>
      <c r="AZ153" s="64" t="e">
        <f t="shared" si="82"/>
        <v>#VALUE!</v>
      </c>
      <c r="BA153" s="64" t="e">
        <f t="shared" si="82"/>
        <v>#VALUE!</v>
      </c>
      <c r="BB153" s="64" t="e">
        <f t="shared" si="82"/>
        <v>#VALUE!</v>
      </c>
      <c r="BC153" s="64" t="e">
        <f t="shared" si="82"/>
        <v>#VALUE!</v>
      </c>
      <c r="BD153" s="64" t="e">
        <f t="shared" si="82"/>
        <v>#VALUE!</v>
      </c>
      <c r="BE153" s="64" t="e">
        <f>COUNTIFS($L$11:$L$16,"FT",BE$11:BE$33,"S")+COUNTIFS($L$11:$L$16,"FT",BE$11:BE$33,"TR-S")</f>
        <v>#VALUE!</v>
      </c>
      <c r="BF153" s="45" t="e">
        <f t="shared" si="80"/>
        <v>#VALUE!</v>
      </c>
      <c r="BH153" s="55"/>
    </row>
    <row r="154" spans="1:60" x14ac:dyDescent="0.3">
      <c r="A154" s="76" t="s">
        <v>161</v>
      </c>
      <c r="C154" s="76" t="s">
        <v>155</v>
      </c>
      <c r="D154" s="76"/>
      <c r="E154" s="77" t="s">
        <v>162</v>
      </c>
      <c r="F154" s="77"/>
      <c r="G154" s="77"/>
      <c r="I154" s="59"/>
      <c r="J154" s="59"/>
      <c r="K154" s="83"/>
      <c r="L154" s="84"/>
      <c r="M154" s="61"/>
      <c r="N154" s="72"/>
      <c r="O154" s="287"/>
      <c r="P154" s="288"/>
      <c r="Q154" s="289"/>
      <c r="R154" s="279" t="s">
        <v>163</v>
      </c>
      <c r="S154" s="280"/>
      <c r="T154" s="280"/>
      <c r="U154" s="280"/>
      <c r="V154" s="280"/>
      <c r="W154" s="280"/>
      <c r="X154" s="79"/>
      <c r="Y154" s="79"/>
      <c r="Z154" s="79"/>
      <c r="AA154" s="64" t="e">
        <f t="shared" ref="AA154:BD154" si="83">COUNTIFS($L$11:$L$90,"HT",AA$11:AA$112,"S")+COUNTIFS($L$11:$L$90,"HT",AA$11:AA$112,"TR-S")</f>
        <v>#VALUE!</v>
      </c>
      <c r="AB154" s="64" t="e">
        <f t="shared" si="83"/>
        <v>#VALUE!</v>
      </c>
      <c r="AC154" s="64" t="e">
        <f t="shared" si="83"/>
        <v>#VALUE!</v>
      </c>
      <c r="AD154" s="64" t="e">
        <f t="shared" si="83"/>
        <v>#VALUE!</v>
      </c>
      <c r="AE154" s="64" t="e">
        <f t="shared" si="83"/>
        <v>#VALUE!</v>
      </c>
      <c r="AF154" s="64" t="e">
        <f t="shared" si="83"/>
        <v>#VALUE!</v>
      </c>
      <c r="AG154" s="64" t="e">
        <f t="shared" si="83"/>
        <v>#VALUE!</v>
      </c>
      <c r="AH154" s="64" t="e">
        <f t="shared" si="83"/>
        <v>#VALUE!</v>
      </c>
      <c r="AI154" s="64" t="e">
        <f t="shared" si="83"/>
        <v>#VALUE!</v>
      </c>
      <c r="AJ154" s="64" t="e">
        <f t="shared" si="83"/>
        <v>#VALUE!</v>
      </c>
      <c r="AK154" s="64" t="e">
        <f t="shared" si="83"/>
        <v>#VALUE!</v>
      </c>
      <c r="AL154" s="64" t="e">
        <f t="shared" si="83"/>
        <v>#VALUE!</v>
      </c>
      <c r="AM154" s="64" t="e">
        <f t="shared" si="83"/>
        <v>#VALUE!</v>
      </c>
      <c r="AN154" s="64" t="e">
        <f t="shared" si="83"/>
        <v>#VALUE!</v>
      </c>
      <c r="AO154" s="64" t="e">
        <f t="shared" si="83"/>
        <v>#VALUE!</v>
      </c>
      <c r="AP154" s="64" t="e">
        <f t="shared" si="83"/>
        <v>#VALUE!</v>
      </c>
      <c r="AQ154" s="64" t="e">
        <f t="shared" si="83"/>
        <v>#VALUE!</v>
      </c>
      <c r="AR154" s="64" t="e">
        <f t="shared" si="83"/>
        <v>#VALUE!</v>
      </c>
      <c r="AS154" s="64" t="e">
        <f t="shared" si="83"/>
        <v>#VALUE!</v>
      </c>
      <c r="AT154" s="64" t="e">
        <f t="shared" si="83"/>
        <v>#VALUE!</v>
      </c>
      <c r="AU154" s="64" t="e">
        <f t="shared" si="83"/>
        <v>#VALUE!</v>
      </c>
      <c r="AV154" s="64" t="e">
        <f t="shared" si="83"/>
        <v>#VALUE!</v>
      </c>
      <c r="AW154" s="64" t="e">
        <f t="shared" si="83"/>
        <v>#VALUE!</v>
      </c>
      <c r="AX154" s="64" t="e">
        <f t="shared" si="83"/>
        <v>#VALUE!</v>
      </c>
      <c r="AY154" s="64" t="e">
        <f t="shared" si="83"/>
        <v>#VALUE!</v>
      </c>
      <c r="AZ154" s="64" t="e">
        <f t="shared" si="83"/>
        <v>#VALUE!</v>
      </c>
      <c r="BA154" s="64" t="e">
        <f t="shared" si="83"/>
        <v>#VALUE!</v>
      </c>
      <c r="BB154" s="64" t="e">
        <f t="shared" si="83"/>
        <v>#VALUE!</v>
      </c>
      <c r="BC154" s="64" t="e">
        <f t="shared" si="83"/>
        <v>#VALUE!</v>
      </c>
      <c r="BD154" s="64" t="e">
        <f t="shared" si="83"/>
        <v>#VALUE!</v>
      </c>
      <c r="BE154" s="64" t="e">
        <f>COUNTIFS($L$11:$L$16,"HT",BE$11:BE$33,"S")+COUNTIFS($L$11:$L$16,"HT",BE$11:BE$33,"TR-S")</f>
        <v>#VALUE!</v>
      </c>
      <c r="BF154" s="45" t="e">
        <f t="shared" si="80"/>
        <v>#VALUE!</v>
      </c>
      <c r="BH154" s="55"/>
    </row>
    <row r="155" spans="1:60" x14ac:dyDescent="0.3">
      <c r="A155" s="76" t="s">
        <v>164</v>
      </c>
      <c r="C155" s="76" t="s">
        <v>155</v>
      </c>
      <c r="D155" s="76"/>
      <c r="E155" s="77" t="s">
        <v>165</v>
      </c>
      <c r="F155" s="77"/>
      <c r="G155" s="77"/>
      <c r="I155" s="59"/>
      <c r="J155" s="59"/>
      <c r="K155" s="83"/>
      <c r="L155" s="84"/>
      <c r="M155" s="61"/>
      <c r="N155" s="72"/>
      <c r="O155" s="287"/>
      <c r="P155" s="288"/>
      <c r="Q155" s="289"/>
      <c r="R155" s="279" t="s">
        <v>166</v>
      </c>
      <c r="S155" s="280"/>
      <c r="T155" s="280"/>
      <c r="U155" s="280"/>
      <c r="V155" s="280"/>
      <c r="W155" s="280"/>
      <c r="X155" s="79"/>
      <c r="Y155" s="79"/>
      <c r="Z155" s="79"/>
      <c r="AA155" s="64">
        <f t="shared" ref="AA155:BD155" si="84">COUNTIF(AA11:AA112,"TD")+COUNTIF(AA11:AA112,"PR")</f>
        <v>0</v>
      </c>
      <c r="AB155" s="64">
        <f t="shared" si="84"/>
        <v>0</v>
      </c>
      <c r="AC155" s="64">
        <f t="shared" si="84"/>
        <v>1</v>
      </c>
      <c r="AD155" s="64">
        <f t="shared" si="84"/>
        <v>1</v>
      </c>
      <c r="AE155" s="64">
        <f t="shared" si="84"/>
        <v>1</v>
      </c>
      <c r="AF155" s="64">
        <f t="shared" si="84"/>
        <v>1</v>
      </c>
      <c r="AG155" s="64">
        <f t="shared" si="84"/>
        <v>1</v>
      </c>
      <c r="AH155" s="64">
        <f t="shared" si="84"/>
        <v>1</v>
      </c>
      <c r="AI155" s="64">
        <f t="shared" si="84"/>
        <v>1</v>
      </c>
      <c r="AJ155" s="64">
        <f t="shared" si="84"/>
        <v>1</v>
      </c>
      <c r="AK155" s="64">
        <f t="shared" si="84"/>
        <v>1</v>
      </c>
      <c r="AL155" s="64">
        <f t="shared" si="84"/>
        <v>1</v>
      </c>
      <c r="AM155" s="64">
        <f t="shared" si="84"/>
        <v>1</v>
      </c>
      <c r="AN155" s="64">
        <f t="shared" si="84"/>
        <v>1</v>
      </c>
      <c r="AO155" s="64">
        <f t="shared" si="84"/>
        <v>1</v>
      </c>
      <c r="AP155" s="64">
        <f t="shared" si="84"/>
        <v>1</v>
      </c>
      <c r="AQ155" s="64">
        <f t="shared" si="84"/>
        <v>1</v>
      </c>
      <c r="AR155" s="64">
        <f t="shared" si="84"/>
        <v>1</v>
      </c>
      <c r="AS155" s="64">
        <f t="shared" si="84"/>
        <v>1</v>
      </c>
      <c r="AT155" s="64">
        <f t="shared" si="84"/>
        <v>1</v>
      </c>
      <c r="AU155" s="64">
        <f t="shared" si="84"/>
        <v>1</v>
      </c>
      <c r="AV155" s="64">
        <f t="shared" si="84"/>
        <v>1</v>
      </c>
      <c r="AW155" s="64">
        <f t="shared" si="84"/>
        <v>1</v>
      </c>
      <c r="AX155" s="64">
        <f t="shared" si="84"/>
        <v>1</v>
      </c>
      <c r="AY155" s="64">
        <f t="shared" si="84"/>
        <v>1</v>
      </c>
      <c r="AZ155" s="64">
        <f t="shared" si="84"/>
        <v>1</v>
      </c>
      <c r="BA155" s="64">
        <f t="shared" si="84"/>
        <v>1</v>
      </c>
      <c r="BB155" s="64">
        <f t="shared" si="84"/>
        <v>1</v>
      </c>
      <c r="BC155" s="64">
        <f t="shared" si="84"/>
        <v>1</v>
      </c>
      <c r="BD155" s="64">
        <f t="shared" si="84"/>
        <v>1</v>
      </c>
      <c r="BE155" s="64">
        <f>COUNTIF(BE11:BE33,"TD")+COUNTIF(BE11:BE33,"PR")</f>
        <v>1</v>
      </c>
      <c r="BF155" s="45">
        <f t="shared" si="80"/>
        <v>1</v>
      </c>
      <c r="BH155" s="55"/>
    </row>
    <row r="156" spans="1:60" x14ac:dyDescent="0.3">
      <c r="A156" s="76" t="s">
        <v>167</v>
      </c>
      <c r="C156" s="76"/>
      <c r="D156" s="76"/>
      <c r="E156" s="77" t="s">
        <v>168</v>
      </c>
      <c r="F156" s="77"/>
      <c r="G156" s="77"/>
      <c r="I156" s="59"/>
      <c r="J156" s="59"/>
      <c r="K156" s="83"/>
      <c r="L156" s="84"/>
      <c r="M156" s="61"/>
      <c r="N156" s="72"/>
      <c r="O156" s="287"/>
      <c r="P156" s="288"/>
      <c r="Q156" s="289"/>
      <c r="R156" s="279" t="s">
        <v>169</v>
      </c>
      <c r="S156" s="280"/>
      <c r="T156" s="280"/>
      <c r="U156" s="280"/>
      <c r="V156" s="280"/>
      <c r="W156" s="280"/>
      <c r="X156" s="79"/>
      <c r="Y156" s="79"/>
      <c r="Z156" s="79"/>
      <c r="AA156" s="64">
        <f t="shared" ref="AA156:BD156" si="85">COUNTIF(AA11:AA112,"RS")</f>
        <v>0</v>
      </c>
      <c r="AB156" s="64">
        <f t="shared" si="85"/>
        <v>0</v>
      </c>
      <c r="AC156" s="64">
        <f t="shared" si="85"/>
        <v>0</v>
      </c>
      <c r="AD156" s="64">
        <f t="shared" si="85"/>
        <v>0</v>
      </c>
      <c r="AE156" s="64">
        <f t="shared" si="85"/>
        <v>0</v>
      </c>
      <c r="AF156" s="64">
        <f t="shared" si="85"/>
        <v>0</v>
      </c>
      <c r="AG156" s="64">
        <f t="shared" si="85"/>
        <v>0</v>
      </c>
      <c r="AH156" s="64">
        <f t="shared" si="85"/>
        <v>0</v>
      </c>
      <c r="AI156" s="64">
        <f t="shared" si="85"/>
        <v>0</v>
      </c>
      <c r="AJ156" s="64">
        <f t="shared" si="85"/>
        <v>1</v>
      </c>
      <c r="AK156" s="64">
        <f t="shared" si="85"/>
        <v>1</v>
      </c>
      <c r="AL156" s="64">
        <f t="shared" si="85"/>
        <v>1</v>
      </c>
      <c r="AM156" s="64">
        <f t="shared" si="85"/>
        <v>1</v>
      </c>
      <c r="AN156" s="64">
        <f t="shared" si="85"/>
        <v>2</v>
      </c>
      <c r="AO156" s="64">
        <f t="shared" si="85"/>
        <v>2</v>
      </c>
      <c r="AP156" s="64">
        <f t="shared" si="85"/>
        <v>2</v>
      </c>
      <c r="AQ156" s="64">
        <f t="shared" si="85"/>
        <v>2</v>
      </c>
      <c r="AR156" s="64">
        <f t="shared" si="85"/>
        <v>2</v>
      </c>
      <c r="AS156" s="64">
        <f t="shared" si="85"/>
        <v>2</v>
      </c>
      <c r="AT156" s="64">
        <f t="shared" si="85"/>
        <v>2</v>
      </c>
      <c r="AU156" s="64">
        <f t="shared" si="85"/>
        <v>2</v>
      </c>
      <c r="AV156" s="64">
        <f t="shared" si="85"/>
        <v>2</v>
      </c>
      <c r="AW156" s="64">
        <f t="shared" si="85"/>
        <v>2</v>
      </c>
      <c r="AX156" s="64">
        <f t="shared" si="85"/>
        <v>2</v>
      </c>
      <c r="AY156" s="64">
        <f t="shared" si="85"/>
        <v>2</v>
      </c>
      <c r="AZ156" s="64">
        <f t="shared" si="85"/>
        <v>2</v>
      </c>
      <c r="BA156" s="64">
        <f t="shared" si="85"/>
        <v>2</v>
      </c>
      <c r="BB156" s="64">
        <f t="shared" si="85"/>
        <v>2</v>
      </c>
      <c r="BC156" s="64">
        <f t="shared" si="85"/>
        <v>2</v>
      </c>
      <c r="BD156" s="64">
        <f t="shared" si="85"/>
        <v>2</v>
      </c>
      <c r="BE156" s="64">
        <f>COUNTIF(BE11:BE33,"RS")</f>
        <v>1</v>
      </c>
      <c r="BF156" s="45">
        <f t="shared" si="80"/>
        <v>2</v>
      </c>
      <c r="BH156" s="55"/>
    </row>
    <row r="157" spans="1:60" x14ac:dyDescent="0.3">
      <c r="A157" s="76"/>
      <c r="C157" s="76"/>
      <c r="D157" s="76"/>
      <c r="E157" s="77"/>
      <c r="F157" s="77"/>
      <c r="G157" s="77"/>
      <c r="I157" s="59"/>
      <c r="J157" s="59"/>
      <c r="K157" s="83"/>
      <c r="L157" s="84"/>
      <c r="M157" s="61"/>
      <c r="N157" s="72"/>
      <c r="O157" s="287"/>
      <c r="P157" s="288"/>
      <c r="Q157" s="289"/>
      <c r="R157" s="279" t="s">
        <v>170</v>
      </c>
      <c r="S157" s="280"/>
      <c r="T157" s="280"/>
      <c r="U157" s="280"/>
      <c r="V157" s="280"/>
      <c r="W157" s="280"/>
      <c r="X157" s="79"/>
      <c r="Y157" s="79"/>
      <c r="Z157" s="79"/>
      <c r="AA157" s="64">
        <f t="shared" ref="AA157:BD157" si="86">COUNTIF(AA11:AA112,"TM")</f>
        <v>0</v>
      </c>
      <c r="AB157" s="64">
        <f t="shared" si="86"/>
        <v>0</v>
      </c>
      <c r="AC157" s="64">
        <f t="shared" si="86"/>
        <v>0</v>
      </c>
      <c r="AD157" s="64">
        <f t="shared" si="86"/>
        <v>0</v>
      </c>
      <c r="AE157" s="64">
        <f t="shared" si="86"/>
        <v>0</v>
      </c>
      <c r="AF157" s="64">
        <f t="shared" si="86"/>
        <v>0</v>
      </c>
      <c r="AG157" s="64">
        <f t="shared" si="86"/>
        <v>0</v>
      </c>
      <c r="AH157" s="64">
        <f t="shared" si="86"/>
        <v>0</v>
      </c>
      <c r="AI157" s="64">
        <f t="shared" si="86"/>
        <v>0</v>
      </c>
      <c r="AJ157" s="64">
        <f t="shared" si="86"/>
        <v>0</v>
      </c>
      <c r="AK157" s="64">
        <f t="shared" si="86"/>
        <v>0</v>
      </c>
      <c r="AL157" s="64">
        <f t="shared" si="86"/>
        <v>0</v>
      </c>
      <c r="AM157" s="64">
        <f t="shared" si="86"/>
        <v>2</v>
      </c>
      <c r="AN157" s="64">
        <f t="shared" si="86"/>
        <v>4</v>
      </c>
      <c r="AO157" s="64">
        <f t="shared" si="86"/>
        <v>4</v>
      </c>
      <c r="AP157" s="64">
        <f t="shared" si="86"/>
        <v>6</v>
      </c>
      <c r="AQ157" s="64">
        <f t="shared" si="86"/>
        <v>7</v>
      </c>
      <c r="AR157" s="64">
        <f t="shared" si="86"/>
        <v>9</v>
      </c>
      <c r="AS157" s="64">
        <f t="shared" si="86"/>
        <v>9</v>
      </c>
      <c r="AT157" s="64">
        <f t="shared" si="86"/>
        <v>9</v>
      </c>
      <c r="AU157" s="64">
        <f t="shared" si="86"/>
        <v>9</v>
      </c>
      <c r="AV157" s="64">
        <f t="shared" si="86"/>
        <v>9</v>
      </c>
      <c r="AW157" s="64">
        <f t="shared" si="86"/>
        <v>9</v>
      </c>
      <c r="AX157" s="64">
        <f t="shared" si="86"/>
        <v>9</v>
      </c>
      <c r="AY157" s="64">
        <f t="shared" si="86"/>
        <v>9</v>
      </c>
      <c r="AZ157" s="64">
        <f t="shared" si="86"/>
        <v>9</v>
      </c>
      <c r="BA157" s="64">
        <f t="shared" si="86"/>
        <v>9</v>
      </c>
      <c r="BB157" s="64">
        <f t="shared" si="86"/>
        <v>9</v>
      </c>
      <c r="BC157" s="64">
        <f t="shared" si="86"/>
        <v>9</v>
      </c>
      <c r="BD157" s="64">
        <f t="shared" si="86"/>
        <v>9</v>
      </c>
      <c r="BE157" s="64">
        <f>COUNTIF(BE11:BE33,"TM")</f>
        <v>2</v>
      </c>
      <c r="BF157" s="45">
        <f t="shared" si="80"/>
        <v>9</v>
      </c>
      <c r="BH157" s="55"/>
    </row>
    <row r="158" spans="1:60" x14ac:dyDescent="0.3">
      <c r="A158" s="76"/>
      <c r="C158" s="76"/>
      <c r="D158" s="76"/>
      <c r="E158" s="77"/>
      <c r="F158" s="77"/>
      <c r="G158" s="77"/>
      <c r="I158" s="59"/>
      <c r="J158" s="59"/>
      <c r="K158" s="83"/>
      <c r="L158" s="84"/>
      <c r="M158" s="61"/>
      <c r="N158" s="72"/>
      <c r="O158" s="287"/>
      <c r="P158" s="288"/>
      <c r="Q158" s="289"/>
      <c r="R158" s="279" t="s">
        <v>161</v>
      </c>
      <c r="S158" s="280"/>
      <c r="T158" s="280"/>
      <c r="U158" s="280"/>
      <c r="V158" s="280"/>
      <c r="W158" s="280"/>
      <c r="X158" s="79"/>
      <c r="Y158" s="79"/>
      <c r="Z158" s="79"/>
      <c r="AA158" s="85">
        <f t="shared" ref="AA158:BF158" si="87">IFERROR(IF(AA119&lt;10,0,((AA156+AA157)/(AA119+AA156+AA157))),0)</f>
        <v>0</v>
      </c>
      <c r="AB158" s="85">
        <f t="shared" si="87"/>
        <v>0</v>
      </c>
      <c r="AC158" s="85">
        <f t="shared" si="87"/>
        <v>0</v>
      </c>
      <c r="AD158" s="85">
        <f t="shared" si="87"/>
        <v>0</v>
      </c>
      <c r="AE158" s="85">
        <f t="shared" si="87"/>
        <v>0</v>
      </c>
      <c r="AF158" s="85">
        <f t="shared" si="87"/>
        <v>0</v>
      </c>
      <c r="AG158" s="85">
        <f t="shared" si="87"/>
        <v>0</v>
      </c>
      <c r="AH158" s="85">
        <f t="shared" si="87"/>
        <v>0</v>
      </c>
      <c r="AI158" s="85">
        <f t="shared" si="87"/>
        <v>0</v>
      </c>
      <c r="AJ158" s="85">
        <f t="shared" si="87"/>
        <v>0</v>
      </c>
      <c r="AK158" s="85">
        <f t="shared" si="87"/>
        <v>0</v>
      </c>
      <c r="AL158" s="85">
        <f t="shared" si="87"/>
        <v>0</v>
      </c>
      <c r="AM158" s="85">
        <f t="shared" si="87"/>
        <v>0</v>
      </c>
      <c r="AN158" s="85">
        <f t="shared" si="87"/>
        <v>0</v>
      </c>
      <c r="AO158" s="85">
        <f t="shared" si="87"/>
        <v>0</v>
      </c>
      <c r="AP158" s="85">
        <f t="shared" si="87"/>
        <v>0</v>
      </c>
      <c r="AQ158" s="85">
        <f t="shared" si="87"/>
        <v>0</v>
      </c>
      <c r="AR158" s="85">
        <f t="shared" si="87"/>
        <v>0</v>
      </c>
      <c r="AS158" s="85">
        <f t="shared" si="87"/>
        <v>0</v>
      </c>
      <c r="AT158" s="85">
        <f t="shared" si="87"/>
        <v>0</v>
      </c>
      <c r="AU158" s="85">
        <f t="shared" si="87"/>
        <v>0</v>
      </c>
      <c r="AV158" s="85">
        <f t="shared" si="87"/>
        <v>0</v>
      </c>
      <c r="AW158" s="85">
        <f t="shared" si="87"/>
        <v>0</v>
      </c>
      <c r="AX158" s="85">
        <f t="shared" si="87"/>
        <v>0</v>
      </c>
      <c r="AY158" s="85">
        <f t="shared" si="87"/>
        <v>0</v>
      </c>
      <c r="AZ158" s="85">
        <f t="shared" si="87"/>
        <v>0</v>
      </c>
      <c r="BA158" s="85">
        <f t="shared" si="87"/>
        <v>0</v>
      </c>
      <c r="BB158" s="85">
        <f t="shared" si="87"/>
        <v>0</v>
      </c>
      <c r="BC158" s="85">
        <f t="shared" si="87"/>
        <v>0</v>
      </c>
      <c r="BD158" s="85">
        <f t="shared" si="87"/>
        <v>0</v>
      </c>
      <c r="BE158" s="85">
        <f t="shared" si="87"/>
        <v>0</v>
      </c>
      <c r="BF158" s="86">
        <f t="shared" si="87"/>
        <v>0</v>
      </c>
      <c r="BH158" s="55"/>
    </row>
    <row r="159" spans="1:60" x14ac:dyDescent="0.3">
      <c r="A159" s="76"/>
      <c r="C159" s="76"/>
      <c r="D159" s="76"/>
      <c r="E159" s="77"/>
      <c r="F159" s="77"/>
      <c r="G159" s="77"/>
      <c r="I159" s="59"/>
      <c r="J159" s="59"/>
      <c r="K159" s="83"/>
      <c r="L159" s="84"/>
      <c r="M159" s="61"/>
      <c r="N159" s="72"/>
      <c r="O159" s="287"/>
      <c r="P159" s="288"/>
      <c r="Q159" s="289"/>
      <c r="R159" s="279" t="s">
        <v>164</v>
      </c>
      <c r="S159" s="280"/>
      <c r="T159" s="280"/>
      <c r="U159" s="280"/>
      <c r="V159" s="280"/>
      <c r="W159" s="280"/>
      <c r="X159" s="79"/>
      <c r="Y159" s="79"/>
      <c r="Z159" s="79"/>
      <c r="AA159" s="85">
        <f t="shared" ref="AA159:BF159" si="88">IFERROR(IF(AA119&lt;10,0,(AA156/(AA119+AA156+AA157))),0)</f>
        <v>0</v>
      </c>
      <c r="AB159" s="85">
        <f t="shared" si="88"/>
        <v>0</v>
      </c>
      <c r="AC159" s="85">
        <f t="shared" si="88"/>
        <v>0</v>
      </c>
      <c r="AD159" s="85">
        <f t="shared" si="88"/>
        <v>0</v>
      </c>
      <c r="AE159" s="85">
        <f t="shared" si="88"/>
        <v>0</v>
      </c>
      <c r="AF159" s="85">
        <f t="shared" si="88"/>
        <v>0</v>
      </c>
      <c r="AG159" s="85">
        <f t="shared" si="88"/>
        <v>0</v>
      </c>
      <c r="AH159" s="85">
        <f t="shared" si="88"/>
        <v>0</v>
      </c>
      <c r="AI159" s="85">
        <f t="shared" si="88"/>
        <v>0</v>
      </c>
      <c r="AJ159" s="85">
        <f t="shared" si="88"/>
        <v>0</v>
      </c>
      <c r="AK159" s="85">
        <f t="shared" si="88"/>
        <v>0</v>
      </c>
      <c r="AL159" s="85">
        <f t="shared" si="88"/>
        <v>0</v>
      </c>
      <c r="AM159" s="85">
        <f t="shared" si="88"/>
        <v>0</v>
      </c>
      <c r="AN159" s="85">
        <f t="shared" si="88"/>
        <v>0</v>
      </c>
      <c r="AO159" s="85">
        <f t="shared" si="88"/>
        <v>0</v>
      </c>
      <c r="AP159" s="85">
        <f t="shared" si="88"/>
        <v>0</v>
      </c>
      <c r="AQ159" s="85">
        <f t="shared" si="88"/>
        <v>0</v>
      </c>
      <c r="AR159" s="85">
        <f t="shared" si="88"/>
        <v>0</v>
      </c>
      <c r="AS159" s="85">
        <f t="shared" si="88"/>
        <v>0</v>
      </c>
      <c r="AT159" s="85">
        <f t="shared" si="88"/>
        <v>0</v>
      </c>
      <c r="AU159" s="85">
        <f t="shared" si="88"/>
        <v>0</v>
      </c>
      <c r="AV159" s="85">
        <f t="shared" si="88"/>
        <v>0</v>
      </c>
      <c r="AW159" s="85">
        <f t="shared" si="88"/>
        <v>0</v>
      </c>
      <c r="AX159" s="85">
        <f t="shared" si="88"/>
        <v>0</v>
      </c>
      <c r="AY159" s="85">
        <f t="shared" si="88"/>
        <v>0</v>
      </c>
      <c r="AZ159" s="85">
        <f t="shared" si="88"/>
        <v>0</v>
      </c>
      <c r="BA159" s="85">
        <f t="shared" si="88"/>
        <v>0</v>
      </c>
      <c r="BB159" s="85">
        <f t="shared" si="88"/>
        <v>0</v>
      </c>
      <c r="BC159" s="85">
        <f t="shared" si="88"/>
        <v>0</v>
      </c>
      <c r="BD159" s="85">
        <f t="shared" si="88"/>
        <v>0</v>
      </c>
      <c r="BE159" s="85">
        <f t="shared" si="88"/>
        <v>0</v>
      </c>
      <c r="BF159" s="86">
        <f t="shared" si="88"/>
        <v>0</v>
      </c>
      <c r="BH159" s="55"/>
    </row>
    <row r="160" spans="1:60" x14ac:dyDescent="0.3">
      <c r="A160" s="76"/>
      <c r="C160" s="76"/>
      <c r="D160" s="76"/>
      <c r="E160" s="77"/>
      <c r="F160" s="77"/>
      <c r="G160" s="77"/>
      <c r="I160" s="59"/>
      <c r="J160" s="59"/>
      <c r="K160" s="83"/>
      <c r="L160" s="84"/>
      <c r="M160" s="61"/>
      <c r="N160" s="72"/>
      <c r="O160" s="287"/>
      <c r="P160" s="288"/>
      <c r="Q160" s="289"/>
      <c r="R160" s="279" t="s">
        <v>171</v>
      </c>
      <c r="S160" s="280"/>
      <c r="T160" s="280"/>
      <c r="U160" s="280"/>
      <c r="V160" s="280"/>
      <c r="W160" s="280"/>
      <c r="X160" s="79"/>
      <c r="Y160" s="79"/>
      <c r="Z160" s="79"/>
      <c r="AA160" s="85">
        <f t="shared" ref="AA160:BF160" si="89">IFERROR(IF(AA119&lt;10,0,(AA157/(AA119+AA156+AA157))),0)</f>
        <v>0</v>
      </c>
      <c r="AB160" s="85">
        <f t="shared" si="89"/>
        <v>0</v>
      </c>
      <c r="AC160" s="85">
        <f t="shared" si="89"/>
        <v>0</v>
      </c>
      <c r="AD160" s="85">
        <f t="shared" si="89"/>
        <v>0</v>
      </c>
      <c r="AE160" s="85">
        <f t="shared" si="89"/>
        <v>0</v>
      </c>
      <c r="AF160" s="85">
        <f t="shared" si="89"/>
        <v>0</v>
      </c>
      <c r="AG160" s="85">
        <f t="shared" si="89"/>
        <v>0</v>
      </c>
      <c r="AH160" s="85">
        <f t="shared" si="89"/>
        <v>0</v>
      </c>
      <c r="AI160" s="85">
        <f t="shared" si="89"/>
        <v>0</v>
      </c>
      <c r="AJ160" s="85">
        <f t="shared" si="89"/>
        <v>0</v>
      </c>
      <c r="AK160" s="85">
        <f t="shared" si="89"/>
        <v>0</v>
      </c>
      <c r="AL160" s="85">
        <f t="shared" si="89"/>
        <v>0</v>
      </c>
      <c r="AM160" s="85">
        <f t="shared" si="89"/>
        <v>0</v>
      </c>
      <c r="AN160" s="85">
        <f t="shared" si="89"/>
        <v>0</v>
      </c>
      <c r="AO160" s="85">
        <f t="shared" si="89"/>
        <v>0</v>
      </c>
      <c r="AP160" s="85">
        <f t="shared" si="89"/>
        <v>0</v>
      </c>
      <c r="AQ160" s="85">
        <f t="shared" si="89"/>
        <v>0</v>
      </c>
      <c r="AR160" s="85">
        <f t="shared" si="89"/>
        <v>0</v>
      </c>
      <c r="AS160" s="85">
        <f t="shared" si="89"/>
        <v>0</v>
      </c>
      <c r="AT160" s="85">
        <f t="shared" si="89"/>
        <v>0</v>
      </c>
      <c r="AU160" s="85">
        <f t="shared" si="89"/>
        <v>0</v>
      </c>
      <c r="AV160" s="85">
        <f t="shared" si="89"/>
        <v>0</v>
      </c>
      <c r="AW160" s="85">
        <f t="shared" si="89"/>
        <v>0</v>
      </c>
      <c r="AX160" s="85">
        <f t="shared" si="89"/>
        <v>0</v>
      </c>
      <c r="AY160" s="85">
        <f t="shared" si="89"/>
        <v>0</v>
      </c>
      <c r="AZ160" s="85">
        <f t="shared" si="89"/>
        <v>0</v>
      </c>
      <c r="BA160" s="85">
        <f t="shared" si="89"/>
        <v>0</v>
      </c>
      <c r="BB160" s="85">
        <f t="shared" si="89"/>
        <v>0</v>
      </c>
      <c r="BC160" s="85">
        <f t="shared" si="89"/>
        <v>0</v>
      </c>
      <c r="BD160" s="85">
        <f t="shared" si="89"/>
        <v>0</v>
      </c>
      <c r="BE160" s="85">
        <f t="shared" si="89"/>
        <v>0</v>
      </c>
      <c r="BF160" s="86">
        <f t="shared" si="89"/>
        <v>0</v>
      </c>
      <c r="BH160" s="55"/>
    </row>
    <row r="161" spans="1:60" x14ac:dyDescent="0.3">
      <c r="A161" s="76"/>
      <c r="C161" s="76"/>
      <c r="D161" s="76"/>
      <c r="E161" s="77"/>
      <c r="F161" s="77"/>
      <c r="G161" s="77"/>
      <c r="I161" s="59"/>
      <c r="J161" s="59"/>
      <c r="K161" s="83"/>
      <c r="L161" s="84"/>
      <c r="M161" s="61"/>
      <c r="N161" s="72"/>
      <c r="O161" s="287"/>
      <c r="P161" s="288"/>
      <c r="Q161" s="289"/>
      <c r="R161" s="279" t="s">
        <v>172</v>
      </c>
      <c r="S161" s="280"/>
      <c r="T161" s="280"/>
      <c r="U161" s="280"/>
      <c r="V161" s="280"/>
      <c r="W161" s="280"/>
      <c r="X161" s="79"/>
      <c r="Y161" s="79"/>
      <c r="Z161" s="79"/>
      <c r="AA161" s="87" t="str">
        <f t="shared" ref="AA161:BF161" si="90">IFERROR(((AA144+AA148)/AA123),"")</f>
        <v/>
      </c>
      <c r="AB161" s="87" t="str">
        <f t="shared" si="90"/>
        <v/>
      </c>
      <c r="AC161" s="87" t="str">
        <f t="shared" si="90"/>
        <v/>
      </c>
      <c r="AD161" s="87" t="str">
        <f t="shared" si="90"/>
        <v/>
      </c>
      <c r="AE161" s="87" t="str">
        <f t="shared" si="90"/>
        <v/>
      </c>
      <c r="AF161" s="87" t="str">
        <f t="shared" si="90"/>
        <v/>
      </c>
      <c r="AG161" s="87" t="str">
        <f t="shared" si="90"/>
        <v/>
      </c>
      <c r="AH161" s="87" t="str">
        <f t="shared" si="90"/>
        <v/>
      </c>
      <c r="AI161" s="87" t="str">
        <f t="shared" si="90"/>
        <v/>
      </c>
      <c r="AJ161" s="87" t="str">
        <f t="shared" si="90"/>
        <v/>
      </c>
      <c r="AK161" s="87" t="str">
        <f t="shared" si="90"/>
        <v/>
      </c>
      <c r="AL161" s="87" t="str">
        <f t="shared" si="90"/>
        <v/>
      </c>
      <c r="AM161" s="87" t="str">
        <f t="shared" si="90"/>
        <v/>
      </c>
      <c r="AN161" s="87" t="str">
        <f t="shared" si="90"/>
        <v/>
      </c>
      <c r="AO161" s="87" t="str">
        <f t="shared" si="90"/>
        <v/>
      </c>
      <c r="AP161" s="87" t="str">
        <f t="shared" si="90"/>
        <v/>
      </c>
      <c r="AQ161" s="87" t="str">
        <f t="shared" si="90"/>
        <v/>
      </c>
      <c r="AR161" s="87" t="str">
        <f t="shared" si="90"/>
        <v/>
      </c>
      <c r="AS161" s="87" t="str">
        <f t="shared" si="90"/>
        <v/>
      </c>
      <c r="AT161" s="87" t="str">
        <f t="shared" si="90"/>
        <v/>
      </c>
      <c r="AU161" s="87" t="str">
        <f t="shared" si="90"/>
        <v/>
      </c>
      <c r="AV161" s="87" t="str">
        <f t="shared" si="90"/>
        <v/>
      </c>
      <c r="AW161" s="87" t="str">
        <f t="shared" si="90"/>
        <v/>
      </c>
      <c r="AX161" s="87" t="str">
        <f t="shared" si="90"/>
        <v/>
      </c>
      <c r="AY161" s="87" t="str">
        <f t="shared" si="90"/>
        <v/>
      </c>
      <c r="AZ161" s="87" t="str">
        <f t="shared" si="90"/>
        <v/>
      </c>
      <c r="BA161" s="87" t="str">
        <f t="shared" si="90"/>
        <v/>
      </c>
      <c r="BB161" s="87" t="str">
        <f t="shared" si="90"/>
        <v/>
      </c>
      <c r="BC161" s="87" t="str">
        <f t="shared" si="90"/>
        <v/>
      </c>
      <c r="BD161" s="87" t="str">
        <f t="shared" si="90"/>
        <v/>
      </c>
      <c r="BE161" s="87" t="str">
        <f t="shared" si="90"/>
        <v/>
      </c>
      <c r="BF161" s="86" t="str">
        <f t="shared" si="90"/>
        <v/>
      </c>
      <c r="BH161" s="55"/>
    </row>
    <row r="162" spans="1:60" x14ac:dyDescent="0.3">
      <c r="A162" s="76"/>
      <c r="C162" s="76"/>
      <c r="D162" s="76"/>
      <c r="E162" s="77"/>
      <c r="F162" s="77"/>
      <c r="G162" s="77"/>
      <c r="I162" s="80"/>
      <c r="J162" s="80"/>
      <c r="K162" s="81"/>
      <c r="L162" s="72"/>
      <c r="M162" s="61"/>
      <c r="N162" s="72"/>
      <c r="O162" s="287"/>
      <c r="P162" s="288"/>
      <c r="Q162" s="289"/>
      <c r="R162" s="279" t="s">
        <v>173</v>
      </c>
      <c r="S162" s="280"/>
      <c r="T162" s="280"/>
      <c r="U162" s="280"/>
      <c r="V162" s="280"/>
      <c r="W162" s="280"/>
      <c r="X162" s="79"/>
      <c r="Y162" s="79"/>
      <c r="Z162" s="79"/>
      <c r="AA162" s="87" t="str">
        <f t="shared" ref="AA162:BF162" si="91">IFERROR((AA136+AA140)/(AA123+AA136+AA140),"")</f>
        <v/>
      </c>
      <c r="AB162" s="87" t="str">
        <f t="shared" si="91"/>
        <v/>
      </c>
      <c r="AC162" s="87" t="str">
        <f t="shared" si="91"/>
        <v/>
      </c>
      <c r="AD162" s="87" t="str">
        <f t="shared" si="91"/>
        <v/>
      </c>
      <c r="AE162" s="87" t="str">
        <f t="shared" si="91"/>
        <v/>
      </c>
      <c r="AF162" s="87" t="str">
        <f t="shared" si="91"/>
        <v/>
      </c>
      <c r="AG162" s="87" t="str">
        <f t="shared" si="91"/>
        <v/>
      </c>
      <c r="AH162" s="87" t="str">
        <f t="shared" si="91"/>
        <v/>
      </c>
      <c r="AI162" s="87" t="str">
        <f t="shared" si="91"/>
        <v/>
      </c>
      <c r="AJ162" s="87" t="str">
        <f t="shared" si="91"/>
        <v/>
      </c>
      <c r="AK162" s="87" t="str">
        <f t="shared" si="91"/>
        <v/>
      </c>
      <c r="AL162" s="87" t="str">
        <f t="shared" si="91"/>
        <v/>
      </c>
      <c r="AM162" s="87" t="str">
        <f t="shared" si="91"/>
        <v/>
      </c>
      <c r="AN162" s="87" t="str">
        <f t="shared" si="91"/>
        <v/>
      </c>
      <c r="AO162" s="87" t="str">
        <f t="shared" si="91"/>
        <v/>
      </c>
      <c r="AP162" s="87" t="str">
        <f t="shared" si="91"/>
        <v/>
      </c>
      <c r="AQ162" s="87" t="str">
        <f t="shared" si="91"/>
        <v/>
      </c>
      <c r="AR162" s="87" t="str">
        <f t="shared" si="91"/>
        <v/>
      </c>
      <c r="AS162" s="87" t="str">
        <f t="shared" si="91"/>
        <v/>
      </c>
      <c r="AT162" s="87" t="str">
        <f t="shared" si="91"/>
        <v/>
      </c>
      <c r="AU162" s="87" t="str">
        <f t="shared" si="91"/>
        <v/>
      </c>
      <c r="AV162" s="87" t="str">
        <f t="shared" si="91"/>
        <v/>
      </c>
      <c r="AW162" s="87" t="str">
        <f t="shared" si="91"/>
        <v/>
      </c>
      <c r="AX162" s="87" t="str">
        <f t="shared" si="91"/>
        <v/>
      </c>
      <c r="AY162" s="87" t="str">
        <f t="shared" si="91"/>
        <v/>
      </c>
      <c r="AZ162" s="87" t="str">
        <f t="shared" si="91"/>
        <v/>
      </c>
      <c r="BA162" s="87" t="str">
        <f t="shared" si="91"/>
        <v/>
      </c>
      <c r="BB162" s="87" t="str">
        <f t="shared" si="91"/>
        <v/>
      </c>
      <c r="BC162" s="87" t="str">
        <f t="shared" si="91"/>
        <v/>
      </c>
      <c r="BD162" s="87" t="str">
        <f t="shared" si="91"/>
        <v/>
      </c>
      <c r="BE162" s="87" t="str">
        <f t="shared" si="91"/>
        <v/>
      </c>
      <c r="BF162" s="86" t="str">
        <f t="shared" si="91"/>
        <v/>
      </c>
      <c r="BH162" s="55"/>
    </row>
    <row r="163" spans="1:60" x14ac:dyDescent="0.3">
      <c r="A163" s="76"/>
      <c r="C163" s="76"/>
      <c r="D163" s="76"/>
      <c r="E163" s="77"/>
      <c r="F163" s="77"/>
      <c r="G163" s="77"/>
      <c r="I163" s="80"/>
      <c r="J163" s="80"/>
      <c r="K163" s="81"/>
      <c r="L163" s="72"/>
      <c r="M163" s="61"/>
      <c r="N163" s="72"/>
      <c r="O163" s="287"/>
      <c r="P163" s="288"/>
      <c r="Q163" s="289"/>
      <c r="R163" s="279" t="s">
        <v>174</v>
      </c>
      <c r="S163" s="280"/>
      <c r="T163" s="280"/>
      <c r="U163" s="280"/>
      <c r="V163" s="280"/>
      <c r="W163" s="280"/>
      <c r="X163" s="79"/>
      <c r="Y163" s="79"/>
      <c r="Z163" s="79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AV163" s="64"/>
      <c r="AW163" s="64"/>
      <c r="AX163" s="64"/>
      <c r="AY163" s="64"/>
      <c r="AZ163" s="64"/>
      <c r="BA163" s="64"/>
      <c r="BB163" s="64"/>
      <c r="BC163" s="64"/>
      <c r="BD163" s="64"/>
      <c r="BE163" s="64"/>
      <c r="BF163" s="45"/>
      <c r="BH163" s="55"/>
    </row>
    <row r="164" spans="1:60" x14ac:dyDescent="0.3">
      <c r="A164" s="76"/>
      <c r="C164" s="76"/>
      <c r="D164" s="76"/>
      <c r="E164" s="77"/>
      <c r="F164" s="77"/>
      <c r="G164" s="77"/>
      <c r="I164" s="80"/>
      <c r="J164" s="80"/>
      <c r="K164" s="81"/>
      <c r="L164" s="72"/>
      <c r="M164" s="61"/>
      <c r="N164" s="72"/>
      <c r="O164" s="287"/>
      <c r="P164" s="288"/>
      <c r="Q164" s="289"/>
      <c r="R164" s="279" t="s">
        <v>175</v>
      </c>
      <c r="S164" s="280"/>
      <c r="T164" s="280"/>
      <c r="U164" s="280"/>
      <c r="V164" s="280"/>
      <c r="W164" s="280"/>
      <c r="X164" s="79"/>
      <c r="Y164" s="79"/>
      <c r="Z164" s="79"/>
      <c r="AA164" s="64" t="e">
        <f t="shared" ref="AA164:BE164" si="92">IF(AA123&lt;&gt;0,ROUNDUP(AA119*0.08,0),0)</f>
        <v>#VALUE!</v>
      </c>
      <c r="AB164" s="64" t="e">
        <f t="shared" si="92"/>
        <v>#VALUE!</v>
      </c>
      <c r="AC164" s="64" t="e">
        <f t="shared" si="92"/>
        <v>#VALUE!</v>
      </c>
      <c r="AD164" s="64" t="e">
        <f t="shared" si="92"/>
        <v>#VALUE!</v>
      </c>
      <c r="AE164" s="64" t="e">
        <f t="shared" si="92"/>
        <v>#VALUE!</v>
      </c>
      <c r="AF164" s="64" t="e">
        <f t="shared" si="92"/>
        <v>#VALUE!</v>
      </c>
      <c r="AG164" s="64" t="e">
        <f t="shared" si="92"/>
        <v>#VALUE!</v>
      </c>
      <c r="AH164" s="64" t="e">
        <f t="shared" si="92"/>
        <v>#VALUE!</v>
      </c>
      <c r="AI164" s="64" t="e">
        <f t="shared" si="92"/>
        <v>#VALUE!</v>
      </c>
      <c r="AJ164" s="64" t="e">
        <f t="shared" si="92"/>
        <v>#VALUE!</v>
      </c>
      <c r="AK164" s="64" t="e">
        <f t="shared" si="92"/>
        <v>#VALUE!</v>
      </c>
      <c r="AL164" s="64" t="e">
        <f t="shared" si="92"/>
        <v>#VALUE!</v>
      </c>
      <c r="AM164" s="64" t="e">
        <f t="shared" si="92"/>
        <v>#VALUE!</v>
      </c>
      <c r="AN164" s="64" t="e">
        <f t="shared" si="92"/>
        <v>#VALUE!</v>
      </c>
      <c r="AO164" s="64" t="e">
        <f t="shared" si="92"/>
        <v>#VALUE!</v>
      </c>
      <c r="AP164" s="64" t="e">
        <f t="shared" si="92"/>
        <v>#VALUE!</v>
      </c>
      <c r="AQ164" s="64" t="e">
        <f t="shared" si="92"/>
        <v>#VALUE!</v>
      </c>
      <c r="AR164" s="64" t="e">
        <f t="shared" si="92"/>
        <v>#VALUE!</v>
      </c>
      <c r="AS164" s="64" t="e">
        <f t="shared" si="92"/>
        <v>#VALUE!</v>
      </c>
      <c r="AT164" s="64" t="e">
        <f t="shared" si="92"/>
        <v>#VALUE!</v>
      </c>
      <c r="AU164" s="64" t="e">
        <f t="shared" si="92"/>
        <v>#VALUE!</v>
      </c>
      <c r="AV164" s="64" t="e">
        <f t="shared" si="92"/>
        <v>#VALUE!</v>
      </c>
      <c r="AW164" s="64" t="e">
        <f t="shared" si="92"/>
        <v>#VALUE!</v>
      </c>
      <c r="AX164" s="64" t="e">
        <f t="shared" si="92"/>
        <v>#VALUE!</v>
      </c>
      <c r="AY164" s="64" t="e">
        <f t="shared" si="92"/>
        <v>#VALUE!</v>
      </c>
      <c r="AZ164" s="64" t="e">
        <f t="shared" si="92"/>
        <v>#VALUE!</v>
      </c>
      <c r="BA164" s="64" t="e">
        <f t="shared" si="92"/>
        <v>#VALUE!</v>
      </c>
      <c r="BB164" s="64" t="e">
        <f t="shared" si="92"/>
        <v>#VALUE!</v>
      </c>
      <c r="BC164" s="64" t="e">
        <f t="shared" si="92"/>
        <v>#VALUE!</v>
      </c>
      <c r="BD164" s="64" t="e">
        <f t="shared" si="92"/>
        <v>#VALUE!</v>
      </c>
      <c r="BE164" s="64" t="e">
        <f t="shared" si="92"/>
        <v>#VALUE!</v>
      </c>
      <c r="BF164" s="45" t="e">
        <f>SUM(AA164:BE164)</f>
        <v>#VALUE!</v>
      </c>
      <c r="BH164" s="55"/>
    </row>
    <row r="165" spans="1:60" x14ac:dyDescent="0.3">
      <c r="A165" s="76"/>
      <c r="C165" s="76"/>
      <c r="D165" s="76"/>
      <c r="E165" s="77"/>
      <c r="F165" s="77"/>
      <c r="G165" s="77"/>
      <c r="I165" s="59"/>
      <c r="J165" s="59"/>
      <c r="K165" s="83"/>
      <c r="L165" s="84"/>
      <c r="M165" s="61"/>
      <c r="N165" s="72"/>
      <c r="O165" s="287"/>
      <c r="P165" s="288"/>
      <c r="Q165" s="289"/>
      <c r="R165" s="279"/>
      <c r="S165" s="280"/>
      <c r="T165" s="280"/>
      <c r="U165" s="280"/>
      <c r="V165" s="280"/>
      <c r="W165" s="280"/>
      <c r="X165" s="79"/>
      <c r="Y165" s="79"/>
      <c r="Z165" s="79"/>
      <c r="AA165" s="64" t="e">
        <f t="shared" ref="AA165:BE165" si="93">AA148+AA144+AA140+AA136</f>
        <v>#VALUE!</v>
      </c>
      <c r="AB165" s="64" t="e">
        <f t="shared" si="93"/>
        <v>#VALUE!</v>
      </c>
      <c r="AC165" s="64" t="e">
        <f t="shared" si="93"/>
        <v>#VALUE!</v>
      </c>
      <c r="AD165" s="64" t="e">
        <f t="shared" si="93"/>
        <v>#VALUE!</v>
      </c>
      <c r="AE165" s="64" t="e">
        <f t="shared" si="93"/>
        <v>#VALUE!</v>
      </c>
      <c r="AF165" s="64" t="e">
        <f t="shared" si="93"/>
        <v>#VALUE!</v>
      </c>
      <c r="AG165" s="64" t="e">
        <f t="shared" si="93"/>
        <v>#VALUE!</v>
      </c>
      <c r="AH165" s="64" t="e">
        <f t="shared" si="93"/>
        <v>#VALUE!</v>
      </c>
      <c r="AI165" s="64" t="e">
        <f t="shared" si="93"/>
        <v>#VALUE!</v>
      </c>
      <c r="AJ165" s="64" t="e">
        <f t="shared" si="93"/>
        <v>#VALUE!</v>
      </c>
      <c r="AK165" s="64" t="e">
        <f t="shared" si="93"/>
        <v>#VALUE!</v>
      </c>
      <c r="AL165" s="64" t="e">
        <f t="shared" si="93"/>
        <v>#VALUE!</v>
      </c>
      <c r="AM165" s="64" t="e">
        <f t="shared" si="93"/>
        <v>#VALUE!</v>
      </c>
      <c r="AN165" s="64" t="e">
        <f t="shared" si="93"/>
        <v>#VALUE!</v>
      </c>
      <c r="AO165" s="64" t="e">
        <f t="shared" si="93"/>
        <v>#VALUE!</v>
      </c>
      <c r="AP165" s="64" t="e">
        <f t="shared" si="93"/>
        <v>#VALUE!</v>
      </c>
      <c r="AQ165" s="64" t="e">
        <f t="shared" si="93"/>
        <v>#VALUE!</v>
      </c>
      <c r="AR165" s="64" t="e">
        <f t="shared" si="93"/>
        <v>#VALUE!</v>
      </c>
      <c r="AS165" s="64" t="e">
        <f t="shared" si="93"/>
        <v>#VALUE!</v>
      </c>
      <c r="AT165" s="64" t="e">
        <f t="shared" si="93"/>
        <v>#VALUE!</v>
      </c>
      <c r="AU165" s="64" t="e">
        <f t="shared" si="93"/>
        <v>#VALUE!</v>
      </c>
      <c r="AV165" s="64" t="e">
        <f t="shared" si="93"/>
        <v>#VALUE!</v>
      </c>
      <c r="AW165" s="64" t="e">
        <f t="shared" si="93"/>
        <v>#VALUE!</v>
      </c>
      <c r="AX165" s="64" t="e">
        <f t="shared" si="93"/>
        <v>#VALUE!</v>
      </c>
      <c r="AY165" s="64" t="e">
        <f t="shared" si="93"/>
        <v>#VALUE!</v>
      </c>
      <c r="AZ165" s="64" t="e">
        <f t="shared" si="93"/>
        <v>#VALUE!</v>
      </c>
      <c r="BA165" s="64" t="e">
        <f t="shared" si="93"/>
        <v>#VALUE!</v>
      </c>
      <c r="BB165" s="64" t="e">
        <f t="shared" si="93"/>
        <v>#VALUE!</v>
      </c>
      <c r="BC165" s="64" t="e">
        <f t="shared" si="93"/>
        <v>#VALUE!</v>
      </c>
      <c r="BD165" s="64" t="e">
        <f t="shared" si="93"/>
        <v>#VALUE!</v>
      </c>
      <c r="BE165" s="64" t="e">
        <f t="shared" si="93"/>
        <v>#VALUE!</v>
      </c>
      <c r="BF165" s="45" t="e">
        <f>SUM(AA165:BE165)</f>
        <v>#VALUE!</v>
      </c>
      <c r="BH165" s="55"/>
    </row>
    <row r="166" spans="1:60" x14ac:dyDescent="0.3">
      <c r="A166" s="76"/>
      <c r="C166" s="76"/>
      <c r="D166" s="76"/>
      <c r="E166" s="77"/>
      <c r="F166" s="77"/>
      <c r="G166" s="77"/>
      <c r="I166" s="59"/>
      <c r="J166" s="59"/>
      <c r="K166" s="83"/>
      <c r="L166" s="84"/>
      <c r="M166" s="61"/>
      <c r="N166" s="72"/>
      <c r="O166" s="287"/>
      <c r="P166" s="288"/>
      <c r="Q166" s="289"/>
      <c r="R166" s="279" t="s">
        <v>176</v>
      </c>
      <c r="S166" s="280"/>
      <c r="T166" s="280"/>
      <c r="U166" s="280"/>
      <c r="V166" s="280"/>
      <c r="W166" s="280"/>
      <c r="X166" s="79"/>
      <c r="Y166" s="79"/>
      <c r="Z166" s="79"/>
      <c r="AA166" s="88" t="e">
        <f t="shared" ref="AA166:BF166" si="94">AA164-AA165</f>
        <v>#VALUE!</v>
      </c>
      <c r="AB166" s="88" t="e">
        <f t="shared" si="94"/>
        <v>#VALUE!</v>
      </c>
      <c r="AC166" s="88" t="e">
        <f t="shared" si="94"/>
        <v>#VALUE!</v>
      </c>
      <c r="AD166" s="88" t="e">
        <f t="shared" si="94"/>
        <v>#VALUE!</v>
      </c>
      <c r="AE166" s="88" t="e">
        <f t="shared" si="94"/>
        <v>#VALUE!</v>
      </c>
      <c r="AF166" s="88" t="e">
        <f t="shared" si="94"/>
        <v>#VALUE!</v>
      </c>
      <c r="AG166" s="88" t="e">
        <f t="shared" si="94"/>
        <v>#VALUE!</v>
      </c>
      <c r="AH166" s="88" t="e">
        <f t="shared" si="94"/>
        <v>#VALUE!</v>
      </c>
      <c r="AI166" s="88" t="e">
        <f t="shared" si="94"/>
        <v>#VALUE!</v>
      </c>
      <c r="AJ166" s="88" t="e">
        <f t="shared" si="94"/>
        <v>#VALUE!</v>
      </c>
      <c r="AK166" s="88" t="e">
        <f t="shared" si="94"/>
        <v>#VALUE!</v>
      </c>
      <c r="AL166" s="88" t="e">
        <f t="shared" si="94"/>
        <v>#VALUE!</v>
      </c>
      <c r="AM166" s="88" t="e">
        <f t="shared" si="94"/>
        <v>#VALUE!</v>
      </c>
      <c r="AN166" s="88" t="e">
        <f t="shared" si="94"/>
        <v>#VALUE!</v>
      </c>
      <c r="AO166" s="88" t="e">
        <f t="shared" si="94"/>
        <v>#VALUE!</v>
      </c>
      <c r="AP166" s="88" t="e">
        <f t="shared" si="94"/>
        <v>#VALUE!</v>
      </c>
      <c r="AQ166" s="88" t="e">
        <f t="shared" si="94"/>
        <v>#VALUE!</v>
      </c>
      <c r="AR166" s="88" t="e">
        <f t="shared" si="94"/>
        <v>#VALUE!</v>
      </c>
      <c r="AS166" s="88" t="e">
        <f t="shared" si="94"/>
        <v>#VALUE!</v>
      </c>
      <c r="AT166" s="88" t="e">
        <f t="shared" si="94"/>
        <v>#VALUE!</v>
      </c>
      <c r="AU166" s="88" t="e">
        <f t="shared" si="94"/>
        <v>#VALUE!</v>
      </c>
      <c r="AV166" s="88" t="e">
        <f t="shared" si="94"/>
        <v>#VALUE!</v>
      </c>
      <c r="AW166" s="88" t="e">
        <f t="shared" si="94"/>
        <v>#VALUE!</v>
      </c>
      <c r="AX166" s="88" t="e">
        <f t="shared" si="94"/>
        <v>#VALUE!</v>
      </c>
      <c r="AY166" s="88" t="e">
        <f t="shared" si="94"/>
        <v>#VALUE!</v>
      </c>
      <c r="AZ166" s="88" t="e">
        <f t="shared" si="94"/>
        <v>#VALUE!</v>
      </c>
      <c r="BA166" s="88" t="e">
        <f t="shared" si="94"/>
        <v>#VALUE!</v>
      </c>
      <c r="BB166" s="88" t="e">
        <f t="shared" si="94"/>
        <v>#VALUE!</v>
      </c>
      <c r="BC166" s="88" t="e">
        <f t="shared" si="94"/>
        <v>#VALUE!</v>
      </c>
      <c r="BD166" s="88" t="e">
        <f t="shared" si="94"/>
        <v>#VALUE!</v>
      </c>
      <c r="BE166" s="88" t="e">
        <f t="shared" si="94"/>
        <v>#VALUE!</v>
      </c>
      <c r="BF166" s="89" t="e">
        <f t="shared" si="94"/>
        <v>#VALUE!</v>
      </c>
      <c r="BH166" s="55"/>
    </row>
    <row r="167" spans="1:60" x14ac:dyDescent="0.3">
      <c r="A167" s="76"/>
      <c r="C167" s="76"/>
      <c r="D167" s="76"/>
      <c r="E167" s="77"/>
      <c r="F167" s="77"/>
      <c r="G167" s="77"/>
      <c r="I167" s="59"/>
      <c r="J167" s="59"/>
      <c r="K167" s="83"/>
      <c r="L167" s="84"/>
      <c r="M167" s="61"/>
      <c r="N167" s="72"/>
      <c r="O167" s="287"/>
      <c r="P167" s="288"/>
      <c r="Q167" s="289"/>
      <c r="R167" s="279" t="s">
        <v>177</v>
      </c>
      <c r="S167" s="280"/>
      <c r="T167" s="280"/>
      <c r="U167" s="280"/>
      <c r="V167" s="280"/>
      <c r="W167" s="280"/>
      <c r="X167" s="90"/>
      <c r="Y167" s="90"/>
      <c r="Z167" s="90"/>
      <c r="BF167" s="91"/>
    </row>
    <row r="168" spans="1:60" ht="15" hidden="1" customHeight="1" thickBot="1" x14ac:dyDescent="0.35">
      <c r="A168" s="80"/>
      <c r="C168" s="80"/>
      <c r="D168" s="80"/>
      <c r="E168" s="80"/>
      <c r="F168" s="59"/>
      <c r="G168" s="59"/>
      <c r="I168" s="59"/>
      <c r="J168" s="59"/>
      <c r="K168" s="83"/>
      <c r="L168" s="84"/>
      <c r="M168" s="61"/>
      <c r="N168" s="72"/>
      <c r="O168" s="290"/>
      <c r="P168" s="291"/>
      <c r="Q168" s="292"/>
      <c r="R168" s="279" t="s">
        <v>178</v>
      </c>
      <c r="S168" s="280"/>
      <c r="T168" s="280"/>
      <c r="U168" s="280"/>
      <c r="V168" s="280"/>
      <c r="W168" s="280"/>
      <c r="X168" s="90"/>
      <c r="Y168" s="90"/>
      <c r="Z168" s="90"/>
      <c r="BF168" s="91"/>
    </row>
    <row r="169" spans="1:60" ht="14.4" hidden="1" customHeight="1" x14ac:dyDescent="0.3">
      <c r="A169" s="80"/>
      <c r="C169" s="80"/>
      <c r="D169" s="80"/>
      <c r="E169" s="80"/>
      <c r="F169" s="59"/>
      <c r="G169" s="59"/>
      <c r="O169" s="1"/>
      <c r="AA169" s="54" t="e">
        <f t="shared" ref="AA169:BE169" si="95">COUNTIFS(AA11:AA33,"",$F$11:$F$16,$O$170)</f>
        <v>#VALUE!</v>
      </c>
      <c r="AB169" s="54" t="e">
        <f t="shared" si="95"/>
        <v>#VALUE!</v>
      </c>
      <c r="AC169" s="54" t="e">
        <f t="shared" si="95"/>
        <v>#VALUE!</v>
      </c>
      <c r="AD169" s="54" t="e">
        <f t="shared" si="95"/>
        <v>#VALUE!</v>
      </c>
      <c r="AE169" s="54" t="e">
        <f t="shared" si="95"/>
        <v>#VALUE!</v>
      </c>
      <c r="AF169" s="54" t="e">
        <f t="shared" si="95"/>
        <v>#VALUE!</v>
      </c>
      <c r="AG169" s="54" t="e">
        <f t="shared" si="95"/>
        <v>#VALUE!</v>
      </c>
      <c r="AH169" s="54" t="e">
        <f t="shared" si="95"/>
        <v>#VALUE!</v>
      </c>
      <c r="AI169" s="54" t="e">
        <f t="shared" si="95"/>
        <v>#VALUE!</v>
      </c>
      <c r="AJ169" s="54" t="e">
        <f t="shared" si="95"/>
        <v>#VALUE!</v>
      </c>
      <c r="AK169" s="54" t="e">
        <f t="shared" si="95"/>
        <v>#VALUE!</v>
      </c>
      <c r="AL169" s="54" t="e">
        <f t="shared" si="95"/>
        <v>#VALUE!</v>
      </c>
      <c r="AM169" s="54" t="e">
        <f t="shared" si="95"/>
        <v>#VALUE!</v>
      </c>
      <c r="AN169" s="54" t="e">
        <f t="shared" si="95"/>
        <v>#VALUE!</v>
      </c>
      <c r="AO169" s="54" t="e">
        <f t="shared" si="95"/>
        <v>#VALUE!</v>
      </c>
      <c r="AP169" s="54" t="e">
        <f t="shared" si="95"/>
        <v>#VALUE!</v>
      </c>
      <c r="AQ169" s="54" t="e">
        <f t="shared" si="95"/>
        <v>#VALUE!</v>
      </c>
      <c r="AR169" s="54" t="e">
        <f t="shared" si="95"/>
        <v>#VALUE!</v>
      </c>
      <c r="AS169" s="54" t="e">
        <f t="shared" si="95"/>
        <v>#VALUE!</v>
      </c>
      <c r="AT169" s="54" t="e">
        <f t="shared" si="95"/>
        <v>#VALUE!</v>
      </c>
      <c r="AU169" s="54" t="e">
        <f t="shared" si="95"/>
        <v>#VALUE!</v>
      </c>
      <c r="AV169" s="54" t="e">
        <f t="shared" si="95"/>
        <v>#VALUE!</v>
      </c>
      <c r="AW169" s="54" t="e">
        <f t="shared" si="95"/>
        <v>#VALUE!</v>
      </c>
      <c r="AX169" s="54" t="e">
        <f t="shared" si="95"/>
        <v>#VALUE!</v>
      </c>
      <c r="AY169" s="54" t="e">
        <f t="shared" si="95"/>
        <v>#VALUE!</v>
      </c>
      <c r="AZ169" s="54" t="e">
        <f t="shared" si="95"/>
        <v>#VALUE!</v>
      </c>
      <c r="BA169" s="54" t="e">
        <f t="shared" si="95"/>
        <v>#VALUE!</v>
      </c>
      <c r="BB169" s="54" t="e">
        <f t="shared" si="95"/>
        <v>#VALUE!</v>
      </c>
      <c r="BC169" s="54" t="e">
        <f t="shared" si="95"/>
        <v>#VALUE!</v>
      </c>
      <c r="BD169" s="54" t="e">
        <f t="shared" si="95"/>
        <v>#VALUE!</v>
      </c>
      <c r="BE169" s="54" t="e">
        <f t="shared" si="95"/>
        <v>#VALUE!</v>
      </c>
      <c r="BF169" s="45" t="str">
        <f>IFERROR(AVERAGE(AA169:BE169),"")</f>
        <v/>
      </c>
      <c r="BG169" s="55"/>
    </row>
    <row r="170" spans="1:60" ht="14.4" hidden="1" customHeight="1" x14ac:dyDescent="0.3">
      <c r="A170" s="80"/>
      <c r="C170" s="80"/>
      <c r="D170" s="80"/>
      <c r="E170" s="80"/>
      <c r="F170" s="59"/>
      <c r="G170" s="59"/>
      <c r="O170" s="295" t="s">
        <v>179</v>
      </c>
      <c r="P170" s="295"/>
      <c r="Q170" s="295"/>
      <c r="AA170" s="64" t="e">
        <f t="shared" ref="AA170:BE170" si="96">AA178+AA187+AA191+AA195+AA199+AA182+AA203</f>
        <v>#VALUE!</v>
      </c>
      <c r="AB170" s="64" t="e">
        <f t="shared" si="96"/>
        <v>#VALUE!</v>
      </c>
      <c r="AC170" s="64" t="e">
        <f t="shared" si="96"/>
        <v>#VALUE!</v>
      </c>
      <c r="AD170" s="64" t="e">
        <f t="shared" si="96"/>
        <v>#VALUE!</v>
      </c>
      <c r="AE170" s="64" t="e">
        <f t="shared" si="96"/>
        <v>#VALUE!</v>
      </c>
      <c r="AF170" s="64" t="e">
        <f t="shared" si="96"/>
        <v>#VALUE!</v>
      </c>
      <c r="AG170" s="64" t="e">
        <f t="shared" si="96"/>
        <v>#VALUE!</v>
      </c>
      <c r="AH170" s="64" t="e">
        <f t="shared" si="96"/>
        <v>#VALUE!</v>
      </c>
      <c r="AI170" s="64" t="e">
        <f t="shared" si="96"/>
        <v>#VALUE!</v>
      </c>
      <c r="AJ170" s="64" t="e">
        <f t="shared" si="96"/>
        <v>#VALUE!</v>
      </c>
      <c r="AK170" s="64" t="e">
        <f t="shared" si="96"/>
        <v>#VALUE!</v>
      </c>
      <c r="AL170" s="64" t="e">
        <f t="shared" si="96"/>
        <v>#VALUE!</v>
      </c>
      <c r="AM170" s="64" t="e">
        <f t="shared" si="96"/>
        <v>#VALUE!</v>
      </c>
      <c r="AN170" s="64" t="e">
        <f t="shared" si="96"/>
        <v>#VALUE!</v>
      </c>
      <c r="AO170" s="64" t="e">
        <f t="shared" si="96"/>
        <v>#VALUE!</v>
      </c>
      <c r="AP170" s="64" t="e">
        <f t="shared" si="96"/>
        <v>#VALUE!</v>
      </c>
      <c r="AQ170" s="64" t="e">
        <f t="shared" si="96"/>
        <v>#VALUE!</v>
      </c>
      <c r="AR170" s="64" t="e">
        <f t="shared" si="96"/>
        <v>#VALUE!</v>
      </c>
      <c r="AS170" s="64" t="e">
        <f t="shared" si="96"/>
        <v>#VALUE!</v>
      </c>
      <c r="AT170" s="64" t="e">
        <f t="shared" si="96"/>
        <v>#VALUE!</v>
      </c>
      <c r="AU170" s="64" t="e">
        <f t="shared" si="96"/>
        <v>#VALUE!</v>
      </c>
      <c r="AV170" s="64" t="e">
        <f t="shared" si="96"/>
        <v>#VALUE!</v>
      </c>
      <c r="AW170" s="64" t="e">
        <f t="shared" si="96"/>
        <v>#VALUE!</v>
      </c>
      <c r="AX170" s="64" t="e">
        <f t="shared" si="96"/>
        <v>#VALUE!</v>
      </c>
      <c r="AY170" s="64" t="e">
        <f t="shared" si="96"/>
        <v>#VALUE!</v>
      </c>
      <c r="AZ170" s="64" t="e">
        <f t="shared" si="96"/>
        <v>#VALUE!</v>
      </c>
      <c r="BA170" s="64" t="e">
        <f t="shared" si="96"/>
        <v>#VALUE!</v>
      </c>
      <c r="BB170" s="64" t="e">
        <f t="shared" si="96"/>
        <v>#VALUE!</v>
      </c>
      <c r="BC170" s="64" t="e">
        <f t="shared" si="96"/>
        <v>#VALUE!</v>
      </c>
      <c r="BD170" s="64" t="e">
        <f t="shared" si="96"/>
        <v>#VALUE!</v>
      </c>
      <c r="BE170" s="64" t="e">
        <f t="shared" si="96"/>
        <v>#VALUE!</v>
      </c>
      <c r="BF170" s="45" t="e">
        <f>MAX(AA170:BE170)</f>
        <v>#VALUE!</v>
      </c>
      <c r="BG170" s="55"/>
    </row>
    <row r="171" spans="1:60" ht="14.4" hidden="1" customHeight="1" x14ac:dyDescent="0.3">
      <c r="A171" s="80"/>
      <c r="C171" s="80"/>
      <c r="D171" s="80"/>
      <c r="E171" s="80"/>
      <c r="F171" s="59"/>
      <c r="G171" s="59"/>
      <c r="O171" s="284" t="str">
        <f>O170&amp;"'s  Team"</f>
        <v>Ali's  Team</v>
      </c>
      <c r="P171" s="285"/>
      <c r="Q171" s="286"/>
      <c r="R171" s="279" t="s">
        <v>27</v>
      </c>
      <c r="S171" s="280"/>
      <c r="T171" s="280"/>
      <c r="U171" s="280"/>
      <c r="V171" s="280"/>
      <c r="W171" s="280"/>
      <c r="X171" s="79"/>
      <c r="Y171" s="79"/>
      <c r="Z171" s="79"/>
      <c r="AA171" s="64" t="e">
        <f t="shared" ref="AA171:BE173" si="97">AA179+AA188+AA192+AA200+AA183+AA196+AA204</f>
        <v>#VALUE!</v>
      </c>
      <c r="AB171" s="64" t="e">
        <f t="shared" si="97"/>
        <v>#VALUE!</v>
      </c>
      <c r="AC171" s="64" t="e">
        <f t="shared" si="97"/>
        <v>#VALUE!</v>
      </c>
      <c r="AD171" s="64" t="e">
        <f t="shared" si="97"/>
        <v>#VALUE!</v>
      </c>
      <c r="AE171" s="64" t="e">
        <f t="shared" si="97"/>
        <v>#VALUE!</v>
      </c>
      <c r="AF171" s="64" t="e">
        <f t="shared" si="97"/>
        <v>#VALUE!</v>
      </c>
      <c r="AG171" s="64" t="e">
        <f t="shared" si="97"/>
        <v>#VALUE!</v>
      </c>
      <c r="AH171" s="64" t="e">
        <f t="shared" si="97"/>
        <v>#VALUE!</v>
      </c>
      <c r="AI171" s="64" t="e">
        <f t="shared" si="97"/>
        <v>#VALUE!</v>
      </c>
      <c r="AJ171" s="64" t="e">
        <f t="shared" si="97"/>
        <v>#VALUE!</v>
      </c>
      <c r="AK171" s="64" t="e">
        <f t="shared" si="97"/>
        <v>#VALUE!</v>
      </c>
      <c r="AL171" s="64" t="e">
        <f t="shared" si="97"/>
        <v>#VALUE!</v>
      </c>
      <c r="AM171" s="64" t="e">
        <f t="shared" si="97"/>
        <v>#VALUE!</v>
      </c>
      <c r="AN171" s="64" t="e">
        <f t="shared" si="97"/>
        <v>#VALUE!</v>
      </c>
      <c r="AO171" s="64" t="e">
        <f t="shared" si="97"/>
        <v>#VALUE!</v>
      </c>
      <c r="AP171" s="64" t="e">
        <f t="shared" si="97"/>
        <v>#VALUE!</v>
      </c>
      <c r="AQ171" s="64" t="e">
        <f t="shared" si="97"/>
        <v>#VALUE!</v>
      </c>
      <c r="AR171" s="64" t="e">
        <f t="shared" si="97"/>
        <v>#VALUE!</v>
      </c>
      <c r="AS171" s="64" t="e">
        <f t="shared" si="97"/>
        <v>#VALUE!</v>
      </c>
      <c r="AT171" s="64" t="e">
        <f t="shared" si="97"/>
        <v>#VALUE!</v>
      </c>
      <c r="AU171" s="64" t="e">
        <f t="shared" si="97"/>
        <v>#VALUE!</v>
      </c>
      <c r="AV171" s="64" t="e">
        <f t="shared" si="97"/>
        <v>#VALUE!</v>
      </c>
      <c r="AW171" s="64" t="e">
        <f t="shared" si="97"/>
        <v>#VALUE!</v>
      </c>
      <c r="AX171" s="64" t="e">
        <f t="shared" si="97"/>
        <v>#VALUE!</v>
      </c>
      <c r="AY171" s="64" t="e">
        <f t="shared" si="97"/>
        <v>#VALUE!</v>
      </c>
      <c r="AZ171" s="64" t="e">
        <f t="shared" si="97"/>
        <v>#VALUE!</v>
      </c>
      <c r="BA171" s="64" t="e">
        <f t="shared" si="97"/>
        <v>#VALUE!</v>
      </c>
      <c r="BB171" s="64" t="e">
        <f t="shared" si="97"/>
        <v>#VALUE!</v>
      </c>
      <c r="BC171" s="64" t="e">
        <f t="shared" si="97"/>
        <v>#VALUE!</v>
      </c>
      <c r="BD171" s="64" t="e">
        <f t="shared" si="97"/>
        <v>#VALUE!</v>
      </c>
      <c r="BE171" s="64" t="e">
        <f t="shared" si="97"/>
        <v>#VALUE!</v>
      </c>
      <c r="BF171" s="45" t="e">
        <f>MAX(AA171:BE171)</f>
        <v>#VALUE!</v>
      </c>
      <c r="BG171" s="55"/>
    </row>
    <row r="172" spans="1:60" ht="14.4" hidden="1" customHeight="1" x14ac:dyDescent="0.3">
      <c r="A172" s="80"/>
      <c r="C172" s="80"/>
      <c r="D172" s="80"/>
      <c r="E172" s="80"/>
      <c r="F172" s="59"/>
      <c r="G172" s="59"/>
      <c r="O172" s="287"/>
      <c r="P172" s="288"/>
      <c r="Q172" s="289"/>
      <c r="R172" s="279" t="s">
        <v>64</v>
      </c>
      <c r="S172" s="280"/>
      <c r="T172" s="280"/>
      <c r="U172" s="280"/>
      <c r="V172" s="280"/>
      <c r="W172" s="280"/>
      <c r="X172" s="79"/>
      <c r="Y172" s="79"/>
      <c r="Z172" s="79"/>
      <c r="AA172" s="64" t="e">
        <f t="shared" si="97"/>
        <v>#VALUE!</v>
      </c>
      <c r="AB172" s="64" t="e">
        <f t="shared" si="97"/>
        <v>#VALUE!</v>
      </c>
      <c r="AC172" s="64" t="e">
        <f t="shared" si="97"/>
        <v>#VALUE!</v>
      </c>
      <c r="AD172" s="64" t="e">
        <f t="shared" si="97"/>
        <v>#VALUE!</v>
      </c>
      <c r="AE172" s="64" t="e">
        <f t="shared" si="97"/>
        <v>#VALUE!</v>
      </c>
      <c r="AF172" s="64" t="e">
        <f t="shared" si="97"/>
        <v>#VALUE!</v>
      </c>
      <c r="AG172" s="64" t="e">
        <f t="shared" si="97"/>
        <v>#VALUE!</v>
      </c>
      <c r="AH172" s="64" t="e">
        <f t="shared" si="97"/>
        <v>#VALUE!</v>
      </c>
      <c r="AI172" s="64" t="e">
        <f t="shared" si="97"/>
        <v>#VALUE!</v>
      </c>
      <c r="AJ172" s="64" t="e">
        <f t="shared" si="97"/>
        <v>#VALUE!</v>
      </c>
      <c r="AK172" s="64" t="e">
        <f t="shared" si="97"/>
        <v>#VALUE!</v>
      </c>
      <c r="AL172" s="64" t="e">
        <f t="shared" si="97"/>
        <v>#VALUE!</v>
      </c>
      <c r="AM172" s="64" t="e">
        <f t="shared" si="97"/>
        <v>#VALUE!</v>
      </c>
      <c r="AN172" s="64" t="e">
        <f t="shared" si="97"/>
        <v>#VALUE!</v>
      </c>
      <c r="AO172" s="64" t="e">
        <f t="shared" si="97"/>
        <v>#VALUE!</v>
      </c>
      <c r="AP172" s="64" t="e">
        <f t="shared" si="97"/>
        <v>#VALUE!</v>
      </c>
      <c r="AQ172" s="64" t="e">
        <f t="shared" si="97"/>
        <v>#VALUE!</v>
      </c>
      <c r="AR172" s="64" t="e">
        <f t="shared" si="97"/>
        <v>#VALUE!</v>
      </c>
      <c r="AS172" s="64" t="e">
        <f t="shared" si="97"/>
        <v>#VALUE!</v>
      </c>
      <c r="AT172" s="64" t="e">
        <f t="shared" si="97"/>
        <v>#VALUE!</v>
      </c>
      <c r="AU172" s="64" t="e">
        <f t="shared" si="97"/>
        <v>#VALUE!</v>
      </c>
      <c r="AV172" s="64" t="e">
        <f t="shared" si="97"/>
        <v>#VALUE!</v>
      </c>
      <c r="AW172" s="64" t="e">
        <f t="shared" si="97"/>
        <v>#VALUE!</v>
      </c>
      <c r="AX172" s="64" t="e">
        <f t="shared" si="97"/>
        <v>#VALUE!</v>
      </c>
      <c r="AY172" s="64" t="e">
        <f t="shared" si="97"/>
        <v>#VALUE!</v>
      </c>
      <c r="AZ172" s="64" t="e">
        <f t="shared" si="97"/>
        <v>#VALUE!</v>
      </c>
      <c r="BA172" s="64" t="e">
        <f t="shared" si="97"/>
        <v>#VALUE!</v>
      </c>
      <c r="BB172" s="64" t="e">
        <f t="shared" si="97"/>
        <v>#VALUE!</v>
      </c>
      <c r="BC172" s="64" t="e">
        <f t="shared" si="97"/>
        <v>#VALUE!</v>
      </c>
      <c r="BD172" s="64" t="e">
        <f t="shared" si="97"/>
        <v>#VALUE!</v>
      </c>
      <c r="BE172" s="64" t="e">
        <f t="shared" si="97"/>
        <v>#VALUE!</v>
      </c>
      <c r="BF172" s="45" t="e">
        <f>MAX(AA172:BE172)</f>
        <v>#VALUE!</v>
      </c>
      <c r="BG172" s="55"/>
    </row>
    <row r="173" spans="1:60" ht="14.4" hidden="1" customHeight="1" x14ac:dyDescent="0.3">
      <c r="A173" s="80"/>
      <c r="C173" s="80"/>
      <c r="D173" s="80"/>
      <c r="E173" s="80"/>
      <c r="F173" s="59"/>
      <c r="G173" s="59"/>
      <c r="O173" s="287"/>
      <c r="P173" s="288"/>
      <c r="Q173" s="289"/>
      <c r="R173" s="279" t="s">
        <v>66</v>
      </c>
      <c r="S173" s="280"/>
      <c r="T173" s="280"/>
      <c r="U173" s="280"/>
      <c r="V173" s="280"/>
      <c r="W173" s="280"/>
      <c r="X173" s="79"/>
      <c r="Y173" s="79"/>
      <c r="Z173" s="79"/>
      <c r="AA173" s="64" t="e">
        <f t="shared" si="97"/>
        <v>#VALUE!</v>
      </c>
      <c r="AB173" s="64" t="e">
        <f t="shared" si="97"/>
        <v>#VALUE!</v>
      </c>
      <c r="AC173" s="64" t="e">
        <f t="shared" si="97"/>
        <v>#VALUE!</v>
      </c>
      <c r="AD173" s="64" t="e">
        <f t="shared" si="97"/>
        <v>#VALUE!</v>
      </c>
      <c r="AE173" s="64" t="e">
        <f t="shared" si="97"/>
        <v>#VALUE!</v>
      </c>
      <c r="AF173" s="64" t="e">
        <f t="shared" si="97"/>
        <v>#VALUE!</v>
      </c>
      <c r="AG173" s="64" t="e">
        <f t="shared" si="97"/>
        <v>#VALUE!</v>
      </c>
      <c r="AH173" s="64" t="e">
        <f t="shared" si="97"/>
        <v>#VALUE!</v>
      </c>
      <c r="AI173" s="64" t="e">
        <f t="shared" si="97"/>
        <v>#VALUE!</v>
      </c>
      <c r="AJ173" s="64" t="e">
        <f t="shared" si="97"/>
        <v>#VALUE!</v>
      </c>
      <c r="AK173" s="64" t="e">
        <f t="shared" si="97"/>
        <v>#VALUE!</v>
      </c>
      <c r="AL173" s="64" t="e">
        <f t="shared" si="97"/>
        <v>#VALUE!</v>
      </c>
      <c r="AM173" s="64" t="e">
        <f t="shared" si="97"/>
        <v>#VALUE!</v>
      </c>
      <c r="AN173" s="64" t="e">
        <f t="shared" si="97"/>
        <v>#VALUE!</v>
      </c>
      <c r="AO173" s="64" t="e">
        <f t="shared" si="97"/>
        <v>#VALUE!</v>
      </c>
      <c r="AP173" s="64" t="e">
        <f t="shared" si="97"/>
        <v>#VALUE!</v>
      </c>
      <c r="AQ173" s="64" t="e">
        <f t="shared" si="97"/>
        <v>#VALUE!</v>
      </c>
      <c r="AR173" s="64" t="e">
        <f t="shared" si="97"/>
        <v>#VALUE!</v>
      </c>
      <c r="AS173" s="64" t="e">
        <f t="shared" si="97"/>
        <v>#VALUE!</v>
      </c>
      <c r="AT173" s="64" t="e">
        <f t="shared" si="97"/>
        <v>#VALUE!</v>
      </c>
      <c r="AU173" s="64" t="e">
        <f t="shared" si="97"/>
        <v>#VALUE!</v>
      </c>
      <c r="AV173" s="64" t="e">
        <f t="shared" si="97"/>
        <v>#VALUE!</v>
      </c>
      <c r="AW173" s="64" t="e">
        <f t="shared" si="97"/>
        <v>#VALUE!</v>
      </c>
      <c r="AX173" s="64" t="e">
        <f t="shared" si="97"/>
        <v>#VALUE!</v>
      </c>
      <c r="AY173" s="64" t="e">
        <f t="shared" si="97"/>
        <v>#VALUE!</v>
      </c>
      <c r="AZ173" s="64" t="e">
        <f t="shared" si="97"/>
        <v>#VALUE!</v>
      </c>
      <c r="BA173" s="64" t="e">
        <f t="shared" si="97"/>
        <v>#VALUE!</v>
      </c>
      <c r="BB173" s="64" t="e">
        <f t="shared" si="97"/>
        <v>#VALUE!</v>
      </c>
      <c r="BC173" s="64" t="e">
        <f t="shared" si="97"/>
        <v>#VALUE!</v>
      </c>
      <c r="BD173" s="64" t="e">
        <f t="shared" si="97"/>
        <v>#VALUE!</v>
      </c>
      <c r="BE173" s="64" t="e">
        <f t="shared" si="97"/>
        <v>#VALUE!</v>
      </c>
      <c r="BF173" s="45" t="e">
        <f>MAX(AA173:BE173)</f>
        <v>#VALUE!</v>
      </c>
      <c r="BG173" s="55"/>
    </row>
    <row r="174" spans="1:60" ht="14.4" hidden="1" customHeight="1" x14ac:dyDescent="0.3">
      <c r="A174" s="80"/>
      <c r="C174" s="80"/>
      <c r="D174" s="80"/>
      <c r="E174" s="80"/>
      <c r="F174" s="59"/>
      <c r="G174" s="59"/>
      <c r="O174" s="287"/>
      <c r="P174" s="288"/>
      <c r="Q174" s="289"/>
      <c r="R174" s="279" t="s">
        <v>69</v>
      </c>
      <c r="S174" s="280"/>
      <c r="T174" s="280"/>
      <c r="U174" s="280"/>
      <c r="V174" s="280"/>
      <c r="W174" s="280"/>
      <c r="X174" s="79"/>
      <c r="Y174" s="79"/>
      <c r="Z174" s="79"/>
      <c r="AA174" s="64" t="e">
        <f t="shared" ref="AA174:BE174" si="98">AA178+AA195+AA199</f>
        <v>#VALUE!</v>
      </c>
      <c r="AB174" s="64" t="e">
        <f t="shared" si="98"/>
        <v>#VALUE!</v>
      </c>
      <c r="AC174" s="64" t="e">
        <f t="shared" si="98"/>
        <v>#VALUE!</v>
      </c>
      <c r="AD174" s="64" t="e">
        <f t="shared" si="98"/>
        <v>#VALUE!</v>
      </c>
      <c r="AE174" s="64" t="e">
        <f t="shared" si="98"/>
        <v>#VALUE!</v>
      </c>
      <c r="AF174" s="64" t="e">
        <f t="shared" si="98"/>
        <v>#VALUE!</v>
      </c>
      <c r="AG174" s="64" t="e">
        <f t="shared" si="98"/>
        <v>#VALUE!</v>
      </c>
      <c r="AH174" s="64" t="e">
        <f t="shared" si="98"/>
        <v>#VALUE!</v>
      </c>
      <c r="AI174" s="64" t="e">
        <f t="shared" si="98"/>
        <v>#VALUE!</v>
      </c>
      <c r="AJ174" s="64" t="e">
        <f t="shared" si="98"/>
        <v>#VALUE!</v>
      </c>
      <c r="AK174" s="64" t="e">
        <f t="shared" si="98"/>
        <v>#VALUE!</v>
      </c>
      <c r="AL174" s="64" t="e">
        <f t="shared" si="98"/>
        <v>#VALUE!</v>
      </c>
      <c r="AM174" s="64" t="e">
        <f t="shared" si="98"/>
        <v>#VALUE!</v>
      </c>
      <c r="AN174" s="64" t="e">
        <f t="shared" si="98"/>
        <v>#VALUE!</v>
      </c>
      <c r="AO174" s="64" t="e">
        <f t="shared" si="98"/>
        <v>#VALUE!</v>
      </c>
      <c r="AP174" s="64" t="e">
        <f t="shared" si="98"/>
        <v>#VALUE!</v>
      </c>
      <c r="AQ174" s="64" t="e">
        <f t="shared" si="98"/>
        <v>#VALUE!</v>
      </c>
      <c r="AR174" s="64" t="e">
        <f t="shared" si="98"/>
        <v>#VALUE!</v>
      </c>
      <c r="AS174" s="64" t="e">
        <f t="shared" si="98"/>
        <v>#VALUE!</v>
      </c>
      <c r="AT174" s="64" t="e">
        <f t="shared" si="98"/>
        <v>#VALUE!</v>
      </c>
      <c r="AU174" s="64" t="e">
        <f t="shared" si="98"/>
        <v>#VALUE!</v>
      </c>
      <c r="AV174" s="64" t="e">
        <f t="shared" si="98"/>
        <v>#VALUE!</v>
      </c>
      <c r="AW174" s="64" t="e">
        <f t="shared" si="98"/>
        <v>#VALUE!</v>
      </c>
      <c r="AX174" s="64" t="e">
        <f t="shared" si="98"/>
        <v>#VALUE!</v>
      </c>
      <c r="AY174" s="64" t="e">
        <f t="shared" si="98"/>
        <v>#VALUE!</v>
      </c>
      <c r="AZ174" s="64" t="e">
        <f t="shared" si="98"/>
        <v>#VALUE!</v>
      </c>
      <c r="BA174" s="64" t="e">
        <f t="shared" si="98"/>
        <v>#VALUE!</v>
      </c>
      <c r="BB174" s="64" t="e">
        <f t="shared" si="98"/>
        <v>#VALUE!</v>
      </c>
      <c r="BC174" s="64" t="e">
        <f t="shared" si="98"/>
        <v>#VALUE!</v>
      </c>
      <c r="BD174" s="64" t="e">
        <f t="shared" si="98"/>
        <v>#VALUE!</v>
      </c>
      <c r="BE174" s="64" t="e">
        <f t="shared" si="98"/>
        <v>#VALUE!</v>
      </c>
      <c r="BF174" s="45" t="e">
        <f t="shared" ref="BF174:BF185" si="99">SUM(AA174:BE174)</f>
        <v>#VALUE!</v>
      </c>
      <c r="BG174" s="78" t="e">
        <f>BF174-SUMIFS($N$11:$N$115,$F$11:$F$115,$O$170)</f>
        <v>#VALUE!</v>
      </c>
    </row>
    <row r="175" spans="1:60" ht="14.4" hidden="1" customHeight="1" x14ac:dyDescent="0.3">
      <c r="A175" s="80"/>
      <c r="C175" s="80"/>
      <c r="D175" s="80"/>
      <c r="E175" s="80"/>
      <c r="F175" s="59"/>
      <c r="G175" s="80"/>
      <c r="O175" s="287"/>
      <c r="P175" s="288"/>
      <c r="Q175" s="289"/>
      <c r="R175" s="279" t="s">
        <v>72</v>
      </c>
      <c r="S175" s="280"/>
      <c r="T175" s="280"/>
      <c r="U175" s="280"/>
      <c r="V175" s="280"/>
      <c r="W175" s="280"/>
      <c r="X175" s="79"/>
      <c r="Y175" s="79"/>
      <c r="Z175" s="79"/>
      <c r="AA175" s="74" t="e">
        <f t="shared" ref="AA175:BE175" si="100">AA176+(AA177/2)</f>
        <v>#VALUE!</v>
      </c>
      <c r="AB175" s="74" t="e">
        <f t="shared" si="100"/>
        <v>#VALUE!</v>
      </c>
      <c r="AC175" s="74" t="e">
        <f t="shared" si="100"/>
        <v>#VALUE!</v>
      </c>
      <c r="AD175" s="74" t="e">
        <f t="shared" si="100"/>
        <v>#VALUE!</v>
      </c>
      <c r="AE175" s="74" t="e">
        <f t="shared" si="100"/>
        <v>#VALUE!</v>
      </c>
      <c r="AF175" s="74" t="e">
        <f t="shared" si="100"/>
        <v>#VALUE!</v>
      </c>
      <c r="AG175" s="74" t="e">
        <f t="shared" si="100"/>
        <v>#VALUE!</v>
      </c>
      <c r="AH175" s="74" t="e">
        <f t="shared" si="100"/>
        <v>#VALUE!</v>
      </c>
      <c r="AI175" s="74" t="e">
        <f t="shared" si="100"/>
        <v>#VALUE!</v>
      </c>
      <c r="AJ175" s="74" t="e">
        <f t="shared" si="100"/>
        <v>#VALUE!</v>
      </c>
      <c r="AK175" s="74" t="e">
        <f t="shared" si="100"/>
        <v>#VALUE!</v>
      </c>
      <c r="AL175" s="74" t="e">
        <f t="shared" si="100"/>
        <v>#VALUE!</v>
      </c>
      <c r="AM175" s="74" t="e">
        <f t="shared" si="100"/>
        <v>#VALUE!</v>
      </c>
      <c r="AN175" s="74" t="e">
        <f t="shared" si="100"/>
        <v>#VALUE!</v>
      </c>
      <c r="AO175" s="74" t="e">
        <f t="shared" si="100"/>
        <v>#VALUE!</v>
      </c>
      <c r="AP175" s="74" t="e">
        <f t="shared" si="100"/>
        <v>#VALUE!</v>
      </c>
      <c r="AQ175" s="74" t="e">
        <f t="shared" si="100"/>
        <v>#VALUE!</v>
      </c>
      <c r="AR175" s="74" t="e">
        <f t="shared" si="100"/>
        <v>#VALUE!</v>
      </c>
      <c r="AS175" s="74" t="e">
        <f t="shared" si="100"/>
        <v>#VALUE!</v>
      </c>
      <c r="AT175" s="74" t="e">
        <f t="shared" si="100"/>
        <v>#VALUE!</v>
      </c>
      <c r="AU175" s="74" t="e">
        <f t="shared" si="100"/>
        <v>#VALUE!</v>
      </c>
      <c r="AV175" s="74" t="e">
        <f t="shared" si="100"/>
        <v>#VALUE!</v>
      </c>
      <c r="AW175" s="74" t="e">
        <f t="shared" si="100"/>
        <v>#VALUE!</v>
      </c>
      <c r="AX175" s="74" t="e">
        <f t="shared" si="100"/>
        <v>#VALUE!</v>
      </c>
      <c r="AY175" s="74" t="e">
        <f t="shared" si="100"/>
        <v>#VALUE!</v>
      </c>
      <c r="AZ175" s="74" t="e">
        <f t="shared" si="100"/>
        <v>#VALUE!</v>
      </c>
      <c r="BA175" s="74" t="e">
        <f t="shared" si="100"/>
        <v>#VALUE!</v>
      </c>
      <c r="BB175" s="74" t="e">
        <f t="shared" si="100"/>
        <v>#VALUE!</v>
      </c>
      <c r="BC175" s="74" t="e">
        <f t="shared" si="100"/>
        <v>#VALUE!</v>
      </c>
      <c r="BD175" s="74" t="e">
        <f t="shared" si="100"/>
        <v>#VALUE!</v>
      </c>
      <c r="BE175" s="74" t="e">
        <f t="shared" si="100"/>
        <v>#VALUE!</v>
      </c>
      <c r="BF175" s="75" t="e">
        <f t="shared" si="99"/>
        <v>#VALUE!</v>
      </c>
      <c r="BG175" s="55"/>
    </row>
    <row r="176" spans="1:60" ht="14.4" hidden="1" customHeight="1" x14ac:dyDescent="0.3">
      <c r="A176" s="80"/>
      <c r="C176" s="80"/>
      <c r="D176" s="80"/>
      <c r="E176" s="80"/>
      <c r="F176" s="80"/>
      <c r="G176" s="80"/>
      <c r="O176" s="287"/>
      <c r="P176" s="288"/>
      <c r="Q176" s="289"/>
      <c r="R176" s="279" t="s">
        <v>74</v>
      </c>
      <c r="S176" s="280"/>
      <c r="T176" s="280"/>
      <c r="U176" s="280"/>
      <c r="V176" s="280"/>
      <c r="W176" s="280"/>
      <c r="X176" s="79"/>
      <c r="Y176" s="79"/>
      <c r="Z176" s="79"/>
      <c r="AA176" s="64" t="e">
        <f t="shared" ref="AA176:BE177" si="101">AA180+AA197+AA201</f>
        <v>#VALUE!</v>
      </c>
      <c r="AB176" s="64" t="e">
        <f t="shared" si="101"/>
        <v>#VALUE!</v>
      </c>
      <c r="AC176" s="64" t="e">
        <f t="shared" si="101"/>
        <v>#VALUE!</v>
      </c>
      <c r="AD176" s="64" t="e">
        <f t="shared" si="101"/>
        <v>#VALUE!</v>
      </c>
      <c r="AE176" s="64" t="e">
        <f t="shared" si="101"/>
        <v>#VALUE!</v>
      </c>
      <c r="AF176" s="64" t="e">
        <f t="shared" si="101"/>
        <v>#VALUE!</v>
      </c>
      <c r="AG176" s="64" t="e">
        <f t="shared" si="101"/>
        <v>#VALUE!</v>
      </c>
      <c r="AH176" s="64" t="e">
        <f t="shared" si="101"/>
        <v>#VALUE!</v>
      </c>
      <c r="AI176" s="64" t="e">
        <f t="shared" si="101"/>
        <v>#VALUE!</v>
      </c>
      <c r="AJ176" s="64" t="e">
        <f t="shared" si="101"/>
        <v>#VALUE!</v>
      </c>
      <c r="AK176" s="64" t="e">
        <f t="shared" si="101"/>
        <v>#VALUE!</v>
      </c>
      <c r="AL176" s="64" t="e">
        <f t="shared" si="101"/>
        <v>#VALUE!</v>
      </c>
      <c r="AM176" s="64" t="e">
        <f t="shared" si="101"/>
        <v>#VALUE!</v>
      </c>
      <c r="AN176" s="64" t="e">
        <f t="shared" si="101"/>
        <v>#VALUE!</v>
      </c>
      <c r="AO176" s="64" t="e">
        <f t="shared" si="101"/>
        <v>#VALUE!</v>
      </c>
      <c r="AP176" s="64" t="e">
        <f t="shared" si="101"/>
        <v>#VALUE!</v>
      </c>
      <c r="AQ176" s="64" t="e">
        <f t="shared" si="101"/>
        <v>#VALUE!</v>
      </c>
      <c r="AR176" s="64" t="e">
        <f t="shared" si="101"/>
        <v>#VALUE!</v>
      </c>
      <c r="AS176" s="64" t="e">
        <f t="shared" si="101"/>
        <v>#VALUE!</v>
      </c>
      <c r="AT176" s="64" t="e">
        <f t="shared" si="101"/>
        <v>#VALUE!</v>
      </c>
      <c r="AU176" s="64" t="e">
        <f t="shared" si="101"/>
        <v>#VALUE!</v>
      </c>
      <c r="AV176" s="64" t="e">
        <f t="shared" si="101"/>
        <v>#VALUE!</v>
      </c>
      <c r="AW176" s="64" t="e">
        <f t="shared" si="101"/>
        <v>#VALUE!</v>
      </c>
      <c r="AX176" s="64" t="e">
        <f t="shared" si="101"/>
        <v>#VALUE!</v>
      </c>
      <c r="AY176" s="64" t="e">
        <f t="shared" si="101"/>
        <v>#VALUE!</v>
      </c>
      <c r="AZ176" s="64" t="e">
        <f t="shared" si="101"/>
        <v>#VALUE!</v>
      </c>
      <c r="BA176" s="64" t="e">
        <f t="shared" si="101"/>
        <v>#VALUE!</v>
      </c>
      <c r="BB176" s="64" t="e">
        <f t="shared" si="101"/>
        <v>#VALUE!</v>
      </c>
      <c r="BC176" s="64" t="e">
        <f t="shared" si="101"/>
        <v>#VALUE!</v>
      </c>
      <c r="BD176" s="64" t="e">
        <f t="shared" si="101"/>
        <v>#VALUE!</v>
      </c>
      <c r="BE176" s="64" t="e">
        <f t="shared" si="101"/>
        <v>#VALUE!</v>
      </c>
      <c r="BF176" s="45" t="e">
        <f t="shared" si="99"/>
        <v>#VALUE!</v>
      </c>
      <c r="BG176" s="55"/>
    </row>
    <row r="177" spans="1:59" ht="14.4" hidden="1" customHeight="1" x14ac:dyDescent="0.3">
      <c r="A177" s="80"/>
      <c r="C177" s="80"/>
      <c r="D177" s="80"/>
      <c r="E177" s="80"/>
      <c r="F177" s="80"/>
      <c r="G177" s="80"/>
      <c r="O177" s="287"/>
      <c r="P177" s="288"/>
      <c r="Q177" s="289"/>
      <c r="R177" s="279" t="s">
        <v>76</v>
      </c>
      <c r="S177" s="280"/>
      <c r="T177" s="280"/>
      <c r="U177" s="280"/>
      <c r="V177" s="280"/>
      <c r="W177" s="280"/>
      <c r="X177" s="79"/>
      <c r="Y177" s="79"/>
      <c r="Z177" s="79"/>
      <c r="AA177" s="64" t="e">
        <f t="shared" si="101"/>
        <v>#VALUE!</v>
      </c>
      <c r="AB177" s="64" t="e">
        <f t="shared" si="101"/>
        <v>#VALUE!</v>
      </c>
      <c r="AC177" s="64" t="e">
        <f t="shared" si="101"/>
        <v>#VALUE!</v>
      </c>
      <c r="AD177" s="64" t="e">
        <f t="shared" si="101"/>
        <v>#VALUE!</v>
      </c>
      <c r="AE177" s="64" t="e">
        <f t="shared" si="101"/>
        <v>#VALUE!</v>
      </c>
      <c r="AF177" s="64" t="e">
        <f t="shared" si="101"/>
        <v>#VALUE!</v>
      </c>
      <c r="AG177" s="64" t="e">
        <f t="shared" si="101"/>
        <v>#VALUE!</v>
      </c>
      <c r="AH177" s="64" t="e">
        <f t="shared" si="101"/>
        <v>#VALUE!</v>
      </c>
      <c r="AI177" s="64" t="e">
        <f t="shared" si="101"/>
        <v>#VALUE!</v>
      </c>
      <c r="AJ177" s="64" t="e">
        <f t="shared" si="101"/>
        <v>#VALUE!</v>
      </c>
      <c r="AK177" s="64" t="e">
        <f t="shared" si="101"/>
        <v>#VALUE!</v>
      </c>
      <c r="AL177" s="64" t="e">
        <f t="shared" si="101"/>
        <v>#VALUE!</v>
      </c>
      <c r="AM177" s="64" t="e">
        <f t="shared" si="101"/>
        <v>#VALUE!</v>
      </c>
      <c r="AN177" s="64" t="e">
        <f t="shared" si="101"/>
        <v>#VALUE!</v>
      </c>
      <c r="AO177" s="64" t="e">
        <f t="shared" si="101"/>
        <v>#VALUE!</v>
      </c>
      <c r="AP177" s="64" t="e">
        <f t="shared" si="101"/>
        <v>#VALUE!</v>
      </c>
      <c r="AQ177" s="64" t="e">
        <f t="shared" si="101"/>
        <v>#VALUE!</v>
      </c>
      <c r="AR177" s="64" t="e">
        <f t="shared" si="101"/>
        <v>#VALUE!</v>
      </c>
      <c r="AS177" s="64" t="e">
        <f t="shared" si="101"/>
        <v>#VALUE!</v>
      </c>
      <c r="AT177" s="64" t="e">
        <f t="shared" si="101"/>
        <v>#VALUE!</v>
      </c>
      <c r="AU177" s="64" t="e">
        <f t="shared" si="101"/>
        <v>#VALUE!</v>
      </c>
      <c r="AV177" s="64" t="e">
        <f t="shared" si="101"/>
        <v>#VALUE!</v>
      </c>
      <c r="AW177" s="64" t="e">
        <f t="shared" si="101"/>
        <v>#VALUE!</v>
      </c>
      <c r="AX177" s="64" t="e">
        <f t="shared" si="101"/>
        <v>#VALUE!</v>
      </c>
      <c r="AY177" s="64" t="e">
        <f t="shared" si="101"/>
        <v>#VALUE!</v>
      </c>
      <c r="AZ177" s="64" t="e">
        <f t="shared" si="101"/>
        <v>#VALUE!</v>
      </c>
      <c r="BA177" s="64" t="e">
        <f t="shared" si="101"/>
        <v>#VALUE!</v>
      </c>
      <c r="BB177" s="64" t="e">
        <f t="shared" si="101"/>
        <v>#VALUE!</v>
      </c>
      <c r="BC177" s="64" t="e">
        <f t="shared" si="101"/>
        <v>#VALUE!</v>
      </c>
      <c r="BD177" s="64" t="e">
        <f t="shared" si="101"/>
        <v>#VALUE!</v>
      </c>
      <c r="BE177" s="64" t="e">
        <f t="shared" si="101"/>
        <v>#VALUE!</v>
      </c>
      <c r="BF177" s="45" t="e">
        <f t="shared" si="99"/>
        <v>#VALUE!</v>
      </c>
      <c r="BG177" s="55"/>
    </row>
    <row r="178" spans="1:59" ht="14.4" hidden="1" customHeight="1" x14ac:dyDescent="0.3">
      <c r="A178" s="80"/>
      <c r="C178" s="80"/>
      <c r="D178" s="80"/>
      <c r="E178" s="80"/>
      <c r="F178" s="59"/>
      <c r="G178" s="59"/>
      <c r="O178" s="287"/>
      <c r="P178" s="288"/>
      <c r="Q178" s="289"/>
      <c r="R178" s="279" t="s">
        <v>79</v>
      </c>
      <c r="S178" s="280"/>
      <c r="T178" s="280"/>
      <c r="U178" s="280"/>
      <c r="V178" s="280"/>
      <c r="W178" s="280"/>
      <c r="X178" s="79"/>
      <c r="Y178" s="79"/>
      <c r="Z178" s="79"/>
      <c r="AA178" s="64" t="e">
        <f t="shared" ref="AA178:BE178" si="102">COUNTIFS($F$11:$F$16,$O$170,AA11:AA33,"P")+COUNTIFS($F$11:$F$16,$O$170,AA11:AA33,"RP")+COUNTIFS($F$11:$F$16,$O$170,AA11:AA33,"T-RP")+COUNTIFS($F$11:$F$16,$O$170,AA11:AA33,"T")+COUNTIFS($F$11:$F$16,$O$170,AA11:AA33,"MU")+COUNTIFS($F$11:$F$16,$O$170,AA11:AA33,"T-MU")+COUNTIFS($F$11:$F$16,$O$170,AA11:AA33,"EL")+COUNTIFS($F$11:$F$16,$O$170,AA11:AA33,"T-EL")+COUNTIFS($F$11:$F$16,$O$170,AA11:AA33,"EL-MU")+COUNTIFS($F$11:$F$16,$O$170,AA11:AA33,"TR")+COUNTIFS($F$11:$F$16,$O$170,AA11:AA33,"TR-MU")+COUNTIFS($F$11:$F$16,$O$170,AA11:AA33,"TR-EL")+COUNTIFS($F$11:$F$16,$O$170,AA11:AA33,"TR-T")</f>
        <v>#VALUE!</v>
      </c>
      <c r="AB178" s="64" t="e">
        <f t="shared" si="102"/>
        <v>#VALUE!</v>
      </c>
      <c r="AC178" s="64" t="e">
        <f t="shared" si="102"/>
        <v>#VALUE!</v>
      </c>
      <c r="AD178" s="64" t="e">
        <f t="shared" si="102"/>
        <v>#VALUE!</v>
      </c>
      <c r="AE178" s="64" t="e">
        <f t="shared" si="102"/>
        <v>#VALUE!</v>
      </c>
      <c r="AF178" s="64" t="e">
        <f t="shared" si="102"/>
        <v>#VALUE!</v>
      </c>
      <c r="AG178" s="64" t="e">
        <f t="shared" si="102"/>
        <v>#VALUE!</v>
      </c>
      <c r="AH178" s="64" t="e">
        <f t="shared" si="102"/>
        <v>#VALUE!</v>
      </c>
      <c r="AI178" s="64" t="e">
        <f t="shared" si="102"/>
        <v>#VALUE!</v>
      </c>
      <c r="AJ178" s="64" t="e">
        <f t="shared" si="102"/>
        <v>#VALUE!</v>
      </c>
      <c r="AK178" s="64" t="e">
        <f t="shared" si="102"/>
        <v>#VALUE!</v>
      </c>
      <c r="AL178" s="64" t="e">
        <f t="shared" si="102"/>
        <v>#VALUE!</v>
      </c>
      <c r="AM178" s="64" t="e">
        <f t="shared" si="102"/>
        <v>#VALUE!</v>
      </c>
      <c r="AN178" s="64" t="e">
        <f t="shared" si="102"/>
        <v>#VALUE!</v>
      </c>
      <c r="AO178" s="64" t="e">
        <f t="shared" si="102"/>
        <v>#VALUE!</v>
      </c>
      <c r="AP178" s="64" t="e">
        <f t="shared" si="102"/>
        <v>#VALUE!</v>
      </c>
      <c r="AQ178" s="64" t="e">
        <f t="shared" si="102"/>
        <v>#VALUE!</v>
      </c>
      <c r="AR178" s="64" t="e">
        <f t="shared" si="102"/>
        <v>#VALUE!</v>
      </c>
      <c r="AS178" s="64" t="e">
        <f t="shared" si="102"/>
        <v>#VALUE!</v>
      </c>
      <c r="AT178" s="64" t="e">
        <f t="shared" si="102"/>
        <v>#VALUE!</v>
      </c>
      <c r="AU178" s="64" t="e">
        <f t="shared" si="102"/>
        <v>#VALUE!</v>
      </c>
      <c r="AV178" s="64" t="e">
        <f t="shared" si="102"/>
        <v>#VALUE!</v>
      </c>
      <c r="AW178" s="64" t="e">
        <f t="shared" si="102"/>
        <v>#VALUE!</v>
      </c>
      <c r="AX178" s="64" t="e">
        <f t="shared" si="102"/>
        <v>#VALUE!</v>
      </c>
      <c r="AY178" s="64" t="e">
        <f t="shared" si="102"/>
        <v>#VALUE!</v>
      </c>
      <c r="AZ178" s="64" t="e">
        <f t="shared" si="102"/>
        <v>#VALUE!</v>
      </c>
      <c r="BA178" s="64" t="e">
        <f t="shared" si="102"/>
        <v>#VALUE!</v>
      </c>
      <c r="BB178" s="64" t="e">
        <f t="shared" si="102"/>
        <v>#VALUE!</v>
      </c>
      <c r="BC178" s="64" t="e">
        <f t="shared" si="102"/>
        <v>#VALUE!</v>
      </c>
      <c r="BD178" s="64" t="e">
        <f t="shared" si="102"/>
        <v>#VALUE!</v>
      </c>
      <c r="BE178" s="64" t="e">
        <f t="shared" si="102"/>
        <v>#VALUE!</v>
      </c>
      <c r="BF178" s="45" t="e">
        <f t="shared" si="99"/>
        <v>#VALUE!</v>
      </c>
      <c r="BG178" s="78" t="e">
        <f>BF178-SUMIFS($O$11:$O$115,$F$11:$F$115,$O$170)</f>
        <v>#VALUE!</v>
      </c>
    </row>
    <row r="179" spans="1:59" ht="14.4" hidden="1" customHeight="1" x14ac:dyDescent="0.3">
      <c r="A179" s="80"/>
      <c r="C179" s="80"/>
      <c r="D179" s="80"/>
      <c r="E179" s="80"/>
      <c r="F179" s="59"/>
      <c r="G179" s="59"/>
      <c r="O179" s="287"/>
      <c r="P179" s="288"/>
      <c r="Q179" s="289"/>
      <c r="R179" s="279" t="s">
        <v>81</v>
      </c>
      <c r="S179" s="280"/>
      <c r="T179" s="280"/>
      <c r="U179" s="280"/>
      <c r="V179" s="280"/>
      <c r="W179" s="280"/>
      <c r="X179" s="79"/>
      <c r="Y179" s="79"/>
      <c r="Z179" s="79"/>
      <c r="AA179" s="74" t="e">
        <f t="shared" ref="AA179:BE179" si="103">AA180+(AA181/2)</f>
        <v>#VALUE!</v>
      </c>
      <c r="AB179" s="74" t="e">
        <f t="shared" si="103"/>
        <v>#VALUE!</v>
      </c>
      <c r="AC179" s="74" t="e">
        <f t="shared" si="103"/>
        <v>#VALUE!</v>
      </c>
      <c r="AD179" s="74" t="e">
        <f t="shared" si="103"/>
        <v>#VALUE!</v>
      </c>
      <c r="AE179" s="74" t="e">
        <f t="shared" si="103"/>
        <v>#VALUE!</v>
      </c>
      <c r="AF179" s="74" t="e">
        <f t="shared" si="103"/>
        <v>#VALUE!</v>
      </c>
      <c r="AG179" s="74" t="e">
        <f t="shared" si="103"/>
        <v>#VALUE!</v>
      </c>
      <c r="AH179" s="74" t="e">
        <f t="shared" si="103"/>
        <v>#VALUE!</v>
      </c>
      <c r="AI179" s="74" t="e">
        <f t="shared" si="103"/>
        <v>#VALUE!</v>
      </c>
      <c r="AJ179" s="74" t="e">
        <f t="shared" si="103"/>
        <v>#VALUE!</v>
      </c>
      <c r="AK179" s="74" t="e">
        <f t="shared" si="103"/>
        <v>#VALUE!</v>
      </c>
      <c r="AL179" s="74" t="e">
        <f t="shared" si="103"/>
        <v>#VALUE!</v>
      </c>
      <c r="AM179" s="74" t="e">
        <f t="shared" si="103"/>
        <v>#VALUE!</v>
      </c>
      <c r="AN179" s="74" t="e">
        <f t="shared" si="103"/>
        <v>#VALUE!</v>
      </c>
      <c r="AO179" s="74" t="e">
        <f t="shared" si="103"/>
        <v>#VALUE!</v>
      </c>
      <c r="AP179" s="74" t="e">
        <f t="shared" si="103"/>
        <v>#VALUE!</v>
      </c>
      <c r="AQ179" s="74" t="e">
        <f t="shared" si="103"/>
        <v>#VALUE!</v>
      </c>
      <c r="AR179" s="74" t="e">
        <f t="shared" si="103"/>
        <v>#VALUE!</v>
      </c>
      <c r="AS179" s="74" t="e">
        <f t="shared" si="103"/>
        <v>#VALUE!</v>
      </c>
      <c r="AT179" s="74" t="e">
        <f t="shared" si="103"/>
        <v>#VALUE!</v>
      </c>
      <c r="AU179" s="74" t="e">
        <f t="shared" si="103"/>
        <v>#VALUE!</v>
      </c>
      <c r="AV179" s="74" t="e">
        <f t="shared" si="103"/>
        <v>#VALUE!</v>
      </c>
      <c r="AW179" s="74" t="e">
        <f t="shared" si="103"/>
        <v>#VALUE!</v>
      </c>
      <c r="AX179" s="74" t="e">
        <f t="shared" si="103"/>
        <v>#VALUE!</v>
      </c>
      <c r="AY179" s="74" t="e">
        <f t="shared" si="103"/>
        <v>#VALUE!</v>
      </c>
      <c r="AZ179" s="74" t="e">
        <f t="shared" si="103"/>
        <v>#VALUE!</v>
      </c>
      <c r="BA179" s="74" t="e">
        <f t="shared" si="103"/>
        <v>#VALUE!</v>
      </c>
      <c r="BB179" s="74" t="e">
        <f t="shared" si="103"/>
        <v>#VALUE!</v>
      </c>
      <c r="BC179" s="74" t="e">
        <f t="shared" si="103"/>
        <v>#VALUE!</v>
      </c>
      <c r="BD179" s="74" t="e">
        <f t="shared" si="103"/>
        <v>#VALUE!</v>
      </c>
      <c r="BE179" s="74" t="e">
        <f t="shared" si="103"/>
        <v>#VALUE!</v>
      </c>
      <c r="BF179" s="75" t="e">
        <f t="shared" si="99"/>
        <v>#VALUE!</v>
      </c>
      <c r="BG179" s="55"/>
    </row>
    <row r="180" spans="1:59" ht="14.4" hidden="1" customHeight="1" x14ac:dyDescent="0.3">
      <c r="A180" s="80"/>
      <c r="C180" s="80"/>
      <c r="D180" s="80"/>
      <c r="E180" s="80"/>
      <c r="F180" s="59"/>
      <c r="G180" s="59"/>
      <c r="O180" s="287"/>
      <c r="P180" s="288"/>
      <c r="Q180" s="289"/>
      <c r="R180" s="279" t="s">
        <v>15</v>
      </c>
      <c r="S180" s="280"/>
      <c r="T180" s="280"/>
      <c r="U180" s="280"/>
      <c r="V180" s="280"/>
      <c r="W180" s="280"/>
      <c r="X180" s="79"/>
      <c r="Y180" s="79"/>
      <c r="Z180" s="79"/>
      <c r="AA180" s="64" t="e">
        <f t="shared" ref="AA180:BE180" si="104">COUNTIFS($F$11:$F$16,$O$170,$L$11:$L$16,"FT",AA$11:AA$33,"P")+COUNTIFS($F$11:$F$16,$O$170,$L$11:$L$16,"FT",AA$11:AA$33,"RP")+COUNTIFS($F$11:$F$16,$O$170,$L$11:$L$16,"FT",AA$11:AA$33,"T-RP")+COUNTIFS($F$11:$F$16,$O$170,$L$11:$L$16,"FT",AA$11:AA$33,"T")+COUNTIFS($F$11:$F$16,$O$170,$L$11:$L$16,"FT",AA$11:AA$33,"MU")+COUNTIFS($F$11:$F$16,$O$170,$L$11:$L$16,"FT",AA$11:AA$33,"T-MU")+COUNTIFS($F$11:$F$16,$O$170,$L$11:$L$16,"FT",AA$11:AA$33,"EL")+COUNTIFS($F$11:$F$16,$O$170,$L$11:$L$16,"FT",AA$11:AA$33,"T-EL")+COUNTIFS($F$11:$F$16,$O$170,$L$11:$L$16,"FT",AA$11:AA$33,"EL-MU")+COUNTIFS($F$11:$F$16,$O$170,$L$11:$L$16,"FT",AA$11:AA$33,"TR")+COUNTIFS($F$11:$F$16,$O$170,$L$11:$L$16,"FT",AA$11:AA$33,"TR-MU")+COUNTIFS($F$11:$F$16,$O$170,$L$11:$L$16,"FT",AA$11:AA$33,"TR-EL")+COUNTIFS($F$11:$F$16,$O$170,$L$11:$L$16,"FT",AA$11:AA$33,"TR-T")</f>
        <v>#VALUE!</v>
      </c>
      <c r="AB180" s="64" t="e">
        <f t="shared" si="104"/>
        <v>#VALUE!</v>
      </c>
      <c r="AC180" s="64" t="e">
        <f t="shared" si="104"/>
        <v>#VALUE!</v>
      </c>
      <c r="AD180" s="64" t="e">
        <f t="shared" si="104"/>
        <v>#VALUE!</v>
      </c>
      <c r="AE180" s="64" t="e">
        <f t="shared" si="104"/>
        <v>#VALUE!</v>
      </c>
      <c r="AF180" s="64" t="e">
        <f t="shared" si="104"/>
        <v>#VALUE!</v>
      </c>
      <c r="AG180" s="64" t="e">
        <f t="shared" si="104"/>
        <v>#VALUE!</v>
      </c>
      <c r="AH180" s="64" t="e">
        <f t="shared" si="104"/>
        <v>#VALUE!</v>
      </c>
      <c r="AI180" s="64" t="e">
        <f t="shared" si="104"/>
        <v>#VALUE!</v>
      </c>
      <c r="AJ180" s="64" t="e">
        <f t="shared" si="104"/>
        <v>#VALUE!</v>
      </c>
      <c r="AK180" s="64" t="e">
        <f t="shared" si="104"/>
        <v>#VALUE!</v>
      </c>
      <c r="AL180" s="64" t="e">
        <f t="shared" si="104"/>
        <v>#VALUE!</v>
      </c>
      <c r="AM180" s="64" t="e">
        <f t="shared" si="104"/>
        <v>#VALUE!</v>
      </c>
      <c r="AN180" s="64" t="e">
        <f t="shared" si="104"/>
        <v>#VALUE!</v>
      </c>
      <c r="AO180" s="64" t="e">
        <f t="shared" si="104"/>
        <v>#VALUE!</v>
      </c>
      <c r="AP180" s="64" t="e">
        <f t="shared" si="104"/>
        <v>#VALUE!</v>
      </c>
      <c r="AQ180" s="64" t="e">
        <f t="shared" si="104"/>
        <v>#VALUE!</v>
      </c>
      <c r="AR180" s="64" t="e">
        <f t="shared" si="104"/>
        <v>#VALUE!</v>
      </c>
      <c r="AS180" s="64" t="e">
        <f t="shared" si="104"/>
        <v>#VALUE!</v>
      </c>
      <c r="AT180" s="64" t="e">
        <f t="shared" si="104"/>
        <v>#VALUE!</v>
      </c>
      <c r="AU180" s="64" t="e">
        <f t="shared" si="104"/>
        <v>#VALUE!</v>
      </c>
      <c r="AV180" s="64" t="e">
        <f t="shared" si="104"/>
        <v>#VALUE!</v>
      </c>
      <c r="AW180" s="64" t="e">
        <f t="shared" si="104"/>
        <v>#VALUE!</v>
      </c>
      <c r="AX180" s="64" t="e">
        <f t="shared" si="104"/>
        <v>#VALUE!</v>
      </c>
      <c r="AY180" s="64" t="e">
        <f t="shared" si="104"/>
        <v>#VALUE!</v>
      </c>
      <c r="AZ180" s="64" t="e">
        <f t="shared" si="104"/>
        <v>#VALUE!</v>
      </c>
      <c r="BA180" s="64" t="e">
        <f t="shared" si="104"/>
        <v>#VALUE!</v>
      </c>
      <c r="BB180" s="64" t="e">
        <f t="shared" si="104"/>
        <v>#VALUE!</v>
      </c>
      <c r="BC180" s="64" t="e">
        <f t="shared" si="104"/>
        <v>#VALUE!</v>
      </c>
      <c r="BD180" s="64" t="e">
        <f t="shared" si="104"/>
        <v>#VALUE!</v>
      </c>
      <c r="BE180" s="64" t="e">
        <f t="shared" si="104"/>
        <v>#VALUE!</v>
      </c>
      <c r="BF180" s="45" t="e">
        <f t="shared" si="99"/>
        <v>#VALUE!</v>
      </c>
      <c r="BG180" s="55"/>
    </row>
    <row r="181" spans="1:59" ht="14.4" hidden="1" customHeight="1" x14ac:dyDescent="0.3">
      <c r="A181" s="80"/>
      <c r="C181" s="80"/>
      <c r="D181" s="80"/>
      <c r="E181" s="80"/>
      <c r="F181" s="59"/>
      <c r="G181" s="59"/>
      <c r="O181" s="287"/>
      <c r="P181" s="288"/>
      <c r="Q181" s="289"/>
      <c r="R181" s="279" t="s">
        <v>84</v>
      </c>
      <c r="S181" s="280"/>
      <c r="T181" s="280"/>
      <c r="U181" s="280"/>
      <c r="V181" s="280"/>
      <c r="W181" s="280"/>
      <c r="X181" s="79"/>
      <c r="Y181" s="79"/>
      <c r="Z181" s="79"/>
      <c r="AA181" s="64" t="e">
        <f t="shared" ref="AA181:BE181" si="105">COUNTIFS($F$11:$F$16,$O$170,$L$11:$L$16,"HT",AA$11:AA$33,"P")+COUNTIFS($F$11:$F$16,$O$170,$L$11:$L$16,"HT",AA$11:AA$33,"RP")+COUNTIFS($F$11:$F$16,$O$170,$L$11:$L$16,"HT",AA$11:AA$33,"T-RP")+COUNTIFS($F$11:$F$16,$O$170,$L$11:$L$16,"HT",AA$11:AA$33,"T")+COUNTIFS($F$11:$F$16,$O$170,$L$11:$L$16,"HT",AA$11:AA$33,"MU")+COUNTIFS($F$11:$F$16,$O$170,$L$11:$L$16,"HT",AA$11:AA$33,"T-MU")+COUNTIFS($F$11:$F$16,$O$170,$L$11:$L$16,"HT",AA$11:AA$33,"EL")+COUNTIFS($F$11:$F$16,$O$170,$L$11:$L$16,"HT",AA$11:AA$33,"T-EL")+COUNTIFS($F$11:$F$16,$O$170,$L$11:$L$16,"HT",AA$11:AA$33,"EL-MU")+COUNTIFS($F$11:$F$16,$O$170,$L$11:$L$16,"HT",AA$11:AA$33,"TR")+COUNTIFS($F$11:$F$16,$O$170,$L$11:$L$16,"HT",AA$11:AA$33,"TR-MU")+COUNTIFS($F$11:$F$16,$O$170,$L$11:$L$16,"HT",AA$11:AA$33,"TR-EL")+COUNTIFS($F$11:$F$16,$O$170,$L$11:$L$16,"HT",AA$11:AA$33,"TR-T")</f>
        <v>#VALUE!</v>
      </c>
      <c r="AB181" s="64" t="e">
        <f t="shared" si="105"/>
        <v>#VALUE!</v>
      </c>
      <c r="AC181" s="64" t="e">
        <f t="shared" si="105"/>
        <v>#VALUE!</v>
      </c>
      <c r="AD181" s="64" t="e">
        <f t="shared" si="105"/>
        <v>#VALUE!</v>
      </c>
      <c r="AE181" s="64" t="e">
        <f t="shared" si="105"/>
        <v>#VALUE!</v>
      </c>
      <c r="AF181" s="64" t="e">
        <f t="shared" si="105"/>
        <v>#VALUE!</v>
      </c>
      <c r="AG181" s="64" t="e">
        <f t="shared" si="105"/>
        <v>#VALUE!</v>
      </c>
      <c r="AH181" s="64" t="e">
        <f t="shared" si="105"/>
        <v>#VALUE!</v>
      </c>
      <c r="AI181" s="64" t="e">
        <f t="shared" si="105"/>
        <v>#VALUE!</v>
      </c>
      <c r="AJ181" s="64" t="e">
        <f t="shared" si="105"/>
        <v>#VALUE!</v>
      </c>
      <c r="AK181" s="64" t="e">
        <f t="shared" si="105"/>
        <v>#VALUE!</v>
      </c>
      <c r="AL181" s="64" t="e">
        <f t="shared" si="105"/>
        <v>#VALUE!</v>
      </c>
      <c r="AM181" s="64" t="e">
        <f t="shared" si="105"/>
        <v>#VALUE!</v>
      </c>
      <c r="AN181" s="64" t="e">
        <f t="shared" si="105"/>
        <v>#VALUE!</v>
      </c>
      <c r="AO181" s="64" t="e">
        <f t="shared" si="105"/>
        <v>#VALUE!</v>
      </c>
      <c r="AP181" s="64" t="e">
        <f t="shared" si="105"/>
        <v>#VALUE!</v>
      </c>
      <c r="AQ181" s="64" t="e">
        <f t="shared" si="105"/>
        <v>#VALUE!</v>
      </c>
      <c r="AR181" s="64" t="e">
        <f t="shared" si="105"/>
        <v>#VALUE!</v>
      </c>
      <c r="AS181" s="64" t="e">
        <f t="shared" si="105"/>
        <v>#VALUE!</v>
      </c>
      <c r="AT181" s="64" t="e">
        <f t="shared" si="105"/>
        <v>#VALUE!</v>
      </c>
      <c r="AU181" s="64" t="e">
        <f t="shared" si="105"/>
        <v>#VALUE!</v>
      </c>
      <c r="AV181" s="64" t="e">
        <f t="shared" si="105"/>
        <v>#VALUE!</v>
      </c>
      <c r="AW181" s="64" t="e">
        <f t="shared" si="105"/>
        <v>#VALUE!</v>
      </c>
      <c r="AX181" s="64" t="e">
        <f t="shared" si="105"/>
        <v>#VALUE!</v>
      </c>
      <c r="AY181" s="64" t="e">
        <f t="shared" si="105"/>
        <v>#VALUE!</v>
      </c>
      <c r="AZ181" s="64" t="e">
        <f t="shared" si="105"/>
        <v>#VALUE!</v>
      </c>
      <c r="BA181" s="64" t="e">
        <f t="shared" si="105"/>
        <v>#VALUE!</v>
      </c>
      <c r="BB181" s="64" t="e">
        <f t="shared" si="105"/>
        <v>#VALUE!</v>
      </c>
      <c r="BC181" s="64" t="e">
        <f t="shared" si="105"/>
        <v>#VALUE!</v>
      </c>
      <c r="BD181" s="64" t="e">
        <f t="shared" si="105"/>
        <v>#VALUE!</v>
      </c>
      <c r="BE181" s="64" t="e">
        <f t="shared" si="105"/>
        <v>#VALUE!</v>
      </c>
      <c r="BF181" s="45" t="e">
        <f t="shared" si="99"/>
        <v>#VALUE!</v>
      </c>
      <c r="BG181" s="55"/>
    </row>
    <row r="182" spans="1:59" ht="14.4" hidden="1" customHeight="1" x14ac:dyDescent="0.3">
      <c r="O182" s="287"/>
      <c r="P182" s="288"/>
      <c r="Q182" s="289"/>
      <c r="R182" s="279" t="s">
        <v>87</v>
      </c>
      <c r="S182" s="280"/>
      <c r="T182" s="280"/>
      <c r="U182" s="280"/>
      <c r="V182" s="280"/>
      <c r="W182" s="280"/>
      <c r="X182" s="79"/>
      <c r="Y182" s="79"/>
      <c r="Z182" s="79"/>
      <c r="AA182" s="64" t="e">
        <f t="shared" ref="AA182:BE182" si="106">COUNTIFS($F$11:$F$16,$O$170,AA$11:AA$33,"OFF")+COUNTIFS($F$11:$F$16,$O$170,AA$11:AA$33,"TR-OFF")</f>
        <v>#VALUE!</v>
      </c>
      <c r="AB182" s="64" t="e">
        <f t="shared" si="106"/>
        <v>#VALUE!</v>
      </c>
      <c r="AC182" s="64" t="e">
        <f t="shared" si="106"/>
        <v>#VALUE!</v>
      </c>
      <c r="AD182" s="64" t="e">
        <f t="shared" si="106"/>
        <v>#VALUE!</v>
      </c>
      <c r="AE182" s="64" t="e">
        <f t="shared" si="106"/>
        <v>#VALUE!</v>
      </c>
      <c r="AF182" s="64" t="e">
        <f t="shared" si="106"/>
        <v>#VALUE!</v>
      </c>
      <c r="AG182" s="64" t="e">
        <f t="shared" si="106"/>
        <v>#VALUE!</v>
      </c>
      <c r="AH182" s="64" t="e">
        <f t="shared" si="106"/>
        <v>#VALUE!</v>
      </c>
      <c r="AI182" s="64" t="e">
        <f t="shared" si="106"/>
        <v>#VALUE!</v>
      </c>
      <c r="AJ182" s="64" t="e">
        <f t="shared" si="106"/>
        <v>#VALUE!</v>
      </c>
      <c r="AK182" s="64" t="e">
        <f t="shared" si="106"/>
        <v>#VALUE!</v>
      </c>
      <c r="AL182" s="64" t="e">
        <f t="shared" si="106"/>
        <v>#VALUE!</v>
      </c>
      <c r="AM182" s="64" t="e">
        <f t="shared" si="106"/>
        <v>#VALUE!</v>
      </c>
      <c r="AN182" s="64" t="e">
        <f t="shared" si="106"/>
        <v>#VALUE!</v>
      </c>
      <c r="AO182" s="64" t="e">
        <f t="shared" si="106"/>
        <v>#VALUE!</v>
      </c>
      <c r="AP182" s="64" t="e">
        <f t="shared" si="106"/>
        <v>#VALUE!</v>
      </c>
      <c r="AQ182" s="64" t="e">
        <f t="shared" si="106"/>
        <v>#VALUE!</v>
      </c>
      <c r="AR182" s="64" t="e">
        <f t="shared" si="106"/>
        <v>#VALUE!</v>
      </c>
      <c r="AS182" s="64" t="e">
        <f t="shared" si="106"/>
        <v>#VALUE!</v>
      </c>
      <c r="AT182" s="64" t="e">
        <f t="shared" si="106"/>
        <v>#VALUE!</v>
      </c>
      <c r="AU182" s="64" t="e">
        <f t="shared" si="106"/>
        <v>#VALUE!</v>
      </c>
      <c r="AV182" s="64" t="e">
        <f t="shared" si="106"/>
        <v>#VALUE!</v>
      </c>
      <c r="AW182" s="64" t="e">
        <f t="shared" si="106"/>
        <v>#VALUE!</v>
      </c>
      <c r="AX182" s="64" t="e">
        <f t="shared" si="106"/>
        <v>#VALUE!</v>
      </c>
      <c r="AY182" s="64" t="e">
        <f t="shared" si="106"/>
        <v>#VALUE!</v>
      </c>
      <c r="AZ182" s="64" t="e">
        <f t="shared" si="106"/>
        <v>#VALUE!</v>
      </c>
      <c r="BA182" s="64" t="e">
        <f t="shared" si="106"/>
        <v>#VALUE!</v>
      </c>
      <c r="BB182" s="64" t="e">
        <f t="shared" si="106"/>
        <v>#VALUE!</v>
      </c>
      <c r="BC182" s="64" t="e">
        <f t="shared" si="106"/>
        <v>#VALUE!</v>
      </c>
      <c r="BD182" s="64" t="e">
        <f t="shared" si="106"/>
        <v>#VALUE!</v>
      </c>
      <c r="BE182" s="64" t="e">
        <f t="shared" si="106"/>
        <v>#VALUE!</v>
      </c>
      <c r="BF182" s="45" t="e">
        <f t="shared" si="99"/>
        <v>#VALUE!</v>
      </c>
      <c r="BG182" s="78" t="e">
        <f>BF182-SUMIFS($Q$11:$Q$115,$F$11:$F$115,$O$170)</f>
        <v>#VALUE!</v>
      </c>
    </row>
    <row r="183" spans="1:59" ht="14.4" hidden="1" customHeight="1" x14ac:dyDescent="0.3">
      <c r="F183" s="92"/>
      <c r="O183" s="287"/>
      <c r="P183" s="288"/>
      <c r="Q183" s="289"/>
      <c r="R183" s="279" t="s">
        <v>90</v>
      </c>
      <c r="S183" s="280"/>
      <c r="T183" s="280"/>
      <c r="U183" s="280"/>
      <c r="V183" s="280"/>
      <c r="W183" s="280"/>
      <c r="X183" s="79"/>
      <c r="Y183" s="79"/>
      <c r="Z183" s="79"/>
      <c r="AA183" s="74" t="e">
        <f t="shared" ref="AA183:BE183" si="107">AA184+(AA185/2)</f>
        <v>#VALUE!</v>
      </c>
      <c r="AB183" s="74" t="e">
        <f t="shared" si="107"/>
        <v>#VALUE!</v>
      </c>
      <c r="AC183" s="74" t="e">
        <f t="shared" si="107"/>
        <v>#VALUE!</v>
      </c>
      <c r="AD183" s="74" t="e">
        <f t="shared" si="107"/>
        <v>#VALUE!</v>
      </c>
      <c r="AE183" s="74" t="e">
        <f t="shared" si="107"/>
        <v>#VALUE!</v>
      </c>
      <c r="AF183" s="74" t="e">
        <f t="shared" si="107"/>
        <v>#VALUE!</v>
      </c>
      <c r="AG183" s="74" t="e">
        <f t="shared" si="107"/>
        <v>#VALUE!</v>
      </c>
      <c r="AH183" s="74" t="e">
        <f t="shared" si="107"/>
        <v>#VALUE!</v>
      </c>
      <c r="AI183" s="74" t="e">
        <f t="shared" si="107"/>
        <v>#VALUE!</v>
      </c>
      <c r="AJ183" s="74" t="e">
        <f t="shared" si="107"/>
        <v>#VALUE!</v>
      </c>
      <c r="AK183" s="74" t="e">
        <f t="shared" si="107"/>
        <v>#VALUE!</v>
      </c>
      <c r="AL183" s="74" t="e">
        <f t="shared" si="107"/>
        <v>#VALUE!</v>
      </c>
      <c r="AM183" s="74" t="e">
        <f t="shared" si="107"/>
        <v>#VALUE!</v>
      </c>
      <c r="AN183" s="74" t="e">
        <f t="shared" si="107"/>
        <v>#VALUE!</v>
      </c>
      <c r="AO183" s="74" t="e">
        <f t="shared" si="107"/>
        <v>#VALUE!</v>
      </c>
      <c r="AP183" s="74" t="e">
        <f t="shared" si="107"/>
        <v>#VALUE!</v>
      </c>
      <c r="AQ183" s="74" t="e">
        <f t="shared" si="107"/>
        <v>#VALUE!</v>
      </c>
      <c r="AR183" s="74" t="e">
        <f t="shared" si="107"/>
        <v>#VALUE!</v>
      </c>
      <c r="AS183" s="74" t="e">
        <f t="shared" si="107"/>
        <v>#VALUE!</v>
      </c>
      <c r="AT183" s="74" t="e">
        <f t="shared" si="107"/>
        <v>#VALUE!</v>
      </c>
      <c r="AU183" s="74" t="e">
        <f t="shared" si="107"/>
        <v>#VALUE!</v>
      </c>
      <c r="AV183" s="74" t="e">
        <f t="shared" si="107"/>
        <v>#VALUE!</v>
      </c>
      <c r="AW183" s="74" t="e">
        <f t="shared" si="107"/>
        <v>#VALUE!</v>
      </c>
      <c r="AX183" s="74" t="e">
        <f t="shared" si="107"/>
        <v>#VALUE!</v>
      </c>
      <c r="AY183" s="74" t="e">
        <f t="shared" si="107"/>
        <v>#VALUE!</v>
      </c>
      <c r="AZ183" s="74" t="e">
        <f t="shared" si="107"/>
        <v>#VALUE!</v>
      </c>
      <c r="BA183" s="74" t="e">
        <f t="shared" si="107"/>
        <v>#VALUE!</v>
      </c>
      <c r="BB183" s="74" t="e">
        <f t="shared" si="107"/>
        <v>#VALUE!</v>
      </c>
      <c r="BC183" s="74" t="e">
        <f t="shared" si="107"/>
        <v>#VALUE!</v>
      </c>
      <c r="BD183" s="74" t="e">
        <f t="shared" si="107"/>
        <v>#VALUE!</v>
      </c>
      <c r="BE183" s="74" t="e">
        <f t="shared" si="107"/>
        <v>#VALUE!</v>
      </c>
      <c r="BF183" s="75" t="e">
        <f t="shared" si="99"/>
        <v>#VALUE!</v>
      </c>
      <c r="BG183" s="55"/>
    </row>
    <row r="184" spans="1:59" ht="14.4" hidden="1" customHeight="1" x14ac:dyDescent="0.3">
      <c r="F184" s="92"/>
      <c r="O184" s="287"/>
      <c r="P184" s="288"/>
      <c r="Q184" s="289"/>
      <c r="R184" s="279" t="s">
        <v>31</v>
      </c>
      <c r="S184" s="280"/>
      <c r="T184" s="280"/>
      <c r="U184" s="280"/>
      <c r="V184" s="280"/>
      <c r="W184" s="280"/>
      <c r="X184" s="79"/>
      <c r="Y184" s="79"/>
      <c r="Z184" s="79"/>
      <c r="AA184" s="64" t="e">
        <f t="shared" ref="AA184:BE184" si="108">COUNTIFS($F$11:$F$16,$O$170,$L$11:$L$16,"FT",AA$11:AA$33,"OFF")+COUNTIFS($F$11:$F$16,$O$170,$L$11:$L$16,"FT",AA$11:AA$33,"TR-OFF")</f>
        <v>#VALUE!</v>
      </c>
      <c r="AB184" s="64" t="e">
        <f t="shared" si="108"/>
        <v>#VALUE!</v>
      </c>
      <c r="AC184" s="64" t="e">
        <f t="shared" si="108"/>
        <v>#VALUE!</v>
      </c>
      <c r="AD184" s="64" t="e">
        <f t="shared" si="108"/>
        <v>#VALUE!</v>
      </c>
      <c r="AE184" s="64" t="e">
        <f t="shared" si="108"/>
        <v>#VALUE!</v>
      </c>
      <c r="AF184" s="64" t="e">
        <f t="shared" si="108"/>
        <v>#VALUE!</v>
      </c>
      <c r="AG184" s="64" t="e">
        <f t="shared" si="108"/>
        <v>#VALUE!</v>
      </c>
      <c r="AH184" s="64" t="e">
        <f t="shared" si="108"/>
        <v>#VALUE!</v>
      </c>
      <c r="AI184" s="64" t="e">
        <f t="shared" si="108"/>
        <v>#VALUE!</v>
      </c>
      <c r="AJ184" s="64" t="e">
        <f t="shared" si="108"/>
        <v>#VALUE!</v>
      </c>
      <c r="AK184" s="64" t="e">
        <f t="shared" si="108"/>
        <v>#VALUE!</v>
      </c>
      <c r="AL184" s="64" t="e">
        <f t="shared" si="108"/>
        <v>#VALUE!</v>
      </c>
      <c r="AM184" s="64" t="e">
        <f t="shared" si="108"/>
        <v>#VALUE!</v>
      </c>
      <c r="AN184" s="64" t="e">
        <f t="shared" si="108"/>
        <v>#VALUE!</v>
      </c>
      <c r="AO184" s="64" t="e">
        <f t="shared" si="108"/>
        <v>#VALUE!</v>
      </c>
      <c r="AP184" s="64" t="e">
        <f t="shared" si="108"/>
        <v>#VALUE!</v>
      </c>
      <c r="AQ184" s="64" t="e">
        <f t="shared" si="108"/>
        <v>#VALUE!</v>
      </c>
      <c r="AR184" s="64" t="e">
        <f t="shared" si="108"/>
        <v>#VALUE!</v>
      </c>
      <c r="AS184" s="64" t="e">
        <f t="shared" si="108"/>
        <v>#VALUE!</v>
      </c>
      <c r="AT184" s="64" t="e">
        <f t="shared" si="108"/>
        <v>#VALUE!</v>
      </c>
      <c r="AU184" s="64" t="e">
        <f t="shared" si="108"/>
        <v>#VALUE!</v>
      </c>
      <c r="AV184" s="64" t="e">
        <f t="shared" si="108"/>
        <v>#VALUE!</v>
      </c>
      <c r="AW184" s="64" t="e">
        <f t="shared" si="108"/>
        <v>#VALUE!</v>
      </c>
      <c r="AX184" s="64" t="e">
        <f t="shared" si="108"/>
        <v>#VALUE!</v>
      </c>
      <c r="AY184" s="64" t="e">
        <f t="shared" si="108"/>
        <v>#VALUE!</v>
      </c>
      <c r="AZ184" s="64" t="e">
        <f t="shared" si="108"/>
        <v>#VALUE!</v>
      </c>
      <c r="BA184" s="64" t="e">
        <f t="shared" si="108"/>
        <v>#VALUE!</v>
      </c>
      <c r="BB184" s="64" t="e">
        <f t="shared" si="108"/>
        <v>#VALUE!</v>
      </c>
      <c r="BC184" s="64" t="e">
        <f t="shared" si="108"/>
        <v>#VALUE!</v>
      </c>
      <c r="BD184" s="64" t="e">
        <f t="shared" si="108"/>
        <v>#VALUE!</v>
      </c>
      <c r="BE184" s="64" t="e">
        <f t="shared" si="108"/>
        <v>#VALUE!</v>
      </c>
      <c r="BF184" s="45" t="e">
        <f t="shared" si="99"/>
        <v>#VALUE!</v>
      </c>
      <c r="BG184" s="55"/>
    </row>
    <row r="185" spans="1:59" ht="14.4" hidden="1" customHeight="1" x14ac:dyDescent="0.3">
      <c r="F185" s="92"/>
      <c r="O185" s="287"/>
      <c r="P185" s="288"/>
      <c r="Q185" s="289"/>
      <c r="R185" s="279" t="s">
        <v>95</v>
      </c>
      <c r="S185" s="280"/>
      <c r="T185" s="280"/>
      <c r="U185" s="280"/>
      <c r="V185" s="280"/>
      <c r="W185" s="280"/>
      <c r="X185" s="79"/>
      <c r="Y185" s="79"/>
      <c r="Z185" s="79"/>
      <c r="AA185" s="64" t="e">
        <f t="shared" ref="AA185:BE185" si="109">COUNTIFS($F$11:$F$16,$O$170,$L$11:$L$16,"HT",AA$11:AA$33,"OFF")+COUNTIFS($F$11:$F$16,$O$170,$L$11:$L$16,"HT",AA$11:AA$33,"TR-OFF")</f>
        <v>#VALUE!</v>
      </c>
      <c r="AB185" s="64" t="e">
        <f t="shared" si="109"/>
        <v>#VALUE!</v>
      </c>
      <c r="AC185" s="64" t="e">
        <f t="shared" si="109"/>
        <v>#VALUE!</v>
      </c>
      <c r="AD185" s="64" t="e">
        <f t="shared" si="109"/>
        <v>#VALUE!</v>
      </c>
      <c r="AE185" s="64" t="e">
        <f t="shared" si="109"/>
        <v>#VALUE!</v>
      </c>
      <c r="AF185" s="64" t="e">
        <f t="shared" si="109"/>
        <v>#VALUE!</v>
      </c>
      <c r="AG185" s="64" t="e">
        <f t="shared" si="109"/>
        <v>#VALUE!</v>
      </c>
      <c r="AH185" s="64" t="e">
        <f t="shared" si="109"/>
        <v>#VALUE!</v>
      </c>
      <c r="AI185" s="64" t="e">
        <f t="shared" si="109"/>
        <v>#VALUE!</v>
      </c>
      <c r="AJ185" s="64" t="e">
        <f t="shared" si="109"/>
        <v>#VALUE!</v>
      </c>
      <c r="AK185" s="64" t="e">
        <f t="shared" si="109"/>
        <v>#VALUE!</v>
      </c>
      <c r="AL185" s="64" t="e">
        <f t="shared" si="109"/>
        <v>#VALUE!</v>
      </c>
      <c r="AM185" s="64" t="e">
        <f t="shared" si="109"/>
        <v>#VALUE!</v>
      </c>
      <c r="AN185" s="64" t="e">
        <f t="shared" si="109"/>
        <v>#VALUE!</v>
      </c>
      <c r="AO185" s="64" t="e">
        <f t="shared" si="109"/>
        <v>#VALUE!</v>
      </c>
      <c r="AP185" s="64" t="e">
        <f t="shared" si="109"/>
        <v>#VALUE!</v>
      </c>
      <c r="AQ185" s="64" t="e">
        <f t="shared" si="109"/>
        <v>#VALUE!</v>
      </c>
      <c r="AR185" s="64" t="e">
        <f t="shared" si="109"/>
        <v>#VALUE!</v>
      </c>
      <c r="AS185" s="64" t="e">
        <f t="shared" si="109"/>
        <v>#VALUE!</v>
      </c>
      <c r="AT185" s="64" t="e">
        <f t="shared" si="109"/>
        <v>#VALUE!</v>
      </c>
      <c r="AU185" s="64" t="e">
        <f t="shared" si="109"/>
        <v>#VALUE!</v>
      </c>
      <c r="AV185" s="64" t="e">
        <f t="shared" si="109"/>
        <v>#VALUE!</v>
      </c>
      <c r="AW185" s="64" t="e">
        <f t="shared" si="109"/>
        <v>#VALUE!</v>
      </c>
      <c r="AX185" s="64" t="e">
        <f t="shared" si="109"/>
        <v>#VALUE!</v>
      </c>
      <c r="AY185" s="64" t="e">
        <f t="shared" si="109"/>
        <v>#VALUE!</v>
      </c>
      <c r="AZ185" s="64" t="e">
        <f t="shared" si="109"/>
        <v>#VALUE!</v>
      </c>
      <c r="BA185" s="64" t="e">
        <f t="shared" si="109"/>
        <v>#VALUE!</v>
      </c>
      <c r="BB185" s="64" t="e">
        <f t="shared" si="109"/>
        <v>#VALUE!</v>
      </c>
      <c r="BC185" s="64" t="e">
        <f t="shared" si="109"/>
        <v>#VALUE!</v>
      </c>
      <c r="BD185" s="64" t="e">
        <f t="shared" si="109"/>
        <v>#VALUE!</v>
      </c>
      <c r="BE185" s="64" t="e">
        <f t="shared" si="109"/>
        <v>#VALUE!</v>
      </c>
      <c r="BF185" s="45" t="e">
        <f t="shared" si="99"/>
        <v>#VALUE!</v>
      </c>
      <c r="BG185" s="55"/>
    </row>
    <row r="186" spans="1:59" ht="14.4" hidden="1" customHeight="1" x14ac:dyDescent="0.3">
      <c r="F186" s="92"/>
      <c r="O186" s="287"/>
      <c r="P186" s="288"/>
      <c r="Q186" s="289"/>
      <c r="R186" s="279" t="s">
        <v>98</v>
      </c>
      <c r="S186" s="280"/>
      <c r="T186" s="280"/>
      <c r="U186" s="280"/>
      <c r="V186" s="280"/>
      <c r="W186" s="280"/>
      <c r="X186" s="79"/>
      <c r="Y186" s="79"/>
      <c r="Z186" s="79"/>
      <c r="AA186" s="64" t="e">
        <f t="shared" ref="AA186:BE186" si="110">COUNTIFS($F$11:$F$16,$O$170,AA$11:AA$33,"TR")+COUNTIFS($F$11:$F$16,$O$170,AA$11:AA$33,"TR-T")+COUNTIFS($F$11:$F$16,$O$170,AA$11:AA$33,"TR-OFF")+COUNTIFS($F$11:$F$16,$O$170,AA$11:AA$33,"TR-AU")+COUNTIFS($F$11:$F$16,$O$170,AA$11:AA$33,"TR-UC")+COUNTIFS($F$11:$F$16,$O$170,AA$11:AA$33,"TR-U")+COUNTIFS($F$11:$F$16,$O$170,AA$11:AA$33,"TR-NCNS")+COUNTIFS($F$11:$F$16,$O$170,AA$11:AA$33,"TR-MU")+COUNTIFS($F$11:$F$16,$O$170,AA$11:AA$33,"TR-EL")</f>
        <v>#VALUE!</v>
      </c>
      <c r="AB186" s="64" t="e">
        <f t="shared" si="110"/>
        <v>#VALUE!</v>
      </c>
      <c r="AC186" s="64" t="e">
        <f t="shared" si="110"/>
        <v>#VALUE!</v>
      </c>
      <c r="AD186" s="64" t="e">
        <f t="shared" si="110"/>
        <v>#VALUE!</v>
      </c>
      <c r="AE186" s="64" t="e">
        <f t="shared" si="110"/>
        <v>#VALUE!</v>
      </c>
      <c r="AF186" s="64" t="e">
        <f t="shared" si="110"/>
        <v>#VALUE!</v>
      </c>
      <c r="AG186" s="64" t="e">
        <f t="shared" si="110"/>
        <v>#VALUE!</v>
      </c>
      <c r="AH186" s="64" t="e">
        <f t="shared" si="110"/>
        <v>#VALUE!</v>
      </c>
      <c r="AI186" s="64" t="e">
        <f t="shared" si="110"/>
        <v>#VALUE!</v>
      </c>
      <c r="AJ186" s="64" t="e">
        <f t="shared" si="110"/>
        <v>#VALUE!</v>
      </c>
      <c r="AK186" s="64" t="e">
        <f t="shared" si="110"/>
        <v>#VALUE!</v>
      </c>
      <c r="AL186" s="64" t="e">
        <f t="shared" si="110"/>
        <v>#VALUE!</v>
      </c>
      <c r="AM186" s="64" t="e">
        <f t="shared" si="110"/>
        <v>#VALUE!</v>
      </c>
      <c r="AN186" s="64" t="e">
        <f t="shared" si="110"/>
        <v>#VALUE!</v>
      </c>
      <c r="AO186" s="64" t="e">
        <f t="shared" si="110"/>
        <v>#VALUE!</v>
      </c>
      <c r="AP186" s="64" t="e">
        <f t="shared" si="110"/>
        <v>#VALUE!</v>
      </c>
      <c r="AQ186" s="64" t="e">
        <f t="shared" si="110"/>
        <v>#VALUE!</v>
      </c>
      <c r="AR186" s="64" t="e">
        <f t="shared" si="110"/>
        <v>#VALUE!</v>
      </c>
      <c r="AS186" s="64" t="e">
        <f t="shared" si="110"/>
        <v>#VALUE!</v>
      </c>
      <c r="AT186" s="64" t="e">
        <f t="shared" si="110"/>
        <v>#VALUE!</v>
      </c>
      <c r="AU186" s="64" t="e">
        <f t="shared" si="110"/>
        <v>#VALUE!</v>
      </c>
      <c r="AV186" s="64" t="e">
        <f t="shared" si="110"/>
        <v>#VALUE!</v>
      </c>
      <c r="AW186" s="64" t="e">
        <f t="shared" si="110"/>
        <v>#VALUE!</v>
      </c>
      <c r="AX186" s="64" t="e">
        <f t="shared" si="110"/>
        <v>#VALUE!</v>
      </c>
      <c r="AY186" s="64" t="e">
        <f t="shared" si="110"/>
        <v>#VALUE!</v>
      </c>
      <c r="AZ186" s="64" t="e">
        <f t="shared" si="110"/>
        <v>#VALUE!</v>
      </c>
      <c r="BA186" s="64" t="e">
        <f t="shared" si="110"/>
        <v>#VALUE!</v>
      </c>
      <c r="BB186" s="64" t="e">
        <f t="shared" si="110"/>
        <v>#VALUE!</v>
      </c>
      <c r="BC186" s="64" t="e">
        <f t="shared" si="110"/>
        <v>#VALUE!</v>
      </c>
      <c r="BD186" s="64" t="e">
        <f t="shared" si="110"/>
        <v>#VALUE!</v>
      </c>
      <c r="BE186" s="64" t="e">
        <f t="shared" si="110"/>
        <v>#VALUE!</v>
      </c>
      <c r="BF186" s="45" t="e">
        <f>MAX(AA186:BE186)</f>
        <v>#VALUE!</v>
      </c>
      <c r="BG186" s="55"/>
    </row>
    <row r="187" spans="1:59" ht="14.4" hidden="1" customHeight="1" x14ac:dyDescent="0.3">
      <c r="F187" s="92"/>
      <c r="O187" s="287"/>
      <c r="P187" s="288"/>
      <c r="Q187" s="289"/>
      <c r="R187" s="279" t="s">
        <v>101</v>
      </c>
      <c r="S187" s="280"/>
      <c r="T187" s="280"/>
      <c r="U187" s="280"/>
      <c r="V187" s="280"/>
      <c r="W187" s="280"/>
      <c r="X187" s="79"/>
      <c r="Y187" s="79"/>
      <c r="Z187" s="79"/>
      <c r="AA187" s="64" t="e">
        <f t="shared" ref="AA187:BE187" si="111">COUNTIFS($F$11:$F$16,$O$170,AA11:AA33,"Leave")+COUNTIFS($F$11:$F$16,$O$170,AA11:AA33,"CL")</f>
        <v>#VALUE!</v>
      </c>
      <c r="AB187" s="64" t="e">
        <f t="shared" si="111"/>
        <v>#VALUE!</v>
      </c>
      <c r="AC187" s="64" t="e">
        <f t="shared" si="111"/>
        <v>#VALUE!</v>
      </c>
      <c r="AD187" s="64" t="e">
        <f t="shared" si="111"/>
        <v>#VALUE!</v>
      </c>
      <c r="AE187" s="64" t="e">
        <f t="shared" si="111"/>
        <v>#VALUE!</v>
      </c>
      <c r="AF187" s="64" t="e">
        <f t="shared" si="111"/>
        <v>#VALUE!</v>
      </c>
      <c r="AG187" s="64" t="e">
        <f t="shared" si="111"/>
        <v>#VALUE!</v>
      </c>
      <c r="AH187" s="64" t="e">
        <f t="shared" si="111"/>
        <v>#VALUE!</v>
      </c>
      <c r="AI187" s="64" t="e">
        <f t="shared" si="111"/>
        <v>#VALUE!</v>
      </c>
      <c r="AJ187" s="64" t="e">
        <f t="shared" si="111"/>
        <v>#VALUE!</v>
      </c>
      <c r="AK187" s="64" t="e">
        <f t="shared" si="111"/>
        <v>#VALUE!</v>
      </c>
      <c r="AL187" s="64" t="e">
        <f t="shared" si="111"/>
        <v>#VALUE!</v>
      </c>
      <c r="AM187" s="64" t="e">
        <f t="shared" si="111"/>
        <v>#VALUE!</v>
      </c>
      <c r="AN187" s="64" t="e">
        <f t="shared" si="111"/>
        <v>#VALUE!</v>
      </c>
      <c r="AO187" s="64" t="e">
        <f t="shared" si="111"/>
        <v>#VALUE!</v>
      </c>
      <c r="AP187" s="64" t="e">
        <f t="shared" si="111"/>
        <v>#VALUE!</v>
      </c>
      <c r="AQ187" s="64" t="e">
        <f t="shared" si="111"/>
        <v>#VALUE!</v>
      </c>
      <c r="AR187" s="64" t="e">
        <f t="shared" si="111"/>
        <v>#VALUE!</v>
      </c>
      <c r="AS187" s="64" t="e">
        <f t="shared" si="111"/>
        <v>#VALUE!</v>
      </c>
      <c r="AT187" s="64" t="e">
        <f t="shared" si="111"/>
        <v>#VALUE!</v>
      </c>
      <c r="AU187" s="64" t="e">
        <f t="shared" si="111"/>
        <v>#VALUE!</v>
      </c>
      <c r="AV187" s="64" t="e">
        <f t="shared" si="111"/>
        <v>#VALUE!</v>
      </c>
      <c r="AW187" s="64" t="e">
        <f t="shared" si="111"/>
        <v>#VALUE!</v>
      </c>
      <c r="AX187" s="64" t="e">
        <f t="shared" si="111"/>
        <v>#VALUE!</v>
      </c>
      <c r="AY187" s="64" t="e">
        <f t="shared" si="111"/>
        <v>#VALUE!</v>
      </c>
      <c r="AZ187" s="64" t="e">
        <f t="shared" si="111"/>
        <v>#VALUE!</v>
      </c>
      <c r="BA187" s="64" t="e">
        <f t="shared" si="111"/>
        <v>#VALUE!</v>
      </c>
      <c r="BB187" s="64" t="e">
        <f t="shared" si="111"/>
        <v>#VALUE!</v>
      </c>
      <c r="BC187" s="64" t="e">
        <f t="shared" si="111"/>
        <v>#VALUE!</v>
      </c>
      <c r="BD187" s="64" t="e">
        <f t="shared" si="111"/>
        <v>#VALUE!</v>
      </c>
      <c r="BE187" s="64" t="e">
        <f t="shared" si="111"/>
        <v>#VALUE!</v>
      </c>
      <c r="BF187" s="45" t="e">
        <f t="shared" ref="BF187:BF202" si="112">SUM(AA187:BE187)</f>
        <v>#VALUE!</v>
      </c>
      <c r="BG187" s="78" t="e">
        <f>(BF187+BF191)-SUMIFS($U$11:$U$115,$F$11:$F$115,$O$170)</f>
        <v>#VALUE!</v>
      </c>
    </row>
    <row r="188" spans="1:59" ht="14.4" hidden="1" customHeight="1" x14ac:dyDescent="0.3">
      <c r="F188" s="92"/>
      <c r="O188" s="287"/>
      <c r="P188" s="288"/>
      <c r="Q188" s="289"/>
      <c r="R188" s="279" t="s">
        <v>91</v>
      </c>
      <c r="S188" s="280"/>
      <c r="T188" s="280"/>
      <c r="U188" s="280"/>
      <c r="V188" s="280"/>
      <c r="W188" s="280"/>
      <c r="X188" s="79"/>
      <c r="Y188" s="79"/>
      <c r="Z188" s="79"/>
      <c r="AA188" s="74" t="e">
        <f t="shared" ref="AA188:BE188" si="113">AA189+(AA190/2)</f>
        <v>#VALUE!</v>
      </c>
      <c r="AB188" s="74" t="e">
        <f t="shared" si="113"/>
        <v>#VALUE!</v>
      </c>
      <c r="AC188" s="74" t="e">
        <f t="shared" si="113"/>
        <v>#VALUE!</v>
      </c>
      <c r="AD188" s="74" t="e">
        <f t="shared" si="113"/>
        <v>#VALUE!</v>
      </c>
      <c r="AE188" s="74" t="e">
        <f t="shared" si="113"/>
        <v>#VALUE!</v>
      </c>
      <c r="AF188" s="74" t="e">
        <f t="shared" si="113"/>
        <v>#VALUE!</v>
      </c>
      <c r="AG188" s="74" t="e">
        <f t="shared" si="113"/>
        <v>#VALUE!</v>
      </c>
      <c r="AH188" s="74" t="e">
        <f t="shared" si="113"/>
        <v>#VALUE!</v>
      </c>
      <c r="AI188" s="74" t="e">
        <f t="shared" si="113"/>
        <v>#VALUE!</v>
      </c>
      <c r="AJ188" s="74" t="e">
        <f t="shared" si="113"/>
        <v>#VALUE!</v>
      </c>
      <c r="AK188" s="74" t="e">
        <f t="shared" si="113"/>
        <v>#VALUE!</v>
      </c>
      <c r="AL188" s="74" t="e">
        <f t="shared" si="113"/>
        <v>#VALUE!</v>
      </c>
      <c r="AM188" s="74" t="e">
        <f t="shared" si="113"/>
        <v>#VALUE!</v>
      </c>
      <c r="AN188" s="74" t="e">
        <f t="shared" si="113"/>
        <v>#VALUE!</v>
      </c>
      <c r="AO188" s="74" t="e">
        <f t="shared" si="113"/>
        <v>#VALUE!</v>
      </c>
      <c r="AP188" s="74" t="e">
        <f t="shared" si="113"/>
        <v>#VALUE!</v>
      </c>
      <c r="AQ188" s="74" t="e">
        <f t="shared" si="113"/>
        <v>#VALUE!</v>
      </c>
      <c r="AR188" s="74" t="e">
        <f t="shared" si="113"/>
        <v>#VALUE!</v>
      </c>
      <c r="AS188" s="74" t="e">
        <f t="shared" si="113"/>
        <v>#VALUE!</v>
      </c>
      <c r="AT188" s="74" t="e">
        <f t="shared" si="113"/>
        <v>#VALUE!</v>
      </c>
      <c r="AU188" s="74" t="e">
        <f t="shared" si="113"/>
        <v>#VALUE!</v>
      </c>
      <c r="AV188" s="74" t="e">
        <f t="shared" si="113"/>
        <v>#VALUE!</v>
      </c>
      <c r="AW188" s="74" t="e">
        <f t="shared" si="113"/>
        <v>#VALUE!</v>
      </c>
      <c r="AX188" s="74" t="e">
        <f t="shared" si="113"/>
        <v>#VALUE!</v>
      </c>
      <c r="AY188" s="74" t="e">
        <f t="shared" si="113"/>
        <v>#VALUE!</v>
      </c>
      <c r="AZ188" s="74" t="e">
        <f t="shared" si="113"/>
        <v>#VALUE!</v>
      </c>
      <c r="BA188" s="74" t="e">
        <f t="shared" si="113"/>
        <v>#VALUE!</v>
      </c>
      <c r="BB188" s="74" t="e">
        <f t="shared" si="113"/>
        <v>#VALUE!</v>
      </c>
      <c r="BC188" s="74" t="e">
        <f t="shared" si="113"/>
        <v>#VALUE!</v>
      </c>
      <c r="BD188" s="74" t="e">
        <f t="shared" si="113"/>
        <v>#VALUE!</v>
      </c>
      <c r="BE188" s="74" t="e">
        <f t="shared" si="113"/>
        <v>#VALUE!</v>
      </c>
      <c r="BF188" s="75" t="e">
        <f t="shared" si="112"/>
        <v>#VALUE!</v>
      </c>
      <c r="BG188" s="55"/>
    </row>
    <row r="189" spans="1:59" ht="14.4" hidden="1" customHeight="1" x14ac:dyDescent="0.3">
      <c r="F189" s="92"/>
      <c r="O189" s="287"/>
      <c r="P189" s="288"/>
      <c r="Q189" s="289"/>
      <c r="R189" s="279" t="s">
        <v>105</v>
      </c>
      <c r="S189" s="280"/>
      <c r="T189" s="280"/>
      <c r="U189" s="280"/>
      <c r="V189" s="280"/>
      <c r="W189" s="280"/>
      <c r="X189" s="79"/>
      <c r="Y189" s="79"/>
      <c r="Z189" s="79"/>
      <c r="AA189" s="64" t="e">
        <f t="shared" ref="AA189:BE189" si="114">COUNTIFS($F$11:$F$16,$O$170,$L$11:$L$16,"FT",AA$11:AA$33,"Leave")+COUNTIFS($F$11:$F$16,$O$170,$L$11:$L$16,"FT",AA$11:AA$33,"CL")</f>
        <v>#VALUE!</v>
      </c>
      <c r="AB189" s="64" t="e">
        <f t="shared" si="114"/>
        <v>#VALUE!</v>
      </c>
      <c r="AC189" s="64" t="e">
        <f t="shared" si="114"/>
        <v>#VALUE!</v>
      </c>
      <c r="AD189" s="64" t="e">
        <f t="shared" si="114"/>
        <v>#VALUE!</v>
      </c>
      <c r="AE189" s="64" t="e">
        <f t="shared" si="114"/>
        <v>#VALUE!</v>
      </c>
      <c r="AF189" s="64" t="e">
        <f t="shared" si="114"/>
        <v>#VALUE!</v>
      </c>
      <c r="AG189" s="64" t="e">
        <f t="shared" si="114"/>
        <v>#VALUE!</v>
      </c>
      <c r="AH189" s="64" t="e">
        <f t="shared" si="114"/>
        <v>#VALUE!</v>
      </c>
      <c r="AI189" s="64" t="e">
        <f t="shared" si="114"/>
        <v>#VALUE!</v>
      </c>
      <c r="AJ189" s="64" t="e">
        <f t="shared" si="114"/>
        <v>#VALUE!</v>
      </c>
      <c r="AK189" s="64" t="e">
        <f t="shared" si="114"/>
        <v>#VALUE!</v>
      </c>
      <c r="AL189" s="64" t="e">
        <f t="shared" si="114"/>
        <v>#VALUE!</v>
      </c>
      <c r="AM189" s="64" t="e">
        <f t="shared" si="114"/>
        <v>#VALUE!</v>
      </c>
      <c r="AN189" s="64" t="e">
        <f t="shared" si="114"/>
        <v>#VALUE!</v>
      </c>
      <c r="AO189" s="64" t="e">
        <f t="shared" si="114"/>
        <v>#VALUE!</v>
      </c>
      <c r="AP189" s="64" t="e">
        <f t="shared" si="114"/>
        <v>#VALUE!</v>
      </c>
      <c r="AQ189" s="64" t="e">
        <f t="shared" si="114"/>
        <v>#VALUE!</v>
      </c>
      <c r="AR189" s="64" t="e">
        <f t="shared" si="114"/>
        <v>#VALUE!</v>
      </c>
      <c r="AS189" s="64" t="e">
        <f t="shared" si="114"/>
        <v>#VALUE!</v>
      </c>
      <c r="AT189" s="64" t="e">
        <f t="shared" si="114"/>
        <v>#VALUE!</v>
      </c>
      <c r="AU189" s="64" t="e">
        <f t="shared" si="114"/>
        <v>#VALUE!</v>
      </c>
      <c r="AV189" s="64" t="e">
        <f t="shared" si="114"/>
        <v>#VALUE!</v>
      </c>
      <c r="AW189" s="64" t="e">
        <f t="shared" si="114"/>
        <v>#VALUE!</v>
      </c>
      <c r="AX189" s="64" t="e">
        <f t="shared" si="114"/>
        <v>#VALUE!</v>
      </c>
      <c r="AY189" s="64" t="e">
        <f t="shared" si="114"/>
        <v>#VALUE!</v>
      </c>
      <c r="AZ189" s="64" t="e">
        <f t="shared" si="114"/>
        <v>#VALUE!</v>
      </c>
      <c r="BA189" s="64" t="e">
        <f t="shared" si="114"/>
        <v>#VALUE!</v>
      </c>
      <c r="BB189" s="64" t="e">
        <f t="shared" si="114"/>
        <v>#VALUE!</v>
      </c>
      <c r="BC189" s="64" t="e">
        <f t="shared" si="114"/>
        <v>#VALUE!</v>
      </c>
      <c r="BD189" s="64" t="e">
        <f t="shared" si="114"/>
        <v>#VALUE!</v>
      </c>
      <c r="BE189" s="64" t="e">
        <f t="shared" si="114"/>
        <v>#VALUE!</v>
      </c>
      <c r="BF189" s="45" t="e">
        <f t="shared" si="112"/>
        <v>#VALUE!</v>
      </c>
      <c r="BG189" s="55"/>
    </row>
    <row r="190" spans="1:59" ht="14.4" hidden="1" customHeight="1" x14ac:dyDescent="0.3">
      <c r="F190" s="92"/>
      <c r="O190" s="287"/>
      <c r="P190" s="288"/>
      <c r="Q190" s="289"/>
      <c r="R190" s="279" t="s">
        <v>111</v>
      </c>
      <c r="S190" s="280"/>
      <c r="T190" s="280"/>
      <c r="U190" s="280"/>
      <c r="V190" s="280"/>
      <c r="W190" s="280"/>
      <c r="X190" s="79"/>
      <c r="Y190" s="79"/>
      <c r="Z190" s="79"/>
      <c r="AA190" s="64" t="e">
        <f t="shared" ref="AA190:BE190" si="115">COUNTIFS($F$11:$F$16,$O$170,$L$11:$L$16,"HT",AA$11:AA$33,"Leave")+COUNTIFS($F$11:$F$16,$O$170,$L$11:$L$16,"HT",AA$11:AA$33,"CL")</f>
        <v>#VALUE!</v>
      </c>
      <c r="AB190" s="64" t="e">
        <f t="shared" si="115"/>
        <v>#VALUE!</v>
      </c>
      <c r="AC190" s="64" t="e">
        <f t="shared" si="115"/>
        <v>#VALUE!</v>
      </c>
      <c r="AD190" s="64" t="e">
        <f t="shared" si="115"/>
        <v>#VALUE!</v>
      </c>
      <c r="AE190" s="64" t="e">
        <f t="shared" si="115"/>
        <v>#VALUE!</v>
      </c>
      <c r="AF190" s="64" t="e">
        <f t="shared" si="115"/>
        <v>#VALUE!</v>
      </c>
      <c r="AG190" s="64" t="e">
        <f t="shared" si="115"/>
        <v>#VALUE!</v>
      </c>
      <c r="AH190" s="64" t="e">
        <f t="shared" si="115"/>
        <v>#VALUE!</v>
      </c>
      <c r="AI190" s="64" t="e">
        <f t="shared" si="115"/>
        <v>#VALUE!</v>
      </c>
      <c r="AJ190" s="64" t="e">
        <f t="shared" si="115"/>
        <v>#VALUE!</v>
      </c>
      <c r="AK190" s="64" t="e">
        <f t="shared" si="115"/>
        <v>#VALUE!</v>
      </c>
      <c r="AL190" s="64" t="e">
        <f t="shared" si="115"/>
        <v>#VALUE!</v>
      </c>
      <c r="AM190" s="64" t="e">
        <f t="shared" si="115"/>
        <v>#VALUE!</v>
      </c>
      <c r="AN190" s="64" t="e">
        <f t="shared" si="115"/>
        <v>#VALUE!</v>
      </c>
      <c r="AO190" s="64" t="e">
        <f t="shared" si="115"/>
        <v>#VALUE!</v>
      </c>
      <c r="AP190" s="64" t="e">
        <f t="shared" si="115"/>
        <v>#VALUE!</v>
      </c>
      <c r="AQ190" s="64" t="e">
        <f t="shared" si="115"/>
        <v>#VALUE!</v>
      </c>
      <c r="AR190" s="64" t="e">
        <f t="shared" si="115"/>
        <v>#VALUE!</v>
      </c>
      <c r="AS190" s="64" t="e">
        <f t="shared" si="115"/>
        <v>#VALUE!</v>
      </c>
      <c r="AT190" s="64" t="e">
        <f t="shared" si="115"/>
        <v>#VALUE!</v>
      </c>
      <c r="AU190" s="64" t="e">
        <f t="shared" si="115"/>
        <v>#VALUE!</v>
      </c>
      <c r="AV190" s="64" t="e">
        <f t="shared" si="115"/>
        <v>#VALUE!</v>
      </c>
      <c r="AW190" s="64" t="e">
        <f t="shared" si="115"/>
        <v>#VALUE!</v>
      </c>
      <c r="AX190" s="64" t="e">
        <f t="shared" si="115"/>
        <v>#VALUE!</v>
      </c>
      <c r="AY190" s="64" t="e">
        <f t="shared" si="115"/>
        <v>#VALUE!</v>
      </c>
      <c r="AZ190" s="64" t="e">
        <f t="shared" si="115"/>
        <v>#VALUE!</v>
      </c>
      <c r="BA190" s="64" t="e">
        <f t="shared" si="115"/>
        <v>#VALUE!</v>
      </c>
      <c r="BB190" s="64" t="e">
        <f t="shared" si="115"/>
        <v>#VALUE!</v>
      </c>
      <c r="BC190" s="64" t="e">
        <f t="shared" si="115"/>
        <v>#VALUE!</v>
      </c>
      <c r="BD190" s="64" t="e">
        <f t="shared" si="115"/>
        <v>#VALUE!</v>
      </c>
      <c r="BE190" s="64" t="e">
        <f t="shared" si="115"/>
        <v>#VALUE!</v>
      </c>
      <c r="BF190" s="45" t="e">
        <f t="shared" si="112"/>
        <v>#VALUE!</v>
      </c>
      <c r="BG190" s="55"/>
    </row>
    <row r="191" spans="1:59" ht="14.4" hidden="1" customHeight="1" x14ac:dyDescent="0.3">
      <c r="F191" s="92"/>
      <c r="O191" s="287"/>
      <c r="P191" s="288"/>
      <c r="Q191" s="289"/>
      <c r="R191" s="279" t="s">
        <v>114</v>
      </c>
      <c r="S191" s="280"/>
      <c r="T191" s="280"/>
      <c r="U191" s="280"/>
      <c r="V191" s="280"/>
      <c r="W191" s="280"/>
      <c r="X191" s="79"/>
      <c r="Y191" s="79"/>
      <c r="Z191" s="79"/>
      <c r="AA191" s="64" t="e">
        <f t="shared" ref="AA191:BE191" si="116">COUNTIFS($F$11:$F$16,$O$170,AA11:AA33,"AU")+COUNTIFS($F$11:$F$16,$O$170,AA11:AA33,"TR-AU")</f>
        <v>#VALUE!</v>
      </c>
      <c r="AB191" s="64" t="e">
        <f t="shared" si="116"/>
        <v>#VALUE!</v>
      </c>
      <c r="AC191" s="64" t="e">
        <f t="shared" si="116"/>
        <v>#VALUE!</v>
      </c>
      <c r="AD191" s="64" t="e">
        <f t="shared" si="116"/>
        <v>#VALUE!</v>
      </c>
      <c r="AE191" s="64" t="e">
        <f t="shared" si="116"/>
        <v>#VALUE!</v>
      </c>
      <c r="AF191" s="64" t="e">
        <f t="shared" si="116"/>
        <v>#VALUE!</v>
      </c>
      <c r="AG191" s="64" t="e">
        <f t="shared" si="116"/>
        <v>#VALUE!</v>
      </c>
      <c r="AH191" s="64" t="e">
        <f t="shared" si="116"/>
        <v>#VALUE!</v>
      </c>
      <c r="AI191" s="64" t="e">
        <f t="shared" si="116"/>
        <v>#VALUE!</v>
      </c>
      <c r="AJ191" s="64" t="e">
        <f t="shared" si="116"/>
        <v>#VALUE!</v>
      </c>
      <c r="AK191" s="64" t="e">
        <f t="shared" si="116"/>
        <v>#VALUE!</v>
      </c>
      <c r="AL191" s="64" t="e">
        <f t="shared" si="116"/>
        <v>#VALUE!</v>
      </c>
      <c r="AM191" s="64" t="e">
        <f t="shared" si="116"/>
        <v>#VALUE!</v>
      </c>
      <c r="AN191" s="64" t="e">
        <f t="shared" si="116"/>
        <v>#VALUE!</v>
      </c>
      <c r="AO191" s="64" t="e">
        <f t="shared" si="116"/>
        <v>#VALUE!</v>
      </c>
      <c r="AP191" s="64" t="e">
        <f t="shared" si="116"/>
        <v>#VALUE!</v>
      </c>
      <c r="AQ191" s="64" t="e">
        <f t="shared" si="116"/>
        <v>#VALUE!</v>
      </c>
      <c r="AR191" s="64" t="e">
        <f t="shared" si="116"/>
        <v>#VALUE!</v>
      </c>
      <c r="AS191" s="64" t="e">
        <f t="shared" si="116"/>
        <v>#VALUE!</v>
      </c>
      <c r="AT191" s="64" t="e">
        <f t="shared" si="116"/>
        <v>#VALUE!</v>
      </c>
      <c r="AU191" s="64" t="e">
        <f t="shared" si="116"/>
        <v>#VALUE!</v>
      </c>
      <c r="AV191" s="64" t="e">
        <f t="shared" si="116"/>
        <v>#VALUE!</v>
      </c>
      <c r="AW191" s="64" t="e">
        <f t="shared" si="116"/>
        <v>#VALUE!</v>
      </c>
      <c r="AX191" s="64" t="e">
        <f t="shared" si="116"/>
        <v>#VALUE!</v>
      </c>
      <c r="AY191" s="64" t="e">
        <f t="shared" si="116"/>
        <v>#VALUE!</v>
      </c>
      <c r="AZ191" s="64" t="e">
        <f t="shared" si="116"/>
        <v>#VALUE!</v>
      </c>
      <c r="BA191" s="64" t="e">
        <f t="shared" si="116"/>
        <v>#VALUE!</v>
      </c>
      <c r="BB191" s="64" t="e">
        <f t="shared" si="116"/>
        <v>#VALUE!</v>
      </c>
      <c r="BC191" s="64" t="e">
        <f t="shared" si="116"/>
        <v>#VALUE!</v>
      </c>
      <c r="BD191" s="64" t="e">
        <f t="shared" si="116"/>
        <v>#VALUE!</v>
      </c>
      <c r="BE191" s="64" t="e">
        <f t="shared" si="116"/>
        <v>#VALUE!</v>
      </c>
      <c r="BF191" s="45" t="e">
        <f t="shared" si="112"/>
        <v>#VALUE!</v>
      </c>
      <c r="BG191" s="55"/>
    </row>
    <row r="192" spans="1:59" ht="14.4" hidden="1" customHeight="1" x14ac:dyDescent="0.3">
      <c r="F192" s="92"/>
      <c r="O192" s="287"/>
      <c r="P192" s="288"/>
      <c r="Q192" s="289"/>
      <c r="R192" s="279" t="s">
        <v>118</v>
      </c>
      <c r="S192" s="280"/>
      <c r="T192" s="280"/>
      <c r="U192" s="280"/>
      <c r="V192" s="280"/>
      <c r="W192" s="280"/>
      <c r="X192" s="79"/>
      <c r="Y192" s="79"/>
      <c r="Z192" s="79"/>
      <c r="AA192" s="74" t="e">
        <f t="shared" ref="AA192:BE192" si="117">AA193+(AA194/2)</f>
        <v>#VALUE!</v>
      </c>
      <c r="AB192" s="74" t="e">
        <f t="shared" si="117"/>
        <v>#VALUE!</v>
      </c>
      <c r="AC192" s="74" t="e">
        <f t="shared" si="117"/>
        <v>#VALUE!</v>
      </c>
      <c r="AD192" s="74" t="e">
        <f t="shared" si="117"/>
        <v>#VALUE!</v>
      </c>
      <c r="AE192" s="74" t="e">
        <f t="shared" si="117"/>
        <v>#VALUE!</v>
      </c>
      <c r="AF192" s="74" t="e">
        <f t="shared" si="117"/>
        <v>#VALUE!</v>
      </c>
      <c r="AG192" s="74" t="e">
        <f t="shared" si="117"/>
        <v>#VALUE!</v>
      </c>
      <c r="AH192" s="74" t="e">
        <f t="shared" si="117"/>
        <v>#VALUE!</v>
      </c>
      <c r="AI192" s="74" t="e">
        <f t="shared" si="117"/>
        <v>#VALUE!</v>
      </c>
      <c r="AJ192" s="74" t="e">
        <f t="shared" si="117"/>
        <v>#VALUE!</v>
      </c>
      <c r="AK192" s="74" t="e">
        <f t="shared" si="117"/>
        <v>#VALUE!</v>
      </c>
      <c r="AL192" s="74" t="e">
        <f t="shared" si="117"/>
        <v>#VALUE!</v>
      </c>
      <c r="AM192" s="74" t="e">
        <f t="shared" si="117"/>
        <v>#VALUE!</v>
      </c>
      <c r="AN192" s="74" t="e">
        <f t="shared" si="117"/>
        <v>#VALUE!</v>
      </c>
      <c r="AO192" s="74" t="e">
        <f t="shared" si="117"/>
        <v>#VALUE!</v>
      </c>
      <c r="AP192" s="74" t="e">
        <f t="shared" si="117"/>
        <v>#VALUE!</v>
      </c>
      <c r="AQ192" s="74" t="e">
        <f t="shared" si="117"/>
        <v>#VALUE!</v>
      </c>
      <c r="AR192" s="74" t="e">
        <f t="shared" si="117"/>
        <v>#VALUE!</v>
      </c>
      <c r="AS192" s="74" t="e">
        <f t="shared" si="117"/>
        <v>#VALUE!</v>
      </c>
      <c r="AT192" s="74" t="e">
        <f t="shared" si="117"/>
        <v>#VALUE!</v>
      </c>
      <c r="AU192" s="74" t="e">
        <f t="shared" si="117"/>
        <v>#VALUE!</v>
      </c>
      <c r="AV192" s="74" t="e">
        <f t="shared" si="117"/>
        <v>#VALUE!</v>
      </c>
      <c r="AW192" s="74" t="e">
        <f t="shared" si="117"/>
        <v>#VALUE!</v>
      </c>
      <c r="AX192" s="74" t="e">
        <f t="shared" si="117"/>
        <v>#VALUE!</v>
      </c>
      <c r="AY192" s="74" t="e">
        <f t="shared" si="117"/>
        <v>#VALUE!</v>
      </c>
      <c r="AZ192" s="74" t="e">
        <f t="shared" si="117"/>
        <v>#VALUE!</v>
      </c>
      <c r="BA192" s="74" t="e">
        <f t="shared" si="117"/>
        <v>#VALUE!</v>
      </c>
      <c r="BB192" s="74" t="e">
        <f t="shared" si="117"/>
        <v>#VALUE!</v>
      </c>
      <c r="BC192" s="74" t="e">
        <f t="shared" si="117"/>
        <v>#VALUE!</v>
      </c>
      <c r="BD192" s="74" t="e">
        <f t="shared" si="117"/>
        <v>#VALUE!</v>
      </c>
      <c r="BE192" s="74" t="e">
        <f t="shared" si="117"/>
        <v>#VALUE!</v>
      </c>
      <c r="BF192" s="75" t="e">
        <f t="shared" si="112"/>
        <v>#VALUE!</v>
      </c>
      <c r="BG192" s="55"/>
    </row>
    <row r="193" spans="6:59" ht="14.4" hidden="1" customHeight="1" x14ac:dyDescent="0.3">
      <c r="F193" s="92"/>
      <c r="O193" s="287"/>
      <c r="P193" s="288"/>
      <c r="Q193" s="289"/>
      <c r="R193" s="279" t="s">
        <v>121</v>
      </c>
      <c r="S193" s="280"/>
      <c r="T193" s="280"/>
      <c r="U193" s="280"/>
      <c r="V193" s="280"/>
      <c r="W193" s="280"/>
      <c r="X193" s="79"/>
      <c r="Y193" s="79"/>
      <c r="Z193" s="79"/>
      <c r="AA193" s="64" t="e">
        <f t="shared" ref="AA193:BE193" si="118">COUNTIFS($F$11:$F$16,$O$170,$L$11:$L$16,"FT",AA$11:AA$33,"AU")+COUNTIFS($F$11:$F$16,$O$170,$L$11:$L$16,"FT",AA$11:AA$33,"TR-AU")</f>
        <v>#VALUE!</v>
      </c>
      <c r="AB193" s="64" t="e">
        <f t="shared" si="118"/>
        <v>#VALUE!</v>
      </c>
      <c r="AC193" s="64" t="e">
        <f t="shared" si="118"/>
        <v>#VALUE!</v>
      </c>
      <c r="AD193" s="64" t="e">
        <f t="shared" si="118"/>
        <v>#VALUE!</v>
      </c>
      <c r="AE193" s="64" t="e">
        <f t="shared" si="118"/>
        <v>#VALUE!</v>
      </c>
      <c r="AF193" s="64" t="e">
        <f t="shared" si="118"/>
        <v>#VALUE!</v>
      </c>
      <c r="AG193" s="64" t="e">
        <f t="shared" si="118"/>
        <v>#VALUE!</v>
      </c>
      <c r="AH193" s="64" t="e">
        <f t="shared" si="118"/>
        <v>#VALUE!</v>
      </c>
      <c r="AI193" s="64" t="e">
        <f t="shared" si="118"/>
        <v>#VALUE!</v>
      </c>
      <c r="AJ193" s="64" t="e">
        <f t="shared" si="118"/>
        <v>#VALUE!</v>
      </c>
      <c r="AK193" s="64" t="e">
        <f t="shared" si="118"/>
        <v>#VALUE!</v>
      </c>
      <c r="AL193" s="64" t="e">
        <f t="shared" si="118"/>
        <v>#VALUE!</v>
      </c>
      <c r="AM193" s="64" t="e">
        <f t="shared" si="118"/>
        <v>#VALUE!</v>
      </c>
      <c r="AN193" s="64" t="e">
        <f t="shared" si="118"/>
        <v>#VALUE!</v>
      </c>
      <c r="AO193" s="64" t="e">
        <f t="shared" si="118"/>
        <v>#VALUE!</v>
      </c>
      <c r="AP193" s="64" t="e">
        <f t="shared" si="118"/>
        <v>#VALUE!</v>
      </c>
      <c r="AQ193" s="64" t="e">
        <f t="shared" si="118"/>
        <v>#VALUE!</v>
      </c>
      <c r="AR193" s="64" t="e">
        <f t="shared" si="118"/>
        <v>#VALUE!</v>
      </c>
      <c r="AS193" s="64" t="e">
        <f t="shared" si="118"/>
        <v>#VALUE!</v>
      </c>
      <c r="AT193" s="64" t="e">
        <f t="shared" si="118"/>
        <v>#VALUE!</v>
      </c>
      <c r="AU193" s="64" t="e">
        <f t="shared" si="118"/>
        <v>#VALUE!</v>
      </c>
      <c r="AV193" s="64" t="e">
        <f t="shared" si="118"/>
        <v>#VALUE!</v>
      </c>
      <c r="AW193" s="64" t="e">
        <f t="shared" si="118"/>
        <v>#VALUE!</v>
      </c>
      <c r="AX193" s="64" t="e">
        <f t="shared" si="118"/>
        <v>#VALUE!</v>
      </c>
      <c r="AY193" s="64" t="e">
        <f t="shared" si="118"/>
        <v>#VALUE!</v>
      </c>
      <c r="AZ193" s="64" t="e">
        <f t="shared" si="118"/>
        <v>#VALUE!</v>
      </c>
      <c r="BA193" s="64" t="e">
        <f t="shared" si="118"/>
        <v>#VALUE!</v>
      </c>
      <c r="BB193" s="64" t="e">
        <f t="shared" si="118"/>
        <v>#VALUE!</v>
      </c>
      <c r="BC193" s="64" t="e">
        <f t="shared" si="118"/>
        <v>#VALUE!</v>
      </c>
      <c r="BD193" s="64" t="e">
        <f t="shared" si="118"/>
        <v>#VALUE!</v>
      </c>
      <c r="BE193" s="64" t="e">
        <f t="shared" si="118"/>
        <v>#VALUE!</v>
      </c>
      <c r="BF193" s="45" t="e">
        <f t="shared" si="112"/>
        <v>#VALUE!</v>
      </c>
      <c r="BG193" s="55"/>
    </row>
    <row r="194" spans="6:59" ht="14.4" hidden="1" customHeight="1" x14ac:dyDescent="0.3">
      <c r="F194" s="92"/>
      <c r="O194" s="287"/>
      <c r="P194" s="288"/>
      <c r="Q194" s="289"/>
      <c r="R194" s="279" t="s">
        <v>125</v>
      </c>
      <c r="S194" s="280"/>
      <c r="T194" s="280"/>
      <c r="U194" s="280"/>
      <c r="V194" s="280"/>
      <c r="W194" s="280"/>
      <c r="X194" s="79"/>
      <c r="Y194" s="79"/>
      <c r="Z194" s="79"/>
      <c r="AA194" s="64" t="e">
        <f t="shared" ref="AA194:BE194" si="119">COUNTIFS($F$11:$F$16,$O$170,$L$11:$L$16,"HT",AA$11:AA$33,"AU")+COUNTIFS($F$11:$F$16,$O$170,$L$11:$L$16,"HT",AA$11:AA$33,"AU")</f>
        <v>#VALUE!</v>
      </c>
      <c r="AB194" s="64" t="e">
        <f t="shared" si="119"/>
        <v>#VALUE!</v>
      </c>
      <c r="AC194" s="64" t="e">
        <f t="shared" si="119"/>
        <v>#VALUE!</v>
      </c>
      <c r="AD194" s="64" t="e">
        <f t="shared" si="119"/>
        <v>#VALUE!</v>
      </c>
      <c r="AE194" s="64" t="e">
        <f t="shared" si="119"/>
        <v>#VALUE!</v>
      </c>
      <c r="AF194" s="64" t="e">
        <f t="shared" si="119"/>
        <v>#VALUE!</v>
      </c>
      <c r="AG194" s="64" t="e">
        <f t="shared" si="119"/>
        <v>#VALUE!</v>
      </c>
      <c r="AH194" s="64" t="e">
        <f t="shared" si="119"/>
        <v>#VALUE!</v>
      </c>
      <c r="AI194" s="64" t="e">
        <f t="shared" si="119"/>
        <v>#VALUE!</v>
      </c>
      <c r="AJ194" s="64" t="e">
        <f t="shared" si="119"/>
        <v>#VALUE!</v>
      </c>
      <c r="AK194" s="64" t="e">
        <f t="shared" si="119"/>
        <v>#VALUE!</v>
      </c>
      <c r="AL194" s="64" t="e">
        <f t="shared" si="119"/>
        <v>#VALUE!</v>
      </c>
      <c r="AM194" s="64" t="e">
        <f t="shared" si="119"/>
        <v>#VALUE!</v>
      </c>
      <c r="AN194" s="64" t="e">
        <f t="shared" si="119"/>
        <v>#VALUE!</v>
      </c>
      <c r="AO194" s="64" t="e">
        <f t="shared" si="119"/>
        <v>#VALUE!</v>
      </c>
      <c r="AP194" s="64" t="e">
        <f t="shared" si="119"/>
        <v>#VALUE!</v>
      </c>
      <c r="AQ194" s="64" t="e">
        <f t="shared" si="119"/>
        <v>#VALUE!</v>
      </c>
      <c r="AR194" s="64" t="e">
        <f t="shared" si="119"/>
        <v>#VALUE!</v>
      </c>
      <c r="AS194" s="64" t="e">
        <f t="shared" si="119"/>
        <v>#VALUE!</v>
      </c>
      <c r="AT194" s="64" t="e">
        <f t="shared" si="119"/>
        <v>#VALUE!</v>
      </c>
      <c r="AU194" s="64" t="e">
        <f t="shared" si="119"/>
        <v>#VALUE!</v>
      </c>
      <c r="AV194" s="64" t="e">
        <f t="shared" si="119"/>
        <v>#VALUE!</v>
      </c>
      <c r="AW194" s="64" t="e">
        <f t="shared" si="119"/>
        <v>#VALUE!</v>
      </c>
      <c r="AX194" s="64" t="e">
        <f t="shared" si="119"/>
        <v>#VALUE!</v>
      </c>
      <c r="AY194" s="64" t="e">
        <f t="shared" si="119"/>
        <v>#VALUE!</v>
      </c>
      <c r="AZ194" s="64" t="e">
        <f t="shared" si="119"/>
        <v>#VALUE!</v>
      </c>
      <c r="BA194" s="64" t="e">
        <f t="shared" si="119"/>
        <v>#VALUE!</v>
      </c>
      <c r="BB194" s="64" t="e">
        <f t="shared" si="119"/>
        <v>#VALUE!</v>
      </c>
      <c r="BC194" s="64" t="e">
        <f t="shared" si="119"/>
        <v>#VALUE!</v>
      </c>
      <c r="BD194" s="64" t="e">
        <f t="shared" si="119"/>
        <v>#VALUE!</v>
      </c>
      <c r="BE194" s="64" t="e">
        <f t="shared" si="119"/>
        <v>#VALUE!</v>
      </c>
      <c r="BF194" s="45" t="e">
        <f t="shared" si="112"/>
        <v>#VALUE!</v>
      </c>
      <c r="BG194" s="55"/>
    </row>
    <row r="195" spans="6:59" ht="14.4" hidden="1" customHeight="1" x14ac:dyDescent="0.3">
      <c r="F195" s="92"/>
      <c r="O195" s="287"/>
      <c r="P195" s="288"/>
      <c r="Q195" s="289"/>
      <c r="R195" s="279" t="s">
        <v>128</v>
      </c>
      <c r="S195" s="280"/>
      <c r="T195" s="280"/>
      <c r="U195" s="280"/>
      <c r="V195" s="280"/>
      <c r="W195" s="280"/>
      <c r="X195" s="79"/>
      <c r="Y195" s="79"/>
      <c r="Z195" s="79"/>
      <c r="AA195" s="64" t="e">
        <f t="shared" ref="AA195:BE195" si="120">COUNTIFS($F$11:$F$16,$O$170,AA11:AA33,"A")+COUNTIFS($F$11:$F$16,$O$170,AA11:AA33,"SL")</f>
        <v>#VALUE!</v>
      </c>
      <c r="AB195" s="64" t="e">
        <f t="shared" si="120"/>
        <v>#VALUE!</v>
      </c>
      <c r="AC195" s="64" t="e">
        <f t="shared" si="120"/>
        <v>#VALUE!</v>
      </c>
      <c r="AD195" s="64" t="e">
        <f t="shared" si="120"/>
        <v>#VALUE!</v>
      </c>
      <c r="AE195" s="64" t="e">
        <f t="shared" si="120"/>
        <v>#VALUE!</v>
      </c>
      <c r="AF195" s="64" t="e">
        <f t="shared" si="120"/>
        <v>#VALUE!</v>
      </c>
      <c r="AG195" s="64" t="e">
        <f t="shared" si="120"/>
        <v>#VALUE!</v>
      </c>
      <c r="AH195" s="64" t="e">
        <f t="shared" si="120"/>
        <v>#VALUE!</v>
      </c>
      <c r="AI195" s="64" t="e">
        <f t="shared" si="120"/>
        <v>#VALUE!</v>
      </c>
      <c r="AJ195" s="64" t="e">
        <f t="shared" si="120"/>
        <v>#VALUE!</v>
      </c>
      <c r="AK195" s="64" t="e">
        <f t="shared" si="120"/>
        <v>#VALUE!</v>
      </c>
      <c r="AL195" s="64" t="e">
        <f t="shared" si="120"/>
        <v>#VALUE!</v>
      </c>
      <c r="AM195" s="64" t="e">
        <f t="shared" si="120"/>
        <v>#VALUE!</v>
      </c>
      <c r="AN195" s="64" t="e">
        <f t="shared" si="120"/>
        <v>#VALUE!</v>
      </c>
      <c r="AO195" s="64" t="e">
        <f t="shared" si="120"/>
        <v>#VALUE!</v>
      </c>
      <c r="AP195" s="64" t="e">
        <f t="shared" si="120"/>
        <v>#VALUE!</v>
      </c>
      <c r="AQ195" s="64" t="e">
        <f t="shared" si="120"/>
        <v>#VALUE!</v>
      </c>
      <c r="AR195" s="64" t="e">
        <f t="shared" si="120"/>
        <v>#VALUE!</v>
      </c>
      <c r="AS195" s="64" t="e">
        <f t="shared" si="120"/>
        <v>#VALUE!</v>
      </c>
      <c r="AT195" s="64" t="e">
        <f t="shared" si="120"/>
        <v>#VALUE!</v>
      </c>
      <c r="AU195" s="64" t="e">
        <f t="shared" si="120"/>
        <v>#VALUE!</v>
      </c>
      <c r="AV195" s="64" t="e">
        <f t="shared" si="120"/>
        <v>#VALUE!</v>
      </c>
      <c r="AW195" s="64" t="e">
        <f t="shared" si="120"/>
        <v>#VALUE!</v>
      </c>
      <c r="AX195" s="64" t="e">
        <f t="shared" si="120"/>
        <v>#VALUE!</v>
      </c>
      <c r="AY195" s="64" t="e">
        <f t="shared" si="120"/>
        <v>#VALUE!</v>
      </c>
      <c r="AZ195" s="64" t="e">
        <f t="shared" si="120"/>
        <v>#VALUE!</v>
      </c>
      <c r="BA195" s="64" t="e">
        <f t="shared" si="120"/>
        <v>#VALUE!</v>
      </c>
      <c r="BB195" s="64" t="e">
        <f t="shared" si="120"/>
        <v>#VALUE!</v>
      </c>
      <c r="BC195" s="64" t="e">
        <f t="shared" si="120"/>
        <v>#VALUE!</v>
      </c>
      <c r="BD195" s="64" t="e">
        <f t="shared" si="120"/>
        <v>#VALUE!</v>
      </c>
      <c r="BE195" s="64" t="e">
        <f t="shared" si="120"/>
        <v>#VALUE!</v>
      </c>
      <c r="BF195" s="45" t="e">
        <f t="shared" si="112"/>
        <v>#VALUE!</v>
      </c>
      <c r="BG195" s="78" t="e">
        <f>(BF195+BF199)-SUMIFS($R$11:$R$115,$F$11:$F$115,$O$170)</f>
        <v>#VALUE!</v>
      </c>
    </row>
    <row r="196" spans="6:59" ht="14.4" hidden="1" customHeight="1" x14ac:dyDescent="0.3">
      <c r="F196" s="92"/>
      <c r="O196" s="287"/>
      <c r="P196" s="288"/>
      <c r="Q196" s="289"/>
      <c r="R196" s="279" t="s">
        <v>131</v>
      </c>
      <c r="S196" s="280"/>
      <c r="T196" s="280"/>
      <c r="U196" s="280"/>
      <c r="V196" s="280"/>
      <c r="W196" s="280"/>
      <c r="X196" s="79"/>
      <c r="Y196" s="79"/>
      <c r="Z196" s="79"/>
      <c r="AA196" s="74" t="e">
        <f t="shared" ref="AA196:BE196" si="121">AA197+(AA198/2)</f>
        <v>#VALUE!</v>
      </c>
      <c r="AB196" s="74" t="e">
        <f t="shared" si="121"/>
        <v>#VALUE!</v>
      </c>
      <c r="AC196" s="74" t="e">
        <f t="shared" si="121"/>
        <v>#VALUE!</v>
      </c>
      <c r="AD196" s="74" t="e">
        <f t="shared" si="121"/>
        <v>#VALUE!</v>
      </c>
      <c r="AE196" s="74" t="e">
        <f t="shared" si="121"/>
        <v>#VALUE!</v>
      </c>
      <c r="AF196" s="74" t="e">
        <f t="shared" si="121"/>
        <v>#VALUE!</v>
      </c>
      <c r="AG196" s="74" t="e">
        <f t="shared" si="121"/>
        <v>#VALUE!</v>
      </c>
      <c r="AH196" s="74" t="e">
        <f t="shared" si="121"/>
        <v>#VALUE!</v>
      </c>
      <c r="AI196" s="74" t="e">
        <f t="shared" si="121"/>
        <v>#VALUE!</v>
      </c>
      <c r="AJ196" s="74" t="e">
        <f t="shared" si="121"/>
        <v>#VALUE!</v>
      </c>
      <c r="AK196" s="74" t="e">
        <f t="shared" si="121"/>
        <v>#VALUE!</v>
      </c>
      <c r="AL196" s="74" t="e">
        <f t="shared" si="121"/>
        <v>#VALUE!</v>
      </c>
      <c r="AM196" s="74" t="e">
        <f t="shared" si="121"/>
        <v>#VALUE!</v>
      </c>
      <c r="AN196" s="74" t="e">
        <f t="shared" si="121"/>
        <v>#VALUE!</v>
      </c>
      <c r="AO196" s="74" t="e">
        <f t="shared" si="121"/>
        <v>#VALUE!</v>
      </c>
      <c r="AP196" s="74" t="e">
        <f t="shared" si="121"/>
        <v>#VALUE!</v>
      </c>
      <c r="AQ196" s="74" t="e">
        <f t="shared" si="121"/>
        <v>#VALUE!</v>
      </c>
      <c r="AR196" s="74" t="e">
        <f t="shared" si="121"/>
        <v>#VALUE!</v>
      </c>
      <c r="AS196" s="74" t="e">
        <f t="shared" si="121"/>
        <v>#VALUE!</v>
      </c>
      <c r="AT196" s="74" t="e">
        <f t="shared" si="121"/>
        <v>#VALUE!</v>
      </c>
      <c r="AU196" s="74" t="e">
        <f t="shared" si="121"/>
        <v>#VALUE!</v>
      </c>
      <c r="AV196" s="74" t="e">
        <f t="shared" si="121"/>
        <v>#VALUE!</v>
      </c>
      <c r="AW196" s="74" t="e">
        <f t="shared" si="121"/>
        <v>#VALUE!</v>
      </c>
      <c r="AX196" s="74" t="e">
        <f t="shared" si="121"/>
        <v>#VALUE!</v>
      </c>
      <c r="AY196" s="74" t="e">
        <f t="shared" si="121"/>
        <v>#VALUE!</v>
      </c>
      <c r="AZ196" s="74" t="e">
        <f t="shared" si="121"/>
        <v>#VALUE!</v>
      </c>
      <c r="BA196" s="74" t="e">
        <f t="shared" si="121"/>
        <v>#VALUE!</v>
      </c>
      <c r="BB196" s="74" t="e">
        <f t="shared" si="121"/>
        <v>#VALUE!</v>
      </c>
      <c r="BC196" s="74" t="e">
        <f t="shared" si="121"/>
        <v>#VALUE!</v>
      </c>
      <c r="BD196" s="74" t="e">
        <f t="shared" si="121"/>
        <v>#VALUE!</v>
      </c>
      <c r="BE196" s="74" t="e">
        <f t="shared" si="121"/>
        <v>#VALUE!</v>
      </c>
      <c r="BF196" s="75" t="e">
        <f t="shared" si="112"/>
        <v>#VALUE!</v>
      </c>
      <c r="BG196" s="55"/>
    </row>
    <row r="197" spans="6:59" ht="14.4" hidden="1" customHeight="1" x14ac:dyDescent="0.3">
      <c r="F197" s="92"/>
      <c r="O197" s="287"/>
      <c r="P197" s="288"/>
      <c r="Q197" s="289"/>
      <c r="R197" s="279" t="s">
        <v>122</v>
      </c>
      <c r="S197" s="280"/>
      <c r="T197" s="280"/>
      <c r="U197" s="280"/>
      <c r="V197" s="280"/>
      <c r="W197" s="280"/>
      <c r="X197" s="79"/>
      <c r="Y197" s="79"/>
      <c r="Z197" s="79"/>
      <c r="AA197" s="64" t="e">
        <f t="shared" ref="AA197:BE197" si="122">COUNTIFS($F$11:$F$16,$O$170,$L$11:$L$16,"FT",AA$11:AA$33,"A")+COUNTIFS($F$11:$F$16,$O$170,$L$11:$L$16,"FT",AA$11:AA$33,"SL")</f>
        <v>#VALUE!</v>
      </c>
      <c r="AB197" s="64" t="e">
        <f t="shared" si="122"/>
        <v>#VALUE!</v>
      </c>
      <c r="AC197" s="64" t="e">
        <f t="shared" si="122"/>
        <v>#VALUE!</v>
      </c>
      <c r="AD197" s="64" t="e">
        <f t="shared" si="122"/>
        <v>#VALUE!</v>
      </c>
      <c r="AE197" s="64" t="e">
        <f t="shared" si="122"/>
        <v>#VALUE!</v>
      </c>
      <c r="AF197" s="64" t="e">
        <f t="shared" si="122"/>
        <v>#VALUE!</v>
      </c>
      <c r="AG197" s="64" t="e">
        <f t="shared" si="122"/>
        <v>#VALUE!</v>
      </c>
      <c r="AH197" s="64" t="e">
        <f t="shared" si="122"/>
        <v>#VALUE!</v>
      </c>
      <c r="AI197" s="64" t="e">
        <f t="shared" si="122"/>
        <v>#VALUE!</v>
      </c>
      <c r="AJ197" s="64" t="e">
        <f t="shared" si="122"/>
        <v>#VALUE!</v>
      </c>
      <c r="AK197" s="64" t="e">
        <f t="shared" si="122"/>
        <v>#VALUE!</v>
      </c>
      <c r="AL197" s="64" t="e">
        <f t="shared" si="122"/>
        <v>#VALUE!</v>
      </c>
      <c r="AM197" s="64" t="e">
        <f t="shared" si="122"/>
        <v>#VALUE!</v>
      </c>
      <c r="AN197" s="64" t="e">
        <f t="shared" si="122"/>
        <v>#VALUE!</v>
      </c>
      <c r="AO197" s="64" t="e">
        <f t="shared" si="122"/>
        <v>#VALUE!</v>
      </c>
      <c r="AP197" s="64" t="e">
        <f t="shared" si="122"/>
        <v>#VALUE!</v>
      </c>
      <c r="AQ197" s="64" t="e">
        <f t="shared" si="122"/>
        <v>#VALUE!</v>
      </c>
      <c r="AR197" s="64" t="e">
        <f t="shared" si="122"/>
        <v>#VALUE!</v>
      </c>
      <c r="AS197" s="64" t="e">
        <f t="shared" si="122"/>
        <v>#VALUE!</v>
      </c>
      <c r="AT197" s="64" t="e">
        <f t="shared" si="122"/>
        <v>#VALUE!</v>
      </c>
      <c r="AU197" s="64" t="e">
        <f t="shared" si="122"/>
        <v>#VALUE!</v>
      </c>
      <c r="AV197" s="64" t="e">
        <f t="shared" si="122"/>
        <v>#VALUE!</v>
      </c>
      <c r="AW197" s="64" t="e">
        <f t="shared" si="122"/>
        <v>#VALUE!</v>
      </c>
      <c r="AX197" s="64" t="e">
        <f t="shared" si="122"/>
        <v>#VALUE!</v>
      </c>
      <c r="AY197" s="64" t="e">
        <f t="shared" si="122"/>
        <v>#VALUE!</v>
      </c>
      <c r="AZ197" s="64" t="e">
        <f t="shared" si="122"/>
        <v>#VALUE!</v>
      </c>
      <c r="BA197" s="64" t="e">
        <f t="shared" si="122"/>
        <v>#VALUE!</v>
      </c>
      <c r="BB197" s="64" t="e">
        <f t="shared" si="122"/>
        <v>#VALUE!</v>
      </c>
      <c r="BC197" s="64" t="e">
        <f t="shared" si="122"/>
        <v>#VALUE!</v>
      </c>
      <c r="BD197" s="64" t="e">
        <f t="shared" si="122"/>
        <v>#VALUE!</v>
      </c>
      <c r="BE197" s="64" t="e">
        <f t="shared" si="122"/>
        <v>#VALUE!</v>
      </c>
      <c r="BF197" s="45" t="e">
        <f t="shared" si="112"/>
        <v>#VALUE!</v>
      </c>
      <c r="BG197" s="55"/>
    </row>
    <row r="198" spans="6:59" ht="14.4" hidden="1" customHeight="1" x14ac:dyDescent="0.3">
      <c r="F198" s="92"/>
      <c r="O198" s="287"/>
      <c r="P198" s="288"/>
      <c r="Q198" s="289"/>
      <c r="R198" s="279" t="s">
        <v>137</v>
      </c>
      <c r="S198" s="280"/>
      <c r="T198" s="280"/>
      <c r="U198" s="280"/>
      <c r="V198" s="280"/>
      <c r="W198" s="280"/>
      <c r="X198" s="79"/>
      <c r="Y198" s="79"/>
      <c r="Z198" s="79"/>
      <c r="AA198" s="64" t="e">
        <f t="shared" ref="AA198:BE198" si="123">COUNTIFS($F$11:$F$16,$O$170,$L$11:$L$16,"HT",AA$11:AA$33,"A")+COUNTIFS($F$11:$F$16,$O$170,$L$11:$L$16,"HT",AA$11:AA$33,"SL")</f>
        <v>#VALUE!</v>
      </c>
      <c r="AB198" s="64" t="e">
        <f t="shared" si="123"/>
        <v>#VALUE!</v>
      </c>
      <c r="AC198" s="64" t="e">
        <f t="shared" si="123"/>
        <v>#VALUE!</v>
      </c>
      <c r="AD198" s="64" t="e">
        <f t="shared" si="123"/>
        <v>#VALUE!</v>
      </c>
      <c r="AE198" s="64" t="e">
        <f t="shared" si="123"/>
        <v>#VALUE!</v>
      </c>
      <c r="AF198" s="64" t="e">
        <f t="shared" si="123"/>
        <v>#VALUE!</v>
      </c>
      <c r="AG198" s="64" t="e">
        <f t="shared" si="123"/>
        <v>#VALUE!</v>
      </c>
      <c r="AH198" s="64" t="e">
        <f t="shared" si="123"/>
        <v>#VALUE!</v>
      </c>
      <c r="AI198" s="64" t="e">
        <f t="shared" si="123"/>
        <v>#VALUE!</v>
      </c>
      <c r="AJ198" s="64" t="e">
        <f t="shared" si="123"/>
        <v>#VALUE!</v>
      </c>
      <c r="AK198" s="64" t="e">
        <f t="shared" si="123"/>
        <v>#VALUE!</v>
      </c>
      <c r="AL198" s="64" t="e">
        <f t="shared" si="123"/>
        <v>#VALUE!</v>
      </c>
      <c r="AM198" s="64" t="e">
        <f t="shared" si="123"/>
        <v>#VALUE!</v>
      </c>
      <c r="AN198" s="64" t="e">
        <f t="shared" si="123"/>
        <v>#VALUE!</v>
      </c>
      <c r="AO198" s="64" t="e">
        <f t="shared" si="123"/>
        <v>#VALUE!</v>
      </c>
      <c r="AP198" s="64" t="e">
        <f t="shared" si="123"/>
        <v>#VALUE!</v>
      </c>
      <c r="AQ198" s="64" t="e">
        <f t="shared" si="123"/>
        <v>#VALUE!</v>
      </c>
      <c r="AR198" s="64" t="e">
        <f t="shared" si="123"/>
        <v>#VALUE!</v>
      </c>
      <c r="AS198" s="64" t="e">
        <f t="shared" si="123"/>
        <v>#VALUE!</v>
      </c>
      <c r="AT198" s="64" t="e">
        <f t="shared" si="123"/>
        <v>#VALUE!</v>
      </c>
      <c r="AU198" s="64" t="e">
        <f t="shared" si="123"/>
        <v>#VALUE!</v>
      </c>
      <c r="AV198" s="64" t="e">
        <f t="shared" si="123"/>
        <v>#VALUE!</v>
      </c>
      <c r="AW198" s="64" t="e">
        <f t="shared" si="123"/>
        <v>#VALUE!</v>
      </c>
      <c r="AX198" s="64" t="e">
        <f t="shared" si="123"/>
        <v>#VALUE!</v>
      </c>
      <c r="AY198" s="64" t="e">
        <f t="shared" si="123"/>
        <v>#VALUE!</v>
      </c>
      <c r="AZ198" s="64" t="e">
        <f t="shared" si="123"/>
        <v>#VALUE!</v>
      </c>
      <c r="BA198" s="64" t="e">
        <f t="shared" si="123"/>
        <v>#VALUE!</v>
      </c>
      <c r="BB198" s="64" t="e">
        <f t="shared" si="123"/>
        <v>#VALUE!</v>
      </c>
      <c r="BC198" s="64" t="e">
        <f t="shared" si="123"/>
        <v>#VALUE!</v>
      </c>
      <c r="BD198" s="64" t="e">
        <f t="shared" si="123"/>
        <v>#VALUE!</v>
      </c>
      <c r="BE198" s="64" t="e">
        <f t="shared" si="123"/>
        <v>#VALUE!</v>
      </c>
      <c r="BF198" s="45" t="e">
        <f t="shared" si="112"/>
        <v>#VALUE!</v>
      </c>
      <c r="BG198" s="55"/>
    </row>
    <row r="199" spans="6:59" ht="14.4" hidden="1" customHeight="1" x14ac:dyDescent="0.3">
      <c r="F199" s="92"/>
      <c r="O199" s="287"/>
      <c r="P199" s="288"/>
      <c r="Q199" s="289"/>
      <c r="R199" s="279" t="s">
        <v>140</v>
      </c>
      <c r="S199" s="280"/>
      <c r="T199" s="280"/>
      <c r="U199" s="280"/>
      <c r="V199" s="280"/>
      <c r="W199" s="280"/>
      <c r="X199" s="79"/>
      <c r="Y199" s="79"/>
      <c r="Z199" s="79"/>
      <c r="AA199" s="64" t="e">
        <f t="shared" ref="AA199:BE199" si="124">COUNTIFS($F$11:$F$16,$O$170,AA11:AA33,"U")+COUNTIFS($F$11:$F$16,$O$170,AA11:AA33,"UC")+COUNTIFS($F$11:$F$16,$O$170,AA11:AA33,"NCNS")+COUNTIFS($F$11:$F$16,$O$170,AA11:AA33,"TR-U")+COUNTIFS($F$11:$F$16,$O$170,AA11:AA33,"TR-UC")+COUNTIFS($F$11:$F$16,$O$170,AA11:AA33,"TR-NCNS")</f>
        <v>#VALUE!</v>
      </c>
      <c r="AB199" s="64" t="e">
        <f t="shared" si="124"/>
        <v>#VALUE!</v>
      </c>
      <c r="AC199" s="64" t="e">
        <f t="shared" si="124"/>
        <v>#VALUE!</v>
      </c>
      <c r="AD199" s="64" t="e">
        <f t="shared" si="124"/>
        <v>#VALUE!</v>
      </c>
      <c r="AE199" s="64" t="e">
        <f t="shared" si="124"/>
        <v>#VALUE!</v>
      </c>
      <c r="AF199" s="64" t="e">
        <f t="shared" si="124"/>
        <v>#VALUE!</v>
      </c>
      <c r="AG199" s="64" t="e">
        <f t="shared" si="124"/>
        <v>#VALUE!</v>
      </c>
      <c r="AH199" s="64" t="e">
        <f t="shared" si="124"/>
        <v>#VALUE!</v>
      </c>
      <c r="AI199" s="64" t="e">
        <f t="shared" si="124"/>
        <v>#VALUE!</v>
      </c>
      <c r="AJ199" s="64" t="e">
        <f t="shared" si="124"/>
        <v>#VALUE!</v>
      </c>
      <c r="AK199" s="64" t="e">
        <f t="shared" si="124"/>
        <v>#VALUE!</v>
      </c>
      <c r="AL199" s="64" t="e">
        <f t="shared" si="124"/>
        <v>#VALUE!</v>
      </c>
      <c r="AM199" s="64" t="e">
        <f t="shared" si="124"/>
        <v>#VALUE!</v>
      </c>
      <c r="AN199" s="64" t="e">
        <f t="shared" si="124"/>
        <v>#VALUE!</v>
      </c>
      <c r="AO199" s="64" t="e">
        <f t="shared" si="124"/>
        <v>#VALUE!</v>
      </c>
      <c r="AP199" s="64" t="e">
        <f t="shared" si="124"/>
        <v>#VALUE!</v>
      </c>
      <c r="AQ199" s="64" t="e">
        <f t="shared" si="124"/>
        <v>#VALUE!</v>
      </c>
      <c r="AR199" s="64" t="e">
        <f t="shared" si="124"/>
        <v>#VALUE!</v>
      </c>
      <c r="AS199" s="64" t="e">
        <f t="shared" si="124"/>
        <v>#VALUE!</v>
      </c>
      <c r="AT199" s="64" t="e">
        <f t="shared" si="124"/>
        <v>#VALUE!</v>
      </c>
      <c r="AU199" s="64" t="e">
        <f t="shared" si="124"/>
        <v>#VALUE!</v>
      </c>
      <c r="AV199" s="64" t="e">
        <f t="shared" si="124"/>
        <v>#VALUE!</v>
      </c>
      <c r="AW199" s="64" t="e">
        <f t="shared" si="124"/>
        <v>#VALUE!</v>
      </c>
      <c r="AX199" s="64" t="e">
        <f t="shared" si="124"/>
        <v>#VALUE!</v>
      </c>
      <c r="AY199" s="64" t="e">
        <f t="shared" si="124"/>
        <v>#VALUE!</v>
      </c>
      <c r="AZ199" s="64" t="e">
        <f t="shared" si="124"/>
        <v>#VALUE!</v>
      </c>
      <c r="BA199" s="64" t="e">
        <f t="shared" si="124"/>
        <v>#VALUE!</v>
      </c>
      <c r="BB199" s="64" t="e">
        <f t="shared" si="124"/>
        <v>#VALUE!</v>
      </c>
      <c r="BC199" s="64" t="e">
        <f t="shared" si="124"/>
        <v>#VALUE!</v>
      </c>
      <c r="BD199" s="64" t="e">
        <f t="shared" si="124"/>
        <v>#VALUE!</v>
      </c>
      <c r="BE199" s="64" t="e">
        <f t="shared" si="124"/>
        <v>#VALUE!</v>
      </c>
      <c r="BF199" s="45" t="e">
        <f t="shared" si="112"/>
        <v>#VALUE!</v>
      </c>
      <c r="BG199" s="55"/>
    </row>
    <row r="200" spans="6:59" ht="14.4" hidden="1" customHeight="1" x14ac:dyDescent="0.3">
      <c r="F200" s="92"/>
      <c r="O200" s="287"/>
      <c r="P200" s="288"/>
      <c r="Q200" s="289"/>
      <c r="R200" s="279" t="s">
        <v>143</v>
      </c>
      <c r="S200" s="280"/>
      <c r="T200" s="280"/>
      <c r="U200" s="280"/>
      <c r="V200" s="280"/>
      <c r="W200" s="280"/>
      <c r="X200" s="79"/>
      <c r="Y200" s="79"/>
      <c r="Z200" s="79"/>
      <c r="AA200" s="74" t="e">
        <f t="shared" ref="AA200:BE200" si="125">AA201+(AA202/2)</f>
        <v>#VALUE!</v>
      </c>
      <c r="AB200" s="74" t="e">
        <f t="shared" si="125"/>
        <v>#VALUE!</v>
      </c>
      <c r="AC200" s="74" t="e">
        <f t="shared" si="125"/>
        <v>#VALUE!</v>
      </c>
      <c r="AD200" s="74" t="e">
        <f t="shared" si="125"/>
        <v>#VALUE!</v>
      </c>
      <c r="AE200" s="74" t="e">
        <f t="shared" si="125"/>
        <v>#VALUE!</v>
      </c>
      <c r="AF200" s="74" t="e">
        <f t="shared" si="125"/>
        <v>#VALUE!</v>
      </c>
      <c r="AG200" s="74" t="e">
        <f t="shared" si="125"/>
        <v>#VALUE!</v>
      </c>
      <c r="AH200" s="74" t="e">
        <f t="shared" si="125"/>
        <v>#VALUE!</v>
      </c>
      <c r="AI200" s="74" t="e">
        <f t="shared" si="125"/>
        <v>#VALUE!</v>
      </c>
      <c r="AJ200" s="74" t="e">
        <f t="shared" si="125"/>
        <v>#VALUE!</v>
      </c>
      <c r="AK200" s="74" t="e">
        <f t="shared" si="125"/>
        <v>#VALUE!</v>
      </c>
      <c r="AL200" s="74" t="e">
        <f t="shared" si="125"/>
        <v>#VALUE!</v>
      </c>
      <c r="AM200" s="74" t="e">
        <f t="shared" si="125"/>
        <v>#VALUE!</v>
      </c>
      <c r="AN200" s="74" t="e">
        <f t="shared" si="125"/>
        <v>#VALUE!</v>
      </c>
      <c r="AO200" s="74" t="e">
        <f t="shared" si="125"/>
        <v>#VALUE!</v>
      </c>
      <c r="AP200" s="74" t="e">
        <f t="shared" si="125"/>
        <v>#VALUE!</v>
      </c>
      <c r="AQ200" s="74" t="e">
        <f t="shared" si="125"/>
        <v>#VALUE!</v>
      </c>
      <c r="AR200" s="74" t="e">
        <f t="shared" si="125"/>
        <v>#VALUE!</v>
      </c>
      <c r="AS200" s="74" t="e">
        <f t="shared" si="125"/>
        <v>#VALUE!</v>
      </c>
      <c r="AT200" s="74" t="e">
        <f t="shared" si="125"/>
        <v>#VALUE!</v>
      </c>
      <c r="AU200" s="74" t="e">
        <f t="shared" si="125"/>
        <v>#VALUE!</v>
      </c>
      <c r="AV200" s="74" t="e">
        <f t="shared" si="125"/>
        <v>#VALUE!</v>
      </c>
      <c r="AW200" s="74" t="e">
        <f t="shared" si="125"/>
        <v>#VALUE!</v>
      </c>
      <c r="AX200" s="74" t="e">
        <f t="shared" si="125"/>
        <v>#VALUE!</v>
      </c>
      <c r="AY200" s="74" t="e">
        <f t="shared" si="125"/>
        <v>#VALUE!</v>
      </c>
      <c r="AZ200" s="74" t="e">
        <f t="shared" si="125"/>
        <v>#VALUE!</v>
      </c>
      <c r="BA200" s="74" t="e">
        <f t="shared" si="125"/>
        <v>#VALUE!</v>
      </c>
      <c r="BB200" s="74" t="e">
        <f t="shared" si="125"/>
        <v>#VALUE!</v>
      </c>
      <c r="BC200" s="74" t="e">
        <f t="shared" si="125"/>
        <v>#VALUE!</v>
      </c>
      <c r="BD200" s="74" t="e">
        <f t="shared" si="125"/>
        <v>#VALUE!</v>
      </c>
      <c r="BE200" s="74" t="e">
        <f t="shared" si="125"/>
        <v>#VALUE!</v>
      </c>
      <c r="BF200" s="75" t="e">
        <f t="shared" si="112"/>
        <v>#VALUE!</v>
      </c>
      <c r="BG200" s="55"/>
    </row>
    <row r="201" spans="6:59" ht="14.4" hidden="1" customHeight="1" x14ac:dyDescent="0.3">
      <c r="F201" s="92"/>
      <c r="O201" s="287"/>
      <c r="P201" s="288"/>
      <c r="Q201" s="289"/>
      <c r="R201" s="279" t="s">
        <v>146</v>
      </c>
      <c r="S201" s="280"/>
      <c r="T201" s="280"/>
      <c r="U201" s="280"/>
      <c r="V201" s="280"/>
      <c r="W201" s="280"/>
      <c r="X201" s="79"/>
      <c r="Y201" s="79"/>
      <c r="Z201" s="79"/>
      <c r="AA201" s="64" t="e">
        <f t="shared" ref="AA201:BE201" si="126">COUNTIFS($F$11:$F$16,$O$170,$L$11:$L$16,"FT",AA$11:AA$33,"U")+COUNTIFS($F$11:$F$16,$O$170,$L$11:$L$16,"FT",AA$11:AA$33,"UC")+COUNTIFS($F$11:$F$16,$O$170,$L$11:$L$16,"FT",AA$11:AA$33,"NCNS")+COUNTIFS($F$11:$F$16,$O$170,$L$11:$L$16,"FT",AA$11:AA$33,"TR-U")+COUNTIFS($F$11:$F$16,$O$170,$L$11:$L$16,"FT",AA$11:AA$33,"TR-UC")+COUNTIFS($F$11:$F$16,$O$170,$L$11:$L$16,"FT",AA$11:AA$33,"TR-NCNS")</f>
        <v>#VALUE!</v>
      </c>
      <c r="AB201" s="64" t="e">
        <f t="shared" si="126"/>
        <v>#VALUE!</v>
      </c>
      <c r="AC201" s="64" t="e">
        <f t="shared" si="126"/>
        <v>#VALUE!</v>
      </c>
      <c r="AD201" s="64" t="e">
        <f t="shared" si="126"/>
        <v>#VALUE!</v>
      </c>
      <c r="AE201" s="64" t="e">
        <f t="shared" si="126"/>
        <v>#VALUE!</v>
      </c>
      <c r="AF201" s="64" t="e">
        <f t="shared" si="126"/>
        <v>#VALUE!</v>
      </c>
      <c r="AG201" s="64" t="e">
        <f t="shared" si="126"/>
        <v>#VALUE!</v>
      </c>
      <c r="AH201" s="64" t="e">
        <f t="shared" si="126"/>
        <v>#VALUE!</v>
      </c>
      <c r="AI201" s="64" t="e">
        <f t="shared" si="126"/>
        <v>#VALUE!</v>
      </c>
      <c r="AJ201" s="64" t="e">
        <f t="shared" si="126"/>
        <v>#VALUE!</v>
      </c>
      <c r="AK201" s="64" t="e">
        <f t="shared" si="126"/>
        <v>#VALUE!</v>
      </c>
      <c r="AL201" s="64" t="e">
        <f t="shared" si="126"/>
        <v>#VALUE!</v>
      </c>
      <c r="AM201" s="64" t="e">
        <f t="shared" si="126"/>
        <v>#VALUE!</v>
      </c>
      <c r="AN201" s="64" t="e">
        <f t="shared" si="126"/>
        <v>#VALUE!</v>
      </c>
      <c r="AO201" s="64" t="e">
        <f t="shared" si="126"/>
        <v>#VALUE!</v>
      </c>
      <c r="AP201" s="64" t="e">
        <f t="shared" si="126"/>
        <v>#VALUE!</v>
      </c>
      <c r="AQ201" s="64" t="e">
        <f t="shared" si="126"/>
        <v>#VALUE!</v>
      </c>
      <c r="AR201" s="64" t="e">
        <f t="shared" si="126"/>
        <v>#VALUE!</v>
      </c>
      <c r="AS201" s="64" t="e">
        <f t="shared" si="126"/>
        <v>#VALUE!</v>
      </c>
      <c r="AT201" s="64" t="e">
        <f t="shared" si="126"/>
        <v>#VALUE!</v>
      </c>
      <c r="AU201" s="64" t="e">
        <f t="shared" si="126"/>
        <v>#VALUE!</v>
      </c>
      <c r="AV201" s="64" t="e">
        <f t="shared" si="126"/>
        <v>#VALUE!</v>
      </c>
      <c r="AW201" s="64" t="e">
        <f t="shared" si="126"/>
        <v>#VALUE!</v>
      </c>
      <c r="AX201" s="64" t="e">
        <f t="shared" si="126"/>
        <v>#VALUE!</v>
      </c>
      <c r="AY201" s="64" t="e">
        <f t="shared" si="126"/>
        <v>#VALUE!</v>
      </c>
      <c r="AZ201" s="64" t="e">
        <f t="shared" si="126"/>
        <v>#VALUE!</v>
      </c>
      <c r="BA201" s="64" t="e">
        <f t="shared" si="126"/>
        <v>#VALUE!</v>
      </c>
      <c r="BB201" s="64" t="e">
        <f t="shared" si="126"/>
        <v>#VALUE!</v>
      </c>
      <c r="BC201" s="64" t="e">
        <f t="shared" si="126"/>
        <v>#VALUE!</v>
      </c>
      <c r="BD201" s="64" t="e">
        <f t="shared" si="126"/>
        <v>#VALUE!</v>
      </c>
      <c r="BE201" s="64" t="e">
        <f t="shared" si="126"/>
        <v>#VALUE!</v>
      </c>
      <c r="BF201" s="45" t="e">
        <f t="shared" si="112"/>
        <v>#VALUE!</v>
      </c>
      <c r="BG201" s="55"/>
    </row>
    <row r="202" spans="6:59" ht="14.4" hidden="1" customHeight="1" x14ac:dyDescent="0.3">
      <c r="F202" s="92"/>
      <c r="O202" s="287"/>
      <c r="P202" s="288"/>
      <c r="Q202" s="289"/>
      <c r="R202" s="279" t="s">
        <v>150</v>
      </c>
      <c r="S202" s="280"/>
      <c r="T202" s="280"/>
      <c r="U202" s="280"/>
      <c r="V202" s="280"/>
      <c r="W202" s="280"/>
      <c r="X202" s="79"/>
      <c r="Y202" s="79"/>
      <c r="Z202" s="79"/>
      <c r="AA202" s="64" t="e">
        <f t="shared" ref="AA202:BE202" si="127">COUNTIFS($F$11:$F$16,$O$170,$L$11:$L$16,"HT",AA$11:AA$33,"U")+COUNTIFS($F$11:$F$16,$O$170,$L$11:$L$16,"HT",AA$11:AA$33,"UC")+COUNTIFS($F$11:$F$16,$O$170,$L$11:$L$16,"HT",AA$11:AA$33,"NCNS")+COUNTIFS($F$11:$F$16,$O$170,$L$11:$L$16,"HT",AA$11:AA$33,"TR-U")+COUNTIFS($F$11:$F$16,$O$170,$L$11:$L$16,"HT",AA$11:AA$33,"TR-UC")+COUNTIFS($F$11:$F$16,$O$170,$L$11:$L$16,"HT",AA$11:AA$33,"TR-NCNS")</f>
        <v>#VALUE!</v>
      </c>
      <c r="AB202" s="64" t="e">
        <f t="shared" si="127"/>
        <v>#VALUE!</v>
      </c>
      <c r="AC202" s="64" t="e">
        <f t="shared" si="127"/>
        <v>#VALUE!</v>
      </c>
      <c r="AD202" s="64" t="e">
        <f t="shared" si="127"/>
        <v>#VALUE!</v>
      </c>
      <c r="AE202" s="64" t="e">
        <f t="shared" si="127"/>
        <v>#VALUE!</v>
      </c>
      <c r="AF202" s="64" t="e">
        <f t="shared" si="127"/>
        <v>#VALUE!</v>
      </c>
      <c r="AG202" s="64" t="e">
        <f t="shared" si="127"/>
        <v>#VALUE!</v>
      </c>
      <c r="AH202" s="64" t="e">
        <f t="shared" si="127"/>
        <v>#VALUE!</v>
      </c>
      <c r="AI202" s="64" t="e">
        <f t="shared" si="127"/>
        <v>#VALUE!</v>
      </c>
      <c r="AJ202" s="64" t="e">
        <f t="shared" si="127"/>
        <v>#VALUE!</v>
      </c>
      <c r="AK202" s="64" t="e">
        <f t="shared" si="127"/>
        <v>#VALUE!</v>
      </c>
      <c r="AL202" s="64" t="e">
        <f t="shared" si="127"/>
        <v>#VALUE!</v>
      </c>
      <c r="AM202" s="64" t="e">
        <f t="shared" si="127"/>
        <v>#VALUE!</v>
      </c>
      <c r="AN202" s="64" t="e">
        <f t="shared" si="127"/>
        <v>#VALUE!</v>
      </c>
      <c r="AO202" s="64" t="e">
        <f t="shared" si="127"/>
        <v>#VALUE!</v>
      </c>
      <c r="AP202" s="64" t="e">
        <f t="shared" si="127"/>
        <v>#VALUE!</v>
      </c>
      <c r="AQ202" s="64" t="e">
        <f t="shared" si="127"/>
        <v>#VALUE!</v>
      </c>
      <c r="AR202" s="64" t="e">
        <f t="shared" si="127"/>
        <v>#VALUE!</v>
      </c>
      <c r="AS202" s="64" t="e">
        <f t="shared" si="127"/>
        <v>#VALUE!</v>
      </c>
      <c r="AT202" s="64" t="e">
        <f t="shared" si="127"/>
        <v>#VALUE!</v>
      </c>
      <c r="AU202" s="64" t="e">
        <f t="shared" si="127"/>
        <v>#VALUE!</v>
      </c>
      <c r="AV202" s="64" t="e">
        <f t="shared" si="127"/>
        <v>#VALUE!</v>
      </c>
      <c r="AW202" s="64" t="e">
        <f t="shared" si="127"/>
        <v>#VALUE!</v>
      </c>
      <c r="AX202" s="64" t="e">
        <f t="shared" si="127"/>
        <v>#VALUE!</v>
      </c>
      <c r="AY202" s="64" t="e">
        <f t="shared" si="127"/>
        <v>#VALUE!</v>
      </c>
      <c r="AZ202" s="64" t="e">
        <f t="shared" si="127"/>
        <v>#VALUE!</v>
      </c>
      <c r="BA202" s="64" t="e">
        <f t="shared" si="127"/>
        <v>#VALUE!</v>
      </c>
      <c r="BB202" s="64" t="e">
        <f t="shared" si="127"/>
        <v>#VALUE!</v>
      </c>
      <c r="BC202" s="64" t="e">
        <f t="shared" si="127"/>
        <v>#VALUE!</v>
      </c>
      <c r="BD202" s="64" t="e">
        <f t="shared" si="127"/>
        <v>#VALUE!</v>
      </c>
      <c r="BE202" s="64" t="e">
        <f t="shared" si="127"/>
        <v>#VALUE!</v>
      </c>
      <c r="BF202" s="45" t="e">
        <f t="shared" si="112"/>
        <v>#VALUE!</v>
      </c>
      <c r="BG202" s="55"/>
    </row>
    <row r="203" spans="6:59" ht="14.4" hidden="1" customHeight="1" x14ac:dyDescent="0.3">
      <c r="F203" s="92"/>
      <c r="O203" s="287"/>
      <c r="P203" s="288"/>
      <c r="Q203" s="289"/>
      <c r="R203" s="279" t="s">
        <v>153</v>
      </c>
      <c r="S203" s="280"/>
      <c r="T203" s="280"/>
      <c r="U203" s="280"/>
      <c r="V203" s="280"/>
      <c r="W203" s="280"/>
      <c r="X203" s="79"/>
      <c r="Y203" s="79"/>
      <c r="Z203" s="79"/>
      <c r="AA203" s="64" t="e">
        <f t="shared" ref="AA203:BE203" si="128">COUNTIFS($F$11:$F$16,$O$170,AA11:AA33,"S")+COUNTIFS($F$11:$F$16,$O$170,AA11:AA33,"TR-S")</f>
        <v>#VALUE!</v>
      </c>
      <c r="AB203" s="64" t="e">
        <f t="shared" si="128"/>
        <v>#VALUE!</v>
      </c>
      <c r="AC203" s="64" t="e">
        <f t="shared" si="128"/>
        <v>#VALUE!</v>
      </c>
      <c r="AD203" s="64" t="e">
        <f t="shared" si="128"/>
        <v>#VALUE!</v>
      </c>
      <c r="AE203" s="64" t="e">
        <f t="shared" si="128"/>
        <v>#VALUE!</v>
      </c>
      <c r="AF203" s="64" t="e">
        <f t="shared" si="128"/>
        <v>#VALUE!</v>
      </c>
      <c r="AG203" s="64" t="e">
        <f t="shared" si="128"/>
        <v>#VALUE!</v>
      </c>
      <c r="AH203" s="64" t="e">
        <f t="shared" si="128"/>
        <v>#VALUE!</v>
      </c>
      <c r="AI203" s="64" t="e">
        <f t="shared" si="128"/>
        <v>#VALUE!</v>
      </c>
      <c r="AJ203" s="64" t="e">
        <f t="shared" si="128"/>
        <v>#VALUE!</v>
      </c>
      <c r="AK203" s="64" t="e">
        <f t="shared" si="128"/>
        <v>#VALUE!</v>
      </c>
      <c r="AL203" s="64" t="e">
        <f t="shared" si="128"/>
        <v>#VALUE!</v>
      </c>
      <c r="AM203" s="64" t="e">
        <f t="shared" si="128"/>
        <v>#VALUE!</v>
      </c>
      <c r="AN203" s="64" t="e">
        <f t="shared" si="128"/>
        <v>#VALUE!</v>
      </c>
      <c r="AO203" s="64" t="e">
        <f t="shared" si="128"/>
        <v>#VALUE!</v>
      </c>
      <c r="AP203" s="64" t="e">
        <f t="shared" si="128"/>
        <v>#VALUE!</v>
      </c>
      <c r="AQ203" s="64" t="e">
        <f t="shared" si="128"/>
        <v>#VALUE!</v>
      </c>
      <c r="AR203" s="64" t="e">
        <f t="shared" si="128"/>
        <v>#VALUE!</v>
      </c>
      <c r="AS203" s="64" t="e">
        <f t="shared" si="128"/>
        <v>#VALUE!</v>
      </c>
      <c r="AT203" s="64" t="e">
        <f t="shared" si="128"/>
        <v>#VALUE!</v>
      </c>
      <c r="AU203" s="64" t="e">
        <f t="shared" si="128"/>
        <v>#VALUE!</v>
      </c>
      <c r="AV203" s="64" t="e">
        <f t="shared" si="128"/>
        <v>#VALUE!</v>
      </c>
      <c r="AW203" s="64" t="e">
        <f t="shared" si="128"/>
        <v>#VALUE!</v>
      </c>
      <c r="AX203" s="64" t="e">
        <f t="shared" si="128"/>
        <v>#VALUE!</v>
      </c>
      <c r="AY203" s="64" t="e">
        <f t="shared" si="128"/>
        <v>#VALUE!</v>
      </c>
      <c r="AZ203" s="64" t="e">
        <f t="shared" si="128"/>
        <v>#VALUE!</v>
      </c>
      <c r="BA203" s="64" t="e">
        <f t="shared" si="128"/>
        <v>#VALUE!</v>
      </c>
      <c r="BB203" s="64" t="e">
        <f t="shared" si="128"/>
        <v>#VALUE!</v>
      </c>
      <c r="BC203" s="64" t="e">
        <f t="shared" si="128"/>
        <v>#VALUE!</v>
      </c>
      <c r="BD203" s="64" t="e">
        <f t="shared" si="128"/>
        <v>#VALUE!</v>
      </c>
      <c r="BE203" s="64" t="e">
        <f t="shared" si="128"/>
        <v>#VALUE!</v>
      </c>
      <c r="BF203" s="45" t="e">
        <f t="shared" ref="BF203:BF209" si="129">MAX(AA203:BE203)</f>
        <v>#VALUE!</v>
      </c>
      <c r="BG203" s="55"/>
    </row>
    <row r="204" spans="6:59" ht="14.4" hidden="1" customHeight="1" x14ac:dyDescent="0.3">
      <c r="F204" s="92"/>
      <c r="O204" s="287"/>
      <c r="P204" s="288"/>
      <c r="Q204" s="289"/>
      <c r="R204" s="279" t="s">
        <v>157</v>
      </c>
      <c r="S204" s="280"/>
      <c r="T204" s="280"/>
      <c r="U204" s="280"/>
      <c r="V204" s="280"/>
      <c r="W204" s="280"/>
      <c r="X204" s="79"/>
      <c r="Y204" s="79"/>
      <c r="Z204" s="79"/>
      <c r="AA204" s="74" t="e">
        <f t="shared" ref="AA204:BE204" si="130">AA205+(AA206/2)</f>
        <v>#VALUE!</v>
      </c>
      <c r="AB204" s="74" t="e">
        <f t="shared" si="130"/>
        <v>#VALUE!</v>
      </c>
      <c r="AC204" s="74" t="e">
        <f t="shared" si="130"/>
        <v>#VALUE!</v>
      </c>
      <c r="AD204" s="74" t="e">
        <f t="shared" si="130"/>
        <v>#VALUE!</v>
      </c>
      <c r="AE204" s="74" t="e">
        <f t="shared" si="130"/>
        <v>#VALUE!</v>
      </c>
      <c r="AF204" s="74" t="e">
        <f t="shared" si="130"/>
        <v>#VALUE!</v>
      </c>
      <c r="AG204" s="74" t="e">
        <f t="shared" si="130"/>
        <v>#VALUE!</v>
      </c>
      <c r="AH204" s="74" t="e">
        <f t="shared" si="130"/>
        <v>#VALUE!</v>
      </c>
      <c r="AI204" s="74" t="e">
        <f t="shared" si="130"/>
        <v>#VALUE!</v>
      </c>
      <c r="AJ204" s="74" t="e">
        <f t="shared" si="130"/>
        <v>#VALUE!</v>
      </c>
      <c r="AK204" s="74" t="e">
        <f t="shared" si="130"/>
        <v>#VALUE!</v>
      </c>
      <c r="AL204" s="74" t="e">
        <f t="shared" si="130"/>
        <v>#VALUE!</v>
      </c>
      <c r="AM204" s="74" t="e">
        <f t="shared" si="130"/>
        <v>#VALUE!</v>
      </c>
      <c r="AN204" s="74" t="e">
        <f t="shared" si="130"/>
        <v>#VALUE!</v>
      </c>
      <c r="AO204" s="74" t="e">
        <f t="shared" si="130"/>
        <v>#VALUE!</v>
      </c>
      <c r="AP204" s="74" t="e">
        <f t="shared" si="130"/>
        <v>#VALUE!</v>
      </c>
      <c r="AQ204" s="74" t="e">
        <f t="shared" si="130"/>
        <v>#VALUE!</v>
      </c>
      <c r="AR204" s="74" t="e">
        <f t="shared" si="130"/>
        <v>#VALUE!</v>
      </c>
      <c r="AS204" s="74" t="e">
        <f t="shared" si="130"/>
        <v>#VALUE!</v>
      </c>
      <c r="AT204" s="74" t="e">
        <f t="shared" si="130"/>
        <v>#VALUE!</v>
      </c>
      <c r="AU204" s="74" t="e">
        <f t="shared" si="130"/>
        <v>#VALUE!</v>
      </c>
      <c r="AV204" s="74" t="e">
        <f t="shared" si="130"/>
        <v>#VALUE!</v>
      </c>
      <c r="AW204" s="74" t="e">
        <f t="shared" si="130"/>
        <v>#VALUE!</v>
      </c>
      <c r="AX204" s="74" t="e">
        <f t="shared" si="130"/>
        <v>#VALUE!</v>
      </c>
      <c r="AY204" s="74" t="e">
        <f t="shared" si="130"/>
        <v>#VALUE!</v>
      </c>
      <c r="AZ204" s="74" t="e">
        <f t="shared" si="130"/>
        <v>#VALUE!</v>
      </c>
      <c r="BA204" s="74" t="e">
        <f t="shared" si="130"/>
        <v>#VALUE!</v>
      </c>
      <c r="BB204" s="74" t="e">
        <f t="shared" si="130"/>
        <v>#VALUE!</v>
      </c>
      <c r="BC204" s="74" t="e">
        <f t="shared" si="130"/>
        <v>#VALUE!</v>
      </c>
      <c r="BD204" s="74" t="e">
        <f t="shared" si="130"/>
        <v>#VALUE!</v>
      </c>
      <c r="BE204" s="74" t="e">
        <f t="shared" si="130"/>
        <v>#VALUE!</v>
      </c>
      <c r="BF204" s="75" t="e">
        <f t="shared" si="129"/>
        <v>#VALUE!</v>
      </c>
      <c r="BG204" s="55"/>
    </row>
    <row r="205" spans="6:59" ht="14.4" hidden="1" customHeight="1" x14ac:dyDescent="0.3">
      <c r="F205" s="92"/>
      <c r="O205" s="287"/>
      <c r="P205" s="288"/>
      <c r="Q205" s="289"/>
      <c r="R205" s="279" t="s">
        <v>160</v>
      </c>
      <c r="S205" s="280"/>
      <c r="T205" s="280"/>
      <c r="U205" s="280"/>
      <c r="V205" s="280"/>
      <c r="W205" s="280"/>
      <c r="X205" s="79"/>
      <c r="Y205" s="79"/>
      <c r="Z205" s="79"/>
      <c r="AA205" s="64" t="e">
        <f t="shared" ref="AA205:BE205" si="131">COUNTIFS($F$11:$F$16,$O$170,$L$11:$L$16,"FT",AA$11:AA$33,"S")+COUNTIFS($F$11:$F$16,$O$170,$L$11:$L$16,"FT",AA$11:AA$33,"TR-S")</f>
        <v>#VALUE!</v>
      </c>
      <c r="AB205" s="64" t="e">
        <f t="shared" si="131"/>
        <v>#VALUE!</v>
      </c>
      <c r="AC205" s="64" t="e">
        <f t="shared" si="131"/>
        <v>#VALUE!</v>
      </c>
      <c r="AD205" s="64" t="e">
        <f t="shared" si="131"/>
        <v>#VALUE!</v>
      </c>
      <c r="AE205" s="64" t="e">
        <f t="shared" si="131"/>
        <v>#VALUE!</v>
      </c>
      <c r="AF205" s="64" t="e">
        <f t="shared" si="131"/>
        <v>#VALUE!</v>
      </c>
      <c r="AG205" s="64" t="e">
        <f t="shared" si="131"/>
        <v>#VALUE!</v>
      </c>
      <c r="AH205" s="64" t="e">
        <f t="shared" si="131"/>
        <v>#VALUE!</v>
      </c>
      <c r="AI205" s="64" t="e">
        <f t="shared" si="131"/>
        <v>#VALUE!</v>
      </c>
      <c r="AJ205" s="64" t="e">
        <f t="shared" si="131"/>
        <v>#VALUE!</v>
      </c>
      <c r="AK205" s="64" t="e">
        <f t="shared" si="131"/>
        <v>#VALUE!</v>
      </c>
      <c r="AL205" s="64" t="e">
        <f t="shared" si="131"/>
        <v>#VALUE!</v>
      </c>
      <c r="AM205" s="64" t="e">
        <f t="shared" si="131"/>
        <v>#VALUE!</v>
      </c>
      <c r="AN205" s="64" t="e">
        <f t="shared" si="131"/>
        <v>#VALUE!</v>
      </c>
      <c r="AO205" s="64" t="e">
        <f t="shared" si="131"/>
        <v>#VALUE!</v>
      </c>
      <c r="AP205" s="64" t="e">
        <f t="shared" si="131"/>
        <v>#VALUE!</v>
      </c>
      <c r="AQ205" s="64" t="e">
        <f t="shared" si="131"/>
        <v>#VALUE!</v>
      </c>
      <c r="AR205" s="64" t="e">
        <f t="shared" si="131"/>
        <v>#VALUE!</v>
      </c>
      <c r="AS205" s="64" t="e">
        <f t="shared" si="131"/>
        <v>#VALUE!</v>
      </c>
      <c r="AT205" s="64" t="e">
        <f t="shared" si="131"/>
        <v>#VALUE!</v>
      </c>
      <c r="AU205" s="64" t="e">
        <f t="shared" si="131"/>
        <v>#VALUE!</v>
      </c>
      <c r="AV205" s="64" t="e">
        <f t="shared" si="131"/>
        <v>#VALUE!</v>
      </c>
      <c r="AW205" s="64" t="e">
        <f t="shared" si="131"/>
        <v>#VALUE!</v>
      </c>
      <c r="AX205" s="64" t="e">
        <f t="shared" si="131"/>
        <v>#VALUE!</v>
      </c>
      <c r="AY205" s="64" t="e">
        <f t="shared" si="131"/>
        <v>#VALUE!</v>
      </c>
      <c r="AZ205" s="64" t="e">
        <f t="shared" si="131"/>
        <v>#VALUE!</v>
      </c>
      <c r="BA205" s="64" t="e">
        <f t="shared" si="131"/>
        <v>#VALUE!</v>
      </c>
      <c r="BB205" s="64" t="e">
        <f t="shared" si="131"/>
        <v>#VALUE!</v>
      </c>
      <c r="BC205" s="64" t="e">
        <f t="shared" si="131"/>
        <v>#VALUE!</v>
      </c>
      <c r="BD205" s="64" t="e">
        <f t="shared" si="131"/>
        <v>#VALUE!</v>
      </c>
      <c r="BE205" s="64" t="e">
        <f t="shared" si="131"/>
        <v>#VALUE!</v>
      </c>
      <c r="BF205" s="45" t="e">
        <f t="shared" si="129"/>
        <v>#VALUE!</v>
      </c>
      <c r="BG205" s="55"/>
    </row>
    <row r="206" spans="6:59" ht="14.4" hidden="1" customHeight="1" x14ac:dyDescent="0.3">
      <c r="O206" s="287"/>
      <c r="P206" s="288"/>
      <c r="Q206" s="289"/>
      <c r="R206" s="279" t="s">
        <v>163</v>
      </c>
      <c r="S206" s="280"/>
      <c r="T206" s="280"/>
      <c r="U206" s="280"/>
      <c r="V206" s="280"/>
      <c r="W206" s="280"/>
      <c r="X206" s="79"/>
      <c r="Y206" s="79"/>
      <c r="Z206" s="79"/>
      <c r="AA206" s="64" t="e">
        <f t="shared" ref="AA206:BE206" si="132">COUNTIFS($F$11:$F$16,$O$170,$L$11:$L$16,"HT",AA$11:AA$33,"S")+COUNTIFS($F$11:$F$16,$O$170,$L$11:$L$16,"HT",AA$11:AA$33,"TR-S")</f>
        <v>#VALUE!</v>
      </c>
      <c r="AB206" s="64" t="e">
        <f t="shared" si="132"/>
        <v>#VALUE!</v>
      </c>
      <c r="AC206" s="64" t="e">
        <f t="shared" si="132"/>
        <v>#VALUE!</v>
      </c>
      <c r="AD206" s="64" t="e">
        <f t="shared" si="132"/>
        <v>#VALUE!</v>
      </c>
      <c r="AE206" s="64" t="e">
        <f t="shared" si="132"/>
        <v>#VALUE!</v>
      </c>
      <c r="AF206" s="64" t="e">
        <f t="shared" si="132"/>
        <v>#VALUE!</v>
      </c>
      <c r="AG206" s="64" t="e">
        <f t="shared" si="132"/>
        <v>#VALUE!</v>
      </c>
      <c r="AH206" s="64" t="e">
        <f t="shared" si="132"/>
        <v>#VALUE!</v>
      </c>
      <c r="AI206" s="64" t="e">
        <f t="shared" si="132"/>
        <v>#VALUE!</v>
      </c>
      <c r="AJ206" s="64" t="e">
        <f t="shared" si="132"/>
        <v>#VALUE!</v>
      </c>
      <c r="AK206" s="64" t="e">
        <f t="shared" si="132"/>
        <v>#VALUE!</v>
      </c>
      <c r="AL206" s="64" t="e">
        <f t="shared" si="132"/>
        <v>#VALUE!</v>
      </c>
      <c r="AM206" s="64" t="e">
        <f t="shared" si="132"/>
        <v>#VALUE!</v>
      </c>
      <c r="AN206" s="64" t="e">
        <f t="shared" si="132"/>
        <v>#VALUE!</v>
      </c>
      <c r="AO206" s="64" t="e">
        <f t="shared" si="132"/>
        <v>#VALUE!</v>
      </c>
      <c r="AP206" s="64" t="e">
        <f t="shared" si="132"/>
        <v>#VALUE!</v>
      </c>
      <c r="AQ206" s="64" t="e">
        <f t="shared" si="132"/>
        <v>#VALUE!</v>
      </c>
      <c r="AR206" s="64" t="e">
        <f t="shared" si="132"/>
        <v>#VALUE!</v>
      </c>
      <c r="AS206" s="64" t="e">
        <f t="shared" si="132"/>
        <v>#VALUE!</v>
      </c>
      <c r="AT206" s="64" t="e">
        <f t="shared" si="132"/>
        <v>#VALUE!</v>
      </c>
      <c r="AU206" s="64" t="e">
        <f t="shared" si="132"/>
        <v>#VALUE!</v>
      </c>
      <c r="AV206" s="64" t="e">
        <f t="shared" si="132"/>
        <v>#VALUE!</v>
      </c>
      <c r="AW206" s="64" t="e">
        <f t="shared" si="132"/>
        <v>#VALUE!</v>
      </c>
      <c r="AX206" s="64" t="e">
        <f t="shared" si="132"/>
        <v>#VALUE!</v>
      </c>
      <c r="AY206" s="64" t="e">
        <f t="shared" si="132"/>
        <v>#VALUE!</v>
      </c>
      <c r="AZ206" s="64" t="e">
        <f t="shared" si="132"/>
        <v>#VALUE!</v>
      </c>
      <c r="BA206" s="64" t="e">
        <f t="shared" si="132"/>
        <v>#VALUE!</v>
      </c>
      <c r="BB206" s="64" t="e">
        <f t="shared" si="132"/>
        <v>#VALUE!</v>
      </c>
      <c r="BC206" s="64" t="e">
        <f t="shared" si="132"/>
        <v>#VALUE!</v>
      </c>
      <c r="BD206" s="64" t="e">
        <f t="shared" si="132"/>
        <v>#VALUE!</v>
      </c>
      <c r="BE206" s="64" t="e">
        <f t="shared" si="132"/>
        <v>#VALUE!</v>
      </c>
      <c r="BF206" s="45" t="e">
        <f t="shared" si="129"/>
        <v>#VALUE!</v>
      </c>
      <c r="BG206" s="55"/>
    </row>
    <row r="207" spans="6:59" ht="14.4" hidden="1" customHeight="1" x14ac:dyDescent="0.3">
      <c r="O207" s="287"/>
      <c r="P207" s="288"/>
      <c r="Q207" s="289"/>
      <c r="R207" s="279" t="s">
        <v>166</v>
      </c>
      <c r="S207" s="280"/>
      <c r="T207" s="280"/>
      <c r="U207" s="280"/>
      <c r="V207" s="280"/>
      <c r="W207" s="280"/>
      <c r="X207" s="79"/>
      <c r="Y207" s="79"/>
      <c r="Z207" s="79"/>
      <c r="AA207" s="64" t="e">
        <f t="shared" ref="AA207:BE207" si="133">COUNTIFS($F$11:$F$16,$O$170,AA$11:AA$33,"TD")+COUNTIFS($F$11:$F$16,$O$170,AA$11:AA$33,"PR")</f>
        <v>#VALUE!</v>
      </c>
      <c r="AB207" s="64" t="e">
        <f t="shared" si="133"/>
        <v>#VALUE!</v>
      </c>
      <c r="AC207" s="64" t="e">
        <f t="shared" si="133"/>
        <v>#VALUE!</v>
      </c>
      <c r="AD207" s="64" t="e">
        <f t="shared" si="133"/>
        <v>#VALUE!</v>
      </c>
      <c r="AE207" s="64" t="e">
        <f t="shared" si="133"/>
        <v>#VALUE!</v>
      </c>
      <c r="AF207" s="64" t="e">
        <f t="shared" si="133"/>
        <v>#VALUE!</v>
      </c>
      <c r="AG207" s="64" t="e">
        <f t="shared" si="133"/>
        <v>#VALUE!</v>
      </c>
      <c r="AH207" s="64" t="e">
        <f t="shared" si="133"/>
        <v>#VALUE!</v>
      </c>
      <c r="AI207" s="64" t="e">
        <f t="shared" si="133"/>
        <v>#VALUE!</v>
      </c>
      <c r="AJ207" s="64" t="e">
        <f t="shared" si="133"/>
        <v>#VALUE!</v>
      </c>
      <c r="AK207" s="64" t="e">
        <f t="shared" si="133"/>
        <v>#VALUE!</v>
      </c>
      <c r="AL207" s="64" t="e">
        <f t="shared" si="133"/>
        <v>#VALUE!</v>
      </c>
      <c r="AM207" s="64" t="e">
        <f t="shared" si="133"/>
        <v>#VALUE!</v>
      </c>
      <c r="AN207" s="64" t="e">
        <f t="shared" si="133"/>
        <v>#VALUE!</v>
      </c>
      <c r="AO207" s="64" t="e">
        <f t="shared" si="133"/>
        <v>#VALUE!</v>
      </c>
      <c r="AP207" s="64" t="e">
        <f t="shared" si="133"/>
        <v>#VALUE!</v>
      </c>
      <c r="AQ207" s="64" t="e">
        <f t="shared" si="133"/>
        <v>#VALUE!</v>
      </c>
      <c r="AR207" s="64" t="e">
        <f t="shared" si="133"/>
        <v>#VALUE!</v>
      </c>
      <c r="AS207" s="64" t="e">
        <f t="shared" si="133"/>
        <v>#VALUE!</v>
      </c>
      <c r="AT207" s="64" t="e">
        <f t="shared" si="133"/>
        <v>#VALUE!</v>
      </c>
      <c r="AU207" s="64" t="e">
        <f t="shared" si="133"/>
        <v>#VALUE!</v>
      </c>
      <c r="AV207" s="64" t="e">
        <f t="shared" si="133"/>
        <v>#VALUE!</v>
      </c>
      <c r="AW207" s="64" t="e">
        <f t="shared" si="133"/>
        <v>#VALUE!</v>
      </c>
      <c r="AX207" s="64" t="e">
        <f t="shared" si="133"/>
        <v>#VALUE!</v>
      </c>
      <c r="AY207" s="64" t="e">
        <f t="shared" si="133"/>
        <v>#VALUE!</v>
      </c>
      <c r="AZ207" s="64" t="e">
        <f t="shared" si="133"/>
        <v>#VALUE!</v>
      </c>
      <c r="BA207" s="64" t="e">
        <f t="shared" si="133"/>
        <v>#VALUE!</v>
      </c>
      <c r="BB207" s="64" t="e">
        <f t="shared" si="133"/>
        <v>#VALUE!</v>
      </c>
      <c r="BC207" s="64" t="e">
        <f t="shared" si="133"/>
        <v>#VALUE!</v>
      </c>
      <c r="BD207" s="64" t="e">
        <f t="shared" si="133"/>
        <v>#VALUE!</v>
      </c>
      <c r="BE207" s="64" t="e">
        <f t="shared" si="133"/>
        <v>#VALUE!</v>
      </c>
      <c r="BF207" s="45" t="e">
        <f t="shared" si="129"/>
        <v>#VALUE!</v>
      </c>
      <c r="BG207" s="55"/>
    </row>
    <row r="208" spans="6:59" ht="14.4" hidden="1" customHeight="1" x14ac:dyDescent="0.3">
      <c r="O208" s="287"/>
      <c r="P208" s="288"/>
      <c r="Q208" s="289"/>
      <c r="R208" s="279" t="s">
        <v>169</v>
      </c>
      <c r="S208" s="280"/>
      <c r="T208" s="280"/>
      <c r="U208" s="280"/>
      <c r="V208" s="280"/>
      <c r="W208" s="280"/>
      <c r="X208" s="79"/>
      <c r="Y208" s="79"/>
      <c r="Z208" s="79"/>
      <c r="AA208" s="64" t="e">
        <f t="shared" ref="AA208:BE208" si="134">COUNTIFS($F$11:$F$16,$O$170,AA$11:AA$33,"RS")</f>
        <v>#VALUE!</v>
      </c>
      <c r="AB208" s="64" t="e">
        <f t="shared" si="134"/>
        <v>#VALUE!</v>
      </c>
      <c r="AC208" s="64" t="e">
        <f t="shared" si="134"/>
        <v>#VALUE!</v>
      </c>
      <c r="AD208" s="64" t="e">
        <f t="shared" si="134"/>
        <v>#VALUE!</v>
      </c>
      <c r="AE208" s="64" t="e">
        <f t="shared" si="134"/>
        <v>#VALUE!</v>
      </c>
      <c r="AF208" s="64" t="e">
        <f t="shared" si="134"/>
        <v>#VALUE!</v>
      </c>
      <c r="AG208" s="64" t="e">
        <f t="shared" si="134"/>
        <v>#VALUE!</v>
      </c>
      <c r="AH208" s="64" t="e">
        <f t="shared" si="134"/>
        <v>#VALUE!</v>
      </c>
      <c r="AI208" s="64" t="e">
        <f t="shared" si="134"/>
        <v>#VALUE!</v>
      </c>
      <c r="AJ208" s="64" t="e">
        <f t="shared" si="134"/>
        <v>#VALUE!</v>
      </c>
      <c r="AK208" s="64" t="e">
        <f t="shared" si="134"/>
        <v>#VALUE!</v>
      </c>
      <c r="AL208" s="64" t="e">
        <f t="shared" si="134"/>
        <v>#VALUE!</v>
      </c>
      <c r="AM208" s="64" t="e">
        <f t="shared" si="134"/>
        <v>#VALUE!</v>
      </c>
      <c r="AN208" s="64" t="e">
        <f t="shared" si="134"/>
        <v>#VALUE!</v>
      </c>
      <c r="AO208" s="64" t="e">
        <f t="shared" si="134"/>
        <v>#VALUE!</v>
      </c>
      <c r="AP208" s="64" t="e">
        <f t="shared" si="134"/>
        <v>#VALUE!</v>
      </c>
      <c r="AQ208" s="64" t="e">
        <f t="shared" si="134"/>
        <v>#VALUE!</v>
      </c>
      <c r="AR208" s="64" t="e">
        <f t="shared" si="134"/>
        <v>#VALUE!</v>
      </c>
      <c r="AS208" s="64" t="e">
        <f t="shared" si="134"/>
        <v>#VALUE!</v>
      </c>
      <c r="AT208" s="64" t="e">
        <f t="shared" si="134"/>
        <v>#VALUE!</v>
      </c>
      <c r="AU208" s="64" t="e">
        <f t="shared" si="134"/>
        <v>#VALUE!</v>
      </c>
      <c r="AV208" s="64" t="e">
        <f t="shared" si="134"/>
        <v>#VALUE!</v>
      </c>
      <c r="AW208" s="64" t="e">
        <f t="shared" si="134"/>
        <v>#VALUE!</v>
      </c>
      <c r="AX208" s="64" t="e">
        <f t="shared" si="134"/>
        <v>#VALUE!</v>
      </c>
      <c r="AY208" s="64" t="e">
        <f t="shared" si="134"/>
        <v>#VALUE!</v>
      </c>
      <c r="AZ208" s="64" t="e">
        <f t="shared" si="134"/>
        <v>#VALUE!</v>
      </c>
      <c r="BA208" s="64" t="e">
        <f t="shared" si="134"/>
        <v>#VALUE!</v>
      </c>
      <c r="BB208" s="64" t="e">
        <f t="shared" si="134"/>
        <v>#VALUE!</v>
      </c>
      <c r="BC208" s="64" t="e">
        <f t="shared" si="134"/>
        <v>#VALUE!</v>
      </c>
      <c r="BD208" s="64" t="e">
        <f t="shared" si="134"/>
        <v>#VALUE!</v>
      </c>
      <c r="BE208" s="64" t="e">
        <f t="shared" si="134"/>
        <v>#VALUE!</v>
      </c>
      <c r="BF208" s="45" t="e">
        <f t="shared" si="129"/>
        <v>#VALUE!</v>
      </c>
      <c r="BG208" s="55"/>
    </row>
    <row r="209" spans="15:59" ht="14.4" hidden="1" customHeight="1" x14ac:dyDescent="0.3">
      <c r="O209" s="287"/>
      <c r="P209" s="288"/>
      <c r="Q209" s="289"/>
      <c r="R209" s="279" t="s">
        <v>180</v>
      </c>
      <c r="S209" s="280"/>
      <c r="T209" s="280"/>
      <c r="U209" s="280"/>
      <c r="V209" s="280"/>
      <c r="W209" s="280"/>
      <c r="X209" s="79"/>
      <c r="Y209" s="79"/>
      <c r="Z209" s="79"/>
      <c r="AA209" s="64" t="e">
        <f t="shared" ref="AA209:BE209" si="135">COUNTIFS($F$11:$F$16,$O$170,AA$11:AA$33,"TM")</f>
        <v>#VALUE!</v>
      </c>
      <c r="AB209" s="64" t="e">
        <f t="shared" si="135"/>
        <v>#VALUE!</v>
      </c>
      <c r="AC209" s="64" t="e">
        <f t="shared" si="135"/>
        <v>#VALUE!</v>
      </c>
      <c r="AD209" s="64" t="e">
        <f t="shared" si="135"/>
        <v>#VALUE!</v>
      </c>
      <c r="AE209" s="64" t="e">
        <f t="shared" si="135"/>
        <v>#VALUE!</v>
      </c>
      <c r="AF209" s="64" t="e">
        <f t="shared" si="135"/>
        <v>#VALUE!</v>
      </c>
      <c r="AG209" s="64" t="e">
        <f t="shared" si="135"/>
        <v>#VALUE!</v>
      </c>
      <c r="AH209" s="64" t="e">
        <f t="shared" si="135"/>
        <v>#VALUE!</v>
      </c>
      <c r="AI209" s="64" t="e">
        <f t="shared" si="135"/>
        <v>#VALUE!</v>
      </c>
      <c r="AJ209" s="64" t="e">
        <f t="shared" si="135"/>
        <v>#VALUE!</v>
      </c>
      <c r="AK209" s="64" t="e">
        <f t="shared" si="135"/>
        <v>#VALUE!</v>
      </c>
      <c r="AL209" s="64" t="e">
        <f t="shared" si="135"/>
        <v>#VALUE!</v>
      </c>
      <c r="AM209" s="64" t="e">
        <f t="shared" si="135"/>
        <v>#VALUE!</v>
      </c>
      <c r="AN209" s="64" t="e">
        <f t="shared" si="135"/>
        <v>#VALUE!</v>
      </c>
      <c r="AO209" s="64" t="e">
        <f t="shared" si="135"/>
        <v>#VALUE!</v>
      </c>
      <c r="AP209" s="64" t="e">
        <f t="shared" si="135"/>
        <v>#VALUE!</v>
      </c>
      <c r="AQ209" s="64" t="e">
        <f t="shared" si="135"/>
        <v>#VALUE!</v>
      </c>
      <c r="AR209" s="64" t="e">
        <f t="shared" si="135"/>
        <v>#VALUE!</v>
      </c>
      <c r="AS209" s="64" t="e">
        <f t="shared" si="135"/>
        <v>#VALUE!</v>
      </c>
      <c r="AT209" s="64" t="e">
        <f t="shared" si="135"/>
        <v>#VALUE!</v>
      </c>
      <c r="AU209" s="64" t="e">
        <f t="shared" si="135"/>
        <v>#VALUE!</v>
      </c>
      <c r="AV209" s="64" t="e">
        <f t="shared" si="135"/>
        <v>#VALUE!</v>
      </c>
      <c r="AW209" s="64" t="e">
        <f t="shared" si="135"/>
        <v>#VALUE!</v>
      </c>
      <c r="AX209" s="64" t="e">
        <f t="shared" si="135"/>
        <v>#VALUE!</v>
      </c>
      <c r="AY209" s="64" t="e">
        <f t="shared" si="135"/>
        <v>#VALUE!</v>
      </c>
      <c r="AZ209" s="64" t="e">
        <f t="shared" si="135"/>
        <v>#VALUE!</v>
      </c>
      <c r="BA209" s="64" t="e">
        <f t="shared" si="135"/>
        <v>#VALUE!</v>
      </c>
      <c r="BB209" s="64" t="e">
        <f t="shared" si="135"/>
        <v>#VALUE!</v>
      </c>
      <c r="BC209" s="64" t="e">
        <f t="shared" si="135"/>
        <v>#VALUE!</v>
      </c>
      <c r="BD209" s="64" t="e">
        <f t="shared" si="135"/>
        <v>#VALUE!</v>
      </c>
      <c r="BE209" s="64" t="e">
        <f t="shared" si="135"/>
        <v>#VALUE!</v>
      </c>
      <c r="BF209" s="45" t="e">
        <f t="shared" si="129"/>
        <v>#VALUE!</v>
      </c>
      <c r="BG209" s="55"/>
    </row>
    <row r="210" spans="15:59" ht="14.4" hidden="1" customHeight="1" x14ac:dyDescent="0.3">
      <c r="O210" s="287"/>
      <c r="P210" s="288"/>
      <c r="Q210" s="289"/>
      <c r="R210" s="279" t="s">
        <v>161</v>
      </c>
      <c r="S210" s="280"/>
      <c r="T210" s="280"/>
      <c r="U210" s="280"/>
      <c r="V210" s="280"/>
      <c r="W210" s="280"/>
      <c r="X210" s="79"/>
      <c r="Y210" s="79"/>
      <c r="Z210" s="79"/>
      <c r="AA210" s="85">
        <f t="shared" ref="AA210:BF210" si="136">IFERROR(IF(AA171&lt;5,0,((AA208+AA209)/(AA171+AA208+AA209))),0)</f>
        <v>0</v>
      </c>
      <c r="AB210" s="85">
        <f t="shared" si="136"/>
        <v>0</v>
      </c>
      <c r="AC210" s="85">
        <f t="shared" si="136"/>
        <v>0</v>
      </c>
      <c r="AD210" s="85">
        <f t="shared" si="136"/>
        <v>0</v>
      </c>
      <c r="AE210" s="85">
        <f t="shared" si="136"/>
        <v>0</v>
      </c>
      <c r="AF210" s="85">
        <f t="shared" si="136"/>
        <v>0</v>
      </c>
      <c r="AG210" s="85">
        <f t="shared" si="136"/>
        <v>0</v>
      </c>
      <c r="AH210" s="85">
        <f t="shared" si="136"/>
        <v>0</v>
      </c>
      <c r="AI210" s="85">
        <f t="shared" si="136"/>
        <v>0</v>
      </c>
      <c r="AJ210" s="85">
        <f t="shared" si="136"/>
        <v>0</v>
      </c>
      <c r="AK210" s="85">
        <f t="shared" si="136"/>
        <v>0</v>
      </c>
      <c r="AL210" s="85">
        <f t="shared" si="136"/>
        <v>0</v>
      </c>
      <c r="AM210" s="85">
        <f t="shared" si="136"/>
        <v>0</v>
      </c>
      <c r="AN210" s="85">
        <f t="shared" si="136"/>
        <v>0</v>
      </c>
      <c r="AO210" s="85">
        <f t="shared" si="136"/>
        <v>0</v>
      </c>
      <c r="AP210" s="85">
        <f t="shared" si="136"/>
        <v>0</v>
      </c>
      <c r="AQ210" s="85">
        <f t="shared" si="136"/>
        <v>0</v>
      </c>
      <c r="AR210" s="85">
        <f t="shared" si="136"/>
        <v>0</v>
      </c>
      <c r="AS210" s="85">
        <f t="shared" si="136"/>
        <v>0</v>
      </c>
      <c r="AT210" s="85">
        <f t="shared" si="136"/>
        <v>0</v>
      </c>
      <c r="AU210" s="85">
        <f t="shared" si="136"/>
        <v>0</v>
      </c>
      <c r="AV210" s="85">
        <f t="shared" si="136"/>
        <v>0</v>
      </c>
      <c r="AW210" s="85">
        <f t="shared" si="136"/>
        <v>0</v>
      </c>
      <c r="AX210" s="85">
        <f t="shared" si="136"/>
        <v>0</v>
      </c>
      <c r="AY210" s="85">
        <f t="shared" si="136"/>
        <v>0</v>
      </c>
      <c r="AZ210" s="85">
        <f t="shared" si="136"/>
        <v>0</v>
      </c>
      <c r="BA210" s="85">
        <f t="shared" si="136"/>
        <v>0</v>
      </c>
      <c r="BB210" s="85">
        <f t="shared" si="136"/>
        <v>0</v>
      </c>
      <c r="BC210" s="85">
        <f t="shared" si="136"/>
        <v>0</v>
      </c>
      <c r="BD210" s="85">
        <f t="shared" si="136"/>
        <v>0</v>
      </c>
      <c r="BE210" s="85">
        <f t="shared" si="136"/>
        <v>0</v>
      </c>
      <c r="BF210" s="86">
        <f t="shared" si="136"/>
        <v>0</v>
      </c>
      <c r="BG210" s="55"/>
    </row>
    <row r="211" spans="15:59" ht="14.4" hidden="1" customHeight="1" x14ac:dyDescent="0.3">
      <c r="O211" s="287"/>
      <c r="P211" s="288"/>
      <c r="Q211" s="289"/>
      <c r="R211" s="279" t="s">
        <v>164</v>
      </c>
      <c r="S211" s="280"/>
      <c r="T211" s="280"/>
      <c r="U211" s="280"/>
      <c r="V211" s="280"/>
      <c r="W211" s="280"/>
      <c r="X211" s="79"/>
      <c r="Y211" s="79"/>
      <c r="Z211" s="79"/>
      <c r="AA211" s="85">
        <f t="shared" ref="AA211:BF211" si="137">IFERROR(IF(AA171&lt;5,0,(AA208/(AA171+AA208+AA209))),0)</f>
        <v>0</v>
      </c>
      <c r="AB211" s="85">
        <f t="shared" si="137"/>
        <v>0</v>
      </c>
      <c r="AC211" s="85">
        <f t="shared" si="137"/>
        <v>0</v>
      </c>
      <c r="AD211" s="85">
        <f t="shared" si="137"/>
        <v>0</v>
      </c>
      <c r="AE211" s="85">
        <f t="shared" si="137"/>
        <v>0</v>
      </c>
      <c r="AF211" s="85">
        <f t="shared" si="137"/>
        <v>0</v>
      </c>
      <c r="AG211" s="85">
        <f t="shared" si="137"/>
        <v>0</v>
      </c>
      <c r="AH211" s="85">
        <f t="shared" si="137"/>
        <v>0</v>
      </c>
      <c r="AI211" s="85">
        <f t="shared" si="137"/>
        <v>0</v>
      </c>
      <c r="AJ211" s="85">
        <f t="shared" si="137"/>
        <v>0</v>
      </c>
      <c r="AK211" s="85">
        <f t="shared" si="137"/>
        <v>0</v>
      </c>
      <c r="AL211" s="85">
        <f t="shared" si="137"/>
        <v>0</v>
      </c>
      <c r="AM211" s="85">
        <f t="shared" si="137"/>
        <v>0</v>
      </c>
      <c r="AN211" s="85">
        <f t="shared" si="137"/>
        <v>0</v>
      </c>
      <c r="AO211" s="85">
        <f t="shared" si="137"/>
        <v>0</v>
      </c>
      <c r="AP211" s="85">
        <f t="shared" si="137"/>
        <v>0</v>
      </c>
      <c r="AQ211" s="85">
        <f t="shared" si="137"/>
        <v>0</v>
      </c>
      <c r="AR211" s="85">
        <f t="shared" si="137"/>
        <v>0</v>
      </c>
      <c r="AS211" s="85">
        <f t="shared" si="137"/>
        <v>0</v>
      </c>
      <c r="AT211" s="85">
        <f t="shared" si="137"/>
        <v>0</v>
      </c>
      <c r="AU211" s="85">
        <f t="shared" si="137"/>
        <v>0</v>
      </c>
      <c r="AV211" s="85">
        <f t="shared" si="137"/>
        <v>0</v>
      </c>
      <c r="AW211" s="85">
        <f t="shared" si="137"/>
        <v>0</v>
      </c>
      <c r="AX211" s="85">
        <f t="shared" si="137"/>
        <v>0</v>
      </c>
      <c r="AY211" s="85">
        <f t="shared" si="137"/>
        <v>0</v>
      </c>
      <c r="AZ211" s="85">
        <f t="shared" si="137"/>
        <v>0</v>
      </c>
      <c r="BA211" s="85">
        <f t="shared" si="137"/>
        <v>0</v>
      </c>
      <c r="BB211" s="85">
        <f t="shared" si="137"/>
        <v>0</v>
      </c>
      <c r="BC211" s="85">
        <f t="shared" si="137"/>
        <v>0</v>
      </c>
      <c r="BD211" s="85">
        <f t="shared" si="137"/>
        <v>0</v>
      </c>
      <c r="BE211" s="85">
        <f t="shared" si="137"/>
        <v>0</v>
      </c>
      <c r="BF211" s="86">
        <f t="shared" si="137"/>
        <v>0</v>
      </c>
      <c r="BG211" s="55"/>
    </row>
    <row r="212" spans="15:59" ht="14.4" hidden="1" customHeight="1" x14ac:dyDescent="0.3">
      <c r="O212" s="287"/>
      <c r="P212" s="288"/>
      <c r="Q212" s="289"/>
      <c r="R212" s="279" t="s">
        <v>171</v>
      </c>
      <c r="S212" s="280"/>
      <c r="T212" s="280"/>
      <c r="U212" s="280"/>
      <c r="V212" s="280"/>
      <c r="W212" s="280"/>
      <c r="X212" s="79"/>
      <c r="Y212" s="79"/>
      <c r="Z212" s="79"/>
      <c r="AA212" s="85">
        <f t="shared" ref="AA212:BF212" si="138">IFERROR(IF(AA171&lt;5,0,(AA209/(AA171+AA208+AA209))),0)</f>
        <v>0</v>
      </c>
      <c r="AB212" s="85">
        <f t="shared" si="138"/>
        <v>0</v>
      </c>
      <c r="AC212" s="85">
        <f t="shared" si="138"/>
        <v>0</v>
      </c>
      <c r="AD212" s="85">
        <f t="shared" si="138"/>
        <v>0</v>
      </c>
      <c r="AE212" s="85">
        <f t="shared" si="138"/>
        <v>0</v>
      </c>
      <c r="AF212" s="85">
        <f t="shared" si="138"/>
        <v>0</v>
      </c>
      <c r="AG212" s="85">
        <f t="shared" si="138"/>
        <v>0</v>
      </c>
      <c r="AH212" s="85">
        <f t="shared" si="138"/>
        <v>0</v>
      </c>
      <c r="AI212" s="85">
        <f t="shared" si="138"/>
        <v>0</v>
      </c>
      <c r="AJ212" s="85">
        <f t="shared" si="138"/>
        <v>0</v>
      </c>
      <c r="AK212" s="85">
        <f t="shared" si="138"/>
        <v>0</v>
      </c>
      <c r="AL212" s="85">
        <f t="shared" si="138"/>
        <v>0</v>
      </c>
      <c r="AM212" s="85">
        <f t="shared" si="138"/>
        <v>0</v>
      </c>
      <c r="AN212" s="85">
        <f t="shared" si="138"/>
        <v>0</v>
      </c>
      <c r="AO212" s="85">
        <f t="shared" si="138"/>
        <v>0</v>
      </c>
      <c r="AP212" s="85">
        <f t="shared" si="138"/>
        <v>0</v>
      </c>
      <c r="AQ212" s="85">
        <f t="shared" si="138"/>
        <v>0</v>
      </c>
      <c r="AR212" s="85">
        <f t="shared" si="138"/>
        <v>0</v>
      </c>
      <c r="AS212" s="85">
        <f t="shared" si="138"/>
        <v>0</v>
      </c>
      <c r="AT212" s="85">
        <f t="shared" si="138"/>
        <v>0</v>
      </c>
      <c r="AU212" s="85">
        <f t="shared" si="138"/>
        <v>0</v>
      </c>
      <c r="AV212" s="85">
        <f t="shared" si="138"/>
        <v>0</v>
      </c>
      <c r="AW212" s="85">
        <f t="shared" si="138"/>
        <v>0</v>
      </c>
      <c r="AX212" s="85">
        <f t="shared" si="138"/>
        <v>0</v>
      </c>
      <c r="AY212" s="85">
        <f t="shared" si="138"/>
        <v>0</v>
      </c>
      <c r="AZ212" s="85">
        <f t="shared" si="138"/>
        <v>0</v>
      </c>
      <c r="BA212" s="85">
        <f t="shared" si="138"/>
        <v>0</v>
      </c>
      <c r="BB212" s="85">
        <f t="shared" si="138"/>
        <v>0</v>
      </c>
      <c r="BC212" s="85">
        <f t="shared" si="138"/>
        <v>0</v>
      </c>
      <c r="BD212" s="85">
        <f t="shared" si="138"/>
        <v>0</v>
      </c>
      <c r="BE212" s="85">
        <f t="shared" si="138"/>
        <v>0</v>
      </c>
      <c r="BF212" s="86">
        <f t="shared" si="138"/>
        <v>0</v>
      </c>
      <c r="BG212" s="55"/>
    </row>
    <row r="213" spans="15:59" ht="14.4" hidden="1" customHeight="1" x14ac:dyDescent="0.3">
      <c r="O213" s="287"/>
      <c r="P213" s="288"/>
      <c r="Q213" s="289"/>
      <c r="R213" s="279" t="s">
        <v>172</v>
      </c>
      <c r="S213" s="280"/>
      <c r="T213" s="280"/>
      <c r="U213" s="280"/>
      <c r="V213" s="280"/>
      <c r="W213" s="280"/>
      <c r="X213" s="79"/>
      <c r="Y213" s="79"/>
      <c r="Z213" s="79"/>
      <c r="AA213" s="87" t="str">
        <f t="shared" ref="AA213:BF213" si="139">IFERROR(((AA196+AA200)/AA175),"")</f>
        <v/>
      </c>
      <c r="AB213" s="87" t="str">
        <f t="shared" si="139"/>
        <v/>
      </c>
      <c r="AC213" s="87" t="str">
        <f t="shared" si="139"/>
        <v/>
      </c>
      <c r="AD213" s="87" t="str">
        <f t="shared" si="139"/>
        <v/>
      </c>
      <c r="AE213" s="87" t="str">
        <f t="shared" si="139"/>
        <v/>
      </c>
      <c r="AF213" s="87" t="str">
        <f t="shared" si="139"/>
        <v/>
      </c>
      <c r="AG213" s="87" t="str">
        <f t="shared" si="139"/>
        <v/>
      </c>
      <c r="AH213" s="87" t="str">
        <f t="shared" si="139"/>
        <v/>
      </c>
      <c r="AI213" s="87" t="str">
        <f t="shared" si="139"/>
        <v/>
      </c>
      <c r="AJ213" s="87" t="str">
        <f t="shared" si="139"/>
        <v/>
      </c>
      <c r="AK213" s="87" t="str">
        <f t="shared" si="139"/>
        <v/>
      </c>
      <c r="AL213" s="87" t="str">
        <f t="shared" si="139"/>
        <v/>
      </c>
      <c r="AM213" s="87" t="str">
        <f t="shared" si="139"/>
        <v/>
      </c>
      <c r="AN213" s="87" t="str">
        <f t="shared" si="139"/>
        <v/>
      </c>
      <c r="AO213" s="87" t="str">
        <f t="shared" si="139"/>
        <v/>
      </c>
      <c r="AP213" s="87" t="str">
        <f t="shared" si="139"/>
        <v/>
      </c>
      <c r="AQ213" s="87" t="str">
        <f t="shared" si="139"/>
        <v/>
      </c>
      <c r="AR213" s="87" t="str">
        <f t="shared" si="139"/>
        <v/>
      </c>
      <c r="AS213" s="87" t="str">
        <f t="shared" si="139"/>
        <v/>
      </c>
      <c r="AT213" s="87" t="str">
        <f t="shared" si="139"/>
        <v/>
      </c>
      <c r="AU213" s="87" t="str">
        <f t="shared" si="139"/>
        <v/>
      </c>
      <c r="AV213" s="87" t="str">
        <f t="shared" si="139"/>
        <v/>
      </c>
      <c r="AW213" s="87" t="str">
        <f t="shared" si="139"/>
        <v/>
      </c>
      <c r="AX213" s="87" t="str">
        <f t="shared" si="139"/>
        <v/>
      </c>
      <c r="AY213" s="87" t="str">
        <f t="shared" si="139"/>
        <v/>
      </c>
      <c r="AZ213" s="87" t="str">
        <f t="shared" si="139"/>
        <v/>
      </c>
      <c r="BA213" s="87" t="str">
        <f t="shared" si="139"/>
        <v/>
      </c>
      <c r="BB213" s="87" t="str">
        <f t="shared" si="139"/>
        <v/>
      </c>
      <c r="BC213" s="87" t="str">
        <f t="shared" si="139"/>
        <v/>
      </c>
      <c r="BD213" s="87" t="str">
        <f t="shared" si="139"/>
        <v/>
      </c>
      <c r="BE213" s="87" t="str">
        <f t="shared" si="139"/>
        <v/>
      </c>
      <c r="BF213" s="86" t="str">
        <f t="shared" si="139"/>
        <v/>
      </c>
      <c r="BG213" s="55"/>
    </row>
    <row r="214" spans="15:59" ht="14.4" hidden="1" customHeight="1" x14ac:dyDescent="0.3">
      <c r="O214" s="287"/>
      <c r="P214" s="288"/>
      <c r="Q214" s="289"/>
      <c r="R214" s="279" t="s">
        <v>173</v>
      </c>
      <c r="S214" s="280"/>
      <c r="T214" s="280"/>
      <c r="U214" s="280"/>
      <c r="V214" s="280"/>
      <c r="W214" s="280"/>
      <c r="X214" s="79"/>
      <c r="Y214" s="79"/>
      <c r="Z214" s="79"/>
      <c r="AA214" s="87" t="str">
        <f t="shared" ref="AA214:BF214" si="140">IFERROR((AA188+AA192)/(AA175+AA188+AA192),"")</f>
        <v/>
      </c>
      <c r="AB214" s="87" t="str">
        <f t="shared" si="140"/>
        <v/>
      </c>
      <c r="AC214" s="87" t="str">
        <f t="shared" si="140"/>
        <v/>
      </c>
      <c r="AD214" s="87" t="str">
        <f t="shared" si="140"/>
        <v/>
      </c>
      <c r="AE214" s="87" t="str">
        <f t="shared" si="140"/>
        <v/>
      </c>
      <c r="AF214" s="87" t="str">
        <f t="shared" si="140"/>
        <v/>
      </c>
      <c r="AG214" s="87" t="str">
        <f t="shared" si="140"/>
        <v/>
      </c>
      <c r="AH214" s="87" t="str">
        <f t="shared" si="140"/>
        <v/>
      </c>
      <c r="AI214" s="87" t="str">
        <f t="shared" si="140"/>
        <v/>
      </c>
      <c r="AJ214" s="87" t="str">
        <f t="shared" si="140"/>
        <v/>
      </c>
      <c r="AK214" s="87" t="str">
        <f t="shared" si="140"/>
        <v/>
      </c>
      <c r="AL214" s="87" t="str">
        <f t="shared" si="140"/>
        <v/>
      </c>
      <c r="AM214" s="87" t="str">
        <f t="shared" si="140"/>
        <v/>
      </c>
      <c r="AN214" s="87" t="str">
        <f t="shared" si="140"/>
        <v/>
      </c>
      <c r="AO214" s="87" t="str">
        <f t="shared" si="140"/>
        <v/>
      </c>
      <c r="AP214" s="87" t="str">
        <f t="shared" si="140"/>
        <v/>
      </c>
      <c r="AQ214" s="87" t="str">
        <f t="shared" si="140"/>
        <v/>
      </c>
      <c r="AR214" s="87" t="str">
        <f t="shared" si="140"/>
        <v/>
      </c>
      <c r="AS214" s="87" t="str">
        <f t="shared" si="140"/>
        <v/>
      </c>
      <c r="AT214" s="87" t="str">
        <f t="shared" si="140"/>
        <v/>
      </c>
      <c r="AU214" s="87" t="str">
        <f t="shared" si="140"/>
        <v/>
      </c>
      <c r="AV214" s="87" t="str">
        <f t="shared" si="140"/>
        <v/>
      </c>
      <c r="AW214" s="87" t="str">
        <f t="shared" si="140"/>
        <v/>
      </c>
      <c r="AX214" s="87" t="str">
        <f t="shared" si="140"/>
        <v/>
      </c>
      <c r="AY214" s="87" t="str">
        <f t="shared" si="140"/>
        <v/>
      </c>
      <c r="AZ214" s="87" t="str">
        <f t="shared" si="140"/>
        <v/>
      </c>
      <c r="BA214" s="87" t="str">
        <f t="shared" si="140"/>
        <v/>
      </c>
      <c r="BB214" s="87" t="str">
        <f t="shared" si="140"/>
        <v/>
      </c>
      <c r="BC214" s="87" t="str">
        <f t="shared" si="140"/>
        <v/>
      </c>
      <c r="BD214" s="87" t="str">
        <f t="shared" si="140"/>
        <v/>
      </c>
      <c r="BE214" s="87" t="str">
        <f t="shared" si="140"/>
        <v/>
      </c>
      <c r="BF214" s="86" t="str">
        <f t="shared" si="140"/>
        <v/>
      </c>
      <c r="BG214" s="55"/>
    </row>
    <row r="215" spans="15:59" ht="14.4" hidden="1" customHeight="1" x14ac:dyDescent="0.3">
      <c r="O215" s="287"/>
      <c r="P215" s="288"/>
      <c r="Q215" s="289"/>
      <c r="R215" s="279" t="s">
        <v>174</v>
      </c>
      <c r="S215" s="280"/>
      <c r="T215" s="280"/>
      <c r="U215" s="280"/>
      <c r="V215" s="280"/>
      <c r="W215" s="280"/>
      <c r="X215" s="79"/>
      <c r="Y215" s="79"/>
      <c r="Z215" s="79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45"/>
      <c r="BG215" s="55"/>
    </row>
    <row r="216" spans="15:59" ht="14.4" hidden="1" customHeight="1" x14ac:dyDescent="0.3">
      <c r="O216" s="287"/>
      <c r="P216" s="288"/>
      <c r="Q216" s="289"/>
      <c r="R216" s="279" t="s">
        <v>175</v>
      </c>
      <c r="S216" s="280"/>
      <c r="T216" s="280"/>
      <c r="U216" s="280"/>
      <c r="V216" s="280"/>
      <c r="W216" s="280"/>
      <c r="X216" s="79"/>
      <c r="Y216" s="79"/>
      <c r="Z216" s="79"/>
      <c r="AA216" s="64" t="e">
        <f t="shared" ref="AA216:BE216" si="141">IF(AA175&lt;&gt;0,ROUNDUP(AA171*0.08,0),0)</f>
        <v>#VALUE!</v>
      </c>
      <c r="AB216" s="64" t="e">
        <f t="shared" si="141"/>
        <v>#VALUE!</v>
      </c>
      <c r="AC216" s="64" t="e">
        <f t="shared" si="141"/>
        <v>#VALUE!</v>
      </c>
      <c r="AD216" s="64" t="e">
        <f t="shared" si="141"/>
        <v>#VALUE!</v>
      </c>
      <c r="AE216" s="64" t="e">
        <f t="shared" si="141"/>
        <v>#VALUE!</v>
      </c>
      <c r="AF216" s="64" t="e">
        <f t="shared" si="141"/>
        <v>#VALUE!</v>
      </c>
      <c r="AG216" s="64" t="e">
        <f t="shared" si="141"/>
        <v>#VALUE!</v>
      </c>
      <c r="AH216" s="64" t="e">
        <f t="shared" si="141"/>
        <v>#VALUE!</v>
      </c>
      <c r="AI216" s="64" t="e">
        <f t="shared" si="141"/>
        <v>#VALUE!</v>
      </c>
      <c r="AJ216" s="64" t="e">
        <f t="shared" si="141"/>
        <v>#VALUE!</v>
      </c>
      <c r="AK216" s="64" t="e">
        <f t="shared" si="141"/>
        <v>#VALUE!</v>
      </c>
      <c r="AL216" s="64" t="e">
        <f t="shared" si="141"/>
        <v>#VALUE!</v>
      </c>
      <c r="AM216" s="64" t="e">
        <f t="shared" si="141"/>
        <v>#VALUE!</v>
      </c>
      <c r="AN216" s="64" t="e">
        <f t="shared" si="141"/>
        <v>#VALUE!</v>
      </c>
      <c r="AO216" s="64" t="e">
        <f t="shared" si="141"/>
        <v>#VALUE!</v>
      </c>
      <c r="AP216" s="64" t="e">
        <f t="shared" si="141"/>
        <v>#VALUE!</v>
      </c>
      <c r="AQ216" s="64" t="e">
        <f t="shared" si="141"/>
        <v>#VALUE!</v>
      </c>
      <c r="AR216" s="64" t="e">
        <f t="shared" si="141"/>
        <v>#VALUE!</v>
      </c>
      <c r="AS216" s="64" t="e">
        <f t="shared" si="141"/>
        <v>#VALUE!</v>
      </c>
      <c r="AT216" s="64" t="e">
        <f t="shared" si="141"/>
        <v>#VALUE!</v>
      </c>
      <c r="AU216" s="64" t="e">
        <f t="shared" si="141"/>
        <v>#VALUE!</v>
      </c>
      <c r="AV216" s="64" t="e">
        <f t="shared" si="141"/>
        <v>#VALUE!</v>
      </c>
      <c r="AW216" s="64" t="e">
        <f t="shared" si="141"/>
        <v>#VALUE!</v>
      </c>
      <c r="AX216" s="64" t="e">
        <f t="shared" si="141"/>
        <v>#VALUE!</v>
      </c>
      <c r="AY216" s="64" t="e">
        <f t="shared" si="141"/>
        <v>#VALUE!</v>
      </c>
      <c r="AZ216" s="64" t="e">
        <f t="shared" si="141"/>
        <v>#VALUE!</v>
      </c>
      <c r="BA216" s="64" t="e">
        <f t="shared" si="141"/>
        <v>#VALUE!</v>
      </c>
      <c r="BB216" s="64" t="e">
        <f t="shared" si="141"/>
        <v>#VALUE!</v>
      </c>
      <c r="BC216" s="64" t="e">
        <f t="shared" si="141"/>
        <v>#VALUE!</v>
      </c>
      <c r="BD216" s="64" t="e">
        <f t="shared" si="141"/>
        <v>#VALUE!</v>
      </c>
      <c r="BE216" s="64" t="e">
        <f t="shared" si="141"/>
        <v>#VALUE!</v>
      </c>
      <c r="BF216" s="45" t="e">
        <f>SUM(AA216:BE216)</f>
        <v>#VALUE!</v>
      </c>
      <c r="BG216" s="55"/>
    </row>
    <row r="217" spans="15:59" ht="14.4" hidden="1" customHeight="1" x14ac:dyDescent="0.3">
      <c r="O217" s="287"/>
      <c r="P217" s="288"/>
      <c r="Q217" s="289"/>
      <c r="R217" s="279"/>
      <c r="S217" s="280"/>
      <c r="T217" s="280"/>
      <c r="U217" s="280"/>
      <c r="V217" s="280"/>
      <c r="W217" s="280"/>
      <c r="X217" s="79"/>
      <c r="Y217" s="79"/>
      <c r="Z217" s="79"/>
      <c r="AA217" s="64" t="e">
        <f t="shared" ref="AA217:BE217" si="142">AA200+AA196+AA192+AA188</f>
        <v>#VALUE!</v>
      </c>
      <c r="AB217" s="64" t="e">
        <f t="shared" si="142"/>
        <v>#VALUE!</v>
      </c>
      <c r="AC217" s="64" t="e">
        <f t="shared" si="142"/>
        <v>#VALUE!</v>
      </c>
      <c r="AD217" s="64" t="e">
        <f t="shared" si="142"/>
        <v>#VALUE!</v>
      </c>
      <c r="AE217" s="64" t="e">
        <f t="shared" si="142"/>
        <v>#VALUE!</v>
      </c>
      <c r="AF217" s="64" t="e">
        <f t="shared" si="142"/>
        <v>#VALUE!</v>
      </c>
      <c r="AG217" s="64" t="e">
        <f t="shared" si="142"/>
        <v>#VALUE!</v>
      </c>
      <c r="AH217" s="64" t="e">
        <f t="shared" si="142"/>
        <v>#VALUE!</v>
      </c>
      <c r="AI217" s="64" t="e">
        <f t="shared" si="142"/>
        <v>#VALUE!</v>
      </c>
      <c r="AJ217" s="64" t="e">
        <f t="shared" si="142"/>
        <v>#VALUE!</v>
      </c>
      <c r="AK217" s="64" t="e">
        <f t="shared" si="142"/>
        <v>#VALUE!</v>
      </c>
      <c r="AL217" s="64" t="e">
        <f t="shared" si="142"/>
        <v>#VALUE!</v>
      </c>
      <c r="AM217" s="64" t="e">
        <f t="shared" si="142"/>
        <v>#VALUE!</v>
      </c>
      <c r="AN217" s="64" t="e">
        <f t="shared" si="142"/>
        <v>#VALUE!</v>
      </c>
      <c r="AO217" s="64" t="e">
        <f t="shared" si="142"/>
        <v>#VALUE!</v>
      </c>
      <c r="AP217" s="64" t="e">
        <f t="shared" si="142"/>
        <v>#VALUE!</v>
      </c>
      <c r="AQ217" s="64" t="e">
        <f t="shared" si="142"/>
        <v>#VALUE!</v>
      </c>
      <c r="AR217" s="64" t="e">
        <f t="shared" si="142"/>
        <v>#VALUE!</v>
      </c>
      <c r="AS217" s="64" t="e">
        <f t="shared" si="142"/>
        <v>#VALUE!</v>
      </c>
      <c r="AT217" s="64" t="e">
        <f t="shared" si="142"/>
        <v>#VALUE!</v>
      </c>
      <c r="AU217" s="64" t="e">
        <f t="shared" si="142"/>
        <v>#VALUE!</v>
      </c>
      <c r="AV217" s="64" t="e">
        <f t="shared" si="142"/>
        <v>#VALUE!</v>
      </c>
      <c r="AW217" s="64" t="e">
        <f t="shared" si="142"/>
        <v>#VALUE!</v>
      </c>
      <c r="AX217" s="64" t="e">
        <f t="shared" si="142"/>
        <v>#VALUE!</v>
      </c>
      <c r="AY217" s="64" t="e">
        <f t="shared" si="142"/>
        <v>#VALUE!</v>
      </c>
      <c r="AZ217" s="64" t="e">
        <f t="shared" si="142"/>
        <v>#VALUE!</v>
      </c>
      <c r="BA217" s="64" t="e">
        <f t="shared" si="142"/>
        <v>#VALUE!</v>
      </c>
      <c r="BB217" s="64" t="e">
        <f t="shared" si="142"/>
        <v>#VALUE!</v>
      </c>
      <c r="BC217" s="64" t="e">
        <f t="shared" si="142"/>
        <v>#VALUE!</v>
      </c>
      <c r="BD217" s="64" t="e">
        <f t="shared" si="142"/>
        <v>#VALUE!</v>
      </c>
      <c r="BE217" s="64" t="e">
        <f t="shared" si="142"/>
        <v>#VALUE!</v>
      </c>
      <c r="BF217" s="45" t="e">
        <f>SUM(AA217:BE217)</f>
        <v>#VALUE!</v>
      </c>
      <c r="BG217" s="55"/>
    </row>
    <row r="218" spans="15:59" ht="15" hidden="1" customHeight="1" thickBot="1" x14ac:dyDescent="0.35">
      <c r="O218" s="287"/>
      <c r="P218" s="288"/>
      <c r="Q218" s="289"/>
      <c r="R218" s="279" t="s">
        <v>176</v>
      </c>
      <c r="S218" s="280"/>
      <c r="T218" s="280"/>
      <c r="U218" s="280"/>
      <c r="V218" s="280"/>
      <c r="W218" s="280"/>
      <c r="X218" s="79"/>
      <c r="Y218" s="79"/>
      <c r="Z218" s="79"/>
      <c r="AA218" s="88" t="e">
        <f t="shared" ref="AA218:BF218" si="143">AA216-AA217</f>
        <v>#VALUE!</v>
      </c>
      <c r="AB218" s="88" t="e">
        <f t="shared" si="143"/>
        <v>#VALUE!</v>
      </c>
      <c r="AC218" s="88" t="e">
        <f t="shared" si="143"/>
        <v>#VALUE!</v>
      </c>
      <c r="AD218" s="88" t="e">
        <f t="shared" si="143"/>
        <v>#VALUE!</v>
      </c>
      <c r="AE218" s="88" t="e">
        <f t="shared" si="143"/>
        <v>#VALUE!</v>
      </c>
      <c r="AF218" s="88" t="e">
        <f t="shared" si="143"/>
        <v>#VALUE!</v>
      </c>
      <c r="AG218" s="88" t="e">
        <f t="shared" si="143"/>
        <v>#VALUE!</v>
      </c>
      <c r="AH218" s="88" t="e">
        <f t="shared" si="143"/>
        <v>#VALUE!</v>
      </c>
      <c r="AI218" s="88" t="e">
        <f t="shared" si="143"/>
        <v>#VALUE!</v>
      </c>
      <c r="AJ218" s="88" t="e">
        <f t="shared" si="143"/>
        <v>#VALUE!</v>
      </c>
      <c r="AK218" s="88" t="e">
        <f t="shared" si="143"/>
        <v>#VALUE!</v>
      </c>
      <c r="AL218" s="88" t="e">
        <f t="shared" si="143"/>
        <v>#VALUE!</v>
      </c>
      <c r="AM218" s="88" t="e">
        <f t="shared" si="143"/>
        <v>#VALUE!</v>
      </c>
      <c r="AN218" s="88" t="e">
        <f t="shared" si="143"/>
        <v>#VALUE!</v>
      </c>
      <c r="AO218" s="88" t="e">
        <f t="shared" si="143"/>
        <v>#VALUE!</v>
      </c>
      <c r="AP218" s="88" t="e">
        <f t="shared" si="143"/>
        <v>#VALUE!</v>
      </c>
      <c r="AQ218" s="88" t="e">
        <f t="shared" si="143"/>
        <v>#VALUE!</v>
      </c>
      <c r="AR218" s="88" t="e">
        <f t="shared" si="143"/>
        <v>#VALUE!</v>
      </c>
      <c r="AS218" s="88" t="e">
        <f t="shared" si="143"/>
        <v>#VALUE!</v>
      </c>
      <c r="AT218" s="88" t="e">
        <f t="shared" si="143"/>
        <v>#VALUE!</v>
      </c>
      <c r="AU218" s="88" t="e">
        <f t="shared" si="143"/>
        <v>#VALUE!</v>
      </c>
      <c r="AV218" s="88" t="e">
        <f t="shared" si="143"/>
        <v>#VALUE!</v>
      </c>
      <c r="AW218" s="88" t="e">
        <f t="shared" si="143"/>
        <v>#VALUE!</v>
      </c>
      <c r="AX218" s="88" t="e">
        <f t="shared" si="143"/>
        <v>#VALUE!</v>
      </c>
      <c r="AY218" s="88" t="e">
        <f t="shared" si="143"/>
        <v>#VALUE!</v>
      </c>
      <c r="AZ218" s="88" t="e">
        <f t="shared" si="143"/>
        <v>#VALUE!</v>
      </c>
      <c r="BA218" s="88" t="e">
        <f t="shared" si="143"/>
        <v>#VALUE!</v>
      </c>
      <c r="BB218" s="88" t="e">
        <f t="shared" si="143"/>
        <v>#VALUE!</v>
      </c>
      <c r="BC218" s="88" t="e">
        <f t="shared" si="143"/>
        <v>#VALUE!</v>
      </c>
      <c r="BD218" s="88" t="e">
        <f t="shared" si="143"/>
        <v>#VALUE!</v>
      </c>
      <c r="BE218" s="88" t="e">
        <f t="shared" si="143"/>
        <v>#VALUE!</v>
      </c>
      <c r="BF218" s="89" t="e">
        <f t="shared" si="143"/>
        <v>#VALUE!</v>
      </c>
      <c r="BG218" s="55"/>
    </row>
    <row r="219" spans="15:59" ht="14.4" hidden="1" customHeight="1" x14ac:dyDescent="0.3">
      <c r="O219" s="287"/>
      <c r="P219" s="288"/>
      <c r="Q219" s="289"/>
      <c r="R219" s="279" t="s">
        <v>177</v>
      </c>
      <c r="S219" s="280"/>
      <c r="T219" s="280"/>
      <c r="U219" s="280"/>
      <c r="V219" s="280"/>
      <c r="W219" s="280"/>
      <c r="X219" s="90"/>
      <c r="Y219" s="90"/>
      <c r="Z219" s="90"/>
      <c r="BF219" s="91"/>
    </row>
    <row r="220" spans="15:59" ht="15" hidden="1" customHeight="1" thickBot="1" x14ac:dyDescent="0.35">
      <c r="O220" s="290"/>
      <c r="P220" s="291"/>
      <c r="Q220" s="292"/>
      <c r="R220" s="279" t="s">
        <v>178</v>
      </c>
      <c r="S220" s="280"/>
      <c r="T220" s="280"/>
      <c r="U220" s="280"/>
      <c r="V220" s="280"/>
      <c r="W220" s="280"/>
      <c r="X220" s="90"/>
      <c r="Y220" s="90"/>
      <c r="Z220" s="90"/>
      <c r="BF220" s="91"/>
    </row>
    <row r="221" spans="15:59" ht="14.4" hidden="1" customHeight="1" x14ac:dyDescent="0.3">
      <c r="O221" s="1"/>
      <c r="AA221" s="54" t="e">
        <f t="shared" ref="AA221:BE221" si="144">COUNTIFS(AA11:AA33,"",$F$11:$F$16,$O$222)</f>
        <v>#VALUE!</v>
      </c>
      <c r="AB221" s="54" t="e">
        <f t="shared" si="144"/>
        <v>#VALUE!</v>
      </c>
      <c r="AC221" s="54" t="e">
        <f t="shared" si="144"/>
        <v>#VALUE!</v>
      </c>
      <c r="AD221" s="54" t="e">
        <f t="shared" si="144"/>
        <v>#VALUE!</v>
      </c>
      <c r="AE221" s="54" t="e">
        <f t="shared" si="144"/>
        <v>#VALUE!</v>
      </c>
      <c r="AF221" s="54" t="e">
        <f t="shared" si="144"/>
        <v>#VALUE!</v>
      </c>
      <c r="AG221" s="54" t="e">
        <f t="shared" si="144"/>
        <v>#VALUE!</v>
      </c>
      <c r="AH221" s="54" t="e">
        <f t="shared" si="144"/>
        <v>#VALUE!</v>
      </c>
      <c r="AI221" s="54" t="e">
        <f t="shared" si="144"/>
        <v>#VALUE!</v>
      </c>
      <c r="AJ221" s="54" t="e">
        <f t="shared" si="144"/>
        <v>#VALUE!</v>
      </c>
      <c r="AK221" s="54" t="e">
        <f t="shared" si="144"/>
        <v>#VALUE!</v>
      </c>
      <c r="AL221" s="54" t="e">
        <f t="shared" si="144"/>
        <v>#VALUE!</v>
      </c>
      <c r="AM221" s="54" t="e">
        <f t="shared" si="144"/>
        <v>#VALUE!</v>
      </c>
      <c r="AN221" s="54" t="e">
        <f t="shared" si="144"/>
        <v>#VALUE!</v>
      </c>
      <c r="AO221" s="54" t="e">
        <f t="shared" si="144"/>
        <v>#VALUE!</v>
      </c>
      <c r="AP221" s="54" t="e">
        <f t="shared" si="144"/>
        <v>#VALUE!</v>
      </c>
      <c r="AQ221" s="54" t="e">
        <f t="shared" si="144"/>
        <v>#VALUE!</v>
      </c>
      <c r="AR221" s="54" t="e">
        <f t="shared" si="144"/>
        <v>#VALUE!</v>
      </c>
      <c r="AS221" s="54" t="e">
        <f t="shared" si="144"/>
        <v>#VALUE!</v>
      </c>
      <c r="AT221" s="54" t="e">
        <f t="shared" si="144"/>
        <v>#VALUE!</v>
      </c>
      <c r="AU221" s="54" t="e">
        <f t="shared" si="144"/>
        <v>#VALUE!</v>
      </c>
      <c r="AV221" s="54" t="e">
        <f t="shared" si="144"/>
        <v>#VALUE!</v>
      </c>
      <c r="AW221" s="54" t="e">
        <f t="shared" si="144"/>
        <v>#VALUE!</v>
      </c>
      <c r="AX221" s="54" t="e">
        <f t="shared" si="144"/>
        <v>#VALUE!</v>
      </c>
      <c r="AY221" s="54" t="e">
        <f t="shared" si="144"/>
        <v>#VALUE!</v>
      </c>
      <c r="AZ221" s="54" t="e">
        <f t="shared" si="144"/>
        <v>#VALUE!</v>
      </c>
      <c r="BA221" s="54" t="e">
        <f t="shared" si="144"/>
        <v>#VALUE!</v>
      </c>
      <c r="BB221" s="54" t="e">
        <f t="shared" si="144"/>
        <v>#VALUE!</v>
      </c>
      <c r="BC221" s="54" t="e">
        <f t="shared" si="144"/>
        <v>#VALUE!</v>
      </c>
      <c r="BD221" s="54" t="e">
        <f t="shared" si="144"/>
        <v>#VALUE!</v>
      </c>
      <c r="BE221" s="54" t="e">
        <f t="shared" si="144"/>
        <v>#VALUE!</v>
      </c>
      <c r="BF221" s="45" t="str">
        <f>IFERROR(AVERAGE(AA221:BE221),"")</f>
        <v/>
      </c>
    </row>
    <row r="222" spans="15:59" ht="14.4" hidden="1" customHeight="1" x14ac:dyDescent="0.3">
      <c r="O222" s="295" t="s">
        <v>181</v>
      </c>
      <c r="P222" s="295"/>
      <c r="Q222" s="295"/>
      <c r="AA222" s="64" t="e">
        <f t="shared" ref="AA222:BE222" si="145">AA230+AA239+AA243+AA247+AA251+AA234+AA255</f>
        <v>#VALUE!</v>
      </c>
      <c r="AB222" s="64" t="e">
        <f t="shared" si="145"/>
        <v>#VALUE!</v>
      </c>
      <c r="AC222" s="64" t="e">
        <f t="shared" si="145"/>
        <v>#VALUE!</v>
      </c>
      <c r="AD222" s="64" t="e">
        <f t="shared" si="145"/>
        <v>#VALUE!</v>
      </c>
      <c r="AE222" s="64" t="e">
        <f t="shared" si="145"/>
        <v>#VALUE!</v>
      </c>
      <c r="AF222" s="64" t="e">
        <f t="shared" si="145"/>
        <v>#VALUE!</v>
      </c>
      <c r="AG222" s="64" t="e">
        <f t="shared" si="145"/>
        <v>#VALUE!</v>
      </c>
      <c r="AH222" s="64" t="e">
        <f t="shared" si="145"/>
        <v>#VALUE!</v>
      </c>
      <c r="AI222" s="64" t="e">
        <f t="shared" si="145"/>
        <v>#VALUE!</v>
      </c>
      <c r="AJ222" s="64" t="e">
        <f t="shared" si="145"/>
        <v>#VALUE!</v>
      </c>
      <c r="AK222" s="64" t="e">
        <f t="shared" si="145"/>
        <v>#VALUE!</v>
      </c>
      <c r="AL222" s="64" t="e">
        <f t="shared" si="145"/>
        <v>#VALUE!</v>
      </c>
      <c r="AM222" s="64" t="e">
        <f t="shared" si="145"/>
        <v>#VALUE!</v>
      </c>
      <c r="AN222" s="64" t="e">
        <f t="shared" si="145"/>
        <v>#VALUE!</v>
      </c>
      <c r="AO222" s="64" t="e">
        <f t="shared" si="145"/>
        <v>#VALUE!</v>
      </c>
      <c r="AP222" s="64" t="e">
        <f t="shared" si="145"/>
        <v>#VALUE!</v>
      </c>
      <c r="AQ222" s="64" t="e">
        <f t="shared" si="145"/>
        <v>#VALUE!</v>
      </c>
      <c r="AR222" s="64" t="e">
        <f t="shared" si="145"/>
        <v>#VALUE!</v>
      </c>
      <c r="AS222" s="64" t="e">
        <f t="shared" si="145"/>
        <v>#VALUE!</v>
      </c>
      <c r="AT222" s="64" t="e">
        <f t="shared" si="145"/>
        <v>#VALUE!</v>
      </c>
      <c r="AU222" s="64" t="e">
        <f t="shared" si="145"/>
        <v>#VALUE!</v>
      </c>
      <c r="AV222" s="64" t="e">
        <f t="shared" si="145"/>
        <v>#VALUE!</v>
      </c>
      <c r="AW222" s="64" t="e">
        <f t="shared" si="145"/>
        <v>#VALUE!</v>
      </c>
      <c r="AX222" s="64" t="e">
        <f t="shared" si="145"/>
        <v>#VALUE!</v>
      </c>
      <c r="AY222" s="64" t="e">
        <f t="shared" si="145"/>
        <v>#VALUE!</v>
      </c>
      <c r="AZ222" s="64" t="e">
        <f t="shared" si="145"/>
        <v>#VALUE!</v>
      </c>
      <c r="BA222" s="64" t="e">
        <f t="shared" si="145"/>
        <v>#VALUE!</v>
      </c>
      <c r="BB222" s="64" t="e">
        <f t="shared" si="145"/>
        <v>#VALUE!</v>
      </c>
      <c r="BC222" s="64" t="e">
        <f t="shared" si="145"/>
        <v>#VALUE!</v>
      </c>
      <c r="BD222" s="64" t="e">
        <f t="shared" si="145"/>
        <v>#VALUE!</v>
      </c>
      <c r="BE222" s="64" t="e">
        <f t="shared" si="145"/>
        <v>#VALUE!</v>
      </c>
      <c r="BF222" s="45" t="e">
        <f>MAX(AA222:BE222)</f>
        <v>#VALUE!</v>
      </c>
    </row>
    <row r="223" spans="15:59" ht="14.4" hidden="1" customHeight="1" x14ac:dyDescent="0.3">
      <c r="O223" s="284" t="str">
        <f>O222&amp;"'s  Team"</f>
        <v>Omer Bin Ishaq's  Team</v>
      </c>
      <c r="P223" s="285"/>
      <c r="Q223" s="286"/>
      <c r="R223" s="277" t="s">
        <v>27</v>
      </c>
      <c r="S223" s="278"/>
      <c r="T223" s="278"/>
      <c r="U223" s="278"/>
      <c r="V223" s="278"/>
      <c r="W223" s="279"/>
      <c r="X223" s="73"/>
      <c r="Y223" s="73"/>
      <c r="Z223" s="73"/>
      <c r="AA223" s="64" t="e">
        <f t="shared" ref="AA223:BE225" si="146">AA231+AA240+AA244+AA252+AA235+AA248+AA256</f>
        <v>#VALUE!</v>
      </c>
      <c r="AB223" s="64" t="e">
        <f t="shared" si="146"/>
        <v>#VALUE!</v>
      </c>
      <c r="AC223" s="64" t="e">
        <f t="shared" si="146"/>
        <v>#VALUE!</v>
      </c>
      <c r="AD223" s="64" t="e">
        <f t="shared" si="146"/>
        <v>#VALUE!</v>
      </c>
      <c r="AE223" s="64" t="e">
        <f t="shared" si="146"/>
        <v>#VALUE!</v>
      </c>
      <c r="AF223" s="64" t="e">
        <f t="shared" si="146"/>
        <v>#VALUE!</v>
      </c>
      <c r="AG223" s="64" t="e">
        <f t="shared" si="146"/>
        <v>#VALUE!</v>
      </c>
      <c r="AH223" s="64" t="e">
        <f t="shared" si="146"/>
        <v>#VALUE!</v>
      </c>
      <c r="AI223" s="64" t="e">
        <f t="shared" si="146"/>
        <v>#VALUE!</v>
      </c>
      <c r="AJ223" s="64" t="e">
        <f t="shared" si="146"/>
        <v>#VALUE!</v>
      </c>
      <c r="AK223" s="64" t="e">
        <f t="shared" si="146"/>
        <v>#VALUE!</v>
      </c>
      <c r="AL223" s="64" t="e">
        <f t="shared" si="146"/>
        <v>#VALUE!</v>
      </c>
      <c r="AM223" s="64" t="e">
        <f t="shared" si="146"/>
        <v>#VALUE!</v>
      </c>
      <c r="AN223" s="64" t="e">
        <f t="shared" si="146"/>
        <v>#VALUE!</v>
      </c>
      <c r="AO223" s="64" t="e">
        <f t="shared" si="146"/>
        <v>#VALUE!</v>
      </c>
      <c r="AP223" s="64" t="e">
        <f t="shared" si="146"/>
        <v>#VALUE!</v>
      </c>
      <c r="AQ223" s="64" t="e">
        <f t="shared" si="146"/>
        <v>#VALUE!</v>
      </c>
      <c r="AR223" s="64" t="e">
        <f t="shared" si="146"/>
        <v>#VALUE!</v>
      </c>
      <c r="AS223" s="64" t="e">
        <f t="shared" si="146"/>
        <v>#VALUE!</v>
      </c>
      <c r="AT223" s="64" t="e">
        <f t="shared" si="146"/>
        <v>#VALUE!</v>
      </c>
      <c r="AU223" s="64" t="e">
        <f t="shared" si="146"/>
        <v>#VALUE!</v>
      </c>
      <c r="AV223" s="64" t="e">
        <f t="shared" si="146"/>
        <v>#VALUE!</v>
      </c>
      <c r="AW223" s="64" t="e">
        <f t="shared" si="146"/>
        <v>#VALUE!</v>
      </c>
      <c r="AX223" s="64" t="e">
        <f t="shared" si="146"/>
        <v>#VALUE!</v>
      </c>
      <c r="AY223" s="64" t="e">
        <f t="shared" si="146"/>
        <v>#VALUE!</v>
      </c>
      <c r="AZ223" s="64" t="e">
        <f t="shared" si="146"/>
        <v>#VALUE!</v>
      </c>
      <c r="BA223" s="64" t="e">
        <f t="shared" si="146"/>
        <v>#VALUE!</v>
      </c>
      <c r="BB223" s="64" t="e">
        <f t="shared" si="146"/>
        <v>#VALUE!</v>
      </c>
      <c r="BC223" s="64" t="e">
        <f t="shared" si="146"/>
        <v>#VALUE!</v>
      </c>
      <c r="BD223" s="64" t="e">
        <f t="shared" si="146"/>
        <v>#VALUE!</v>
      </c>
      <c r="BE223" s="64" t="e">
        <f t="shared" si="146"/>
        <v>#VALUE!</v>
      </c>
      <c r="BF223" s="45" t="e">
        <f>MAX(AA223:BE223)</f>
        <v>#VALUE!</v>
      </c>
    </row>
    <row r="224" spans="15:59" ht="14.4" hidden="1" customHeight="1" x14ac:dyDescent="0.3">
      <c r="O224" s="287"/>
      <c r="P224" s="288"/>
      <c r="Q224" s="289"/>
      <c r="R224" s="277" t="s">
        <v>64</v>
      </c>
      <c r="S224" s="278"/>
      <c r="T224" s="278"/>
      <c r="U224" s="278"/>
      <c r="V224" s="278"/>
      <c r="W224" s="279"/>
      <c r="X224" s="73"/>
      <c r="Y224" s="73"/>
      <c r="Z224" s="73"/>
      <c r="AA224" s="64" t="e">
        <f t="shared" si="146"/>
        <v>#VALUE!</v>
      </c>
      <c r="AB224" s="64" t="e">
        <f t="shared" si="146"/>
        <v>#VALUE!</v>
      </c>
      <c r="AC224" s="64" t="e">
        <f t="shared" si="146"/>
        <v>#VALUE!</v>
      </c>
      <c r="AD224" s="64" t="e">
        <f t="shared" si="146"/>
        <v>#VALUE!</v>
      </c>
      <c r="AE224" s="64" t="e">
        <f t="shared" si="146"/>
        <v>#VALUE!</v>
      </c>
      <c r="AF224" s="64" t="e">
        <f t="shared" si="146"/>
        <v>#VALUE!</v>
      </c>
      <c r="AG224" s="64" t="e">
        <f t="shared" si="146"/>
        <v>#VALUE!</v>
      </c>
      <c r="AH224" s="64" t="e">
        <f t="shared" si="146"/>
        <v>#VALUE!</v>
      </c>
      <c r="AI224" s="64" t="e">
        <f t="shared" si="146"/>
        <v>#VALUE!</v>
      </c>
      <c r="AJ224" s="64" t="e">
        <f t="shared" si="146"/>
        <v>#VALUE!</v>
      </c>
      <c r="AK224" s="64" t="e">
        <f t="shared" si="146"/>
        <v>#VALUE!</v>
      </c>
      <c r="AL224" s="64" t="e">
        <f t="shared" si="146"/>
        <v>#VALUE!</v>
      </c>
      <c r="AM224" s="64" t="e">
        <f t="shared" si="146"/>
        <v>#VALUE!</v>
      </c>
      <c r="AN224" s="64" t="e">
        <f t="shared" si="146"/>
        <v>#VALUE!</v>
      </c>
      <c r="AO224" s="64" t="e">
        <f t="shared" si="146"/>
        <v>#VALUE!</v>
      </c>
      <c r="AP224" s="64" t="e">
        <f t="shared" si="146"/>
        <v>#VALUE!</v>
      </c>
      <c r="AQ224" s="64" t="e">
        <f t="shared" si="146"/>
        <v>#VALUE!</v>
      </c>
      <c r="AR224" s="64" t="e">
        <f t="shared" si="146"/>
        <v>#VALUE!</v>
      </c>
      <c r="AS224" s="64" t="e">
        <f t="shared" si="146"/>
        <v>#VALUE!</v>
      </c>
      <c r="AT224" s="64" t="e">
        <f t="shared" si="146"/>
        <v>#VALUE!</v>
      </c>
      <c r="AU224" s="64" t="e">
        <f t="shared" si="146"/>
        <v>#VALUE!</v>
      </c>
      <c r="AV224" s="64" t="e">
        <f t="shared" si="146"/>
        <v>#VALUE!</v>
      </c>
      <c r="AW224" s="64" t="e">
        <f t="shared" si="146"/>
        <v>#VALUE!</v>
      </c>
      <c r="AX224" s="64" t="e">
        <f t="shared" si="146"/>
        <v>#VALUE!</v>
      </c>
      <c r="AY224" s="64" t="e">
        <f t="shared" si="146"/>
        <v>#VALUE!</v>
      </c>
      <c r="AZ224" s="64" t="e">
        <f t="shared" si="146"/>
        <v>#VALUE!</v>
      </c>
      <c r="BA224" s="64" t="e">
        <f t="shared" si="146"/>
        <v>#VALUE!</v>
      </c>
      <c r="BB224" s="64" t="e">
        <f t="shared" si="146"/>
        <v>#VALUE!</v>
      </c>
      <c r="BC224" s="64" t="e">
        <f t="shared" si="146"/>
        <v>#VALUE!</v>
      </c>
      <c r="BD224" s="64" t="e">
        <f t="shared" si="146"/>
        <v>#VALUE!</v>
      </c>
      <c r="BE224" s="64" t="e">
        <f t="shared" si="146"/>
        <v>#VALUE!</v>
      </c>
      <c r="BF224" s="45" t="e">
        <f>MAX(AA224:BE224)</f>
        <v>#VALUE!</v>
      </c>
    </row>
    <row r="225" spans="15:59" ht="14.4" hidden="1" customHeight="1" x14ac:dyDescent="0.3">
      <c r="O225" s="287"/>
      <c r="P225" s="288"/>
      <c r="Q225" s="289"/>
      <c r="R225" s="277" t="s">
        <v>66</v>
      </c>
      <c r="S225" s="278"/>
      <c r="T225" s="278"/>
      <c r="U225" s="278"/>
      <c r="V225" s="278"/>
      <c r="W225" s="279"/>
      <c r="X225" s="73"/>
      <c r="Y225" s="73"/>
      <c r="Z225" s="73"/>
      <c r="AA225" s="64" t="e">
        <f t="shared" si="146"/>
        <v>#VALUE!</v>
      </c>
      <c r="AB225" s="64" t="e">
        <f t="shared" si="146"/>
        <v>#VALUE!</v>
      </c>
      <c r="AC225" s="64" t="e">
        <f t="shared" si="146"/>
        <v>#VALUE!</v>
      </c>
      <c r="AD225" s="64" t="e">
        <f t="shared" si="146"/>
        <v>#VALUE!</v>
      </c>
      <c r="AE225" s="64" t="e">
        <f t="shared" si="146"/>
        <v>#VALUE!</v>
      </c>
      <c r="AF225" s="64" t="e">
        <f t="shared" si="146"/>
        <v>#VALUE!</v>
      </c>
      <c r="AG225" s="64" t="e">
        <f t="shared" si="146"/>
        <v>#VALUE!</v>
      </c>
      <c r="AH225" s="64" t="e">
        <f t="shared" si="146"/>
        <v>#VALUE!</v>
      </c>
      <c r="AI225" s="64" t="e">
        <f t="shared" si="146"/>
        <v>#VALUE!</v>
      </c>
      <c r="AJ225" s="64" t="e">
        <f t="shared" si="146"/>
        <v>#VALUE!</v>
      </c>
      <c r="AK225" s="64" t="e">
        <f t="shared" si="146"/>
        <v>#VALUE!</v>
      </c>
      <c r="AL225" s="64" t="e">
        <f t="shared" si="146"/>
        <v>#VALUE!</v>
      </c>
      <c r="AM225" s="64" t="e">
        <f t="shared" si="146"/>
        <v>#VALUE!</v>
      </c>
      <c r="AN225" s="64" t="e">
        <f t="shared" si="146"/>
        <v>#VALUE!</v>
      </c>
      <c r="AO225" s="64" t="e">
        <f t="shared" si="146"/>
        <v>#VALUE!</v>
      </c>
      <c r="AP225" s="64" t="e">
        <f t="shared" si="146"/>
        <v>#VALUE!</v>
      </c>
      <c r="AQ225" s="64" t="e">
        <f t="shared" si="146"/>
        <v>#VALUE!</v>
      </c>
      <c r="AR225" s="64" t="e">
        <f t="shared" si="146"/>
        <v>#VALUE!</v>
      </c>
      <c r="AS225" s="64" t="e">
        <f t="shared" si="146"/>
        <v>#VALUE!</v>
      </c>
      <c r="AT225" s="64" t="e">
        <f t="shared" si="146"/>
        <v>#VALUE!</v>
      </c>
      <c r="AU225" s="64" t="e">
        <f t="shared" si="146"/>
        <v>#VALUE!</v>
      </c>
      <c r="AV225" s="64" t="e">
        <f t="shared" si="146"/>
        <v>#VALUE!</v>
      </c>
      <c r="AW225" s="64" t="e">
        <f t="shared" si="146"/>
        <v>#VALUE!</v>
      </c>
      <c r="AX225" s="64" t="e">
        <f t="shared" si="146"/>
        <v>#VALUE!</v>
      </c>
      <c r="AY225" s="64" t="e">
        <f t="shared" si="146"/>
        <v>#VALUE!</v>
      </c>
      <c r="AZ225" s="64" t="e">
        <f t="shared" si="146"/>
        <v>#VALUE!</v>
      </c>
      <c r="BA225" s="64" t="e">
        <f t="shared" si="146"/>
        <v>#VALUE!</v>
      </c>
      <c r="BB225" s="64" t="e">
        <f t="shared" si="146"/>
        <v>#VALUE!</v>
      </c>
      <c r="BC225" s="64" t="e">
        <f t="shared" si="146"/>
        <v>#VALUE!</v>
      </c>
      <c r="BD225" s="64" t="e">
        <f t="shared" si="146"/>
        <v>#VALUE!</v>
      </c>
      <c r="BE225" s="64" t="e">
        <f t="shared" si="146"/>
        <v>#VALUE!</v>
      </c>
      <c r="BF225" s="45" t="e">
        <f>MAX(AA225:BE225)</f>
        <v>#VALUE!</v>
      </c>
    </row>
    <row r="226" spans="15:59" ht="14.4" hidden="1" customHeight="1" x14ac:dyDescent="0.3">
      <c r="O226" s="287"/>
      <c r="P226" s="288"/>
      <c r="Q226" s="289"/>
      <c r="R226" s="277" t="s">
        <v>69</v>
      </c>
      <c r="S226" s="278"/>
      <c r="T226" s="278"/>
      <c r="U226" s="278"/>
      <c r="V226" s="278"/>
      <c r="W226" s="279"/>
      <c r="X226" s="73"/>
      <c r="Y226" s="73"/>
      <c r="Z226" s="73"/>
      <c r="AA226" s="64" t="e">
        <f t="shared" ref="AA226:BE226" si="147">AA230+AA247+AA251</f>
        <v>#VALUE!</v>
      </c>
      <c r="AB226" s="64" t="e">
        <f t="shared" si="147"/>
        <v>#VALUE!</v>
      </c>
      <c r="AC226" s="64" t="e">
        <f t="shared" si="147"/>
        <v>#VALUE!</v>
      </c>
      <c r="AD226" s="64" t="e">
        <f t="shared" si="147"/>
        <v>#VALUE!</v>
      </c>
      <c r="AE226" s="64" t="e">
        <f t="shared" si="147"/>
        <v>#VALUE!</v>
      </c>
      <c r="AF226" s="64" t="e">
        <f t="shared" si="147"/>
        <v>#VALUE!</v>
      </c>
      <c r="AG226" s="64" t="e">
        <f t="shared" si="147"/>
        <v>#VALUE!</v>
      </c>
      <c r="AH226" s="64" t="e">
        <f t="shared" si="147"/>
        <v>#VALUE!</v>
      </c>
      <c r="AI226" s="64" t="e">
        <f t="shared" si="147"/>
        <v>#VALUE!</v>
      </c>
      <c r="AJ226" s="64" t="e">
        <f t="shared" si="147"/>
        <v>#VALUE!</v>
      </c>
      <c r="AK226" s="64" t="e">
        <f t="shared" si="147"/>
        <v>#VALUE!</v>
      </c>
      <c r="AL226" s="64" t="e">
        <f t="shared" si="147"/>
        <v>#VALUE!</v>
      </c>
      <c r="AM226" s="64" t="e">
        <f t="shared" si="147"/>
        <v>#VALUE!</v>
      </c>
      <c r="AN226" s="64" t="e">
        <f t="shared" si="147"/>
        <v>#VALUE!</v>
      </c>
      <c r="AO226" s="64" t="e">
        <f t="shared" si="147"/>
        <v>#VALUE!</v>
      </c>
      <c r="AP226" s="64" t="e">
        <f t="shared" si="147"/>
        <v>#VALUE!</v>
      </c>
      <c r="AQ226" s="64" t="e">
        <f t="shared" si="147"/>
        <v>#VALUE!</v>
      </c>
      <c r="AR226" s="64" t="e">
        <f t="shared" si="147"/>
        <v>#VALUE!</v>
      </c>
      <c r="AS226" s="64" t="e">
        <f t="shared" si="147"/>
        <v>#VALUE!</v>
      </c>
      <c r="AT226" s="64" t="e">
        <f t="shared" si="147"/>
        <v>#VALUE!</v>
      </c>
      <c r="AU226" s="64" t="e">
        <f t="shared" si="147"/>
        <v>#VALUE!</v>
      </c>
      <c r="AV226" s="64" t="e">
        <f t="shared" si="147"/>
        <v>#VALUE!</v>
      </c>
      <c r="AW226" s="64" t="e">
        <f t="shared" si="147"/>
        <v>#VALUE!</v>
      </c>
      <c r="AX226" s="64" t="e">
        <f t="shared" si="147"/>
        <v>#VALUE!</v>
      </c>
      <c r="AY226" s="64" t="e">
        <f t="shared" si="147"/>
        <v>#VALUE!</v>
      </c>
      <c r="AZ226" s="64" t="e">
        <f t="shared" si="147"/>
        <v>#VALUE!</v>
      </c>
      <c r="BA226" s="64" t="e">
        <f t="shared" si="147"/>
        <v>#VALUE!</v>
      </c>
      <c r="BB226" s="64" t="e">
        <f t="shared" si="147"/>
        <v>#VALUE!</v>
      </c>
      <c r="BC226" s="64" t="e">
        <f t="shared" si="147"/>
        <v>#VALUE!</v>
      </c>
      <c r="BD226" s="64" t="e">
        <f t="shared" si="147"/>
        <v>#VALUE!</v>
      </c>
      <c r="BE226" s="64" t="e">
        <f t="shared" si="147"/>
        <v>#VALUE!</v>
      </c>
      <c r="BF226" s="45" t="e">
        <f t="shared" ref="BF226:BF237" si="148">SUM(AA226:BE226)</f>
        <v>#VALUE!</v>
      </c>
      <c r="BG226" s="78" t="e">
        <f>BF226-SUMIFS($N$11:$N$115,$F$11:$F$115,$O$222)</f>
        <v>#VALUE!</v>
      </c>
    </row>
    <row r="227" spans="15:59" ht="14.4" hidden="1" customHeight="1" x14ac:dyDescent="0.3">
      <c r="O227" s="287"/>
      <c r="P227" s="288"/>
      <c r="Q227" s="289"/>
      <c r="R227" s="277" t="s">
        <v>72</v>
      </c>
      <c r="S227" s="278"/>
      <c r="T227" s="278"/>
      <c r="U227" s="278"/>
      <c r="V227" s="278"/>
      <c r="W227" s="279"/>
      <c r="X227" s="73"/>
      <c r="Y227" s="73"/>
      <c r="Z227" s="73"/>
      <c r="AA227" s="74" t="e">
        <f t="shared" ref="AA227:BE227" si="149">AA228+(AA229/2)</f>
        <v>#VALUE!</v>
      </c>
      <c r="AB227" s="74" t="e">
        <f t="shared" si="149"/>
        <v>#VALUE!</v>
      </c>
      <c r="AC227" s="74" t="e">
        <f t="shared" si="149"/>
        <v>#VALUE!</v>
      </c>
      <c r="AD227" s="74" t="e">
        <f t="shared" si="149"/>
        <v>#VALUE!</v>
      </c>
      <c r="AE227" s="74" t="e">
        <f t="shared" si="149"/>
        <v>#VALUE!</v>
      </c>
      <c r="AF227" s="74" t="e">
        <f t="shared" si="149"/>
        <v>#VALUE!</v>
      </c>
      <c r="AG227" s="74" t="e">
        <f t="shared" si="149"/>
        <v>#VALUE!</v>
      </c>
      <c r="AH227" s="74" t="e">
        <f t="shared" si="149"/>
        <v>#VALUE!</v>
      </c>
      <c r="AI227" s="74" t="e">
        <f t="shared" si="149"/>
        <v>#VALUE!</v>
      </c>
      <c r="AJ227" s="74" t="e">
        <f t="shared" si="149"/>
        <v>#VALUE!</v>
      </c>
      <c r="AK227" s="74" t="e">
        <f t="shared" si="149"/>
        <v>#VALUE!</v>
      </c>
      <c r="AL227" s="74" t="e">
        <f t="shared" si="149"/>
        <v>#VALUE!</v>
      </c>
      <c r="AM227" s="74" t="e">
        <f t="shared" si="149"/>
        <v>#VALUE!</v>
      </c>
      <c r="AN227" s="74" t="e">
        <f t="shared" si="149"/>
        <v>#VALUE!</v>
      </c>
      <c r="AO227" s="74" t="e">
        <f t="shared" si="149"/>
        <v>#VALUE!</v>
      </c>
      <c r="AP227" s="74" t="e">
        <f t="shared" si="149"/>
        <v>#VALUE!</v>
      </c>
      <c r="AQ227" s="74" t="e">
        <f t="shared" si="149"/>
        <v>#VALUE!</v>
      </c>
      <c r="AR227" s="74" t="e">
        <f t="shared" si="149"/>
        <v>#VALUE!</v>
      </c>
      <c r="AS227" s="74" t="e">
        <f t="shared" si="149"/>
        <v>#VALUE!</v>
      </c>
      <c r="AT227" s="74" t="e">
        <f t="shared" si="149"/>
        <v>#VALUE!</v>
      </c>
      <c r="AU227" s="74" t="e">
        <f t="shared" si="149"/>
        <v>#VALUE!</v>
      </c>
      <c r="AV227" s="74" t="e">
        <f t="shared" si="149"/>
        <v>#VALUE!</v>
      </c>
      <c r="AW227" s="74" t="e">
        <f t="shared" si="149"/>
        <v>#VALUE!</v>
      </c>
      <c r="AX227" s="74" t="e">
        <f t="shared" si="149"/>
        <v>#VALUE!</v>
      </c>
      <c r="AY227" s="74" t="e">
        <f t="shared" si="149"/>
        <v>#VALUE!</v>
      </c>
      <c r="AZ227" s="74" t="e">
        <f t="shared" si="149"/>
        <v>#VALUE!</v>
      </c>
      <c r="BA227" s="74" t="e">
        <f t="shared" si="149"/>
        <v>#VALUE!</v>
      </c>
      <c r="BB227" s="74" t="e">
        <f t="shared" si="149"/>
        <v>#VALUE!</v>
      </c>
      <c r="BC227" s="74" t="e">
        <f t="shared" si="149"/>
        <v>#VALUE!</v>
      </c>
      <c r="BD227" s="74" t="e">
        <f t="shared" si="149"/>
        <v>#VALUE!</v>
      </c>
      <c r="BE227" s="74" t="e">
        <f t="shared" si="149"/>
        <v>#VALUE!</v>
      </c>
      <c r="BF227" s="75" t="e">
        <f t="shared" si="148"/>
        <v>#VALUE!</v>
      </c>
    </row>
    <row r="228" spans="15:59" ht="14.4" hidden="1" customHeight="1" x14ac:dyDescent="0.3">
      <c r="O228" s="287"/>
      <c r="P228" s="288"/>
      <c r="Q228" s="289"/>
      <c r="R228" s="277" t="s">
        <v>74</v>
      </c>
      <c r="S228" s="278"/>
      <c r="T228" s="278"/>
      <c r="U228" s="278"/>
      <c r="V228" s="278"/>
      <c r="W228" s="279"/>
      <c r="X228" s="73"/>
      <c r="Y228" s="73"/>
      <c r="Z228" s="73"/>
      <c r="AA228" s="64" t="e">
        <f t="shared" ref="AA228:BE229" si="150">AA232+AA249+AA253</f>
        <v>#VALUE!</v>
      </c>
      <c r="AB228" s="64" t="e">
        <f t="shared" si="150"/>
        <v>#VALUE!</v>
      </c>
      <c r="AC228" s="64" t="e">
        <f t="shared" si="150"/>
        <v>#VALUE!</v>
      </c>
      <c r="AD228" s="64" t="e">
        <f t="shared" si="150"/>
        <v>#VALUE!</v>
      </c>
      <c r="AE228" s="64" t="e">
        <f t="shared" si="150"/>
        <v>#VALUE!</v>
      </c>
      <c r="AF228" s="64" t="e">
        <f t="shared" si="150"/>
        <v>#VALUE!</v>
      </c>
      <c r="AG228" s="64" t="e">
        <f t="shared" si="150"/>
        <v>#VALUE!</v>
      </c>
      <c r="AH228" s="64" t="e">
        <f t="shared" si="150"/>
        <v>#VALUE!</v>
      </c>
      <c r="AI228" s="64" t="e">
        <f t="shared" si="150"/>
        <v>#VALUE!</v>
      </c>
      <c r="AJ228" s="64" t="e">
        <f t="shared" si="150"/>
        <v>#VALUE!</v>
      </c>
      <c r="AK228" s="64" t="e">
        <f t="shared" si="150"/>
        <v>#VALUE!</v>
      </c>
      <c r="AL228" s="64" t="e">
        <f t="shared" si="150"/>
        <v>#VALUE!</v>
      </c>
      <c r="AM228" s="64" t="e">
        <f t="shared" si="150"/>
        <v>#VALUE!</v>
      </c>
      <c r="AN228" s="64" t="e">
        <f t="shared" si="150"/>
        <v>#VALUE!</v>
      </c>
      <c r="AO228" s="64" t="e">
        <f t="shared" si="150"/>
        <v>#VALUE!</v>
      </c>
      <c r="AP228" s="64" t="e">
        <f t="shared" si="150"/>
        <v>#VALUE!</v>
      </c>
      <c r="AQ228" s="64" t="e">
        <f t="shared" si="150"/>
        <v>#VALUE!</v>
      </c>
      <c r="AR228" s="64" t="e">
        <f t="shared" si="150"/>
        <v>#VALUE!</v>
      </c>
      <c r="AS228" s="64" t="e">
        <f t="shared" si="150"/>
        <v>#VALUE!</v>
      </c>
      <c r="AT228" s="64" t="e">
        <f t="shared" si="150"/>
        <v>#VALUE!</v>
      </c>
      <c r="AU228" s="64" t="e">
        <f t="shared" si="150"/>
        <v>#VALUE!</v>
      </c>
      <c r="AV228" s="64" t="e">
        <f t="shared" si="150"/>
        <v>#VALUE!</v>
      </c>
      <c r="AW228" s="64" t="e">
        <f t="shared" si="150"/>
        <v>#VALUE!</v>
      </c>
      <c r="AX228" s="64" t="e">
        <f t="shared" si="150"/>
        <v>#VALUE!</v>
      </c>
      <c r="AY228" s="64" t="e">
        <f t="shared" si="150"/>
        <v>#VALUE!</v>
      </c>
      <c r="AZ228" s="64" t="e">
        <f t="shared" si="150"/>
        <v>#VALUE!</v>
      </c>
      <c r="BA228" s="64" t="e">
        <f t="shared" si="150"/>
        <v>#VALUE!</v>
      </c>
      <c r="BB228" s="64" t="e">
        <f t="shared" si="150"/>
        <v>#VALUE!</v>
      </c>
      <c r="BC228" s="64" t="e">
        <f t="shared" si="150"/>
        <v>#VALUE!</v>
      </c>
      <c r="BD228" s="64" t="e">
        <f t="shared" si="150"/>
        <v>#VALUE!</v>
      </c>
      <c r="BE228" s="64" t="e">
        <f t="shared" si="150"/>
        <v>#VALUE!</v>
      </c>
      <c r="BF228" s="45" t="e">
        <f t="shared" si="148"/>
        <v>#VALUE!</v>
      </c>
    </row>
    <row r="229" spans="15:59" ht="14.4" hidden="1" customHeight="1" x14ac:dyDescent="0.3">
      <c r="O229" s="287"/>
      <c r="P229" s="288"/>
      <c r="Q229" s="289"/>
      <c r="R229" s="277" t="s">
        <v>76</v>
      </c>
      <c r="S229" s="278"/>
      <c r="T229" s="278"/>
      <c r="U229" s="278"/>
      <c r="V229" s="278"/>
      <c r="W229" s="279"/>
      <c r="X229" s="73"/>
      <c r="Y229" s="73"/>
      <c r="Z229" s="73"/>
      <c r="AA229" s="64" t="e">
        <f t="shared" si="150"/>
        <v>#VALUE!</v>
      </c>
      <c r="AB229" s="64" t="e">
        <f t="shared" si="150"/>
        <v>#VALUE!</v>
      </c>
      <c r="AC229" s="64" t="e">
        <f t="shared" si="150"/>
        <v>#VALUE!</v>
      </c>
      <c r="AD229" s="64" t="e">
        <f t="shared" si="150"/>
        <v>#VALUE!</v>
      </c>
      <c r="AE229" s="64" t="e">
        <f t="shared" si="150"/>
        <v>#VALUE!</v>
      </c>
      <c r="AF229" s="64" t="e">
        <f t="shared" si="150"/>
        <v>#VALUE!</v>
      </c>
      <c r="AG229" s="64" t="e">
        <f t="shared" si="150"/>
        <v>#VALUE!</v>
      </c>
      <c r="AH229" s="64" t="e">
        <f t="shared" si="150"/>
        <v>#VALUE!</v>
      </c>
      <c r="AI229" s="64" t="e">
        <f t="shared" si="150"/>
        <v>#VALUE!</v>
      </c>
      <c r="AJ229" s="64" t="e">
        <f t="shared" si="150"/>
        <v>#VALUE!</v>
      </c>
      <c r="AK229" s="64" t="e">
        <f t="shared" si="150"/>
        <v>#VALUE!</v>
      </c>
      <c r="AL229" s="64" t="e">
        <f t="shared" si="150"/>
        <v>#VALUE!</v>
      </c>
      <c r="AM229" s="64" t="e">
        <f t="shared" si="150"/>
        <v>#VALUE!</v>
      </c>
      <c r="AN229" s="64" t="e">
        <f t="shared" si="150"/>
        <v>#VALUE!</v>
      </c>
      <c r="AO229" s="64" t="e">
        <f t="shared" si="150"/>
        <v>#VALUE!</v>
      </c>
      <c r="AP229" s="64" t="e">
        <f t="shared" si="150"/>
        <v>#VALUE!</v>
      </c>
      <c r="AQ229" s="64" t="e">
        <f t="shared" si="150"/>
        <v>#VALUE!</v>
      </c>
      <c r="AR229" s="64" t="e">
        <f t="shared" si="150"/>
        <v>#VALUE!</v>
      </c>
      <c r="AS229" s="64" t="e">
        <f t="shared" si="150"/>
        <v>#VALUE!</v>
      </c>
      <c r="AT229" s="64" t="e">
        <f t="shared" si="150"/>
        <v>#VALUE!</v>
      </c>
      <c r="AU229" s="64" t="e">
        <f t="shared" si="150"/>
        <v>#VALUE!</v>
      </c>
      <c r="AV229" s="64" t="e">
        <f t="shared" si="150"/>
        <v>#VALUE!</v>
      </c>
      <c r="AW229" s="64" t="e">
        <f t="shared" si="150"/>
        <v>#VALUE!</v>
      </c>
      <c r="AX229" s="64" t="e">
        <f t="shared" si="150"/>
        <v>#VALUE!</v>
      </c>
      <c r="AY229" s="64" t="e">
        <f t="shared" si="150"/>
        <v>#VALUE!</v>
      </c>
      <c r="AZ229" s="64" t="e">
        <f t="shared" si="150"/>
        <v>#VALUE!</v>
      </c>
      <c r="BA229" s="64" t="e">
        <f t="shared" si="150"/>
        <v>#VALUE!</v>
      </c>
      <c r="BB229" s="64" t="e">
        <f t="shared" si="150"/>
        <v>#VALUE!</v>
      </c>
      <c r="BC229" s="64" t="e">
        <f t="shared" si="150"/>
        <v>#VALUE!</v>
      </c>
      <c r="BD229" s="64" t="e">
        <f t="shared" si="150"/>
        <v>#VALUE!</v>
      </c>
      <c r="BE229" s="64" t="e">
        <f t="shared" si="150"/>
        <v>#VALUE!</v>
      </c>
      <c r="BF229" s="45" t="e">
        <f t="shared" si="148"/>
        <v>#VALUE!</v>
      </c>
    </row>
    <row r="230" spans="15:59" ht="14.4" hidden="1" customHeight="1" x14ac:dyDescent="0.3">
      <c r="O230" s="287"/>
      <c r="P230" s="288"/>
      <c r="Q230" s="289"/>
      <c r="R230" s="277" t="s">
        <v>79</v>
      </c>
      <c r="S230" s="278"/>
      <c r="T230" s="278"/>
      <c r="U230" s="278"/>
      <c r="V230" s="278"/>
      <c r="W230" s="279"/>
      <c r="X230" s="73"/>
      <c r="Y230" s="73"/>
      <c r="Z230" s="73"/>
      <c r="AA230" s="64" t="e">
        <f t="shared" ref="AA230:BE230" si="151">COUNTIFS($F$11:$F$16,$O$222,AA11:AA33,"P")+COUNTIFS($F$11:$F$16,$O$222,AA11:AA33,"RP")+COUNTIFS($F$11:$F$16,$O$222,AA11:AA33,"T-RP")+COUNTIFS($F$11:$F$16,$O$222,AA11:AA33,"T")+COUNTIFS($F$11:$F$16,$O$222,AA11:AA33,"MU")+COUNTIFS($F$11:$F$16,$O$222,AA11:AA33,"T-MU")+COUNTIFS($F$11:$F$16,$O$222,AA11:AA33,"EL")+COUNTIFS($F$11:$F$16,$O$222,AA11:AA33,"T-EL")+COUNTIFS($F$11:$F$16,$O$222,AA11:AA33,"EL-MU")+COUNTIFS($F$11:$F$16,$O$222,AA11:AA33,"TR")+COUNTIFS($F$11:$F$16,$O$222,AA11:AA33,"TR-MU")+COUNTIFS($F$11:$F$16,$O$222,AA11:AA33,"TR-EL")+COUNTIFS($F$11:$F$16,$O$222,AA11:AA33,"TR-T")</f>
        <v>#VALUE!</v>
      </c>
      <c r="AB230" s="64" t="e">
        <f t="shared" si="151"/>
        <v>#VALUE!</v>
      </c>
      <c r="AC230" s="64" t="e">
        <f t="shared" si="151"/>
        <v>#VALUE!</v>
      </c>
      <c r="AD230" s="64" t="e">
        <f t="shared" si="151"/>
        <v>#VALUE!</v>
      </c>
      <c r="AE230" s="64" t="e">
        <f t="shared" si="151"/>
        <v>#VALUE!</v>
      </c>
      <c r="AF230" s="64" t="e">
        <f t="shared" si="151"/>
        <v>#VALUE!</v>
      </c>
      <c r="AG230" s="64" t="e">
        <f t="shared" si="151"/>
        <v>#VALUE!</v>
      </c>
      <c r="AH230" s="64" t="e">
        <f t="shared" si="151"/>
        <v>#VALUE!</v>
      </c>
      <c r="AI230" s="64" t="e">
        <f t="shared" si="151"/>
        <v>#VALUE!</v>
      </c>
      <c r="AJ230" s="64" t="e">
        <f t="shared" si="151"/>
        <v>#VALUE!</v>
      </c>
      <c r="AK230" s="64" t="e">
        <f t="shared" si="151"/>
        <v>#VALUE!</v>
      </c>
      <c r="AL230" s="64" t="e">
        <f t="shared" si="151"/>
        <v>#VALUE!</v>
      </c>
      <c r="AM230" s="64" t="e">
        <f t="shared" si="151"/>
        <v>#VALUE!</v>
      </c>
      <c r="AN230" s="64" t="e">
        <f t="shared" si="151"/>
        <v>#VALUE!</v>
      </c>
      <c r="AO230" s="64" t="e">
        <f t="shared" si="151"/>
        <v>#VALUE!</v>
      </c>
      <c r="AP230" s="64" t="e">
        <f t="shared" si="151"/>
        <v>#VALUE!</v>
      </c>
      <c r="AQ230" s="64" t="e">
        <f t="shared" si="151"/>
        <v>#VALUE!</v>
      </c>
      <c r="AR230" s="64" t="e">
        <f t="shared" si="151"/>
        <v>#VALUE!</v>
      </c>
      <c r="AS230" s="64" t="e">
        <f t="shared" si="151"/>
        <v>#VALUE!</v>
      </c>
      <c r="AT230" s="64" t="e">
        <f t="shared" si="151"/>
        <v>#VALUE!</v>
      </c>
      <c r="AU230" s="64" t="e">
        <f t="shared" si="151"/>
        <v>#VALUE!</v>
      </c>
      <c r="AV230" s="64" t="e">
        <f t="shared" si="151"/>
        <v>#VALUE!</v>
      </c>
      <c r="AW230" s="64" t="e">
        <f t="shared" si="151"/>
        <v>#VALUE!</v>
      </c>
      <c r="AX230" s="64" t="e">
        <f t="shared" si="151"/>
        <v>#VALUE!</v>
      </c>
      <c r="AY230" s="64" t="e">
        <f t="shared" si="151"/>
        <v>#VALUE!</v>
      </c>
      <c r="AZ230" s="64" t="e">
        <f t="shared" si="151"/>
        <v>#VALUE!</v>
      </c>
      <c r="BA230" s="64" t="e">
        <f t="shared" si="151"/>
        <v>#VALUE!</v>
      </c>
      <c r="BB230" s="64" t="e">
        <f t="shared" si="151"/>
        <v>#VALUE!</v>
      </c>
      <c r="BC230" s="64" t="e">
        <f t="shared" si="151"/>
        <v>#VALUE!</v>
      </c>
      <c r="BD230" s="64" t="e">
        <f t="shared" si="151"/>
        <v>#VALUE!</v>
      </c>
      <c r="BE230" s="64" t="e">
        <f t="shared" si="151"/>
        <v>#VALUE!</v>
      </c>
      <c r="BF230" s="45" t="e">
        <f t="shared" si="148"/>
        <v>#VALUE!</v>
      </c>
      <c r="BG230" s="78" t="e">
        <f>BF230-SUMIFS($O$11:$O$115,$F$11:$F$115,$O$222)</f>
        <v>#VALUE!</v>
      </c>
    </row>
    <row r="231" spans="15:59" ht="14.4" hidden="1" customHeight="1" x14ac:dyDescent="0.3">
      <c r="O231" s="287"/>
      <c r="P231" s="288"/>
      <c r="Q231" s="289"/>
      <c r="R231" s="277" t="s">
        <v>81</v>
      </c>
      <c r="S231" s="278"/>
      <c r="T231" s="278"/>
      <c r="U231" s="278"/>
      <c r="V231" s="278"/>
      <c r="W231" s="279"/>
      <c r="X231" s="73"/>
      <c r="Y231" s="73"/>
      <c r="Z231" s="73"/>
      <c r="AA231" s="74" t="e">
        <f t="shared" ref="AA231:BE231" si="152">AA232+(AA233/2)</f>
        <v>#VALUE!</v>
      </c>
      <c r="AB231" s="74" t="e">
        <f t="shared" si="152"/>
        <v>#VALUE!</v>
      </c>
      <c r="AC231" s="74" t="e">
        <f t="shared" si="152"/>
        <v>#VALUE!</v>
      </c>
      <c r="AD231" s="74" t="e">
        <f t="shared" si="152"/>
        <v>#VALUE!</v>
      </c>
      <c r="AE231" s="74" t="e">
        <f t="shared" si="152"/>
        <v>#VALUE!</v>
      </c>
      <c r="AF231" s="74" t="e">
        <f t="shared" si="152"/>
        <v>#VALUE!</v>
      </c>
      <c r="AG231" s="74" t="e">
        <f t="shared" si="152"/>
        <v>#VALUE!</v>
      </c>
      <c r="AH231" s="74" t="e">
        <f t="shared" si="152"/>
        <v>#VALUE!</v>
      </c>
      <c r="AI231" s="74" t="e">
        <f t="shared" si="152"/>
        <v>#VALUE!</v>
      </c>
      <c r="AJ231" s="74" t="e">
        <f t="shared" si="152"/>
        <v>#VALUE!</v>
      </c>
      <c r="AK231" s="74" t="e">
        <f t="shared" si="152"/>
        <v>#VALUE!</v>
      </c>
      <c r="AL231" s="74" t="e">
        <f t="shared" si="152"/>
        <v>#VALUE!</v>
      </c>
      <c r="AM231" s="74" t="e">
        <f t="shared" si="152"/>
        <v>#VALUE!</v>
      </c>
      <c r="AN231" s="74" t="e">
        <f t="shared" si="152"/>
        <v>#VALUE!</v>
      </c>
      <c r="AO231" s="74" t="e">
        <f t="shared" si="152"/>
        <v>#VALUE!</v>
      </c>
      <c r="AP231" s="74" t="e">
        <f t="shared" si="152"/>
        <v>#VALUE!</v>
      </c>
      <c r="AQ231" s="74" t="e">
        <f t="shared" si="152"/>
        <v>#VALUE!</v>
      </c>
      <c r="AR231" s="74" t="e">
        <f t="shared" si="152"/>
        <v>#VALUE!</v>
      </c>
      <c r="AS231" s="74" t="e">
        <f t="shared" si="152"/>
        <v>#VALUE!</v>
      </c>
      <c r="AT231" s="74" t="e">
        <f t="shared" si="152"/>
        <v>#VALUE!</v>
      </c>
      <c r="AU231" s="74" t="e">
        <f t="shared" si="152"/>
        <v>#VALUE!</v>
      </c>
      <c r="AV231" s="74" t="e">
        <f t="shared" si="152"/>
        <v>#VALUE!</v>
      </c>
      <c r="AW231" s="74" t="e">
        <f t="shared" si="152"/>
        <v>#VALUE!</v>
      </c>
      <c r="AX231" s="74" t="e">
        <f t="shared" si="152"/>
        <v>#VALUE!</v>
      </c>
      <c r="AY231" s="74" t="e">
        <f t="shared" si="152"/>
        <v>#VALUE!</v>
      </c>
      <c r="AZ231" s="74" t="e">
        <f t="shared" si="152"/>
        <v>#VALUE!</v>
      </c>
      <c r="BA231" s="74" t="e">
        <f t="shared" si="152"/>
        <v>#VALUE!</v>
      </c>
      <c r="BB231" s="74" t="e">
        <f t="shared" si="152"/>
        <v>#VALUE!</v>
      </c>
      <c r="BC231" s="74" t="e">
        <f t="shared" si="152"/>
        <v>#VALUE!</v>
      </c>
      <c r="BD231" s="74" t="e">
        <f t="shared" si="152"/>
        <v>#VALUE!</v>
      </c>
      <c r="BE231" s="74" t="e">
        <f t="shared" si="152"/>
        <v>#VALUE!</v>
      </c>
      <c r="BF231" s="75" t="e">
        <f t="shared" si="148"/>
        <v>#VALUE!</v>
      </c>
    </row>
    <row r="232" spans="15:59" ht="14.4" hidden="1" customHeight="1" x14ac:dyDescent="0.3">
      <c r="O232" s="287"/>
      <c r="P232" s="288"/>
      <c r="Q232" s="289"/>
      <c r="R232" s="277" t="s">
        <v>15</v>
      </c>
      <c r="S232" s="278"/>
      <c r="T232" s="278"/>
      <c r="U232" s="278"/>
      <c r="V232" s="278"/>
      <c r="W232" s="279"/>
      <c r="X232" s="73"/>
      <c r="Y232" s="73"/>
      <c r="Z232" s="73"/>
      <c r="AA232" s="64" t="e">
        <f t="shared" ref="AA232:BE232" si="153">COUNTIFS($F$11:$F$16,$O$222,$L$11:$L$16,"FT",AA$11:AA$33,"P")+COUNTIFS($F$11:$F$16,$O$222,$L$11:$L$16,"FT",AA$11:AA$33,"RP")+COUNTIFS($F$11:$F$16,$O$222,$L$11:$L$16,"FT",AA$11:AA$33,"T-RP")+COUNTIFS($F$11:$F$16,$O$222,$L$11:$L$16,"FT",AA$11:AA$33,"T")+COUNTIFS($F$11:$F$16,$O$222,$L$11:$L$16,"FT",AA$11:AA$33,"MU")+COUNTIFS($F$11:$F$16,$O$222,$L$11:$L$16,"FT",AA$11:AA$33,"T-MU")+COUNTIFS($F$11:$F$16,$O$222,$L$11:$L$16,"FT",AA$11:AA$33,"EL")+COUNTIFS($F$11:$F$16,$O$222,$L$11:$L$16,"FT",AA$11:AA$33,"T-EL")+COUNTIFS($F$11:$F$16,$O$222,$L$11:$L$16,"FT",AA$11:AA$33,"EL-MU")+COUNTIFS($F$11:$F$16,$O$222,$L$11:$L$16,"FT",AA$11:AA$33,"TR")+COUNTIFS($F$11:$F$16,$O$222,$L$11:$L$16,"FT",AA$11:AA$33,"TR-MU")+COUNTIFS($F$11:$F$16,$O$222,$L$11:$L$16,"FT",AA$11:AA$33,"TR-EL")+COUNTIFS($F$11:$F$16,$O$222,$L$11:$L$16,"FT",AA$11:AA$33,"TR-T")</f>
        <v>#VALUE!</v>
      </c>
      <c r="AB232" s="64" t="e">
        <f t="shared" si="153"/>
        <v>#VALUE!</v>
      </c>
      <c r="AC232" s="64" t="e">
        <f t="shared" si="153"/>
        <v>#VALUE!</v>
      </c>
      <c r="AD232" s="64" t="e">
        <f t="shared" si="153"/>
        <v>#VALUE!</v>
      </c>
      <c r="AE232" s="64" t="e">
        <f t="shared" si="153"/>
        <v>#VALUE!</v>
      </c>
      <c r="AF232" s="64" t="e">
        <f t="shared" si="153"/>
        <v>#VALUE!</v>
      </c>
      <c r="AG232" s="64" t="e">
        <f t="shared" si="153"/>
        <v>#VALUE!</v>
      </c>
      <c r="AH232" s="64" t="e">
        <f t="shared" si="153"/>
        <v>#VALUE!</v>
      </c>
      <c r="AI232" s="64" t="e">
        <f t="shared" si="153"/>
        <v>#VALUE!</v>
      </c>
      <c r="AJ232" s="64" t="e">
        <f t="shared" si="153"/>
        <v>#VALUE!</v>
      </c>
      <c r="AK232" s="64" t="e">
        <f t="shared" si="153"/>
        <v>#VALUE!</v>
      </c>
      <c r="AL232" s="64" t="e">
        <f t="shared" si="153"/>
        <v>#VALUE!</v>
      </c>
      <c r="AM232" s="64" t="e">
        <f t="shared" si="153"/>
        <v>#VALUE!</v>
      </c>
      <c r="AN232" s="64" t="e">
        <f t="shared" si="153"/>
        <v>#VALUE!</v>
      </c>
      <c r="AO232" s="64" t="e">
        <f t="shared" si="153"/>
        <v>#VALUE!</v>
      </c>
      <c r="AP232" s="64" t="e">
        <f t="shared" si="153"/>
        <v>#VALUE!</v>
      </c>
      <c r="AQ232" s="64" t="e">
        <f t="shared" si="153"/>
        <v>#VALUE!</v>
      </c>
      <c r="AR232" s="64" t="e">
        <f t="shared" si="153"/>
        <v>#VALUE!</v>
      </c>
      <c r="AS232" s="64" t="e">
        <f t="shared" si="153"/>
        <v>#VALUE!</v>
      </c>
      <c r="AT232" s="64" t="e">
        <f t="shared" si="153"/>
        <v>#VALUE!</v>
      </c>
      <c r="AU232" s="64" t="e">
        <f t="shared" si="153"/>
        <v>#VALUE!</v>
      </c>
      <c r="AV232" s="64" t="e">
        <f t="shared" si="153"/>
        <v>#VALUE!</v>
      </c>
      <c r="AW232" s="64" t="e">
        <f t="shared" si="153"/>
        <v>#VALUE!</v>
      </c>
      <c r="AX232" s="64" t="e">
        <f t="shared" si="153"/>
        <v>#VALUE!</v>
      </c>
      <c r="AY232" s="64" t="e">
        <f t="shared" si="153"/>
        <v>#VALUE!</v>
      </c>
      <c r="AZ232" s="64" t="e">
        <f t="shared" si="153"/>
        <v>#VALUE!</v>
      </c>
      <c r="BA232" s="64" t="e">
        <f t="shared" si="153"/>
        <v>#VALUE!</v>
      </c>
      <c r="BB232" s="64" t="e">
        <f t="shared" si="153"/>
        <v>#VALUE!</v>
      </c>
      <c r="BC232" s="64" t="e">
        <f t="shared" si="153"/>
        <v>#VALUE!</v>
      </c>
      <c r="BD232" s="64" t="e">
        <f t="shared" si="153"/>
        <v>#VALUE!</v>
      </c>
      <c r="BE232" s="64" t="e">
        <f t="shared" si="153"/>
        <v>#VALUE!</v>
      </c>
      <c r="BF232" s="45" t="e">
        <f t="shared" si="148"/>
        <v>#VALUE!</v>
      </c>
    </row>
    <row r="233" spans="15:59" ht="14.4" hidden="1" customHeight="1" x14ac:dyDescent="0.3">
      <c r="O233" s="287"/>
      <c r="P233" s="288"/>
      <c r="Q233" s="289"/>
      <c r="R233" s="277" t="s">
        <v>84</v>
      </c>
      <c r="S233" s="278"/>
      <c r="T233" s="278"/>
      <c r="U233" s="278"/>
      <c r="V233" s="278"/>
      <c r="W233" s="279"/>
      <c r="X233" s="73"/>
      <c r="Y233" s="73"/>
      <c r="Z233" s="73"/>
      <c r="AA233" s="64" t="e">
        <f t="shared" ref="AA233:BE233" si="154">COUNTIFS($F$11:$F$16,$O$222,$L$11:$L$16,"HT",AA$11:AA$33,"P")+COUNTIFS($F$11:$F$16,$O$222,$L$11:$L$16,"HT",AA$11:AA$33,"RP")+COUNTIFS($F$11:$F$16,$O$222,$L$11:$L$16,"HT",AA$11:AA$33,"T-RP")+COUNTIFS($F$11:$F$16,$O$222,$L$11:$L$16,"HT",AA$11:AA$33,"T")+COUNTIFS($F$11:$F$16,$O$222,$L$11:$L$16,"HT",AA$11:AA$33,"MU")+COUNTIFS($F$11:$F$16,$O$222,$L$11:$L$16,"HT",AA$11:AA$33,"T-MU")+COUNTIFS($F$11:$F$16,$O$222,$L$11:$L$16,"HT",AA$11:AA$33,"EL")+COUNTIFS($F$11:$F$16,$O$222,$L$11:$L$16,"HT",AA$11:AA$33,"T-EL")+COUNTIFS($F$11:$F$16,$O$222,$L$11:$L$16,"HT",AA$11:AA$33,"EL-MU")+COUNTIFS($F$11:$F$16,$O$222,$L$11:$L$16,"HT",AA$11:AA$33,"TR")+COUNTIFS($F$11:$F$16,$O$222,$L$11:$L$16,"HT",AA$11:AA$33,"TR-MU")+COUNTIFS($F$11:$F$16,$O$222,$L$11:$L$16,"HT",AA$11:AA$33,"TR-EL")+COUNTIFS($F$11:$F$16,$O$222,$L$11:$L$16,"HT",AA$11:AA$33,"TR-T")</f>
        <v>#VALUE!</v>
      </c>
      <c r="AB233" s="64" t="e">
        <f t="shared" si="154"/>
        <v>#VALUE!</v>
      </c>
      <c r="AC233" s="64" t="e">
        <f t="shared" si="154"/>
        <v>#VALUE!</v>
      </c>
      <c r="AD233" s="64" t="e">
        <f t="shared" si="154"/>
        <v>#VALUE!</v>
      </c>
      <c r="AE233" s="64" t="e">
        <f t="shared" si="154"/>
        <v>#VALUE!</v>
      </c>
      <c r="AF233" s="64" t="e">
        <f t="shared" si="154"/>
        <v>#VALUE!</v>
      </c>
      <c r="AG233" s="64" t="e">
        <f t="shared" si="154"/>
        <v>#VALUE!</v>
      </c>
      <c r="AH233" s="64" t="e">
        <f t="shared" si="154"/>
        <v>#VALUE!</v>
      </c>
      <c r="AI233" s="64" t="e">
        <f t="shared" si="154"/>
        <v>#VALUE!</v>
      </c>
      <c r="AJ233" s="64" t="e">
        <f t="shared" si="154"/>
        <v>#VALUE!</v>
      </c>
      <c r="AK233" s="64" t="e">
        <f t="shared" si="154"/>
        <v>#VALUE!</v>
      </c>
      <c r="AL233" s="64" t="e">
        <f t="shared" si="154"/>
        <v>#VALUE!</v>
      </c>
      <c r="AM233" s="64" t="e">
        <f t="shared" si="154"/>
        <v>#VALUE!</v>
      </c>
      <c r="AN233" s="64" t="e">
        <f t="shared" si="154"/>
        <v>#VALUE!</v>
      </c>
      <c r="AO233" s="64" t="e">
        <f t="shared" si="154"/>
        <v>#VALUE!</v>
      </c>
      <c r="AP233" s="64" t="e">
        <f t="shared" si="154"/>
        <v>#VALUE!</v>
      </c>
      <c r="AQ233" s="64" t="e">
        <f t="shared" si="154"/>
        <v>#VALUE!</v>
      </c>
      <c r="AR233" s="64" t="e">
        <f t="shared" si="154"/>
        <v>#VALUE!</v>
      </c>
      <c r="AS233" s="64" t="e">
        <f t="shared" si="154"/>
        <v>#VALUE!</v>
      </c>
      <c r="AT233" s="64" t="e">
        <f t="shared" si="154"/>
        <v>#VALUE!</v>
      </c>
      <c r="AU233" s="64" t="e">
        <f t="shared" si="154"/>
        <v>#VALUE!</v>
      </c>
      <c r="AV233" s="64" t="e">
        <f t="shared" si="154"/>
        <v>#VALUE!</v>
      </c>
      <c r="AW233" s="64" t="e">
        <f t="shared" si="154"/>
        <v>#VALUE!</v>
      </c>
      <c r="AX233" s="64" t="e">
        <f t="shared" si="154"/>
        <v>#VALUE!</v>
      </c>
      <c r="AY233" s="64" t="e">
        <f t="shared" si="154"/>
        <v>#VALUE!</v>
      </c>
      <c r="AZ233" s="64" t="e">
        <f t="shared" si="154"/>
        <v>#VALUE!</v>
      </c>
      <c r="BA233" s="64" t="e">
        <f t="shared" si="154"/>
        <v>#VALUE!</v>
      </c>
      <c r="BB233" s="64" t="e">
        <f t="shared" si="154"/>
        <v>#VALUE!</v>
      </c>
      <c r="BC233" s="64" t="e">
        <f t="shared" si="154"/>
        <v>#VALUE!</v>
      </c>
      <c r="BD233" s="64" t="e">
        <f t="shared" si="154"/>
        <v>#VALUE!</v>
      </c>
      <c r="BE233" s="64" t="e">
        <f t="shared" si="154"/>
        <v>#VALUE!</v>
      </c>
      <c r="BF233" s="45" t="e">
        <f t="shared" si="148"/>
        <v>#VALUE!</v>
      </c>
    </row>
    <row r="234" spans="15:59" ht="14.4" hidden="1" customHeight="1" x14ac:dyDescent="0.3">
      <c r="O234" s="287"/>
      <c r="P234" s="288"/>
      <c r="Q234" s="289"/>
      <c r="R234" s="277" t="s">
        <v>87</v>
      </c>
      <c r="S234" s="278"/>
      <c r="T234" s="278"/>
      <c r="U234" s="278"/>
      <c r="V234" s="278"/>
      <c r="W234" s="279"/>
      <c r="X234" s="73"/>
      <c r="Y234" s="73"/>
      <c r="Z234" s="73"/>
      <c r="AA234" s="64" t="e">
        <f t="shared" ref="AA234:BE234" si="155">COUNTIFS($F$11:$F$16,$O$222,AA$11:AA$33,"OFF")+COUNTIFS($F$11:$F$16,$O$222,AA$11:AA$33,"TR-OFF")</f>
        <v>#VALUE!</v>
      </c>
      <c r="AB234" s="64" t="e">
        <f t="shared" si="155"/>
        <v>#VALUE!</v>
      </c>
      <c r="AC234" s="64" t="e">
        <f t="shared" si="155"/>
        <v>#VALUE!</v>
      </c>
      <c r="AD234" s="64" t="e">
        <f t="shared" si="155"/>
        <v>#VALUE!</v>
      </c>
      <c r="AE234" s="64" t="e">
        <f t="shared" si="155"/>
        <v>#VALUE!</v>
      </c>
      <c r="AF234" s="64" t="e">
        <f t="shared" si="155"/>
        <v>#VALUE!</v>
      </c>
      <c r="AG234" s="64" t="e">
        <f t="shared" si="155"/>
        <v>#VALUE!</v>
      </c>
      <c r="AH234" s="64" t="e">
        <f t="shared" si="155"/>
        <v>#VALUE!</v>
      </c>
      <c r="AI234" s="64" t="e">
        <f t="shared" si="155"/>
        <v>#VALUE!</v>
      </c>
      <c r="AJ234" s="64" t="e">
        <f t="shared" si="155"/>
        <v>#VALUE!</v>
      </c>
      <c r="AK234" s="64" t="e">
        <f t="shared" si="155"/>
        <v>#VALUE!</v>
      </c>
      <c r="AL234" s="64" t="e">
        <f t="shared" si="155"/>
        <v>#VALUE!</v>
      </c>
      <c r="AM234" s="64" t="e">
        <f t="shared" si="155"/>
        <v>#VALUE!</v>
      </c>
      <c r="AN234" s="64" t="e">
        <f t="shared" si="155"/>
        <v>#VALUE!</v>
      </c>
      <c r="AO234" s="64" t="e">
        <f t="shared" si="155"/>
        <v>#VALUE!</v>
      </c>
      <c r="AP234" s="64" t="e">
        <f t="shared" si="155"/>
        <v>#VALUE!</v>
      </c>
      <c r="AQ234" s="64" t="e">
        <f t="shared" si="155"/>
        <v>#VALUE!</v>
      </c>
      <c r="AR234" s="64" t="e">
        <f t="shared" si="155"/>
        <v>#VALUE!</v>
      </c>
      <c r="AS234" s="64" t="e">
        <f t="shared" si="155"/>
        <v>#VALUE!</v>
      </c>
      <c r="AT234" s="64" t="e">
        <f t="shared" si="155"/>
        <v>#VALUE!</v>
      </c>
      <c r="AU234" s="64" t="e">
        <f t="shared" si="155"/>
        <v>#VALUE!</v>
      </c>
      <c r="AV234" s="64" t="e">
        <f t="shared" si="155"/>
        <v>#VALUE!</v>
      </c>
      <c r="AW234" s="64" t="e">
        <f t="shared" si="155"/>
        <v>#VALUE!</v>
      </c>
      <c r="AX234" s="64" t="e">
        <f t="shared" si="155"/>
        <v>#VALUE!</v>
      </c>
      <c r="AY234" s="64" t="e">
        <f t="shared" si="155"/>
        <v>#VALUE!</v>
      </c>
      <c r="AZ234" s="64" t="e">
        <f t="shared" si="155"/>
        <v>#VALUE!</v>
      </c>
      <c r="BA234" s="64" t="e">
        <f t="shared" si="155"/>
        <v>#VALUE!</v>
      </c>
      <c r="BB234" s="64" t="e">
        <f t="shared" si="155"/>
        <v>#VALUE!</v>
      </c>
      <c r="BC234" s="64" t="e">
        <f t="shared" si="155"/>
        <v>#VALUE!</v>
      </c>
      <c r="BD234" s="64" t="e">
        <f t="shared" si="155"/>
        <v>#VALUE!</v>
      </c>
      <c r="BE234" s="64" t="e">
        <f t="shared" si="155"/>
        <v>#VALUE!</v>
      </c>
      <c r="BF234" s="45" t="e">
        <f t="shared" si="148"/>
        <v>#VALUE!</v>
      </c>
      <c r="BG234" s="78" t="e">
        <f>BF234-SUMIFS($Q$11:$Q$115,$F$11:$F$115,$O$222)</f>
        <v>#VALUE!</v>
      </c>
    </row>
    <row r="235" spans="15:59" ht="14.4" hidden="1" customHeight="1" x14ac:dyDescent="0.3">
      <c r="O235" s="287"/>
      <c r="P235" s="288"/>
      <c r="Q235" s="289"/>
      <c r="R235" s="277" t="s">
        <v>90</v>
      </c>
      <c r="S235" s="278"/>
      <c r="T235" s="278"/>
      <c r="U235" s="278"/>
      <c r="V235" s="278"/>
      <c r="W235" s="279"/>
      <c r="X235" s="73"/>
      <c r="Y235" s="73"/>
      <c r="Z235" s="73"/>
      <c r="AA235" s="74" t="e">
        <f t="shared" ref="AA235:BE235" si="156">AA236+(AA237/2)</f>
        <v>#VALUE!</v>
      </c>
      <c r="AB235" s="74" t="e">
        <f t="shared" si="156"/>
        <v>#VALUE!</v>
      </c>
      <c r="AC235" s="74" t="e">
        <f t="shared" si="156"/>
        <v>#VALUE!</v>
      </c>
      <c r="AD235" s="74" t="e">
        <f t="shared" si="156"/>
        <v>#VALUE!</v>
      </c>
      <c r="AE235" s="74" t="e">
        <f t="shared" si="156"/>
        <v>#VALUE!</v>
      </c>
      <c r="AF235" s="74" t="e">
        <f t="shared" si="156"/>
        <v>#VALUE!</v>
      </c>
      <c r="AG235" s="74" t="e">
        <f t="shared" si="156"/>
        <v>#VALUE!</v>
      </c>
      <c r="AH235" s="74" t="e">
        <f t="shared" si="156"/>
        <v>#VALUE!</v>
      </c>
      <c r="AI235" s="74" t="e">
        <f t="shared" si="156"/>
        <v>#VALUE!</v>
      </c>
      <c r="AJ235" s="74" t="e">
        <f t="shared" si="156"/>
        <v>#VALUE!</v>
      </c>
      <c r="AK235" s="74" t="e">
        <f t="shared" si="156"/>
        <v>#VALUE!</v>
      </c>
      <c r="AL235" s="74" t="e">
        <f t="shared" si="156"/>
        <v>#VALUE!</v>
      </c>
      <c r="AM235" s="74" t="e">
        <f t="shared" si="156"/>
        <v>#VALUE!</v>
      </c>
      <c r="AN235" s="74" t="e">
        <f t="shared" si="156"/>
        <v>#VALUE!</v>
      </c>
      <c r="AO235" s="74" t="e">
        <f t="shared" si="156"/>
        <v>#VALUE!</v>
      </c>
      <c r="AP235" s="74" t="e">
        <f t="shared" si="156"/>
        <v>#VALUE!</v>
      </c>
      <c r="AQ235" s="74" t="e">
        <f t="shared" si="156"/>
        <v>#VALUE!</v>
      </c>
      <c r="AR235" s="74" t="e">
        <f t="shared" si="156"/>
        <v>#VALUE!</v>
      </c>
      <c r="AS235" s="74" t="e">
        <f t="shared" si="156"/>
        <v>#VALUE!</v>
      </c>
      <c r="AT235" s="74" t="e">
        <f t="shared" si="156"/>
        <v>#VALUE!</v>
      </c>
      <c r="AU235" s="74" t="e">
        <f t="shared" si="156"/>
        <v>#VALUE!</v>
      </c>
      <c r="AV235" s="74" t="e">
        <f t="shared" si="156"/>
        <v>#VALUE!</v>
      </c>
      <c r="AW235" s="74" t="e">
        <f t="shared" si="156"/>
        <v>#VALUE!</v>
      </c>
      <c r="AX235" s="74" t="e">
        <f t="shared" si="156"/>
        <v>#VALUE!</v>
      </c>
      <c r="AY235" s="74" t="e">
        <f t="shared" si="156"/>
        <v>#VALUE!</v>
      </c>
      <c r="AZ235" s="74" t="e">
        <f t="shared" si="156"/>
        <v>#VALUE!</v>
      </c>
      <c r="BA235" s="74" t="e">
        <f t="shared" si="156"/>
        <v>#VALUE!</v>
      </c>
      <c r="BB235" s="74" t="e">
        <f t="shared" si="156"/>
        <v>#VALUE!</v>
      </c>
      <c r="BC235" s="74" t="e">
        <f t="shared" si="156"/>
        <v>#VALUE!</v>
      </c>
      <c r="BD235" s="74" t="e">
        <f t="shared" si="156"/>
        <v>#VALUE!</v>
      </c>
      <c r="BE235" s="74" t="e">
        <f t="shared" si="156"/>
        <v>#VALUE!</v>
      </c>
      <c r="BF235" s="75" t="e">
        <f t="shared" si="148"/>
        <v>#VALUE!</v>
      </c>
    </row>
    <row r="236" spans="15:59" ht="14.4" hidden="1" customHeight="1" x14ac:dyDescent="0.3">
      <c r="O236" s="287"/>
      <c r="P236" s="288"/>
      <c r="Q236" s="289"/>
      <c r="R236" s="277" t="s">
        <v>31</v>
      </c>
      <c r="S236" s="278"/>
      <c r="T236" s="278"/>
      <c r="U236" s="278"/>
      <c r="V236" s="278"/>
      <c r="W236" s="279"/>
      <c r="X236" s="73"/>
      <c r="Y236" s="73"/>
      <c r="Z236" s="73"/>
      <c r="AA236" s="64" t="e">
        <f t="shared" ref="AA236:BE236" si="157">COUNTIFS($F$11:$F$16,$O$222,$L$11:$L$16,"FT",AA$11:AA$33,"OFF")+COUNTIFS($F$11:$F$16,$O$222,$L$11:$L$16,"FT",AA$11:AA$33,"TR-OFF")</f>
        <v>#VALUE!</v>
      </c>
      <c r="AB236" s="64" t="e">
        <f t="shared" si="157"/>
        <v>#VALUE!</v>
      </c>
      <c r="AC236" s="64" t="e">
        <f t="shared" si="157"/>
        <v>#VALUE!</v>
      </c>
      <c r="AD236" s="64" t="e">
        <f t="shared" si="157"/>
        <v>#VALUE!</v>
      </c>
      <c r="AE236" s="64" t="e">
        <f t="shared" si="157"/>
        <v>#VALUE!</v>
      </c>
      <c r="AF236" s="64" t="e">
        <f t="shared" si="157"/>
        <v>#VALUE!</v>
      </c>
      <c r="AG236" s="64" t="e">
        <f t="shared" si="157"/>
        <v>#VALUE!</v>
      </c>
      <c r="AH236" s="64" t="e">
        <f t="shared" si="157"/>
        <v>#VALUE!</v>
      </c>
      <c r="AI236" s="64" t="e">
        <f t="shared" si="157"/>
        <v>#VALUE!</v>
      </c>
      <c r="AJ236" s="64" t="e">
        <f t="shared" si="157"/>
        <v>#VALUE!</v>
      </c>
      <c r="AK236" s="64" t="e">
        <f t="shared" si="157"/>
        <v>#VALUE!</v>
      </c>
      <c r="AL236" s="64" t="e">
        <f t="shared" si="157"/>
        <v>#VALUE!</v>
      </c>
      <c r="AM236" s="64" t="e">
        <f t="shared" si="157"/>
        <v>#VALUE!</v>
      </c>
      <c r="AN236" s="64" t="e">
        <f t="shared" si="157"/>
        <v>#VALUE!</v>
      </c>
      <c r="AO236" s="64" t="e">
        <f t="shared" si="157"/>
        <v>#VALUE!</v>
      </c>
      <c r="AP236" s="64" t="e">
        <f t="shared" si="157"/>
        <v>#VALUE!</v>
      </c>
      <c r="AQ236" s="64" t="e">
        <f t="shared" si="157"/>
        <v>#VALUE!</v>
      </c>
      <c r="AR236" s="64" t="e">
        <f t="shared" si="157"/>
        <v>#VALUE!</v>
      </c>
      <c r="AS236" s="64" t="e">
        <f t="shared" si="157"/>
        <v>#VALUE!</v>
      </c>
      <c r="AT236" s="64" t="e">
        <f t="shared" si="157"/>
        <v>#VALUE!</v>
      </c>
      <c r="AU236" s="64" t="e">
        <f t="shared" si="157"/>
        <v>#VALUE!</v>
      </c>
      <c r="AV236" s="64" t="e">
        <f t="shared" si="157"/>
        <v>#VALUE!</v>
      </c>
      <c r="AW236" s="64" t="e">
        <f t="shared" si="157"/>
        <v>#VALUE!</v>
      </c>
      <c r="AX236" s="64" t="e">
        <f t="shared" si="157"/>
        <v>#VALUE!</v>
      </c>
      <c r="AY236" s="64" t="e">
        <f t="shared" si="157"/>
        <v>#VALUE!</v>
      </c>
      <c r="AZ236" s="64" t="e">
        <f t="shared" si="157"/>
        <v>#VALUE!</v>
      </c>
      <c r="BA236" s="64" t="e">
        <f t="shared" si="157"/>
        <v>#VALUE!</v>
      </c>
      <c r="BB236" s="64" t="e">
        <f t="shared" si="157"/>
        <v>#VALUE!</v>
      </c>
      <c r="BC236" s="64" t="e">
        <f t="shared" si="157"/>
        <v>#VALUE!</v>
      </c>
      <c r="BD236" s="64" t="e">
        <f t="shared" si="157"/>
        <v>#VALUE!</v>
      </c>
      <c r="BE236" s="64" t="e">
        <f t="shared" si="157"/>
        <v>#VALUE!</v>
      </c>
      <c r="BF236" s="45" t="e">
        <f t="shared" si="148"/>
        <v>#VALUE!</v>
      </c>
    </row>
    <row r="237" spans="15:59" ht="14.4" hidden="1" customHeight="1" x14ac:dyDescent="0.3">
      <c r="O237" s="287"/>
      <c r="P237" s="288"/>
      <c r="Q237" s="289"/>
      <c r="R237" s="277" t="s">
        <v>95</v>
      </c>
      <c r="S237" s="278"/>
      <c r="T237" s="278"/>
      <c r="U237" s="278"/>
      <c r="V237" s="278"/>
      <c r="W237" s="279"/>
      <c r="X237" s="73"/>
      <c r="Y237" s="73"/>
      <c r="Z237" s="73"/>
      <c r="AA237" s="64" t="e">
        <f t="shared" ref="AA237:BE237" si="158">COUNTIFS($F$11:$F$16,$O$222,$L$11:$L$16,"HT",AA$11:AA$33,"OFF")+COUNTIFS($F$11:$F$16,$O$222,$L$11:$L$16,"HT",AA$11:AA$33,"TR-OFF")</f>
        <v>#VALUE!</v>
      </c>
      <c r="AB237" s="64" t="e">
        <f t="shared" si="158"/>
        <v>#VALUE!</v>
      </c>
      <c r="AC237" s="64" t="e">
        <f t="shared" si="158"/>
        <v>#VALUE!</v>
      </c>
      <c r="AD237" s="64" t="e">
        <f t="shared" si="158"/>
        <v>#VALUE!</v>
      </c>
      <c r="AE237" s="64" t="e">
        <f t="shared" si="158"/>
        <v>#VALUE!</v>
      </c>
      <c r="AF237" s="64" t="e">
        <f t="shared" si="158"/>
        <v>#VALUE!</v>
      </c>
      <c r="AG237" s="64" t="e">
        <f t="shared" si="158"/>
        <v>#VALUE!</v>
      </c>
      <c r="AH237" s="64" t="e">
        <f t="shared" si="158"/>
        <v>#VALUE!</v>
      </c>
      <c r="AI237" s="64" t="e">
        <f t="shared" si="158"/>
        <v>#VALUE!</v>
      </c>
      <c r="AJ237" s="64" t="e">
        <f t="shared" si="158"/>
        <v>#VALUE!</v>
      </c>
      <c r="AK237" s="64" t="e">
        <f t="shared" si="158"/>
        <v>#VALUE!</v>
      </c>
      <c r="AL237" s="64" t="e">
        <f t="shared" si="158"/>
        <v>#VALUE!</v>
      </c>
      <c r="AM237" s="64" t="e">
        <f t="shared" si="158"/>
        <v>#VALUE!</v>
      </c>
      <c r="AN237" s="64" t="e">
        <f t="shared" si="158"/>
        <v>#VALUE!</v>
      </c>
      <c r="AO237" s="64" t="e">
        <f t="shared" si="158"/>
        <v>#VALUE!</v>
      </c>
      <c r="AP237" s="64" t="e">
        <f t="shared" si="158"/>
        <v>#VALUE!</v>
      </c>
      <c r="AQ237" s="64" t="e">
        <f t="shared" si="158"/>
        <v>#VALUE!</v>
      </c>
      <c r="AR237" s="64" t="e">
        <f t="shared" si="158"/>
        <v>#VALUE!</v>
      </c>
      <c r="AS237" s="64" t="e">
        <f t="shared" si="158"/>
        <v>#VALUE!</v>
      </c>
      <c r="AT237" s="64" t="e">
        <f t="shared" si="158"/>
        <v>#VALUE!</v>
      </c>
      <c r="AU237" s="64" t="e">
        <f t="shared" si="158"/>
        <v>#VALUE!</v>
      </c>
      <c r="AV237" s="64" t="e">
        <f t="shared" si="158"/>
        <v>#VALUE!</v>
      </c>
      <c r="AW237" s="64" t="e">
        <f t="shared" si="158"/>
        <v>#VALUE!</v>
      </c>
      <c r="AX237" s="64" t="e">
        <f t="shared" si="158"/>
        <v>#VALUE!</v>
      </c>
      <c r="AY237" s="64" t="e">
        <f t="shared" si="158"/>
        <v>#VALUE!</v>
      </c>
      <c r="AZ237" s="64" t="e">
        <f t="shared" si="158"/>
        <v>#VALUE!</v>
      </c>
      <c r="BA237" s="64" t="e">
        <f t="shared" si="158"/>
        <v>#VALUE!</v>
      </c>
      <c r="BB237" s="64" t="e">
        <f t="shared" si="158"/>
        <v>#VALUE!</v>
      </c>
      <c r="BC237" s="64" t="e">
        <f t="shared" si="158"/>
        <v>#VALUE!</v>
      </c>
      <c r="BD237" s="64" t="e">
        <f t="shared" si="158"/>
        <v>#VALUE!</v>
      </c>
      <c r="BE237" s="64" t="e">
        <f t="shared" si="158"/>
        <v>#VALUE!</v>
      </c>
      <c r="BF237" s="45" t="e">
        <f t="shared" si="148"/>
        <v>#VALUE!</v>
      </c>
    </row>
    <row r="238" spans="15:59" ht="14.4" hidden="1" customHeight="1" x14ac:dyDescent="0.3">
      <c r="O238" s="287"/>
      <c r="P238" s="288"/>
      <c r="Q238" s="289"/>
      <c r="R238" s="277" t="s">
        <v>98</v>
      </c>
      <c r="S238" s="278"/>
      <c r="T238" s="278"/>
      <c r="U238" s="278"/>
      <c r="V238" s="278"/>
      <c r="W238" s="279"/>
      <c r="X238" s="73"/>
      <c r="Y238" s="73"/>
      <c r="Z238" s="73"/>
      <c r="AA238" s="64" t="e">
        <f t="shared" ref="AA238:BE238" si="159">COUNTIFS($F$11:$F$16,$O$222,AA$11:AA$33,"TR")+COUNTIFS($F$11:$F$16,$O$222,AA$11:AA$33,"TR-T")+COUNTIFS($F$11:$F$16,$O$222,AA$11:AA$33,"TR-OFF")+COUNTIFS($F$11:$F$16,$O$222,AA$11:AA$33,"TR-AU")+COUNTIFS($F$11:$F$16,$O$222,AA$11:AA$33,"TR-UC")+COUNTIFS($F$11:$F$16,$O$222,AA$11:AA$33,"TR-U")+COUNTIFS($F$11:$F$16,$O$222,AA$11:AA$33,"TR-NCNS")+COUNTIFS($F$11:$F$16,$O$222,AA$11:AA$33,"TR-MU")+COUNTIFS($F$11:$F$16,$O$222,AA$11:AA$33,"TR-EL")</f>
        <v>#VALUE!</v>
      </c>
      <c r="AB238" s="64" t="e">
        <f t="shared" si="159"/>
        <v>#VALUE!</v>
      </c>
      <c r="AC238" s="64" t="e">
        <f t="shared" si="159"/>
        <v>#VALUE!</v>
      </c>
      <c r="AD238" s="64" t="e">
        <f t="shared" si="159"/>
        <v>#VALUE!</v>
      </c>
      <c r="AE238" s="64" t="e">
        <f t="shared" si="159"/>
        <v>#VALUE!</v>
      </c>
      <c r="AF238" s="64" t="e">
        <f t="shared" si="159"/>
        <v>#VALUE!</v>
      </c>
      <c r="AG238" s="64" t="e">
        <f t="shared" si="159"/>
        <v>#VALUE!</v>
      </c>
      <c r="AH238" s="64" t="e">
        <f t="shared" si="159"/>
        <v>#VALUE!</v>
      </c>
      <c r="AI238" s="64" t="e">
        <f t="shared" si="159"/>
        <v>#VALUE!</v>
      </c>
      <c r="AJ238" s="64" t="e">
        <f t="shared" si="159"/>
        <v>#VALUE!</v>
      </c>
      <c r="AK238" s="64" t="e">
        <f t="shared" si="159"/>
        <v>#VALUE!</v>
      </c>
      <c r="AL238" s="64" t="e">
        <f t="shared" si="159"/>
        <v>#VALUE!</v>
      </c>
      <c r="AM238" s="64" t="e">
        <f t="shared" si="159"/>
        <v>#VALUE!</v>
      </c>
      <c r="AN238" s="64" t="e">
        <f t="shared" si="159"/>
        <v>#VALUE!</v>
      </c>
      <c r="AO238" s="64" t="e">
        <f t="shared" si="159"/>
        <v>#VALUE!</v>
      </c>
      <c r="AP238" s="64" t="e">
        <f t="shared" si="159"/>
        <v>#VALUE!</v>
      </c>
      <c r="AQ238" s="64" t="e">
        <f t="shared" si="159"/>
        <v>#VALUE!</v>
      </c>
      <c r="AR238" s="64" t="e">
        <f t="shared" si="159"/>
        <v>#VALUE!</v>
      </c>
      <c r="AS238" s="64" t="e">
        <f t="shared" si="159"/>
        <v>#VALUE!</v>
      </c>
      <c r="AT238" s="64" t="e">
        <f t="shared" si="159"/>
        <v>#VALUE!</v>
      </c>
      <c r="AU238" s="64" t="e">
        <f t="shared" si="159"/>
        <v>#VALUE!</v>
      </c>
      <c r="AV238" s="64" t="e">
        <f t="shared" si="159"/>
        <v>#VALUE!</v>
      </c>
      <c r="AW238" s="64" t="e">
        <f t="shared" si="159"/>
        <v>#VALUE!</v>
      </c>
      <c r="AX238" s="64" t="e">
        <f t="shared" si="159"/>
        <v>#VALUE!</v>
      </c>
      <c r="AY238" s="64" t="e">
        <f t="shared" si="159"/>
        <v>#VALUE!</v>
      </c>
      <c r="AZ238" s="64" t="e">
        <f t="shared" si="159"/>
        <v>#VALUE!</v>
      </c>
      <c r="BA238" s="64" t="e">
        <f t="shared" si="159"/>
        <v>#VALUE!</v>
      </c>
      <c r="BB238" s="64" t="e">
        <f t="shared" si="159"/>
        <v>#VALUE!</v>
      </c>
      <c r="BC238" s="64" t="e">
        <f t="shared" si="159"/>
        <v>#VALUE!</v>
      </c>
      <c r="BD238" s="64" t="e">
        <f t="shared" si="159"/>
        <v>#VALUE!</v>
      </c>
      <c r="BE238" s="64" t="e">
        <f t="shared" si="159"/>
        <v>#VALUE!</v>
      </c>
      <c r="BF238" s="45" t="e">
        <f>MAX(AA238:BE238)</f>
        <v>#VALUE!</v>
      </c>
    </row>
    <row r="239" spans="15:59" ht="14.4" hidden="1" customHeight="1" x14ac:dyDescent="0.3">
      <c r="O239" s="287"/>
      <c r="P239" s="288"/>
      <c r="Q239" s="289"/>
      <c r="R239" s="277" t="s">
        <v>101</v>
      </c>
      <c r="S239" s="278"/>
      <c r="T239" s="278"/>
      <c r="U239" s="278"/>
      <c r="V239" s="278"/>
      <c r="W239" s="279"/>
      <c r="X239" s="73"/>
      <c r="Y239" s="73"/>
      <c r="Z239" s="73"/>
      <c r="AA239" s="64" t="e">
        <f t="shared" ref="AA239:BE239" si="160">COUNTIFS($F$11:$F$16,$O$222,AA11:AA33,"Leave")+COUNTIFS($F$11:$F$16,$O$222,AA11:AA33,"CL")</f>
        <v>#VALUE!</v>
      </c>
      <c r="AB239" s="64" t="e">
        <f t="shared" si="160"/>
        <v>#VALUE!</v>
      </c>
      <c r="AC239" s="64" t="e">
        <f t="shared" si="160"/>
        <v>#VALUE!</v>
      </c>
      <c r="AD239" s="64" t="e">
        <f t="shared" si="160"/>
        <v>#VALUE!</v>
      </c>
      <c r="AE239" s="64" t="e">
        <f t="shared" si="160"/>
        <v>#VALUE!</v>
      </c>
      <c r="AF239" s="64" t="e">
        <f t="shared" si="160"/>
        <v>#VALUE!</v>
      </c>
      <c r="AG239" s="64" t="e">
        <f t="shared" si="160"/>
        <v>#VALUE!</v>
      </c>
      <c r="AH239" s="64" t="e">
        <f t="shared" si="160"/>
        <v>#VALUE!</v>
      </c>
      <c r="AI239" s="64" t="e">
        <f t="shared" si="160"/>
        <v>#VALUE!</v>
      </c>
      <c r="AJ239" s="64" t="e">
        <f t="shared" si="160"/>
        <v>#VALUE!</v>
      </c>
      <c r="AK239" s="64" t="e">
        <f t="shared" si="160"/>
        <v>#VALUE!</v>
      </c>
      <c r="AL239" s="64" t="e">
        <f t="shared" si="160"/>
        <v>#VALUE!</v>
      </c>
      <c r="AM239" s="64" t="e">
        <f t="shared" si="160"/>
        <v>#VALUE!</v>
      </c>
      <c r="AN239" s="64" t="e">
        <f t="shared" si="160"/>
        <v>#VALUE!</v>
      </c>
      <c r="AO239" s="64" t="e">
        <f t="shared" si="160"/>
        <v>#VALUE!</v>
      </c>
      <c r="AP239" s="64" t="e">
        <f t="shared" si="160"/>
        <v>#VALUE!</v>
      </c>
      <c r="AQ239" s="64" t="e">
        <f t="shared" si="160"/>
        <v>#VALUE!</v>
      </c>
      <c r="AR239" s="64" t="e">
        <f t="shared" si="160"/>
        <v>#VALUE!</v>
      </c>
      <c r="AS239" s="64" t="e">
        <f t="shared" si="160"/>
        <v>#VALUE!</v>
      </c>
      <c r="AT239" s="64" t="e">
        <f t="shared" si="160"/>
        <v>#VALUE!</v>
      </c>
      <c r="AU239" s="64" t="e">
        <f t="shared" si="160"/>
        <v>#VALUE!</v>
      </c>
      <c r="AV239" s="64" t="e">
        <f t="shared" si="160"/>
        <v>#VALUE!</v>
      </c>
      <c r="AW239" s="64" t="e">
        <f t="shared" si="160"/>
        <v>#VALUE!</v>
      </c>
      <c r="AX239" s="64" t="e">
        <f t="shared" si="160"/>
        <v>#VALUE!</v>
      </c>
      <c r="AY239" s="64" t="e">
        <f t="shared" si="160"/>
        <v>#VALUE!</v>
      </c>
      <c r="AZ239" s="64" t="e">
        <f t="shared" si="160"/>
        <v>#VALUE!</v>
      </c>
      <c r="BA239" s="64" t="e">
        <f t="shared" si="160"/>
        <v>#VALUE!</v>
      </c>
      <c r="BB239" s="64" t="e">
        <f t="shared" si="160"/>
        <v>#VALUE!</v>
      </c>
      <c r="BC239" s="64" t="e">
        <f t="shared" si="160"/>
        <v>#VALUE!</v>
      </c>
      <c r="BD239" s="64" t="e">
        <f t="shared" si="160"/>
        <v>#VALUE!</v>
      </c>
      <c r="BE239" s="64" t="e">
        <f t="shared" si="160"/>
        <v>#VALUE!</v>
      </c>
      <c r="BF239" s="45" t="e">
        <f t="shared" ref="BF239:BF254" si="161">SUM(AA239:BE239)</f>
        <v>#VALUE!</v>
      </c>
      <c r="BG239" s="78" t="e">
        <f>(BF239+BF243)-SUMIFS($U$11:$U$115,$F$11:$F$115,$O$222)</f>
        <v>#VALUE!</v>
      </c>
    </row>
    <row r="240" spans="15:59" ht="14.4" hidden="1" customHeight="1" x14ac:dyDescent="0.3">
      <c r="O240" s="287"/>
      <c r="P240" s="288"/>
      <c r="Q240" s="289"/>
      <c r="R240" s="277" t="s">
        <v>91</v>
      </c>
      <c r="S240" s="278"/>
      <c r="T240" s="278"/>
      <c r="U240" s="278"/>
      <c r="V240" s="278"/>
      <c r="W240" s="279"/>
      <c r="X240" s="73"/>
      <c r="Y240" s="73"/>
      <c r="Z240" s="73"/>
      <c r="AA240" s="74" t="e">
        <f t="shared" ref="AA240:BE240" si="162">AA241+(AA242/2)</f>
        <v>#VALUE!</v>
      </c>
      <c r="AB240" s="74" t="e">
        <f t="shared" si="162"/>
        <v>#VALUE!</v>
      </c>
      <c r="AC240" s="74" t="e">
        <f t="shared" si="162"/>
        <v>#VALUE!</v>
      </c>
      <c r="AD240" s="74" t="e">
        <f t="shared" si="162"/>
        <v>#VALUE!</v>
      </c>
      <c r="AE240" s="74" t="e">
        <f t="shared" si="162"/>
        <v>#VALUE!</v>
      </c>
      <c r="AF240" s="74" t="e">
        <f t="shared" si="162"/>
        <v>#VALUE!</v>
      </c>
      <c r="AG240" s="74" t="e">
        <f t="shared" si="162"/>
        <v>#VALUE!</v>
      </c>
      <c r="AH240" s="74" t="e">
        <f t="shared" si="162"/>
        <v>#VALUE!</v>
      </c>
      <c r="AI240" s="74" t="e">
        <f t="shared" si="162"/>
        <v>#VALUE!</v>
      </c>
      <c r="AJ240" s="74" t="e">
        <f t="shared" si="162"/>
        <v>#VALUE!</v>
      </c>
      <c r="AK240" s="74" t="e">
        <f t="shared" si="162"/>
        <v>#VALUE!</v>
      </c>
      <c r="AL240" s="74" t="e">
        <f t="shared" si="162"/>
        <v>#VALUE!</v>
      </c>
      <c r="AM240" s="74" t="e">
        <f t="shared" si="162"/>
        <v>#VALUE!</v>
      </c>
      <c r="AN240" s="74" t="e">
        <f t="shared" si="162"/>
        <v>#VALUE!</v>
      </c>
      <c r="AO240" s="74" t="e">
        <f t="shared" si="162"/>
        <v>#VALUE!</v>
      </c>
      <c r="AP240" s="74" t="e">
        <f t="shared" si="162"/>
        <v>#VALUE!</v>
      </c>
      <c r="AQ240" s="74" t="e">
        <f t="shared" si="162"/>
        <v>#VALUE!</v>
      </c>
      <c r="AR240" s="74" t="e">
        <f t="shared" si="162"/>
        <v>#VALUE!</v>
      </c>
      <c r="AS240" s="74" t="e">
        <f t="shared" si="162"/>
        <v>#VALUE!</v>
      </c>
      <c r="AT240" s="74" t="e">
        <f t="shared" si="162"/>
        <v>#VALUE!</v>
      </c>
      <c r="AU240" s="74" t="e">
        <f t="shared" si="162"/>
        <v>#VALUE!</v>
      </c>
      <c r="AV240" s="74" t="e">
        <f t="shared" si="162"/>
        <v>#VALUE!</v>
      </c>
      <c r="AW240" s="74" t="e">
        <f t="shared" si="162"/>
        <v>#VALUE!</v>
      </c>
      <c r="AX240" s="74" t="e">
        <f t="shared" si="162"/>
        <v>#VALUE!</v>
      </c>
      <c r="AY240" s="74" t="e">
        <f t="shared" si="162"/>
        <v>#VALUE!</v>
      </c>
      <c r="AZ240" s="74" t="e">
        <f t="shared" si="162"/>
        <v>#VALUE!</v>
      </c>
      <c r="BA240" s="74" t="e">
        <f t="shared" si="162"/>
        <v>#VALUE!</v>
      </c>
      <c r="BB240" s="74" t="e">
        <f t="shared" si="162"/>
        <v>#VALUE!</v>
      </c>
      <c r="BC240" s="74" t="e">
        <f t="shared" si="162"/>
        <v>#VALUE!</v>
      </c>
      <c r="BD240" s="74" t="e">
        <f t="shared" si="162"/>
        <v>#VALUE!</v>
      </c>
      <c r="BE240" s="74" t="e">
        <f t="shared" si="162"/>
        <v>#VALUE!</v>
      </c>
      <c r="BF240" s="75" t="e">
        <f t="shared" si="161"/>
        <v>#VALUE!</v>
      </c>
    </row>
    <row r="241" spans="15:59" ht="14.4" hidden="1" customHeight="1" x14ac:dyDescent="0.3">
      <c r="O241" s="287"/>
      <c r="P241" s="288"/>
      <c r="Q241" s="289"/>
      <c r="R241" s="277" t="s">
        <v>105</v>
      </c>
      <c r="S241" s="278"/>
      <c r="T241" s="278"/>
      <c r="U241" s="278"/>
      <c r="V241" s="278"/>
      <c r="W241" s="279"/>
      <c r="X241" s="73"/>
      <c r="Y241" s="73"/>
      <c r="Z241" s="73"/>
      <c r="AA241" s="64" t="e">
        <f t="shared" ref="AA241:BE241" si="163">COUNTIFS($F$11:$F$16,$O$222,$L$11:$L$16,"FT",AA$11:AA$33,"Leave")+COUNTIFS($F$11:$F$16,$O$222,$L$11:$L$16,"FT",AA$11:AA$33,"CL")</f>
        <v>#VALUE!</v>
      </c>
      <c r="AB241" s="64" t="e">
        <f t="shared" si="163"/>
        <v>#VALUE!</v>
      </c>
      <c r="AC241" s="64" t="e">
        <f t="shared" si="163"/>
        <v>#VALUE!</v>
      </c>
      <c r="AD241" s="64" t="e">
        <f t="shared" si="163"/>
        <v>#VALUE!</v>
      </c>
      <c r="AE241" s="64" t="e">
        <f t="shared" si="163"/>
        <v>#VALUE!</v>
      </c>
      <c r="AF241" s="64" t="e">
        <f t="shared" si="163"/>
        <v>#VALUE!</v>
      </c>
      <c r="AG241" s="64" t="e">
        <f t="shared" si="163"/>
        <v>#VALUE!</v>
      </c>
      <c r="AH241" s="64" t="e">
        <f t="shared" si="163"/>
        <v>#VALUE!</v>
      </c>
      <c r="AI241" s="64" t="e">
        <f t="shared" si="163"/>
        <v>#VALUE!</v>
      </c>
      <c r="AJ241" s="64" t="e">
        <f t="shared" si="163"/>
        <v>#VALUE!</v>
      </c>
      <c r="AK241" s="64" t="e">
        <f t="shared" si="163"/>
        <v>#VALUE!</v>
      </c>
      <c r="AL241" s="64" t="e">
        <f t="shared" si="163"/>
        <v>#VALUE!</v>
      </c>
      <c r="AM241" s="64" t="e">
        <f t="shared" si="163"/>
        <v>#VALUE!</v>
      </c>
      <c r="AN241" s="64" t="e">
        <f t="shared" si="163"/>
        <v>#VALUE!</v>
      </c>
      <c r="AO241" s="64" t="e">
        <f t="shared" si="163"/>
        <v>#VALUE!</v>
      </c>
      <c r="AP241" s="64" t="e">
        <f t="shared" si="163"/>
        <v>#VALUE!</v>
      </c>
      <c r="AQ241" s="64" t="e">
        <f t="shared" si="163"/>
        <v>#VALUE!</v>
      </c>
      <c r="AR241" s="64" t="e">
        <f t="shared" si="163"/>
        <v>#VALUE!</v>
      </c>
      <c r="AS241" s="64" t="e">
        <f t="shared" si="163"/>
        <v>#VALUE!</v>
      </c>
      <c r="AT241" s="64" t="e">
        <f t="shared" si="163"/>
        <v>#VALUE!</v>
      </c>
      <c r="AU241" s="64" t="e">
        <f t="shared" si="163"/>
        <v>#VALUE!</v>
      </c>
      <c r="AV241" s="64" t="e">
        <f t="shared" si="163"/>
        <v>#VALUE!</v>
      </c>
      <c r="AW241" s="64" t="e">
        <f t="shared" si="163"/>
        <v>#VALUE!</v>
      </c>
      <c r="AX241" s="64" t="e">
        <f t="shared" si="163"/>
        <v>#VALUE!</v>
      </c>
      <c r="AY241" s="64" t="e">
        <f t="shared" si="163"/>
        <v>#VALUE!</v>
      </c>
      <c r="AZ241" s="64" t="e">
        <f t="shared" si="163"/>
        <v>#VALUE!</v>
      </c>
      <c r="BA241" s="64" t="e">
        <f t="shared" si="163"/>
        <v>#VALUE!</v>
      </c>
      <c r="BB241" s="64" t="e">
        <f t="shared" si="163"/>
        <v>#VALUE!</v>
      </c>
      <c r="BC241" s="64" t="e">
        <f t="shared" si="163"/>
        <v>#VALUE!</v>
      </c>
      <c r="BD241" s="64" t="e">
        <f t="shared" si="163"/>
        <v>#VALUE!</v>
      </c>
      <c r="BE241" s="64" t="e">
        <f t="shared" si="163"/>
        <v>#VALUE!</v>
      </c>
      <c r="BF241" s="45" t="e">
        <f t="shared" si="161"/>
        <v>#VALUE!</v>
      </c>
    </row>
    <row r="242" spans="15:59" ht="14.4" hidden="1" customHeight="1" x14ac:dyDescent="0.3">
      <c r="O242" s="287"/>
      <c r="P242" s="288"/>
      <c r="Q242" s="289"/>
      <c r="R242" s="277" t="s">
        <v>111</v>
      </c>
      <c r="S242" s="278"/>
      <c r="T242" s="278"/>
      <c r="U242" s="278"/>
      <c r="V242" s="278"/>
      <c r="W242" s="279"/>
      <c r="X242" s="73"/>
      <c r="Y242" s="73"/>
      <c r="Z242" s="73"/>
      <c r="AA242" s="64" t="e">
        <f t="shared" ref="AA242:BE242" si="164">COUNTIFS($F$11:$F$16,$O$222,$L$11:$L$16,"HT",AA$11:AA$33,"Leave")+COUNTIFS($F$11:$F$16,$O$222,$L$11:$L$16,"HT",AA$11:AA$33,"CL")</f>
        <v>#VALUE!</v>
      </c>
      <c r="AB242" s="64" t="e">
        <f t="shared" si="164"/>
        <v>#VALUE!</v>
      </c>
      <c r="AC242" s="64" t="e">
        <f t="shared" si="164"/>
        <v>#VALUE!</v>
      </c>
      <c r="AD242" s="64" t="e">
        <f t="shared" si="164"/>
        <v>#VALUE!</v>
      </c>
      <c r="AE242" s="64" t="e">
        <f t="shared" si="164"/>
        <v>#VALUE!</v>
      </c>
      <c r="AF242" s="64" t="e">
        <f t="shared" si="164"/>
        <v>#VALUE!</v>
      </c>
      <c r="AG242" s="64" t="e">
        <f t="shared" si="164"/>
        <v>#VALUE!</v>
      </c>
      <c r="AH242" s="64" t="e">
        <f t="shared" si="164"/>
        <v>#VALUE!</v>
      </c>
      <c r="AI242" s="64" t="e">
        <f t="shared" si="164"/>
        <v>#VALUE!</v>
      </c>
      <c r="AJ242" s="64" t="e">
        <f t="shared" si="164"/>
        <v>#VALUE!</v>
      </c>
      <c r="AK242" s="64" t="e">
        <f t="shared" si="164"/>
        <v>#VALUE!</v>
      </c>
      <c r="AL242" s="64" t="e">
        <f t="shared" si="164"/>
        <v>#VALUE!</v>
      </c>
      <c r="AM242" s="64" t="e">
        <f t="shared" si="164"/>
        <v>#VALUE!</v>
      </c>
      <c r="AN242" s="64" t="e">
        <f t="shared" si="164"/>
        <v>#VALUE!</v>
      </c>
      <c r="AO242" s="64" t="e">
        <f t="shared" si="164"/>
        <v>#VALUE!</v>
      </c>
      <c r="AP242" s="64" t="e">
        <f t="shared" si="164"/>
        <v>#VALUE!</v>
      </c>
      <c r="AQ242" s="64" t="e">
        <f t="shared" si="164"/>
        <v>#VALUE!</v>
      </c>
      <c r="AR242" s="64" t="e">
        <f t="shared" si="164"/>
        <v>#VALUE!</v>
      </c>
      <c r="AS242" s="64" t="e">
        <f t="shared" si="164"/>
        <v>#VALUE!</v>
      </c>
      <c r="AT242" s="64" t="e">
        <f t="shared" si="164"/>
        <v>#VALUE!</v>
      </c>
      <c r="AU242" s="64" t="e">
        <f t="shared" si="164"/>
        <v>#VALUE!</v>
      </c>
      <c r="AV242" s="64" t="e">
        <f t="shared" si="164"/>
        <v>#VALUE!</v>
      </c>
      <c r="AW242" s="64" t="e">
        <f t="shared" si="164"/>
        <v>#VALUE!</v>
      </c>
      <c r="AX242" s="64" t="e">
        <f t="shared" si="164"/>
        <v>#VALUE!</v>
      </c>
      <c r="AY242" s="64" t="e">
        <f t="shared" si="164"/>
        <v>#VALUE!</v>
      </c>
      <c r="AZ242" s="64" t="e">
        <f t="shared" si="164"/>
        <v>#VALUE!</v>
      </c>
      <c r="BA242" s="64" t="e">
        <f t="shared" si="164"/>
        <v>#VALUE!</v>
      </c>
      <c r="BB242" s="64" t="e">
        <f t="shared" si="164"/>
        <v>#VALUE!</v>
      </c>
      <c r="BC242" s="64" t="e">
        <f t="shared" si="164"/>
        <v>#VALUE!</v>
      </c>
      <c r="BD242" s="64" t="e">
        <f t="shared" si="164"/>
        <v>#VALUE!</v>
      </c>
      <c r="BE242" s="64" t="e">
        <f t="shared" si="164"/>
        <v>#VALUE!</v>
      </c>
      <c r="BF242" s="45" t="e">
        <f t="shared" si="161"/>
        <v>#VALUE!</v>
      </c>
    </row>
    <row r="243" spans="15:59" ht="14.4" hidden="1" customHeight="1" x14ac:dyDescent="0.3">
      <c r="O243" s="287"/>
      <c r="P243" s="288"/>
      <c r="Q243" s="289"/>
      <c r="R243" s="277" t="s">
        <v>114</v>
      </c>
      <c r="S243" s="278"/>
      <c r="T243" s="278"/>
      <c r="U243" s="278"/>
      <c r="V243" s="278"/>
      <c r="W243" s="279"/>
      <c r="X243" s="73"/>
      <c r="Y243" s="73"/>
      <c r="Z243" s="73"/>
      <c r="AA243" s="64" t="e">
        <f t="shared" ref="AA243:BE243" si="165">COUNTIFS($F$11:$F$16,$O$222,AA11:AA33,"AU")+COUNTIFS($F$11:$F$16,$O$222,AA11:AA33,"TR-AU")</f>
        <v>#VALUE!</v>
      </c>
      <c r="AB243" s="64" t="e">
        <f t="shared" si="165"/>
        <v>#VALUE!</v>
      </c>
      <c r="AC243" s="64" t="e">
        <f t="shared" si="165"/>
        <v>#VALUE!</v>
      </c>
      <c r="AD243" s="64" t="e">
        <f t="shared" si="165"/>
        <v>#VALUE!</v>
      </c>
      <c r="AE243" s="64" t="e">
        <f t="shared" si="165"/>
        <v>#VALUE!</v>
      </c>
      <c r="AF243" s="64" t="e">
        <f t="shared" si="165"/>
        <v>#VALUE!</v>
      </c>
      <c r="AG243" s="64" t="e">
        <f t="shared" si="165"/>
        <v>#VALUE!</v>
      </c>
      <c r="AH243" s="64" t="e">
        <f t="shared" si="165"/>
        <v>#VALUE!</v>
      </c>
      <c r="AI243" s="64" t="e">
        <f t="shared" si="165"/>
        <v>#VALUE!</v>
      </c>
      <c r="AJ243" s="64" t="e">
        <f t="shared" si="165"/>
        <v>#VALUE!</v>
      </c>
      <c r="AK243" s="64" t="e">
        <f t="shared" si="165"/>
        <v>#VALUE!</v>
      </c>
      <c r="AL243" s="64" t="e">
        <f t="shared" si="165"/>
        <v>#VALUE!</v>
      </c>
      <c r="AM243" s="64" t="e">
        <f t="shared" si="165"/>
        <v>#VALUE!</v>
      </c>
      <c r="AN243" s="64" t="e">
        <f t="shared" si="165"/>
        <v>#VALUE!</v>
      </c>
      <c r="AO243" s="64" t="e">
        <f t="shared" si="165"/>
        <v>#VALUE!</v>
      </c>
      <c r="AP243" s="64" t="e">
        <f t="shared" si="165"/>
        <v>#VALUE!</v>
      </c>
      <c r="AQ243" s="64" t="e">
        <f t="shared" si="165"/>
        <v>#VALUE!</v>
      </c>
      <c r="AR243" s="64" t="e">
        <f t="shared" si="165"/>
        <v>#VALUE!</v>
      </c>
      <c r="AS243" s="64" t="e">
        <f t="shared" si="165"/>
        <v>#VALUE!</v>
      </c>
      <c r="AT243" s="64" t="e">
        <f t="shared" si="165"/>
        <v>#VALUE!</v>
      </c>
      <c r="AU243" s="64" t="e">
        <f t="shared" si="165"/>
        <v>#VALUE!</v>
      </c>
      <c r="AV243" s="64" t="e">
        <f t="shared" si="165"/>
        <v>#VALUE!</v>
      </c>
      <c r="AW243" s="64" t="e">
        <f t="shared" si="165"/>
        <v>#VALUE!</v>
      </c>
      <c r="AX243" s="64" t="e">
        <f t="shared" si="165"/>
        <v>#VALUE!</v>
      </c>
      <c r="AY243" s="64" t="e">
        <f t="shared" si="165"/>
        <v>#VALUE!</v>
      </c>
      <c r="AZ243" s="64" t="e">
        <f t="shared" si="165"/>
        <v>#VALUE!</v>
      </c>
      <c r="BA243" s="64" t="e">
        <f t="shared" si="165"/>
        <v>#VALUE!</v>
      </c>
      <c r="BB243" s="64" t="e">
        <f t="shared" si="165"/>
        <v>#VALUE!</v>
      </c>
      <c r="BC243" s="64" t="e">
        <f t="shared" si="165"/>
        <v>#VALUE!</v>
      </c>
      <c r="BD243" s="64" t="e">
        <f t="shared" si="165"/>
        <v>#VALUE!</v>
      </c>
      <c r="BE243" s="64" t="e">
        <f t="shared" si="165"/>
        <v>#VALUE!</v>
      </c>
      <c r="BF243" s="45" t="e">
        <f t="shared" si="161"/>
        <v>#VALUE!</v>
      </c>
    </row>
    <row r="244" spans="15:59" ht="14.4" hidden="1" customHeight="1" x14ac:dyDescent="0.3">
      <c r="O244" s="287"/>
      <c r="P244" s="288"/>
      <c r="Q244" s="289"/>
      <c r="R244" s="277" t="s">
        <v>118</v>
      </c>
      <c r="S244" s="278"/>
      <c r="T244" s="278"/>
      <c r="U244" s="278"/>
      <c r="V244" s="278"/>
      <c r="W244" s="279"/>
      <c r="X244" s="73"/>
      <c r="Y244" s="73"/>
      <c r="Z244" s="73"/>
      <c r="AA244" s="74" t="e">
        <f t="shared" ref="AA244:BE244" si="166">AA245+(AA246/2)</f>
        <v>#VALUE!</v>
      </c>
      <c r="AB244" s="74" t="e">
        <f t="shared" si="166"/>
        <v>#VALUE!</v>
      </c>
      <c r="AC244" s="74" t="e">
        <f t="shared" si="166"/>
        <v>#VALUE!</v>
      </c>
      <c r="AD244" s="74" t="e">
        <f t="shared" si="166"/>
        <v>#VALUE!</v>
      </c>
      <c r="AE244" s="74" t="e">
        <f t="shared" si="166"/>
        <v>#VALUE!</v>
      </c>
      <c r="AF244" s="74" t="e">
        <f t="shared" si="166"/>
        <v>#VALUE!</v>
      </c>
      <c r="AG244" s="74" t="e">
        <f t="shared" si="166"/>
        <v>#VALUE!</v>
      </c>
      <c r="AH244" s="74" t="e">
        <f t="shared" si="166"/>
        <v>#VALUE!</v>
      </c>
      <c r="AI244" s="74" t="e">
        <f t="shared" si="166"/>
        <v>#VALUE!</v>
      </c>
      <c r="AJ244" s="74" t="e">
        <f t="shared" si="166"/>
        <v>#VALUE!</v>
      </c>
      <c r="AK244" s="74" t="e">
        <f t="shared" si="166"/>
        <v>#VALUE!</v>
      </c>
      <c r="AL244" s="74" t="e">
        <f t="shared" si="166"/>
        <v>#VALUE!</v>
      </c>
      <c r="AM244" s="74" t="e">
        <f t="shared" si="166"/>
        <v>#VALUE!</v>
      </c>
      <c r="AN244" s="74" t="e">
        <f t="shared" si="166"/>
        <v>#VALUE!</v>
      </c>
      <c r="AO244" s="74" t="e">
        <f t="shared" si="166"/>
        <v>#VALUE!</v>
      </c>
      <c r="AP244" s="74" t="e">
        <f t="shared" si="166"/>
        <v>#VALUE!</v>
      </c>
      <c r="AQ244" s="74" t="e">
        <f t="shared" si="166"/>
        <v>#VALUE!</v>
      </c>
      <c r="AR244" s="74" t="e">
        <f t="shared" si="166"/>
        <v>#VALUE!</v>
      </c>
      <c r="AS244" s="74" t="e">
        <f t="shared" si="166"/>
        <v>#VALUE!</v>
      </c>
      <c r="AT244" s="74" t="e">
        <f t="shared" si="166"/>
        <v>#VALUE!</v>
      </c>
      <c r="AU244" s="74" t="e">
        <f t="shared" si="166"/>
        <v>#VALUE!</v>
      </c>
      <c r="AV244" s="74" t="e">
        <f t="shared" si="166"/>
        <v>#VALUE!</v>
      </c>
      <c r="AW244" s="74" t="e">
        <f t="shared" si="166"/>
        <v>#VALUE!</v>
      </c>
      <c r="AX244" s="74" t="e">
        <f t="shared" si="166"/>
        <v>#VALUE!</v>
      </c>
      <c r="AY244" s="74" t="e">
        <f t="shared" si="166"/>
        <v>#VALUE!</v>
      </c>
      <c r="AZ244" s="74" t="e">
        <f t="shared" si="166"/>
        <v>#VALUE!</v>
      </c>
      <c r="BA244" s="74" t="e">
        <f t="shared" si="166"/>
        <v>#VALUE!</v>
      </c>
      <c r="BB244" s="74" t="e">
        <f t="shared" si="166"/>
        <v>#VALUE!</v>
      </c>
      <c r="BC244" s="74" t="e">
        <f t="shared" si="166"/>
        <v>#VALUE!</v>
      </c>
      <c r="BD244" s="74" t="e">
        <f t="shared" si="166"/>
        <v>#VALUE!</v>
      </c>
      <c r="BE244" s="74" t="e">
        <f t="shared" si="166"/>
        <v>#VALUE!</v>
      </c>
      <c r="BF244" s="75" t="e">
        <f t="shared" si="161"/>
        <v>#VALUE!</v>
      </c>
    </row>
    <row r="245" spans="15:59" ht="14.4" hidden="1" customHeight="1" x14ac:dyDescent="0.3">
      <c r="O245" s="287"/>
      <c r="P245" s="288"/>
      <c r="Q245" s="289"/>
      <c r="R245" s="277" t="s">
        <v>121</v>
      </c>
      <c r="S245" s="278"/>
      <c r="T245" s="278"/>
      <c r="U245" s="278"/>
      <c r="V245" s="278"/>
      <c r="W245" s="279"/>
      <c r="X245" s="73"/>
      <c r="Y245" s="73"/>
      <c r="Z245" s="73"/>
      <c r="AA245" s="64" t="e">
        <f t="shared" ref="AA245:BE245" si="167">COUNTIFS($F$11:$F$16,$O$222,$L$11:$L$16,"FT",AA$11:AA$33,"AU")+COUNTIFS($F$11:$F$16,$O$222,$L$11:$L$16,"FT",AA$11:AA$33,"TR-AU")</f>
        <v>#VALUE!</v>
      </c>
      <c r="AB245" s="64" t="e">
        <f t="shared" si="167"/>
        <v>#VALUE!</v>
      </c>
      <c r="AC245" s="64" t="e">
        <f t="shared" si="167"/>
        <v>#VALUE!</v>
      </c>
      <c r="AD245" s="64" t="e">
        <f t="shared" si="167"/>
        <v>#VALUE!</v>
      </c>
      <c r="AE245" s="64" t="e">
        <f t="shared" si="167"/>
        <v>#VALUE!</v>
      </c>
      <c r="AF245" s="64" t="e">
        <f t="shared" si="167"/>
        <v>#VALUE!</v>
      </c>
      <c r="AG245" s="64" t="e">
        <f t="shared" si="167"/>
        <v>#VALUE!</v>
      </c>
      <c r="AH245" s="64" t="e">
        <f t="shared" si="167"/>
        <v>#VALUE!</v>
      </c>
      <c r="AI245" s="64" t="e">
        <f t="shared" si="167"/>
        <v>#VALUE!</v>
      </c>
      <c r="AJ245" s="64" t="e">
        <f t="shared" si="167"/>
        <v>#VALUE!</v>
      </c>
      <c r="AK245" s="64" t="e">
        <f t="shared" si="167"/>
        <v>#VALUE!</v>
      </c>
      <c r="AL245" s="64" t="e">
        <f t="shared" si="167"/>
        <v>#VALUE!</v>
      </c>
      <c r="AM245" s="64" t="e">
        <f t="shared" si="167"/>
        <v>#VALUE!</v>
      </c>
      <c r="AN245" s="64" t="e">
        <f t="shared" si="167"/>
        <v>#VALUE!</v>
      </c>
      <c r="AO245" s="64" t="e">
        <f t="shared" si="167"/>
        <v>#VALUE!</v>
      </c>
      <c r="AP245" s="64" t="e">
        <f t="shared" si="167"/>
        <v>#VALUE!</v>
      </c>
      <c r="AQ245" s="64" t="e">
        <f t="shared" si="167"/>
        <v>#VALUE!</v>
      </c>
      <c r="AR245" s="64" t="e">
        <f t="shared" si="167"/>
        <v>#VALUE!</v>
      </c>
      <c r="AS245" s="64" t="e">
        <f t="shared" si="167"/>
        <v>#VALUE!</v>
      </c>
      <c r="AT245" s="64" t="e">
        <f t="shared" si="167"/>
        <v>#VALUE!</v>
      </c>
      <c r="AU245" s="64" t="e">
        <f t="shared" si="167"/>
        <v>#VALUE!</v>
      </c>
      <c r="AV245" s="64" t="e">
        <f t="shared" si="167"/>
        <v>#VALUE!</v>
      </c>
      <c r="AW245" s="64" t="e">
        <f t="shared" si="167"/>
        <v>#VALUE!</v>
      </c>
      <c r="AX245" s="64" t="e">
        <f t="shared" si="167"/>
        <v>#VALUE!</v>
      </c>
      <c r="AY245" s="64" t="e">
        <f t="shared" si="167"/>
        <v>#VALUE!</v>
      </c>
      <c r="AZ245" s="64" t="e">
        <f t="shared" si="167"/>
        <v>#VALUE!</v>
      </c>
      <c r="BA245" s="64" t="e">
        <f t="shared" si="167"/>
        <v>#VALUE!</v>
      </c>
      <c r="BB245" s="64" t="e">
        <f t="shared" si="167"/>
        <v>#VALUE!</v>
      </c>
      <c r="BC245" s="64" t="e">
        <f t="shared" si="167"/>
        <v>#VALUE!</v>
      </c>
      <c r="BD245" s="64" t="e">
        <f t="shared" si="167"/>
        <v>#VALUE!</v>
      </c>
      <c r="BE245" s="64" t="e">
        <f t="shared" si="167"/>
        <v>#VALUE!</v>
      </c>
      <c r="BF245" s="45" t="e">
        <f t="shared" si="161"/>
        <v>#VALUE!</v>
      </c>
    </row>
    <row r="246" spans="15:59" ht="14.4" hidden="1" customHeight="1" x14ac:dyDescent="0.3">
      <c r="O246" s="287"/>
      <c r="P246" s="288"/>
      <c r="Q246" s="289"/>
      <c r="R246" s="277" t="s">
        <v>125</v>
      </c>
      <c r="S246" s="278"/>
      <c r="T246" s="278"/>
      <c r="U246" s="278"/>
      <c r="V246" s="278"/>
      <c r="W246" s="279"/>
      <c r="X246" s="73"/>
      <c r="Y246" s="73"/>
      <c r="Z246" s="73"/>
      <c r="AA246" s="64" t="e">
        <f t="shared" ref="AA246:BE246" si="168">COUNTIFS($F$11:$F$16,$O$222,$L$11:$L$16,"HT",AA$11:AA$33,"AU")+COUNTIFS($F$11:$F$16,$O$222,$L$11:$L$16,"HT",AA$11:AA$33,"TR-AU")</f>
        <v>#VALUE!</v>
      </c>
      <c r="AB246" s="64" t="e">
        <f t="shared" si="168"/>
        <v>#VALUE!</v>
      </c>
      <c r="AC246" s="64" t="e">
        <f t="shared" si="168"/>
        <v>#VALUE!</v>
      </c>
      <c r="AD246" s="64" t="e">
        <f t="shared" si="168"/>
        <v>#VALUE!</v>
      </c>
      <c r="AE246" s="64" t="e">
        <f t="shared" si="168"/>
        <v>#VALUE!</v>
      </c>
      <c r="AF246" s="64" t="e">
        <f t="shared" si="168"/>
        <v>#VALUE!</v>
      </c>
      <c r="AG246" s="64" t="e">
        <f t="shared" si="168"/>
        <v>#VALUE!</v>
      </c>
      <c r="AH246" s="64" t="e">
        <f t="shared" si="168"/>
        <v>#VALUE!</v>
      </c>
      <c r="AI246" s="64" t="e">
        <f t="shared" si="168"/>
        <v>#VALUE!</v>
      </c>
      <c r="AJ246" s="64" t="e">
        <f t="shared" si="168"/>
        <v>#VALUE!</v>
      </c>
      <c r="AK246" s="64" t="e">
        <f t="shared" si="168"/>
        <v>#VALUE!</v>
      </c>
      <c r="AL246" s="64" t="e">
        <f t="shared" si="168"/>
        <v>#VALUE!</v>
      </c>
      <c r="AM246" s="64" t="e">
        <f t="shared" si="168"/>
        <v>#VALUE!</v>
      </c>
      <c r="AN246" s="64" t="e">
        <f t="shared" si="168"/>
        <v>#VALUE!</v>
      </c>
      <c r="AO246" s="64" t="e">
        <f t="shared" si="168"/>
        <v>#VALUE!</v>
      </c>
      <c r="AP246" s="64" t="e">
        <f t="shared" si="168"/>
        <v>#VALUE!</v>
      </c>
      <c r="AQ246" s="64" t="e">
        <f t="shared" si="168"/>
        <v>#VALUE!</v>
      </c>
      <c r="AR246" s="64" t="e">
        <f t="shared" si="168"/>
        <v>#VALUE!</v>
      </c>
      <c r="AS246" s="64" t="e">
        <f t="shared" si="168"/>
        <v>#VALUE!</v>
      </c>
      <c r="AT246" s="64" t="e">
        <f t="shared" si="168"/>
        <v>#VALUE!</v>
      </c>
      <c r="AU246" s="64" t="e">
        <f t="shared" si="168"/>
        <v>#VALUE!</v>
      </c>
      <c r="AV246" s="64" t="e">
        <f t="shared" si="168"/>
        <v>#VALUE!</v>
      </c>
      <c r="AW246" s="64" t="e">
        <f t="shared" si="168"/>
        <v>#VALUE!</v>
      </c>
      <c r="AX246" s="64" t="e">
        <f t="shared" si="168"/>
        <v>#VALUE!</v>
      </c>
      <c r="AY246" s="64" t="e">
        <f t="shared" si="168"/>
        <v>#VALUE!</v>
      </c>
      <c r="AZ246" s="64" t="e">
        <f t="shared" si="168"/>
        <v>#VALUE!</v>
      </c>
      <c r="BA246" s="64" t="e">
        <f t="shared" si="168"/>
        <v>#VALUE!</v>
      </c>
      <c r="BB246" s="64" t="e">
        <f t="shared" si="168"/>
        <v>#VALUE!</v>
      </c>
      <c r="BC246" s="64" t="e">
        <f t="shared" si="168"/>
        <v>#VALUE!</v>
      </c>
      <c r="BD246" s="64" t="e">
        <f t="shared" si="168"/>
        <v>#VALUE!</v>
      </c>
      <c r="BE246" s="64" t="e">
        <f t="shared" si="168"/>
        <v>#VALUE!</v>
      </c>
      <c r="BF246" s="45" t="e">
        <f t="shared" si="161"/>
        <v>#VALUE!</v>
      </c>
    </row>
    <row r="247" spans="15:59" ht="14.4" hidden="1" customHeight="1" x14ac:dyDescent="0.3">
      <c r="O247" s="287"/>
      <c r="P247" s="288"/>
      <c r="Q247" s="289"/>
      <c r="R247" s="277" t="s">
        <v>128</v>
      </c>
      <c r="S247" s="278"/>
      <c r="T247" s="278"/>
      <c r="U247" s="278"/>
      <c r="V247" s="278"/>
      <c r="W247" s="279"/>
      <c r="X247" s="73"/>
      <c r="Y247" s="73"/>
      <c r="Z247" s="73"/>
      <c r="AA247" s="64" t="e">
        <f t="shared" ref="AA247:BE247" si="169">COUNTIFS($F$11:$F$16,$O$222,AA11:AA33,"A")+COUNTIFS($F$11:$F$16,$O$222,AA11:AA33,"SL")</f>
        <v>#VALUE!</v>
      </c>
      <c r="AB247" s="64" t="e">
        <f t="shared" si="169"/>
        <v>#VALUE!</v>
      </c>
      <c r="AC247" s="64" t="e">
        <f t="shared" si="169"/>
        <v>#VALUE!</v>
      </c>
      <c r="AD247" s="64" t="e">
        <f t="shared" si="169"/>
        <v>#VALUE!</v>
      </c>
      <c r="AE247" s="64" t="e">
        <f t="shared" si="169"/>
        <v>#VALUE!</v>
      </c>
      <c r="AF247" s="64" t="e">
        <f t="shared" si="169"/>
        <v>#VALUE!</v>
      </c>
      <c r="AG247" s="64" t="e">
        <f t="shared" si="169"/>
        <v>#VALUE!</v>
      </c>
      <c r="AH247" s="64" t="e">
        <f t="shared" si="169"/>
        <v>#VALUE!</v>
      </c>
      <c r="AI247" s="64" t="e">
        <f t="shared" si="169"/>
        <v>#VALUE!</v>
      </c>
      <c r="AJ247" s="64" t="e">
        <f t="shared" si="169"/>
        <v>#VALUE!</v>
      </c>
      <c r="AK247" s="64" t="e">
        <f t="shared" si="169"/>
        <v>#VALUE!</v>
      </c>
      <c r="AL247" s="64" t="e">
        <f t="shared" si="169"/>
        <v>#VALUE!</v>
      </c>
      <c r="AM247" s="64" t="e">
        <f t="shared" si="169"/>
        <v>#VALUE!</v>
      </c>
      <c r="AN247" s="64" t="e">
        <f t="shared" si="169"/>
        <v>#VALUE!</v>
      </c>
      <c r="AO247" s="64" t="e">
        <f t="shared" si="169"/>
        <v>#VALUE!</v>
      </c>
      <c r="AP247" s="64" t="e">
        <f t="shared" si="169"/>
        <v>#VALUE!</v>
      </c>
      <c r="AQ247" s="64" t="e">
        <f t="shared" si="169"/>
        <v>#VALUE!</v>
      </c>
      <c r="AR247" s="64" t="e">
        <f t="shared" si="169"/>
        <v>#VALUE!</v>
      </c>
      <c r="AS247" s="64" t="e">
        <f t="shared" si="169"/>
        <v>#VALUE!</v>
      </c>
      <c r="AT247" s="64" t="e">
        <f t="shared" si="169"/>
        <v>#VALUE!</v>
      </c>
      <c r="AU247" s="64" t="e">
        <f t="shared" si="169"/>
        <v>#VALUE!</v>
      </c>
      <c r="AV247" s="64" t="e">
        <f t="shared" si="169"/>
        <v>#VALUE!</v>
      </c>
      <c r="AW247" s="64" t="e">
        <f t="shared" si="169"/>
        <v>#VALUE!</v>
      </c>
      <c r="AX247" s="64" t="e">
        <f t="shared" si="169"/>
        <v>#VALUE!</v>
      </c>
      <c r="AY247" s="64" t="e">
        <f t="shared" si="169"/>
        <v>#VALUE!</v>
      </c>
      <c r="AZ247" s="64" t="e">
        <f t="shared" si="169"/>
        <v>#VALUE!</v>
      </c>
      <c r="BA247" s="64" t="e">
        <f t="shared" si="169"/>
        <v>#VALUE!</v>
      </c>
      <c r="BB247" s="64" t="e">
        <f t="shared" si="169"/>
        <v>#VALUE!</v>
      </c>
      <c r="BC247" s="64" t="e">
        <f t="shared" si="169"/>
        <v>#VALUE!</v>
      </c>
      <c r="BD247" s="64" t="e">
        <f t="shared" si="169"/>
        <v>#VALUE!</v>
      </c>
      <c r="BE247" s="64" t="e">
        <f t="shared" si="169"/>
        <v>#VALUE!</v>
      </c>
      <c r="BF247" s="45" t="e">
        <f t="shared" si="161"/>
        <v>#VALUE!</v>
      </c>
      <c r="BG247" s="78" t="e">
        <f>(BF247+BF251)-SUMIFS($R$11:$R$115,$F$11:$F$115,$O$222)</f>
        <v>#VALUE!</v>
      </c>
    </row>
    <row r="248" spans="15:59" ht="14.4" hidden="1" customHeight="1" x14ac:dyDescent="0.3">
      <c r="O248" s="287"/>
      <c r="P248" s="288"/>
      <c r="Q248" s="289"/>
      <c r="R248" s="277" t="s">
        <v>131</v>
      </c>
      <c r="S248" s="278"/>
      <c r="T248" s="278"/>
      <c r="U248" s="278"/>
      <c r="V248" s="278"/>
      <c r="W248" s="279"/>
      <c r="X248" s="73"/>
      <c r="Y248" s="73"/>
      <c r="Z248" s="73"/>
      <c r="AA248" s="74" t="e">
        <f t="shared" ref="AA248:BE248" si="170">AA249+(AA250/2)</f>
        <v>#VALUE!</v>
      </c>
      <c r="AB248" s="74" t="e">
        <f t="shared" si="170"/>
        <v>#VALUE!</v>
      </c>
      <c r="AC248" s="74" t="e">
        <f t="shared" si="170"/>
        <v>#VALUE!</v>
      </c>
      <c r="AD248" s="74" t="e">
        <f t="shared" si="170"/>
        <v>#VALUE!</v>
      </c>
      <c r="AE248" s="74" t="e">
        <f t="shared" si="170"/>
        <v>#VALUE!</v>
      </c>
      <c r="AF248" s="74" t="e">
        <f t="shared" si="170"/>
        <v>#VALUE!</v>
      </c>
      <c r="AG248" s="74" t="e">
        <f t="shared" si="170"/>
        <v>#VALUE!</v>
      </c>
      <c r="AH248" s="74" t="e">
        <f t="shared" si="170"/>
        <v>#VALUE!</v>
      </c>
      <c r="AI248" s="74" t="e">
        <f t="shared" si="170"/>
        <v>#VALUE!</v>
      </c>
      <c r="AJ248" s="74" t="e">
        <f t="shared" si="170"/>
        <v>#VALUE!</v>
      </c>
      <c r="AK248" s="74" t="e">
        <f t="shared" si="170"/>
        <v>#VALUE!</v>
      </c>
      <c r="AL248" s="74" t="e">
        <f t="shared" si="170"/>
        <v>#VALUE!</v>
      </c>
      <c r="AM248" s="74" t="e">
        <f t="shared" si="170"/>
        <v>#VALUE!</v>
      </c>
      <c r="AN248" s="74" t="e">
        <f t="shared" si="170"/>
        <v>#VALUE!</v>
      </c>
      <c r="AO248" s="74" t="e">
        <f t="shared" si="170"/>
        <v>#VALUE!</v>
      </c>
      <c r="AP248" s="74" t="e">
        <f t="shared" si="170"/>
        <v>#VALUE!</v>
      </c>
      <c r="AQ248" s="74" t="e">
        <f t="shared" si="170"/>
        <v>#VALUE!</v>
      </c>
      <c r="AR248" s="74" t="e">
        <f t="shared" si="170"/>
        <v>#VALUE!</v>
      </c>
      <c r="AS248" s="74" t="e">
        <f t="shared" si="170"/>
        <v>#VALUE!</v>
      </c>
      <c r="AT248" s="74" t="e">
        <f t="shared" si="170"/>
        <v>#VALUE!</v>
      </c>
      <c r="AU248" s="74" t="e">
        <f t="shared" si="170"/>
        <v>#VALUE!</v>
      </c>
      <c r="AV248" s="74" t="e">
        <f t="shared" si="170"/>
        <v>#VALUE!</v>
      </c>
      <c r="AW248" s="74" t="e">
        <f t="shared" si="170"/>
        <v>#VALUE!</v>
      </c>
      <c r="AX248" s="74" t="e">
        <f t="shared" si="170"/>
        <v>#VALUE!</v>
      </c>
      <c r="AY248" s="74" t="e">
        <f t="shared" si="170"/>
        <v>#VALUE!</v>
      </c>
      <c r="AZ248" s="74" t="e">
        <f t="shared" si="170"/>
        <v>#VALUE!</v>
      </c>
      <c r="BA248" s="74" t="e">
        <f t="shared" si="170"/>
        <v>#VALUE!</v>
      </c>
      <c r="BB248" s="74" t="e">
        <f t="shared" si="170"/>
        <v>#VALUE!</v>
      </c>
      <c r="BC248" s="74" t="e">
        <f t="shared" si="170"/>
        <v>#VALUE!</v>
      </c>
      <c r="BD248" s="74" t="e">
        <f t="shared" si="170"/>
        <v>#VALUE!</v>
      </c>
      <c r="BE248" s="74" t="e">
        <f t="shared" si="170"/>
        <v>#VALUE!</v>
      </c>
      <c r="BF248" s="75" t="e">
        <f t="shared" si="161"/>
        <v>#VALUE!</v>
      </c>
    </row>
    <row r="249" spans="15:59" ht="14.4" hidden="1" customHeight="1" x14ac:dyDescent="0.3">
      <c r="O249" s="287"/>
      <c r="P249" s="288"/>
      <c r="Q249" s="289"/>
      <c r="R249" s="277" t="s">
        <v>122</v>
      </c>
      <c r="S249" s="278"/>
      <c r="T249" s="278"/>
      <c r="U249" s="278"/>
      <c r="V249" s="278"/>
      <c r="W249" s="279"/>
      <c r="X249" s="73"/>
      <c r="Y249" s="73"/>
      <c r="Z249" s="73"/>
      <c r="AA249" s="64" t="e">
        <f t="shared" ref="AA249:BE249" si="171">COUNTIFS($F$11:$F$16,$O$222,$L$11:$L$16,"FT",AA$11:AA$33,"A")+COUNTIFS($F$11:$F$16,$O$222,$L$11:$L$16,"FT",AA$11:AA$33,"SL")</f>
        <v>#VALUE!</v>
      </c>
      <c r="AB249" s="64" t="e">
        <f t="shared" si="171"/>
        <v>#VALUE!</v>
      </c>
      <c r="AC249" s="64" t="e">
        <f t="shared" si="171"/>
        <v>#VALUE!</v>
      </c>
      <c r="AD249" s="64" t="e">
        <f t="shared" si="171"/>
        <v>#VALUE!</v>
      </c>
      <c r="AE249" s="64" t="e">
        <f t="shared" si="171"/>
        <v>#VALUE!</v>
      </c>
      <c r="AF249" s="64" t="e">
        <f t="shared" si="171"/>
        <v>#VALUE!</v>
      </c>
      <c r="AG249" s="64" t="e">
        <f t="shared" si="171"/>
        <v>#VALUE!</v>
      </c>
      <c r="AH249" s="64" t="e">
        <f t="shared" si="171"/>
        <v>#VALUE!</v>
      </c>
      <c r="AI249" s="64" t="e">
        <f t="shared" si="171"/>
        <v>#VALUE!</v>
      </c>
      <c r="AJ249" s="64" t="e">
        <f t="shared" si="171"/>
        <v>#VALUE!</v>
      </c>
      <c r="AK249" s="64" t="e">
        <f t="shared" si="171"/>
        <v>#VALUE!</v>
      </c>
      <c r="AL249" s="64" t="e">
        <f t="shared" si="171"/>
        <v>#VALUE!</v>
      </c>
      <c r="AM249" s="64" t="e">
        <f t="shared" si="171"/>
        <v>#VALUE!</v>
      </c>
      <c r="AN249" s="64" t="e">
        <f t="shared" si="171"/>
        <v>#VALUE!</v>
      </c>
      <c r="AO249" s="64" t="e">
        <f t="shared" si="171"/>
        <v>#VALUE!</v>
      </c>
      <c r="AP249" s="64" t="e">
        <f t="shared" si="171"/>
        <v>#VALUE!</v>
      </c>
      <c r="AQ249" s="64" t="e">
        <f t="shared" si="171"/>
        <v>#VALUE!</v>
      </c>
      <c r="AR249" s="64" t="e">
        <f t="shared" si="171"/>
        <v>#VALUE!</v>
      </c>
      <c r="AS249" s="64" t="e">
        <f t="shared" si="171"/>
        <v>#VALUE!</v>
      </c>
      <c r="AT249" s="64" t="e">
        <f t="shared" si="171"/>
        <v>#VALUE!</v>
      </c>
      <c r="AU249" s="64" t="e">
        <f t="shared" si="171"/>
        <v>#VALUE!</v>
      </c>
      <c r="AV249" s="64" t="e">
        <f t="shared" si="171"/>
        <v>#VALUE!</v>
      </c>
      <c r="AW249" s="64" t="e">
        <f t="shared" si="171"/>
        <v>#VALUE!</v>
      </c>
      <c r="AX249" s="64" t="e">
        <f t="shared" si="171"/>
        <v>#VALUE!</v>
      </c>
      <c r="AY249" s="64" t="e">
        <f t="shared" si="171"/>
        <v>#VALUE!</v>
      </c>
      <c r="AZ249" s="64" t="e">
        <f t="shared" si="171"/>
        <v>#VALUE!</v>
      </c>
      <c r="BA249" s="64" t="e">
        <f t="shared" si="171"/>
        <v>#VALUE!</v>
      </c>
      <c r="BB249" s="64" t="e">
        <f t="shared" si="171"/>
        <v>#VALUE!</v>
      </c>
      <c r="BC249" s="64" t="e">
        <f t="shared" si="171"/>
        <v>#VALUE!</v>
      </c>
      <c r="BD249" s="64" t="e">
        <f t="shared" si="171"/>
        <v>#VALUE!</v>
      </c>
      <c r="BE249" s="64" t="e">
        <f t="shared" si="171"/>
        <v>#VALUE!</v>
      </c>
      <c r="BF249" s="45" t="e">
        <f t="shared" si="161"/>
        <v>#VALUE!</v>
      </c>
    </row>
    <row r="250" spans="15:59" ht="14.4" hidden="1" customHeight="1" x14ac:dyDescent="0.3">
      <c r="O250" s="287"/>
      <c r="P250" s="288"/>
      <c r="Q250" s="289"/>
      <c r="R250" s="277" t="s">
        <v>137</v>
      </c>
      <c r="S250" s="278"/>
      <c r="T250" s="278"/>
      <c r="U250" s="278"/>
      <c r="V250" s="278"/>
      <c r="W250" s="279"/>
      <c r="X250" s="73"/>
      <c r="Y250" s="73"/>
      <c r="Z250" s="73"/>
      <c r="AA250" s="64" t="e">
        <f t="shared" ref="AA250:BE250" si="172">COUNTIFS($F$11:$F$16,$O$222,$L$11:$L$16,"HT",AA$11:AA$33,"A")+COUNTIFS($F$11:$F$16,$O$222,$L$11:$L$16,"HT",AA$11:AA$33,"SL")</f>
        <v>#VALUE!</v>
      </c>
      <c r="AB250" s="64" t="e">
        <f t="shared" si="172"/>
        <v>#VALUE!</v>
      </c>
      <c r="AC250" s="64" t="e">
        <f t="shared" si="172"/>
        <v>#VALUE!</v>
      </c>
      <c r="AD250" s="64" t="e">
        <f t="shared" si="172"/>
        <v>#VALUE!</v>
      </c>
      <c r="AE250" s="64" t="e">
        <f t="shared" si="172"/>
        <v>#VALUE!</v>
      </c>
      <c r="AF250" s="64" t="e">
        <f t="shared" si="172"/>
        <v>#VALUE!</v>
      </c>
      <c r="AG250" s="64" t="e">
        <f t="shared" si="172"/>
        <v>#VALUE!</v>
      </c>
      <c r="AH250" s="64" t="e">
        <f t="shared" si="172"/>
        <v>#VALUE!</v>
      </c>
      <c r="AI250" s="64" t="e">
        <f t="shared" si="172"/>
        <v>#VALUE!</v>
      </c>
      <c r="AJ250" s="64" t="e">
        <f t="shared" si="172"/>
        <v>#VALUE!</v>
      </c>
      <c r="AK250" s="64" t="e">
        <f t="shared" si="172"/>
        <v>#VALUE!</v>
      </c>
      <c r="AL250" s="64" t="e">
        <f t="shared" si="172"/>
        <v>#VALUE!</v>
      </c>
      <c r="AM250" s="64" t="e">
        <f t="shared" si="172"/>
        <v>#VALUE!</v>
      </c>
      <c r="AN250" s="64" t="e">
        <f t="shared" si="172"/>
        <v>#VALUE!</v>
      </c>
      <c r="AO250" s="64" t="e">
        <f t="shared" si="172"/>
        <v>#VALUE!</v>
      </c>
      <c r="AP250" s="64" t="e">
        <f t="shared" si="172"/>
        <v>#VALUE!</v>
      </c>
      <c r="AQ250" s="64" t="e">
        <f t="shared" si="172"/>
        <v>#VALUE!</v>
      </c>
      <c r="AR250" s="64" t="e">
        <f t="shared" si="172"/>
        <v>#VALUE!</v>
      </c>
      <c r="AS250" s="64" t="e">
        <f t="shared" si="172"/>
        <v>#VALUE!</v>
      </c>
      <c r="AT250" s="64" t="e">
        <f t="shared" si="172"/>
        <v>#VALUE!</v>
      </c>
      <c r="AU250" s="64" t="e">
        <f t="shared" si="172"/>
        <v>#VALUE!</v>
      </c>
      <c r="AV250" s="64" t="e">
        <f t="shared" si="172"/>
        <v>#VALUE!</v>
      </c>
      <c r="AW250" s="64" t="e">
        <f t="shared" si="172"/>
        <v>#VALUE!</v>
      </c>
      <c r="AX250" s="64" t="e">
        <f t="shared" si="172"/>
        <v>#VALUE!</v>
      </c>
      <c r="AY250" s="64" t="e">
        <f t="shared" si="172"/>
        <v>#VALUE!</v>
      </c>
      <c r="AZ250" s="64" t="e">
        <f t="shared" si="172"/>
        <v>#VALUE!</v>
      </c>
      <c r="BA250" s="64" t="e">
        <f t="shared" si="172"/>
        <v>#VALUE!</v>
      </c>
      <c r="BB250" s="64" t="e">
        <f t="shared" si="172"/>
        <v>#VALUE!</v>
      </c>
      <c r="BC250" s="64" t="e">
        <f t="shared" si="172"/>
        <v>#VALUE!</v>
      </c>
      <c r="BD250" s="64" t="e">
        <f t="shared" si="172"/>
        <v>#VALUE!</v>
      </c>
      <c r="BE250" s="64" t="e">
        <f t="shared" si="172"/>
        <v>#VALUE!</v>
      </c>
      <c r="BF250" s="45" t="e">
        <f t="shared" si="161"/>
        <v>#VALUE!</v>
      </c>
    </row>
    <row r="251" spans="15:59" ht="14.4" hidden="1" customHeight="1" x14ac:dyDescent="0.3">
      <c r="O251" s="287"/>
      <c r="P251" s="288"/>
      <c r="Q251" s="289"/>
      <c r="R251" s="277" t="s">
        <v>140</v>
      </c>
      <c r="S251" s="278"/>
      <c r="T251" s="278"/>
      <c r="U251" s="278"/>
      <c r="V251" s="278"/>
      <c r="W251" s="279"/>
      <c r="X251" s="73"/>
      <c r="Y251" s="73"/>
      <c r="Z251" s="73"/>
      <c r="AA251" s="64" t="e">
        <f t="shared" ref="AA251:BE251" si="173">COUNTIFS($F$11:$F$16,$O$222,AA11:AA33,"U")+COUNTIFS($F$11:$F$16,$O$222,AA11:AA33,"UC")+COUNTIFS($F$11:$F$16,$O$222,AA11:AA33,"NCNS")+COUNTIFS($F$11:$F$16,$O$222,AA11:AA33,"TR-U")+COUNTIFS($F$11:$F$16,$O$222,AA11:AA33,"TR-UC")+COUNTIFS($F$11:$F$16,$O$222,AA11:AA33,"TR-NCNS")</f>
        <v>#VALUE!</v>
      </c>
      <c r="AB251" s="64" t="e">
        <f t="shared" si="173"/>
        <v>#VALUE!</v>
      </c>
      <c r="AC251" s="64" t="e">
        <f t="shared" si="173"/>
        <v>#VALUE!</v>
      </c>
      <c r="AD251" s="64" t="e">
        <f t="shared" si="173"/>
        <v>#VALUE!</v>
      </c>
      <c r="AE251" s="64" t="e">
        <f t="shared" si="173"/>
        <v>#VALUE!</v>
      </c>
      <c r="AF251" s="64" t="e">
        <f t="shared" si="173"/>
        <v>#VALUE!</v>
      </c>
      <c r="AG251" s="64" t="e">
        <f t="shared" si="173"/>
        <v>#VALUE!</v>
      </c>
      <c r="AH251" s="64" t="e">
        <f t="shared" si="173"/>
        <v>#VALUE!</v>
      </c>
      <c r="AI251" s="64" t="e">
        <f t="shared" si="173"/>
        <v>#VALUE!</v>
      </c>
      <c r="AJ251" s="64" t="e">
        <f t="shared" si="173"/>
        <v>#VALUE!</v>
      </c>
      <c r="AK251" s="64" t="e">
        <f t="shared" si="173"/>
        <v>#VALUE!</v>
      </c>
      <c r="AL251" s="64" t="e">
        <f t="shared" si="173"/>
        <v>#VALUE!</v>
      </c>
      <c r="AM251" s="64" t="e">
        <f t="shared" si="173"/>
        <v>#VALUE!</v>
      </c>
      <c r="AN251" s="64" t="e">
        <f t="shared" si="173"/>
        <v>#VALUE!</v>
      </c>
      <c r="AO251" s="64" t="e">
        <f t="shared" si="173"/>
        <v>#VALUE!</v>
      </c>
      <c r="AP251" s="64" t="e">
        <f t="shared" si="173"/>
        <v>#VALUE!</v>
      </c>
      <c r="AQ251" s="64" t="e">
        <f t="shared" si="173"/>
        <v>#VALUE!</v>
      </c>
      <c r="AR251" s="64" t="e">
        <f t="shared" si="173"/>
        <v>#VALUE!</v>
      </c>
      <c r="AS251" s="64" t="e">
        <f t="shared" si="173"/>
        <v>#VALUE!</v>
      </c>
      <c r="AT251" s="64" t="e">
        <f t="shared" si="173"/>
        <v>#VALUE!</v>
      </c>
      <c r="AU251" s="64" t="e">
        <f t="shared" si="173"/>
        <v>#VALUE!</v>
      </c>
      <c r="AV251" s="64" t="e">
        <f t="shared" si="173"/>
        <v>#VALUE!</v>
      </c>
      <c r="AW251" s="64" t="e">
        <f t="shared" si="173"/>
        <v>#VALUE!</v>
      </c>
      <c r="AX251" s="64" t="e">
        <f t="shared" si="173"/>
        <v>#VALUE!</v>
      </c>
      <c r="AY251" s="64" t="e">
        <f t="shared" si="173"/>
        <v>#VALUE!</v>
      </c>
      <c r="AZ251" s="64" t="e">
        <f t="shared" si="173"/>
        <v>#VALUE!</v>
      </c>
      <c r="BA251" s="64" t="e">
        <f t="shared" si="173"/>
        <v>#VALUE!</v>
      </c>
      <c r="BB251" s="64" t="e">
        <f t="shared" si="173"/>
        <v>#VALUE!</v>
      </c>
      <c r="BC251" s="64" t="e">
        <f t="shared" si="173"/>
        <v>#VALUE!</v>
      </c>
      <c r="BD251" s="64" t="e">
        <f t="shared" si="173"/>
        <v>#VALUE!</v>
      </c>
      <c r="BE251" s="64" t="e">
        <f t="shared" si="173"/>
        <v>#VALUE!</v>
      </c>
      <c r="BF251" s="45" t="e">
        <f t="shared" si="161"/>
        <v>#VALUE!</v>
      </c>
    </row>
    <row r="252" spans="15:59" ht="14.4" hidden="1" customHeight="1" x14ac:dyDescent="0.3">
      <c r="O252" s="287"/>
      <c r="P252" s="288"/>
      <c r="Q252" s="289"/>
      <c r="R252" s="277" t="s">
        <v>143</v>
      </c>
      <c r="S252" s="278"/>
      <c r="T252" s="278"/>
      <c r="U252" s="278"/>
      <c r="V252" s="278"/>
      <c r="W252" s="279"/>
      <c r="X252" s="73"/>
      <c r="Y252" s="73"/>
      <c r="Z252" s="73"/>
      <c r="AA252" s="74" t="e">
        <f t="shared" ref="AA252:BE252" si="174">AA253+(AA254/2)</f>
        <v>#VALUE!</v>
      </c>
      <c r="AB252" s="74" t="e">
        <f t="shared" si="174"/>
        <v>#VALUE!</v>
      </c>
      <c r="AC252" s="74" t="e">
        <f t="shared" si="174"/>
        <v>#VALUE!</v>
      </c>
      <c r="AD252" s="74" t="e">
        <f t="shared" si="174"/>
        <v>#VALUE!</v>
      </c>
      <c r="AE252" s="74" t="e">
        <f t="shared" si="174"/>
        <v>#VALUE!</v>
      </c>
      <c r="AF252" s="74" t="e">
        <f t="shared" si="174"/>
        <v>#VALUE!</v>
      </c>
      <c r="AG252" s="74" t="e">
        <f t="shared" si="174"/>
        <v>#VALUE!</v>
      </c>
      <c r="AH252" s="74" t="e">
        <f t="shared" si="174"/>
        <v>#VALUE!</v>
      </c>
      <c r="AI252" s="74" t="e">
        <f t="shared" si="174"/>
        <v>#VALUE!</v>
      </c>
      <c r="AJ252" s="74" t="e">
        <f t="shared" si="174"/>
        <v>#VALUE!</v>
      </c>
      <c r="AK252" s="74" t="e">
        <f t="shared" si="174"/>
        <v>#VALUE!</v>
      </c>
      <c r="AL252" s="74" t="e">
        <f t="shared" si="174"/>
        <v>#VALUE!</v>
      </c>
      <c r="AM252" s="74" t="e">
        <f t="shared" si="174"/>
        <v>#VALUE!</v>
      </c>
      <c r="AN252" s="74" t="e">
        <f t="shared" si="174"/>
        <v>#VALUE!</v>
      </c>
      <c r="AO252" s="74" t="e">
        <f t="shared" si="174"/>
        <v>#VALUE!</v>
      </c>
      <c r="AP252" s="74" t="e">
        <f t="shared" si="174"/>
        <v>#VALUE!</v>
      </c>
      <c r="AQ252" s="74" t="e">
        <f t="shared" si="174"/>
        <v>#VALUE!</v>
      </c>
      <c r="AR252" s="74" t="e">
        <f t="shared" si="174"/>
        <v>#VALUE!</v>
      </c>
      <c r="AS252" s="74" t="e">
        <f t="shared" si="174"/>
        <v>#VALUE!</v>
      </c>
      <c r="AT252" s="74" t="e">
        <f t="shared" si="174"/>
        <v>#VALUE!</v>
      </c>
      <c r="AU252" s="74" t="e">
        <f t="shared" si="174"/>
        <v>#VALUE!</v>
      </c>
      <c r="AV252" s="74" t="e">
        <f t="shared" si="174"/>
        <v>#VALUE!</v>
      </c>
      <c r="AW252" s="74" t="e">
        <f t="shared" si="174"/>
        <v>#VALUE!</v>
      </c>
      <c r="AX252" s="74" t="e">
        <f t="shared" si="174"/>
        <v>#VALUE!</v>
      </c>
      <c r="AY252" s="74" t="e">
        <f t="shared" si="174"/>
        <v>#VALUE!</v>
      </c>
      <c r="AZ252" s="74" t="e">
        <f t="shared" si="174"/>
        <v>#VALUE!</v>
      </c>
      <c r="BA252" s="74" t="e">
        <f t="shared" si="174"/>
        <v>#VALUE!</v>
      </c>
      <c r="BB252" s="74" t="e">
        <f t="shared" si="174"/>
        <v>#VALUE!</v>
      </c>
      <c r="BC252" s="74" t="e">
        <f t="shared" si="174"/>
        <v>#VALUE!</v>
      </c>
      <c r="BD252" s="74" t="e">
        <f t="shared" si="174"/>
        <v>#VALUE!</v>
      </c>
      <c r="BE252" s="74" t="e">
        <f t="shared" si="174"/>
        <v>#VALUE!</v>
      </c>
      <c r="BF252" s="75" t="e">
        <f t="shared" si="161"/>
        <v>#VALUE!</v>
      </c>
    </row>
    <row r="253" spans="15:59" ht="14.4" hidden="1" customHeight="1" x14ac:dyDescent="0.3">
      <c r="O253" s="287"/>
      <c r="P253" s="288"/>
      <c r="Q253" s="289"/>
      <c r="R253" s="277" t="s">
        <v>146</v>
      </c>
      <c r="S253" s="278"/>
      <c r="T253" s="278"/>
      <c r="U253" s="278"/>
      <c r="V253" s="278"/>
      <c r="W253" s="279"/>
      <c r="X253" s="73"/>
      <c r="Y253" s="73"/>
      <c r="Z253" s="73"/>
      <c r="AA253" s="64" t="e">
        <f t="shared" ref="AA253:BE253" si="175">COUNTIFS($F$11:$F$16,$O$222,$L$11:$L$16,"FT",AA$11:AA$33,"U")+COUNTIFS($F$11:$F$16,$O$222,$L$11:$L$16,"FT",AA$11:AA$33,"UC")+COUNTIFS($F$11:$F$16,$O$222,$L$11:$L$16,"FT",AA$11:AA$33,"NCNS")+COUNTIFS($F$11:$F$16,$O$222,$L$11:$L$16,"FT",AA$11:AA$33,"TR-U")+COUNTIFS($F$11:$F$16,$O$222,$L$11:$L$16,"FT",AA$11:AA$33,"TR-UC")+COUNTIFS($F$11:$F$16,$O$222,$L$11:$L$16,"FT",AA$11:AA$33,"TR-NCNS")</f>
        <v>#VALUE!</v>
      </c>
      <c r="AB253" s="64" t="e">
        <f t="shared" si="175"/>
        <v>#VALUE!</v>
      </c>
      <c r="AC253" s="64" t="e">
        <f t="shared" si="175"/>
        <v>#VALUE!</v>
      </c>
      <c r="AD253" s="64" t="e">
        <f t="shared" si="175"/>
        <v>#VALUE!</v>
      </c>
      <c r="AE253" s="64" t="e">
        <f t="shared" si="175"/>
        <v>#VALUE!</v>
      </c>
      <c r="AF253" s="64" t="e">
        <f t="shared" si="175"/>
        <v>#VALUE!</v>
      </c>
      <c r="AG253" s="64" t="e">
        <f t="shared" si="175"/>
        <v>#VALUE!</v>
      </c>
      <c r="AH253" s="64" t="e">
        <f t="shared" si="175"/>
        <v>#VALUE!</v>
      </c>
      <c r="AI253" s="64" t="e">
        <f t="shared" si="175"/>
        <v>#VALUE!</v>
      </c>
      <c r="AJ253" s="64" t="e">
        <f t="shared" si="175"/>
        <v>#VALUE!</v>
      </c>
      <c r="AK253" s="64" t="e">
        <f t="shared" si="175"/>
        <v>#VALUE!</v>
      </c>
      <c r="AL253" s="64" t="e">
        <f t="shared" si="175"/>
        <v>#VALUE!</v>
      </c>
      <c r="AM253" s="64" t="e">
        <f t="shared" si="175"/>
        <v>#VALUE!</v>
      </c>
      <c r="AN253" s="64" t="e">
        <f t="shared" si="175"/>
        <v>#VALUE!</v>
      </c>
      <c r="AO253" s="64" t="e">
        <f t="shared" si="175"/>
        <v>#VALUE!</v>
      </c>
      <c r="AP253" s="64" t="e">
        <f t="shared" si="175"/>
        <v>#VALUE!</v>
      </c>
      <c r="AQ253" s="64" t="e">
        <f t="shared" si="175"/>
        <v>#VALUE!</v>
      </c>
      <c r="AR253" s="64" t="e">
        <f t="shared" si="175"/>
        <v>#VALUE!</v>
      </c>
      <c r="AS253" s="64" t="e">
        <f t="shared" si="175"/>
        <v>#VALUE!</v>
      </c>
      <c r="AT253" s="64" t="e">
        <f t="shared" si="175"/>
        <v>#VALUE!</v>
      </c>
      <c r="AU253" s="64" t="e">
        <f t="shared" si="175"/>
        <v>#VALUE!</v>
      </c>
      <c r="AV253" s="64" t="e">
        <f t="shared" si="175"/>
        <v>#VALUE!</v>
      </c>
      <c r="AW253" s="64" t="e">
        <f t="shared" si="175"/>
        <v>#VALUE!</v>
      </c>
      <c r="AX253" s="64" t="e">
        <f t="shared" si="175"/>
        <v>#VALUE!</v>
      </c>
      <c r="AY253" s="64" t="e">
        <f t="shared" si="175"/>
        <v>#VALUE!</v>
      </c>
      <c r="AZ253" s="64" t="e">
        <f t="shared" si="175"/>
        <v>#VALUE!</v>
      </c>
      <c r="BA253" s="64" t="e">
        <f t="shared" si="175"/>
        <v>#VALUE!</v>
      </c>
      <c r="BB253" s="64" t="e">
        <f t="shared" si="175"/>
        <v>#VALUE!</v>
      </c>
      <c r="BC253" s="64" t="e">
        <f t="shared" si="175"/>
        <v>#VALUE!</v>
      </c>
      <c r="BD253" s="64" t="e">
        <f t="shared" si="175"/>
        <v>#VALUE!</v>
      </c>
      <c r="BE253" s="64" t="e">
        <f t="shared" si="175"/>
        <v>#VALUE!</v>
      </c>
      <c r="BF253" s="45" t="e">
        <f t="shared" si="161"/>
        <v>#VALUE!</v>
      </c>
    </row>
    <row r="254" spans="15:59" ht="14.4" hidden="1" customHeight="1" x14ac:dyDescent="0.3">
      <c r="O254" s="287"/>
      <c r="P254" s="288"/>
      <c r="Q254" s="289"/>
      <c r="R254" s="277" t="s">
        <v>150</v>
      </c>
      <c r="S254" s="278"/>
      <c r="T254" s="278"/>
      <c r="U254" s="278"/>
      <c r="V254" s="278"/>
      <c r="W254" s="279"/>
      <c r="X254" s="73"/>
      <c r="Y254" s="73"/>
      <c r="Z254" s="73"/>
      <c r="AA254" s="64" t="e">
        <f t="shared" ref="AA254:BE254" si="176">COUNTIFS($F$11:$F$16,$O$222,$L$11:$L$16,"HT",AA$11:AA$33,"U")+COUNTIFS($F$11:$F$16,$O$222,$L$11:$L$16,"HT",AA$11:AA$33,"UC")+COUNTIFS($F$11:$F$16,$O$222,$L$11:$L$16,"HT",AA$11:AA$33,"NCNS")+COUNTIFS($F$11:$F$16,$O$222,$L$11:$L$16,"HT",AA$11:AA$33,"TR-U")+COUNTIFS($F$11:$F$16,$O$222,$L$11:$L$16,"HT",AA$11:AA$33,"TR-UC")+COUNTIFS($F$11:$F$16,$O$222,$L$11:$L$16,"HT",AA$11:AA$33,"TR-NCNS")</f>
        <v>#VALUE!</v>
      </c>
      <c r="AB254" s="64" t="e">
        <f t="shared" si="176"/>
        <v>#VALUE!</v>
      </c>
      <c r="AC254" s="64" t="e">
        <f t="shared" si="176"/>
        <v>#VALUE!</v>
      </c>
      <c r="AD254" s="64" t="e">
        <f t="shared" si="176"/>
        <v>#VALUE!</v>
      </c>
      <c r="AE254" s="64" t="e">
        <f t="shared" si="176"/>
        <v>#VALUE!</v>
      </c>
      <c r="AF254" s="64" t="e">
        <f t="shared" si="176"/>
        <v>#VALUE!</v>
      </c>
      <c r="AG254" s="64" t="e">
        <f t="shared" si="176"/>
        <v>#VALUE!</v>
      </c>
      <c r="AH254" s="64" t="e">
        <f t="shared" si="176"/>
        <v>#VALUE!</v>
      </c>
      <c r="AI254" s="64" t="e">
        <f t="shared" si="176"/>
        <v>#VALUE!</v>
      </c>
      <c r="AJ254" s="64" t="e">
        <f t="shared" si="176"/>
        <v>#VALUE!</v>
      </c>
      <c r="AK254" s="64" t="e">
        <f t="shared" si="176"/>
        <v>#VALUE!</v>
      </c>
      <c r="AL254" s="64" t="e">
        <f t="shared" si="176"/>
        <v>#VALUE!</v>
      </c>
      <c r="AM254" s="64" t="e">
        <f t="shared" si="176"/>
        <v>#VALUE!</v>
      </c>
      <c r="AN254" s="64" t="e">
        <f t="shared" si="176"/>
        <v>#VALUE!</v>
      </c>
      <c r="AO254" s="64" t="e">
        <f t="shared" si="176"/>
        <v>#VALUE!</v>
      </c>
      <c r="AP254" s="64" t="e">
        <f t="shared" si="176"/>
        <v>#VALUE!</v>
      </c>
      <c r="AQ254" s="64" t="e">
        <f t="shared" si="176"/>
        <v>#VALUE!</v>
      </c>
      <c r="AR254" s="64" t="e">
        <f t="shared" si="176"/>
        <v>#VALUE!</v>
      </c>
      <c r="AS254" s="64" t="e">
        <f t="shared" si="176"/>
        <v>#VALUE!</v>
      </c>
      <c r="AT254" s="64" t="e">
        <f t="shared" si="176"/>
        <v>#VALUE!</v>
      </c>
      <c r="AU254" s="64" t="e">
        <f t="shared" si="176"/>
        <v>#VALUE!</v>
      </c>
      <c r="AV254" s="64" t="e">
        <f t="shared" si="176"/>
        <v>#VALUE!</v>
      </c>
      <c r="AW254" s="64" t="e">
        <f t="shared" si="176"/>
        <v>#VALUE!</v>
      </c>
      <c r="AX254" s="64" t="e">
        <f t="shared" si="176"/>
        <v>#VALUE!</v>
      </c>
      <c r="AY254" s="64" t="e">
        <f t="shared" si="176"/>
        <v>#VALUE!</v>
      </c>
      <c r="AZ254" s="64" t="e">
        <f t="shared" si="176"/>
        <v>#VALUE!</v>
      </c>
      <c r="BA254" s="64" t="e">
        <f t="shared" si="176"/>
        <v>#VALUE!</v>
      </c>
      <c r="BB254" s="64" t="e">
        <f t="shared" si="176"/>
        <v>#VALUE!</v>
      </c>
      <c r="BC254" s="64" t="e">
        <f t="shared" si="176"/>
        <v>#VALUE!</v>
      </c>
      <c r="BD254" s="64" t="e">
        <f t="shared" si="176"/>
        <v>#VALUE!</v>
      </c>
      <c r="BE254" s="64" t="e">
        <f t="shared" si="176"/>
        <v>#VALUE!</v>
      </c>
      <c r="BF254" s="45" t="e">
        <f t="shared" si="161"/>
        <v>#VALUE!</v>
      </c>
    </row>
    <row r="255" spans="15:59" ht="14.4" hidden="1" customHeight="1" x14ac:dyDescent="0.3">
      <c r="O255" s="287"/>
      <c r="P255" s="288"/>
      <c r="Q255" s="289"/>
      <c r="R255" s="277" t="s">
        <v>153</v>
      </c>
      <c r="S255" s="278"/>
      <c r="T255" s="278"/>
      <c r="U255" s="278"/>
      <c r="V255" s="278"/>
      <c r="W255" s="279"/>
      <c r="X255" s="73"/>
      <c r="Y255" s="73"/>
      <c r="Z255" s="73"/>
      <c r="AA255" s="64" t="e">
        <f t="shared" ref="AA255:BE255" si="177">COUNTIFS($F$11:$F$16,$O$222,AA11:AA33,"S")+COUNTIFS($F$11:$F$16,$O$222,AA11:AA33,"TR-S")</f>
        <v>#VALUE!</v>
      </c>
      <c r="AB255" s="64" t="e">
        <f t="shared" si="177"/>
        <v>#VALUE!</v>
      </c>
      <c r="AC255" s="64" t="e">
        <f t="shared" si="177"/>
        <v>#VALUE!</v>
      </c>
      <c r="AD255" s="64" t="e">
        <f t="shared" si="177"/>
        <v>#VALUE!</v>
      </c>
      <c r="AE255" s="64" t="e">
        <f t="shared" si="177"/>
        <v>#VALUE!</v>
      </c>
      <c r="AF255" s="64" t="e">
        <f t="shared" si="177"/>
        <v>#VALUE!</v>
      </c>
      <c r="AG255" s="64" t="e">
        <f t="shared" si="177"/>
        <v>#VALUE!</v>
      </c>
      <c r="AH255" s="64" t="e">
        <f t="shared" si="177"/>
        <v>#VALUE!</v>
      </c>
      <c r="AI255" s="64" t="e">
        <f t="shared" si="177"/>
        <v>#VALUE!</v>
      </c>
      <c r="AJ255" s="64" t="e">
        <f t="shared" si="177"/>
        <v>#VALUE!</v>
      </c>
      <c r="AK255" s="64" t="e">
        <f t="shared" si="177"/>
        <v>#VALUE!</v>
      </c>
      <c r="AL255" s="64" t="e">
        <f t="shared" si="177"/>
        <v>#VALUE!</v>
      </c>
      <c r="AM255" s="64" t="e">
        <f t="shared" si="177"/>
        <v>#VALUE!</v>
      </c>
      <c r="AN255" s="64" t="e">
        <f t="shared" si="177"/>
        <v>#VALUE!</v>
      </c>
      <c r="AO255" s="64" t="e">
        <f t="shared" si="177"/>
        <v>#VALUE!</v>
      </c>
      <c r="AP255" s="64" t="e">
        <f t="shared" si="177"/>
        <v>#VALUE!</v>
      </c>
      <c r="AQ255" s="64" t="e">
        <f t="shared" si="177"/>
        <v>#VALUE!</v>
      </c>
      <c r="AR255" s="64" t="e">
        <f t="shared" si="177"/>
        <v>#VALUE!</v>
      </c>
      <c r="AS255" s="64" t="e">
        <f t="shared" si="177"/>
        <v>#VALUE!</v>
      </c>
      <c r="AT255" s="64" t="e">
        <f t="shared" si="177"/>
        <v>#VALUE!</v>
      </c>
      <c r="AU255" s="64" t="e">
        <f t="shared" si="177"/>
        <v>#VALUE!</v>
      </c>
      <c r="AV255" s="64" t="e">
        <f t="shared" si="177"/>
        <v>#VALUE!</v>
      </c>
      <c r="AW255" s="64" t="e">
        <f t="shared" si="177"/>
        <v>#VALUE!</v>
      </c>
      <c r="AX255" s="64" t="e">
        <f t="shared" si="177"/>
        <v>#VALUE!</v>
      </c>
      <c r="AY255" s="64" t="e">
        <f t="shared" si="177"/>
        <v>#VALUE!</v>
      </c>
      <c r="AZ255" s="64" t="e">
        <f t="shared" si="177"/>
        <v>#VALUE!</v>
      </c>
      <c r="BA255" s="64" t="e">
        <f t="shared" si="177"/>
        <v>#VALUE!</v>
      </c>
      <c r="BB255" s="64" t="e">
        <f t="shared" si="177"/>
        <v>#VALUE!</v>
      </c>
      <c r="BC255" s="64" t="e">
        <f t="shared" si="177"/>
        <v>#VALUE!</v>
      </c>
      <c r="BD255" s="64" t="e">
        <f t="shared" si="177"/>
        <v>#VALUE!</v>
      </c>
      <c r="BE255" s="64" t="e">
        <f t="shared" si="177"/>
        <v>#VALUE!</v>
      </c>
      <c r="BF255" s="45" t="e">
        <f t="shared" ref="BF255:BF261" si="178">MAX(AA255:BE255)</f>
        <v>#VALUE!</v>
      </c>
    </row>
    <row r="256" spans="15:59" ht="14.4" hidden="1" customHeight="1" x14ac:dyDescent="0.3">
      <c r="O256" s="287"/>
      <c r="P256" s="288"/>
      <c r="Q256" s="289"/>
      <c r="R256" s="277" t="s">
        <v>157</v>
      </c>
      <c r="S256" s="278"/>
      <c r="T256" s="278"/>
      <c r="U256" s="278"/>
      <c r="V256" s="278"/>
      <c r="W256" s="279"/>
      <c r="X256" s="73"/>
      <c r="Y256" s="73"/>
      <c r="Z256" s="73"/>
      <c r="AA256" s="74" t="e">
        <f t="shared" ref="AA256:BE256" si="179">AA257+(AA258/2)</f>
        <v>#VALUE!</v>
      </c>
      <c r="AB256" s="74" t="e">
        <f t="shared" si="179"/>
        <v>#VALUE!</v>
      </c>
      <c r="AC256" s="74" t="e">
        <f t="shared" si="179"/>
        <v>#VALUE!</v>
      </c>
      <c r="AD256" s="74" t="e">
        <f t="shared" si="179"/>
        <v>#VALUE!</v>
      </c>
      <c r="AE256" s="74" t="e">
        <f t="shared" si="179"/>
        <v>#VALUE!</v>
      </c>
      <c r="AF256" s="74" t="e">
        <f t="shared" si="179"/>
        <v>#VALUE!</v>
      </c>
      <c r="AG256" s="74" t="e">
        <f t="shared" si="179"/>
        <v>#VALUE!</v>
      </c>
      <c r="AH256" s="74" t="e">
        <f t="shared" si="179"/>
        <v>#VALUE!</v>
      </c>
      <c r="AI256" s="74" t="e">
        <f t="shared" si="179"/>
        <v>#VALUE!</v>
      </c>
      <c r="AJ256" s="74" t="e">
        <f t="shared" si="179"/>
        <v>#VALUE!</v>
      </c>
      <c r="AK256" s="74" t="e">
        <f t="shared" si="179"/>
        <v>#VALUE!</v>
      </c>
      <c r="AL256" s="74" t="e">
        <f t="shared" si="179"/>
        <v>#VALUE!</v>
      </c>
      <c r="AM256" s="74" t="e">
        <f t="shared" si="179"/>
        <v>#VALUE!</v>
      </c>
      <c r="AN256" s="74" t="e">
        <f t="shared" si="179"/>
        <v>#VALUE!</v>
      </c>
      <c r="AO256" s="74" t="e">
        <f t="shared" si="179"/>
        <v>#VALUE!</v>
      </c>
      <c r="AP256" s="74" t="e">
        <f t="shared" si="179"/>
        <v>#VALUE!</v>
      </c>
      <c r="AQ256" s="74" t="e">
        <f t="shared" si="179"/>
        <v>#VALUE!</v>
      </c>
      <c r="AR256" s="74" t="e">
        <f t="shared" si="179"/>
        <v>#VALUE!</v>
      </c>
      <c r="AS256" s="74" t="e">
        <f t="shared" si="179"/>
        <v>#VALUE!</v>
      </c>
      <c r="AT256" s="74" t="e">
        <f t="shared" si="179"/>
        <v>#VALUE!</v>
      </c>
      <c r="AU256" s="74" t="e">
        <f t="shared" si="179"/>
        <v>#VALUE!</v>
      </c>
      <c r="AV256" s="74" t="e">
        <f t="shared" si="179"/>
        <v>#VALUE!</v>
      </c>
      <c r="AW256" s="74" t="e">
        <f t="shared" si="179"/>
        <v>#VALUE!</v>
      </c>
      <c r="AX256" s="74" t="e">
        <f t="shared" si="179"/>
        <v>#VALUE!</v>
      </c>
      <c r="AY256" s="74" t="e">
        <f t="shared" si="179"/>
        <v>#VALUE!</v>
      </c>
      <c r="AZ256" s="74" t="e">
        <f t="shared" si="179"/>
        <v>#VALUE!</v>
      </c>
      <c r="BA256" s="74" t="e">
        <f t="shared" si="179"/>
        <v>#VALUE!</v>
      </c>
      <c r="BB256" s="74" t="e">
        <f t="shared" si="179"/>
        <v>#VALUE!</v>
      </c>
      <c r="BC256" s="74" t="e">
        <f t="shared" si="179"/>
        <v>#VALUE!</v>
      </c>
      <c r="BD256" s="74" t="e">
        <f t="shared" si="179"/>
        <v>#VALUE!</v>
      </c>
      <c r="BE256" s="74" t="e">
        <f t="shared" si="179"/>
        <v>#VALUE!</v>
      </c>
      <c r="BF256" s="75" t="e">
        <f t="shared" si="178"/>
        <v>#VALUE!</v>
      </c>
    </row>
    <row r="257" spans="15:58" ht="14.4" hidden="1" customHeight="1" x14ac:dyDescent="0.3">
      <c r="O257" s="287"/>
      <c r="P257" s="288"/>
      <c r="Q257" s="289"/>
      <c r="R257" s="277" t="s">
        <v>160</v>
      </c>
      <c r="S257" s="278"/>
      <c r="T257" s="278"/>
      <c r="U257" s="278"/>
      <c r="V257" s="278"/>
      <c r="W257" s="279"/>
      <c r="X257" s="73"/>
      <c r="Y257" s="73"/>
      <c r="Z257" s="73"/>
      <c r="AA257" s="64" t="e">
        <f t="shared" ref="AA257:BE257" si="180">COUNTIFS($F$11:$F$16,$O$222,$L$11:$L$16,"FT",AA$11:AA$33,"S")+COUNTIFS($F$11:$F$16,$O$222,$L$11:$L$16,"FT",AA$11:AA$33,"TR-S")</f>
        <v>#VALUE!</v>
      </c>
      <c r="AB257" s="64" t="e">
        <f t="shared" si="180"/>
        <v>#VALUE!</v>
      </c>
      <c r="AC257" s="64" t="e">
        <f t="shared" si="180"/>
        <v>#VALUE!</v>
      </c>
      <c r="AD257" s="64" t="e">
        <f t="shared" si="180"/>
        <v>#VALUE!</v>
      </c>
      <c r="AE257" s="64" t="e">
        <f t="shared" si="180"/>
        <v>#VALUE!</v>
      </c>
      <c r="AF257" s="64" t="e">
        <f t="shared" si="180"/>
        <v>#VALUE!</v>
      </c>
      <c r="AG257" s="64" t="e">
        <f t="shared" si="180"/>
        <v>#VALUE!</v>
      </c>
      <c r="AH257" s="64" t="e">
        <f t="shared" si="180"/>
        <v>#VALUE!</v>
      </c>
      <c r="AI257" s="64" t="e">
        <f t="shared" si="180"/>
        <v>#VALUE!</v>
      </c>
      <c r="AJ257" s="64" t="e">
        <f t="shared" si="180"/>
        <v>#VALUE!</v>
      </c>
      <c r="AK257" s="64" t="e">
        <f t="shared" si="180"/>
        <v>#VALUE!</v>
      </c>
      <c r="AL257" s="64" t="e">
        <f t="shared" si="180"/>
        <v>#VALUE!</v>
      </c>
      <c r="AM257" s="64" t="e">
        <f t="shared" si="180"/>
        <v>#VALUE!</v>
      </c>
      <c r="AN257" s="64" t="e">
        <f t="shared" si="180"/>
        <v>#VALUE!</v>
      </c>
      <c r="AO257" s="64" t="e">
        <f t="shared" si="180"/>
        <v>#VALUE!</v>
      </c>
      <c r="AP257" s="64" t="e">
        <f t="shared" si="180"/>
        <v>#VALUE!</v>
      </c>
      <c r="AQ257" s="64" t="e">
        <f t="shared" si="180"/>
        <v>#VALUE!</v>
      </c>
      <c r="AR257" s="64" t="e">
        <f t="shared" si="180"/>
        <v>#VALUE!</v>
      </c>
      <c r="AS257" s="64" t="e">
        <f t="shared" si="180"/>
        <v>#VALUE!</v>
      </c>
      <c r="AT257" s="64" t="e">
        <f t="shared" si="180"/>
        <v>#VALUE!</v>
      </c>
      <c r="AU257" s="64" t="e">
        <f t="shared" si="180"/>
        <v>#VALUE!</v>
      </c>
      <c r="AV257" s="64" t="e">
        <f t="shared" si="180"/>
        <v>#VALUE!</v>
      </c>
      <c r="AW257" s="64" t="e">
        <f t="shared" si="180"/>
        <v>#VALUE!</v>
      </c>
      <c r="AX257" s="64" t="e">
        <f t="shared" si="180"/>
        <v>#VALUE!</v>
      </c>
      <c r="AY257" s="64" t="e">
        <f t="shared" si="180"/>
        <v>#VALUE!</v>
      </c>
      <c r="AZ257" s="64" t="e">
        <f t="shared" si="180"/>
        <v>#VALUE!</v>
      </c>
      <c r="BA257" s="64" t="e">
        <f t="shared" si="180"/>
        <v>#VALUE!</v>
      </c>
      <c r="BB257" s="64" t="e">
        <f t="shared" si="180"/>
        <v>#VALUE!</v>
      </c>
      <c r="BC257" s="64" t="e">
        <f t="shared" si="180"/>
        <v>#VALUE!</v>
      </c>
      <c r="BD257" s="64" t="e">
        <f t="shared" si="180"/>
        <v>#VALUE!</v>
      </c>
      <c r="BE257" s="64" t="e">
        <f t="shared" si="180"/>
        <v>#VALUE!</v>
      </c>
      <c r="BF257" s="45" t="e">
        <f t="shared" si="178"/>
        <v>#VALUE!</v>
      </c>
    </row>
    <row r="258" spans="15:58" ht="14.4" hidden="1" customHeight="1" x14ac:dyDescent="0.3">
      <c r="O258" s="287"/>
      <c r="P258" s="288"/>
      <c r="Q258" s="289"/>
      <c r="R258" s="277" t="s">
        <v>163</v>
      </c>
      <c r="S258" s="278"/>
      <c r="T258" s="278"/>
      <c r="U258" s="278"/>
      <c r="V258" s="278"/>
      <c r="W258" s="279"/>
      <c r="X258" s="73"/>
      <c r="Y258" s="73"/>
      <c r="Z258" s="73"/>
      <c r="AA258" s="64" t="e">
        <f t="shared" ref="AA258:BE258" si="181">COUNTIFS($F$11:$F$16,$O$222,$L$11:$L$16,"HT",AA$11:AA$33,"S")+COUNTIFS($F$11:$F$16,$O$222,$L$11:$L$16,"HT",AA$11:AA$33,"TR-S")</f>
        <v>#VALUE!</v>
      </c>
      <c r="AB258" s="64" t="e">
        <f t="shared" si="181"/>
        <v>#VALUE!</v>
      </c>
      <c r="AC258" s="64" t="e">
        <f t="shared" si="181"/>
        <v>#VALUE!</v>
      </c>
      <c r="AD258" s="64" t="e">
        <f t="shared" si="181"/>
        <v>#VALUE!</v>
      </c>
      <c r="AE258" s="64" t="e">
        <f t="shared" si="181"/>
        <v>#VALUE!</v>
      </c>
      <c r="AF258" s="64" t="e">
        <f t="shared" si="181"/>
        <v>#VALUE!</v>
      </c>
      <c r="AG258" s="64" t="e">
        <f t="shared" si="181"/>
        <v>#VALUE!</v>
      </c>
      <c r="AH258" s="64" t="e">
        <f t="shared" si="181"/>
        <v>#VALUE!</v>
      </c>
      <c r="AI258" s="64" t="e">
        <f t="shared" si="181"/>
        <v>#VALUE!</v>
      </c>
      <c r="AJ258" s="64" t="e">
        <f t="shared" si="181"/>
        <v>#VALUE!</v>
      </c>
      <c r="AK258" s="64" t="e">
        <f t="shared" si="181"/>
        <v>#VALUE!</v>
      </c>
      <c r="AL258" s="64" t="e">
        <f t="shared" si="181"/>
        <v>#VALUE!</v>
      </c>
      <c r="AM258" s="64" t="e">
        <f t="shared" si="181"/>
        <v>#VALUE!</v>
      </c>
      <c r="AN258" s="64" t="e">
        <f t="shared" si="181"/>
        <v>#VALUE!</v>
      </c>
      <c r="AO258" s="64" t="e">
        <f t="shared" si="181"/>
        <v>#VALUE!</v>
      </c>
      <c r="AP258" s="64" t="e">
        <f t="shared" si="181"/>
        <v>#VALUE!</v>
      </c>
      <c r="AQ258" s="64" t="e">
        <f t="shared" si="181"/>
        <v>#VALUE!</v>
      </c>
      <c r="AR258" s="64" t="e">
        <f t="shared" si="181"/>
        <v>#VALUE!</v>
      </c>
      <c r="AS258" s="64" t="e">
        <f t="shared" si="181"/>
        <v>#VALUE!</v>
      </c>
      <c r="AT258" s="64" t="e">
        <f t="shared" si="181"/>
        <v>#VALUE!</v>
      </c>
      <c r="AU258" s="64" t="e">
        <f t="shared" si="181"/>
        <v>#VALUE!</v>
      </c>
      <c r="AV258" s="64" t="e">
        <f t="shared" si="181"/>
        <v>#VALUE!</v>
      </c>
      <c r="AW258" s="64" t="e">
        <f t="shared" si="181"/>
        <v>#VALUE!</v>
      </c>
      <c r="AX258" s="64" t="e">
        <f t="shared" si="181"/>
        <v>#VALUE!</v>
      </c>
      <c r="AY258" s="64" t="e">
        <f t="shared" si="181"/>
        <v>#VALUE!</v>
      </c>
      <c r="AZ258" s="64" t="e">
        <f t="shared" si="181"/>
        <v>#VALUE!</v>
      </c>
      <c r="BA258" s="64" t="e">
        <f t="shared" si="181"/>
        <v>#VALUE!</v>
      </c>
      <c r="BB258" s="64" t="e">
        <f t="shared" si="181"/>
        <v>#VALUE!</v>
      </c>
      <c r="BC258" s="64" t="e">
        <f t="shared" si="181"/>
        <v>#VALUE!</v>
      </c>
      <c r="BD258" s="64" t="e">
        <f t="shared" si="181"/>
        <v>#VALUE!</v>
      </c>
      <c r="BE258" s="64" t="e">
        <f t="shared" si="181"/>
        <v>#VALUE!</v>
      </c>
      <c r="BF258" s="45" t="e">
        <f t="shared" si="178"/>
        <v>#VALUE!</v>
      </c>
    </row>
    <row r="259" spans="15:58" ht="14.4" hidden="1" customHeight="1" x14ac:dyDescent="0.3">
      <c r="O259" s="287"/>
      <c r="P259" s="288"/>
      <c r="Q259" s="289"/>
      <c r="R259" s="277" t="s">
        <v>166</v>
      </c>
      <c r="S259" s="278"/>
      <c r="T259" s="278"/>
      <c r="U259" s="278"/>
      <c r="V259" s="278"/>
      <c r="W259" s="279"/>
      <c r="X259" s="73"/>
      <c r="Y259" s="73"/>
      <c r="Z259" s="73"/>
      <c r="AA259" s="64" t="e">
        <f t="shared" ref="AA259:BE259" si="182">COUNTIFS($F$11:$F$16,$O$222,AA$11:AA$33,"TD")+COUNTIFS($F$11:$F$16,$O$222,AA$11:AA$33,"PR")</f>
        <v>#VALUE!</v>
      </c>
      <c r="AB259" s="64" t="e">
        <f t="shared" si="182"/>
        <v>#VALUE!</v>
      </c>
      <c r="AC259" s="64" t="e">
        <f t="shared" si="182"/>
        <v>#VALUE!</v>
      </c>
      <c r="AD259" s="64" t="e">
        <f t="shared" si="182"/>
        <v>#VALUE!</v>
      </c>
      <c r="AE259" s="64" t="e">
        <f t="shared" si="182"/>
        <v>#VALUE!</v>
      </c>
      <c r="AF259" s="64" t="e">
        <f t="shared" si="182"/>
        <v>#VALUE!</v>
      </c>
      <c r="AG259" s="64" t="e">
        <f t="shared" si="182"/>
        <v>#VALUE!</v>
      </c>
      <c r="AH259" s="64" t="e">
        <f t="shared" si="182"/>
        <v>#VALUE!</v>
      </c>
      <c r="AI259" s="64" t="e">
        <f t="shared" si="182"/>
        <v>#VALUE!</v>
      </c>
      <c r="AJ259" s="64" t="e">
        <f t="shared" si="182"/>
        <v>#VALUE!</v>
      </c>
      <c r="AK259" s="64" t="e">
        <f t="shared" si="182"/>
        <v>#VALUE!</v>
      </c>
      <c r="AL259" s="64" t="e">
        <f t="shared" si="182"/>
        <v>#VALUE!</v>
      </c>
      <c r="AM259" s="64" t="e">
        <f t="shared" si="182"/>
        <v>#VALUE!</v>
      </c>
      <c r="AN259" s="64" t="e">
        <f t="shared" si="182"/>
        <v>#VALUE!</v>
      </c>
      <c r="AO259" s="64" t="e">
        <f t="shared" si="182"/>
        <v>#VALUE!</v>
      </c>
      <c r="AP259" s="64" t="e">
        <f t="shared" si="182"/>
        <v>#VALUE!</v>
      </c>
      <c r="AQ259" s="64" t="e">
        <f t="shared" si="182"/>
        <v>#VALUE!</v>
      </c>
      <c r="AR259" s="64" t="e">
        <f t="shared" si="182"/>
        <v>#VALUE!</v>
      </c>
      <c r="AS259" s="64" t="e">
        <f t="shared" si="182"/>
        <v>#VALUE!</v>
      </c>
      <c r="AT259" s="64" t="e">
        <f t="shared" si="182"/>
        <v>#VALUE!</v>
      </c>
      <c r="AU259" s="64" t="e">
        <f t="shared" si="182"/>
        <v>#VALUE!</v>
      </c>
      <c r="AV259" s="64" t="e">
        <f t="shared" si="182"/>
        <v>#VALUE!</v>
      </c>
      <c r="AW259" s="64" t="e">
        <f t="shared" si="182"/>
        <v>#VALUE!</v>
      </c>
      <c r="AX259" s="64" t="e">
        <f t="shared" si="182"/>
        <v>#VALUE!</v>
      </c>
      <c r="AY259" s="64" t="e">
        <f t="shared" si="182"/>
        <v>#VALUE!</v>
      </c>
      <c r="AZ259" s="64" t="e">
        <f t="shared" si="182"/>
        <v>#VALUE!</v>
      </c>
      <c r="BA259" s="64" t="e">
        <f t="shared" si="182"/>
        <v>#VALUE!</v>
      </c>
      <c r="BB259" s="64" t="e">
        <f t="shared" si="182"/>
        <v>#VALUE!</v>
      </c>
      <c r="BC259" s="64" t="e">
        <f t="shared" si="182"/>
        <v>#VALUE!</v>
      </c>
      <c r="BD259" s="64" t="e">
        <f t="shared" si="182"/>
        <v>#VALUE!</v>
      </c>
      <c r="BE259" s="64" t="e">
        <f t="shared" si="182"/>
        <v>#VALUE!</v>
      </c>
      <c r="BF259" s="45" t="e">
        <f t="shared" si="178"/>
        <v>#VALUE!</v>
      </c>
    </row>
    <row r="260" spans="15:58" ht="14.4" hidden="1" customHeight="1" x14ac:dyDescent="0.3">
      <c r="O260" s="287"/>
      <c r="P260" s="288"/>
      <c r="Q260" s="289"/>
      <c r="R260" s="277" t="s">
        <v>169</v>
      </c>
      <c r="S260" s="278"/>
      <c r="T260" s="278"/>
      <c r="U260" s="278"/>
      <c r="V260" s="278"/>
      <c r="W260" s="279"/>
      <c r="X260" s="73"/>
      <c r="Y260" s="73"/>
      <c r="Z260" s="73"/>
      <c r="AA260" s="64" t="e">
        <f t="shared" ref="AA260:BE260" si="183">COUNTIFS($F$11:$F$16,$O$222,AA$11:AA$33,"RS")</f>
        <v>#VALUE!</v>
      </c>
      <c r="AB260" s="64" t="e">
        <f t="shared" si="183"/>
        <v>#VALUE!</v>
      </c>
      <c r="AC260" s="64" t="e">
        <f t="shared" si="183"/>
        <v>#VALUE!</v>
      </c>
      <c r="AD260" s="64" t="e">
        <f t="shared" si="183"/>
        <v>#VALUE!</v>
      </c>
      <c r="AE260" s="64" t="e">
        <f t="shared" si="183"/>
        <v>#VALUE!</v>
      </c>
      <c r="AF260" s="64" t="e">
        <f t="shared" si="183"/>
        <v>#VALUE!</v>
      </c>
      <c r="AG260" s="64" t="e">
        <f t="shared" si="183"/>
        <v>#VALUE!</v>
      </c>
      <c r="AH260" s="64" t="e">
        <f t="shared" si="183"/>
        <v>#VALUE!</v>
      </c>
      <c r="AI260" s="64" t="e">
        <f t="shared" si="183"/>
        <v>#VALUE!</v>
      </c>
      <c r="AJ260" s="64" t="e">
        <f t="shared" si="183"/>
        <v>#VALUE!</v>
      </c>
      <c r="AK260" s="64" t="e">
        <f t="shared" si="183"/>
        <v>#VALUE!</v>
      </c>
      <c r="AL260" s="64" t="e">
        <f t="shared" si="183"/>
        <v>#VALUE!</v>
      </c>
      <c r="AM260" s="64" t="e">
        <f t="shared" si="183"/>
        <v>#VALUE!</v>
      </c>
      <c r="AN260" s="64" t="e">
        <f t="shared" si="183"/>
        <v>#VALUE!</v>
      </c>
      <c r="AO260" s="64" t="e">
        <f t="shared" si="183"/>
        <v>#VALUE!</v>
      </c>
      <c r="AP260" s="64" t="e">
        <f t="shared" si="183"/>
        <v>#VALUE!</v>
      </c>
      <c r="AQ260" s="64" t="e">
        <f t="shared" si="183"/>
        <v>#VALUE!</v>
      </c>
      <c r="AR260" s="64" t="e">
        <f t="shared" si="183"/>
        <v>#VALUE!</v>
      </c>
      <c r="AS260" s="64" t="e">
        <f t="shared" si="183"/>
        <v>#VALUE!</v>
      </c>
      <c r="AT260" s="64" t="e">
        <f t="shared" si="183"/>
        <v>#VALUE!</v>
      </c>
      <c r="AU260" s="64" t="e">
        <f t="shared" si="183"/>
        <v>#VALUE!</v>
      </c>
      <c r="AV260" s="64" t="e">
        <f t="shared" si="183"/>
        <v>#VALUE!</v>
      </c>
      <c r="AW260" s="64" t="e">
        <f t="shared" si="183"/>
        <v>#VALUE!</v>
      </c>
      <c r="AX260" s="64" t="e">
        <f t="shared" si="183"/>
        <v>#VALUE!</v>
      </c>
      <c r="AY260" s="64" t="e">
        <f t="shared" si="183"/>
        <v>#VALUE!</v>
      </c>
      <c r="AZ260" s="64" t="e">
        <f t="shared" si="183"/>
        <v>#VALUE!</v>
      </c>
      <c r="BA260" s="64" t="e">
        <f t="shared" si="183"/>
        <v>#VALUE!</v>
      </c>
      <c r="BB260" s="64" t="e">
        <f t="shared" si="183"/>
        <v>#VALUE!</v>
      </c>
      <c r="BC260" s="64" t="e">
        <f t="shared" si="183"/>
        <v>#VALUE!</v>
      </c>
      <c r="BD260" s="64" t="e">
        <f t="shared" si="183"/>
        <v>#VALUE!</v>
      </c>
      <c r="BE260" s="64" t="e">
        <f t="shared" si="183"/>
        <v>#VALUE!</v>
      </c>
      <c r="BF260" s="45" t="e">
        <f t="shared" si="178"/>
        <v>#VALUE!</v>
      </c>
    </row>
    <row r="261" spans="15:58" ht="14.4" hidden="1" customHeight="1" x14ac:dyDescent="0.3">
      <c r="O261" s="287"/>
      <c r="P261" s="288"/>
      <c r="Q261" s="289"/>
      <c r="R261" s="277" t="s">
        <v>170</v>
      </c>
      <c r="S261" s="278"/>
      <c r="T261" s="278"/>
      <c r="U261" s="278"/>
      <c r="V261" s="278"/>
      <c r="W261" s="279"/>
      <c r="X261" s="73"/>
      <c r="Y261" s="73"/>
      <c r="Z261" s="73"/>
      <c r="AA261" s="64" t="e">
        <f t="shared" ref="AA261:BE261" si="184">COUNTIFS($F$11:$F$16,$O$222,AA$11:AA$33,"TM")</f>
        <v>#VALUE!</v>
      </c>
      <c r="AB261" s="64" t="e">
        <f t="shared" si="184"/>
        <v>#VALUE!</v>
      </c>
      <c r="AC261" s="64" t="e">
        <f t="shared" si="184"/>
        <v>#VALUE!</v>
      </c>
      <c r="AD261" s="64" t="e">
        <f t="shared" si="184"/>
        <v>#VALUE!</v>
      </c>
      <c r="AE261" s="64" t="e">
        <f t="shared" si="184"/>
        <v>#VALUE!</v>
      </c>
      <c r="AF261" s="64" t="e">
        <f t="shared" si="184"/>
        <v>#VALUE!</v>
      </c>
      <c r="AG261" s="64" t="e">
        <f t="shared" si="184"/>
        <v>#VALUE!</v>
      </c>
      <c r="AH261" s="64" t="e">
        <f t="shared" si="184"/>
        <v>#VALUE!</v>
      </c>
      <c r="AI261" s="64" t="e">
        <f t="shared" si="184"/>
        <v>#VALUE!</v>
      </c>
      <c r="AJ261" s="64" t="e">
        <f t="shared" si="184"/>
        <v>#VALUE!</v>
      </c>
      <c r="AK261" s="64" t="e">
        <f t="shared" si="184"/>
        <v>#VALUE!</v>
      </c>
      <c r="AL261" s="64" t="e">
        <f t="shared" si="184"/>
        <v>#VALUE!</v>
      </c>
      <c r="AM261" s="64" t="e">
        <f t="shared" si="184"/>
        <v>#VALUE!</v>
      </c>
      <c r="AN261" s="64" t="e">
        <f t="shared" si="184"/>
        <v>#VALUE!</v>
      </c>
      <c r="AO261" s="64" t="e">
        <f t="shared" si="184"/>
        <v>#VALUE!</v>
      </c>
      <c r="AP261" s="64" t="e">
        <f t="shared" si="184"/>
        <v>#VALUE!</v>
      </c>
      <c r="AQ261" s="64" t="e">
        <f t="shared" si="184"/>
        <v>#VALUE!</v>
      </c>
      <c r="AR261" s="64" t="e">
        <f t="shared" si="184"/>
        <v>#VALUE!</v>
      </c>
      <c r="AS261" s="64" t="e">
        <f t="shared" si="184"/>
        <v>#VALUE!</v>
      </c>
      <c r="AT261" s="64" t="e">
        <f t="shared" si="184"/>
        <v>#VALUE!</v>
      </c>
      <c r="AU261" s="64" t="e">
        <f t="shared" si="184"/>
        <v>#VALUE!</v>
      </c>
      <c r="AV261" s="64" t="e">
        <f t="shared" si="184"/>
        <v>#VALUE!</v>
      </c>
      <c r="AW261" s="64" t="e">
        <f t="shared" si="184"/>
        <v>#VALUE!</v>
      </c>
      <c r="AX261" s="64" t="e">
        <f t="shared" si="184"/>
        <v>#VALUE!</v>
      </c>
      <c r="AY261" s="64" t="e">
        <f t="shared" si="184"/>
        <v>#VALUE!</v>
      </c>
      <c r="AZ261" s="64" t="e">
        <f t="shared" si="184"/>
        <v>#VALUE!</v>
      </c>
      <c r="BA261" s="64" t="e">
        <f t="shared" si="184"/>
        <v>#VALUE!</v>
      </c>
      <c r="BB261" s="64" t="e">
        <f t="shared" si="184"/>
        <v>#VALUE!</v>
      </c>
      <c r="BC261" s="64" t="e">
        <f t="shared" si="184"/>
        <v>#VALUE!</v>
      </c>
      <c r="BD261" s="64" t="e">
        <f t="shared" si="184"/>
        <v>#VALUE!</v>
      </c>
      <c r="BE261" s="64" t="e">
        <f t="shared" si="184"/>
        <v>#VALUE!</v>
      </c>
      <c r="BF261" s="45" t="e">
        <f t="shared" si="178"/>
        <v>#VALUE!</v>
      </c>
    </row>
    <row r="262" spans="15:58" ht="14.4" hidden="1" customHeight="1" x14ac:dyDescent="0.3">
      <c r="O262" s="287"/>
      <c r="P262" s="288"/>
      <c r="Q262" s="289"/>
      <c r="R262" s="277" t="s">
        <v>161</v>
      </c>
      <c r="S262" s="278"/>
      <c r="T262" s="278"/>
      <c r="U262" s="278"/>
      <c r="V262" s="278"/>
      <c r="W262" s="279"/>
      <c r="X262" s="73"/>
      <c r="Y262" s="73"/>
      <c r="Z262" s="73"/>
      <c r="AA262" s="85">
        <f t="shared" ref="AA262:BE262" si="185">IFERROR(IF(AA223&lt;5,0,((AA260+AA261)/(AA223+AA260+AA261))),0)</f>
        <v>0</v>
      </c>
      <c r="AB262" s="85">
        <f t="shared" si="185"/>
        <v>0</v>
      </c>
      <c r="AC262" s="85">
        <f t="shared" si="185"/>
        <v>0</v>
      </c>
      <c r="AD262" s="85">
        <f t="shared" si="185"/>
        <v>0</v>
      </c>
      <c r="AE262" s="85">
        <f t="shared" si="185"/>
        <v>0</v>
      </c>
      <c r="AF262" s="85">
        <f t="shared" si="185"/>
        <v>0</v>
      </c>
      <c r="AG262" s="85">
        <f t="shared" si="185"/>
        <v>0</v>
      </c>
      <c r="AH262" s="85">
        <f t="shared" si="185"/>
        <v>0</v>
      </c>
      <c r="AI262" s="85">
        <f t="shared" si="185"/>
        <v>0</v>
      </c>
      <c r="AJ262" s="85">
        <f t="shared" si="185"/>
        <v>0</v>
      </c>
      <c r="AK262" s="85">
        <f t="shared" si="185"/>
        <v>0</v>
      </c>
      <c r="AL262" s="85">
        <f t="shared" si="185"/>
        <v>0</v>
      </c>
      <c r="AM262" s="85">
        <f t="shared" si="185"/>
        <v>0</v>
      </c>
      <c r="AN262" s="85">
        <f t="shared" si="185"/>
        <v>0</v>
      </c>
      <c r="AO262" s="85">
        <f t="shared" si="185"/>
        <v>0</v>
      </c>
      <c r="AP262" s="85">
        <f t="shared" si="185"/>
        <v>0</v>
      </c>
      <c r="AQ262" s="85">
        <f t="shared" si="185"/>
        <v>0</v>
      </c>
      <c r="AR262" s="85">
        <f t="shared" si="185"/>
        <v>0</v>
      </c>
      <c r="AS262" s="85">
        <f t="shared" si="185"/>
        <v>0</v>
      </c>
      <c r="AT262" s="85">
        <f t="shared" si="185"/>
        <v>0</v>
      </c>
      <c r="AU262" s="85">
        <f t="shared" si="185"/>
        <v>0</v>
      </c>
      <c r="AV262" s="85">
        <f t="shared" si="185"/>
        <v>0</v>
      </c>
      <c r="AW262" s="85">
        <f t="shared" si="185"/>
        <v>0</v>
      </c>
      <c r="AX262" s="85">
        <f t="shared" si="185"/>
        <v>0</v>
      </c>
      <c r="AY262" s="85">
        <f t="shared" si="185"/>
        <v>0</v>
      </c>
      <c r="AZ262" s="85">
        <f t="shared" si="185"/>
        <v>0</v>
      </c>
      <c r="BA262" s="85">
        <f t="shared" si="185"/>
        <v>0</v>
      </c>
      <c r="BB262" s="85">
        <f t="shared" si="185"/>
        <v>0</v>
      </c>
      <c r="BC262" s="85">
        <f t="shared" si="185"/>
        <v>0</v>
      </c>
      <c r="BD262" s="85">
        <f t="shared" si="185"/>
        <v>0</v>
      </c>
      <c r="BE262" s="85">
        <f t="shared" si="185"/>
        <v>0</v>
      </c>
      <c r="BF262" s="86">
        <f>IFERROR((BF260+BF261)/(BF222+BF260+BF261),0)</f>
        <v>0</v>
      </c>
    </row>
    <row r="263" spans="15:58" ht="14.4" hidden="1" customHeight="1" x14ac:dyDescent="0.3">
      <c r="O263" s="287"/>
      <c r="P263" s="288"/>
      <c r="Q263" s="289"/>
      <c r="R263" s="277" t="s">
        <v>164</v>
      </c>
      <c r="S263" s="278"/>
      <c r="T263" s="278"/>
      <c r="U263" s="278"/>
      <c r="V263" s="278"/>
      <c r="W263" s="279"/>
      <c r="X263" s="73"/>
      <c r="Y263" s="73"/>
      <c r="Z263" s="73"/>
      <c r="AA263" s="85">
        <f t="shared" ref="AA263:BE263" si="186">IFERROR(IF(AA223&lt;5,0,(AA260/(AA223+AA260+AA261))),0)</f>
        <v>0</v>
      </c>
      <c r="AB263" s="85">
        <f t="shared" si="186"/>
        <v>0</v>
      </c>
      <c r="AC263" s="85">
        <f t="shared" si="186"/>
        <v>0</v>
      </c>
      <c r="AD263" s="85">
        <f t="shared" si="186"/>
        <v>0</v>
      </c>
      <c r="AE263" s="85">
        <f t="shared" si="186"/>
        <v>0</v>
      </c>
      <c r="AF263" s="85">
        <f t="shared" si="186"/>
        <v>0</v>
      </c>
      <c r="AG263" s="85">
        <f t="shared" si="186"/>
        <v>0</v>
      </c>
      <c r="AH263" s="85">
        <f t="shared" si="186"/>
        <v>0</v>
      </c>
      <c r="AI263" s="85">
        <f t="shared" si="186"/>
        <v>0</v>
      </c>
      <c r="AJ263" s="85">
        <f t="shared" si="186"/>
        <v>0</v>
      </c>
      <c r="AK263" s="85">
        <f t="shared" si="186"/>
        <v>0</v>
      </c>
      <c r="AL263" s="85">
        <f t="shared" si="186"/>
        <v>0</v>
      </c>
      <c r="AM263" s="85">
        <f t="shared" si="186"/>
        <v>0</v>
      </c>
      <c r="AN263" s="85">
        <f t="shared" si="186"/>
        <v>0</v>
      </c>
      <c r="AO263" s="85">
        <f t="shared" si="186"/>
        <v>0</v>
      </c>
      <c r="AP263" s="85">
        <f t="shared" si="186"/>
        <v>0</v>
      </c>
      <c r="AQ263" s="85">
        <f t="shared" si="186"/>
        <v>0</v>
      </c>
      <c r="AR263" s="85">
        <f t="shared" si="186"/>
        <v>0</v>
      </c>
      <c r="AS263" s="85">
        <f t="shared" si="186"/>
        <v>0</v>
      </c>
      <c r="AT263" s="85">
        <f t="shared" si="186"/>
        <v>0</v>
      </c>
      <c r="AU263" s="85">
        <f t="shared" si="186"/>
        <v>0</v>
      </c>
      <c r="AV263" s="85">
        <f t="shared" si="186"/>
        <v>0</v>
      </c>
      <c r="AW263" s="85">
        <f t="shared" si="186"/>
        <v>0</v>
      </c>
      <c r="AX263" s="85">
        <f t="shared" si="186"/>
        <v>0</v>
      </c>
      <c r="AY263" s="85">
        <f t="shared" si="186"/>
        <v>0</v>
      </c>
      <c r="AZ263" s="85">
        <f t="shared" si="186"/>
        <v>0</v>
      </c>
      <c r="BA263" s="85">
        <f t="shared" si="186"/>
        <v>0</v>
      </c>
      <c r="BB263" s="85">
        <f t="shared" si="186"/>
        <v>0</v>
      </c>
      <c r="BC263" s="85">
        <f t="shared" si="186"/>
        <v>0</v>
      </c>
      <c r="BD263" s="85">
        <f t="shared" si="186"/>
        <v>0</v>
      </c>
      <c r="BE263" s="85">
        <f t="shared" si="186"/>
        <v>0</v>
      </c>
      <c r="BF263" s="86">
        <f>IFERROR((BF260/(BF222+BF260+BF261)),0)</f>
        <v>0</v>
      </c>
    </row>
    <row r="264" spans="15:58" ht="14.4" hidden="1" customHeight="1" x14ac:dyDescent="0.3">
      <c r="O264" s="287"/>
      <c r="P264" s="288"/>
      <c r="Q264" s="289"/>
      <c r="R264" s="277" t="s">
        <v>171</v>
      </c>
      <c r="S264" s="278"/>
      <c r="T264" s="278"/>
      <c r="U264" s="278"/>
      <c r="V264" s="278"/>
      <c r="W264" s="279"/>
      <c r="X264" s="73"/>
      <c r="Y264" s="73"/>
      <c r="Z264" s="73"/>
      <c r="AA264" s="85">
        <f t="shared" ref="AA264:BE264" si="187">IFERROR(IF(AA223&lt;5,0,(AA261/(AA223+AA260+AA261))),0)</f>
        <v>0</v>
      </c>
      <c r="AB264" s="85">
        <f t="shared" si="187"/>
        <v>0</v>
      </c>
      <c r="AC264" s="85">
        <f t="shared" si="187"/>
        <v>0</v>
      </c>
      <c r="AD264" s="85">
        <f t="shared" si="187"/>
        <v>0</v>
      </c>
      <c r="AE264" s="85">
        <f t="shared" si="187"/>
        <v>0</v>
      </c>
      <c r="AF264" s="85">
        <f t="shared" si="187"/>
        <v>0</v>
      </c>
      <c r="AG264" s="85">
        <f t="shared" si="187"/>
        <v>0</v>
      </c>
      <c r="AH264" s="85">
        <f t="shared" si="187"/>
        <v>0</v>
      </c>
      <c r="AI264" s="85">
        <f t="shared" si="187"/>
        <v>0</v>
      </c>
      <c r="AJ264" s="85">
        <f t="shared" si="187"/>
        <v>0</v>
      </c>
      <c r="AK264" s="85">
        <f t="shared" si="187"/>
        <v>0</v>
      </c>
      <c r="AL264" s="85">
        <f t="shared" si="187"/>
        <v>0</v>
      </c>
      <c r="AM264" s="85">
        <f t="shared" si="187"/>
        <v>0</v>
      </c>
      <c r="AN264" s="85">
        <f t="shared" si="187"/>
        <v>0</v>
      </c>
      <c r="AO264" s="85">
        <f t="shared" si="187"/>
        <v>0</v>
      </c>
      <c r="AP264" s="85">
        <f t="shared" si="187"/>
        <v>0</v>
      </c>
      <c r="AQ264" s="85">
        <f t="shared" si="187"/>
        <v>0</v>
      </c>
      <c r="AR264" s="85">
        <f t="shared" si="187"/>
        <v>0</v>
      </c>
      <c r="AS264" s="85">
        <f t="shared" si="187"/>
        <v>0</v>
      </c>
      <c r="AT264" s="85">
        <f t="shared" si="187"/>
        <v>0</v>
      </c>
      <c r="AU264" s="85">
        <f t="shared" si="187"/>
        <v>0</v>
      </c>
      <c r="AV264" s="85">
        <f t="shared" si="187"/>
        <v>0</v>
      </c>
      <c r="AW264" s="85">
        <f t="shared" si="187"/>
        <v>0</v>
      </c>
      <c r="AX264" s="85">
        <f t="shared" si="187"/>
        <v>0</v>
      </c>
      <c r="AY264" s="85">
        <f t="shared" si="187"/>
        <v>0</v>
      </c>
      <c r="AZ264" s="85">
        <f t="shared" si="187"/>
        <v>0</v>
      </c>
      <c r="BA264" s="85">
        <f t="shared" si="187"/>
        <v>0</v>
      </c>
      <c r="BB264" s="85">
        <f t="shared" si="187"/>
        <v>0</v>
      </c>
      <c r="BC264" s="85">
        <f t="shared" si="187"/>
        <v>0</v>
      </c>
      <c r="BD264" s="85">
        <f t="shared" si="187"/>
        <v>0</v>
      </c>
      <c r="BE264" s="85">
        <f t="shared" si="187"/>
        <v>0</v>
      </c>
      <c r="BF264" s="86">
        <f>IFERROR((BF261/(BF222+BF260+BF261)),0)</f>
        <v>0</v>
      </c>
    </row>
    <row r="265" spans="15:58" ht="14.4" hidden="1" customHeight="1" x14ac:dyDescent="0.3">
      <c r="O265" s="287"/>
      <c r="P265" s="288"/>
      <c r="Q265" s="289"/>
      <c r="R265" s="277" t="s">
        <v>172</v>
      </c>
      <c r="S265" s="278"/>
      <c r="T265" s="278"/>
      <c r="U265" s="278"/>
      <c r="V265" s="278"/>
      <c r="W265" s="279"/>
      <c r="X265" s="73"/>
      <c r="Y265" s="73"/>
      <c r="Z265" s="73"/>
      <c r="AA265" s="87" t="str">
        <f t="shared" ref="AA265:BE265" si="188">IFERROR(((AA248+AA252)/AA227),"")</f>
        <v/>
      </c>
      <c r="AB265" s="87" t="str">
        <f t="shared" si="188"/>
        <v/>
      </c>
      <c r="AC265" s="87" t="str">
        <f t="shared" si="188"/>
        <v/>
      </c>
      <c r="AD265" s="87" t="str">
        <f t="shared" si="188"/>
        <v/>
      </c>
      <c r="AE265" s="87" t="str">
        <f t="shared" si="188"/>
        <v/>
      </c>
      <c r="AF265" s="87" t="str">
        <f t="shared" si="188"/>
        <v/>
      </c>
      <c r="AG265" s="87" t="str">
        <f t="shared" si="188"/>
        <v/>
      </c>
      <c r="AH265" s="87" t="str">
        <f t="shared" si="188"/>
        <v/>
      </c>
      <c r="AI265" s="87" t="str">
        <f t="shared" si="188"/>
        <v/>
      </c>
      <c r="AJ265" s="87" t="str">
        <f t="shared" si="188"/>
        <v/>
      </c>
      <c r="AK265" s="87" t="str">
        <f t="shared" si="188"/>
        <v/>
      </c>
      <c r="AL265" s="87" t="str">
        <f t="shared" si="188"/>
        <v/>
      </c>
      <c r="AM265" s="87" t="str">
        <f t="shared" si="188"/>
        <v/>
      </c>
      <c r="AN265" s="87" t="str">
        <f t="shared" si="188"/>
        <v/>
      </c>
      <c r="AO265" s="87" t="str">
        <f t="shared" si="188"/>
        <v/>
      </c>
      <c r="AP265" s="87" t="str">
        <f t="shared" si="188"/>
        <v/>
      </c>
      <c r="AQ265" s="87" t="str">
        <f t="shared" si="188"/>
        <v/>
      </c>
      <c r="AR265" s="87" t="str">
        <f t="shared" si="188"/>
        <v/>
      </c>
      <c r="AS265" s="87" t="str">
        <f t="shared" si="188"/>
        <v/>
      </c>
      <c r="AT265" s="87" t="str">
        <f t="shared" si="188"/>
        <v/>
      </c>
      <c r="AU265" s="87" t="str">
        <f t="shared" si="188"/>
        <v/>
      </c>
      <c r="AV265" s="87" t="str">
        <f t="shared" si="188"/>
        <v/>
      </c>
      <c r="AW265" s="87" t="str">
        <f t="shared" si="188"/>
        <v/>
      </c>
      <c r="AX265" s="87" t="str">
        <f t="shared" si="188"/>
        <v/>
      </c>
      <c r="AY265" s="87" t="str">
        <f t="shared" si="188"/>
        <v/>
      </c>
      <c r="AZ265" s="87" t="str">
        <f t="shared" si="188"/>
        <v/>
      </c>
      <c r="BA265" s="87" t="str">
        <f t="shared" si="188"/>
        <v/>
      </c>
      <c r="BB265" s="87" t="str">
        <f t="shared" si="188"/>
        <v/>
      </c>
      <c r="BC265" s="87" t="str">
        <f t="shared" si="188"/>
        <v/>
      </c>
      <c r="BD265" s="87" t="str">
        <f t="shared" si="188"/>
        <v/>
      </c>
      <c r="BE265" s="87" t="str">
        <f t="shared" si="188"/>
        <v/>
      </c>
      <c r="BF265" s="86" t="str">
        <f>IFERROR(((BF247+BF251)/BF226),"")</f>
        <v/>
      </c>
    </row>
    <row r="266" spans="15:58" ht="14.4" hidden="1" customHeight="1" x14ac:dyDescent="0.3">
      <c r="O266" s="287"/>
      <c r="P266" s="288"/>
      <c r="Q266" s="289"/>
      <c r="R266" s="277" t="s">
        <v>173</v>
      </c>
      <c r="S266" s="278"/>
      <c r="T266" s="278"/>
      <c r="U266" s="278"/>
      <c r="V266" s="278"/>
      <c r="W266" s="279"/>
      <c r="X266" s="73"/>
      <c r="Y266" s="73"/>
      <c r="Z266" s="73"/>
      <c r="AA266" s="87" t="str">
        <f t="shared" ref="AA266:BE266" si="189">IFERROR((AA240+AA244)/(AA227+AA240+AA244),"")</f>
        <v/>
      </c>
      <c r="AB266" s="87" t="str">
        <f t="shared" si="189"/>
        <v/>
      </c>
      <c r="AC266" s="87" t="str">
        <f t="shared" si="189"/>
        <v/>
      </c>
      <c r="AD266" s="87" t="str">
        <f t="shared" si="189"/>
        <v/>
      </c>
      <c r="AE266" s="87" t="str">
        <f t="shared" si="189"/>
        <v/>
      </c>
      <c r="AF266" s="87" t="str">
        <f t="shared" si="189"/>
        <v/>
      </c>
      <c r="AG266" s="87" t="str">
        <f t="shared" si="189"/>
        <v/>
      </c>
      <c r="AH266" s="87" t="str">
        <f t="shared" si="189"/>
        <v/>
      </c>
      <c r="AI266" s="87" t="str">
        <f t="shared" si="189"/>
        <v/>
      </c>
      <c r="AJ266" s="87" t="str">
        <f t="shared" si="189"/>
        <v/>
      </c>
      <c r="AK266" s="87" t="str">
        <f t="shared" si="189"/>
        <v/>
      </c>
      <c r="AL266" s="87" t="str">
        <f t="shared" si="189"/>
        <v/>
      </c>
      <c r="AM266" s="87" t="str">
        <f t="shared" si="189"/>
        <v/>
      </c>
      <c r="AN266" s="87" t="str">
        <f t="shared" si="189"/>
        <v/>
      </c>
      <c r="AO266" s="87" t="str">
        <f t="shared" si="189"/>
        <v/>
      </c>
      <c r="AP266" s="87" t="str">
        <f t="shared" si="189"/>
        <v/>
      </c>
      <c r="AQ266" s="87" t="str">
        <f t="shared" si="189"/>
        <v/>
      </c>
      <c r="AR266" s="87" t="str">
        <f t="shared" si="189"/>
        <v/>
      </c>
      <c r="AS266" s="87" t="str">
        <f t="shared" si="189"/>
        <v/>
      </c>
      <c r="AT266" s="87" t="str">
        <f t="shared" si="189"/>
        <v/>
      </c>
      <c r="AU266" s="87" t="str">
        <f t="shared" si="189"/>
        <v/>
      </c>
      <c r="AV266" s="87" t="str">
        <f t="shared" si="189"/>
        <v/>
      </c>
      <c r="AW266" s="87" t="str">
        <f t="shared" si="189"/>
        <v/>
      </c>
      <c r="AX266" s="87" t="str">
        <f t="shared" si="189"/>
        <v/>
      </c>
      <c r="AY266" s="87" t="str">
        <f t="shared" si="189"/>
        <v/>
      </c>
      <c r="AZ266" s="87" t="str">
        <f t="shared" si="189"/>
        <v/>
      </c>
      <c r="BA266" s="87" t="str">
        <f t="shared" si="189"/>
        <v/>
      </c>
      <c r="BB266" s="87" t="str">
        <f t="shared" si="189"/>
        <v/>
      </c>
      <c r="BC266" s="87" t="str">
        <f t="shared" si="189"/>
        <v/>
      </c>
      <c r="BD266" s="87" t="str">
        <f t="shared" si="189"/>
        <v/>
      </c>
      <c r="BE266" s="87" t="str">
        <f t="shared" si="189"/>
        <v/>
      </c>
      <c r="BF266" s="86" t="str">
        <f>IFERROR((BF239+BF243)/(BF226+BF239+BF243),"")</f>
        <v/>
      </c>
    </row>
    <row r="267" spans="15:58" ht="14.4" hidden="1" customHeight="1" x14ac:dyDescent="0.3">
      <c r="O267" s="287"/>
      <c r="P267" s="288"/>
      <c r="Q267" s="289"/>
      <c r="R267" s="277" t="s">
        <v>174</v>
      </c>
      <c r="S267" s="278"/>
      <c r="T267" s="278"/>
      <c r="U267" s="278"/>
      <c r="V267" s="278"/>
      <c r="W267" s="279"/>
      <c r="X267" s="73"/>
      <c r="Y267" s="73"/>
      <c r="Z267" s="73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AV267" s="64"/>
      <c r="AW267" s="64"/>
      <c r="AX267" s="64"/>
      <c r="AY267" s="64"/>
      <c r="AZ267" s="64"/>
      <c r="BA267" s="64"/>
      <c r="BB267" s="64"/>
      <c r="BC267" s="64"/>
      <c r="BD267" s="64"/>
      <c r="BE267" s="64"/>
      <c r="BF267" s="45"/>
    </row>
    <row r="268" spans="15:58" ht="14.4" hidden="1" customHeight="1" x14ac:dyDescent="0.3">
      <c r="O268" s="287"/>
      <c r="P268" s="288"/>
      <c r="Q268" s="289"/>
      <c r="R268" s="277" t="s">
        <v>175</v>
      </c>
      <c r="S268" s="278"/>
      <c r="T268" s="278"/>
      <c r="U268" s="278"/>
      <c r="V268" s="278"/>
      <c r="W268" s="279"/>
      <c r="X268" s="73"/>
      <c r="Y268" s="73"/>
      <c r="Z268" s="73"/>
      <c r="AA268" s="64" t="e">
        <f t="shared" ref="AA268:BE268" si="190">IF(AA227&lt;&gt;0,ROUNDUP(AA223*0.08,0),0)</f>
        <v>#VALUE!</v>
      </c>
      <c r="AB268" s="64" t="e">
        <f t="shared" si="190"/>
        <v>#VALUE!</v>
      </c>
      <c r="AC268" s="64" t="e">
        <f t="shared" si="190"/>
        <v>#VALUE!</v>
      </c>
      <c r="AD268" s="64" t="e">
        <f t="shared" si="190"/>
        <v>#VALUE!</v>
      </c>
      <c r="AE268" s="64" t="e">
        <f t="shared" si="190"/>
        <v>#VALUE!</v>
      </c>
      <c r="AF268" s="64" t="e">
        <f t="shared" si="190"/>
        <v>#VALUE!</v>
      </c>
      <c r="AG268" s="64" t="e">
        <f t="shared" si="190"/>
        <v>#VALUE!</v>
      </c>
      <c r="AH268" s="64" t="e">
        <f t="shared" si="190"/>
        <v>#VALUE!</v>
      </c>
      <c r="AI268" s="64" t="e">
        <f t="shared" si="190"/>
        <v>#VALUE!</v>
      </c>
      <c r="AJ268" s="64" t="e">
        <f t="shared" si="190"/>
        <v>#VALUE!</v>
      </c>
      <c r="AK268" s="64" t="e">
        <f t="shared" si="190"/>
        <v>#VALUE!</v>
      </c>
      <c r="AL268" s="64" t="e">
        <f t="shared" si="190"/>
        <v>#VALUE!</v>
      </c>
      <c r="AM268" s="64" t="e">
        <f t="shared" si="190"/>
        <v>#VALUE!</v>
      </c>
      <c r="AN268" s="64" t="e">
        <f t="shared" si="190"/>
        <v>#VALUE!</v>
      </c>
      <c r="AO268" s="64" t="e">
        <f t="shared" si="190"/>
        <v>#VALUE!</v>
      </c>
      <c r="AP268" s="64" t="e">
        <f t="shared" si="190"/>
        <v>#VALUE!</v>
      </c>
      <c r="AQ268" s="64" t="e">
        <f t="shared" si="190"/>
        <v>#VALUE!</v>
      </c>
      <c r="AR268" s="64" t="e">
        <f t="shared" si="190"/>
        <v>#VALUE!</v>
      </c>
      <c r="AS268" s="64" t="e">
        <f t="shared" si="190"/>
        <v>#VALUE!</v>
      </c>
      <c r="AT268" s="64" t="e">
        <f t="shared" si="190"/>
        <v>#VALUE!</v>
      </c>
      <c r="AU268" s="64" t="e">
        <f t="shared" si="190"/>
        <v>#VALUE!</v>
      </c>
      <c r="AV268" s="64" t="e">
        <f t="shared" si="190"/>
        <v>#VALUE!</v>
      </c>
      <c r="AW268" s="64" t="e">
        <f t="shared" si="190"/>
        <v>#VALUE!</v>
      </c>
      <c r="AX268" s="64" t="e">
        <f t="shared" si="190"/>
        <v>#VALUE!</v>
      </c>
      <c r="AY268" s="64" t="e">
        <f t="shared" si="190"/>
        <v>#VALUE!</v>
      </c>
      <c r="AZ268" s="64" t="e">
        <f t="shared" si="190"/>
        <v>#VALUE!</v>
      </c>
      <c r="BA268" s="64" t="e">
        <f t="shared" si="190"/>
        <v>#VALUE!</v>
      </c>
      <c r="BB268" s="64" t="e">
        <f t="shared" si="190"/>
        <v>#VALUE!</v>
      </c>
      <c r="BC268" s="64" t="e">
        <f t="shared" si="190"/>
        <v>#VALUE!</v>
      </c>
      <c r="BD268" s="64" t="e">
        <f t="shared" si="190"/>
        <v>#VALUE!</v>
      </c>
      <c r="BE268" s="64" t="e">
        <f t="shared" si="190"/>
        <v>#VALUE!</v>
      </c>
      <c r="BF268" s="45" t="e">
        <f>SUM(AA268:BE268)</f>
        <v>#VALUE!</v>
      </c>
    </row>
    <row r="269" spans="15:58" ht="14.4" hidden="1" customHeight="1" x14ac:dyDescent="0.3">
      <c r="O269" s="287"/>
      <c r="P269" s="288"/>
      <c r="Q269" s="289"/>
      <c r="R269" s="277"/>
      <c r="S269" s="278"/>
      <c r="T269" s="278"/>
      <c r="U269" s="278"/>
      <c r="V269" s="278"/>
      <c r="W269" s="279"/>
      <c r="X269" s="73"/>
      <c r="Y269" s="73"/>
      <c r="Z269" s="73"/>
      <c r="AA269" s="64" t="e">
        <f t="shared" ref="AA269:BE269" si="191">AA252+AA248+AA244+AA240</f>
        <v>#VALUE!</v>
      </c>
      <c r="AB269" s="64" t="e">
        <f t="shared" si="191"/>
        <v>#VALUE!</v>
      </c>
      <c r="AC269" s="64" t="e">
        <f t="shared" si="191"/>
        <v>#VALUE!</v>
      </c>
      <c r="AD269" s="64" t="e">
        <f t="shared" si="191"/>
        <v>#VALUE!</v>
      </c>
      <c r="AE269" s="64" t="e">
        <f t="shared" si="191"/>
        <v>#VALUE!</v>
      </c>
      <c r="AF269" s="64" t="e">
        <f t="shared" si="191"/>
        <v>#VALUE!</v>
      </c>
      <c r="AG269" s="64" t="e">
        <f t="shared" si="191"/>
        <v>#VALUE!</v>
      </c>
      <c r="AH269" s="64" t="e">
        <f t="shared" si="191"/>
        <v>#VALUE!</v>
      </c>
      <c r="AI269" s="64" t="e">
        <f t="shared" si="191"/>
        <v>#VALUE!</v>
      </c>
      <c r="AJ269" s="64" t="e">
        <f t="shared" si="191"/>
        <v>#VALUE!</v>
      </c>
      <c r="AK269" s="64" t="e">
        <f t="shared" si="191"/>
        <v>#VALUE!</v>
      </c>
      <c r="AL269" s="64" t="e">
        <f t="shared" si="191"/>
        <v>#VALUE!</v>
      </c>
      <c r="AM269" s="64" t="e">
        <f t="shared" si="191"/>
        <v>#VALUE!</v>
      </c>
      <c r="AN269" s="64" t="e">
        <f t="shared" si="191"/>
        <v>#VALUE!</v>
      </c>
      <c r="AO269" s="64" t="e">
        <f t="shared" si="191"/>
        <v>#VALUE!</v>
      </c>
      <c r="AP269" s="64" t="e">
        <f t="shared" si="191"/>
        <v>#VALUE!</v>
      </c>
      <c r="AQ269" s="64" t="e">
        <f t="shared" si="191"/>
        <v>#VALUE!</v>
      </c>
      <c r="AR269" s="64" t="e">
        <f t="shared" si="191"/>
        <v>#VALUE!</v>
      </c>
      <c r="AS269" s="64" t="e">
        <f t="shared" si="191"/>
        <v>#VALUE!</v>
      </c>
      <c r="AT269" s="64" t="e">
        <f t="shared" si="191"/>
        <v>#VALUE!</v>
      </c>
      <c r="AU269" s="64" t="e">
        <f t="shared" si="191"/>
        <v>#VALUE!</v>
      </c>
      <c r="AV269" s="64" t="e">
        <f t="shared" si="191"/>
        <v>#VALUE!</v>
      </c>
      <c r="AW269" s="64" t="e">
        <f t="shared" si="191"/>
        <v>#VALUE!</v>
      </c>
      <c r="AX269" s="64" t="e">
        <f t="shared" si="191"/>
        <v>#VALUE!</v>
      </c>
      <c r="AY269" s="64" t="e">
        <f t="shared" si="191"/>
        <v>#VALUE!</v>
      </c>
      <c r="AZ269" s="64" t="e">
        <f t="shared" si="191"/>
        <v>#VALUE!</v>
      </c>
      <c r="BA269" s="64" t="e">
        <f t="shared" si="191"/>
        <v>#VALUE!</v>
      </c>
      <c r="BB269" s="64" t="e">
        <f t="shared" si="191"/>
        <v>#VALUE!</v>
      </c>
      <c r="BC269" s="64" t="e">
        <f t="shared" si="191"/>
        <v>#VALUE!</v>
      </c>
      <c r="BD269" s="64" t="e">
        <f t="shared" si="191"/>
        <v>#VALUE!</v>
      </c>
      <c r="BE269" s="64" t="e">
        <f t="shared" si="191"/>
        <v>#VALUE!</v>
      </c>
      <c r="BF269" s="45" t="e">
        <f>SUM(AA269:BE269)</f>
        <v>#VALUE!</v>
      </c>
    </row>
    <row r="270" spans="15:58" ht="15" hidden="1" customHeight="1" thickBot="1" x14ac:dyDescent="0.35">
      <c r="O270" s="287"/>
      <c r="P270" s="288"/>
      <c r="Q270" s="289"/>
      <c r="R270" s="277" t="s">
        <v>176</v>
      </c>
      <c r="S270" s="278"/>
      <c r="T270" s="278"/>
      <c r="U270" s="278"/>
      <c r="V270" s="278"/>
      <c r="W270" s="279"/>
      <c r="X270" s="73"/>
      <c r="Y270" s="73"/>
      <c r="Z270" s="73"/>
      <c r="AA270" s="88" t="e">
        <f t="shared" ref="AA270:BF270" si="192">AA268-AA269</f>
        <v>#VALUE!</v>
      </c>
      <c r="AB270" s="88" t="e">
        <f t="shared" si="192"/>
        <v>#VALUE!</v>
      </c>
      <c r="AC270" s="88" t="e">
        <f t="shared" si="192"/>
        <v>#VALUE!</v>
      </c>
      <c r="AD270" s="88" t="e">
        <f t="shared" si="192"/>
        <v>#VALUE!</v>
      </c>
      <c r="AE270" s="88" t="e">
        <f t="shared" si="192"/>
        <v>#VALUE!</v>
      </c>
      <c r="AF270" s="88" t="e">
        <f t="shared" si="192"/>
        <v>#VALUE!</v>
      </c>
      <c r="AG270" s="88" t="e">
        <f t="shared" si="192"/>
        <v>#VALUE!</v>
      </c>
      <c r="AH270" s="88" t="e">
        <f t="shared" si="192"/>
        <v>#VALUE!</v>
      </c>
      <c r="AI270" s="88" t="e">
        <f t="shared" si="192"/>
        <v>#VALUE!</v>
      </c>
      <c r="AJ270" s="88" t="e">
        <f t="shared" si="192"/>
        <v>#VALUE!</v>
      </c>
      <c r="AK270" s="88" t="e">
        <f t="shared" si="192"/>
        <v>#VALUE!</v>
      </c>
      <c r="AL270" s="88" t="e">
        <f t="shared" si="192"/>
        <v>#VALUE!</v>
      </c>
      <c r="AM270" s="88" t="e">
        <f t="shared" si="192"/>
        <v>#VALUE!</v>
      </c>
      <c r="AN270" s="88" t="e">
        <f t="shared" si="192"/>
        <v>#VALUE!</v>
      </c>
      <c r="AO270" s="88" t="e">
        <f t="shared" si="192"/>
        <v>#VALUE!</v>
      </c>
      <c r="AP270" s="88" t="e">
        <f t="shared" si="192"/>
        <v>#VALUE!</v>
      </c>
      <c r="AQ270" s="88" t="e">
        <f t="shared" si="192"/>
        <v>#VALUE!</v>
      </c>
      <c r="AR270" s="88" t="e">
        <f t="shared" si="192"/>
        <v>#VALUE!</v>
      </c>
      <c r="AS270" s="88" t="e">
        <f t="shared" si="192"/>
        <v>#VALUE!</v>
      </c>
      <c r="AT270" s="88" t="e">
        <f t="shared" si="192"/>
        <v>#VALUE!</v>
      </c>
      <c r="AU270" s="88" t="e">
        <f t="shared" si="192"/>
        <v>#VALUE!</v>
      </c>
      <c r="AV270" s="88" t="e">
        <f t="shared" si="192"/>
        <v>#VALUE!</v>
      </c>
      <c r="AW270" s="88" t="e">
        <f t="shared" si="192"/>
        <v>#VALUE!</v>
      </c>
      <c r="AX270" s="88" t="e">
        <f t="shared" si="192"/>
        <v>#VALUE!</v>
      </c>
      <c r="AY270" s="88" t="e">
        <f t="shared" si="192"/>
        <v>#VALUE!</v>
      </c>
      <c r="AZ270" s="88" t="e">
        <f t="shared" si="192"/>
        <v>#VALUE!</v>
      </c>
      <c r="BA270" s="88" t="e">
        <f t="shared" si="192"/>
        <v>#VALUE!</v>
      </c>
      <c r="BB270" s="88" t="e">
        <f t="shared" si="192"/>
        <v>#VALUE!</v>
      </c>
      <c r="BC270" s="88" t="e">
        <f t="shared" si="192"/>
        <v>#VALUE!</v>
      </c>
      <c r="BD270" s="88" t="e">
        <f t="shared" si="192"/>
        <v>#VALUE!</v>
      </c>
      <c r="BE270" s="88" t="e">
        <f t="shared" si="192"/>
        <v>#VALUE!</v>
      </c>
      <c r="BF270" s="93" t="e">
        <f t="shared" si="192"/>
        <v>#VALUE!</v>
      </c>
    </row>
    <row r="271" spans="15:58" ht="14.4" hidden="1" customHeight="1" x14ac:dyDescent="0.3">
      <c r="O271" s="287"/>
      <c r="P271" s="288"/>
      <c r="Q271" s="289"/>
      <c r="R271" s="277" t="s">
        <v>177</v>
      </c>
      <c r="S271" s="278"/>
      <c r="T271" s="278"/>
      <c r="U271" s="278"/>
      <c r="V271" s="278"/>
      <c r="W271" s="279"/>
      <c r="X271" s="90"/>
      <c r="Y271" s="90"/>
      <c r="Z271" s="90"/>
      <c r="BF271" s="91"/>
    </row>
    <row r="272" spans="15:58" ht="15" hidden="1" customHeight="1" thickBot="1" x14ac:dyDescent="0.35">
      <c r="O272" s="290"/>
      <c r="P272" s="291"/>
      <c r="Q272" s="292"/>
      <c r="R272" s="277" t="s">
        <v>178</v>
      </c>
      <c r="S272" s="278"/>
      <c r="T272" s="278"/>
      <c r="U272" s="278"/>
      <c r="V272" s="278"/>
      <c r="W272" s="279"/>
      <c r="X272" s="90"/>
      <c r="Y272" s="90"/>
      <c r="Z272" s="90"/>
      <c r="BF272" s="91"/>
    </row>
    <row r="273" spans="15:59" ht="14.4" hidden="1" customHeight="1" x14ac:dyDescent="0.3">
      <c r="O273" s="1"/>
      <c r="AA273" s="54" t="e">
        <f t="shared" ref="AA273:BE273" si="193">COUNTIFS(AA11:AA33,"",$F$11:$F$16,$O$274)</f>
        <v>#VALUE!</v>
      </c>
      <c r="AB273" s="54" t="e">
        <f t="shared" si="193"/>
        <v>#VALUE!</v>
      </c>
      <c r="AC273" s="54" t="e">
        <f t="shared" si="193"/>
        <v>#VALUE!</v>
      </c>
      <c r="AD273" s="54" t="e">
        <f t="shared" si="193"/>
        <v>#VALUE!</v>
      </c>
      <c r="AE273" s="54" t="e">
        <f t="shared" si="193"/>
        <v>#VALUE!</v>
      </c>
      <c r="AF273" s="54" t="e">
        <f t="shared" si="193"/>
        <v>#VALUE!</v>
      </c>
      <c r="AG273" s="54" t="e">
        <f t="shared" si="193"/>
        <v>#VALUE!</v>
      </c>
      <c r="AH273" s="54" t="e">
        <f t="shared" si="193"/>
        <v>#VALUE!</v>
      </c>
      <c r="AI273" s="54" t="e">
        <f t="shared" si="193"/>
        <v>#VALUE!</v>
      </c>
      <c r="AJ273" s="54" t="e">
        <f t="shared" si="193"/>
        <v>#VALUE!</v>
      </c>
      <c r="AK273" s="54" t="e">
        <f t="shared" si="193"/>
        <v>#VALUE!</v>
      </c>
      <c r="AL273" s="54" t="e">
        <f t="shared" si="193"/>
        <v>#VALUE!</v>
      </c>
      <c r="AM273" s="54" t="e">
        <f t="shared" si="193"/>
        <v>#VALUE!</v>
      </c>
      <c r="AN273" s="54" t="e">
        <f t="shared" si="193"/>
        <v>#VALUE!</v>
      </c>
      <c r="AO273" s="54" t="e">
        <f t="shared" si="193"/>
        <v>#VALUE!</v>
      </c>
      <c r="AP273" s="54" t="e">
        <f t="shared" si="193"/>
        <v>#VALUE!</v>
      </c>
      <c r="AQ273" s="54" t="e">
        <f t="shared" si="193"/>
        <v>#VALUE!</v>
      </c>
      <c r="AR273" s="54" t="e">
        <f t="shared" si="193"/>
        <v>#VALUE!</v>
      </c>
      <c r="AS273" s="54" t="e">
        <f t="shared" si="193"/>
        <v>#VALUE!</v>
      </c>
      <c r="AT273" s="54" t="e">
        <f t="shared" si="193"/>
        <v>#VALUE!</v>
      </c>
      <c r="AU273" s="54" t="e">
        <f t="shared" si="193"/>
        <v>#VALUE!</v>
      </c>
      <c r="AV273" s="54" t="e">
        <f t="shared" si="193"/>
        <v>#VALUE!</v>
      </c>
      <c r="AW273" s="54" t="e">
        <f t="shared" si="193"/>
        <v>#VALUE!</v>
      </c>
      <c r="AX273" s="54" t="e">
        <f t="shared" si="193"/>
        <v>#VALUE!</v>
      </c>
      <c r="AY273" s="54" t="e">
        <f t="shared" si="193"/>
        <v>#VALUE!</v>
      </c>
      <c r="AZ273" s="54" t="e">
        <f t="shared" si="193"/>
        <v>#VALUE!</v>
      </c>
      <c r="BA273" s="54" t="e">
        <f t="shared" si="193"/>
        <v>#VALUE!</v>
      </c>
      <c r="BB273" s="54" t="e">
        <f t="shared" si="193"/>
        <v>#VALUE!</v>
      </c>
      <c r="BC273" s="54" t="e">
        <f t="shared" si="193"/>
        <v>#VALUE!</v>
      </c>
      <c r="BD273" s="54" t="e">
        <f t="shared" si="193"/>
        <v>#VALUE!</v>
      </c>
      <c r="BE273" s="54" t="e">
        <f t="shared" si="193"/>
        <v>#VALUE!</v>
      </c>
      <c r="BF273" s="45" t="str">
        <f>IFERROR(AVERAGE(AA273:BE273),"")</f>
        <v/>
      </c>
    </row>
    <row r="274" spans="15:59" ht="14.4" hidden="1" customHeight="1" x14ac:dyDescent="0.3">
      <c r="O274" s="295" t="s">
        <v>182</v>
      </c>
      <c r="P274" s="295"/>
      <c r="Q274" s="295"/>
      <c r="AA274" s="64" t="e">
        <f t="shared" ref="AA274:BE274" si="194">AA282+AA291+AA295+AA299+AA303+AA286+AA307</f>
        <v>#VALUE!</v>
      </c>
      <c r="AB274" s="64" t="e">
        <f t="shared" si="194"/>
        <v>#VALUE!</v>
      </c>
      <c r="AC274" s="64" t="e">
        <f t="shared" si="194"/>
        <v>#VALUE!</v>
      </c>
      <c r="AD274" s="64" t="e">
        <f t="shared" si="194"/>
        <v>#VALUE!</v>
      </c>
      <c r="AE274" s="64" t="e">
        <f t="shared" si="194"/>
        <v>#VALUE!</v>
      </c>
      <c r="AF274" s="64" t="e">
        <f t="shared" si="194"/>
        <v>#VALUE!</v>
      </c>
      <c r="AG274" s="64" t="e">
        <f t="shared" si="194"/>
        <v>#VALUE!</v>
      </c>
      <c r="AH274" s="64" t="e">
        <f t="shared" si="194"/>
        <v>#VALUE!</v>
      </c>
      <c r="AI274" s="64" t="e">
        <f t="shared" si="194"/>
        <v>#VALUE!</v>
      </c>
      <c r="AJ274" s="64" t="e">
        <f t="shared" si="194"/>
        <v>#VALUE!</v>
      </c>
      <c r="AK274" s="64" t="e">
        <f t="shared" si="194"/>
        <v>#VALUE!</v>
      </c>
      <c r="AL274" s="64" t="e">
        <f t="shared" si="194"/>
        <v>#VALUE!</v>
      </c>
      <c r="AM274" s="64" t="e">
        <f t="shared" si="194"/>
        <v>#VALUE!</v>
      </c>
      <c r="AN274" s="64" t="e">
        <f t="shared" si="194"/>
        <v>#VALUE!</v>
      </c>
      <c r="AO274" s="64" t="e">
        <f t="shared" si="194"/>
        <v>#VALUE!</v>
      </c>
      <c r="AP274" s="64" t="e">
        <f t="shared" si="194"/>
        <v>#VALUE!</v>
      </c>
      <c r="AQ274" s="64" t="e">
        <f t="shared" si="194"/>
        <v>#VALUE!</v>
      </c>
      <c r="AR274" s="64" t="e">
        <f t="shared" si="194"/>
        <v>#VALUE!</v>
      </c>
      <c r="AS274" s="64" t="e">
        <f t="shared" si="194"/>
        <v>#VALUE!</v>
      </c>
      <c r="AT274" s="64" t="e">
        <f t="shared" si="194"/>
        <v>#VALUE!</v>
      </c>
      <c r="AU274" s="64" t="e">
        <f t="shared" si="194"/>
        <v>#VALUE!</v>
      </c>
      <c r="AV274" s="64" t="e">
        <f t="shared" si="194"/>
        <v>#VALUE!</v>
      </c>
      <c r="AW274" s="64" t="e">
        <f t="shared" si="194"/>
        <v>#VALUE!</v>
      </c>
      <c r="AX274" s="64" t="e">
        <f t="shared" si="194"/>
        <v>#VALUE!</v>
      </c>
      <c r="AY274" s="64" t="e">
        <f t="shared" si="194"/>
        <v>#VALUE!</v>
      </c>
      <c r="AZ274" s="64" t="e">
        <f t="shared" si="194"/>
        <v>#VALUE!</v>
      </c>
      <c r="BA274" s="64" t="e">
        <f t="shared" si="194"/>
        <v>#VALUE!</v>
      </c>
      <c r="BB274" s="64" t="e">
        <f t="shared" si="194"/>
        <v>#VALUE!</v>
      </c>
      <c r="BC274" s="64" t="e">
        <f t="shared" si="194"/>
        <v>#VALUE!</v>
      </c>
      <c r="BD274" s="64" t="e">
        <f t="shared" si="194"/>
        <v>#VALUE!</v>
      </c>
      <c r="BE274" s="64" t="e">
        <f t="shared" si="194"/>
        <v>#VALUE!</v>
      </c>
      <c r="BF274" s="45" t="e">
        <f>MAX(AA274:BE274)</f>
        <v>#VALUE!</v>
      </c>
    </row>
    <row r="275" spans="15:59" ht="14.4" hidden="1" customHeight="1" x14ac:dyDescent="0.3">
      <c r="O275" s="284" t="str">
        <f>O274&amp;"'s  Team"</f>
        <v>Jehanzaib Rasul's  Team</v>
      </c>
      <c r="P275" s="285"/>
      <c r="Q275" s="286"/>
      <c r="R275" s="279" t="s">
        <v>27</v>
      </c>
      <c r="S275" s="280"/>
      <c r="T275" s="280"/>
      <c r="U275" s="280"/>
      <c r="V275" s="280"/>
      <c r="W275" s="280"/>
      <c r="X275" s="79"/>
      <c r="Y275" s="79"/>
      <c r="Z275" s="79"/>
      <c r="AA275" s="64" t="e">
        <f t="shared" ref="AA275:BE277" si="195">AA283+AA292+AA296+AA304+AA287+AA300+AA308</f>
        <v>#VALUE!</v>
      </c>
      <c r="AB275" s="64" t="e">
        <f t="shared" si="195"/>
        <v>#VALUE!</v>
      </c>
      <c r="AC275" s="64" t="e">
        <f t="shared" si="195"/>
        <v>#VALUE!</v>
      </c>
      <c r="AD275" s="64" t="e">
        <f t="shared" si="195"/>
        <v>#VALUE!</v>
      </c>
      <c r="AE275" s="64" t="e">
        <f t="shared" si="195"/>
        <v>#VALUE!</v>
      </c>
      <c r="AF275" s="64" t="e">
        <f t="shared" si="195"/>
        <v>#VALUE!</v>
      </c>
      <c r="AG275" s="64" t="e">
        <f t="shared" si="195"/>
        <v>#VALUE!</v>
      </c>
      <c r="AH275" s="64" t="e">
        <f t="shared" si="195"/>
        <v>#VALUE!</v>
      </c>
      <c r="AI275" s="64" t="e">
        <f t="shared" si="195"/>
        <v>#VALUE!</v>
      </c>
      <c r="AJ275" s="64" t="e">
        <f t="shared" si="195"/>
        <v>#VALUE!</v>
      </c>
      <c r="AK275" s="64" t="e">
        <f t="shared" si="195"/>
        <v>#VALUE!</v>
      </c>
      <c r="AL275" s="64" t="e">
        <f t="shared" si="195"/>
        <v>#VALUE!</v>
      </c>
      <c r="AM275" s="64" t="e">
        <f t="shared" si="195"/>
        <v>#VALUE!</v>
      </c>
      <c r="AN275" s="64" t="e">
        <f t="shared" si="195"/>
        <v>#VALUE!</v>
      </c>
      <c r="AO275" s="64" t="e">
        <f t="shared" si="195"/>
        <v>#VALUE!</v>
      </c>
      <c r="AP275" s="64" t="e">
        <f t="shared" si="195"/>
        <v>#VALUE!</v>
      </c>
      <c r="AQ275" s="64" t="e">
        <f t="shared" si="195"/>
        <v>#VALUE!</v>
      </c>
      <c r="AR275" s="64" t="e">
        <f t="shared" si="195"/>
        <v>#VALUE!</v>
      </c>
      <c r="AS275" s="64" t="e">
        <f t="shared" si="195"/>
        <v>#VALUE!</v>
      </c>
      <c r="AT275" s="64" t="e">
        <f t="shared" si="195"/>
        <v>#VALUE!</v>
      </c>
      <c r="AU275" s="64" t="e">
        <f t="shared" si="195"/>
        <v>#VALUE!</v>
      </c>
      <c r="AV275" s="64" t="e">
        <f t="shared" si="195"/>
        <v>#VALUE!</v>
      </c>
      <c r="AW275" s="64" t="e">
        <f t="shared" si="195"/>
        <v>#VALUE!</v>
      </c>
      <c r="AX275" s="64" t="e">
        <f t="shared" si="195"/>
        <v>#VALUE!</v>
      </c>
      <c r="AY275" s="64" t="e">
        <f t="shared" si="195"/>
        <v>#VALUE!</v>
      </c>
      <c r="AZ275" s="64" t="e">
        <f t="shared" si="195"/>
        <v>#VALUE!</v>
      </c>
      <c r="BA275" s="64" t="e">
        <f t="shared" si="195"/>
        <v>#VALUE!</v>
      </c>
      <c r="BB275" s="64" t="e">
        <f t="shared" si="195"/>
        <v>#VALUE!</v>
      </c>
      <c r="BC275" s="64" t="e">
        <f t="shared" si="195"/>
        <v>#VALUE!</v>
      </c>
      <c r="BD275" s="64" t="e">
        <f t="shared" si="195"/>
        <v>#VALUE!</v>
      </c>
      <c r="BE275" s="64" t="e">
        <f t="shared" si="195"/>
        <v>#VALUE!</v>
      </c>
      <c r="BF275" s="45" t="e">
        <f>MAX(AA275:BE275)</f>
        <v>#VALUE!</v>
      </c>
    </row>
    <row r="276" spans="15:59" ht="14.4" hidden="1" customHeight="1" x14ac:dyDescent="0.3">
      <c r="O276" s="287"/>
      <c r="P276" s="288"/>
      <c r="Q276" s="289"/>
      <c r="R276" s="279" t="s">
        <v>64</v>
      </c>
      <c r="S276" s="280"/>
      <c r="T276" s="280"/>
      <c r="U276" s="280"/>
      <c r="V276" s="280"/>
      <c r="W276" s="280"/>
      <c r="X276" s="79"/>
      <c r="Y276" s="79"/>
      <c r="Z276" s="79"/>
      <c r="AA276" s="64" t="e">
        <f t="shared" si="195"/>
        <v>#VALUE!</v>
      </c>
      <c r="AB276" s="64" t="e">
        <f t="shared" si="195"/>
        <v>#VALUE!</v>
      </c>
      <c r="AC276" s="64" t="e">
        <f t="shared" si="195"/>
        <v>#VALUE!</v>
      </c>
      <c r="AD276" s="64" t="e">
        <f t="shared" si="195"/>
        <v>#VALUE!</v>
      </c>
      <c r="AE276" s="64" t="e">
        <f t="shared" si="195"/>
        <v>#VALUE!</v>
      </c>
      <c r="AF276" s="64" t="e">
        <f t="shared" si="195"/>
        <v>#VALUE!</v>
      </c>
      <c r="AG276" s="64" t="e">
        <f t="shared" si="195"/>
        <v>#VALUE!</v>
      </c>
      <c r="AH276" s="64" t="e">
        <f t="shared" si="195"/>
        <v>#VALUE!</v>
      </c>
      <c r="AI276" s="64" t="e">
        <f t="shared" si="195"/>
        <v>#VALUE!</v>
      </c>
      <c r="AJ276" s="64" t="e">
        <f t="shared" si="195"/>
        <v>#VALUE!</v>
      </c>
      <c r="AK276" s="64" t="e">
        <f t="shared" si="195"/>
        <v>#VALUE!</v>
      </c>
      <c r="AL276" s="64" t="e">
        <f t="shared" si="195"/>
        <v>#VALUE!</v>
      </c>
      <c r="AM276" s="64" t="e">
        <f t="shared" si="195"/>
        <v>#VALUE!</v>
      </c>
      <c r="AN276" s="64" t="e">
        <f t="shared" si="195"/>
        <v>#VALUE!</v>
      </c>
      <c r="AO276" s="64" t="e">
        <f t="shared" si="195"/>
        <v>#VALUE!</v>
      </c>
      <c r="AP276" s="64" t="e">
        <f t="shared" si="195"/>
        <v>#VALUE!</v>
      </c>
      <c r="AQ276" s="64" t="e">
        <f t="shared" si="195"/>
        <v>#VALUE!</v>
      </c>
      <c r="AR276" s="64" t="e">
        <f t="shared" si="195"/>
        <v>#VALUE!</v>
      </c>
      <c r="AS276" s="64" t="e">
        <f t="shared" si="195"/>
        <v>#VALUE!</v>
      </c>
      <c r="AT276" s="64" t="e">
        <f t="shared" si="195"/>
        <v>#VALUE!</v>
      </c>
      <c r="AU276" s="64" t="e">
        <f t="shared" si="195"/>
        <v>#VALUE!</v>
      </c>
      <c r="AV276" s="64" t="e">
        <f t="shared" si="195"/>
        <v>#VALUE!</v>
      </c>
      <c r="AW276" s="64" t="e">
        <f t="shared" si="195"/>
        <v>#VALUE!</v>
      </c>
      <c r="AX276" s="64" t="e">
        <f t="shared" si="195"/>
        <v>#VALUE!</v>
      </c>
      <c r="AY276" s="64" t="e">
        <f t="shared" si="195"/>
        <v>#VALUE!</v>
      </c>
      <c r="AZ276" s="64" t="e">
        <f t="shared" si="195"/>
        <v>#VALUE!</v>
      </c>
      <c r="BA276" s="64" t="e">
        <f t="shared" si="195"/>
        <v>#VALUE!</v>
      </c>
      <c r="BB276" s="64" t="e">
        <f t="shared" si="195"/>
        <v>#VALUE!</v>
      </c>
      <c r="BC276" s="64" t="e">
        <f t="shared" si="195"/>
        <v>#VALUE!</v>
      </c>
      <c r="BD276" s="64" t="e">
        <f t="shared" si="195"/>
        <v>#VALUE!</v>
      </c>
      <c r="BE276" s="64" t="e">
        <f t="shared" si="195"/>
        <v>#VALUE!</v>
      </c>
      <c r="BF276" s="45" t="e">
        <f>MAX(AA276:BE276)</f>
        <v>#VALUE!</v>
      </c>
    </row>
    <row r="277" spans="15:59" ht="14.4" hidden="1" customHeight="1" x14ac:dyDescent="0.3">
      <c r="O277" s="287"/>
      <c r="P277" s="288"/>
      <c r="Q277" s="289"/>
      <c r="R277" s="279" t="s">
        <v>66</v>
      </c>
      <c r="S277" s="280"/>
      <c r="T277" s="280"/>
      <c r="U277" s="280"/>
      <c r="V277" s="280"/>
      <c r="W277" s="280"/>
      <c r="X277" s="79"/>
      <c r="Y277" s="79"/>
      <c r="Z277" s="79"/>
      <c r="AA277" s="64" t="e">
        <f t="shared" si="195"/>
        <v>#VALUE!</v>
      </c>
      <c r="AB277" s="64" t="e">
        <f t="shared" si="195"/>
        <v>#VALUE!</v>
      </c>
      <c r="AC277" s="64" t="e">
        <f t="shared" si="195"/>
        <v>#VALUE!</v>
      </c>
      <c r="AD277" s="64" t="e">
        <f t="shared" si="195"/>
        <v>#VALUE!</v>
      </c>
      <c r="AE277" s="64" t="e">
        <f t="shared" si="195"/>
        <v>#VALUE!</v>
      </c>
      <c r="AF277" s="64" t="e">
        <f t="shared" si="195"/>
        <v>#VALUE!</v>
      </c>
      <c r="AG277" s="64" t="e">
        <f t="shared" si="195"/>
        <v>#VALUE!</v>
      </c>
      <c r="AH277" s="64" t="e">
        <f t="shared" si="195"/>
        <v>#VALUE!</v>
      </c>
      <c r="AI277" s="64" t="e">
        <f t="shared" si="195"/>
        <v>#VALUE!</v>
      </c>
      <c r="AJ277" s="64" t="e">
        <f t="shared" si="195"/>
        <v>#VALUE!</v>
      </c>
      <c r="AK277" s="64" t="e">
        <f t="shared" si="195"/>
        <v>#VALUE!</v>
      </c>
      <c r="AL277" s="64" t="e">
        <f t="shared" si="195"/>
        <v>#VALUE!</v>
      </c>
      <c r="AM277" s="64" t="e">
        <f t="shared" si="195"/>
        <v>#VALUE!</v>
      </c>
      <c r="AN277" s="64" t="e">
        <f t="shared" si="195"/>
        <v>#VALUE!</v>
      </c>
      <c r="AO277" s="64" t="e">
        <f t="shared" si="195"/>
        <v>#VALUE!</v>
      </c>
      <c r="AP277" s="64" t="e">
        <f t="shared" si="195"/>
        <v>#VALUE!</v>
      </c>
      <c r="AQ277" s="64" t="e">
        <f t="shared" si="195"/>
        <v>#VALUE!</v>
      </c>
      <c r="AR277" s="64" t="e">
        <f t="shared" si="195"/>
        <v>#VALUE!</v>
      </c>
      <c r="AS277" s="64" t="e">
        <f t="shared" si="195"/>
        <v>#VALUE!</v>
      </c>
      <c r="AT277" s="64" t="e">
        <f t="shared" si="195"/>
        <v>#VALUE!</v>
      </c>
      <c r="AU277" s="64" t="e">
        <f t="shared" si="195"/>
        <v>#VALUE!</v>
      </c>
      <c r="AV277" s="64" t="e">
        <f t="shared" si="195"/>
        <v>#VALUE!</v>
      </c>
      <c r="AW277" s="64" t="e">
        <f t="shared" si="195"/>
        <v>#VALUE!</v>
      </c>
      <c r="AX277" s="64" t="e">
        <f t="shared" si="195"/>
        <v>#VALUE!</v>
      </c>
      <c r="AY277" s="64" t="e">
        <f t="shared" si="195"/>
        <v>#VALUE!</v>
      </c>
      <c r="AZ277" s="64" t="e">
        <f t="shared" si="195"/>
        <v>#VALUE!</v>
      </c>
      <c r="BA277" s="64" t="e">
        <f t="shared" si="195"/>
        <v>#VALUE!</v>
      </c>
      <c r="BB277" s="64" t="e">
        <f t="shared" si="195"/>
        <v>#VALUE!</v>
      </c>
      <c r="BC277" s="64" t="e">
        <f t="shared" si="195"/>
        <v>#VALUE!</v>
      </c>
      <c r="BD277" s="64" t="e">
        <f t="shared" si="195"/>
        <v>#VALUE!</v>
      </c>
      <c r="BE277" s="64" t="e">
        <f t="shared" si="195"/>
        <v>#VALUE!</v>
      </c>
      <c r="BF277" s="45" t="e">
        <f>MAX(AA277:BE277)</f>
        <v>#VALUE!</v>
      </c>
    </row>
    <row r="278" spans="15:59" ht="14.4" hidden="1" customHeight="1" x14ac:dyDescent="0.3">
      <c r="O278" s="287"/>
      <c r="P278" s="288"/>
      <c r="Q278" s="289"/>
      <c r="R278" s="279" t="s">
        <v>69</v>
      </c>
      <c r="S278" s="280"/>
      <c r="T278" s="280"/>
      <c r="U278" s="280"/>
      <c r="V278" s="280"/>
      <c r="W278" s="280"/>
      <c r="X278" s="79"/>
      <c r="Y278" s="79"/>
      <c r="Z278" s="79"/>
      <c r="AA278" s="64" t="e">
        <f t="shared" ref="AA278:BE278" si="196">AA282+AA299+AA303</f>
        <v>#VALUE!</v>
      </c>
      <c r="AB278" s="64" t="e">
        <f t="shared" si="196"/>
        <v>#VALUE!</v>
      </c>
      <c r="AC278" s="64" t="e">
        <f t="shared" si="196"/>
        <v>#VALUE!</v>
      </c>
      <c r="AD278" s="64" t="e">
        <f t="shared" si="196"/>
        <v>#VALUE!</v>
      </c>
      <c r="AE278" s="64" t="e">
        <f t="shared" si="196"/>
        <v>#VALUE!</v>
      </c>
      <c r="AF278" s="64" t="e">
        <f t="shared" si="196"/>
        <v>#VALUE!</v>
      </c>
      <c r="AG278" s="64" t="e">
        <f t="shared" si="196"/>
        <v>#VALUE!</v>
      </c>
      <c r="AH278" s="64" t="e">
        <f t="shared" si="196"/>
        <v>#VALUE!</v>
      </c>
      <c r="AI278" s="64" t="e">
        <f t="shared" si="196"/>
        <v>#VALUE!</v>
      </c>
      <c r="AJ278" s="64" t="e">
        <f t="shared" si="196"/>
        <v>#VALUE!</v>
      </c>
      <c r="AK278" s="64" t="e">
        <f t="shared" si="196"/>
        <v>#VALUE!</v>
      </c>
      <c r="AL278" s="64" t="e">
        <f t="shared" si="196"/>
        <v>#VALUE!</v>
      </c>
      <c r="AM278" s="64" t="e">
        <f t="shared" si="196"/>
        <v>#VALUE!</v>
      </c>
      <c r="AN278" s="64" t="e">
        <f t="shared" si="196"/>
        <v>#VALUE!</v>
      </c>
      <c r="AO278" s="64" t="e">
        <f t="shared" si="196"/>
        <v>#VALUE!</v>
      </c>
      <c r="AP278" s="64" t="e">
        <f t="shared" si="196"/>
        <v>#VALUE!</v>
      </c>
      <c r="AQ278" s="64" t="e">
        <f t="shared" si="196"/>
        <v>#VALUE!</v>
      </c>
      <c r="AR278" s="64" t="e">
        <f t="shared" si="196"/>
        <v>#VALUE!</v>
      </c>
      <c r="AS278" s="64" t="e">
        <f t="shared" si="196"/>
        <v>#VALUE!</v>
      </c>
      <c r="AT278" s="64" t="e">
        <f t="shared" si="196"/>
        <v>#VALUE!</v>
      </c>
      <c r="AU278" s="64" t="e">
        <f t="shared" si="196"/>
        <v>#VALUE!</v>
      </c>
      <c r="AV278" s="64" t="e">
        <f t="shared" si="196"/>
        <v>#VALUE!</v>
      </c>
      <c r="AW278" s="64" t="e">
        <f t="shared" si="196"/>
        <v>#VALUE!</v>
      </c>
      <c r="AX278" s="64" t="e">
        <f t="shared" si="196"/>
        <v>#VALUE!</v>
      </c>
      <c r="AY278" s="64" t="e">
        <f t="shared" si="196"/>
        <v>#VALUE!</v>
      </c>
      <c r="AZ278" s="64" t="e">
        <f t="shared" si="196"/>
        <v>#VALUE!</v>
      </c>
      <c r="BA278" s="64" t="e">
        <f t="shared" si="196"/>
        <v>#VALUE!</v>
      </c>
      <c r="BB278" s="64" t="e">
        <f t="shared" si="196"/>
        <v>#VALUE!</v>
      </c>
      <c r="BC278" s="64" t="e">
        <f t="shared" si="196"/>
        <v>#VALUE!</v>
      </c>
      <c r="BD278" s="64" t="e">
        <f t="shared" si="196"/>
        <v>#VALUE!</v>
      </c>
      <c r="BE278" s="64" t="e">
        <f t="shared" si="196"/>
        <v>#VALUE!</v>
      </c>
      <c r="BF278" s="45" t="e">
        <f t="shared" ref="BF278:BF289" si="197">SUM(AA278:BE278)</f>
        <v>#VALUE!</v>
      </c>
      <c r="BG278" s="78" t="e">
        <f>BF278-SUMIFS($N$11:$N$115,$F$11:$F$115,$O$274)</f>
        <v>#VALUE!</v>
      </c>
    </row>
    <row r="279" spans="15:59" ht="14.4" hidden="1" customHeight="1" x14ac:dyDescent="0.3">
      <c r="O279" s="287"/>
      <c r="P279" s="288"/>
      <c r="Q279" s="289"/>
      <c r="R279" s="279" t="s">
        <v>72</v>
      </c>
      <c r="S279" s="280"/>
      <c r="T279" s="280"/>
      <c r="U279" s="280"/>
      <c r="V279" s="280"/>
      <c r="W279" s="280"/>
      <c r="X279" s="79"/>
      <c r="Y279" s="79"/>
      <c r="Z279" s="79"/>
      <c r="AA279" s="74" t="e">
        <f t="shared" ref="AA279:BE279" si="198">AA280+(AA281/2)</f>
        <v>#VALUE!</v>
      </c>
      <c r="AB279" s="74" t="e">
        <f t="shared" si="198"/>
        <v>#VALUE!</v>
      </c>
      <c r="AC279" s="74" t="e">
        <f t="shared" si="198"/>
        <v>#VALUE!</v>
      </c>
      <c r="AD279" s="74" t="e">
        <f t="shared" si="198"/>
        <v>#VALUE!</v>
      </c>
      <c r="AE279" s="74" t="e">
        <f t="shared" si="198"/>
        <v>#VALUE!</v>
      </c>
      <c r="AF279" s="74" t="e">
        <f t="shared" si="198"/>
        <v>#VALUE!</v>
      </c>
      <c r="AG279" s="74" t="e">
        <f t="shared" si="198"/>
        <v>#VALUE!</v>
      </c>
      <c r="AH279" s="74" t="e">
        <f t="shared" si="198"/>
        <v>#VALUE!</v>
      </c>
      <c r="AI279" s="74" t="e">
        <f t="shared" si="198"/>
        <v>#VALUE!</v>
      </c>
      <c r="AJ279" s="74" t="e">
        <f t="shared" si="198"/>
        <v>#VALUE!</v>
      </c>
      <c r="AK279" s="74" t="e">
        <f t="shared" si="198"/>
        <v>#VALUE!</v>
      </c>
      <c r="AL279" s="74" t="e">
        <f t="shared" si="198"/>
        <v>#VALUE!</v>
      </c>
      <c r="AM279" s="74" t="e">
        <f t="shared" si="198"/>
        <v>#VALUE!</v>
      </c>
      <c r="AN279" s="74" t="e">
        <f t="shared" si="198"/>
        <v>#VALUE!</v>
      </c>
      <c r="AO279" s="74" t="e">
        <f t="shared" si="198"/>
        <v>#VALUE!</v>
      </c>
      <c r="AP279" s="74" t="e">
        <f t="shared" si="198"/>
        <v>#VALUE!</v>
      </c>
      <c r="AQ279" s="74" t="e">
        <f t="shared" si="198"/>
        <v>#VALUE!</v>
      </c>
      <c r="AR279" s="74" t="e">
        <f t="shared" si="198"/>
        <v>#VALUE!</v>
      </c>
      <c r="AS279" s="74" t="e">
        <f t="shared" si="198"/>
        <v>#VALUE!</v>
      </c>
      <c r="AT279" s="74" t="e">
        <f t="shared" si="198"/>
        <v>#VALUE!</v>
      </c>
      <c r="AU279" s="74" t="e">
        <f t="shared" si="198"/>
        <v>#VALUE!</v>
      </c>
      <c r="AV279" s="74" t="e">
        <f t="shared" si="198"/>
        <v>#VALUE!</v>
      </c>
      <c r="AW279" s="74" t="e">
        <f t="shared" si="198"/>
        <v>#VALUE!</v>
      </c>
      <c r="AX279" s="74" t="e">
        <f t="shared" si="198"/>
        <v>#VALUE!</v>
      </c>
      <c r="AY279" s="74" t="e">
        <f t="shared" si="198"/>
        <v>#VALUE!</v>
      </c>
      <c r="AZ279" s="74" t="e">
        <f t="shared" si="198"/>
        <v>#VALUE!</v>
      </c>
      <c r="BA279" s="74" t="e">
        <f t="shared" si="198"/>
        <v>#VALUE!</v>
      </c>
      <c r="BB279" s="74" t="e">
        <f t="shared" si="198"/>
        <v>#VALUE!</v>
      </c>
      <c r="BC279" s="74" t="e">
        <f t="shared" si="198"/>
        <v>#VALUE!</v>
      </c>
      <c r="BD279" s="74" t="e">
        <f t="shared" si="198"/>
        <v>#VALUE!</v>
      </c>
      <c r="BE279" s="74" t="e">
        <f t="shared" si="198"/>
        <v>#VALUE!</v>
      </c>
      <c r="BF279" s="75" t="e">
        <f t="shared" si="197"/>
        <v>#VALUE!</v>
      </c>
    </row>
    <row r="280" spans="15:59" ht="14.4" hidden="1" customHeight="1" x14ac:dyDescent="0.3">
      <c r="O280" s="287"/>
      <c r="P280" s="288"/>
      <c r="Q280" s="289"/>
      <c r="R280" s="279" t="s">
        <v>74</v>
      </c>
      <c r="S280" s="280"/>
      <c r="T280" s="280"/>
      <c r="U280" s="280"/>
      <c r="V280" s="280"/>
      <c r="W280" s="280"/>
      <c r="X280" s="79"/>
      <c r="Y280" s="79"/>
      <c r="Z280" s="79"/>
      <c r="AA280" s="64" t="e">
        <f t="shared" ref="AA280:BE281" si="199">AA284+AA301+AA305</f>
        <v>#VALUE!</v>
      </c>
      <c r="AB280" s="64" t="e">
        <f t="shared" si="199"/>
        <v>#VALUE!</v>
      </c>
      <c r="AC280" s="64" t="e">
        <f t="shared" si="199"/>
        <v>#VALUE!</v>
      </c>
      <c r="AD280" s="64" t="e">
        <f t="shared" si="199"/>
        <v>#VALUE!</v>
      </c>
      <c r="AE280" s="64" t="e">
        <f t="shared" si="199"/>
        <v>#VALUE!</v>
      </c>
      <c r="AF280" s="64" t="e">
        <f t="shared" si="199"/>
        <v>#VALUE!</v>
      </c>
      <c r="AG280" s="64" t="e">
        <f t="shared" si="199"/>
        <v>#VALUE!</v>
      </c>
      <c r="AH280" s="64" t="e">
        <f t="shared" si="199"/>
        <v>#VALUE!</v>
      </c>
      <c r="AI280" s="64" t="e">
        <f t="shared" si="199"/>
        <v>#VALUE!</v>
      </c>
      <c r="AJ280" s="64" t="e">
        <f t="shared" si="199"/>
        <v>#VALUE!</v>
      </c>
      <c r="AK280" s="64" t="e">
        <f t="shared" si="199"/>
        <v>#VALUE!</v>
      </c>
      <c r="AL280" s="64" t="e">
        <f t="shared" si="199"/>
        <v>#VALUE!</v>
      </c>
      <c r="AM280" s="64" t="e">
        <f t="shared" si="199"/>
        <v>#VALUE!</v>
      </c>
      <c r="AN280" s="64" t="e">
        <f t="shared" si="199"/>
        <v>#VALUE!</v>
      </c>
      <c r="AO280" s="64" t="e">
        <f t="shared" si="199"/>
        <v>#VALUE!</v>
      </c>
      <c r="AP280" s="64" t="e">
        <f t="shared" si="199"/>
        <v>#VALUE!</v>
      </c>
      <c r="AQ280" s="64" t="e">
        <f t="shared" si="199"/>
        <v>#VALUE!</v>
      </c>
      <c r="AR280" s="64" t="e">
        <f t="shared" si="199"/>
        <v>#VALUE!</v>
      </c>
      <c r="AS280" s="64" t="e">
        <f t="shared" si="199"/>
        <v>#VALUE!</v>
      </c>
      <c r="AT280" s="64" t="e">
        <f t="shared" si="199"/>
        <v>#VALUE!</v>
      </c>
      <c r="AU280" s="64" t="e">
        <f t="shared" si="199"/>
        <v>#VALUE!</v>
      </c>
      <c r="AV280" s="64" t="e">
        <f t="shared" si="199"/>
        <v>#VALUE!</v>
      </c>
      <c r="AW280" s="64" t="e">
        <f t="shared" si="199"/>
        <v>#VALUE!</v>
      </c>
      <c r="AX280" s="64" t="e">
        <f t="shared" si="199"/>
        <v>#VALUE!</v>
      </c>
      <c r="AY280" s="64" t="e">
        <f t="shared" si="199"/>
        <v>#VALUE!</v>
      </c>
      <c r="AZ280" s="64" t="e">
        <f t="shared" si="199"/>
        <v>#VALUE!</v>
      </c>
      <c r="BA280" s="64" t="e">
        <f t="shared" si="199"/>
        <v>#VALUE!</v>
      </c>
      <c r="BB280" s="64" t="e">
        <f t="shared" si="199"/>
        <v>#VALUE!</v>
      </c>
      <c r="BC280" s="64" t="e">
        <f t="shared" si="199"/>
        <v>#VALUE!</v>
      </c>
      <c r="BD280" s="64" t="e">
        <f t="shared" si="199"/>
        <v>#VALUE!</v>
      </c>
      <c r="BE280" s="64" t="e">
        <f t="shared" si="199"/>
        <v>#VALUE!</v>
      </c>
      <c r="BF280" s="45" t="e">
        <f t="shared" si="197"/>
        <v>#VALUE!</v>
      </c>
    </row>
    <row r="281" spans="15:59" ht="14.4" hidden="1" customHeight="1" x14ac:dyDescent="0.3">
      <c r="O281" s="287"/>
      <c r="P281" s="288"/>
      <c r="Q281" s="289"/>
      <c r="R281" s="279" t="s">
        <v>76</v>
      </c>
      <c r="S281" s="280"/>
      <c r="T281" s="280"/>
      <c r="U281" s="280"/>
      <c r="V281" s="280"/>
      <c r="W281" s="280"/>
      <c r="X281" s="79"/>
      <c r="Y281" s="79"/>
      <c r="Z281" s="79"/>
      <c r="AA281" s="64" t="e">
        <f t="shared" si="199"/>
        <v>#VALUE!</v>
      </c>
      <c r="AB281" s="64" t="e">
        <f t="shared" si="199"/>
        <v>#VALUE!</v>
      </c>
      <c r="AC281" s="64" t="e">
        <f t="shared" si="199"/>
        <v>#VALUE!</v>
      </c>
      <c r="AD281" s="64" t="e">
        <f t="shared" si="199"/>
        <v>#VALUE!</v>
      </c>
      <c r="AE281" s="64" t="e">
        <f t="shared" si="199"/>
        <v>#VALUE!</v>
      </c>
      <c r="AF281" s="64" t="e">
        <f t="shared" si="199"/>
        <v>#VALUE!</v>
      </c>
      <c r="AG281" s="64" t="e">
        <f t="shared" si="199"/>
        <v>#VALUE!</v>
      </c>
      <c r="AH281" s="64" t="e">
        <f t="shared" si="199"/>
        <v>#VALUE!</v>
      </c>
      <c r="AI281" s="64" t="e">
        <f t="shared" si="199"/>
        <v>#VALUE!</v>
      </c>
      <c r="AJ281" s="64" t="e">
        <f t="shared" si="199"/>
        <v>#VALUE!</v>
      </c>
      <c r="AK281" s="64" t="e">
        <f t="shared" si="199"/>
        <v>#VALUE!</v>
      </c>
      <c r="AL281" s="64" t="e">
        <f t="shared" si="199"/>
        <v>#VALUE!</v>
      </c>
      <c r="AM281" s="64" t="e">
        <f t="shared" si="199"/>
        <v>#VALUE!</v>
      </c>
      <c r="AN281" s="64" t="e">
        <f t="shared" si="199"/>
        <v>#VALUE!</v>
      </c>
      <c r="AO281" s="64" t="e">
        <f t="shared" si="199"/>
        <v>#VALUE!</v>
      </c>
      <c r="AP281" s="64" t="e">
        <f t="shared" si="199"/>
        <v>#VALUE!</v>
      </c>
      <c r="AQ281" s="64" t="e">
        <f t="shared" si="199"/>
        <v>#VALUE!</v>
      </c>
      <c r="AR281" s="64" t="e">
        <f t="shared" si="199"/>
        <v>#VALUE!</v>
      </c>
      <c r="AS281" s="64" t="e">
        <f t="shared" si="199"/>
        <v>#VALUE!</v>
      </c>
      <c r="AT281" s="64" t="e">
        <f t="shared" si="199"/>
        <v>#VALUE!</v>
      </c>
      <c r="AU281" s="64" t="e">
        <f t="shared" si="199"/>
        <v>#VALUE!</v>
      </c>
      <c r="AV281" s="64" t="e">
        <f t="shared" si="199"/>
        <v>#VALUE!</v>
      </c>
      <c r="AW281" s="64" t="e">
        <f t="shared" si="199"/>
        <v>#VALUE!</v>
      </c>
      <c r="AX281" s="64" t="e">
        <f t="shared" si="199"/>
        <v>#VALUE!</v>
      </c>
      <c r="AY281" s="64" t="e">
        <f t="shared" si="199"/>
        <v>#VALUE!</v>
      </c>
      <c r="AZ281" s="64" t="e">
        <f t="shared" si="199"/>
        <v>#VALUE!</v>
      </c>
      <c r="BA281" s="64" t="e">
        <f t="shared" si="199"/>
        <v>#VALUE!</v>
      </c>
      <c r="BB281" s="64" t="e">
        <f t="shared" si="199"/>
        <v>#VALUE!</v>
      </c>
      <c r="BC281" s="64" t="e">
        <f t="shared" si="199"/>
        <v>#VALUE!</v>
      </c>
      <c r="BD281" s="64" t="e">
        <f t="shared" si="199"/>
        <v>#VALUE!</v>
      </c>
      <c r="BE281" s="64" t="e">
        <f t="shared" si="199"/>
        <v>#VALUE!</v>
      </c>
      <c r="BF281" s="45" t="e">
        <f t="shared" si="197"/>
        <v>#VALUE!</v>
      </c>
    </row>
    <row r="282" spans="15:59" ht="14.4" hidden="1" customHeight="1" x14ac:dyDescent="0.3">
      <c r="O282" s="287"/>
      <c r="P282" s="288"/>
      <c r="Q282" s="289"/>
      <c r="R282" s="279" t="s">
        <v>79</v>
      </c>
      <c r="S282" s="280"/>
      <c r="T282" s="280"/>
      <c r="U282" s="280"/>
      <c r="V282" s="280"/>
      <c r="W282" s="280"/>
      <c r="X282" s="79"/>
      <c r="Y282" s="79"/>
      <c r="Z282" s="79"/>
      <c r="AA282" s="64" t="e">
        <f t="shared" ref="AA282:BE282" si="200">COUNTIFS($F$11:$F$16,$O$274,AA11:AA33,"P")+COUNTIFS($F$11:$F$16,$O$274,AA11:AA33,"RP")+COUNTIFS($F$11:$F$16,$O$274,AA11:AA33,"T-RP")+COUNTIFS($F$11:$F$16,$O$274,AA11:AA33,"T")+COUNTIFS($F$11:$F$16,$O$274,AA11:AA33,"MU")+COUNTIFS($F$11:$F$16,$O$274,AA11:AA33,"T-MU")+COUNTIFS($F$11:$F$16,$O$274,AA11:AA33,"EL")+COUNTIFS($F$11:$F$16,$O$274,AA11:AA33,"T-EL")+COUNTIFS($F$11:$F$16,$O$274,AA11:AA33,"EL-MU")+COUNTIFS($F$11:$F$16,$O$274,AA11:AA33,"TR")+COUNTIFS($F$11:$F$16,$O$274,AA11:AA33,"TR-MU")+COUNTIFS($F$11:$F$16,$O$274,AA11:AA33,"TR-EL")+COUNTIFS($F$11:$F$16,$O$274,AA11:AA33,"TR-T")</f>
        <v>#VALUE!</v>
      </c>
      <c r="AB282" s="64" t="e">
        <f t="shared" si="200"/>
        <v>#VALUE!</v>
      </c>
      <c r="AC282" s="64" t="e">
        <f t="shared" si="200"/>
        <v>#VALUE!</v>
      </c>
      <c r="AD282" s="64" t="e">
        <f t="shared" si="200"/>
        <v>#VALUE!</v>
      </c>
      <c r="AE282" s="64" t="e">
        <f t="shared" si="200"/>
        <v>#VALUE!</v>
      </c>
      <c r="AF282" s="64" t="e">
        <f t="shared" si="200"/>
        <v>#VALUE!</v>
      </c>
      <c r="AG282" s="64" t="e">
        <f t="shared" si="200"/>
        <v>#VALUE!</v>
      </c>
      <c r="AH282" s="64" t="e">
        <f t="shared" si="200"/>
        <v>#VALUE!</v>
      </c>
      <c r="AI282" s="64" t="e">
        <f t="shared" si="200"/>
        <v>#VALUE!</v>
      </c>
      <c r="AJ282" s="64" t="e">
        <f t="shared" si="200"/>
        <v>#VALUE!</v>
      </c>
      <c r="AK282" s="64" t="e">
        <f t="shared" si="200"/>
        <v>#VALUE!</v>
      </c>
      <c r="AL282" s="64" t="e">
        <f t="shared" si="200"/>
        <v>#VALUE!</v>
      </c>
      <c r="AM282" s="64" t="e">
        <f t="shared" si="200"/>
        <v>#VALUE!</v>
      </c>
      <c r="AN282" s="64" t="e">
        <f t="shared" si="200"/>
        <v>#VALUE!</v>
      </c>
      <c r="AO282" s="64" t="e">
        <f t="shared" si="200"/>
        <v>#VALUE!</v>
      </c>
      <c r="AP282" s="64" t="e">
        <f t="shared" si="200"/>
        <v>#VALUE!</v>
      </c>
      <c r="AQ282" s="64" t="e">
        <f t="shared" si="200"/>
        <v>#VALUE!</v>
      </c>
      <c r="AR282" s="64" t="e">
        <f t="shared" si="200"/>
        <v>#VALUE!</v>
      </c>
      <c r="AS282" s="64" t="e">
        <f t="shared" si="200"/>
        <v>#VALUE!</v>
      </c>
      <c r="AT282" s="64" t="e">
        <f t="shared" si="200"/>
        <v>#VALUE!</v>
      </c>
      <c r="AU282" s="64" t="e">
        <f t="shared" si="200"/>
        <v>#VALUE!</v>
      </c>
      <c r="AV282" s="64" t="e">
        <f t="shared" si="200"/>
        <v>#VALUE!</v>
      </c>
      <c r="AW282" s="64" t="e">
        <f t="shared" si="200"/>
        <v>#VALUE!</v>
      </c>
      <c r="AX282" s="64" t="e">
        <f t="shared" si="200"/>
        <v>#VALUE!</v>
      </c>
      <c r="AY282" s="64" t="e">
        <f t="shared" si="200"/>
        <v>#VALUE!</v>
      </c>
      <c r="AZ282" s="64" t="e">
        <f t="shared" si="200"/>
        <v>#VALUE!</v>
      </c>
      <c r="BA282" s="64" t="e">
        <f t="shared" si="200"/>
        <v>#VALUE!</v>
      </c>
      <c r="BB282" s="64" t="e">
        <f t="shared" si="200"/>
        <v>#VALUE!</v>
      </c>
      <c r="BC282" s="64" t="e">
        <f t="shared" si="200"/>
        <v>#VALUE!</v>
      </c>
      <c r="BD282" s="64" t="e">
        <f t="shared" si="200"/>
        <v>#VALUE!</v>
      </c>
      <c r="BE282" s="64" t="e">
        <f t="shared" si="200"/>
        <v>#VALUE!</v>
      </c>
      <c r="BF282" s="45" t="e">
        <f t="shared" si="197"/>
        <v>#VALUE!</v>
      </c>
      <c r="BG282" s="78" t="e">
        <f>BF282-SUMIFS($O$11:$O$115,$F$11:$F$115,$O$274)</f>
        <v>#VALUE!</v>
      </c>
    </row>
    <row r="283" spans="15:59" ht="14.4" hidden="1" customHeight="1" x14ac:dyDescent="0.3">
      <c r="O283" s="287"/>
      <c r="P283" s="288"/>
      <c r="Q283" s="289"/>
      <c r="R283" s="279" t="s">
        <v>81</v>
      </c>
      <c r="S283" s="280"/>
      <c r="T283" s="280"/>
      <c r="U283" s="280"/>
      <c r="V283" s="280"/>
      <c r="W283" s="280"/>
      <c r="X283" s="79"/>
      <c r="Y283" s="79"/>
      <c r="Z283" s="79"/>
      <c r="AA283" s="74" t="e">
        <f t="shared" ref="AA283:BE283" si="201">AA284+(AA285/2)</f>
        <v>#VALUE!</v>
      </c>
      <c r="AB283" s="74" t="e">
        <f t="shared" si="201"/>
        <v>#VALUE!</v>
      </c>
      <c r="AC283" s="74" t="e">
        <f t="shared" si="201"/>
        <v>#VALUE!</v>
      </c>
      <c r="AD283" s="74" t="e">
        <f t="shared" si="201"/>
        <v>#VALUE!</v>
      </c>
      <c r="AE283" s="74" t="e">
        <f t="shared" si="201"/>
        <v>#VALUE!</v>
      </c>
      <c r="AF283" s="74" t="e">
        <f t="shared" si="201"/>
        <v>#VALUE!</v>
      </c>
      <c r="AG283" s="74" t="e">
        <f t="shared" si="201"/>
        <v>#VALUE!</v>
      </c>
      <c r="AH283" s="74" t="e">
        <f t="shared" si="201"/>
        <v>#VALUE!</v>
      </c>
      <c r="AI283" s="74" t="e">
        <f t="shared" si="201"/>
        <v>#VALUE!</v>
      </c>
      <c r="AJ283" s="74" t="e">
        <f t="shared" si="201"/>
        <v>#VALUE!</v>
      </c>
      <c r="AK283" s="74" t="e">
        <f t="shared" si="201"/>
        <v>#VALUE!</v>
      </c>
      <c r="AL283" s="74" t="e">
        <f t="shared" si="201"/>
        <v>#VALUE!</v>
      </c>
      <c r="AM283" s="74" t="e">
        <f t="shared" si="201"/>
        <v>#VALUE!</v>
      </c>
      <c r="AN283" s="74" t="e">
        <f t="shared" si="201"/>
        <v>#VALUE!</v>
      </c>
      <c r="AO283" s="74" t="e">
        <f t="shared" si="201"/>
        <v>#VALUE!</v>
      </c>
      <c r="AP283" s="74" t="e">
        <f t="shared" si="201"/>
        <v>#VALUE!</v>
      </c>
      <c r="AQ283" s="74" t="e">
        <f t="shared" si="201"/>
        <v>#VALUE!</v>
      </c>
      <c r="AR283" s="74" t="e">
        <f t="shared" si="201"/>
        <v>#VALUE!</v>
      </c>
      <c r="AS283" s="74" t="e">
        <f t="shared" si="201"/>
        <v>#VALUE!</v>
      </c>
      <c r="AT283" s="74" t="e">
        <f t="shared" si="201"/>
        <v>#VALUE!</v>
      </c>
      <c r="AU283" s="74" t="e">
        <f t="shared" si="201"/>
        <v>#VALUE!</v>
      </c>
      <c r="AV283" s="74" t="e">
        <f t="shared" si="201"/>
        <v>#VALUE!</v>
      </c>
      <c r="AW283" s="74" t="e">
        <f t="shared" si="201"/>
        <v>#VALUE!</v>
      </c>
      <c r="AX283" s="74" t="e">
        <f t="shared" si="201"/>
        <v>#VALUE!</v>
      </c>
      <c r="AY283" s="74" t="e">
        <f t="shared" si="201"/>
        <v>#VALUE!</v>
      </c>
      <c r="AZ283" s="74" t="e">
        <f t="shared" si="201"/>
        <v>#VALUE!</v>
      </c>
      <c r="BA283" s="74" t="e">
        <f t="shared" si="201"/>
        <v>#VALUE!</v>
      </c>
      <c r="BB283" s="74" t="e">
        <f t="shared" si="201"/>
        <v>#VALUE!</v>
      </c>
      <c r="BC283" s="74" t="e">
        <f t="shared" si="201"/>
        <v>#VALUE!</v>
      </c>
      <c r="BD283" s="74" t="e">
        <f t="shared" si="201"/>
        <v>#VALUE!</v>
      </c>
      <c r="BE283" s="74" t="e">
        <f t="shared" si="201"/>
        <v>#VALUE!</v>
      </c>
      <c r="BF283" s="75" t="e">
        <f t="shared" si="197"/>
        <v>#VALUE!</v>
      </c>
    </row>
    <row r="284" spans="15:59" ht="14.4" hidden="1" customHeight="1" x14ac:dyDescent="0.3">
      <c r="O284" s="287"/>
      <c r="P284" s="288"/>
      <c r="Q284" s="289"/>
      <c r="R284" s="279" t="s">
        <v>15</v>
      </c>
      <c r="S284" s="280"/>
      <c r="T284" s="280"/>
      <c r="U284" s="280"/>
      <c r="V284" s="280"/>
      <c r="W284" s="280"/>
      <c r="X284" s="79"/>
      <c r="Y284" s="79"/>
      <c r="Z284" s="79"/>
      <c r="AA284" s="64" t="e">
        <f t="shared" ref="AA284:BE284" si="202">COUNTIFS($F$11:$F$16,$O$274,$L$11:$L$16,"FT",AA$11:AA$33,"P")+COUNTIFS($F$11:$F$16,$O$274,$L$11:$L$16,"FT",AA$11:AA$33,"RP")+COUNTIFS($F$11:$F$16,$O$274,$L$11:$L$16,"FT",AA$11:AA$33,"T-RP")+COUNTIFS($F$11:$F$16,$O$274,$L$11:$L$16,"FT",AA$11:AA$33,"T")+COUNTIFS($F$11:$F$16,$O$274,$L$11:$L$16,"FT",AA$11:AA$33,"MU")+COUNTIFS($F$11:$F$16,$O$274,$L$11:$L$16,"FT",AA$11:AA$33,"T-MU")+COUNTIFS($F$11:$F$16,$O$274,$L$11:$L$16,"FT",AA$11:AA$33,"EL")+COUNTIFS($F$11:$F$16,$O$274,$L$11:$L$16,"FT",AA$11:AA$33,"T-EL")+COUNTIFS($F$11:$F$16,$O$274,$L$11:$L$16,"FT",AA$11:AA$33,"EL-MU")+COUNTIFS($F$11:$F$16,$O$274,$L$11:$L$16,"FT",AA$11:AA$33,"TR")+COUNTIFS($F$11:$F$16,$O$274,$L$11:$L$16,"FT",AA$11:AA$33,"TR-MU")+COUNTIFS($F$11:$F$16,$O$274,$L$11:$L$16,"FT",AA$11:AA$33,"TR-EL")+COUNTIFS($F$11:$F$16,$O$274,$L$11:$L$16,"FT",AA$11:AA$33,"TR-T")</f>
        <v>#VALUE!</v>
      </c>
      <c r="AB284" s="64" t="e">
        <f t="shared" si="202"/>
        <v>#VALUE!</v>
      </c>
      <c r="AC284" s="64" t="e">
        <f t="shared" si="202"/>
        <v>#VALUE!</v>
      </c>
      <c r="AD284" s="64" t="e">
        <f t="shared" si="202"/>
        <v>#VALUE!</v>
      </c>
      <c r="AE284" s="64" t="e">
        <f t="shared" si="202"/>
        <v>#VALUE!</v>
      </c>
      <c r="AF284" s="64" t="e">
        <f t="shared" si="202"/>
        <v>#VALUE!</v>
      </c>
      <c r="AG284" s="64" t="e">
        <f t="shared" si="202"/>
        <v>#VALUE!</v>
      </c>
      <c r="AH284" s="64" t="e">
        <f t="shared" si="202"/>
        <v>#VALUE!</v>
      </c>
      <c r="AI284" s="64" t="e">
        <f t="shared" si="202"/>
        <v>#VALUE!</v>
      </c>
      <c r="AJ284" s="64" t="e">
        <f t="shared" si="202"/>
        <v>#VALUE!</v>
      </c>
      <c r="AK284" s="64" t="e">
        <f t="shared" si="202"/>
        <v>#VALUE!</v>
      </c>
      <c r="AL284" s="64" t="e">
        <f t="shared" si="202"/>
        <v>#VALUE!</v>
      </c>
      <c r="AM284" s="64" t="e">
        <f t="shared" si="202"/>
        <v>#VALUE!</v>
      </c>
      <c r="AN284" s="64" t="e">
        <f t="shared" si="202"/>
        <v>#VALUE!</v>
      </c>
      <c r="AO284" s="64" t="e">
        <f t="shared" si="202"/>
        <v>#VALUE!</v>
      </c>
      <c r="AP284" s="64" t="e">
        <f t="shared" si="202"/>
        <v>#VALUE!</v>
      </c>
      <c r="AQ284" s="64" t="e">
        <f t="shared" si="202"/>
        <v>#VALUE!</v>
      </c>
      <c r="AR284" s="64" t="e">
        <f t="shared" si="202"/>
        <v>#VALUE!</v>
      </c>
      <c r="AS284" s="64" t="e">
        <f t="shared" si="202"/>
        <v>#VALUE!</v>
      </c>
      <c r="AT284" s="64" t="e">
        <f t="shared" si="202"/>
        <v>#VALUE!</v>
      </c>
      <c r="AU284" s="64" t="e">
        <f t="shared" si="202"/>
        <v>#VALUE!</v>
      </c>
      <c r="AV284" s="64" t="e">
        <f t="shared" si="202"/>
        <v>#VALUE!</v>
      </c>
      <c r="AW284" s="64" t="e">
        <f t="shared" si="202"/>
        <v>#VALUE!</v>
      </c>
      <c r="AX284" s="64" t="e">
        <f t="shared" si="202"/>
        <v>#VALUE!</v>
      </c>
      <c r="AY284" s="64" t="e">
        <f t="shared" si="202"/>
        <v>#VALUE!</v>
      </c>
      <c r="AZ284" s="64" t="e">
        <f t="shared" si="202"/>
        <v>#VALUE!</v>
      </c>
      <c r="BA284" s="64" t="e">
        <f t="shared" si="202"/>
        <v>#VALUE!</v>
      </c>
      <c r="BB284" s="64" t="e">
        <f t="shared" si="202"/>
        <v>#VALUE!</v>
      </c>
      <c r="BC284" s="64" t="e">
        <f t="shared" si="202"/>
        <v>#VALUE!</v>
      </c>
      <c r="BD284" s="64" t="e">
        <f t="shared" si="202"/>
        <v>#VALUE!</v>
      </c>
      <c r="BE284" s="64" t="e">
        <f t="shared" si="202"/>
        <v>#VALUE!</v>
      </c>
      <c r="BF284" s="45" t="e">
        <f t="shared" si="197"/>
        <v>#VALUE!</v>
      </c>
    </row>
    <row r="285" spans="15:59" ht="14.4" hidden="1" customHeight="1" x14ac:dyDescent="0.3">
      <c r="O285" s="287"/>
      <c r="P285" s="288"/>
      <c r="Q285" s="289"/>
      <c r="R285" s="279" t="s">
        <v>84</v>
      </c>
      <c r="S285" s="280"/>
      <c r="T285" s="280"/>
      <c r="U285" s="280"/>
      <c r="V285" s="280"/>
      <c r="W285" s="280"/>
      <c r="X285" s="79"/>
      <c r="Y285" s="79"/>
      <c r="Z285" s="79"/>
      <c r="AA285" s="64" t="e">
        <f t="shared" ref="AA285:BE285" si="203">COUNTIFS($F$11:$F$16,$O$274,$L$11:$L$16,"HT",AA$11:AA$33,"P")+COUNTIFS($F$11:$F$16,$O$274,$L$11:$L$16,"HT",AA$11:AA$33,"RP")+COUNTIFS($F$11:$F$16,$O$274,$L$11:$L$16,"HT",AA$11:AA$33,"T-RP")+COUNTIFS($F$11:$F$16,$O$274,$L$11:$L$16,"HT",AA$11:AA$33,"T")+COUNTIFS($F$11:$F$16,$O$274,$L$11:$L$16,"HT",AA$11:AA$33,"MU")+COUNTIFS($F$11:$F$16,$O$274,$L$11:$L$16,"HT",AA$11:AA$33,"T-MU")+COUNTIFS($F$11:$F$16,$O$274,$L$11:$L$16,"HT",AA$11:AA$33,"EL")+COUNTIFS($F$11:$F$16,$O$274,$L$11:$L$16,"HT",AA$11:AA$33,"T-EL")+COUNTIFS($F$11:$F$16,$O$274,$L$11:$L$16,"HT",AA$11:AA$33,"EL-MU")+COUNTIFS($F$11:$F$16,$O$274,$L$11:$L$16,"HT",AA$11:AA$33,"TR")+COUNTIFS($F$11:$F$16,$O$274,$L$11:$L$16,"HT",AA$11:AA$33,"TR-MU")+COUNTIFS($F$11:$F$16,$O$274,$L$11:$L$16,"HT",AA$11:AA$33,"TR-EL")+COUNTIFS($F$11:$F$16,$O$274,$L$11:$L$16,"HT",AA$11:AA$33,"TR-T")</f>
        <v>#VALUE!</v>
      </c>
      <c r="AB285" s="64" t="e">
        <f t="shared" si="203"/>
        <v>#VALUE!</v>
      </c>
      <c r="AC285" s="64" t="e">
        <f t="shared" si="203"/>
        <v>#VALUE!</v>
      </c>
      <c r="AD285" s="64" t="e">
        <f t="shared" si="203"/>
        <v>#VALUE!</v>
      </c>
      <c r="AE285" s="64" t="e">
        <f t="shared" si="203"/>
        <v>#VALUE!</v>
      </c>
      <c r="AF285" s="64" t="e">
        <f t="shared" si="203"/>
        <v>#VALUE!</v>
      </c>
      <c r="AG285" s="64" t="e">
        <f t="shared" si="203"/>
        <v>#VALUE!</v>
      </c>
      <c r="AH285" s="64" t="e">
        <f t="shared" si="203"/>
        <v>#VALUE!</v>
      </c>
      <c r="AI285" s="64" t="e">
        <f t="shared" si="203"/>
        <v>#VALUE!</v>
      </c>
      <c r="AJ285" s="64" t="e">
        <f t="shared" si="203"/>
        <v>#VALUE!</v>
      </c>
      <c r="AK285" s="64" t="e">
        <f t="shared" si="203"/>
        <v>#VALUE!</v>
      </c>
      <c r="AL285" s="64" t="e">
        <f t="shared" si="203"/>
        <v>#VALUE!</v>
      </c>
      <c r="AM285" s="64" t="e">
        <f t="shared" si="203"/>
        <v>#VALUE!</v>
      </c>
      <c r="AN285" s="64" t="e">
        <f t="shared" si="203"/>
        <v>#VALUE!</v>
      </c>
      <c r="AO285" s="64" t="e">
        <f t="shared" si="203"/>
        <v>#VALUE!</v>
      </c>
      <c r="AP285" s="64" t="e">
        <f t="shared" si="203"/>
        <v>#VALUE!</v>
      </c>
      <c r="AQ285" s="64" t="e">
        <f t="shared" si="203"/>
        <v>#VALUE!</v>
      </c>
      <c r="AR285" s="64" t="e">
        <f t="shared" si="203"/>
        <v>#VALUE!</v>
      </c>
      <c r="AS285" s="64" t="e">
        <f t="shared" si="203"/>
        <v>#VALUE!</v>
      </c>
      <c r="AT285" s="64" t="e">
        <f t="shared" si="203"/>
        <v>#VALUE!</v>
      </c>
      <c r="AU285" s="64" t="e">
        <f t="shared" si="203"/>
        <v>#VALUE!</v>
      </c>
      <c r="AV285" s="64" t="e">
        <f t="shared" si="203"/>
        <v>#VALUE!</v>
      </c>
      <c r="AW285" s="64" t="e">
        <f t="shared" si="203"/>
        <v>#VALUE!</v>
      </c>
      <c r="AX285" s="64" t="e">
        <f t="shared" si="203"/>
        <v>#VALUE!</v>
      </c>
      <c r="AY285" s="64" t="e">
        <f t="shared" si="203"/>
        <v>#VALUE!</v>
      </c>
      <c r="AZ285" s="64" t="e">
        <f t="shared" si="203"/>
        <v>#VALUE!</v>
      </c>
      <c r="BA285" s="64" t="e">
        <f t="shared" si="203"/>
        <v>#VALUE!</v>
      </c>
      <c r="BB285" s="64" t="e">
        <f t="shared" si="203"/>
        <v>#VALUE!</v>
      </c>
      <c r="BC285" s="64" t="e">
        <f t="shared" si="203"/>
        <v>#VALUE!</v>
      </c>
      <c r="BD285" s="64" t="e">
        <f t="shared" si="203"/>
        <v>#VALUE!</v>
      </c>
      <c r="BE285" s="64" t="e">
        <f t="shared" si="203"/>
        <v>#VALUE!</v>
      </c>
      <c r="BF285" s="45" t="e">
        <f t="shared" si="197"/>
        <v>#VALUE!</v>
      </c>
    </row>
    <row r="286" spans="15:59" ht="14.4" hidden="1" customHeight="1" x14ac:dyDescent="0.3">
      <c r="O286" s="287"/>
      <c r="P286" s="288"/>
      <c r="Q286" s="289"/>
      <c r="R286" s="279" t="s">
        <v>87</v>
      </c>
      <c r="S286" s="280"/>
      <c r="T286" s="280"/>
      <c r="U286" s="280"/>
      <c r="V286" s="280"/>
      <c r="W286" s="280"/>
      <c r="X286" s="79"/>
      <c r="Y286" s="79"/>
      <c r="Z286" s="79"/>
      <c r="AA286" s="64" t="e">
        <f t="shared" ref="AA286:BE286" si="204">COUNTIFS($F$11:$F$16,$O$274,AA$11:AA$33,"OFF")+COUNTIFS($F$11:$F$16,$O$274,AA$11:AA$33,"TR-OFF")</f>
        <v>#VALUE!</v>
      </c>
      <c r="AB286" s="64" t="e">
        <f t="shared" si="204"/>
        <v>#VALUE!</v>
      </c>
      <c r="AC286" s="64" t="e">
        <f t="shared" si="204"/>
        <v>#VALUE!</v>
      </c>
      <c r="AD286" s="64" t="e">
        <f t="shared" si="204"/>
        <v>#VALUE!</v>
      </c>
      <c r="AE286" s="64" t="e">
        <f t="shared" si="204"/>
        <v>#VALUE!</v>
      </c>
      <c r="AF286" s="64" t="e">
        <f t="shared" si="204"/>
        <v>#VALUE!</v>
      </c>
      <c r="AG286" s="64" t="e">
        <f t="shared" si="204"/>
        <v>#VALUE!</v>
      </c>
      <c r="AH286" s="64" t="e">
        <f t="shared" si="204"/>
        <v>#VALUE!</v>
      </c>
      <c r="AI286" s="64" t="e">
        <f t="shared" si="204"/>
        <v>#VALUE!</v>
      </c>
      <c r="AJ286" s="64" t="e">
        <f t="shared" si="204"/>
        <v>#VALUE!</v>
      </c>
      <c r="AK286" s="64" t="e">
        <f t="shared" si="204"/>
        <v>#VALUE!</v>
      </c>
      <c r="AL286" s="64" t="e">
        <f t="shared" si="204"/>
        <v>#VALUE!</v>
      </c>
      <c r="AM286" s="64" t="e">
        <f t="shared" si="204"/>
        <v>#VALUE!</v>
      </c>
      <c r="AN286" s="64" t="e">
        <f t="shared" si="204"/>
        <v>#VALUE!</v>
      </c>
      <c r="AO286" s="64" t="e">
        <f t="shared" si="204"/>
        <v>#VALUE!</v>
      </c>
      <c r="AP286" s="64" t="e">
        <f t="shared" si="204"/>
        <v>#VALUE!</v>
      </c>
      <c r="AQ286" s="64" t="e">
        <f t="shared" si="204"/>
        <v>#VALUE!</v>
      </c>
      <c r="AR286" s="64" t="e">
        <f t="shared" si="204"/>
        <v>#VALUE!</v>
      </c>
      <c r="AS286" s="64" t="e">
        <f t="shared" si="204"/>
        <v>#VALUE!</v>
      </c>
      <c r="AT286" s="64" t="e">
        <f t="shared" si="204"/>
        <v>#VALUE!</v>
      </c>
      <c r="AU286" s="64" t="e">
        <f t="shared" si="204"/>
        <v>#VALUE!</v>
      </c>
      <c r="AV286" s="64" t="e">
        <f t="shared" si="204"/>
        <v>#VALUE!</v>
      </c>
      <c r="AW286" s="64" t="e">
        <f t="shared" si="204"/>
        <v>#VALUE!</v>
      </c>
      <c r="AX286" s="64" t="e">
        <f t="shared" si="204"/>
        <v>#VALUE!</v>
      </c>
      <c r="AY286" s="64" t="e">
        <f t="shared" si="204"/>
        <v>#VALUE!</v>
      </c>
      <c r="AZ286" s="64" t="e">
        <f t="shared" si="204"/>
        <v>#VALUE!</v>
      </c>
      <c r="BA286" s="64" t="e">
        <f t="shared" si="204"/>
        <v>#VALUE!</v>
      </c>
      <c r="BB286" s="64" t="e">
        <f t="shared" si="204"/>
        <v>#VALUE!</v>
      </c>
      <c r="BC286" s="64" t="e">
        <f t="shared" si="204"/>
        <v>#VALUE!</v>
      </c>
      <c r="BD286" s="64" t="e">
        <f t="shared" si="204"/>
        <v>#VALUE!</v>
      </c>
      <c r="BE286" s="64" t="e">
        <f t="shared" si="204"/>
        <v>#VALUE!</v>
      </c>
      <c r="BF286" s="45" t="e">
        <f t="shared" si="197"/>
        <v>#VALUE!</v>
      </c>
      <c r="BG286" s="78" t="e">
        <f>BF286-SUMIFS($Q$11:$Q$115,$F$11:$F$115,$O$274)</f>
        <v>#VALUE!</v>
      </c>
    </row>
    <row r="287" spans="15:59" ht="14.4" hidden="1" customHeight="1" x14ac:dyDescent="0.3">
      <c r="O287" s="287"/>
      <c r="P287" s="288"/>
      <c r="Q287" s="289"/>
      <c r="R287" s="279" t="s">
        <v>90</v>
      </c>
      <c r="S287" s="280"/>
      <c r="T287" s="280"/>
      <c r="U287" s="280"/>
      <c r="V287" s="280"/>
      <c r="W287" s="280"/>
      <c r="X287" s="79"/>
      <c r="Y287" s="79"/>
      <c r="Z287" s="79"/>
      <c r="AA287" s="74" t="e">
        <f t="shared" ref="AA287:BE287" si="205">AA288+(AA289/2)</f>
        <v>#VALUE!</v>
      </c>
      <c r="AB287" s="74" t="e">
        <f t="shared" si="205"/>
        <v>#VALUE!</v>
      </c>
      <c r="AC287" s="74" t="e">
        <f t="shared" si="205"/>
        <v>#VALUE!</v>
      </c>
      <c r="AD287" s="74" t="e">
        <f t="shared" si="205"/>
        <v>#VALUE!</v>
      </c>
      <c r="AE287" s="74" t="e">
        <f t="shared" si="205"/>
        <v>#VALUE!</v>
      </c>
      <c r="AF287" s="74" t="e">
        <f t="shared" si="205"/>
        <v>#VALUE!</v>
      </c>
      <c r="AG287" s="74" t="e">
        <f t="shared" si="205"/>
        <v>#VALUE!</v>
      </c>
      <c r="AH287" s="74" t="e">
        <f t="shared" si="205"/>
        <v>#VALUE!</v>
      </c>
      <c r="AI287" s="74" t="e">
        <f t="shared" si="205"/>
        <v>#VALUE!</v>
      </c>
      <c r="AJ287" s="74" t="e">
        <f t="shared" si="205"/>
        <v>#VALUE!</v>
      </c>
      <c r="AK287" s="74" t="e">
        <f t="shared" si="205"/>
        <v>#VALUE!</v>
      </c>
      <c r="AL287" s="74" t="e">
        <f t="shared" si="205"/>
        <v>#VALUE!</v>
      </c>
      <c r="AM287" s="74" t="e">
        <f t="shared" si="205"/>
        <v>#VALUE!</v>
      </c>
      <c r="AN287" s="74" t="e">
        <f t="shared" si="205"/>
        <v>#VALUE!</v>
      </c>
      <c r="AO287" s="74" t="e">
        <f t="shared" si="205"/>
        <v>#VALUE!</v>
      </c>
      <c r="AP287" s="74" t="e">
        <f t="shared" si="205"/>
        <v>#VALUE!</v>
      </c>
      <c r="AQ287" s="74" t="e">
        <f t="shared" si="205"/>
        <v>#VALUE!</v>
      </c>
      <c r="AR287" s="74" t="e">
        <f t="shared" si="205"/>
        <v>#VALUE!</v>
      </c>
      <c r="AS287" s="74" t="e">
        <f t="shared" si="205"/>
        <v>#VALUE!</v>
      </c>
      <c r="AT287" s="74" t="e">
        <f t="shared" si="205"/>
        <v>#VALUE!</v>
      </c>
      <c r="AU287" s="74" t="e">
        <f t="shared" si="205"/>
        <v>#VALUE!</v>
      </c>
      <c r="AV287" s="74" t="e">
        <f t="shared" si="205"/>
        <v>#VALUE!</v>
      </c>
      <c r="AW287" s="74" t="e">
        <f t="shared" si="205"/>
        <v>#VALUE!</v>
      </c>
      <c r="AX287" s="74" t="e">
        <f t="shared" si="205"/>
        <v>#VALUE!</v>
      </c>
      <c r="AY287" s="74" t="e">
        <f t="shared" si="205"/>
        <v>#VALUE!</v>
      </c>
      <c r="AZ287" s="74" t="e">
        <f t="shared" si="205"/>
        <v>#VALUE!</v>
      </c>
      <c r="BA287" s="74" t="e">
        <f t="shared" si="205"/>
        <v>#VALUE!</v>
      </c>
      <c r="BB287" s="74" t="e">
        <f t="shared" si="205"/>
        <v>#VALUE!</v>
      </c>
      <c r="BC287" s="74" t="e">
        <f t="shared" si="205"/>
        <v>#VALUE!</v>
      </c>
      <c r="BD287" s="74" t="e">
        <f t="shared" si="205"/>
        <v>#VALUE!</v>
      </c>
      <c r="BE287" s="74" t="e">
        <f t="shared" si="205"/>
        <v>#VALUE!</v>
      </c>
      <c r="BF287" s="75" t="e">
        <f t="shared" si="197"/>
        <v>#VALUE!</v>
      </c>
    </row>
    <row r="288" spans="15:59" ht="14.4" hidden="1" customHeight="1" x14ac:dyDescent="0.3">
      <c r="O288" s="287"/>
      <c r="P288" s="288"/>
      <c r="Q288" s="289"/>
      <c r="R288" s="279" t="s">
        <v>31</v>
      </c>
      <c r="S288" s="280"/>
      <c r="T288" s="280"/>
      <c r="U288" s="280"/>
      <c r="V288" s="280"/>
      <c r="W288" s="280"/>
      <c r="X288" s="79"/>
      <c r="Y288" s="79"/>
      <c r="Z288" s="79"/>
      <c r="AA288" s="64" t="e">
        <f t="shared" ref="AA288:BE288" si="206">COUNTIFS($F$11:$F$16,$O$274,$L$11:$L$16,"FT",AA$11:AA$33,"OFF")+COUNTIFS($F$11:$F$16,$O$274,$L$11:$L$16,"FT",AA$11:AA$33,"TR-OFF")</f>
        <v>#VALUE!</v>
      </c>
      <c r="AB288" s="64" t="e">
        <f t="shared" si="206"/>
        <v>#VALUE!</v>
      </c>
      <c r="AC288" s="64" t="e">
        <f t="shared" si="206"/>
        <v>#VALUE!</v>
      </c>
      <c r="AD288" s="64" t="e">
        <f t="shared" si="206"/>
        <v>#VALUE!</v>
      </c>
      <c r="AE288" s="64" t="e">
        <f t="shared" si="206"/>
        <v>#VALUE!</v>
      </c>
      <c r="AF288" s="64" t="e">
        <f t="shared" si="206"/>
        <v>#VALUE!</v>
      </c>
      <c r="AG288" s="64" t="e">
        <f t="shared" si="206"/>
        <v>#VALUE!</v>
      </c>
      <c r="AH288" s="64" t="e">
        <f t="shared" si="206"/>
        <v>#VALUE!</v>
      </c>
      <c r="AI288" s="64" t="e">
        <f t="shared" si="206"/>
        <v>#VALUE!</v>
      </c>
      <c r="AJ288" s="64" t="e">
        <f t="shared" si="206"/>
        <v>#VALUE!</v>
      </c>
      <c r="AK288" s="64" t="e">
        <f t="shared" si="206"/>
        <v>#VALUE!</v>
      </c>
      <c r="AL288" s="64" t="e">
        <f t="shared" si="206"/>
        <v>#VALUE!</v>
      </c>
      <c r="AM288" s="64" t="e">
        <f t="shared" si="206"/>
        <v>#VALUE!</v>
      </c>
      <c r="AN288" s="64" t="e">
        <f t="shared" si="206"/>
        <v>#VALUE!</v>
      </c>
      <c r="AO288" s="64" t="e">
        <f t="shared" si="206"/>
        <v>#VALUE!</v>
      </c>
      <c r="AP288" s="64" t="e">
        <f t="shared" si="206"/>
        <v>#VALUE!</v>
      </c>
      <c r="AQ288" s="64" t="e">
        <f t="shared" si="206"/>
        <v>#VALUE!</v>
      </c>
      <c r="AR288" s="64" t="e">
        <f t="shared" si="206"/>
        <v>#VALUE!</v>
      </c>
      <c r="AS288" s="64" t="e">
        <f t="shared" si="206"/>
        <v>#VALUE!</v>
      </c>
      <c r="AT288" s="64" t="e">
        <f t="shared" si="206"/>
        <v>#VALUE!</v>
      </c>
      <c r="AU288" s="64" t="e">
        <f t="shared" si="206"/>
        <v>#VALUE!</v>
      </c>
      <c r="AV288" s="64" t="e">
        <f t="shared" si="206"/>
        <v>#VALUE!</v>
      </c>
      <c r="AW288" s="64" t="e">
        <f t="shared" si="206"/>
        <v>#VALUE!</v>
      </c>
      <c r="AX288" s="64" t="e">
        <f t="shared" si="206"/>
        <v>#VALUE!</v>
      </c>
      <c r="AY288" s="64" t="e">
        <f t="shared" si="206"/>
        <v>#VALUE!</v>
      </c>
      <c r="AZ288" s="64" t="e">
        <f t="shared" si="206"/>
        <v>#VALUE!</v>
      </c>
      <c r="BA288" s="64" t="e">
        <f t="shared" si="206"/>
        <v>#VALUE!</v>
      </c>
      <c r="BB288" s="64" t="e">
        <f t="shared" si="206"/>
        <v>#VALUE!</v>
      </c>
      <c r="BC288" s="64" t="e">
        <f t="shared" si="206"/>
        <v>#VALUE!</v>
      </c>
      <c r="BD288" s="64" t="e">
        <f t="shared" si="206"/>
        <v>#VALUE!</v>
      </c>
      <c r="BE288" s="64" t="e">
        <f t="shared" si="206"/>
        <v>#VALUE!</v>
      </c>
      <c r="BF288" s="45" t="e">
        <f t="shared" si="197"/>
        <v>#VALUE!</v>
      </c>
    </row>
    <row r="289" spans="15:59" ht="14.4" hidden="1" customHeight="1" x14ac:dyDescent="0.3">
      <c r="O289" s="287"/>
      <c r="P289" s="288"/>
      <c r="Q289" s="289"/>
      <c r="R289" s="279" t="s">
        <v>95</v>
      </c>
      <c r="S289" s="280"/>
      <c r="T289" s="280"/>
      <c r="U289" s="280"/>
      <c r="V289" s="280"/>
      <c r="W289" s="280"/>
      <c r="X289" s="79"/>
      <c r="Y289" s="79"/>
      <c r="Z289" s="79"/>
      <c r="AA289" s="64" t="e">
        <f t="shared" ref="AA289:BE289" si="207">COUNTIFS($F$11:$F$16,$O$274,$L$11:$L$16,"HT",AA$11:AA$33,"OFF")+COUNTIFS($F$11:$F$16,$O$274,$L$11:$L$16,"HT",AA$11:AA$33,"TR-OFF")</f>
        <v>#VALUE!</v>
      </c>
      <c r="AB289" s="64" t="e">
        <f t="shared" si="207"/>
        <v>#VALUE!</v>
      </c>
      <c r="AC289" s="64" t="e">
        <f t="shared" si="207"/>
        <v>#VALUE!</v>
      </c>
      <c r="AD289" s="64" t="e">
        <f t="shared" si="207"/>
        <v>#VALUE!</v>
      </c>
      <c r="AE289" s="64" t="e">
        <f t="shared" si="207"/>
        <v>#VALUE!</v>
      </c>
      <c r="AF289" s="64" t="e">
        <f t="shared" si="207"/>
        <v>#VALUE!</v>
      </c>
      <c r="AG289" s="64" t="e">
        <f t="shared" si="207"/>
        <v>#VALUE!</v>
      </c>
      <c r="AH289" s="64" t="e">
        <f t="shared" si="207"/>
        <v>#VALUE!</v>
      </c>
      <c r="AI289" s="64" t="e">
        <f t="shared" si="207"/>
        <v>#VALUE!</v>
      </c>
      <c r="AJ289" s="64" t="e">
        <f t="shared" si="207"/>
        <v>#VALUE!</v>
      </c>
      <c r="AK289" s="64" t="e">
        <f t="shared" si="207"/>
        <v>#VALUE!</v>
      </c>
      <c r="AL289" s="64" t="e">
        <f t="shared" si="207"/>
        <v>#VALUE!</v>
      </c>
      <c r="AM289" s="64" t="e">
        <f t="shared" si="207"/>
        <v>#VALUE!</v>
      </c>
      <c r="AN289" s="64" t="e">
        <f t="shared" si="207"/>
        <v>#VALUE!</v>
      </c>
      <c r="AO289" s="64" t="e">
        <f t="shared" si="207"/>
        <v>#VALUE!</v>
      </c>
      <c r="AP289" s="64" t="e">
        <f t="shared" si="207"/>
        <v>#VALUE!</v>
      </c>
      <c r="AQ289" s="64" t="e">
        <f t="shared" si="207"/>
        <v>#VALUE!</v>
      </c>
      <c r="AR289" s="64" t="e">
        <f t="shared" si="207"/>
        <v>#VALUE!</v>
      </c>
      <c r="AS289" s="64" t="e">
        <f t="shared" si="207"/>
        <v>#VALUE!</v>
      </c>
      <c r="AT289" s="64" t="e">
        <f t="shared" si="207"/>
        <v>#VALUE!</v>
      </c>
      <c r="AU289" s="64" t="e">
        <f t="shared" si="207"/>
        <v>#VALUE!</v>
      </c>
      <c r="AV289" s="64" t="e">
        <f t="shared" si="207"/>
        <v>#VALUE!</v>
      </c>
      <c r="AW289" s="64" t="e">
        <f t="shared" si="207"/>
        <v>#VALUE!</v>
      </c>
      <c r="AX289" s="64" t="e">
        <f t="shared" si="207"/>
        <v>#VALUE!</v>
      </c>
      <c r="AY289" s="64" t="e">
        <f t="shared" si="207"/>
        <v>#VALUE!</v>
      </c>
      <c r="AZ289" s="64" t="e">
        <f t="shared" si="207"/>
        <v>#VALUE!</v>
      </c>
      <c r="BA289" s="64" t="e">
        <f t="shared" si="207"/>
        <v>#VALUE!</v>
      </c>
      <c r="BB289" s="64" t="e">
        <f t="shared" si="207"/>
        <v>#VALUE!</v>
      </c>
      <c r="BC289" s="64" t="e">
        <f t="shared" si="207"/>
        <v>#VALUE!</v>
      </c>
      <c r="BD289" s="64" t="e">
        <f t="shared" si="207"/>
        <v>#VALUE!</v>
      </c>
      <c r="BE289" s="64" t="e">
        <f t="shared" si="207"/>
        <v>#VALUE!</v>
      </c>
      <c r="BF289" s="45" t="e">
        <f t="shared" si="197"/>
        <v>#VALUE!</v>
      </c>
    </row>
    <row r="290" spans="15:59" ht="14.4" hidden="1" customHeight="1" x14ac:dyDescent="0.3">
      <c r="O290" s="287"/>
      <c r="P290" s="288"/>
      <c r="Q290" s="289"/>
      <c r="R290" s="279" t="s">
        <v>98</v>
      </c>
      <c r="S290" s="280"/>
      <c r="T290" s="280"/>
      <c r="U290" s="280"/>
      <c r="V290" s="280"/>
      <c r="W290" s="280"/>
      <c r="X290" s="79"/>
      <c r="Y290" s="79"/>
      <c r="Z290" s="79"/>
      <c r="AA290" s="64" t="e">
        <f t="shared" ref="AA290:BE290" si="208">COUNTIFS($F$11:$F$16,$O$274,AA$11:AA$33,"TR")+COUNTIFS($F$11:$F$16,$O$274,AA$11:AA$33,"TR-T")+COUNTIFS($F$11:$F$16,$O$274,AA$11:AA$33,"TR-OFF")+COUNTIFS($F$11:$F$16,$O$274,AA$11:AA$33,"TR-AU")+COUNTIFS($F$11:$F$16,$O$274,AA$11:AA$33,"TR-UC")+COUNTIFS($F$11:$F$16,$O$274,AA$11:AA$33,"TR-U")+COUNTIFS($F$11:$F$16,$O$274,AA$11:AA$33,"TR-NCNS")+COUNTIFS($F$11:$F$16,$O$274,AA$11:AA$33,"TR-MU")+COUNTIFS($F$11:$F$16,$O$274,AA$11:AA$33,"TR-EL")</f>
        <v>#VALUE!</v>
      </c>
      <c r="AB290" s="64" t="e">
        <f t="shared" si="208"/>
        <v>#VALUE!</v>
      </c>
      <c r="AC290" s="64" t="e">
        <f t="shared" si="208"/>
        <v>#VALUE!</v>
      </c>
      <c r="AD290" s="64" t="e">
        <f t="shared" si="208"/>
        <v>#VALUE!</v>
      </c>
      <c r="AE290" s="64" t="e">
        <f t="shared" si="208"/>
        <v>#VALUE!</v>
      </c>
      <c r="AF290" s="64" t="e">
        <f t="shared" si="208"/>
        <v>#VALUE!</v>
      </c>
      <c r="AG290" s="64" t="e">
        <f t="shared" si="208"/>
        <v>#VALUE!</v>
      </c>
      <c r="AH290" s="64" t="e">
        <f t="shared" si="208"/>
        <v>#VALUE!</v>
      </c>
      <c r="AI290" s="64" t="e">
        <f t="shared" si="208"/>
        <v>#VALUE!</v>
      </c>
      <c r="AJ290" s="64" t="e">
        <f t="shared" si="208"/>
        <v>#VALUE!</v>
      </c>
      <c r="AK290" s="64" t="e">
        <f t="shared" si="208"/>
        <v>#VALUE!</v>
      </c>
      <c r="AL290" s="64" t="e">
        <f t="shared" si="208"/>
        <v>#VALUE!</v>
      </c>
      <c r="AM290" s="64" t="e">
        <f t="shared" si="208"/>
        <v>#VALUE!</v>
      </c>
      <c r="AN290" s="64" t="e">
        <f t="shared" si="208"/>
        <v>#VALUE!</v>
      </c>
      <c r="AO290" s="64" t="e">
        <f t="shared" si="208"/>
        <v>#VALUE!</v>
      </c>
      <c r="AP290" s="64" t="e">
        <f t="shared" si="208"/>
        <v>#VALUE!</v>
      </c>
      <c r="AQ290" s="64" t="e">
        <f t="shared" si="208"/>
        <v>#VALUE!</v>
      </c>
      <c r="AR290" s="64" t="e">
        <f t="shared" si="208"/>
        <v>#VALUE!</v>
      </c>
      <c r="AS290" s="64" t="e">
        <f t="shared" si="208"/>
        <v>#VALUE!</v>
      </c>
      <c r="AT290" s="64" t="e">
        <f t="shared" si="208"/>
        <v>#VALUE!</v>
      </c>
      <c r="AU290" s="64" t="e">
        <f t="shared" si="208"/>
        <v>#VALUE!</v>
      </c>
      <c r="AV290" s="64" t="e">
        <f t="shared" si="208"/>
        <v>#VALUE!</v>
      </c>
      <c r="AW290" s="64" t="e">
        <f t="shared" si="208"/>
        <v>#VALUE!</v>
      </c>
      <c r="AX290" s="64" t="e">
        <f t="shared" si="208"/>
        <v>#VALUE!</v>
      </c>
      <c r="AY290" s="64" t="e">
        <f t="shared" si="208"/>
        <v>#VALUE!</v>
      </c>
      <c r="AZ290" s="64" t="e">
        <f t="shared" si="208"/>
        <v>#VALUE!</v>
      </c>
      <c r="BA290" s="64" t="e">
        <f t="shared" si="208"/>
        <v>#VALUE!</v>
      </c>
      <c r="BB290" s="64" t="e">
        <f t="shared" si="208"/>
        <v>#VALUE!</v>
      </c>
      <c r="BC290" s="64" t="e">
        <f t="shared" si="208"/>
        <v>#VALUE!</v>
      </c>
      <c r="BD290" s="64" t="e">
        <f t="shared" si="208"/>
        <v>#VALUE!</v>
      </c>
      <c r="BE290" s="64" t="e">
        <f t="shared" si="208"/>
        <v>#VALUE!</v>
      </c>
      <c r="BF290" s="45" t="e">
        <f>MAX(AA290:BE290)</f>
        <v>#VALUE!</v>
      </c>
    </row>
    <row r="291" spans="15:59" ht="14.4" hidden="1" customHeight="1" x14ac:dyDescent="0.3">
      <c r="O291" s="287"/>
      <c r="P291" s="288"/>
      <c r="Q291" s="289"/>
      <c r="R291" s="279" t="s">
        <v>101</v>
      </c>
      <c r="S291" s="280"/>
      <c r="T291" s="280"/>
      <c r="U291" s="280"/>
      <c r="V291" s="280"/>
      <c r="W291" s="280"/>
      <c r="X291" s="79"/>
      <c r="Y291" s="79"/>
      <c r="Z291" s="79"/>
      <c r="AA291" s="64" t="e">
        <f t="shared" ref="AA291:BE291" si="209">COUNTIFS($F$11:$F$16,$O$274,AA11:AA33,"Leave")+COUNTIFS($F$11:$F$16,$O$274,AA11:AA33,"CL")</f>
        <v>#VALUE!</v>
      </c>
      <c r="AB291" s="64" t="e">
        <f t="shared" si="209"/>
        <v>#VALUE!</v>
      </c>
      <c r="AC291" s="64" t="e">
        <f t="shared" si="209"/>
        <v>#VALUE!</v>
      </c>
      <c r="AD291" s="64" t="e">
        <f t="shared" si="209"/>
        <v>#VALUE!</v>
      </c>
      <c r="AE291" s="64" t="e">
        <f t="shared" si="209"/>
        <v>#VALUE!</v>
      </c>
      <c r="AF291" s="64" t="e">
        <f t="shared" si="209"/>
        <v>#VALUE!</v>
      </c>
      <c r="AG291" s="64" t="e">
        <f t="shared" si="209"/>
        <v>#VALUE!</v>
      </c>
      <c r="AH291" s="64" t="e">
        <f t="shared" si="209"/>
        <v>#VALUE!</v>
      </c>
      <c r="AI291" s="64" t="e">
        <f t="shared" si="209"/>
        <v>#VALUE!</v>
      </c>
      <c r="AJ291" s="64" t="e">
        <f t="shared" si="209"/>
        <v>#VALUE!</v>
      </c>
      <c r="AK291" s="64" t="e">
        <f t="shared" si="209"/>
        <v>#VALUE!</v>
      </c>
      <c r="AL291" s="64" t="e">
        <f t="shared" si="209"/>
        <v>#VALUE!</v>
      </c>
      <c r="AM291" s="64" t="e">
        <f t="shared" si="209"/>
        <v>#VALUE!</v>
      </c>
      <c r="AN291" s="64" t="e">
        <f t="shared" si="209"/>
        <v>#VALUE!</v>
      </c>
      <c r="AO291" s="64" t="e">
        <f t="shared" si="209"/>
        <v>#VALUE!</v>
      </c>
      <c r="AP291" s="64" t="e">
        <f t="shared" si="209"/>
        <v>#VALUE!</v>
      </c>
      <c r="AQ291" s="64" t="e">
        <f t="shared" si="209"/>
        <v>#VALUE!</v>
      </c>
      <c r="AR291" s="64" t="e">
        <f t="shared" si="209"/>
        <v>#VALUE!</v>
      </c>
      <c r="AS291" s="64" t="e">
        <f t="shared" si="209"/>
        <v>#VALUE!</v>
      </c>
      <c r="AT291" s="64" t="e">
        <f t="shared" si="209"/>
        <v>#VALUE!</v>
      </c>
      <c r="AU291" s="64" t="e">
        <f t="shared" si="209"/>
        <v>#VALUE!</v>
      </c>
      <c r="AV291" s="64" t="e">
        <f t="shared" si="209"/>
        <v>#VALUE!</v>
      </c>
      <c r="AW291" s="64" t="e">
        <f t="shared" si="209"/>
        <v>#VALUE!</v>
      </c>
      <c r="AX291" s="64" t="e">
        <f t="shared" si="209"/>
        <v>#VALUE!</v>
      </c>
      <c r="AY291" s="64" t="e">
        <f t="shared" si="209"/>
        <v>#VALUE!</v>
      </c>
      <c r="AZ291" s="64" t="e">
        <f t="shared" si="209"/>
        <v>#VALUE!</v>
      </c>
      <c r="BA291" s="64" t="e">
        <f t="shared" si="209"/>
        <v>#VALUE!</v>
      </c>
      <c r="BB291" s="64" t="e">
        <f t="shared" si="209"/>
        <v>#VALUE!</v>
      </c>
      <c r="BC291" s="64" t="e">
        <f t="shared" si="209"/>
        <v>#VALUE!</v>
      </c>
      <c r="BD291" s="64" t="e">
        <f t="shared" si="209"/>
        <v>#VALUE!</v>
      </c>
      <c r="BE291" s="64" t="e">
        <f t="shared" si="209"/>
        <v>#VALUE!</v>
      </c>
      <c r="BF291" s="45" t="e">
        <f t="shared" ref="BF291:BF306" si="210">SUM(AA291:BE291)</f>
        <v>#VALUE!</v>
      </c>
      <c r="BG291" s="78" t="e">
        <f>(BF291+BF295)-SUMIFS($U$11:$U$115,$F$11:$F$115,$O$274)</f>
        <v>#VALUE!</v>
      </c>
    </row>
    <row r="292" spans="15:59" ht="14.4" hidden="1" customHeight="1" x14ac:dyDescent="0.3">
      <c r="O292" s="287"/>
      <c r="P292" s="288"/>
      <c r="Q292" s="289"/>
      <c r="R292" s="279" t="s">
        <v>91</v>
      </c>
      <c r="S292" s="280"/>
      <c r="T292" s="280"/>
      <c r="U292" s="280"/>
      <c r="V292" s="280"/>
      <c r="W292" s="280"/>
      <c r="X292" s="79"/>
      <c r="Y292" s="79"/>
      <c r="Z292" s="79"/>
      <c r="AA292" s="74" t="e">
        <f t="shared" ref="AA292:BE292" si="211">AA293+(AA294/2)</f>
        <v>#VALUE!</v>
      </c>
      <c r="AB292" s="74" t="e">
        <f t="shared" si="211"/>
        <v>#VALUE!</v>
      </c>
      <c r="AC292" s="74" t="e">
        <f t="shared" si="211"/>
        <v>#VALUE!</v>
      </c>
      <c r="AD292" s="74" t="e">
        <f t="shared" si="211"/>
        <v>#VALUE!</v>
      </c>
      <c r="AE292" s="74" t="e">
        <f t="shared" si="211"/>
        <v>#VALUE!</v>
      </c>
      <c r="AF292" s="74" t="e">
        <f t="shared" si="211"/>
        <v>#VALUE!</v>
      </c>
      <c r="AG292" s="74" t="e">
        <f t="shared" si="211"/>
        <v>#VALUE!</v>
      </c>
      <c r="AH292" s="74" t="e">
        <f t="shared" si="211"/>
        <v>#VALUE!</v>
      </c>
      <c r="AI292" s="74" t="e">
        <f t="shared" si="211"/>
        <v>#VALUE!</v>
      </c>
      <c r="AJ292" s="74" t="e">
        <f t="shared" si="211"/>
        <v>#VALUE!</v>
      </c>
      <c r="AK292" s="74" t="e">
        <f t="shared" si="211"/>
        <v>#VALUE!</v>
      </c>
      <c r="AL292" s="74" t="e">
        <f t="shared" si="211"/>
        <v>#VALUE!</v>
      </c>
      <c r="AM292" s="74" t="e">
        <f t="shared" si="211"/>
        <v>#VALUE!</v>
      </c>
      <c r="AN292" s="74" t="e">
        <f t="shared" si="211"/>
        <v>#VALUE!</v>
      </c>
      <c r="AO292" s="74" t="e">
        <f t="shared" si="211"/>
        <v>#VALUE!</v>
      </c>
      <c r="AP292" s="74" t="e">
        <f t="shared" si="211"/>
        <v>#VALUE!</v>
      </c>
      <c r="AQ292" s="74" t="e">
        <f t="shared" si="211"/>
        <v>#VALUE!</v>
      </c>
      <c r="AR292" s="74" t="e">
        <f t="shared" si="211"/>
        <v>#VALUE!</v>
      </c>
      <c r="AS292" s="74" t="e">
        <f t="shared" si="211"/>
        <v>#VALUE!</v>
      </c>
      <c r="AT292" s="74" t="e">
        <f t="shared" si="211"/>
        <v>#VALUE!</v>
      </c>
      <c r="AU292" s="74" t="e">
        <f t="shared" si="211"/>
        <v>#VALUE!</v>
      </c>
      <c r="AV292" s="74" t="e">
        <f t="shared" si="211"/>
        <v>#VALUE!</v>
      </c>
      <c r="AW292" s="74" t="e">
        <f t="shared" si="211"/>
        <v>#VALUE!</v>
      </c>
      <c r="AX292" s="74" t="e">
        <f t="shared" si="211"/>
        <v>#VALUE!</v>
      </c>
      <c r="AY292" s="74" t="e">
        <f t="shared" si="211"/>
        <v>#VALUE!</v>
      </c>
      <c r="AZ292" s="74" t="e">
        <f t="shared" si="211"/>
        <v>#VALUE!</v>
      </c>
      <c r="BA292" s="74" t="e">
        <f t="shared" si="211"/>
        <v>#VALUE!</v>
      </c>
      <c r="BB292" s="74" t="e">
        <f t="shared" si="211"/>
        <v>#VALUE!</v>
      </c>
      <c r="BC292" s="74" t="e">
        <f t="shared" si="211"/>
        <v>#VALUE!</v>
      </c>
      <c r="BD292" s="74" t="e">
        <f t="shared" si="211"/>
        <v>#VALUE!</v>
      </c>
      <c r="BE292" s="74" t="e">
        <f t="shared" si="211"/>
        <v>#VALUE!</v>
      </c>
      <c r="BF292" s="75" t="e">
        <f t="shared" si="210"/>
        <v>#VALUE!</v>
      </c>
    </row>
    <row r="293" spans="15:59" ht="14.4" hidden="1" customHeight="1" x14ac:dyDescent="0.3">
      <c r="O293" s="287"/>
      <c r="P293" s="288"/>
      <c r="Q293" s="289"/>
      <c r="R293" s="279" t="s">
        <v>105</v>
      </c>
      <c r="S293" s="280"/>
      <c r="T293" s="280"/>
      <c r="U293" s="280"/>
      <c r="V293" s="280"/>
      <c r="W293" s="280"/>
      <c r="X293" s="79"/>
      <c r="Y293" s="79"/>
      <c r="Z293" s="79"/>
      <c r="AA293" s="64" t="e">
        <f t="shared" ref="AA293:BE293" si="212">COUNTIFS($F$11:$F$16,$O$274,$L$11:$L$16,"FT",AA$11:AA$33,"Leave")+COUNTIFS($F$11:$F$16,$O$274,$L$11:$L$16,"FT",AA$11:AA$33,"CL")</f>
        <v>#VALUE!</v>
      </c>
      <c r="AB293" s="64" t="e">
        <f t="shared" si="212"/>
        <v>#VALUE!</v>
      </c>
      <c r="AC293" s="64" t="e">
        <f t="shared" si="212"/>
        <v>#VALUE!</v>
      </c>
      <c r="AD293" s="64" t="e">
        <f t="shared" si="212"/>
        <v>#VALUE!</v>
      </c>
      <c r="AE293" s="64" t="e">
        <f t="shared" si="212"/>
        <v>#VALUE!</v>
      </c>
      <c r="AF293" s="64" t="e">
        <f t="shared" si="212"/>
        <v>#VALUE!</v>
      </c>
      <c r="AG293" s="64" t="e">
        <f t="shared" si="212"/>
        <v>#VALUE!</v>
      </c>
      <c r="AH293" s="64" t="e">
        <f t="shared" si="212"/>
        <v>#VALUE!</v>
      </c>
      <c r="AI293" s="64" t="e">
        <f t="shared" si="212"/>
        <v>#VALUE!</v>
      </c>
      <c r="AJ293" s="64" t="e">
        <f t="shared" si="212"/>
        <v>#VALUE!</v>
      </c>
      <c r="AK293" s="64" t="e">
        <f t="shared" si="212"/>
        <v>#VALUE!</v>
      </c>
      <c r="AL293" s="64" t="e">
        <f t="shared" si="212"/>
        <v>#VALUE!</v>
      </c>
      <c r="AM293" s="64" t="e">
        <f t="shared" si="212"/>
        <v>#VALUE!</v>
      </c>
      <c r="AN293" s="64" t="e">
        <f t="shared" si="212"/>
        <v>#VALUE!</v>
      </c>
      <c r="AO293" s="64" t="e">
        <f t="shared" si="212"/>
        <v>#VALUE!</v>
      </c>
      <c r="AP293" s="64" t="e">
        <f t="shared" si="212"/>
        <v>#VALUE!</v>
      </c>
      <c r="AQ293" s="64" t="e">
        <f t="shared" si="212"/>
        <v>#VALUE!</v>
      </c>
      <c r="AR293" s="64" t="e">
        <f t="shared" si="212"/>
        <v>#VALUE!</v>
      </c>
      <c r="AS293" s="64" t="e">
        <f t="shared" si="212"/>
        <v>#VALUE!</v>
      </c>
      <c r="AT293" s="64" t="e">
        <f t="shared" si="212"/>
        <v>#VALUE!</v>
      </c>
      <c r="AU293" s="64" t="e">
        <f t="shared" si="212"/>
        <v>#VALUE!</v>
      </c>
      <c r="AV293" s="64" t="e">
        <f t="shared" si="212"/>
        <v>#VALUE!</v>
      </c>
      <c r="AW293" s="64" t="e">
        <f t="shared" si="212"/>
        <v>#VALUE!</v>
      </c>
      <c r="AX293" s="64" t="e">
        <f t="shared" si="212"/>
        <v>#VALUE!</v>
      </c>
      <c r="AY293" s="64" t="e">
        <f t="shared" si="212"/>
        <v>#VALUE!</v>
      </c>
      <c r="AZ293" s="64" t="e">
        <f t="shared" si="212"/>
        <v>#VALUE!</v>
      </c>
      <c r="BA293" s="64" t="e">
        <f t="shared" si="212"/>
        <v>#VALUE!</v>
      </c>
      <c r="BB293" s="64" t="e">
        <f t="shared" si="212"/>
        <v>#VALUE!</v>
      </c>
      <c r="BC293" s="64" t="e">
        <f t="shared" si="212"/>
        <v>#VALUE!</v>
      </c>
      <c r="BD293" s="64" t="e">
        <f t="shared" si="212"/>
        <v>#VALUE!</v>
      </c>
      <c r="BE293" s="64" t="e">
        <f t="shared" si="212"/>
        <v>#VALUE!</v>
      </c>
      <c r="BF293" s="45" t="e">
        <f t="shared" si="210"/>
        <v>#VALUE!</v>
      </c>
    </row>
    <row r="294" spans="15:59" ht="14.4" hidden="1" customHeight="1" x14ac:dyDescent="0.3">
      <c r="O294" s="287"/>
      <c r="P294" s="288"/>
      <c r="Q294" s="289"/>
      <c r="R294" s="279" t="s">
        <v>111</v>
      </c>
      <c r="S294" s="280"/>
      <c r="T294" s="280"/>
      <c r="U294" s="280"/>
      <c r="V294" s="280"/>
      <c r="W294" s="280"/>
      <c r="X294" s="79"/>
      <c r="Y294" s="79"/>
      <c r="Z294" s="79"/>
      <c r="AA294" s="64" t="e">
        <f t="shared" ref="AA294:BE294" si="213">COUNTIFS($F$11:$F$16,$O$274,$L$11:$L$16,"HT",AA$11:AA$33,"Leave")+COUNTIFS($F$11:$F$16,$O$274,$L$11:$L$16,"HT",AA$11:AA$33,"CL")</f>
        <v>#VALUE!</v>
      </c>
      <c r="AB294" s="64" t="e">
        <f t="shared" si="213"/>
        <v>#VALUE!</v>
      </c>
      <c r="AC294" s="64" t="e">
        <f t="shared" si="213"/>
        <v>#VALUE!</v>
      </c>
      <c r="AD294" s="64" t="e">
        <f t="shared" si="213"/>
        <v>#VALUE!</v>
      </c>
      <c r="AE294" s="64" t="e">
        <f t="shared" si="213"/>
        <v>#VALUE!</v>
      </c>
      <c r="AF294" s="64" t="e">
        <f t="shared" si="213"/>
        <v>#VALUE!</v>
      </c>
      <c r="AG294" s="64" t="e">
        <f t="shared" si="213"/>
        <v>#VALUE!</v>
      </c>
      <c r="AH294" s="64" t="e">
        <f t="shared" si="213"/>
        <v>#VALUE!</v>
      </c>
      <c r="AI294" s="64" t="e">
        <f t="shared" si="213"/>
        <v>#VALUE!</v>
      </c>
      <c r="AJ294" s="64" t="e">
        <f t="shared" si="213"/>
        <v>#VALUE!</v>
      </c>
      <c r="AK294" s="64" t="e">
        <f t="shared" si="213"/>
        <v>#VALUE!</v>
      </c>
      <c r="AL294" s="64" t="e">
        <f t="shared" si="213"/>
        <v>#VALUE!</v>
      </c>
      <c r="AM294" s="64" t="e">
        <f t="shared" si="213"/>
        <v>#VALUE!</v>
      </c>
      <c r="AN294" s="64" t="e">
        <f t="shared" si="213"/>
        <v>#VALUE!</v>
      </c>
      <c r="AO294" s="64" t="e">
        <f t="shared" si="213"/>
        <v>#VALUE!</v>
      </c>
      <c r="AP294" s="64" t="e">
        <f t="shared" si="213"/>
        <v>#VALUE!</v>
      </c>
      <c r="AQ294" s="64" t="e">
        <f t="shared" si="213"/>
        <v>#VALUE!</v>
      </c>
      <c r="AR294" s="64" t="e">
        <f t="shared" si="213"/>
        <v>#VALUE!</v>
      </c>
      <c r="AS294" s="64" t="e">
        <f t="shared" si="213"/>
        <v>#VALUE!</v>
      </c>
      <c r="AT294" s="64" t="e">
        <f t="shared" si="213"/>
        <v>#VALUE!</v>
      </c>
      <c r="AU294" s="64" t="e">
        <f t="shared" si="213"/>
        <v>#VALUE!</v>
      </c>
      <c r="AV294" s="64" t="e">
        <f t="shared" si="213"/>
        <v>#VALUE!</v>
      </c>
      <c r="AW294" s="64" t="e">
        <f t="shared" si="213"/>
        <v>#VALUE!</v>
      </c>
      <c r="AX294" s="64" t="e">
        <f t="shared" si="213"/>
        <v>#VALUE!</v>
      </c>
      <c r="AY294" s="64" t="e">
        <f t="shared" si="213"/>
        <v>#VALUE!</v>
      </c>
      <c r="AZ294" s="64" t="e">
        <f t="shared" si="213"/>
        <v>#VALUE!</v>
      </c>
      <c r="BA294" s="64" t="e">
        <f t="shared" si="213"/>
        <v>#VALUE!</v>
      </c>
      <c r="BB294" s="64" t="e">
        <f t="shared" si="213"/>
        <v>#VALUE!</v>
      </c>
      <c r="BC294" s="64" t="e">
        <f t="shared" si="213"/>
        <v>#VALUE!</v>
      </c>
      <c r="BD294" s="64" t="e">
        <f t="shared" si="213"/>
        <v>#VALUE!</v>
      </c>
      <c r="BE294" s="64" t="e">
        <f t="shared" si="213"/>
        <v>#VALUE!</v>
      </c>
      <c r="BF294" s="45" t="e">
        <f t="shared" si="210"/>
        <v>#VALUE!</v>
      </c>
    </row>
    <row r="295" spans="15:59" ht="14.4" hidden="1" customHeight="1" x14ac:dyDescent="0.3">
      <c r="O295" s="287"/>
      <c r="P295" s="288"/>
      <c r="Q295" s="289"/>
      <c r="R295" s="279" t="s">
        <v>114</v>
      </c>
      <c r="S295" s="280"/>
      <c r="T295" s="280"/>
      <c r="U295" s="280"/>
      <c r="V295" s="280"/>
      <c r="W295" s="280"/>
      <c r="X295" s="79"/>
      <c r="Y295" s="79"/>
      <c r="Z295" s="79"/>
      <c r="AA295" s="64" t="e">
        <f t="shared" ref="AA295:BE295" si="214">COUNTIFS($F$11:$F$16,$O$274,AA11:AA33,"AU")+COUNTIFS($F$11:$F$16,$O$274,AA11:AA33,"TR-AU")</f>
        <v>#VALUE!</v>
      </c>
      <c r="AB295" s="64" t="e">
        <f t="shared" si="214"/>
        <v>#VALUE!</v>
      </c>
      <c r="AC295" s="64" t="e">
        <f t="shared" si="214"/>
        <v>#VALUE!</v>
      </c>
      <c r="AD295" s="64" t="e">
        <f t="shared" si="214"/>
        <v>#VALUE!</v>
      </c>
      <c r="AE295" s="64" t="e">
        <f t="shared" si="214"/>
        <v>#VALUE!</v>
      </c>
      <c r="AF295" s="64" t="e">
        <f t="shared" si="214"/>
        <v>#VALUE!</v>
      </c>
      <c r="AG295" s="64" t="e">
        <f t="shared" si="214"/>
        <v>#VALUE!</v>
      </c>
      <c r="AH295" s="64" t="e">
        <f t="shared" si="214"/>
        <v>#VALUE!</v>
      </c>
      <c r="AI295" s="64" t="e">
        <f t="shared" si="214"/>
        <v>#VALUE!</v>
      </c>
      <c r="AJ295" s="64" t="e">
        <f t="shared" si="214"/>
        <v>#VALUE!</v>
      </c>
      <c r="AK295" s="64" t="e">
        <f t="shared" si="214"/>
        <v>#VALUE!</v>
      </c>
      <c r="AL295" s="64" t="e">
        <f t="shared" si="214"/>
        <v>#VALUE!</v>
      </c>
      <c r="AM295" s="64" t="e">
        <f t="shared" si="214"/>
        <v>#VALUE!</v>
      </c>
      <c r="AN295" s="64" t="e">
        <f t="shared" si="214"/>
        <v>#VALUE!</v>
      </c>
      <c r="AO295" s="64" t="e">
        <f t="shared" si="214"/>
        <v>#VALUE!</v>
      </c>
      <c r="AP295" s="64" t="e">
        <f t="shared" si="214"/>
        <v>#VALUE!</v>
      </c>
      <c r="AQ295" s="64" t="e">
        <f t="shared" si="214"/>
        <v>#VALUE!</v>
      </c>
      <c r="AR295" s="64" t="e">
        <f t="shared" si="214"/>
        <v>#VALUE!</v>
      </c>
      <c r="AS295" s="64" t="e">
        <f t="shared" si="214"/>
        <v>#VALUE!</v>
      </c>
      <c r="AT295" s="64" t="e">
        <f t="shared" si="214"/>
        <v>#VALUE!</v>
      </c>
      <c r="AU295" s="64" t="e">
        <f t="shared" si="214"/>
        <v>#VALUE!</v>
      </c>
      <c r="AV295" s="64" t="e">
        <f t="shared" si="214"/>
        <v>#VALUE!</v>
      </c>
      <c r="AW295" s="64" t="e">
        <f t="shared" si="214"/>
        <v>#VALUE!</v>
      </c>
      <c r="AX295" s="64" t="e">
        <f t="shared" si="214"/>
        <v>#VALUE!</v>
      </c>
      <c r="AY295" s="64" t="e">
        <f t="shared" si="214"/>
        <v>#VALUE!</v>
      </c>
      <c r="AZ295" s="64" t="e">
        <f t="shared" si="214"/>
        <v>#VALUE!</v>
      </c>
      <c r="BA295" s="64" t="e">
        <f t="shared" si="214"/>
        <v>#VALUE!</v>
      </c>
      <c r="BB295" s="64" t="e">
        <f t="shared" si="214"/>
        <v>#VALUE!</v>
      </c>
      <c r="BC295" s="64" t="e">
        <f t="shared" si="214"/>
        <v>#VALUE!</v>
      </c>
      <c r="BD295" s="64" t="e">
        <f t="shared" si="214"/>
        <v>#VALUE!</v>
      </c>
      <c r="BE295" s="64" t="e">
        <f t="shared" si="214"/>
        <v>#VALUE!</v>
      </c>
      <c r="BF295" s="45" t="e">
        <f t="shared" si="210"/>
        <v>#VALUE!</v>
      </c>
    </row>
    <row r="296" spans="15:59" ht="14.4" hidden="1" customHeight="1" x14ac:dyDescent="0.3">
      <c r="O296" s="287"/>
      <c r="P296" s="288"/>
      <c r="Q296" s="289"/>
      <c r="R296" s="279" t="s">
        <v>118</v>
      </c>
      <c r="S296" s="280"/>
      <c r="T296" s="280"/>
      <c r="U296" s="280"/>
      <c r="V296" s="280"/>
      <c r="W296" s="280"/>
      <c r="X296" s="79"/>
      <c r="Y296" s="79"/>
      <c r="Z296" s="79"/>
      <c r="AA296" s="74" t="e">
        <f t="shared" ref="AA296:BE296" si="215">AA297+(AA298/2)</f>
        <v>#VALUE!</v>
      </c>
      <c r="AB296" s="74" t="e">
        <f t="shared" si="215"/>
        <v>#VALUE!</v>
      </c>
      <c r="AC296" s="74" t="e">
        <f t="shared" si="215"/>
        <v>#VALUE!</v>
      </c>
      <c r="AD296" s="74" t="e">
        <f t="shared" si="215"/>
        <v>#VALUE!</v>
      </c>
      <c r="AE296" s="74" t="e">
        <f t="shared" si="215"/>
        <v>#VALUE!</v>
      </c>
      <c r="AF296" s="74" t="e">
        <f t="shared" si="215"/>
        <v>#VALUE!</v>
      </c>
      <c r="AG296" s="74" t="e">
        <f t="shared" si="215"/>
        <v>#VALUE!</v>
      </c>
      <c r="AH296" s="74" t="e">
        <f t="shared" si="215"/>
        <v>#VALUE!</v>
      </c>
      <c r="AI296" s="74" t="e">
        <f t="shared" si="215"/>
        <v>#VALUE!</v>
      </c>
      <c r="AJ296" s="74" t="e">
        <f t="shared" si="215"/>
        <v>#VALUE!</v>
      </c>
      <c r="AK296" s="74" t="e">
        <f t="shared" si="215"/>
        <v>#VALUE!</v>
      </c>
      <c r="AL296" s="74" t="e">
        <f t="shared" si="215"/>
        <v>#VALUE!</v>
      </c>
      <c r="AM296" s="74" t="e">
        <f t="shared" si="215"/>
        <v>#VALUE!</v>
      </c>
      <c r="AN296" s="74" t="e">
        <f t="shared" si="215"/>
        <v>#VALUE!</v>
      </c>
      <c r="AO296" s="74" t="e">
        <f t="shared" si="215"/>
        <v>#VALUE!</v>
      </c>
      <c r="AP296" s="74" t="e">
        <f t="shared" si="215"/>
        <v>#VALUE!</v>
      </c>
      <c r="AQ296" s="74" t="e">
        <f t="shared" si="215"/>
        <v>#VALUE!</v>
      </c>
      <c r="AR296" s="74" t="e">
        <f t="shared" si="215"/>
        <v>#VALUE!</v>
      </c>
      <c r="AS296" s="74" t="e">
        <f t="shared" si="215"/>
        <v>#VALUE!</v>
      </c>
      <c r="AT296" s="74" t="e">
        <f t="shared" si="215"/>
        <v>#VALUE!</v>
      </c>
      <c r="AU296" s="74" t="e">
        <f t="shared" si="215"/>
        <v>#VALUE!</v>
      </c>
      <c r="AV296" s="74" t="e">
        <f t="shared" si="215"/>
        <v>#VALUE!</v>
      </c>
      <c r="AW296" s="74" t="e">
        <f t="shared" si="215"/>
        <v>#VALUE!</v>
      </c>
      <c r="AX296" s="74" t="e">
        <f t="shared" si="215"/>
        <v>#VALUE!</v>
      </c>
      <c r="AY296" s="74" t="e">
        <f t="shared" si="215"/>
        <v>#VALUE!</v>
      </c>
      <c r="AZ296" s="74" t="e">
        <f t="shared" si="215"/>
        <v>#VALUE!</v>
      </c>
      <c r="BA296" s="74" t="e">
        <f t="shared" si="215"/>
        <v>#VALUE!</v>
      </c>
      <c r="BB296" s="74" t="e">
        <f t="shared" si="215"/>
        <v>#VALUE!</v>
      </c>
      <c r="BC296" s="74" t="e">
        <f t="shared" si="215"/>
        <v>#VALUE!</v>
      </c>
      <c r="BD296" s="74" t="e">
        <f t="shared" si="215"/>
        <v>#VALUE!</v>
      </c>
      <c r="BE296" s="74" t="e">
        <f t="shared" si="215"/>
        <v>#VALUE!</v>
      </c>
      <c r="BF296" s="75" t="e">
        <f t="shared" si="210"/>
        <v>#VALUE!</v>
      </c>
    </row>
    <row r="297" spans="15:59" ht="14.4" hidden="1" customHeight="1" x14ac:dyDescent="0.3">
      <c r="O297" s="287"/>
      <c r="P297" s="288"/>
      <c r="Q297" s="289"/>
      <c r="R297" s="279" t="s">
        <v>121</v>
      </c>
      <c r="S297" s="280"/>
      <c r="T297" s="280"/>
      <c r="U297" s="280"/>
      <c r="V297" s="280"/>
      <c r="W297" s="280"/>
      <c r="X297" s="79"/>
      <c r="Y297" s="79"/>
      <c r="Z297" s="79"/>
      <c r="AA297" s="64" t="e">
        <f t="shared" ref="AA297:BE297" si="216">COUNTIFS($F$11:$F$16,$O$274,$L$11:$L$16,"FT",AA$11:AA$33,"AU")+COUNTIFS($F$11:$F$16,$O$274,$L$11:$L$16,"FT",AA$11:AA$33,"TR-AU")</f>
        <v>#VALUE!</v>
      </c>
      <c r="AB297" s="64" t="e">
        <f t="shared" si="216"/>
        <v>#VALUE!</v>
      </c>
      <c r="AC297" s="64" t="e">
        <f t="shared" si="216"/>
        <v>#VALUE!</v>
      </c>
      <c r="AD297" s="64" t="e">
        <f t="shared" si="216"/>
        <v>#VALUE!</v>
      </c>
      <c r="AE297" s="64" t="e">
        <f t="shared" si="216"/>
        <v>#VALUE!</v>
      </c>
      <c r="AF297" s="64" t="e">
        <f t="shared" si="216"/>
        <v>#VALUE!</v>
      </c>
      <c r="AG297" s="64" t="e">
        <f t="shared" si="216"/>
        <v>#VALUE!</v>
      </c>
      <c r="AH297" s="64" t="e">
        <f t="shared" si="216"/>
        <v>#VALUE!</v>
      </c>
      <c r="AI297" s="64" t="e">
        <f t="shared" si="216"/>
        <v>#VALUE!</v>
      </c>
      <c r="AJ297" s="64" t="e">
        <f t="shared" si="216"/>
        <v>#VALUE!</v>
      </c>
      <c r="AK297" s="64" t="e">
        <f t="shared" si="216"/>
        <v>#VALUE!</v>
      </c>
      <c r="AL297" s="64" t="e">
        <f t="shared" si="216"/>
        <v>#VALUE!</v>
      </c>
      <c r="AM297" s="64" t="e">
        <f t="shared" si="216"/>
        <v>#VALUE!</v>
      </c>
      <c r="AN297" s="64" t="e">
        <f t="shared" si="216"/>
        <v>#VALUE!</v>
      </c>
      <c r="AO297" s="64" t="e">
        <f t="shared" si="216"/>
        <v>#VALUE!</v>
      </c>
      <c r="AP297" s="64" t="e">
        <f t="shared" si="216"/>
        <v>#VALUE!</v>
      </c>
      <c r="AQ297" s="64" t="e">
        <f t="shared" si="216"/>
        <v>#VALUE!</v>
      </c>
      <c r="AR297" s="64" t="e">
        <f t="shared" si="216"/>
        <v>#VALUE!</v>
      </c>
      <c r="AS297" s="64" t="e">
        <f t="shared" si="216"/>
        <v>#VALUE!</v>
      </c>
      <c r="AT297" s="64" t="e">
        <f t="shared" si="216"/>
        <v>#VALUE!</v>
      </c>
      <c r="AU297" s="64" t="e">
        <f t="shared" si="216"/>
        <v>#VALUE!</v>
      </c>
      <c r="AV297" s="64" t="e">
        <f t="shared" si="216"/>
        <v>#VALUE!</v>
      </c>
      <c r="AW297" s="64" t="e">
        <f t="shared" si="216"/>
        <v>#VALUE!</v>
      </c>
      <c r="AX297" s="64" t="e">
        <f t="shared" si="216"/>
        <v>#VALUE!</v>
      </c>
      <c r="AY297" s="64" t="e">
        <f t="shared" si="216"/>
        <v>#VALUE!</v>
      </c>
      <c r="AZ297" s="64" t="e">
        <f t="shared" si="216"/>
        <v>#VALUE!</v>
      </c>
      <c r="BA297" s="64" t="e">
        <f t="shared" si="216"/>
        <v>#VALUE!</v>
      </c>
      <c r="BB297" s="64" t="e">
        <f t="shared" si="216"/>
        <v>#VALUE!</v>
      </c>
      <c r="BC297" s="64" t="e">
        <f t="shared" si="216"/>
        <v>#VALUE!</v>
      </c>
      <c r="BD297" s="64" t="e">
        <f t="shared" si="216"/>
        <v>#VALUE!</v>
      </c>
      <c r="BE297" s="64" t="e">
        <f t="shared" si="216"/>
        <v>#VALUE!</v>
      </c>
      <c r="BF297" s="45" t="e">
        <f t="shared" si="210"/>
        <v>#VALUE!</v>
      </c>
    </row>
    <row r="298" spans="15:59" ht="14.4" hidden="1" customHeight="1" x14ac:dyDescent="0.3">
      <c r="O298" s="287"/>
      <c r="P298" s="288"/>
      <c r="Q298" s="289"/>
      <c r="R298" s="279" t="s">
        <v>125</v>
      </c>
      <c r="S298" s="280"/>
      <c r="T298" s="280"/>
      <c r="U298" s="280"/>
      <c r="V298" s="280"/>
      <c r="W298" s="280"/>
      <c r="X298" s="79"/>
      <c r="Y298" s="79"/>
      <c r="Z298" s="79"/>
      <c r="AA298" s="64" t="e">
        <f t="shared" ref="AA298:BE298" si="217">COUNTIFS($F$11:$F$16,$O$274,$L$11:$L$16,"HT",AA$11:AA$33,"AU")+COUNTIFS($F$11:$F$16,$O$274,$L$11:$L$16,"HT",AA$11:AA$33,"TR-AU")</f>
        <v>#VALUE!</v>
      </c>
      <c r="AB298" s="64" t="e">
        <f t="shared" si="217"/>
        <v>#VALUE!</v>
      </c>
      <c r="AC298" s="64" t="e">
        <f t="shared" si="217"/>
        <v>#VALUE!</v>
      </c>
      <c r="AD298" s="64" t="e">
        <f t="shared" si="217"/>
        <v>#VALUE!</v>
      </c>
      <c r="AE298" s="64" t="e">
        <f t="shared" si="217"/>
        <v>#VALUE!</v>
      </c>
      <c r="AF298" s="64" t="e">
        <f t="shared" si="217"/>
        <v>#VALUE!</v>
      </c>
      <c r="AG298" s="64" t="e">
        <f t="shared" si="217"/>
        <v>#VALUE!</v>
      </c>
      <c r="AH298" s="64" t="e">
        <f t="shared" si="217"/>
        <v>#VALUE!</v>
      </c>
      <c r="AI298" s="64" t="e">
        <f t="shared" si="217"/>
        <v>#VALUE!</v>
      </c>
      <c r="AJ298" s="64" t="e">
        <f t="shared" si="217"/>
        <v>#VALUE!</v>
      </c>
      <c r="AK298" s="64" t="e">
        <f t="shared" si="217"/>
        <v>#VALUE!</v>
      </c>
      <c r="AL298" s="64" t="e">
        <f t="shared" si="217"/>
        <v>#VALUE!</v>
      </c>
      <c r="AM298" s="64" t="e">
        <f t="shared" si="217"/>
        <v>#VALUE!</v>
      </c>
      <c r="AN298" s="64" t="e">
        <f t="shared" si="217"/>
        <v>#VALUE!</v>
      </c>
      <c r="AO298" s="64" t="e">
        <f t="shared" si="217"/>
        <v>#VALUE!</v>
      </c>
      <c r="AP298" s="64" t="e">
        <f t="shared" si="217"/>
        <v>#VALUE!</v>
      </c>
      <c r="AQ298" s="64" t="e">
        <f t="shared" si="217"/>
        <v>#VALUE!</v>
      </c>
      <c r="AR298" s="64" t="e">
        <f t="shared" si="217"/>
        <v>#VALUE!</v>
      </c>
      <c r="AS298" s="64" t="e">
        <f t="shared" si="217"/>
        <v>#VALUE!</v>
      </c>
      <c r="AT298" s="64" t="e">
        <f t="shared" si="217"/>
        <v>#VALUE!</v>
      </c>
      <c r="AU298" s="64" t="e">
        <f t="shared" si="217"/>
        <v>#VALUE!</v>
      </c>
      <c r="AV298" s="64" t="e">
        <f t="shared" si="217"/>
        <v>#VALUE!</v>
      </c>
      <c r="AW298" s="64" t="e">
        <f t="shared" si="217"/>
        <v>#VALUE!</v>
      </c>
      <c r="AX298" s="64" t="e">
        <f t="shared" si="217"/>
        <v>#VALUE!</v>
      </c>
      <c r="AY298" s="64" t="e">
        <f t="shared" si="217"/>
        <v>#VALUE!</v>
      </c>
      <c r="AZ298" s="64" t="e">
        <f t="shared" si="217"/>
        <v>#VALUE!</v>
      </c>
      <c r="BA298" s="64" t="e">
        <f t="shared" si="217"/>
        <v>#VALUE!</v>
      </c>
      <c r="BB298" s="64" t="e">
        <f t="shared" si="217"/>
        <v>#VALUE!</v>
      </c>
      <c r="BC298" s="64" t="e">
        <f t="shared" si="217"/>
        <v>#VALUE!</v>
      </c>
      <c r="BD298" s="64" t="e">
        <f t="shared" si="217"/>
        <v>#VALUE!</v>
      </c>
      <c r="BE298" s="64" t="e">
        <f t="shared" si="217"/>
        <v>#VALUE!</v>
      </c>
      <c r="BF298" s="45" t="e">
        <f t="shared" si="210"/>
        <v>#VALUE!</v>
      </c>
    </row>
    <row r="299" spans="15:59" ht="14.4" hidden="1" customHeight="1" x14ac:dyDescent="0.3">
      <c r="O299" s="287"/>
      <c r="P299" s="288"/>
      <c r="Q299" s="289"/>
      <c r="R299" s="279" t="s">
        <v>128</v>
      </c>
      <c r="S299" s="280"/>
      <c r="T299" s="280"/>
      <c r="U299" s="280"/>
      <c r="V299" s="280"/>
      <c r="W299" s="280"/>
      <c r="X299" s="79"/>
      <c r="Y299" s="79"/>
      <c r="Z299" s="79"/>
      <c r="AA299" s="64" t="e">
        <f t="shared" ref="AA299:BE299" si="218">COUNTIFS($F$11:$F$16,$O$274,AA11:AA33,"A")+COUNTIFS($F$11:$F$16,$O$274,AA11:AA33,"SL")</f>
        <v>#VALUE!</v>
      </c>
      <c r="AB299" s="64" t="e">
        <f t="shared" si="218"/>
        <v>#VALUE!</v>
      </c>
      <c r="AC299" s="64" t="e">
        <f t="shared" si="218"/>
        <v>#VALUE!</v>
      </c>
      <c r="AD299" s="64" t="e">
        <f t="shared" si="218"/>
        <v>#VALUE!</v>
      </c>
      <c r="AE299" s="64" t="e">
        <f t="shared" si="218"/>
        <v>#VALUE!</v>
      </c>
      <c r="AF299" s="64" t="e">
        <f t="shared" si="218"/>
        <v>#VALUE!</v>
      </c>
      <c r="AG299" s="64" t="e">
        <f t="shared" si="218"/>
        <v>#VALUE!</v>
      </c>
      <c r="AH299" s="64" t="e">
        <f t="shared" si="218"/>
        <v>#VALUE!</v>
      </c>
      <c r="AI299" s="64" t="e">
        <f t="shared" si="218"/>
        <v>#VALUE!</v>
      </c>
      <c r="AJ299" s="64" t="e">
        <f t="shared" si="218"/>
        <v>#VALUE!</v>
      </c>
      <c r="AK299" s="64" t="e">
        <f t="shared" si="218"/>
        <v>#VALUE!</v>
      </c>
      <c r="AL299" s="64" t="e">
        <f t="shared" si="218"/>
        <v>#VALUE!</v>
      </c>
      <c r="AM299" s="64" t="e">
        <f t="shared" si="218"/>
        <v>#VALUE!</v>
      </c>
      <c r="AN299" s="64" t="e">
        <f t="shared" si="218"/>
        <v>#VALUE!</v>
      </c>
      <c r="AO299" s="64" t="e">
        <f t="shared" si="218"/>
        <v>#VALUE!</v>
      </c>
      <c r="AP299" s="64" t="e">
        <f t="shared" si="218"/>
        <v>#VALUE!</v>
      </c>
      <c r="AQ299" s="64" t="e">
        <f t="shared" si="218"/>
        <v>#VALUE!</v>
      </c>
      <c r="AR299" s="64" t="e">
        <f t="shared" si="218"/>
        <v>#VALUE!</v>
      </c>
      <c r="AS299" s="64" t="e">
        <f t="shared" si="218"/>
        <v>#VALUE!</v>
      </c>
      <c r="AT299" s="64" t="e">
        <f t="shared" si="218"/>
        <v>#VALUE!</v>
      </c>
      <c r="AU299" s="64" t="e">
        <f t="shared" si="218"/>
        <v>#VALUE!</v>
      </c>
      <c r="AV299" s="64" t="e">
        <f t="shared" si="218"/>
        <v>#VALUE!</v>
      </c>
      <c r="AW299" s="64" t="e">
        <f t="shared" si="218"/>
        <v>#VALUE!</v>
      </c>
      <c r="AX299" s="64" t="e">
        <f t="shared" si="218"/>
        <v>#VALUE!</v>
      </c>
      <c r="AY299" s="64" t="e">
        <f t="shared" si="218"/>
        <v>#VALUE!</v>
      </c>
      <c r="AZ299" s="64" t="e">
        <f t="shared" si="218"/>
        <v>#VALUE!</v>
      </c>
      <c r="BA299" s="64" t="e">
        <f t="shared" si="218"/>
        <v>#VALUE!</v>
      </c>
      <c r="BB299" s="64" t="e">
        <f t="shared" si="218"/>
        <v>#VALUE!</v>
      </c>
      <c r="BC299" s="64" t="e">
        <f t="shared" si="218"/>
        <v>#VALUE!</v>
      </c>
      <c r="BD299" s="64" t="e">
        <f t="shared" si="218"/>
        <v>#VALUE!</v>
      </c>
      <c r="BE299" s="64" t="e">
        <f t="shared" si="218"/>
        <v>#VALUE!</v>
      </c>
      <c r="BF299" s="45" t="e">
        <f t="shared" si="210"/>
        <v>#VALUE!</v>
      </c>
      <c r="BG299" s="78" t="e">
        <f>(BF299+BF303)-SUMIFS($R$11:$R$115,$F$11:$F$115,$O$274)</f>
        <v>#VALUE!</v>
      </c>
    </row>
    <row r="300" spans="15:59" ht="14.4" hidden="1" customHeight="1" x14ac:dyDescent="0.3">
      <c r="O300" s="287"/>
      <c r="P300" s="288"/>
      <c r="Q300" s="289"/>
      <c r="R300" s="279" t="s">
        <v>131</v>
      </c>
      <c r="S300" s="280"/>
      <c r="T300" s="280"/>
      <c r="U300" s="280"/>
      <c r="V300" s="280"/>
      <c r="W300" s="280"/>
      <c r="X300" s="79"/>
      <c r="Y300" s="79"/>
      <c r="Z300" s="79"/>
      <c r="AA300" s="74" t="e">
        <f t="shared" ref="AA300:BE300" si="219">AA301+(AA302/2)</f>
        <v>#VALUE!</v>
      </c>
      <c r="AB300" s="74" t="e">
        <f t="shared" si="219"/>
        <v>#VALUE!</v>
      </c>
      <c r="AC300" s="74" t="e">
        <f t="shared" si="219"/>
        <v>#VALUE!</v>
      </c>
      <c r="AD300" s="74" t="e">
        <f t="shared" si="219"/>
        <v>#VALUE!</v>
      </c>
      <c r="AE300" s="74" t="e">
        <f t="shared" si="219"/>
        <v>#VALUE!</v>
      </c>
      <c r="AF300" s="74" t="e">
        <f t="shared" si="219"/>
        <v>#VALUE!</v>
      </c>
      <c r="AG300" s="74" t="e">
        <f t="shared" si="219"/>
        <v>#VALUE!</v>
      </c>
      <c r="AH300" s="74" t="e">
        <f t="shared" si="219"/>
        <v>#VALUE!</v>
      </c>
      <c r="AI300" s="74" t="e">
        <f t="shared" si="219"/>
        <v>#VALUE!</v>
      </c>
      <c r="AJ300" s="74" t="e">
        <f t="shared" si="219"/>
        <v>#VALUE!</v>
      </c>
      <c r="AK300" s="74" t="e">
        <f t="shared" si="219"/>
        <v>#VALUE!</v>
      </c>
      <c r="AL300" s="74" t="e">
        <f t="shared" si="219"/>
        <v>#VALUE!</v>
      </c>
      <c r="AM300" s="74" t="e">
        <f t="shared" si="219"/>
        <v>#VALUE!</v>
      </c>
      <c r="AN300" s="74" t="e">
        <f t="shared" si="219"/>
        <v>#VALUE!</v>
      </c>
      <c r="AO300" s="74" t="e">
        <f t="shared" si="219"/>
        <v>#VALUE!</v>
      </c>
      <c r="AP300" s="74" t="e">
        <f t="shared" si="219"/>
        <v>#VALUE!</v>
      </c>
      <c r="AQ300" s="74" t="e">
        <f t="shared" si="219"/>
        <v>#VALUE!</v>
      </c>
      <c r="AR300" s="74" t="e">
        <f t="shared" si="219"/>
        <v>#VALUE!</v>
      </c>
      <c r="AS300" s="74" t="e">
        <f t="shared" si="219"/>
        <v>#VALUE!</v>
      </c>
      <c r="AT300" s="74" t="e">
        <f t="shared" si="219"/>
        <v>#VALUE!</v>
      </c>
      <c r="AU300" s="74" t="e">
        <f t="shared" si="219"/>
        <v>#VALUE!</v>
      </c>
      <c r="AV300" s="74" t="e">
        <f t="shared" si="219"/>
        <v>#VALUE!</v>
      </c>
      <c r="AW300" s="74" t="e">
        <f t="shared" si="219"/>
        <v>#VALUE!</v>
      </c>
      <c r="AX300" s="74" t="e">
        <f t="shared" si="219"/>
        <v>#VALUE!</v>
      </c>
      <c r="AY300" s="74" t="e">
        <f t="shared" si="219"/>
        <v>#VALUE!</v>
      </c>
      <c r="AZ300" s="74" t="e">
        <f t="shared" si="219"/>
        <v>#VALUE!</v>
      </c>
      <c r="BA300" s="74" t="e">
        <f t="shared" si="219"/>
        <v>#VALUE!</v>
      </c>
      <c r="BB300" s="74" t="e">
        <f t="shared" si="219"/>
        <v>#VALUE!</v>
      </c>
      <c r="BC300" s="74" t="e">
        <f t="shared" si="219"/>
        <v>#VALUE!</v>
      </c>
      <c r="BD300" s="74" t="e">
        <f t="shared" si="219"/>
        <v>#VALUE!</v>
      </c>
      <c r="BE300" s="74" t="e">
        <f t="shared" si="219"/>
        <v>#VALUE!</v>
      </c>
      <c r="BF300" s="75" t="e">
        <f t="shared" si="210"/>
        <v>#VALUE!</v>
      </c>
    </row>
    <row r="301" spans="15:59" ht="14.4" hidden="1" customHeight="1" x14ac:dyDescent="0.3">
      <c r="O301" s="287"/>
      <c r="P301" s="288"/>
      <c r="Q301" s="289"/>
      <c r="R301" s="279" t="s">
        <v>122</v>
      </c>
      <c r="S301" s="280"/>
      <c r="T301" s="280"/>
      <c r="U301" s="280"/>
      <c r="V301" s="280"/>
      <c r="W301" s="280"/>
      <c r="X301" s="79"/>
      <c r="Y301" s="79"/>
      <c r="Z301" s="79"/>
      <c r="AA301" s="64" t="e">
        <f t="shared" ref="AA301:BE301" si="220">COUNTIFS($F$11:$F$16,$O$274,$L$11:$L$16,"FT",AA$11:AA$33,"A")+COUNTIFS($F$11:$F$16,$O$274,$L$11:$L$16,"FT",AA$11:AA$33,"SL")</f>
        <v>#VALUE!</v>
      </c>
      <c r="AB301" s="64" t="e">
        <f t="shared" si="220"/>
        <v>#VALUE!</v>
      </c>
      <c r="AC301" s="64" t="e">
        <f t="shared" si="220"/>
        <v>#VALUE!</v>
      </c>
      <c r="AD301" s="64" t="e">
        <f t="shared" si="220"/>
        <v>#VALUE!</v>
      </c>
      <c r="AE301" s="64" t="e">
        <f t="shared" si="220"/>
        <v>#VALUE!</v>
      </c>
      <c r="AF301" s="64" t="e">
        <f t="shared" si="220"/>
        <v>#VALUE!</v>
      </c>
      <c r="AG301" s="64" t="e">
        <f t="shared" si="220"/>
        <v>#VALUE!</v>
      </c>
      <c r="AH301" s="64" t="e">
        <f t="shared" si="220"/>
        <v>#VALUE!</v>
      </c>
      <c r="AI301" s="64" t="e">
        <f t="shared" si="220"/>
        <v>#VALUE!</v>
      </c>
      <c r="AJ301" s="64" t="e">
        <f t="shared" si="220"/>
        <v>#VALUE!</v>
      </c>
      <c r="AK301" s="64" t="e">
        <f t="shared" si="220"/>
        <v>#VALUE!</v>
      </c>
      <c r="AL301" s="64" t="e">
        <f t="shared" si="220"/>
        <v>#VALUE!</v>
      </c>
      <c r="AM301" s="64" t="e">
        <f t="shared" si="220"/>
        <v>#VALUE!</v>
      </c>
      <c r="AN301" s="64" t="e">
        <f t="shared" si="220"/>
        <v>#VALUE!</v>
      </c>
      <c r="AO301" s="64" t="e">
        <f t="shared" si="220"/>
        <v>#VALUE!</v>
      </c>
      <c r="AP301" s="64" t="e">
        <f t="shared" si="220"/>
        <v>#VALUE!</v>
      </c>
      <c r="AQ301" s="64" t="e">
        <f t="shared" si="220"/>
        <v>#VALUE!</v>
      </c>
      <c r="AR301" s="64" t="e">
        <f t="shared" si="220"/>
        <v>#VALUE!</v>
      </c>
      <c r="AS301" s="64" t="e">
        <f t="shared" si="220"/>
        <v>#VALUE!</v>
      </c>
      <c r="AT301" s="64" t="e">
        <f t="shared" si="220"/>
        <v>#VALUE!</v>
      </c>
      <c r="AU301" s="64" t="e">
        <f t="shared" si="220"/>
        <v>#VALUE!</v>
      </c>
      <c r="AV301" s="64" t="e">
        <f t="shared" si="220"/>
        <v>#VALUE!</v>
      </c>
      <c r="AW301" s="64" t="e">
        <f t="shared" si="220"/>
        <v>#VALUE!</v>
      </c>
      <c r="AX301" s="64" t="e">
        <f t="shared" si="220"/>
        <v>#VALUE!</v>
      </c>
      <c r="AY301" s="64" t="e">
        <f t="shared" si="220"/>
        <v>#VALUE!</v>
      </c>
      <c r="AZ301" s="64" t="e">
        <f t="shared" si="220"/>
        <v>#VALUE!</v>
      </c>
      <c r="BA301" s="64" t="e">
        <f t="shared" si="220"/>
        <v>#VALUE!</v>
      </c>
      <c r="BB301" s="64" t="e">
        <f t="shared" si="220"/>
        <v>#VALUE!</v>
      </c>
      <c r="BC301" s="64" t="e">
        <f t="shared" si="220"/>
        <v>#VALUE!</v>
      </c>
      <c r="BD301" s="64" t="e">
        <f t="shared" si="220"/>
        <v>#VALUE!</v>
      </c>
      <c r="BE301" s="64" t="e">
        <f t="shared" si="220"/>
        <v>#VALUE!</v>
      </c>
      <c r="BF301" s="45" t="e">
        <f t="shared" si="210"/>
        <v>#VALUE!</v>
      </c>
    </row>
    <row r="302" spans="15:59" ht="14.4" hidden="1" customHeight="1" x14ac:dyDescent="0.3">
      <c r="O302" s="287"/>
      <c r="P302" s="288"/>
      <c r="Q302" s="289"/>
      <c r="R302" s="279" t="s">
        <v>137</v>
      </c>
      <c r="S302" s="280"/>
      <c r="T302" s="280"/>
      <c r="U302" s="280"/>
      <c r="V302" s="280"/>
      <c r="W302" s="280"/>
      <c r="X302" s="79"/>
      <c r="Y302" s="79"/>
      <c r="Z302" s="79"/>
      <c r="AA302" s="64" t="e">
        <f t="shared" ref="AA302:BE302" si="221">COUNTIFS($F$11:$F$16,$O$274,$L$11:$L$16,"HT",AA$11:AA$33,"A")+COUNTIFS($F$11:$F$16,$O$274,$L$11:$L$16,"HT",AA$11:AA$33,"SL")</f>
        <v>#VALUE!</v>
      </c>
      <c r="AB302" s="64" t="e">
        <f t="shared" si="221"/>
        <v>#VALUE!</v>
      </c>
      <c r="AC302" s="64" t="e">
        <f t="shared" si="221"/>
        <v>#VALUE!</v>
      </c>
      <c r="AD302" s="64" t="e">
        <f t="shared" si="221"/>
        <v>#VALUE!</v>
      </c>
      <c r="AE302" s="64" t="e">
        <f t="shared" si="221"/>
        <v>#VALUE!</v>
      </c>
      <c r="AF302" s="64" t="e">
        <f t="shared" si="221"/>
        <v>#VALUE!</v>
      </c>
      <c r="AG302" s="64" t="e">
        <f t="shared" si="221"/>
        <v>#VALUE!</v>
      </c>
      <c r="AH302" s="64" t="e">
        <f t="shared" si="221"/>
        <v>#VALUE!</v>
      </c>
      <c r="AI302" s="64" t="e">
        <f t="shared" si="221"/>
        <v>#VALUE!</v>
      </c>
      <c r="AJ302" s="64" t="e">
        <f t="shared" si="221"/>
        <v>#VALUE!</v>
      </c>
      <c r="AK302" s="64" t="e">
        <f t="shared" si="221"/>
        <v>#VALUE!</v>
      </c>
      <c r="AL302" s="64" t="e">
        <f t="shared" si="221"/>
        <v>#VALUE!</v>
      </c>
      <c r="AM302" s="64" t="e">
        <f t="shared" si="221"/>
        <v>#VALUE!</v>
      </c>
      <c r="AN302" s="64" t="e">
        <f t="shared" si="221"/>
        <v>#VALUE!</v>
      </c>
      <c r="AO302" s="64" t="e">
        <f t="shared" si="221"/>
        <v>#VALUE!</v>
      </c>
      <c r="AP302" s="64" t="e">
        <f t="shared" si="221"/>
        <v>#VALUE!</v>
      </c>
      <c r="AQ302" s="64" t="e">
        <f t="shared" si="221"/>
        <v>#VALUE!</v>
      </c>
      <c r="AR302" s="64" t="e">
        <f t="shared" si="221"/>
        <v>#VALUE!</v>
      </c>
      <c r="AS302" s="64" t="e">
        <f t="shared" si="221"/>
        <v>#VALUE!</v>
      </c>
      <c r="AT302" s="64" t="e">
        <f t="shared" si="221"/>
        <v>#VALUE!</v>
      </c>
      <c r="AU302" s="64" t="e">
        <f t="shared" si="221"/>
        <v>#VALUE!</v>
      </c>
      <c r="AV302" s="64" t="e">
        <f t="shared" si="221"/>
        <v>#VALUE!</v>
      </c>
      <c r="AW302" s="64" t="e">
        <f t="shared" si="221"/>
        <v>#VALUE!</v>
      </c>
      <c r="AX302" s="64" t="e">
        <f t="shared" si="221"/>
        <v>#VALUE!</v>
      </c>
      <c r="AY302" s="64" t="e">
        <f t="shared" si="221"/>
        <v>#VALUE!</v>
      </c>
      <c r="AZ302" s="64" t="e">
        <f t="shared" si="221"/>
        <v>#VALUE!</v>
      </c>
      <c r="BA302" s="64" t="e">
        <f t="shared" si="221"/>
        <v>#VALUE!</v>
      </c>
      <c r="BB302" s="64" t="e">
        <f t="shared" si="221"/>
        <v>#VALUE!</v>
      </c>
      <c r="BC302" s="64" t="e">
        <f t="shared" si="221"/>
        <v>#VALUE!</v>
      </c>
      <c r="BD302" s="64" t="e">
        <f t="shared" si="221"/>
        <v>#VALUE!</v>
      </c>
      <c r="BE302" s="64" t="e">
        <f t="shared" si="221"/>
        <v>#VALUE!</v>
      </c>
      <c r="BF302" s="45" t="e">
        <f t="shared" si="210"/>
        <v>#VALUE!</v>
      </c>
    </row>
    <row r="303" spans="15:59" ht="14.4" hidden="1" customHeight="1" x14ac:dyDescent="0.3">
      <c r="O303" s="287"/>
      <c r="P303" s="288"/>
      <c r="Q303" s="289"/>
      <c r="R303" s="279" t="s">
        <v>140</v>
      </c>
      <c r="S303" s="280"/>
      <c r="T303" s="280"/>
      <c r="U303" s="280"/>
      <c r="V303" s="280"/>
      <c r="W303" s="280"/>
      <c r="X303" s="79"/>
      <c r="Y303" s="79"/>
      <c r="Z303" s="79"/>
      <c r="AA303" s="64" t="e">
        <f t="shared" ref="AA303:BE303" si="222">COUNTIFS($F$11:$F$16,$O$274,AA$11:AA$33,"U")+COUNTIFS($F$11:$F$16,$O$274,AA$11:AA$33,"UC")+COUNTIFS($F$11:$F$16,$O$274,AA$11:AA$33,"NCNS")+COUNTIFS($F$11:$F$16,$O$274,AA$11:AA$33,"TR-U")+COUNTIFS($F$11:$F$16,$O$274,AA$11:AA$33,"TR-UC")+COUNTIFS($F$11:$F$16,$O$274,AA$11:AA$33,"TR-NCNS")</f>
        <v>#VALUE!</v>
      </c>
      <c r="AB303" s="64" t="e">
        <f t="shared" si="222"/>
        <v>#VALUE!</v>
      </c>
      <c r="AC303" s="64" t="e">
        <f t="shared" si="222"/>
        <v>#VALUE!</v>
      </c>
      <c r="AD303" s="64" t="e">
        <f t="shared" si="222"/>
        <v>#VALUE!</v>
      </c>
      <c r="AE303" s="64" t="e">
        <f t="shared" si="222"/>
        <v>#VALUE!</v>
      </c>
      <c r="AF303" s="64" t="e">
        <f t="shared" si="222"/>
        <v>#VALUE!</v>
      </c>
      <c r="AG303" s="64" t="e">
        <f t="shared" si="222"/>
        <v>#VALUE!</v>
      </c>
      <c r="AH303" s="64" t="e">
        <f t="shared" si="222"/>
        <v>#VALUE!</v>
      </c>
      <c r="AI303" s="64" t="e">
        <f t="shared" si="222"/>
        <v>#VALUE!</v>
      </c>
      <c r="AJ303" s="64" t="e">
        <f t="shared" si="222"/>
        <v>#VALUE!</v>
      </c>
      <c r="AK303" s="64" t="e">
        <f t="shared" si="222"/>
        <v>#VALUE!</v>
      </c>
      <c r="AL303" s="64" t="e">
        <f t="shared" si="222"/>
        <v>#VALUE!</v>
      </c>
      <c r="AM303" s="64" t="e">
        <f t="shared" si="222"/>
        <v>#VALUE!</v>
      </c>
      <c r="AN303" s="64" t="e">
        <f t="shared" si="222"/>
        <v>#VALUE!</v>
      </c>
      <c r="AO303" s="64" t="e">
        <f t="shared" si="222"/>
        <v>#VALUE!</v>
      </c>
      <c r="AP303" s="64" t="e">
        <f t="shared" si="222"/>
        <v>#VALUE!</v>
      </c>
      <c r="AQ303" s="64" t="e">
        <f t="shared" si="222"/>
        <v>#VALUE!</v>
      </c>
      <c r="AR303" s="64" t="e">
        <f t="shared" si="222"/>
        <v>#VALUE!</v>
      </c>
      <c r="AS303" s="64" t="e">
        <f t="shared" si="222"/>
        <v>#VALUE!</v>
      </c>
      <c r="AT303" s="64" t="e">
        <f t="shared" si="222"/>
        <v>#VALUE!</v>
      </c>
      <c r="AU303" s="64" t="e">
        <f t="shared" si="222"/>
        <v>#VALUE!</v>
      </c>
      <c r="AV303" s="64" t="e">
        <f t="shared" si="222"/>
        <v>#VALUE!</v>
      </c>
      <c r="AW303" s="64" t="e">
        <f t="shared" si="222"/>
        <v>#VALUE!</v>
      </c>
      <c r="AX303" s="64" t="e">
        <f t="shared" si="222"/>
        <v>#VALUE!</v>
      </c>
      <c r="AY303" s="64" t="e">
        <f t="shared" si="222"/>
        <v>#VALUE!</v>
      </c>
      <c r="AZ303" s="64" t="e">
        <f t="shared" si="222"/>
        <v>#VALUE!</v>
      </c>
      <c r="BA303" s="64" t="e">
        <f t="shared" si="222"/>
        <v>#VALUE!</v>
      </c>
      <c r="BB303" s="64" t="e">
        <f t="shared" si="222"/>
        <v>#VALUE!</v>
      </c>
      <c r="BC303" s="64" t="e">
        <f t="shared" si="222"/>
        <v>#VALUE!</v>
      </c>
      <c r="BD303" s="64" t="e">
        <f t="shared" si="222"/>
        <v>#VALUE!</v>
      </c>
      <c r="BE303" s="64" t="e">
        <f t="shared" si="222"/>
        <v>#VALUE!</v>
      </c>
      <c r="BF303" s="45" t="e">
        <f t="shared" si="210"/>
        <v>#VALUE!</v>
      </c>
    </row>
    <row r="304" spans="15:59" ht="14.4" hidden="1" customHeight="1" x14ac:dyDescent="0.3">
      <c r="O304" s="287"/>
      <c r="P304" s="288"/>
      <c r="Q304" s="289"/>
      <c r="R304" s="279" t="s">
        <v>143</v>
      </c>
      <c r="S304" s="280"/>
      <c r="T304" s="280"/>
      <c r="U304" s="280"/>
      <c r="V304" s="280"/>
      <c r="W304" s="280"/>
      <c r="X304" s="79"/>
      <c r="Y304" s="79"/>
      <c r="Z304" s="79"/>
      <c r="AA304" s="74" t="e">
        <f t="shared" ref="AA304:BE304" si="223">AA305+(AA306/2)</f>
        <v>#VALUE!</v>
      </c>
      <c r="AB304" s="74" t="e">
        <f t="shared" si="223"/>
        <v>#VALUE!</v>
      </c>
      <c r="AC304" s="74" t="e">
        <f t="shared" si="223"/>
        <v>#VALUE!</v>
      </c>
      <c r="AD304" s="74" t="e">
        <f t="shared" si="223"/>
        <v>#VALUE!</v>
      </c>
      <c r="AE304" s="74" t="e">
        <f t="shared" si="223"/>
        <v>#VALUE!</v>
      </c>
      <c r="AF304" s="74" t="e">
        <f t="shared" si="223"/>
        <v>#VALUE!</v>
      </c>
      <c r="AG304" s="74" t="e">
        <f t="shared" si="223"/>
        <v>#VALUE!</v>
      </c>
      <c r="AH304" s="74" t="e">
        <f t="shared" si="223"/>
        <v>#VALUE!</v>
      </c>
      <c r="AI304" s="74" t="e">
        <f t="shared" si="223"/>
        <v>#VALUE!</v>
      </c>
      <c r="AJ304" s="74" t="e">
        <f t="shared" si="223"/>
        <v>#VALUE!</v>
      </c>
      <c r="AK304" s="74" t="e">
        <f t="shared" si="223"/>
        <v>#VALUE!</v>
      </c>
      <c r="AL304" s="74" t="e">
        <f t="shared" si="223"/>
        <v>#VALUE!</v>
      </c>
      <c r="AM304" s="74" t="e">
        <f t="shared" si="223"/>
        <v>#VALUE!</v>
      </c>
      <c r="AN304" s="74" t="e">
        <f t="shared" si="223"/>
        <v>#VALUE!</v>
      </c>
      <c r="AO304" s="74" t="e">
        <f t="shared" si="223"/>
        <v>#VALUE!</v>
      </c>
      <c r="AP304" s="74" t="e">
        <f t="shared" si="223"/>
        <v>#VALUE!</v>
      </c>
      <c r="AQ304" s="74" t="e">
        <f t="shared" si="223"/>
        <v>#VALUE!</v>
      </c>
      <c r="AR304" s="74" t="e">
        <f t="shared" si="223"/>
        <v>#VALUE!</v>
      </c>
      <c r="AS304" s="74" t="e">
        <f t="shared" si="223"/>
        <v>#VALUE!</v>
      </c>
      <c r="AT304" s="74" t="e">
        <f t="shared" si="223"/>
        <v>#VALUE!</v>
      </c>
      <c r="AU304" s="74" t="e">
        <f t="shared" si="223"/>
        <v>#VALUE!</v>
      </c>
      <c r="AV304" s="74" t="e">
        <f t="shared" si="223"/>
        <v>#VALUE!</v>
      </c>
      <c r="AW304" s="74" t="e">
        <f t="shared" si="223"/>
        <v>#VALUE!</v>
      </c>
      <c r="AX304" s="74" t="e">
        <f t="shared" si="223"/>
        <v>#VALUE!</v>
      </c>
      <c r="AY304" s="74" t="e">
        <f t="shared" si="223"/>
        <v>#VALUE!</v>
      </c>
      <c r="AZ304" s="74" t="e">
        <f t="shared" si="223"/>
        <v>#VALUE!</v>
      </c>
      <c r="BA304" s="74" t="e">
        <f t="shared" si="223"/>
        <v>#VALUE!</v>
      </c>
      <c r="BB304" s="74" t="e">
        <f t="shared" si="223"/>
        <v>#VALUE!</v>
      </c>
      <c r="BC304" s="74" t="e">
        <f t="shared" si="223"/>
        <v>#VALUE!</v>
      </c>
      <c r="BD304" s="74" t="e">
        <f t="shared" si="223"/>
        <v>#VALUE!</v>
      </c>
      <c r="BE304" s="74" t="e">
        <f t="shared" si="223"/>
        <v>#VALUE!</v>
      </c>
      <c r="BF304" s="75" t="e">
        <f t="shared" si="210"/>
        <v>#VALUE!</v>
      </c>
    </row>
    <row r="305" spans="15:58" ht="14.4" hidden="1" customHeight="1" x14ac:dyDescent="0.3">
      <c r="O305" s="287"/>
      <c r="P305" s="288"/>
      <c r="Q305" s="289"/>
      <c r="R305" s="279" t="s">
        <v>146</v>
      </c>
      <c r="S305" s="280"/>
      <c r="T305" s="280"/>
      <c r="U305" s="280"/>
      <c r="V305" s="280"/>
      <c r="W305" s="280"/>
      <c r="X305" s="79"/>
      <c r="Y305" s="79"/>
      <c r="Z305" s="79"/>
      <c r="AA305" s="64" t="e">
        <f t="shared" ref="AA305:BE305" si="224">COUNTIFS($F$11:$F$16,$O$274,$L$11:$L$16,"FT",AA$11:AA$33,"U")+COUNTIFS($F$11:$F$16,$O$274,$L$11:$L$16,"FT",AA$11:AA$33,"UC")+COUNTIFS($F$11:$F$16,$O$274,$L$11:$L$16,"FT",AA$11:AA$33,"NCNS")+COUNTIFS($F$11:$F$16,$O$274,$L$11:$L$16,"FT",AA$11:AA$33,"TR-U")+COUNTIFS($F$11:$F$16,$O$274,$L$11:$L$16,"FT",AA$11:AA$33,"TR-UC")+COUNTIFS($F$11:$F$16,$O$274,$L$11:$L$16,"FT",AA$11:AA$33,"TR-NCNS")</f>
        <v>#VALUE!</v>
      </c>
      <c r="AB305" s="64" t="e">
        <f t="shared" si="224"/>
        <v>#VALUE!</v>
      </c>
      <c r="AC305" s="64" t="e">
        <f t="shared" si="224"/>
        <v>#VALUE!</v>
      </c>
      <c r="AD305" s="64" t="e">
        <f t="shared" si="224"/>
        <v>#VALUE!</v>
      </c>
      <c r="AE305" s="64" t="e">
        <f t="shared" si="224"/>
        <v>#VALUE!</v>
      </c>
      <c r="AF305" s="64" t="e">
        <f t="shared" si="224"/>
        <v>#VALUE!</v>
      </c>
      <c r="AG305" s="64" t="e">
        <f t="shared" si="224"/>
        <v>#VALUE!</v>
      </c>
      <c r="AH305" s="64" t="e">
        <f t="shared" si="224"/>
        <v>#VALUE!</v>
      </c>
      <c r="AI305" s="64" t="e">
        <f t="shared" si="224"/>
        <v>#VALUE!</v>
      </c>
      <c r="AJ305" s="64" t="e">
        <f t="shared" si="224"/>
        <v>#VALUE!</v>
      </c>
      <c r="AK305" s="64" t="e">
        <f t="shared" si="224"/>
        <v>#VALUE!</v>
      </c>
      <c r="AL305" s="64" t="e">
        <f t="shared" si="224"/>
        <v>#VALUE!</v>
      </c>
      <c r="AM305" s="64" t="e">
        <f t="shared" si="224"/>
        <v>#VALUE!</v>
      </c>
      <c r="AN305" s="64" t="e">
        <f t="shared" si="224"/>
        <v>#VALUE!</v>
      </c>
      <c r="AO305" s="64" t="e">
        <f t="shared" si="224"/>
        <v>#VALUE!</v>
      </c>
      <c r="AP305" s="64" t="e">
        <f t="shared" si="224"/>
        <v>#VALUE!</v>
      </c>
      <c r="AQ305" s="64" t="e">
        <f t="shared" si="224"/>
        <v>#VALUE!</v>
      </c>
      <c r="AR305" s="64" t="e">
        <f t="shared" si="224"/>
        <v>#VALUE!</v>
      </c>
      <c r="AS305" s="64" t="e">
        <f t="shared" si="224"/>
        <v>#VALUE!</v>
      </c>
      <c r="AT305" s="64" t="e">
        <f t="shared" si="224"/>
        <v>#VALUE!</v>
      </c>
      <c r="AU305" s="64" t="e">
        <f t="shared" si="224"/>
        <v>#VALUE!</v>
      </c>
      <c r="AV305" s="64" t="e">
        <f t="shared" si="224"/>
        <v>#VALUE!</v>
      </c>
      <c r="AW305" s="64" t="e">
        <f t="shared" si="224"/>
        <v>#VALUE!</v>
      </c>
      <c r="AX305" s="64" t="e">
        <f t="shared" si="224"/>
        <v>#VALUE!</v>
      </c>
      <c r="AY305" s="64" t="e">
        <f t="shared" si="224"/>
        <v>#VALUE!</v>
      </c>
      <c r="AZ305" s="64" t="e">
        <f t="shared" si="224"/>
        <v>#VALUE!</v>
      </c>
      <c r="BA305" s="64" t="e">
        <f t="shared" si="224"/>
        <v>#VALUE!</v>
      </c>
      <c r="BB305" s="64" t="e">
        <f t="shared" si="224"/>
        <v>#VALUE!</v>
      </c>
      <c r="BC305" s="64" t="e">
        <f t="shared" si="224"/>
        <v>#VALUE!</v>
      </c>
      <c r="BD305" s="64" t="e">
        <f t="shared" si="224"/>
        <v>#VALUE!</v>
      </c>
      <c r="BE305" s="64" t="e">
        <f t="shared" si="224"/>
        <v>#VALUE!</v>
      </c>
      <c r="BF305" s="45" t="e">
        <f t="shared" si="210"/>
        <v>#VALUE!</v>
      </c>
    </row>
    <row r="306" spans="15:58" ht="14.4" hidden="1" customHeight="1" x14ac:dyDescent="0.3">
      <c r="O306" s="287"/>
      <c r="P306" s="288"/>
      <c r="Q306" s="289"/>
      <c r="R306" s="279" t="s">
        <v>150</v>
      </c>
      <c r="S306" s="280"/>
      <c r="T306" s="280"/>
      <c r="U306" s="280"/>
      <c r="V306" s="280"/>
      <c r="W306" s="280"/>
      <c r="X306" s="79"/>
      <c r="Y306" s="79"/>
      <c r="Z306" s="79"/>
      <c r="AA306" s="64" t="e">
        <f t="shared" ref="AA306:BE306" si="225">COUNTIFS($F$11:$F$16,$O$274,$L$11:$L$16,"HT",AA$11:AA$33,"U")+COUNTIFS($F$11:$F$16,$O$274,$L$11:$L$16,"HT",AA$11:AA$33,"UC")+COUNTIFS($F$11:$F$16,$O$274,$L$11:$L$16,"HT",AA$11:AA$33,"NCNS")+COUNTIFS($F$11:$F$16,$O$274,$L$11:$L$16,"HT",AA$11:AA$33,"TR-U")+COUNTIFS($F$11:$F$16,$O$274,$L$11:$L$16,"HT",AA$11:AA$33,"TR-UC")+COUNTIFS($F$11:$F$16,$O$274,$L$11:$L$16,"HT",AA$11:AA$33,"TR-NCNS")</f>
        <v>#VALUE!</v>
      </c>
      <c r="AB306" s="64" t="e">
        <f t="shared" si="225"/>
        <v>#VALUE!</v>
      </c>
      <c r="AC306" s="64" t="e">
        <f t="shared" si="225"/>
        <v>#VALUE!</v>
      </c>
      <c r="AD306" s="64" t="e">
        <f t="shared" si="225"/>
        <v>#VALUE!</v>
      </c>
      <c r="AE306" s="64" t="e">
        <f t="shared" si="225"/>
        <v>#VALUE!</v>
      </c>
      <c r="AF306" s="64" t="e">
        <f t="shared" si="225"/>
        <v>#VALUE!</v>
      </c>
      <c r="AG306" s="64" t="e">
        <f t="shared" si="225"/>
        <v>#VALUE!</v>
      </c>
      <c r="AH306" s="64" t="e">
        <f t="shared" si="225"/>
        <v>#VALUE!</v>
      </c>
      <c r="AI306" s="64" t="e">
        <f t="shared" si="225"/>
        <v>#VALUE!</v>
      </c>
      <c r="AJ306" s="64" t="e">
        <f t="shared" si="225"/>
        <v>#VALUE!</v>
      </c>
      <c r="AK306" s="64" t="e">
        <f t="shared" si="225"/>
        <v>#VALUE!</v>
      </c>
      <c r="AL306" s="64" t="e">
        <f t="shared" si="225"/>
        <v>#VALUE!</v>
      </c>
      <c r="AM306" s="64" t="e">
        <f t="shared" si="225"/>
        <v>#VALUE!</v>
      </c>
      <c r="AN306" s="64" t="e">
        <f t="shared" si="225"/>
        <v>#VALUE!</v>
      </c>
      <c r="AO306" s="64" t="e">
        <f t="shared" si="225"/>
        <v>#VALUE!</v>
      </c>
      <c r="AP306" s="64" t="e">
        <f t="shared" si="225"/>
        <v>#VALUE!</v>
      </c>
      <c r="AQ306" s="64" t="e">
        <f t="shared" si="225"/>
        <v>#VALUE!</v>
      </c>
      <c r="AR306" s="64" t="e">
        <f t="shared" si="225"/>
        <v>#VALUE!</v>
      </c>
      <c r="AS306" s="64" t="e">
        <f t="shared" si="225"/>
        <v>#VALUE!</v>
      </c>
      <c r="AT306" s="64" t="e">
        <f t="shared" si="225"/>
        <v>#VALUE!</v>
      </c>
      <c r="AU306" s="64" t="e">
        <f t="shared" si="225"/>
        <v>#VALUE!</v>
      </c>
      <c r="AV306" s="64" t="e">
        <f t="shared" si="225"/>
        <v>#VALUE!</v>
      </c>
      <c r="AW306" s="64" t="e">
        <f t="shared" si="225"/>
        <v>#VALUE!</v>
      </c>
      <c r="AX306" s="64" t="e">
        <f t="shared" si="225"/>
        <v>#VALUE!</v>
      </c>
      <c r="AY306" s="64" t="e">
        <f t="shared" si="225"/>
        <v>#VALUE!</v>
      </c>
      <c r="AZ306" s="64" t="e">
        <f t="shared" si="225"/>
        <v>#VALUE!</v>
      </c>
      <c r="BA306" s="64" t="e">
        <f t="shared" si="225"/>
        <v>#VALUE!</v>
      </c>
      <c r="BB306" s="64" t="e">
        <f t="shared" si="225"/>
        <v>#VALUE!</v>
      </c>
      <c r="BC306" s="64" t="e">
        <f t="shared" si="225"/>
        <v>#VALUE!</v>
      </c>
      <c r="BD306" s="64" t="e">
        <f t="shared" si="225"/>
        <v>#VALUE!</v>
      </c>
      <c r="BE306" s="64" t="e">
        <f t="shared" si="225"/>
        <v>#VALUE!</v>
      </c>
      <c r="BF306" s="45" t="e">
        <f t="shared" si="210"/>
        <v>#VALUE!</v>
      </c>
    </row>
    <row r="307" spans="15:58" ht="14.4" hidden="1" customHeight="1" x14ac:dyDescent="0.3">
      <c r="O307" s="287"/>
      <c r="P307" s="288"/>
      <c r="Q307" s="289"/>
      <c r="R307" s="279" t="s">
        <v>153</v>
      </c>
      <c r="S307" s="280"/>
      <c r="T307" s="280"/>
      <c r="U307" s="280"/>
      <c r="V307" s="280"/>
      <c r="W307" s="280"/>
      <c r="X307" s="79"/>
      <c r="Y307" s="79"/>
      <c r="Z307" s="79"/>
      <c r="AA307" s="64" t="e">
        <f t="shared" ref="AA307:BE307" si="226">COUNTIFS($F$11:$F$16,$O$274,AA11:AA33,"S")+COUNTIFS($F$11:$F$16,$O$274,AA11:AA33,"TR-S")</f>
        <v>#VALUE!</v>
      </c>
      <c r="AB307" s="64" t="e">
        <f t="shared" si="226"/>
        <v>#VALUE!</v>
      </c>
      <c r="AC307" s="64" t="e">
        <f t="shared" si="226"/>
        <v>#VALUE!</v>
      </c>
      <c r="AD307" s="64" t="e">
        <f t="shared" si="226"/>
        <v>#VALUE!</v>
      </c>
      <c r="AE307" s="64" t="e">
        <f t="shared" si="226"/>
        <v>#VALUE!</v>
      </c>
      <c r="AF307" s="64" t="e">
        <f t="shared" si="226"/>
        <v>#VALUE!</v>
      </c>
      <c r="AG307" s="64" t="e">
        <f t="shared" si="226"/>
        <v>#VALUE!</v>
      </c>
      <c r="AH307" s="64" t="e">
        <f t="shared" si="226"/>
        <v>#VALUE!</v>
      </c>
      <c r="AI307" s="64" t="e">
        <f t="shared" si="226"/>
        <v>#VALUE!</v>
      </c>
      <c r="AJ307" s="64" t="e">
        <f t="shared" si="226"/>
        <v>#VALUE!</v>
      </c>
      <c r="AK307" s="64" t="e">
        <f t="shared" si="226"/>
        <v>#VALUE!</v>
      </c>
      <c r="AL307" s="64" t="e">
        <f t="shared" si="226"/>
        <v>#VALUE!</v>
      </c>
      <c r="AM307" s="64" t="e">
        <f t="shared" si="226"/>
        <v>#VALUE!</v>
      </c>
      <c r="AN307" s="64" t="e">
        <f t="shared" si="226"/>
        <v>#VALUE!</v>
      </c>
      <c r="AO307" s="64" t="e">
        <f t="shared" si="226"/>
        <v>#VALUE!</v>
      </c>
      <c r="AP307" s="64" t="e">
        <f t="shared" si="226"/>
        <v>#VALUE!</v>
      </c>
      <c r="AQ307" s="64" t="e">
        <f t="shared" si="226"/>
        <v>#VALUE!</v>
      </c>
      <c r="AR307" s="64" t="e">
        <f t="shared" si="226"/>
        <v>#VALUE!</v>
      </c>
      <c r="AS307" s="64" t="e">
        <f t="shared" si="226"/>
        <v>#VALUE!</v>
      </c>
      <c r="AT307" s="64" t="e">
        <f t="shared" si="226"/>
        <v>#VALUE!</v>
      </c>
      <c r="AU307" s="64" t="e">
        <f t="shared" si="226"/>
        <v>#VALUE!</v>
      </c>
      <c r="AV307" s="64" t="e">
        <f t="shared" si="226"/>
        <v>#VALUE!</v>
      </c>
      <c r="AW307" s="64" t="e">
        <f t="shared" si="226"/>
        <v>#VALUE!</v>
      </c>
      <c r="AX307" s="64" t="e">
        <f t="shared" si="226"/>
        <v>#VALUE!</v>
      </c>
      <c r="AY307" s="64" t="e">
        <f t="shared" si="226"/>
        <v>#VALUE!</v>
      </c>
      <c r="AZ307" s="64" t="e">
        <f t="shared" si="226"/>
        <v>#VALUE!</v>
      </c>
      <c r="BA307" s="64" t="e">
        <f t="shared" si="226"/>
        <v>#VALUE!</v>
      </c>
      <c r="BB307" s="64" t="e">
        <f t="shared" si="226"/>
        <v>#VALUE!</v>
      </c>
      <c r="BC307" s="64" t="e">
        <f t="shared" si="226"/>
        <v>#VALUE!</v>
      </c>
      <c r="BD307" s="64" t="e">
        <f t="shared" si="226"/>
        <v>#VALUE!</v>
      </c>
      <c r="BE307" s="64" t="e">
        <f t="shared" si="226"/>
        <v>#VALUE!</v>
      </c>
      <c r="BF307" s="45" t="e">
        <f t="shared" ref="BF307:BF313" si="227">MAX(AA307:BE307)</f>
        <v>#VALUE!</v>
      </c>
    </row>
    <row r="308" spans="15:58" ht="14.4" hidden="1" customHeight="1" x14ac:dyDescent="0.3">
      <c r="O308" s="287"/>
      <c r="P308" s="288"/>
      <c r="Q308" s="289"/>
      <c r="R308" s="279" t="s">
        <v>157</v>
      </c>
      <c r="S308" s="280"/>
      <c r="T308" s="280"/>
      <c r="U308" s="280"/>
      <c r="V308" s="280"/>
      <c r="W308" s="280"/>
      <c r="X308" s="79"/>
      <c r="Y308" s="79"/>
      <c r="Z308" s="79"/>
      <c r="AA308" s="74" t="e">
        <f t="shared" ref="AA308:BE308" si="228">AA309+(AA310/2)</f>
        <v>#VALUE!</v>
      </c>
      <c r="AB308" s="74" t="e">
        <f t="shared" si="228"/>
        <v>#VALUE!</v>
      </c>
      <c r="AC308" s="74" t="e">
        <f t="shared" si="228"/>
        <v>#VALUE!</v>
      </c>
      <c r="AD308" s="74" t="e">
        <f t="shared" si="228"/>
        <v>#VALUE!</v>
      </c>
      <c r="AE308" s="74" t="e">
        <f t="shared" si="228"/>
        <v>#VALUE!</v>
      </c>
      <c r="AF308" s="74" t="e">
        <f t="shared" si="228"/>
        <v>#VALUE!</v>
      </c>
      <c r="AG308" s="74" t="e">
        <f t="shared" si="228"/>
        <v>#VALUE!</v>
      </c>
      <c r="AH308" s="74" t="e">
        <f t="shared" si="228"/>
        <v>#VALUE!</v>
      </c>
      <c r="AI308" s="74" t="e">
        <f t="shared" si="228"/>
        <v>#VALUE!</v>
      </c>
      <c r="AJ308" s="74" t="e">
        <f t="shared" si="228"/>
        <v>#VALUE!</v>
      </c>
      <c r="AK308" s="74" t="e">
        <f t="shared" si="228"/>
        <v>#VALUE!</v>
      </c>
      <c r="AL308" s="74" t="e">
        <f t="shared" si="228"/>
        <v>#VALUE!</v>
      </c>
      <c r="AM308" s="74" t="e">
        <f t="shared" si="228"/>
        <v>#VALUE!</v>
      </c>
      <c r="AN308" s="74" t="e">
        <f t="shared" si="228"/>
        <v>#VALUE!</v>
      </c>
      <c r="AO308" s="74" t="e">
        <f t="shared" si="228"/>
        <v>#VALUE!</v>
      </c>
      <c r="AP308" s="74" t="e">
        <f t="shared" si="228"/>
        <v>#VALUE!</v>
      </c>
      <c r="AQ308" s="74" t="e">
        <f t="shared" si="228"/>
        <v>#VALUE!</v>
      </c>
      <c r="AR308" s="74" t="e">
        <f t="shared" si="228"/>
        <v>#VALUE!</v>
      </c>
      <c r="AS308" s="74" t="e">
        <f t="shared" si="228"/>
        <v>#VALUE!</v>
      </c>
      <c r="AT308" s="74" t="e">
        <f t="shared" si="228"/>
        <v>#VALUE!</v>
      </c>
      <c r="AU308" s="74" t="e">
        <f t="shared" si="228"/>
        <v>#VALUE!</v>
      </c>
      <c r="AV308" s="74" t="e">
        <f t="shared" si="228"/>
        <v>#VALUE!</v>
      </c>
      <c r="AW308" s="74" t="e">
        <f t="shared" si="228"/>
        <v>#VALUE!</v>
      </c>
      <c r="AX308" s="74" t="e">
        <f t="shared" si="228"/>
        <v>#VALUE!</v>
      </c>
      <c r="AY308" s="74" t="e">
        <f t="shared" si="228"/>
        <v>#VALUE!</v>
      </c>
      <c r="AZ308" s="74" t="e">
        <f t="shared" si="228"/>
        <v>#VALUE!</v>
      </c>
      <c r="BA308" s="74" t="e">
        <f t="shared" si="228"/>
        <v>#VALUE!</v>
      </c>
      <c r="BB308" s="74" t="e">
        <f t="shared" si="228"/>
        <v>#VALUE!</v>
      </c>
      <c r="BC308" s="74" t="e">
        <f t="shared" si="228"/>
        <v>#VALUE!</v>
      </c>
      <c r="BD308" s="74" t="e">
        <f t="shared" si="228"/>
        <v>#VALUE!</v>
      </c>
      <c r="BE308" s="74" t="e">
        <f t="shared" si="228"/>
        <v>#VALUE!</v>
      </c>
      <c r="BF308" s="75" t="e">
        <f t="shared" si="227"/>
        <v>#VALUE!</v>
      </c>
    </row>
    <row r="309" spans="15:58" ht="14.4" hidden="1" customHeight="1" x14ac:dyDescent="0.3">
      <c r="O309" s="287"/>
      <c r="P309" s="288"/>
      <c r="Q309" s="289"/>
      <c r="R309" s="279" t="s">
        <v>160</v>
      </c>
      <c r="S309" s="280"/>
      <c r="T309" s="280"/>
      <c r="U309" s="280"/>
      <c r="V309" s="280"/>
      <c r="W309" s="280"/>
      <c r="X309" s="79"/>
      <c r="Y309" s="79"/>
      <c r="Z309" s="79"/>
      <c r="AA309" s="64" t="e">
        <f t="shared" ref="AA309:BE309" si="229">COUNTIFS($F$11:$F$16,$O$274,$L$11:$L$16,"FT",AA$11:AA$33,"S")+COUNTIFS($F$11:$F$16,$O$274,$L$11:$L$16,"FT",AA$11:AA$33,"TR-S")</f>
        <v>#VALUE!</v>
      </c>
      <c r="AB309" s="64" t="e">
        <f t="shared" si="229"/>
        <v>#VALUE!</v>
      </c>
      <c r="AC309" s="64" t="e">
        <f t="shared" si="229"/>
        <v>#VALUE!</v>
      </c>
      <c r="AD309" s="64" t="e">
        <f t="shared" si="229"/>
        <v>#VALUE!</v>
      </c>
      <c r="AE309" s="64" t="e">
        <f t="shared" si="229"/>
        <v>#VALUE!</v>
      </c>
      <c r="AF309" s="64" t="e">
        <f t="shared" si="229"/>
        <v>#VALUE!</v>
      </c>
      <c r="AG309" s="64" t="e">
        <f t="shared" si="229"/>
        <v>#VALUE!</v>
      </c>
      <c r="AH309" s="64" t="e">
        <f t="shared" si="229"/>
        <v>#VALUE!</v>
      </c>
      <c r="AI309" s="64" t="e">
        <f t="shared" si="229"/>
        <v>#VALUE!</v>
      </c>
      <c r="AJ309" s="64" t="e">
        <f t="shared" si="229"/>
        <v>#VALUE!</v>
      </c>
      <c r="AK309" s="64" t="e">
        <f t="shared" si="229"/>
        <v>#VALUE!</v>
      </c>
      <c r="AL309" s="64" t="e">
        <f t="shared" si="229"/>
        <v>#VALUE!</v>
      </c>
      <c r="AM309" s="64" t="e">
        <f t="shared" si="229"/>
        <v>#VALUE!</v>
      </c>
      <c r="AN309" s="64" t="e">
        <f t="shared" si="229"/>
        <v>#VALUE!</v>
      </c>
      <c r="AO309" s="64" t="e">
        <f t="shared" si="229"/>
        <v>#VALUE!</v>
      </c>
      <c r="AP309" s="64" t="e">
        <f t="shared" si="229"/>
        <v>#VALUE!</v>
      </c>
      <c r="AQ309" s="64" t="e">
        <f t="shared" si="229"/>
        <v>#VALUE!</v>
      </c>
      <c r="AR309" s="64" t="e">
        <f t="shared" si="229"/>
        <v>#VALUE!</v>
      </c>
      <c r="AS309" s="64" t="e">
        <f t="shared" si="229"/>
        <v>#VALUE!</v>
      </c>
      <c r="AT309" s="64" t="e">
        <f t="shared" si="229"/>
        <v>#VALUE!</v>
      </c>
      <c r="AU309" s="64" t="e">
        <f t="shared" si="229"/>
        <v>#VALUE!</v>
      </c>
      <c r="AV309" s="64" t="e">
        <f t="shared" si="229"/>
        <v>#VALUE!</v>
      </c>
      <c r="AW309" s="64" t="e">
        <f t="shared" si="229"/>
        <v>#VALUE!</v>
      </c>
      <c r="AX309" s="64" t="e">
        <f t="shared" si="229"/>
        <v>#VALUE!</v>
      </c>
      <c r="AY309" s="64" t="e">
        <f t="shared" si="229"/>
        <v>#VALUE!</v>
      </c>
      <c r="AZ309" s="64" t="e">
        <f t="shared" si="229"/>
        <v>#VALUE!</v>
      </c>
      <c r="BA309" s="64" t="e">
        <f t="shared" si="229"/>
        <v>#VALUE!</v>
      </c>
      <c r="BB309" s="64" t="e">
        <f t="shared" si="229"/>
        <v>#VALUE!</v>
      </c>
      <c r="BC309" s="64" t="e">
        <f t="shared" si="229"/>
        <v>#VALUE!</v>
      </c>
      <c r="BD309" s="64" t="e">
        <f t="shared" si="229"/>
        <v>#VALUE!</v>
      </c>
      <c r="BE309" s="64" t="e">
        <f t="shared" si="229"/>
        <v>#VALUE!</v>
      </c>
      <c r="BF309" s="45" t="e">
        <f t="shared" si="227"/>
        <v>#VALUE!</v>
      </c>
    </row>
    <row r="310" spans="15:58" ht="14.4" hidden="1" customHeight="1" x14ac:dyDescent="0.3">
      <c r="O310" s="287"/>
      <c r="P310" s="288"/>
      <c r="Q310" s="289"/>
      <c r="R310" s="279" t="s">
        <v>163</v>
      </c>
      <c r="S310" s="280"/>
      <c r="T310" s="280"/>
      <c r="U310" s="280"/>
      <c r="V310" s="280"/>
      <c r="W310" s="280"/>
      <c r="X310" s="79"/>
      <c r="Y310" s="79"/>
      <c r="Z310" s="79"/>
      <c r="AA310" s="64" t="e">
        <f t="shared" ref="AA310:BE310" si="230">COUNTIFS($F$11:$F$16,$O$274,$L$11:$L$16,"HT",AA$11:AA$33,"S")+COUNTIFS($F$11:$F$16,$O$274,$L$11:$L$16,"HT",AA$11:AA$33,"TR-S")</f>
        <v>#VALUE!</v>
      </c>
      <c r="AB310" s="64" t="e">
        <f t="shared" si="230"/>
        <v>#VALUE!</v>
      </c>
      <c r="AC310" s="64" t="e">
        <f t="shared" si="230"/>
        <v>#VALUE!</v>
      </c>
      <c r="AD310" s="64" t="e">
        <f t="shared" si="230"/>
        <v>#VALUE!</v>
      </c>
      <c r="AE310" s="64" t="e">
        <f t="shared" si="230"/>
        <v>#VALUE!</v>
      </c>
      <c r="AF310" s="64" t="e">
        <f t="shared" si="230"/>
        <v>#VALUE!</v>
      </c>
      <c r="AG310" s="64" t="e">
        <f t="shared" si="230"/>
        <v>#VALUE!</v>
      </c>
      <c r="AH310" s="64" t="e">
        <f t="shared" si="230"/>
        <v>#VALUE!</v>
      </c>
      <c r="AI310" s="64" t="e">
        <f t="shared" si="230"/>
        <v>#VALUE!</v>
      </c>
      <c r="AJ310" s="64" t="e">
        <f t="shared" si="230"/>
        <v>#VALUE!</v>
      </c>
      <c r="AK310" s="64" t="e">
        <f t="shared" si="230"/>
        <v>#VALUE!</v>
      </c>
      <c r="AL310" s="64" t="e">
        <f t="shared" si="230"/>
        <v>#VALUE!</v>
      </c>
      <c r="AM310" s="64" t="e">
        <f t="shared" si="230"/>
        <v>#VALUE!</v>
      </c>
      <c r="AN310" s="64" t="e">
        <f t="shared" si="230"/>
        <v>#VALUE!</v>
      </c>
      <c r="AO310" s="64" t="e">
        <f t="shared" si="230"/>
        <v>#VALUE!</v>
      </c>
      <c r="AP310" s="64" t="e">
        <f t="shared" si="230"/>
        <v>#VALUE!</v>
      </c>
      <c r="AQ310" s="64" t="e">
        <f t="shared" si="230"/>
        <v>#VALUE!</v>
      </c>
      <c r="AR310" s="64" t="e">
        <f t="shared" si="230"/>
        <v>#VALUE!</v>
      </c>
      <c r="AS310" s="64" t="e">
        <f t="shared" si="230"/>
        <v>#VALUE!</v>
      </c>
      <c r="AT310" s="64" t="e">
        <f t="shared" si="230"/>
        <v>#VALUE!</v>
      </c>
      <c r="AU310" s="64" t="e">
        <f t="shared" si="230"/>
        <v>#VALUE!</v>
      </c>
      <c r="AV310" s="64" t="e">
        <f t="shared" si="230"/>
        <v>#VALUE!</v>
      </c>
      <c r="AW310" s="64" t="e">
        <f t="shared" si="230"/>
        <v>#VALUE!</v>
      </c>
      <c r="AX310" s="64" t="e">
        <f t="shared" si="230"/>
        <v>#VALUE!</v>
      </c>
      <c r="AY310" s="64" t="e">
        <f t="shared" si="230"/>
        <v>#VALUE!</v>
      </c>
      <c r="AZ310" s="64" t="e">
        <f t="shared" si="230"/>
        <v>#VALUE!</v>
      </c>
      <c r="BA310" s="64" t="e">
        <f t="shared" si="230"/>
        <v>#VALUE!</v>
      </c>
      <c r="BB310" s="64" t="e">
        <f t="shared" si="230"/>
        <v>#VALUE!</v>
      </c>
      <c r="BC310" s="64" t="e">
        <f t="shared" si="230"/>
        <v>#VALUE!</v>
      </c>
      <c r="BD310" s="64" t="e">
        <f t="shared" si="230"/>
        <v>#VALUE!</v>
      </c>
      <c r="BE310" s="64" t="e">
        <f t="shared" si="230"/>
        <v>#VALUE!</v>
      </c>
      <c r="BF310" s="45" t="e">
        <f t="shared" si="227"/>
        <v>#VALUE!</v>
      </c>
    </row>
    <row r="311" spans="15:58" ht="14.4" hidden="1" customHeight="1" x14ac:dyDescent="0.3">
      <c r="O311" s="287"/>
      <c r="P311" s="288"/>
      <c r="Q311" s="289"/>
      <c r="R311" s="279" t="s">
        <v>166</v>
      </c>
      <c r="S311" s="280"/>
      <c r="T311" s="280"/>
      <c r="U311" s="280"/>
      <c r="V311" s="280"/>
      <c r="W311" s="280"/>
      <c r="X311" s="79"/>
      <c r="Y311" s="79"/>
      <c r="Z311" s="79"/>
      <c r="AA311" s="64" t="e">
        <f t="shared" ref="AA311:BE311" si="231">COUNTIFS($F$11:$F$16,$O$274,AA$11:AA$33,"TD")+COUNTIFS($F$11:$F$16,$O$274,AA$11:AA$33,"PR")</f>
        <v>#VALUE!</v>
      </c>
      <c r="AB311" s="64" t="e">
        <f t="shared" si="231"/>
        <v>#VALUE!</v>
      </c>
      <c r="AC311" s="64" t="e">
        <f t="shared" si="231"/>
        <v>#VALUE!</v>
      </c>
      <c r="AD311" s="64" t="e">
        <f t="shared" si="231"/>
        <v>#VALUE!</v>
      </c>
      <c r="AE311" s="64" t="e">
        <f t="shared" si="231"/>
        <v>#VALUE!</v>
      </c>
      <c r="AF311" s="64" t="e">
        <f t="shared" si="231"/>
        <v>#VALUE!</v>
      </c>
      <c r="AG311" s="64" t="e">
        <f t="shared" si="231"/>
        <v>#VALUE!</v>
      </c>
      <c r="AH311" s="64" t="e">
        <f t="shared" si="231"/>
        <v>#VALUE!</v>
      </c>
      <c r="AI311" s="64" t="e">
        <f t="shared" si="231"/>
        <v>#VALUE!</v>
      </c>
      <c r="AJ311" s="64" t="e">
        <f t="shared" si="231"/>
        <v>#VALUE!</v>
      </c>
      <c r="AK311" s="64" t="e">
        <f t="shared" si="231"/>
        <v>#VALUE!</v>
      </c>
      <c r="AL311" s="64" t="e">
        <f t="shared" si="231"/>
        <v>#VALUE!</v>
      </c>
      <c r="AM311" s="64" t="e">
        <f t="shared" si="231"/>
        <v>#VALUE!</v>
      </c>
      <c r="AN311" s="64" t="e">
        <f t="shared" si="231"/>
        <v>#VALUE!</v>
      </c>
      <c r="AO311" s="64" t="e">
        <f t="shared" si="231"/>
        <v>#VALUE!</v>
      </c>
      <c r="AP311" s="64" t="e">
        <f t="shared" si="231"/>
        <v>#VALUE!</v>
      </c>
      <c r="AQ311" s="64" t="e">
        <f t="shared" si="231"/>
        <v>#VALUE!</v>
      </c>
      <c r="AR311" s="64" t="e">
        <f t="shared" si="231"/>
        <v>#VALUE!</v>
      </c>
      <c r="AS311" s="64" t="e">
        <f t="shared" si="231"/>
        <v>#VALUE!</v>
      </c>
      <c r="AT311" s="64" t="e">
        <f t="shared" si="231"/>
        <v>#VALUE!</v>
      </c>
      <c r="AU311" s="64" t="e">
        <f t="shared" si="231"/>
        <v>#VALUE!</v>
      </c>
      <c r="AV311" s="64" t="e">
        <f t="shared" si="231"/>
        <v>#VALUE!</v>
      </c>
      <c r="AW311" s="64" t="e">
        <f t="shared" si="231"/>
        <v>#VALUE!</v>
      </c>
      <c r="AX311" s="64" t="e">
        <f t="shared" si="231"/>
        <v>#VALUE!</v>
      </c>
      <c r="AY311" s="64" t="e">
        <f t="shared" si="231"/>
        <v>#VALUE!</v>
      </c>
      <c r="AZ311" s="64" t="e">
        <f t="shared" si="231"/>
        <v>#VALUE!</v>
      </c>
      <c r="BA311" s="64" t="e">
        <f t="shared" si="231"/>
        <v>#VALUE!</v>
      </c>
      <c r="BB311" s="64" t="e">
        <f t="shared" si="231"/>
        <v>#VALUE!</v>
      </c>
      <c r="BC311" s="64" t="e">
        <f t="shared" si="231"/>
        <v>#VALUE!</v>
      </c>
      <c r="BD311" s="64" t="e">
        <f t="shared" si="231"/>
        <v>#VALUE!</v>
      </c>
      <c r="BE311" s="64" t="e">
        <f t="shared" si="231"/>
        <v>#VALUE!</v>
      </c>
      <c r="BF311" s="45" t="e">
        <f t="shared" si="227"/>
        <v>#VALUE!</v>
      </c>
    </row>
    <row r="312" spans="15:58" ht="14.4" hidden="1" customHeight="1" x14ac:dyDescent="0.3">
      <c r="O312" s="287"/>
      <c r="P312" s="288"/>
      <c r="Q312" s="289"/>
      <c r="R312" s="279" t="s">
        <v>169</v>
      </c>
      <c r="S312" s="280"/>
      <c r="T312" s="280"/>
      <c r="U312" s="280"/>
      <c r="V312" s="280"/>
      <c r="W312" s="280"/>
      <c r="X312" s="79"/>
      <c r="Y312" s="79"/>
      <c r="Z312" s="79"/>
      <c r="AA312" s="64" t="e">
        <f t="shared" ref="AA312:BE312" si="232">COUNTIFS($F$11:$F$16,$O$274,AA$11:AA$33,"RS")</f>
        <v>#VALUE!</v>
      </c>
      <c r="AB312" s="64" t="e">
        <f t="shared" si="232"/>
        <v>#VALUE!</v>
      </c>
      <c r="AC312" s="64" t="e">
        <f t="shared" si="232"/>
        <v>#VALUE!</v>
      </c>
      <c r="AD312" s="64" t="e">
        <f t="shared" si="232"/>
        <v>#VALUE!</v>
      </c>
      <c r="AE312" s="64" t="e">
        <f t="shared" si="232"/>
        <v>#VALUE!</v>
      </c>
      <c r="AF312" s="64" t="e">
        <f t="shared" si="232"/>
        <v>#VALUE!</v>
      </c>
      <c r="AG312" s="64" t="e">
        <f t="shared" si="232"/>
        <v>#VALUE!</v>
      </c>
      <c r="AH312" s="64" t="e">
        <f t="shared" si="232"/>
        <v>#VALUE!</v>
      </c>
      <c r="AI312" s="64" t="e">
        <f t="shared" si="232"/>
        <v>#VALUE!</v>
      </c>
      <c r="AJ312" s="64" t="e">
        <f t="shared" si="232"/>
        <v>#VALUE!</v>
      </c>
      <c r="AK312" s="64" t="e">
        <f t="shared" si="232"/>
        <v>#VALUE!</v>
      </c>
      <c r="AL312" s="64" t="e">
        <f t="shared" si="232"/>
        <v>#VALUE!</v>
      </c>
      <c r="AM312" s="64" t="e">
        <f t="shared" si="232"/>
        <v>#VALUE!</v>
      </c>
      <c r="AN312" s="64" t="e">
        <f t="shared" si="232"/>
        <v>#VALUE!</v>
      </c>
      <c r="AO312" s="64" t="e">
        <f t="shared" si="232"/>
        <v>#VALUE!</v>
      </c>
      <c r="AP312" s="64" t="e">
        <f t="shared" si="232"/>
        <v>#VALUE!</v>
      </c>
      <c r="AQ312" s="64" t="e">
        <f t="shared" si="232"/>
        <v>#VALUE!</v>
      </c>
      <c r="AR312" s="64" t="e">
        <f t="shared" si="232"/>
        <v>#VALUE!</v>
      </c>
      <c r="AS312" s="64" t="e">
        <f t="shared" si="232"/>
        <v>#VALUE!</v>
      </c>
      <c r="AT312" s="64" t="e">
        <f t="shared" si="232"/>
        <v>#VALUE!</v>
      </c>
      <c r="AU312" s="64" t="e">
        <f t="shared" si="232"/>
        <v>#VALUE!</v>
      </c>
      <c r="AV312" s="64" t="e">
        <f t="shared" si="232"/>
        <v>#VALUE!</v>
      </c>
      <c r="AW312" s="64" t="e">
        <f t="shared" si="232"/>
        <v>#VALUE!</v>
      </c>
      <c r="AX312" s="64" t="e">
        <f t="shared" si="232"/>
        <v>#VALUE!</v>
      </c>
      <c r="AY312" s="64" t="e">
        <f t="shared" si="232"/>
        <v>#VALUE!</v>
      </c>
      <c r="AZ312" s="64" t="e">
        <f t="shared" si="232"/>
        <v>#VALUE!</v>
      </c>
      <c r="BA312" s="64" t="e">
        <f t="shared" si="232"/>
        <v>#VALUE!</v>
      </c>
      <c r="BB312" s="64" t="e">
        <f t="shared" si="232"/>
        <v>#VALUE!</v>
      </c>
      <c r="BC312" s="64" t="e">
        <f t="shared" si="232"/>
        <v>#VALUE!</v>
      </c>
      <c r="BD312" s="64" t="e">
        <f t="shared" si="232"/>
        <v>#VALUE!</v>
      </c>
      <c r="BE312" s="64" t="e">
        <f t="shared" si="232"/>
        <v>#VALUE!</v>
      </c>
      <c r="BF312" s="45" t="e">
        <f t="shared" si="227"/>
        <v>#VALUE!</v>
      </c>
    </row>
    <row r="313" spans="15:58" ht="14.4" hidden="1" customHeight="1" x14ac:dyDescent="0.3">
      <c r="O313" s="287"/>
      <c r="P313" s="288"/>
      <c r="Q313" s="289"/>
      <c r="R313" s="279" t="s">
        <v>170</v>
      </c>
      <c r="S313" s="280"/>
      <c r="T313" s="280"/>
      <c r="U313" s="280"/>
      <c r="V313" s="280"/>
      <c r="W313" s="280"/>
      <c r="X313" s="79"/>
      <c r="Y313" s="79"/>
      <c r="Z313" s="79"/>
      <c r="AA313" s="64" t="e">
        <f t="shared" ref="AA313:BE313" si="233">COUNTIFS($F$11:$F$16,$O$274,AA$11:AA$33,"TM")</f>
        <v>#VALUE!</v>
      </c>
      <c r="AB313" s="64" t="e">
        <f t="shared" si="233"/>
        <v>#VALUE!</v>
      </c>
      <c r="AC313" s="64" t="e">
        <f t="shared" si="233"/>
        <v>#VALUE!</v>
      </c>
      <c r="AD313" s="64" t="e">
        <f t="shared" si="233"/>
        <v>#VALUE!</v>
      </c>
      <c r="AE313" s="64" t="e">
        <f t="shared" si="233"/>
        <v>#VALUE!</v>
      </c>
      <c r="AF313" s="64" t="e">
        <f t="shared" si="233"/>
        <v>#VALUE!</v>
      </c>
      <c r="AG313" s="64" t="e">
        <f t="shared" si="233"/>
        <v>#VALUE!</v>
      </c>
      <c r="AH313" s="64" t="e">
        <f t="shared" si="233"/>
        <v>#VALUE!</v>
      </c>
      <c r="AI313" s="64" t="e">
        <f t="shared" si="233"/>
        <v>#VALUE!</v>
      </c>
      <c r="AJ313" s="64" t="e">
        <f t="shared" si="233"/>
        <v>#VALUE!</v>
      </c>
      <c r="AK313" s="64" t="e">
        <f t="shared" si="233"/>
        <v>#VALUE!</v>
      </c>
      <c r="AL313" s="64" t="e">
        <f t="shared" si="233"/>
        <v>#VALUE!</v>
      </c>
      <c r="AM313" s="64" t="e">
        <f t="shared" si="233"/>
        <v>#VALUE!</v>
      </c>
      <c r="AN313" s="64" t="e">
        <f t="shared" si="233"/>
        <v>#VALUE!</v>
      </c>
      <c r="AO313" s="64" t="e">
        <f t="shared" si="233"/>
        <v>#VALUE!</v>
      </c>
      <c r="AP313" s="64" t="e">
        <f t="shared" si="233"/>
        <v>#VALUE!</v>
      </c>
      <c r="AQ313" s="64" t="e">
        <f t="shared" si="233"/>
        <v>#VALUE!</v>
      </c>
      <c r="AR313" s="64" t="e">
        <f t="shared" si="233"/>
        <v>#VALUE!</v>
      </c>
      <c r="AS313" s="64" t="e">
        <f t="shared" si="233"/>
        <v>#VALUE!</v>
      </c>
      <c r="AT313" s="64" t="e">
        <f t="shared" si="233"/>
        <v>#VALUE!</v>
      </c>
      <c r="AU313" s="64" t="e">
        <f t="shared" si="233"/>
        <v>#VALUE!</v>
      </c>
      <c r="AV313" s="64" t="e">
        <f t="shared" si="233"/>
        <v>#VALUE!</v>
      </c>
      <c r="AW313" s="64" t="e">
        <f t="shared" si="233"/>
        <v>#VALUE!</v>
      </c>
      <c r="AX313" s="64" t="e">
        <f t="shared" si="233"/>
        <v>#VALUE!</v>
      </c>
      <c r="AY313" s="64" t="e">
        <f t="shared" si="233"/>
        <v>#VALUE!</v>
      </c>
      <c r="AZ313" s="64" t="e">
        <f t="shared" si="233"/>
        <v>#VALUE!</v>
      </c>
      <c r="BA313" s="64" t="e">
        <f t="shared" si="233"/>
        <v>#VALUE!</v>
      </c>
      <c r="BB313" s="64" t="e">
        <f t="shared" si="233"/>
        <v>#VALUE!</v>
      </c>
      <c r="BC313" s="64" t="e">
        <f t="shared" si="233"/>
        <v>#VALUE!</v>
      </c>
      <c r="BD313" s="64" t="e">
        <f t="shared" si="233"/>
        <v>#VALUE!</v>
      </c>
      <c r="BE313" s="64" t="e">
        <f t="shared" si="233"/>
        <v>#VALUE!</v>
      </c>
      <c r="BF313" s="45" t="e">
        <f t="shared" si="227"/>
        <v>#VALUE!</v>
      </c>
    </row>
    <row r="314" spans="15:58" ht="14.4" hidden="1" customHeight="1" x14ac:dyDescent="0.3">
      <c r="O314" s="287"/>
      <c r="P314" s="288"/>
      <c r="Q314" s="289"/>
      <c r="R314" s="279" t="s">
        <v>161</v>
      </c>
      <c r="S314" s="280"/>
      <c r="T314" s="280"/>
      <c r="U314" s="280"/>
      <c r="V314" s="280"/>
      <c r="W314" s="280"/>
      <c r="X314" s="79"/>
      <c r="Y314" s="79"/>
      <c r="Z314" s="79"/>
      <c r="AA314" s="85">
        <f t="shared" ref="AA314:BF314" si="234">IFERROR(IF(AA275&lt;5,0,((AA312+AA313)/(AA275+AA312+AA313))),0)</f>
        <v>0</v>
      </c>
      <c r="AB314" s="85">
        <f t="shared" si="234"/>
        <v>0</v>
      </c>
      <c r="AC314" s="85">
        <f t="shared" si="234"/>
        <v>0</v>
      </c>
      <c r="AD314" s="85">
        <f t="shared" si="234"/>
        <v>0</v>
      </c>
      <c r="AE314" s="85">
        <f t="shared" si="234"/>
        <v>0</v>
      </c>
      <c r="AF314" s="85">
        <f t="shared" si="234"/>
        <v>0</v>
      </c>
      <c r="AG314" s="85">
        <f t="shared" si="234"/>
        <v>0</v>
      </c>
      <c r="AH314" s="85">
        <f t="shared" si="234"/>
        <v>0</v>
      </c>
      <c r="AI314" s="85">
        <f t="shared" si="234"/>
        <v>0</v>
      </c>
      <c r="AJ314" s="85">
        <f t="shared" si="234"/>
        <v>0</v>
      </c>
      <c r="AK314" s="85">
        <f t="shared" si="234"/>
        <v>0</v>
      </c>
      <c r="AL314" s="85">
        <f t="shared" si="234"/>
        <v>0</v>
      </c>
      <c r="AM314" s="85">
        <f t="shared" si="234"/>
        <v>0</v>
      </c>
      <c r="AN314" s="85">
        <f t="shared" si="234"/>
        <v>0</v>
      </c>
      <c r="AO314" s="85">
        <f t="shared" si="234"/>
        <v>0</v>
      </c>
      <c r="AP314" s="85">
        <f t="shared" si="234"/>
        <v>0</v>
      </c>
      <c r="AQ314" s="85">
        <f t="shared" si="234"/>
        <v>0</v>
      </c>
      <c r="AR314" s="85">
        <f t="shared" si="234"/>
        <v>0</v>
      </c>
      <c r="AS314" s="85">
        <f t="shared" si="234"/>
        <v>0</v>
      </c>
      <c r="AT314" s="85">
        <f t="shared" si="234"/>
        <v>0</v>
      </c>
      <c r="AU314" s="85">
        <f t="shared" si="234"/>
        <v>0</v>
      </c>
      <c r="AV314" s="85">
        <f t="shared" si="234"/>
        <v>0</v>
      </c>
      <c r="AW314" s="85">
        <f t="shared" si="234"/>
        <v>0</v>
      </c>
      <c r="AX314" s="85">
        <f t="shared" si="234"/>
        <v>0</v>
      </c>
      <c r="AY314" s="85">
        <f t="shared" si="234"/>
        <v>0</v>
      </c>
      <c r="AZ314" s="85">
        <f t="shared" si="234"/>
        <v>0</v>
      </c>
      <c r="BA314" s="85">
        <f t="shared" si="234"/>
        <v>0</v>
      </c>
      <c r="BB314" s="85">
        <f t="shared" si="234"/>
        <v>0</v>
      </c>
      <c r="BC314" s="85">
        <f t="shared" si="234"/>
        <v>0</v>
      </c>
      <c r="BD314" s="85">
        <f t="shared" si="234"/>
        <v>0</v>
      </c>
      <c r="BE314" s="85">
        <f t="shared" si="234"/>
        <v>0</v>
      </c>
      <c r="BF314" s="86">
        <f t="shared" si="234"/>
        <v>0</v>
      </c>
    </row>
    <row r="315" spans="15:58" ht="14.4" hidden="1" customHeight="1" x14ac:dyDescent="0.3">
      <c r="O315" s="287"/>
      <c r="P315" s="288"/>
      <c r="Q315" s="289"/>
      <c r="R315" s="279" t="s">
        <v>164</v>
      </c>
      <c r="S315" s="280"/>
      <c r="T315" s="280"/>
      <c r="U315" s="280"/>
      <c r="V315" s="280"/>
      <c r="W315" s="280"/>
      <c r="X315" s="79"/>
      <c r="Y315" s="79"/>
      <c r="Z315" s="79"/>
      <c r="AA315" s="85">
        <f t="shared" ref="AA315:BF315" si="235">IFERROR(IF(AA275&lt;5,0,(AA312/(AA275+AA312+AA313))),0)</f>
        <v>0</v>
      </c>
      <c r="AB315" s="85">
        <f t="shared" si="235"/>
        <v>0</v>
      </c>
      <c r="AC315" s="85">
        <f t="shared" si="235"/>
        <v>0</v>
      </c>
      <c r="AD315" s="85">
        <f t="shared" si="235"/>
        <v>0</v>
      </c>
      <c r="AE315" s="85">
        <f t="shared" si="235"/>
        <v>0</v>
      </c>
      <c r="AF315" s="85">
        <f t="shared" si="235"/>
        <v>0</v>
      </c>
      <c r="AG315" s="85">
        <f t="shared" si="235"/>
        <v>0</v>
      </c>
      <c r="AH315" s="85">
        <f t="shared" si="235"/>
        <v>0</v>
      </c>
      <c r="AI315" s="85">
        <f t="shared" si="235"/>
        <v>0</v>
      </c>
      <c r="AJ315" s="85">
        <f t="shared" si="235"/>
        <v>0</v>
      </c>
      <c r="AK315" s="85">
        <f t="shared" si="235"/>
        <v>0</v>
      </c>
      <c r="AL315" s="85">
        <f t="shared" si="235"/>
        <v>0</v>
      </c>
      <c r="AM315" s="85">
        <f t="shared" si="235"/>
        <v>0</v>
      </c>
      <c r="AN315" s="85">
        <f t="shared" si="235"/>
        <v>0</v>
      </c>
      <c r="AO315" s="85">
        <f t="shared" si="235"/>
        <v>0</v>
      </c>
      <c r="AP315" s="85">
        <f t="shared" si="235"/>
        <v>0</v>
      </c>
      <c r="AQ315" s="85">
        <f t="shared" si="235"/>
        <v>0</v>
      </c>
      <c r="AR315" s="85">
        <f t="shared" si="235"/>
        <v>0</v>
      </c>
      <c r="AS315" s="85">
        <f t="shared" si="235"/>
        <v>0</v>
      </c>
      <c r="AT315" s="85">
        <f t="shared" si="235"/>
        <v>0</v>
      </c>
      <c r="AU315" s="85">
        <f t="shared" si="235"/>
        <v>0</v>
      </c>
      <c r="AV315" s="85">
        <f t="shared" si="235"/>
        <v>0</v>
      </c>
      <c r="AW315" s="85">
        <f t="shared" si="235"/>
        <v>0</v>
      </c>
      <c r="AX315" s="85">
        <f t="shared" si="235"/>
        <v>0</v>
      </c>
      <c r="AY315" s="85">
        <f t="shared" si="235"/>
        <v>0</v>
      </c>
      <c r="AZ315" s="85">
        <f t="shared" si="235"/>
        <v>0</v>
      </c>
      <c r="BA315" s="85">
        <f t="shared" si="235"/>
        <v>0</v>
      </c>
      <c r="BB315" s="85">
        <f t="shared" si="235"/>
        <v>0</v>
      </c>
      <c r="BC315" s="85">
        <f t="shared" si="235"/>
        <v>0</v>
      </c>
      <c r="BD315" s="85">
        <f t="shared" si="235"/>
        <v>0</v>
      </c>
      <c r="BE315" s="85">
        <f t="shared" si="235"/>
        <v>0</v>
      </c>
      <c r="BF315" s="86">
        <f t="shared" si="235"/>
        <v>0</v>
      </c>
    </row>
    <row r="316" spans="15:58" ht="14.4" hidden="1" customHeight="1" x14ac:dyDescent="0.3">
      <c r="O316" s="287"/>
      <c r="P316" s="288"/>
      <c r="Q316" s="289"/>
      <c r="R316" s="279" t="s">
        <v>171</v>
      </c>
      <c r="S316" s="280"/>
      <c r="T316" s="280"/>
      <c r="U316" s="280"/>
      <c r="V316" s="280"/>
      <c r="W316" s="280"/>
      <c r="X316" s="79"/>
      <c r="Y316" s="79"/>
      <c r="Z316" s="79"/>
      <c r="AA316" s="85">
        <f t="shared" ref="AA316:BF316" si="236">IFERROR(IF(AA275&lt;5,0,(AA313/(AA275+AA312+AA313))),0)</f>
        <v>0</v>
      </c>
      <c r="AB316" s="85">
        <f t="shared" si="236"/>
        <v>0</v>
      </c>
      <c r="AC316" s="85">
        <f t="shared" si="236"/>
        <v>0</v>
      </c>
      <c r="AD316" s="85">
        <f t="shared" si="236"/>
        <v>0</v>
      </c>
      <c r="AE316" s="85">
        <f t="shared" si="236"/>
        <v>0</v>
      </c>
      <c r="AF316" s="85">
        <f t="shared" si="236"/>
        <v>0</v>
      </c>
      <c r="AG316" s="85">
        <f t="shared" si="236"/>
        <v>0</v>
      </c>
      <c r="AH316" s="85">
        <f t="shared" si="236"/>
        <v>0</v>
      </c>
      <c r="AI316" s="85">
        <f t="shared" si="236"/>
        <v>0</v>
      </c>
      <c r="AJ316" s="85">
        <f t="shared" si="236"/>
        <v>0</v>
      </c>
      <c r="AK316" s="85">
        <f t="shared" si="236"/>
        <v>0</v>
      </c>
      <c r="AL316" s="85">
        <f t="shared" si="236"/>
        <v>0</v>
      </c>
      <c r="AM316" s="85">
        <f t="shared" si="236"/>
        <v>0</v>
      </c>
      <c r="AN316" s="85">
        <f t="shared" si="236"/>
        <v>0</v>
      </c>
      <c r="AO316" s="85">
        <f t="shared" si="236"/>
        <v>0</v>
      </c>
      <c r="AP316" s="85">
        <f t="shared" si="236"/>
        <v>0</v>
      </c>
      <c r="AQ316" s="85">
        <f t="shared" si="236"/>
        <v>0</v>
      </c>
      <c r="AR316" s="85">
        <f t="shared" si="236"/>
        <v>0</v>
      </c>
      <c r="AS316" s="85">
        <f t="shared" si="236"/>
        <v>0</v>
      </c>
      <c r="AT316" s="85">
        <f t="shared" si="236"/>
        <v>0</v>
      </c>
      <c r="AU316" s="85">
        <f t="shared" si="236"/>
        <v>0</v>
      </c>
      <c r="AV316" s="85">
        <f t="shared" si="236"/>
        <v>0</v>
      </c>
      <c r="AW316" s="85">
        <f t="shared" si="236"/>
        <v>0</v>
      </c>
      <c r="AX316" s="85">
        <f t="shared" si="236"/>
        <v>0</v>
      </c>
      <c r="AY316" s="85">
        <f t="shared" si="236"/>
        <v>0</v>
      </c>
      <c r="AZ316" s="85">
        <f t="shared" si="236"/>
        <v>0</v>
      </c>
      <c r="BA316" s="85">
        <f t="shared" si="236"/>
        <v>0</v>
      </c>
      <c r="BB316" s="85">
        <f t="shared" si="236"/>
        <v>0</v>
      </c>
      <c r="BC316" s="85">
        <f t="shared" si="236"/>
        <v>0</v>
      </c>
      <c r="BD316" s="85">
        <f t="shared" si="236"/>
        <v>0</v>
      </c>
      <c r="BE316" s="85">
        <f t="shared" si="236"/>
        <v>0</v>
      </c>
      <c r="BF316" s="86">
        <f t="shared" si="236"/>
        <v>0</v>
      </c>
    </row>
    <row r="317" spans="15:58" ht="14.4" hidden="1" customHeight="1" x14ac:dyDescent="0.3">
      <c r="O317" s="287"/>
      <c r="P317" s="288"/>
      <c r="Q317" s="289"/>
      <c r="R317" s="279" t="s">
        <v>172</v>
      </c>
      <c r="S317" s="280"/>
      <c r="T317" s="280"/>
      <c r="U317" s="280"/>
      <c r="V317" s="280"/>
      <c r="W317" s="280"/>
      <c r="X317" s="79"/>
      <c r="Y317" s="79"/>
      <c r="Z317" s="79"/>
      <c r="AA317" s="87" t="str">
        <f t="shared" ref="AA317:BF317" si="237">IFERROR(((AA300+AA304)/AA279),"")</f>
        <v/>
      </c>
      <c r="AB317" s="87" t="str">
        <f t="shared" si="237"/>
        <v/>
      </c>
      <c r="AC317" s="87" t="str">
        <f t="shared" si="237"/>
        <v/>
      </c>
      <c r="AD317" s="87" t="str">
        <f t="shared" si="237"/>
        <v/>
      </c>
      <c r="AE317" s="87" t="str">
        <f t="shared" si="237"/>
        <v/>
      </c>
      <c r="AF317" s="87" t="str">
        <f t="shared" si="237"/>
        <v/>
      </c>
      <c r="AG317" s="87" t="str">
        <f t="shared" si="237"/>
        <v/>
      </c>
      <c r="AH317" s="87" t="str">
        <f t="shared" si="237"/>
        <v/>
      </c>
      <c r="AI317" s="87" t="str">
        <f t="shared" si="237"/>
        <v/>
      </c>
      <c r="AJ317" s="87" t="str">
        <f t="shared" si="237"/>
        <v/>
      </c>
      <c r="AK317" s="87" t="str">
        <f t="shared" si="237"/>
        <v/>
      </c>
      <c r="AL317" s="87" t="str">
        <f t="shared" si="237"/>
        <v/>
      </c>
      <c r="AM317" s="87" t="str">
        <f t="shared" si="237"/>
        <v/>
      </c>
      <c r="AN317" s="87" t="str">
        <f t="shared" si="237"/>
        <v/>
      </c>
      <c r="AO317" s="87" t="str">
        <f t="shared" si="237"/>
        <v/>
      </c>
      <c r="AP317" s="87" t="str">
        <f t="shared" si="237"/>
        <v/>
      </c>
      <c r="AQ317" s="87" t="str">
        <f t="shared" si="237"/>
        <v/>
      </c>
      <c r="AR317" s="87" t="str">
        <f t="shared" si="237"/>
        <v/>
      </c>
      <c r="AS317" s="87" t="str">
        <f t="shared" si="237"/>
        <v/>
      </c>
      <c r="AT317" s="87" t="str">
        <f t="shared" si="237"/>
        <v/>
      </c>
      <c r="AU317" s="87" t="str">
        <f t="shared" si="237"/>
        <v/>
      </c>
      <c r="AV317" s="87" t="str">
        <f t="shared" si="237"/>
        <v/>
      </c>
      <c r="AW317" s="87" t="str">
        <f t="shared" si="237"/>
        <v/>
      </c>
      <c r="AX317" s="87" t="str">
        <f t="shared" si="237"/>
        <v/>
      </c>
      <c r="AY317" s="87" t="str">
        <f t="shared" si="237"/>
        <v/>
      </c>
      <c r="AZ317" s="87" t="str">
        <f t="shared" si="237"/>
        <v/>
      </c>
      <c r="BA317" s="87" t="str">
        <f t="shared" si="237"/>
        <v/>
      </c>
      <c r="BB317" s="87" t="str">
        <f t="shared" si="237"/>
        <v/>
      </c>
      <c r="BC317" s="87" t="str">
        <f t="shared" si="237"/>
        <v/>
      </c>
      <c r="BD317" s="87" t="str">
        <f t="shared" si="237"/>
        <v/>
      </c>
      <c r="BE317" s="87" t="str">
        <f t="shared" si="237"/>
        <v/>
      </c>
      <c r="BF317" s="86" t="str">
        <f t="shared" si="237"/>
        <v/>
      </c>
    </row>
    <row r="318" spans="15:58" ht="14.4" hidden="1" customHeight="1" x14ac:dyDescent="0.3">
      <c r="O318" s="287"/>
      <c r="P318" s="288"/>
      <c r="Q318" s="289"/>
      <c r="R318" s="279" t="s">
        <v>173</v>
      </c>
      <c r="S318" s="280"/>
      <c r="T318" s="280"/>
      <c r="U318" s="280"/>
      <c r="V318" s="280"/>
      <c r="W318" s="280"/>
      <c r="X318" s="79"/>
      <c r="Y318" s="79"/>
      <c r="Z318" s="79"/>
      <c r="AA318" s="87" t="str">
        <f t="shared" ref="AA318:BF318" si="238">IFERROR((AA292+AA296)/(AA279+AA292+AA296),"")</f>
        <v/>
      </c>
      <c r="AB318" s="87" t="str">
        <f t="shared" si="238"/>
        <v/>
      </c>
      <c r="AC318" s="87" t="str">
        <f t="shared" si="238"/>
        <v/>
      </c>
      <c r="AD318" s="87" t="str">
        <f t="shared" si="238"/>
        <v/>
      </c>
      <c r="AE318" s="87" t="str">
        <f t="shared" si="238"/>
        <v/>
      </c>
      <c r="AF318" s="87" t="str">
        <f t="shared" si="238"/>
        <v/>
      </c>
      <c r="AG318" s="87" t="str">
        <f t="shared" si="238"/>
        <v/>
      </c>
      <c r="AH318" s="87" t="str">
        <f t="shared" si="238"/>
        <v/>
      </c>
      <c r="AI318" s="87" t="str">
        <f t="shared" si="238"/>
        <v/>
      </c>
      <c r="AJ318" s="87" t="str">
        <f t="shared" si="238"/>
        <v/>
      </c>
      <c r="AK318" s="87" t="str">
        <f t="shared" si="238"/>
        <v/>
      </c>
      <c r="AL318" s="87" t="str">
        <f t="shared" si="238"/>
        <v/>
      </c>
      <c r="AM318" s="87" t="str">
        <f t="shared" si="238"/>
        <v/>
      </c>
      <c r="AN318" s="87" t="str">
        <f t="shared" si="238"/>
        <v/>
      </c>
      <c r="AO318" s="87" t="str">
        <f t="shared" si="238"/>
        <v/>
      </c>
      <c r="AP318" s="87" t="str">
        <f t="shared" si="238"/>
        <v/>
      </c>
      <c r="AQ318" s="87" t="str">
        <f t="shared" si="238"/>
        <v/>
      </c>
      <c r="AR318" s="87" t="str">
        <f t="shared" si="238"/>
        <v/>
      </c>
      <c r="AS318" s="87" t="str">
        <f t="shared" si="238"/>
        <v/>
      </c>
      <c r="AT318" s="87" t="str">
        <f t="shared" si="238"/>
        <v/>
      </c>
      <c r="AU318" s="87" t="str">
        <f t="shared" si="238"/>
        <v/>
      </c>
      <c r="AV318" s="87" t="str">
        <f t="shared" si="238"/>
        <v/>
      </c>
      <c r="AW318" s="87" t="str">
        <f t="shared" si="238"/>
        <v/>
      </c>
      <c r="AX318" s="87" t="str">
        <f t="shared" si="238"/>
        <v/>
      </c>
      <c r="AY318" s="87" t="str">
        <f t="shared" si="238"/>
        <v/>
      </c>
      <c r="AZ318" s="87" t="str">
        <f t="shared" si="238"/>
        <v/>
      </c>
      <c r="BA318" s="87" t="str">
        <f t="shared" si="238"/>
        <v/>
      </c>
      <c r="BB318" s="87" t="str">
        <f t="shared" si="238"/>
        <v/>
      </c>
      <c r="BC318" s="87" t="str">
        <f t="shared" si="238"/>
        <v/>
      </c>
      <c r="BD318" s="87" t="str">
        <f t="shared" si="238"/>
        <v/>
      </c>
      <c r="BE318" s="87" t="str">
        <f t="shared" si="238"/>
        <v/>
      </c>
      <c r="BF318" s="86" t="str">
        <f t="shared" si="238"/>
        <v/>
      </c>
    </row>
    <row r="319" spans="15:58" ht="14.4" hidden="1" customHeight="1" x14ac:dyDescent="0.3">
      <c r="O319" s="287"/>
      <c r="P319" s="288"/>
      <c r="Q319" s="289"/>
      <c r="R319" s="279" t="s">
        <v>174</v>
      </c>
      <c r="S319" s="280"/>
      <c r="T319" s="280"/>
      <c r="U319" s="280"/>
      <c r="V319" s="280"/>
      <c r="W319" s="280"/>
      <c r="X319" s="79"/>
      <c r="Y319" s="79"/>
      <c r="Z319" s="79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  <c r="AS319" s="64"/>
      <c r="AT319" s="64"/>
      <c r="AU319" s="64"/>
      <c r="AV319" s="64"/>
      <c r="AW319" s="64"/>
      <c r="AX319" s="64"/>
      <c r="AY319" s="64"/>
      <c r="AZ319" s="64"/>
      <c r="BA319" s="64"/>
      <c r="BB319" s="64"/>
      <c r="BC319" s="64"/>
      <c r="BD319" s="64"/>
      <c r="BE319" s="64"/>
      <c r="BF319" s="45"/>
    </row>
    <row r="320" spans="15:58" ht="14.4" hidden="1" customHeight="1" x14ac:dyDescent="0.3">
      <c r="O320" s="287"/>
      <c r="P320" s="288"/>
      <c r="Q320" s="289"/>
      <c r="R320" s="279" t="s">
        <v>175</v>
      </c>
      <c r="S320" s="280"/>
      <c r="T320" s="280"/>
      <c r="U320" s="280"/>
      <c r="V320" s="280"/>
      <c r="W320" s="280"/>
      <c r="X320" s="79"/>
      <c r="Y320" s="79"/>
      <c r="Z320" s="79"/>
      <c r="AA320" s="64" t="e">
        <f t="shared" ref="AA320:BE320" si="239">IF(AA279&lt;&gt;0,ROUNDUP(AA275*0.08,0),0)</f>
        <v>#VALUE!</v>
      </c>
      <c r="AB320" s="64" t="e">
        <f t="shared" si="239"/>
        <v>#VALUE!</v>
      </c>
      <c r="AC320" s="64" t="e">
        <f t="shared" si="239"/>
        <v>#VALUE!</v>
      </c>
      <c r="AD320" s="64" t="e">
        <f t="shared" si="239"/>
        <v>#VALUE!</v>
      </c>
      <c r="AE320" s="64" t="e">
        <f t="shared" si="239"/>
        <v>#VALUE!</v>
      </c>
      <c r="AF320" s="64" t="e">
        <f t="shared" si="239"/>
        <v>#VALUE!</v>
      </c>
      <c r="AG320" s="64" t="e">
        <f t="shared" si="239"/>
        <v>#VALUE!</v>
      </c>
      <c r="AH320" s="64" t="e">
        <f t="shared" si="239"/>
        <v>#VALUE!</v>
      </c>
      <c r="AI320" s="64" t="e">
        <f t="shared" si="239"/>
        <v>#VALUE!</v>
      </c>
      <c r="AJ320" s="64" t="e">
        <f t="shared" si="239"/>
        <v>#VALUE!</v>
      </c>
      <c r="AK320" s="64" t="e">
        <f t="shared" si="239"/>
        <v>#VALUE!</v>
      </c>
      <c r="AL320" s="64" t="e">
        <f t="shared" si="239"/>
        <v>#VALUE!</v>
      </c>
      <c r="AM320" s="64" t="e">
        <f t="shared" si="239"/>
        <v>#VALUE!</v>
      </c>
      <c r="AN320" s="64" t="e">
        <f t="shared" si="239"/>
        <v>#VALUE!</v>
      </c>
      <c r="AO320" s="64" t="e">
        <f t="shared" si="239"/>
        <v>#VALUE!</v>
      </c>
      <c r="AP320" s="64" t="e">
        <f t="shared" si="239"/>
        <v>#VALUE!</v>
      </c>
      <c r="AQ320" s="64" t="e">
        <f t="shared" si="239"/>
        <v>#VALUE!</v>
      </c>
      <c r="AR320" s="64" t="e">
        <f t="shared" si="239"/>
        <v>#VALUE!</v>
      </c>
      <c r="AS320" s="64" t="e">
        <f t="shared" si="239"/>
        <v>#VALUE!</v>
      </c>
      <c r="AT320" s="64" t="e">
        <f t="shared" si="239"/>
        <v>#VALUE!</v>
      </c>
      <c r="AU320" s="64" t="e">
        <f t="shared" si="239"/>
        <v>#VALUE!</v>
      </c>
      <c r="AV320" s="64" t="e">
        <f t="shared" si="239"/>
        <v>#VALUE!</v>
      </c>
      <c r="AW320" s="64" t="e">
        <f t="shared" si="239"/>
        <v>#VALUE!</v>
      </c>
      <c r="AX320" s="64" t="e">
        <f t="shared" si="239"/>
        <v>#VALUE!</v>
      </c>
      <c r="AY320" s="64" t="e">
        <f t="shared" si="239"/>
        <v>#VALUE!</v>
      </c>
      <c r="AZ320" s="64" t="e">
        <f t="shared" si="239"/>
        <v>#VALUE!</v>
      </c>
      <c r="BA320" s="64" t="e">
        <f t="shared" si="239"/>
        <v>#VALUE!</v>
      </c>
      <c r="BB320" s="64" t="e">
        <f t="shared" si="239"/>
        <v>#VALUE!</v>
      </c>
      <c r="BC320" s="64" t="e">
        <f t="shared" si="239"/>
        <v>#VALUE!</v>
      </c>
      <c r="BD320" s="64" t="e">
        <f t="shared" si="239"/>
        <v>#VALUE!</v>
      </c>
      <c r="BE320" s="64" t="e">
        <f t="shared" si="239"/>
        <v>#VALUE!</v>
      </c>
      <c r="BF320" s="45" t="e">
        <f>SUM(AA320:BE320)</f>
        <v>#VALUE!</v>
      </c>
    </row>
    <row r="321" spans="7:58" ht="14.4" hidden="1" customHeight="1" x14ac:dyDescent="0.3">
      <c r="O321" s="287"/>
      <c r="P321" s="288"/>
      <c r="Q321" s="289"/>
      <c r="R321" s="279"/>
      <c r="S321" s="280"/>
      <c r="T321" s="280"/>
      <c r="U321" s="280"/>
      <c r="V321" s="280"/>
      <c r="W321" s="280"/>
      <c r="X321" s="79"/>
      <c r="Y321" s="79"/>
      <c r="Z321" s="79"/>
      <c r="AA321" s="64" t="e">
        <f t="shared" ref="AA321:BE321" si="240">AA304+AA300+AA296+AA292</f>
        <v>#VALUE!</v>
      </c>
      <c r="AB321" s="64" t="e">
        <f t="shared" si="240"/>
        <v>#VALUE!</v>
      </c>
      <c r="AC321" s="64" t="e">
        <f t="shared" si="240"/>
        <v>#VALUE!</v>
      </c>
      <c r="AD321" s="64" t="e">
        <f t="shared" si="240"/>
        <v>#VALUE!</v>
      </c>
      <c r="AE321" s="64" t="e">
        <f t="shared" si="240"/>
        <v>#VALUE!</v>
      </c>
      <c r="AF321" s="64" t="e">
        <f t="shared" si="240"/>
        <v>#VALUE!</v>
      </c>
      <c r="AG321" s="64" t="e">
        <f t="shared" si="240"/>
        <v>#VALUE!</v>
      </c>
      <c r="AH321" s="64" t="e">
        <f t="shared" si="240"/>
        <v>#VALUE!</v>
      </c>
      <c r="AI321" s="64" t="e">
        <f t="shared" si="240"/>
        <v>#VALUE!</v>
      </c>
      <c r="AJ321" s="64" t="e">
        <f t="shared" si="240"/>
        <v>#VALUE!</v>
      </c>
      <c r="AK321" s="64" t="e">
        <f t="shared" si="240"/>
        <v>#VALUE!</v>
      </c>
      <c r="AL321" s="64" t="e">
        <f t="shared" si="240"/>
        <v>#VALUE!</v>
      </c>
      <c r="AM321" s="64" t="e">
        <f t="shared" si="240"/>
        <v>#VALUE!</v>
      </c>
      <c r="AN321" s="64" t="e">
        <f t="shared" si="240"/>
        <v>#VALUE!</v>
      </c>
      <c r="AO321" s="64" t="e">
        <f t="shared" si="240"/>
        <v>#VALUE!</v>
      </c>
      <c r="AP321" s="64" t="e">
        <f t="shared" si="240"/>
        <v>#VALUE!</v>
      </c>
      <c r="AQ321" s="64" t="e">
        <f t="shared" si="240"/>
        <v>#VALUE!</v>
      </c>
      <c r="AR321" s="64" t="e">
        <f t="shared" si="240"/>
        <v>#VALUE!</v>
      </c>
      <c r="AS321" s="64" t="e">
        <f t="shared" si="240"/>
        <v>#VALUE!</v>
      </c>
      <c r="AT321" s="64" t="e">
        <f t="shared" si="240"/>
        <v>#VALUE!</v>
      </c>
      <c r="AU321" s="64" t="e">
        <f t="shared" si="240"/>
        <v>#VALUE!</v>
      </c>
      <c r="AV321" s="64" t="e">
        <f t="shared" si="240"/>
        <v>#VALUE!</v>
      </c>
      <c r="AW321" s="64" t="e">
        <f t="shared" si="240"/>
        <v>#VALUE!</v>
      </c>
      <c r="AX321" s="64" t="e">
        <f t="shared" si="240"/>
        <v>#VALUE!</v>
      </c>
      <c r="AY321" s="64" t="e">
        <f t="shared" si="240"/>
        <v>#VALUE!</v>
      </c>
      <c r="AZ321" s="64" t="e">
        <f t="shared" si="240"/>
        <v>#VALUE!</v>
      </c>
      <c r="BA321" s="64" t="e">
        <f t="shared" si="240"/>
        <v>#VALUE!</v>
      </c>
      <c r="BB321" s="64" t="e">
        <f t="shared" si="240"/>
        <v>#VALUE!</v>
      </c>
      <c r="BC321" s="64" t="e">
        <f t="shared" si="240"/>
        <v>#VALUE!</v>
      </c>
      <c r="BD321" s="64" t="e">
        <f t="shared" si="240"/>
        <v>#VALUE!</v>
      </c>
      <c r="BE321" s="64" t="e">
        <f t="shared" si="240"/>
        <v>#VALUE!</v>
      </c>
      <c r="BF321" s="45" t="e">
        <f>SUM(AA321:BE321)</f>
        <v>#VALUE!</v>
      </c>
    </row>
    <row r="322" spans="7:58" ht="15" hidden="1" customHeight="1" thickBot="1" x14ac:dyDescent="0.35">
      <c r="O322" s="287"/>
      <c r="P322" s="288"/>
      <c r="Q322" s="289"/>
      <c r="R322" s="279" t="s">
        <v>176</v>
      </c>
      <c r="S322" s="280"/>
      <c r="T322" s="280"/>
      <c r="U322" s="280"/>
      <c r="V322" s="280"/>
      <c r="W322" s="280"/>
      <c r="X322" s="79"/>
      <c r="Y322" s="79"/>
      <c r="Z322" s="79"/>
      <c r="AA322" s="88" t="e">
        <f t="shared" ref="AA322:BF322" si="241">AA320-AA321</f>
        <v>#VALUE!</v>
      </c>
      <c r="AB322" s="88" t="e">
        <f t="shared" si="241"/>
        <v>#VALUE!</v>
      </c>
      <c r="AC322" s="88" t="e">
        <f t="shared" si="241"/>
        <v>#VALUE!</v>
      </c>
      <c r="AD322" s="88" t="e">
        <f t="shared" si="241"/>
        <v>#VALUE!</v>
      </c>
      <c r="AE322" s="88" t="e">
        <f t="shared" si="241"/>
        <v>#VALUE!</v>
      </c>
      <c r="AF322" s="88" t="e">
        <f t="shared" si="241"/>
        <v>#VALUE!</v>
      </c>
      <c r="AG322" s="88" t="e">
        <f t="shared" si="241"/>
        <v>#VALUE!</v>
      </c>
      <c r="AH322" s="88" t="e">
        <f t="shared" si="241"/>
        <v>#VALUE!</v>
      </c>
      <c r="AI322" s="88" t="e">
        <f t="shared" si="241"/>
        <v>#VALUE!</v>
      </c>
      <c r="AJ322" s="88" t="e">
        <f t="shared" si="241"/>
        <v>#VALUE!</v>
      </c>
      <c r="AK322" s="88" t="e">
        <f t="shared" si="241"/>
        <v>#VALUE!</v>
      </c>
      <c r="AL322" s="88" t="e">
        <f t="shared" si="241"/>
        <v>#VALUE!</v>
      </c>
      <c r="AM322" s="88" t="e">
        <f t="shared" si="241"/>
        <v>#VALUE!</v>
      </c>
      <c r="AN322" s="88" t="e">
        <f t="shared" si="241"/>
        <v>#VALUE!</v>
      </c>
      <c r="AO322" s="88" t="e">
        <f t="shared" si="241"/>
        <v>#VALUE!</v>
      </c>
      <c r="AP322" s="88" t="e">
        <f t="shared" si="241"/>
        <v>#VALUE!</v>
      </c>
      <c r="AQ322" s="88" t="e">
        <f t="shared" si="241"/>
        <v>#VALUE!</v>
      </c>
      <c r="AR322" s="88" t="e">
        <f t="shared" si="241"/>
        <v>#VALUE!</v>
      </c>
      <c r="AS322" s="88" t="e">
        <f t="shared" si="241"/>
        <v>#VALUE!</v>
      </c>
      <c r="AT322" s="88" t="e">
        <f t="shared" si="241"/>
        <v>#VALUE!</v>
      </c>
      <c r="AU322" s="88" t="e">
        <f t="shared" si="241"/>
        <v>#VALUE!</v>
      </c>
      <c r="AV322" s="88" t="e">
        <f t="shared" si="241"/>
        <v>#VALUE!</v>
      </c>
      <c r="AW322" s="88" t="e">
        <f t="shared" si="241"/>
        <v>#VALUE!</v>
      </c>
      <c r="AX322" s="88" t="e">
        <f t="shared" si="241"/>
        <v>#VALUE!</v>
      </c>
      <c r="AY322" s="88" t="e">
        <f t="shared" si="241"/>
        <v>#VALUE!</v>
      </c>
      <c r="AZ322" s="88" t="e">
        <f t="shared" si="241"/>
        <v>#VALUE!</v>
      </c>
      <c r="BA322" s="88" t="e">
        <f t="shared" si="241"/>
        <v>#VALUE!</v>
      </c>
      <c r="BB322" s="88" t="e">
        <f t="shared" si="241"/>
        <v>#VALUE!</v>
      </c>
      <c r="BC322" s="88" t="e">
        <f t="shared" si="241"/>
        <v>#VALUE!</v>
      </c>
      <c r="BD322" s="88" t="e">
        <f t="shared" si="241"/>
        <v>#VALUE!</v>
      </c>
      <c r="BE322" s="88" t="e">
        <f t="shared" si="241"/>
        <v>#VALUE!</v>
      </c>
      <c r="BF322" s="89" t="e">
        <f t="shared" si="241"/>
        <v>#VALUE!</v>
      </c>
    </row>
    <row r="323" spans="7:58" ht="14.4" hidden="1" customHeight="1" x14ac:dyDescent="0.3">
      <c r="O323" s="287"/>
      <c r="P323" s="288"/>
      <c r="Q323" s="289"/>
      <c r="R323" s="279" t="s">
        <v>177</v>
      </c>
      <c r="S323" s="280"/>
      <c r="T323" s="280"/>
      <c r="U323" s="280"/>
      <c r="V323" s="280"/>
      <c r="W323" s="280"/>
      <c r="X323" s="90"/>
      <c r="Y323" s="90"/>
      <c r="Z323" s="90"/>
    </row>
    <row r="324" spans="7:58" ht="14.4" hidden="1" customHeight="1" x14ac:dyDescent="0.3">
      <c r="O324" s="290"/>
      <c r="P324" s="291"/>
      <c r="Q324" s="292"/>
      <c r="R324" s="279" t="s">
        <v>178</v>
      </c>
      <c r="S324" s="280"/>
      <c r="T324" s="280"/>
      <c r="U324" s="280"/>
      <c r="V324" s="280"/>
      <c r="W324" s="280"/>
      <c r="X324" s="90"/>
      <c r="Y324" s="90"/>
      <c r="Z324" s="90"/>
    </row>
    <row r="325" spans="7:58" ht="14.4" hidden="1" customHeight="1" x14ac:dyDescent="0.3"/>
    <row r="326" spans="7:58" ht="14.4" hidden="1" customHeight="1" x14ac:dyDescent="0.3"/>
    <row r="327" spans="7:58" ht="14.4" hidden="1" customHeight="1" x14ac:dyDescent="0.3"/>
    <row r="328" spans="7:58" ht="14.4" hidden="1" customHeight="1" x14ac:dyDescent="0.3"/>
    <row r="329" spans="7:58" ht="14.4" hidden="1" customHeight="1" x14ac:dyDescent="0.3"/>
    <row r="330" spans="7:58" ht="14.4" hidden="1" customHeight="1" x14ac:dyDescent="0.3">
      <c r="G330" s="20"/>
      <c r="H330" s="94"/>
    </row>
    <row r="331" spans="7:58" ht="14.4" hidden="1" customHeight="1" x14ac:dyDescent="0.3">
      <c r="G331" s="20"/>
      <c r="H331" s="94"/>
    </row>
    <row r="332" spans="7:58" ht="14.4" hidden="1" customHeight="1" x14ac:dyDescent="0.3">
      <c r="G332" s="20"/>
      <c r="H332" s="94"/>
    </row>
    <row r="333" spans="7:58" x14ac:dyDescent="0.3">
      <c r="H333" s="94"/>
    </row>
    <row r="334" spans="7:58" x14ac:dyDescent="0.3">
      <c r="G334" s="94"/>
      <c r="H334" s="94"/>
    </row>
    <row r="335" spans="7:58" x14ac:dyDescent="0.3">
      <c r="H335" s="94"/>
    </row>
    <row r="339" spans="6:8" x14ac:dyDescent="0.3">
      <c r="G339" s="95"/>
      <c r="H339" s="94"/>
    </row>
    <row r="343" spans="6:8" ht="15.6" x14ac:dyDescent="0.3">
      <c r="F343" s="96"/>
    </row>
  </sheetData>
  <autoFilter ref="A2:BG114" xr:uid="{0A4B3FEB-76B5-41EC-B5E4-0E816609F277}"/>
  <mergeCells count="240">
    <mergeCell ref="R310:W310"/>
    <mergeCell ref="R299:W299"/>
    <mergeCell ref="R300:W300"/>
    <mergeCell ref="R301:W301"/>
    <mergeCell ref="R302:W302"/>
    <mergeCell ref="R303:W303"/>
    <mergeCell ref="R304:W304"/>
    <mergeCell ref="R323:W323"/>
    <mergeCell ref="R324:W324"/>
    <mergeCell ref="R317:W317"/>
    <mergeCell ref="R318:W318"/>
    <mergeCell ref="R319:W319"/>
    <mergeCell ref="R320:W320"/>
    <mergeCell ref="R321:W321"/>
    <mergeCell ref="R322:W322"/>
    <mergeCell ref="R311:W311"/>
    <mergeCell ref="R312:W312"/>
    <mergeCell ref="R313:W313"/>
    <mergeCell ref="R314:W314"/>
    <mergeCell ref="R315:W315"/>
    <mergeCell ref="R316:W316"/>
    <mergeCell ref="R289:W289"/>
    <mergeCell ref="R290:W290"/>
    <mergeCell ref="R291:W291"/>
    <mergeCell ref="R292:W292"/>
    <mergeCell ref="R305:W305"/>
    <mergeCell ref="R306:W306"/>
    <mergeCell ref="R307:W307"/>
    <mergeCell ref="R308:W308"/>
    <mergeCell ref="R309:W309"/>
    <mergeCell ref="R281:W281"/>
    <mergeCell ref="R282:W282"/>
    <mergeCell ref="R283:W283"/>
    <mergeCell ref="R284:W284"/>
    <mergeCell ref="R285:W285"/>
    <mergeCell ref="R286:W286"/>
    <mergeCell ref="R271:W271"/>
    <mergeCell ref="R272:W272"/>
    <mergeCell ref="O274:Q274"/>
    <mergeCell ref="O275:Q324"/>
    <mergeCell ref="R275:W275"/>
    <mergeCell ref="R276:W276"/>
    <mergeCell ref="R277:W277"/>
    <mergeCell ref="R278:W278"/>
    <mergeCell ref="R279:W279"/>
    <mergeCell ref="R280:W280"/>
    <mergeCell ref="R293:W293"/>
    <mergeCell ref="R294:W294"/>
    <mergeCell ref="R295:W295"/>
    <mergeCell ref="R296:W296"/>
    <mergeCell ref="R297:W297"/>
    <mergeCell ref="R298:W298"/>
    <mergeCell ref="R287:W287"/>
    <mergeCell ref="R288:W288"/>
    <mergeCell ref="R267:W267"/>
    <mergeCell ref="R268:W268"/>
    <mergeCell ref="R269:W269"/>
    <mergeCell ref="R270:W270"/>
    <mergeCell ref="R259:W259"/>
    <mergeCell ref="R260:W260"/>
    <mergeCell ref="R261:W261"/>
    <mergeCell ref="R262:W262"/>
    <mergeCell ref="R263:W263"/>
    <mergeCell ref="R264:W264"/>
    <mergeCell ref="R258:W258"/>
    <mergeCell ref="R247:W247"/>
    <mergeCell ref="R248:W248"/>
    <mergeCell ref="R249:W249"/>
    <mergeCell ref="R250:W250"/>
    <mergeCell ref="R251:W251"/>
    <mergeCell ref="R252:W252"/>
    <mergeCell ref="R265:W265"/>
    <mergeCell ref="R266:W266"/>
    <mergeCell ref="R237:W237"/>
    <mergeCell ref="R238:W238"/>
    <mergeCell ref="R239:W239"/>
    <mergeCell ref="R240:W240"/>
    <mergeCell ref="R253:W253"/>
    <mergeCell ref="R254:W254"/>
    <mergeCell ref="R255:W255"/>
    <mergeCell ref="R256:W256"/>
    <mergeCell ref="R257:W257"/>
    <mergeCell ref="R229:W229"/>
    <mergeCell ref="R230:W230"/>
    <mergeCell ref="R231:W231"/>
    <mergeCell ref="R232:W232"/>
    <mergeCell ref="R233:W233"/>
    <mergeCell ref="R234:W234"/>
    <mergeCell ref="R219:W219"/>
    <mergeCell ref="R220:W220"/>
    <mergeCell ref="O222:Q222"/>
    <mergeCell ref="O223:Q272"/>
    <mergeCell ref="R223:W223"/>
    <mergeCell ref="R224:W224"/>
    <mergeCell ref="R225:W225"/>
    <mergeCell ref="R226:W226"/>
    <mergeCell ref="R227:W227"/>
    <mergeCell ref="R228:W228"/>
    <mergeCell ref="R241:W241"/>
    <mergeCell ref="R242:W242"/>
    <mergeCell ref="R243:W243"/>
    <mergeCell ref="R244:W244"/>
    <mergeCell ref="R245:W245"/>
    <mergeCell ref="R246:W246"/>
    <mergeCell ref="R235:W235"/>
    <mergeCell ref="R236:W236"/>
    <mergeCell ref="R215:W215"/>
    <mergeCell ref="R216:W216"/>
    <mergeCell ref="R217:W217"/>
    <mergeCell ref="R218:W218"/>
    <mergeCell ref="R207:W207"/>
    <mergeCell ref="R208:W208"/>
    <mergeCell ref="R209:W209"/>
    <mergeCell ref="R210:W210"/>
    <mergeCell ref="R211:W211"/>
    <mergeCell ref="R212:W212"/>
    <mergeCell ref="R206:W206"/>
    <mergeCell ref="R195:W195"/>
    <mergeCell ref="R196:W196"/>
    <mergeCell ref="R197:W197"/>
    <mergeCell ref="R198:W198"/>
    <mergeCell ref="R199:W199"/>
    <mergeCell ref="R200:W200"/>
    <mergeCell ref="R213:W213"/>
    <mergeCell ref="R214:W214"/>
    <mergeCell ref="R185:W185"/>
    <mergeCell ref="R186:W186"/>
    <mergeCell ref="R187:W187"/>
    <mergeCell ref="R188:W188"/>
    <mergeCell ref="R201:W201"/>
    <mergeCell ref="R202:W202"/>
    <mergeCell ref="R203:W203"/>
    <mergeCell ref="R204:W204"/>
    <mergeCell ref="R205:W205"/>
    <mergeCell ref="R177:W177"/>
    <mergeCell ref="R178:W178"/>
    <mergeCell ref="R179:W179"/>
    <mergeCell ref="R180:W180"/>
    <mergeCell ref="R181:W181"/>
    <mergeCell ref="R182:W182"/>
    <mergeCell ref="R167:W167"/>
    <mergeCell ref="R168:W168"/>
    <mergeCell ref="O170:Q170"/>
    <mergeCell ref="O171:Q220"/>
    <mergeCell ref="R171:W171"/>
    <mergeCell ref="R172:W172"/>
    <mergeCell ref="R173:W173"/>
    <mergeCell ref="R174:W174"/>
    <mergeCell ref="R175:W175"/>
    <mergeCell ref="R176:W176"/>
    <mergeCell ref="R189:W189"/>
    <mergeCell ref="R190:W190"/>
    <mergeCell ref="R191:W191"/>
    <mergeCell ref="R192:W192"/>
    <mergeCell ref="R193:W193"/>
    <mergeCell ref="R194:W194"/>
    <mergeCell ref="R183:W183"/>
    <mergeCell ref="R184:W184"/>
    <mergeCell ref="R161:W161"/>
    <mergeCell ref="R162:W162"/>
    <mergeCell ref="R163:W163"/>
    <mergeCell ref="R164:W164"/>
    <mergeCell ref="R165:W165"/>
    <mergeCell ref="R166:W166"/>
    <mergeCell ref="R155:W155"/>
    <mergeCell ref="R156:W156"/>
    <mergeCell ref="R157:W157"/>
    <mergeCell ref="R158:W158"/>
    <mergeCell ref="R159:W159"/>
    <mergeCell ref="R160:W160"/>
    <mergeCell ref="R149:W149"/>
    <mergeCell ref="R150:W150"/>
    <mergeCell ref="R151:W151"/>
    <mergeCell ref="R152:W152"/>
    <mergeCell ref="R153:W153"/>
    <mergeCell ref="R154:W154"/>
    <mergeCell ref="R143:W143"/>
    <mergeCell ref="R144:W144"/>
    <mergeCell ref="R145:W145"/>
    <mergeCell ref="R146:W146"/>
    <mergeCell ref="R147:W147"/>
    <mergeCell ref="R148:W148"/>
    <mergeCell ref="R137:W137"/>
    <mergeCell ref="R138:W138"/>
    <mergeCell ref="R139:W139"/>
    <mergeCell ref="R140:W140"/>
    <mergeCell ref="R141:W141"/>
    <mergeCell ref="R142:W142"/>
    <mergeCell ref="R131:W131"/>
    <mergeCell ref="R132:W132"/>
    <mergeCell ref="R133:W133"/>
    <mergeCell ref="R134:W134"/>
    <mergeCell ref="R135:W135"/>
    <mergeCell ref="R136:W136"/>
    <mergeCell ref="R125:W125"/>
    <mergeCell ref="R126:W126"/>
    <mergeCell ref="R127:W127"/>
    <mergeCell ref="R128:W128"/>
    <mergeCell ref="R129:W129"/>
    <mergeCell ref="R130:W130"/>
    <mergeCell ref="BD1:BD2"/>
    <mergeCell ref="BE1:BE2"/>
    <mergeCell ref="A115:G115"/>
    <mergeCell ref="O119:Q168"/>
    <mergeCell ref="R119:W119"/>
    <mergeCell ref="R120:W120"/>
    <mergeCell ref="R121:W121"/>
    <mergeCell ref="R122:W122"/>
    <mergeCell ref="R123:W123"/>
    <mergeCell ref="R124:W124"/>
    <mergeCell ref="AX1:AX2"/>
    <mergeCell ref="AY1:AY2"/>
    <mergeCell ref="AZ1:AZ2"/>
    <mergeCell ref="BA1:BA2"/>
    <mergeCell ref="BB1:BB2"/>
    <mergeCell ref="BC1:BC2"/>
    <mergeCell ref="AR1:AR2"/>
    <mergeCell ref="AS1:AS2"/>
    <mergeCell ref="AT1:AT2"/>
    <mergeCell ref="AU1:AU2"/>
    <mergeCell ref="AV1:AV2"/>
    <mergeCell ref="AW1:AW2"/>
    <mergeCell ref="AL1:AL2"/>
    <mergeCell ref="AM1:AM2"/>
    <mergeCell ref="AN1:AN2"/>
    <mergeCell ref="AO1:AO2"/>
    <mergeCell ref="AP1:AP2"/>
    <mergeCell ref="AQ1:AQ2"/>
    <mergeCell ref="AF1:AF2"/>
    <mergeCell ref="AG1:AG2"/>
    <mergeCell ref="AH1:AH2"/>
    <mergeCell ref="AI1:AI2"/>
    <mergeCell ref="AJ1:AJ2"/>
    <mergeCell ref="AK1:AK2"/>
    <mergeCell ref="A1:Z1"/>
    <mergeCell ref="AA1:AA2"/>
    <mergeCell ref="AB1:AB2"/>
    <mergeCell ref="AC1:AC2"/>
    <mergeCell ref="AD1:AD2"/>
    <mergeCell ref="AE1:AE2"/>
  </mergeCells>
  <conditionalFormatting sqref="A73:C73">
    <cfRule type="duplicateValues" dxfId="209" priority="9"/>
  </conditionalFormatting>
  <conditionalFormatting sqref="A77:C77">
    <cfRule type="duplicateValues" dxfId="208" priority="8"/>
  </conditionalFormatting>
  <conditionalFormatting sqref="A30:C31">
    <cfRule type="duplicateValues" dxfId="207" priority="7"/>
  </conditionalFormatting>
  <conditionalFormatting sqref="A83:C83">
    <cfRule type="duplicateValues" dxfId="206" priority="6"/>
  </conditionalFormatting>
  <conditionalFormatting sqref="A81:C81">
    <cfRule type="duplicateValues" dxfId="205" priority="5"/>
  </conditionalFormatting>
  <conditionalFormatting sqref="A76:C76">
    <cfRule type="duplicateValues" dxfId="204" priority="4"/>
  </conditionalFormatting>
  <conditionalFormatting sqref="A82:C82">
    <cfRule type="duplicateValues" dxfId="203" priority="3"/>
  </conditionalFormatting>
  <conditionalFormatting sqref="A72:C72">
    <cfRule type="duplicateValues" dxfId="202" priority="2"/>
  </conditionalFormatting>
  <conditionalFormatting sqref="A74:C74">
    <cfRule type="duplicateValues" dxfId="201" priority="1"/>
  </conditionalFormatting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E5CA6-AE67-46E1-83E0-47C7894E80AD}">
  <sheetPr codeName="Sheet7"/>
  <dimension ref="A1:BS352"/>
  <sheetViews>
    <sheetView zoomScale="85" zoomScaleNormal="85" workbookViewId="0">
      <pane xSplit="12" ySplit="2" topLeftCell="AG3" activePane="bottomRight" state="frozen"/>
      <selection pane="topRight" activeCell="M1" sqref="M1"/>
      <selection pane="bottomLeft" activeCell="A3" sqref="A3"/>
      <selection pane="bottomRight" activeCell="BA101" sqref="BA101"/>
    </sheetView>
  </sheetViews>
  <sheetFormatPr defaultColWidth="19.5546875" defaultRowHeight="14.4" outlineLevelCol="1" x14ac:dyDescent="0.3"/>
  <cols>
    <col min="1" max="1" width="11.6640625" style="1" customWidth="1"/>
    <col min="2" max="2" width="14.109375" style="1" hidden="1" customWidth="1"/>
    <col min="3" max="3" width="30.33203125" style="1" bestFit="1" customWidth="1"/>
    <col min="4" max="4" width="27.88671875" style="1" hidden="1" customWidth="1"/>
    <col min="5" max="5" width="10.21875" style="1" customWidth="1"/>
    <col min="6" max="6" width="13.88671875" style="1" customWidth="1" outlineLevel="1"/>
    <col min="7" max="7" width="33.6640625" style="1" customWidth="1" outlineLevel="1"/>
    <col min="8" max="8" width="19.44140625" style="1" customWidth="1" outlineLevel="1"/>
    <col min="9" max="9" width="18.21875" style="1" customWidth="1"/>
    <col min="10" max="10" width="16.44140625" style="1" hidden="1" customWidth="1"/>
    <col min="11" max="11" width="10.33203125" style="1" customWidth="1"/>
    <col min="12" max="12" width="3.6640625" style="1" customWidth="1" outlineLevel="1"/>
    <col min="13" max="13" width="4.5546875" style="55" customWidth="1" outlineLevel="1"/>
    <col min="14" max="14" width="4.5546875" style="1" customWidth="1" outlineLevel="1"/>
    <col min="15" max="15" width="4.5546875" style="55" customWidth="1" outlineLevel="1"/>
    <col min="16" max="22" width="4.5546875" style="1" customWidth="1" outlineLevel="1"/>
    <col min="23" max="23" width="3.77734375" style="1" customWidth="1" outlineLevel="1"/>
    <col min="24" max="26" width="4.5546875" style="1" customWidth="1" outlineLevel="1"/>
    <col min="27" max="29" width="3.109375" style="1" customWidth="1"/>
    <col min="30" max="30" width="3.44140625" style="1" customWidth="1"/>
    <col min="31" max="31" width="3.33203125" style="1" customWidth="1"/>
    <col min="32" max="56" width="3.109375" style="1" customWidth="1"/>
    <col min="57" max="57" width="3.109375" style="1" hidden="1" customWidth="1"/>
    <col min="58" max="58" width="3.6640625" style="1" customWidth="1"/>
    <col min="59" max="59" width="11.109375" style="1" customWidth="1"/>
    <col min="60" max="60" width="22.6640625" style="1" hidden="1" customWidth="1"/>
    <col min="61" max="61" width="16.33203125" style="1" hidden="1" customWidth="1"/>
    <col min="62" max="83" width="19.5546875" style="1"/>
    <col min="84" max="84" width="6" style="1" bestFit="1" customWidth="1"/>
    <col min="85" max="85" width="2.88671875" style="1" bestFit="1" customWidth="1"/>
    <col min="86" max="87" width="3" style="1" bestFit="1" customWidth="1"/>
    <col min="88" max="88" width="5" style="1" bestFit="1" customWidth="1"/>
    <col min="89" max="89" width="2.88671875" style="1" bestFit="1" customWidth="1"/>
    <col min="90" max="90" width="3" style="1" bestFit="1" customWidth="1"/>
    <col min="91" max="94" width="2.88671875" style="1" bestFit="1" customWidth="1"/>
    <col min="95" max="95" width="4" style="1" bestFit="1" customWidth="1"/>
    <col min="96" max="97" width="2.88671875" style="1" bestFit="1" customWidth="1"/>
    <col min="98" max="98" width="4" style="1" bestFit="1" customWidth="1"/>
    <col min="99" max="100" width="19.5546875" style="1"/>
    <col min="101" max="113" width="2.88671875" style="1" bestFit="1" customWidth="1"/>
    <col min="114" max="16384" width="19.5546875" style="1"/>
  </cols>
  <sheetData>
    <row r="1" spans="1:71" ht="22.8" customHeight="1" x14ac:dyDescent="0.3">
      <c r="A1" s="274" t="s">
        <v>183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6"/>
      <c r="AA1" s="272">
        <v>46113</v>
      </c>
      <c r="AB1" s="272">
        <f t="shared" ref="AB1:BE1" si="0">AA1+1</f>
        <v>46114</v>
      </c>
      <c r="AC1" s="272">
        <f t="shared" si="0"/>
        <v>46115</v>
      </c>
      <c r="AD1" s="272">
        <f t="shared" si="0"/>
        <v>46116</v>
      </c>
      <c r="AE1" s="272">
        <f t="shared" si="0"/>
        <v>46117</v>
      </c>
      <c r="AF1" s="272">
        <f t="shared" si="0"/>
        <v>46118</v>
      </c>
      <c r="AG1" s="272">
        <f t="shared" si="0"/>
        <v>46119</v>
      </c>
      <c r="AH1" s="272">
        <f t="shared" si="0"/>
        <v>46120</v>
      </c>
      <c r="AI1" s="272">
        <f t="shared" si="0"/>
        <v>46121</v>
      </c>
      <c r="AJ1" s="272">
        <f t="shared" si="0"/>
        <v>46122</v>
      </c>
      <c r="AK1" s="272">
        <f t="shared" si="0"/>
        <v>46123</v>
      </c>
      <c r="AL1" s="272">
        <f t="shared" si="0"/>
        <v>46124</v>
      </c>
      <c r="AM1" s="272">
        <f t="shared" si="0"/>
        <v>46125</v>
      </c>
      <c r="AN1" s="272">
        <f t="shared" si="0"/>
        <v>46126</v>
      </c>
      <c r="AO1" s="272">
        <f t="shared" si="0"/>
        <v>46127</v>
      </c>
      <c r="AP1" s="272">
        <f t="shared" si="0"/>
        <v>46128</v>
      </c>
      <c r="AQ1" s="272">
        <f t="shared" si="0"/>
        <v>46129</v>
      </c>
      <c r="AR1" s="272">
        <f t="shared" si="0"/>
        <v>46130</v>
      </c>
      <c r="AS1" s="272">
        <f t="shared" si="0"/>
        <v>46131</v>
      </c>
      <c r="AT1" s="272">
        <f t="shared" si="0"/>
        <v>46132</v>
      </c>
      <c r="AU1" s="272">
        <f t="shared" si="0"/>
        <v>46133</v>
      </c>
      <c r="AV1" s="272">
        <f t="shared" si="0"/>
        <v>46134</v>
      </c>
      <c r="AW1" s="272">
        <f t="shared" si="0"/>
        <v>46135</v>
      </c>
      <c r="AX1" s="272">
        <f t="shared" si="0"/>
        <v>46136</v>
      </c>
      <c r="AY1" s="272">
        <f t="shared" si="0"/>
        <v>46137</v>
      </c>
      <c r="AZ1" s="272">
        <f t="shared" si="0"/>
        <v>46138</v>
      </c>
      <c r="BA1" s="272">
        <f t="shared" si="0"/>
        <v>46139</v>
      </c>
      <c r="BB1" s="272">
        <f t="shared" si="0"/>
        <v>46140</v>
      </c>
      <c r="BC1" s="272">
        <f t="shared" si="0"/>
        <v>46141</v>
      </c>
      <c r="BD1" s="272">
        <f t="shared" si="0"/>
        <v>46142</v>
      </c>
      <c r="BE1" s="272">
        <f t="shared" si="0"/>
        <v>46143</v>
      </c>
    </row>
    <row r="2" spans="1:71" ht="120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  <c r="L2" s="4" t="s">
        <v>12</v>
      </c>
      <c r="M2" s="5" t="s">
        <v>13</v>
      </c>
      <c r="N2" s="4" t="s">
        <v>14</v>
      </c>
      <c r="O2" s="5" t="s">
        <v>15</v>
      </c>
      <c r="P2" s="6" t="s">
        <v>16</v>
      </c>
      <c r="Q2" s="4" t="s">
        <v>17</v>
      </c>
      <c r="R2" s="4" t="s">
        <v>18</v>
      </c>
      <c r="S2" s="6" t="s">
        <v>19</v>
      </c>
      <c r="T2" s="7" t="s">
        <v>20</v>
      </c>
      <c r="U2" s="4" t="s">
        <v>21</v>
      </c>
      <c r="V2" s="4" t="s">
        <v>22</v>
      </c>
      <c r="W2" s="4" t="s">
        <v>23</v>
      </c>
      <c r="X2" s="8" t="s">
        <v>24</v>
      </c>
      <c r="Y2" s="8" t="s">
        <v>25</v>
      </c>
      <c r="Z2" s="6" t="s">
        <v>26</v>
      </c>
      <c r="AA2" s="273"/>
      <c r="AB2" s="273"/>
      <c r="AC2" s="273"/>
      <c r="AD2" s="273"/>
      <c r="AE2" s="273"/>
      <c r="AF2" s="273"/>
      <c r="AG2" s="273"/>
      <c r="AH2" s="273"/>
      <c r="AI2" s="273"/>
      <c r="AJ2" s="273"/>
      <c r="AK2" s="273"/>
      <c r="AL2" s="273"/>
      <c r="AM2" s="273"/>
      <c r="AN2" s="273"/>
      <c r="AO2" s="273"/>
      <c r="AP2" s="273"/>
      <c r="AQ2" s="273"/>
      <c r="AR2" s="273"/>
      <c r="AS2" s="273"/>
      <c r="AT2" s="273"/>
      <c r="AU2" s="273"/>
      <c r="AV2" s="273"/>
      <c r="AW2" s="273"/>
      <c r="AX2" s="273"/>
      <c r="AY2" s="273"/>
      <c r="AZ2" s="273"/>
      <c r="BA2" s="273"/>
      <c r="BB2" s="273"/>
      <c r="BC2" s="273"/>
      <c r="BD2" s="273"/>
      <c r="BE2" s="273"/>
      <c r="BG2" s="9" t="s">
        <v>27</v>
      </c>
      <c r="BJ2" s="9"/>
      <c r="BK2" s="10"/>
      <c r="BS2" s="11"/>
    </row>
    <row r="3" spans="1:71" ht="13.8" customHeight="1" x14ac:dyDescent="0.3">
      <c r="A3" s="99" t="s">
        <v>184</v>
      </c>
      <c r="B3" s="100"/>
      <c r="C3" s="100" t="s">
        <v>185</v>
      </c>
      <c r="D3" s="101"/>
      <c r="E3" s="100" t="s">
        <v>186</v>
      </c>
      <c r="F3" s="100" t="s">
        <v>187</v>
      </c>
      <c r="G3" s="100" t="s">
        <v>188</v>
      </c>
      <c r="H3" s="102" t="s">
        <v>189</v>
      </c>
      <c r="I3" s="102"/>
      <c r="J3" s="12"/>
      <c r="K3" s="13">
        <v>46076</v>
      </c>
      <c r="L3" s="14" t="s">
        <v>28</v>
      </c>
      <c r="M3" s="15">
        <f t="shared" ref="M3:M66" si="1">N3+Q3+U3</f>
        <v>30</v>
      </c>
      <c r="N3" s="15">
        <f t="shared" ref="N3:N66" si="2">O3+R3+(COUNTIF(AA3:BE3,"P/2")/2)+(COUNTIF(AA3:BE3,"TR-P/2")/2)</f>
        <v>22</v>
      </c>
      <c r="O3" s="15">
        <f t="shared" ref="O3:O66" si="3">COUNTIF(AA3:BE3,"P")+COUNTIF(AA3:BE3,"RP")+COUNTIF(AA3:BE3,"UT-RP")+COUNTIF(AA3:BE3,"AT-RP")+COUNTIF(AA3:BE3,"AT")+COUNTIF(AA3:BE3,"UT")+COUNTIF(AA3:BE3,"MU")+COUNTIF(AA3:BE3,"AT-MU")+COUNTIF(AA3:BE3,"UT-MU")+COUNTIF(AA3:BE3,"EL")+COUNTIF(AA3:BE3,"UT-EL")+COUNTIF(AA3:BE3,"AT-EL")+COUNTIF(AA3:BE3,"EL-MU")+COUNTIF(AA3:BE3,"TR")+COUNTIF(AA3:BE3,"TR-MU")+COUNTIF(AA3:BE3,"TR-EL")+COUNTIF(AA3:BE3,"TR-AT")+COUNTIF(AA3:BE3,"TR-UT")+COUNTIF(AA3:BE3,"TR-P")+(COUNTIF(AA3:BE3,"P/2")/2)</f>
        <v>22</v>
      </c>
      <c r="P3" s="15">
        <f t="shared" ref="P3:P66" si="4">COUNTIF(AA3:BE3,"Leave")</f>
        <v>0</v>
      </c>
      <c r="Q3" s="15">
        <f t="shared" ref="Q3:Q66" si="5">COUNTIF(AA3:BE3,"Off")+COUNTIF(AA3:BE3,"TR-Off")</f>
        <v>8</v>
      </c>
      <c r="R3" s="15">
        <f t="shared" ref="R3:R66" si="6">COUNTIF(AA3:BE3,"NCNS")+COUNTIF(AA3:BE3,"A")+COUNTIF(AA3:BE3,"U")+COUNTIF(AA3:BE3,"SL")+COUNTIF(AA3:BE3,"UC")+COUNTIF(AA3:BE3,"TR-UC")+COUNTIF(AA3:BE3,"TR-U")+COUNTIF(AA3:BE3,"TR-NCNS")</f>
        <v>0</v>
      </c>
      <c r="S3" s="15">
        <f t="shared" ref="S3:S66" si="7">(COUNTIF(AA3:BE3,"A")+(COUNTIF(AA3:BE3,"CL")+(COUNTIF(AA3:BE3,"SL"))))</f>
        <v>0</v>
      </c>
      <c r="T3" s="15">
        <f t="shared" ref="T3:T66" si="8">COUNTIF(AA3:BE3,"EL")+COUNTIF(AA3:BE3,"AT-EL")+COUNTIF(AA3:BE3,"UT-EL")+COUNTIF(AA3:BE3,"EL-MU")++COUNTIF(AA3:BE3,"TR-EL")</f>
        <v>0</v>
      </c>
      <c r="U3" s="15">
        <f t="shared" ref="U3:U66" si="9">(COUNTIF(AA3:BE3,"Leave")+(COUNTIF(AA3:BE3,"CL")+(COUNTIF(AA3:BE3,"AU")))+(COUNTIF(AA3:BE3,"TR-AU"))+(COUNTIF(AA3:BE3,"ML")))</f>
        <v>0</v>
      </c>
      <c r="V3" s="16">
        <f t="shared" ref="V3:V66" si="10">COUNTIF(AA3:BE3,"AU")+COUNTIF(AA3:BE3,"U")+COUNTIF(AA3:BE3,"UC")+COUNTIF(AA3:BE3,"NCNS")+COUNTIF(AA3:BE3,"TR-AU")+COUNTIF(AA3:BE3,"TR-U")+COUNTIF(AA3:BE3,"TR-UC")+COUNTIF(AA3:BE3,"TR-NCNS")+(COUNTIF(AA3:BE3,"P/2")/2)+(COUNTIF(AA3:BE3,"TR-P/2")/2)</f>
        <v>0</v>
      </c>
      <c r="W3" s="15">
        <f t="shared" ref="W3:W66" si="11">COUNTIF(AA3:BE3,"AT-RP")+COUNTIF(AA3:BE3,"AT")+COUNTIF(AA3:BE3,"AT-MU")+COUNTIF(AA3:BE3,"AT-EL")+COUNTIF(AA3:BE3,"TR-AT")+COUNTIF(AA3:BE3,"UT-RP")+COUNTIF(AA3:BE3,"UT")+COUNTIF(AA3:BE3,"UT-MU")+COUNTIF(AA3:BE3,"UT-EL")+COUNTIF(AA3:BE3,"TR-UT")</f>
        <v>6</v>
      </c>
      <c r="X3" s="17">
        <f t="shared" ref="X3:X66" si="12">COUNTIF(AA3:BE3,"MU")+COUNTIF(AA3:BE3,"UT-MU")+COUNTIF(AA3:BE3,"EL-MU")+COUNTIF(AA3:BE3,"TR-MU")</f>
        <v>0</v>
      </c>
      <c r="Y3" s="17">
        <f t="shared" ref="Y3:Y66" si="13">COUNTIF(AA3:BE3,"ML")</f>
        <v>0</v>
      </c>
      <c r="Z3" s="16">
        <f t="shared" ref="Z3:Z66" si="14">V3+S3+P3+Y3</f>
        <v>0</v>
      </c>
      <c r="AA3" s="18" t="s">
        <v>30</v>
      </c>
      <c r="AB3" s="18" t="s">
        <v>30</v>
      </c>
      <c r="AC3" s="18" t="s">
        <v>30</v>
      </c>
      <c r="AD3" s="30" t="s">
        <v>31</v>
      </c>
      <c r="AE3" s="30" t="s">
        <v>31</v>
      </c>
      <c r="AF3" s="18" t="s">
        <v>30</v>
      </c>
      <c r="AG3" s="32" t="s">
        <v>78</v>
      </c>
      <c r="AH3" s="18" t="s">
        <v>30</v>
      </c>
      <c r="AI3" s="32" t="s">
        <v>78</v>
      </c>
      <c r="AJ3" s="18" t="s">
        <v>30</v>
      </c>
      <c r="AK3" s="30" t="s">
        <v>31</v>
      </c>
      <c r="AL3" s="30" t="s">
        <v>31</v>
      </c>
      <c r="AM3" s="18" t="s">
        <v>30</v>
      </c>
      <c r="AN3" s="32" t="s">
        <v>32</v>
      </c>
      <c r="AO3" s="32" t="s">
        <v>32</v>
      </c>
      <c r="AP3" s="32" t="s">
        <v>32</v>
      </c>
      <c r="AQ3" s="18" t="s">
        <v>30</v>
      </c>
      <c r="AR3" s="30" t="s">
        <v>31</v>
      </c>
      <c r="AS3" s="30" t="s">
        <v>31</v>
      </c>
      <c r="AT3" s="32" t="s">
        <v>32</v>
      </c>
      <c r="AU3" s="18" t="s">
        <v>30</v>
      </c>
      <c r="AV3" s="18" t="s">
        <v>30</v>
      </c>
      <c r="AW3" s="18" t="s">
        <v>30</v>
      </c>
      <c r="AX3" s="18" t="s">
        <v>30</v>
      </c>
      <c r="AY3" s="30" t="s">
        <v>31</v>
      </c>
      <c r="AZ3" s="30" t="s">
        <v>31</v>
      </c>
      <c r="BA3" s="18" t="s">
        <v>30</v>
      </c>
      <c r="BB3" s="18" t="s">
        <v>30</v>
      </c>
      <c r="BC3" s="18" t="s">
        <v>30</v>
      </c>
      <c r="BD3" s="18" t="s">
        <v>30</v>
      </c>
      <c r="BE3" s="18"/>
      <c r="BF3" s="19"/>
      <c r="BG3" s="20">
        <f t="shared" ref="BG3:BG66" si="15">COUNTBLANK(AA3:BD3)</f>
        <v>0</v>
      </c>
      <c r="BH3" s="21"/>
      <c r="BJ3" s="22"/>
      <c r="BN3" s="11"/>
      <c r="BS3" s="11"/>
    </row>
    <row r="4" spans="1:71" x14ac:dyDescent="0.3">
      <c r="A4" s="103" t="s">
        <v>190</v>
      </c>
      <c r="B4" s="103">
        <v>5503</v>
      </c>
      <c r="C4" s="104" t="s">
        <v>191</v>
      </c>
      <c r="D4" s="105"/>
      <c r="E4" s="104" t="s">
        <v>192</v>
      </c>
      <c r="F4" s="104" t="s">
        <v>193</v>
      </c>
      <c r="G4" s="104" t="s">
        <v>194</v>
      </c>
      <c r="H4" s="106" t="s">
        <v>195</v>
      </c>
      <c r="I4" s="106"/>
      <c r="J4" s="12" t="s">
        <v>196</v>
      </c>
      <c r="K4" s="13">
        <v>45796</v>
      </c>
      <c r="L4" s="14" t="s">
        <v>28</v>
      </c>
      <c r="M4" s="15">
        <f t="shared" si="1"/>
        <v>30</v>
      </c>
      <c r="N4" s="15">
        <f t="shared" si="2"/>
        <v>22</v>
      </c>
      <c r="O4" s="15">
        <f t="shared" si="3"/>
        <v>22</v>
      </c>
      <c r="P4" s="15">
        <f t="shared" si="4"/>
        <v>0</v>
      </c>
      <c r="Q4" s="15">
        <f t="shared" si="5"/>
        <v>8</v>
      </c>
      <c r="R4" s="15">
        <f t="shared" si="6"/>
        <v>0</v>
      </c>
      <c r="S4" s="15">
        <f t="shared" si="7"/>
        <v>0</v>
      </c>
      <c r="T4" s="15">
        <f t="shared" si="8"/>
        <v>1</v>
      </c>
      <c r="U4" s="15">
        <f t="shared" si="9"/>
        <v>0</v>
      </c>
      <c r="V4" s="16">
        <f t="shared" si="10"/>
        <v>0</v>
      </c>
      <c r="W4" s="15">
        <f t="shared" si="11"/>
        <v>0</v>
      </c>
      <c r="X4" s="17">
        <f t="shared" si="12"/>
        <v>14</v>
      </c>
      <c r="Y4" s="17">
        <f t="shared" si="13"/>
        <v>0</v>
      </c>
      <c r="Z4" s="16">
        <f t="shared" si="14"/>
        <v>0</v>
      </c>
      <c r="AA4" s="107" t="s">
        <v>24</v>
      </c>
      <c r="AB4" s="107" t="s">
        <v>24</v>
      </c>
      <c r="AC4" s="18" t="s">
        <v>30</v>
      </c>
      <c r="AD4" s="30" t="s">
        <v>31</v>
      </c>
      <c r="AE4" s="30" t="s">
        <v>31</v>
      </c>
      <c r="AF4" s="107" t="s">
        <v>24</v>
      </c>
      <c r="AG4" s="107" t="s">
        <v>24</v>
      </c>
      <c r="AH4" s="107" t="s">
        <v>24</v>
      </c>
      <c r="AI4" s="107" t="s">
        <v>24</v>
      </c>
      <c r="AJ4" s="107" t="s">
        <v>24</v>
      </c>
      <c r="AK4" s="30" t="s">
        <v>31</v>
      </c>
      <c r="AL4" s="30" t="s">
        <v>31</v>
      </c>
      <c r="AM4" s="107" t="s">
        <v>24</v>
      </c>
      <c r="AN4" s="107" t="s">
        <v>24</v>
      </c>
      <c r="AO4" s="107" t="s">
        <v>24</v>
      </c>
      <c r="AP4" s="107" t="s">
        <v>24</v>
      </c>
      <c r="AQ4" s="107" t="s">
        <v>24</v>
      </c>
      <c r="AR4" s="30" t="s">
        <v>31</v>
      </c>
      <c r="AS4" s="30" t="s">
        <v>31</v>
      </c>
      <c r="AT4" s="107" t="s">
        <v>24</v>
      </c>
      <c r="AU4" s="107" t="s">
        <v>24</v>
      </c>
      <c r="AV4" s="18" t="s">
        <v>30</v>
      </c>
      <c r="AW4" s="18" t="s">
        <v>30</v>
      </c>
      <c r="AX4" s="18" t="s">
        <v>30</v>
      </c>
      <c r="AY4" s="30" t="s">
        <v>31</v>
      </c>
      <c r="AZ4" s="30" t="s">
        <v>31</v>
      </c>
      <c r="BA4" s="18" t="s">
        <v>30</v>
      </c>
      <c r="BB4" s="18" t="s">
        <v>30</v>
      </c>
      <c r="BC4" s="18" t="s">
        <v>30</v>
      </c>
      <c r="BD4" s="107" t="s">
        <v>33</v>
      </c>
      <c r="BE4" s="18"/>
      <c r="BG4" s="20">
        <f t="shared" si="15"/>
        <v>0</v>
      </c>
      <c r="BH4" s="21"/>
      <c r="BJ4" s="22"/>
      <c r="BN4" s="11"/>
      <c r="BS4" s="11"/>
    </row>
    <row r="5" spans="1:71" x14ac:dyDescent="0.3">
      <c r="A5" s="103" t="s">
        <v>197</v>
      </c>
      <c r="B5" s="103"/>
      <c r="C5" s="104" t="s">
        <v>198</v>
      </c>
      <c r="D5" s="105"/>
      <c r="E5" s="104" t="s">
        <v>186</v>
      </c>
      <c r="F5" s="104" t="s">
        <v>199</v>
      </c>
      <c r="G5" s="104" t="s">
        <v>200</v>
      </c>
      <c r="H5" s="106" t="s">
        <v>201</v>
      </c>
      <c r="I5" s="106"/>
      <c r="J5" s="12" t="s">
        <v>202</v>
      </c>
      <c r="K5" s="13">
        <v>45845</v>
      </c>
      <c r="L5" s="14" t="s">
        <v>28</v>
      </c>
      <c r="M5" s="15">
        <f t="shared" si="1"/>
        <v>30</v>
      </c>
      <c r="N5" s="15">
        <f t="shared" si="2"/>
        <v>22</v>
      </c>
      <c r="O5" s="15">
        <f t="shared" si="3"/>
        <v>22</v>
      </c>
      <c r="P5" s="15">
        <f t="shared" si="4"/>
        <v>0</v>
      </c>
      <c r="Q5" s="15">
        <f t="shared" si="5"/>
        <v>8</v>
      </c>
      <c r="R5" s="15">
        <f t="shared" si="6"/>
        <v>0</v>
      </c>
      <c r="S5" s="15">
        <f t="shared" si="7"/>
        <v>0</v>
      </c>
      <c r="T5" s="15">
        <f t="shared" si="8"/>
        <v>0</v>
      </c>
      <c r="U5" s="15">
        <f t="shared" si="9"/>
        <v>0</v>
      </c>
      <c r="V5" s="16">
        <f t="shared" si="10"/>
        <v>0</v>
      </c>
      <c r="W5" s="15">
        <f t="shared" si="11"/>
        <v>0</v>
      </c>
      <c r="X5" s="17">
        <f t="shared" si="12"/>
        <v>0</v>
      </c>
      <c r="Y5" s="17">
        <f t="shared" si="13"/>
        <v>0</v>
      </c>
      <c r="Z5" s="16">
        <f t="shared" si="14"/>
        <v>0</v>
      </c>
      <c r="AA5" s="18" t="s">
        <v>30</v>
      </c>
      <c r="AB5" s="18" t="s">
        <v>30</v>
      </c>
      <c r="AC5" s="18" t="s">
        <v>30</v>
      </c>
      <c r="AD5" s="30" t="s">
        <v>31</v>
      </c>
      <c r="AE5" s="30" t="s">
        <v>31</v>
      </c>
      <c r="AF5" s="32" t="s">
        <v>30</v>
      </c>
      <c r="AG5" s="18" t="s">
        <v>30</v>
      </c>
      <c r="AH5" s="18" t="s">
        <v>30</v>
      </c>
      <c r="AI5" s="18" t="s">
        <v>30</v>
      </c>
      <c r="AJ5" s="18" t="s">
        <v>30</v>
      </c>
      <c r="AK5" s="30" t="s">
        <v>31</v>
      </c>
      <c r="AL5" s="30" t="s">
        <v>31</v>
      </c>
      <c r="AM5" s="32" t="s">
        <v>30</v>
      </c>
      <c r="AN5" s="18" t="s">
        <v>30</v>
      </c>
      <c r="AO5" s="18" t="s">
        <v>30</v>
      </c>
      <c r="AP5" s="18" t="s">
        <v>30</v>
      </c>
      <c r="AQ5" s="18" t="s">
        <v>30</v>
      </c>
      <c r="AR5" s="30" t="s">
        <v>31</v>
      </c>
      <c r="AS5" s="30" t="s">
        <v>31</v>
      </c>
      <c r="AT5" s="32" t="s">
        <v>30</v>
      </c>
      <c r="AU5" s="32" t="s">
        <v>30</v>
      </c>
      <c r="AV5" s="32" t="s">
        <v>30</v>
      </c>
      <c r="AW5" s="32" t="s">
        <v>30</v>
      </c>
      <c r="AX5" s="18" t="s">
        <v>30</v>
      </c>
      <c r="AY5" s="30" t="s">
        <v>31</v>
      </c>
      <c r="AZ5" s="30" t="s">
        <v>31</v>
      </c>
      <c r="BA5" s="32" t="s">
        <v>30</v>
      </c>
      <c r="BB5" s="32" t="s">
        <v>30</v>
      </c>
      <c r="BC5" s="18" t="s">
        <v>30</v>
      </c>
      <c r="BD5" s="18" t="s">
        <v>30</v>
      </c>
      <c r="BE5" s="18"/>
      <c r="BG5" s="20">
        <f t="shared" si="15"/>
        <v>0</v>
      </c>
      <c r="BH5" s="21"/>
      <c r="BJ5" s="22"/>
      <c r="BS5" s="11"/>
    </row>
    <row r="6" spans="1:71" ht="15" customHeight="1" x14ac:dyDescent="0.3">
      <c r="A6" s="103" t="s">
        <v>203</v>
      </c>
      <c r="B6" s="103"/>
      <c r="C6" s="104" t="s">
        <v>204</v>
      </c>
      <c r="D6" s="105"/>
      <c r="E6" s="104" t="s">
        <v>186</v>
      </c>
      <c r="F6" s="104" t="s">
        <v>187</v>
      </c>
      <c r="G6" s="104" t="s">
        <v>188</v>
      </c>
      <c r="H6" s="106" t="s">
        <v>201</v>
      </c>
      <c r="I6" s="106"/>
      <c r="J6" s="12" t="s">
        <v>205</v>
      </c>
      <c r="K6" s="13">
        <v>45965</v>
      </c>
      <c r="L6" s="14" t="s">
        <v>206</v>
      </c>
      <c r="M6" s="15">
        <f t="shared" si="1"/>
        <v>30</v>
      </c>
      <c r="N6" s="15">
        <f t="shared" si="2"/>
        <v>22</v>
      </c>
      <c r="O6" s="15">
        <f t="shared" si="3"/>
        <v>21.5</v>
      </c>
      <c r="P6" s="15">
        <f t="shared" si="4"/>
        <v>0</v>
      </c>
      <c r="Q6" s="15">
        <f t="shared" si="5"/>
        <v>8</v>
      </c>
      <c r="R6" s="15">
        <f t="shared" si="6"/>
        <v>0</v>
      </c>
      <c r="S6" s="15">
        <f t="shared" si="7"/>
        <v>0</v>
      </c>
      <c r="T6" s="15">
        <f t="shared" si="8"/>
        <v>0</v>
      </c>
      <c r="U6" s="15">
        <f t="shared" si="9"/>
        <v>0</v>
      </c>
      <c r="V6" s="16">
        <f t="shared" si="10"/>
        <v>0.5</v>
      </c>
      <c r="W6" s="15">
        <f t="shared" si="11"/>
        <v>7</v>
      </c>
      <c r="X6" s="17">
        <f t="shared" si="12"/>
        <v>0</v>
      </c>
      <c r="Y6" s="17">
        <f t="shared" si="13"/>
        <v>0</v>
      </c>
      <c r="Z6" s="16">
        <f t="shared" si="14"/>
        <v>0.5</v>
      </c>
      <c r="AA6" s="108" t="s">
        <v>34</v>
      </c>
      <c r="AB6" s="108" t="s">
        <v>30</v>
      </c>
      <c r="AC6" s="108" t="s">
        <v>30</v>
      </c>
      <c r="AD6" s="30" t="s">
        <v>31</v>
      </c>
      <c r="AE6" s="30" t="s">
        <v>31</v>
      </c>
      <c r="AF6" s="108" t="s">
        <v>30</v>
      </c>
      <c r="AG6" s="18" t="s">
        <v>30</v>
      </c>
      <c r="AH6" s="18" t="s">
        <v>30</v>
      </c>
      <c r="AI6" s="18" t="s">
        <v>30</v>
      </c>
      <c r="AJ6" s="18" t="s">
        <v>30</v>
      </c>
      <c r="AK6" s="30" t="s">
        <v>31</v>
      </c>
      <c r="AL6" s="30" t="s">
        <v>31</v>
      </c>
      <c r="AM6" s="32" t="s">
        <v>32</v>
      </c>
      <c r="AN6" s="32" t="s">
        <v>32</v>
      </c>
      <c r="AO6" s="32" t="s">
        <v>32</v>
      </c>
      <c r="AP6" s="32" t="s">
        <v>32</v>
      </c>
      <c r="AQ6" s="18" t="s">
        <v>30</v>
      </c>
      <c r="AR6" s="30" t="s">
        <v>31</v>
      </c>
      <c r="AS6" s="30" t="s">
        <v>31</v>
      </c>
      <c r="AT6" s="18" t="s">
        <v>30</v>
      </c>
      <c r="AU6" s="32" t="s">
        <v>32</v>
      </c>
      <c r="AV6" s="18" t="s">
        <v>30</v>
      </c>
      <c r="AW6" s="32" t="s">
        <v>32</v>
      </c>
      <c r="AX6" s="18" t="s">
        <v>30</v>
      </c>
      <c r="AY6" s="30" t="s">
        <v>31</v>
      </c>
      <c r="AZ6" s="30" t="s">
        <v>31</v>
      </c>
      <c r="BA6" s="18" t="s">
        <v>30</v>
      </c>
      <c r="BB6" s="18" t="s">
        <v>30</v>
      </c>
      <c r="BC6" s="32" t="s">
        <v>32</v>
      </c>
      <c r="BD6" s="18" t="s">
        <v>30</v>
      </c>
      <c r="BE6" s="18"/>
      <c r="BG6" s="20">
        <f t="shared" si="15"/>
        <v>0</v>
      </c>
      <c r="BH6" s="21"/>
      <c r="BJ6" s="22"/>
      <c r="BS6" s="11"/>
    </row>
    <row r="7" spans="1:71" ht="15" customHeight="1" x14ac:dyDescent="0.3">
      <c r="A7" s="103" t="s">
        <v>207</v>
      </c>
      <c r="B7" s="103"/>
      <c r="C7" s="104" t="s">
        <v>208</v>
      </c>
      <c r="D7" s="105"/>
      <c r="E7" s="104" t="s">
        <v>209</v>
      </c>
      <c r="F7" s="104" t="s">
        <v>187</v>
      </c>
      <c r="G7" s="104" t="s">
        <v>210</v>
      </c>
      <c r="H7" s="106" t="s">
        <v>201</v>
      </c>
      <c r="I7" s="106"/>
      <c r="J7" s="12" t="s">
        <v>35</v>
      </c>
      <c r="K7" s="13">
        <v>46009</v>
      </c>
      <c r="L7" s="14" t="s">
        <v>28</v>
      </c>
      <c r="M7" s="15">
        <f t="shared" si="1"/>
        <v>30</v>
      </c>
      <c r="N7" s="15">
        <f t="shared" si="2"/>
        <v>20</v>
      </c>
      <c r="O7" s="15">
        <f t="shared" si="3"/>
        <v>20</v>
      </c>
      <c r="P7" s="15">
        <f t="shared" si="4"/>
        <v>0</v>
      </c>
      <c r="Q7" s="15">
        <f t="shared" si="5"/>
        <v>8</v>
      </c>
      <c r="R7" s="15">
        <f t="shared" si="6"/>
        <v>0</v>
      </c>
      <c r="S7" s="15">
        <f t="shared" si="7"/>
        <v>2</v>
      </c>
      <c r="T7" s="15">
        <f t="shared" si="8"/>
        <v>0</v>
      </c>
      <c r="U7" s="15">
        <f t="shared" si="9"/>
        <v>2</v>
      </c>
      <c r="V7" s="16">
        <f t="shared" si="10"/>
        <v>0</v>
      </c>
      <c r="W7" s="15">
        <f t="shared" si="11"/>
        <v>1</v>
      </c>
      <c r="X7" s="17">
        <f t="shared" si="12"/>
        <v>0</v>
      </c>
      <c r="Y7" s="17">
        <f t="shared" si="13"/>
        <v>0</v>
      </c>
      <c r="Z7" s="16">
        <f t="shared" si="14"/>
        <v>2</v>
      </c>
      <c r="AA7" s="18" t="s">
        <v>30</v>
      </c>
      <c r="AB7" s="18" t="s">
        <v>30</v>
      </c>
      <c r="AC7" s="32" t="s">
        <v>32</v>
      </c>
      <c r="AD7" s="30" t="s">
        <v>31</v>
      </c>
      <c r="AE7" s="30" t="s">
        <v>31</v>
      </c>
      <c r="AF7" s="18" t="s">
        <v>30</v>
      </c>
      <c r="AG7" s="18" t="s">
        <v>30</v>
      </c>
      <c r="AH7" s="18" t="s">
        <v>30</v>
      </c>
      <c r="AI7" s="18" t="s">
        <v>30</v>
      </c>
      <c r="AJ7" s="18" t="s">
        <v>30</v>
      </c>
      <c r="AK7" s="30" t="s">
        <v>31</v>
      </c>
      <c r="AL7" s="30" t="s">
        <v>31</v>
      </c>
      <c r="AM7" s="18" t="s">
        <v>30</v>
      </c>
      <c r="AN7" s="18" t="s">
        <v>30</v>
      </c>
      <c r="AO7" s="18" t="s">
        <v>30</v>
      </c>
      <c r="AP7" s="18" t="s">
        <v>30</v>
      </c>
      <c r="AQ7" s="18" t="s">
        <v>30</v>
      </c>
      <c r="AR7" s="30" t="s">
        <v>31</v>
      </c>
      <c r="AS7" s="30" t="s">
        <v>31</v>
      </c>
      <c r="AT7" s="18" t="s">
        <v>30</v>
      </c>
      <c r="AU7" s="123" t="s">
        <v>113</v>
      </c>
      <c r="AV7" s="123" t="s">
        <v>113</v>
      </c>
      <c r="AW7" s="18" t="s">
        <v>30</v>
      </c>
      <c r="AX7" s="18" t="s">
        <v>30</v>
      </c>
      <c r="AY7" s="30" t="s">
        <v>31</v>
      </c>
      <c r="AZ7" s="30" t="s">
        <v>31</v>
      </c>
      <c r="BA7" s="18" t="s">
        <v>30</v>
      </c>
      <c r="BB7" s="18" t="s">
        <v>30</v>
      </c>
      <c r="BC7" s="18" t="s">
        <v>30</v>
      </c>
      <c r="BD7" s="18" t="s">
        <v>30</v>
      </c>
      <c r="BE7" s="18"/>
      <c r="BG7" s="20">
        <f t="shared" si="15"/>
        <v>0</v>
      </c>
      <c r="BH7" s="21"/>
      <c r="BJ7" s="22"/>
      <c r="BN7" s="11"/>
      <c r="BS7" s="11"/>
    </row>
    <row r="8" spans="1:71" x14ac:dyDescent="0.3">
      <c r="A8" s="103" t="s">
        <v>211</v>
      </c>
      <c r="B8" s="103">
        <v>2394</v>
      </c>
      <c r="C8" s="104" t="s">
        <v>212</v>
      </c>
      <c r="D8" s="105"/>
      <c r="E8" s="104" t="s">
        <v>186</v>
      </c>
      <c r="F8" s="104" t="s">
        <v>199</v>
      </c>
      <c r="G8" s="104" t="s">
        <v>213</v>
      </c>
      <c r="H8" s="106" t="s">
        <v>214</v>
      </c>
      <c r="I8" s="106"/>
      <c r="J8" s="12" t="s">
        <v>202</v>
      </c>
      <c r="K8" s="13">
        <v>45810</v>
      </c>
      <c r="L8" s="14" t="s">
        <v>28</v>
      </c>
      <c r="M8" s="15">
        <f t="shared" si="1"/>
        <v>30</v>
      </c>
      <c r="N8" s="15">
        <f t="shared" si="2"/>
        <v>21</v>
      </c>
      <c r="O8" s="15">
        <f t="shared" si="3"/>
        <v>21</v>
      </c>
      <c r="P8" s="15">
        <f t="shared" si="4"/>
        <v>1</v>
      </c>
      <c r="Q8" s="15">
        <f t="shared" si="5"/>
        <v>8</v>
      </c>
      <c r="R8" s="15">
        <f t="shared" si="6"/>
        <v>0</v>
      </c>
      <c r="S8" s="15">
        <f t="shared" si="7"/>
        <v>0</v>
      </c>
      <c r="T8" s="15">
        <f t="shared" si="8"/>
        <v>0</v>
      </c>
      <c r="U8" s="15">
        <f t="shared" si="9"/>
        <v>1</v>
      </c>
      <c r="V8" s="16">
        <f t="shared" si="10"/>
        <v>0</v>
      </c>
      <c r="W8" s="15">
        <f t="shared" si="11"/>
        <v>1</v>
      </c>
      <c r="X8" s="17">
        <f t="shared" si="12"/>
        <v>0</v>
      </c>
      <c r="Y8" s="17">
        <f t="shared" si="13"/>
        <v>0</v>
      </c>
      <c r="Z8" s="16">
        <f t="shared" si="14"/>
        <v>1</v>
      </c>
      <c r="AA8" s="18" t="s">
        <v>30</v>
      </c>
      <c r="AB8" s="32" t="s">
        <v>32</v>
      </c>
      <c r="AC8" s="30" t="s">
        <v>108</v>
      </c>
      <c r="AD8" s="30" t="s">
        <v>31</v>
      </c>
      <c r="AE8" s="30" t="s">
        <v>31</v>
      </c>
      <c r="AF8" s="18" t="s">
        <v>30</v>
      </c>
      <c r="AG8" s="18" t="s">
        <v>30</v>
      </c>
      <c r="AH8" s="18" t="s">
        <v>30</v>
      </c>
      <c r="AI8" s="32" t="s">
        <v>30</v>
      </c>
      <c r="AJ8" s="18" t="s">
        <v>30</v>
      </c>
      <c r="AK8" s="30" t="s">
        <v>31</v>
      </c>
      <c r="AL8" s="30" t="s">
        <v>31</v>
      </c>
      <c r="AM8" s="18" t="s">
        <v>30</v>
      </c>
      <c r="AN8" s="18" t="s">
        <v>30</v>
      </c>
      <c r="AO8" s="18" t="s">
        <v>30</v>
      </c>
      <c r="AP8" s="32" t="s">
        <v>30</v>
      </c>
      <c r="AQ8" s="18" t="s">
        <v>30</v>
      </c>
      <c r="AR8" s="30" t="s">
        <v>31</v>
      </c>
      <c r="AS8" s="30" t="s">
        <v>31</v>
      </c>
      <c r="AT8" s="18" t="s">
        <v>30</v>
      </c>
      <c r="AU8" s="32" t="s">
        <v>30</v>
      </c>
      <c r="AV8" s="32" t="s">
        <v>30</v>
      </c>
      <c r="AW8" s="32" t="s">
        <v>30</v>
      </c>
      <c r="AX8" s="32" t="s">
        <v>30</v>
      </c>
      <c r="AY8" s="30" t="s">
        <v>31</v>
      </c>
      <c r="AZ8" s="30" t="s">
        <v>31</v>
      </c>
      <c r="BA8" s="32" t="s">
        <v>30</v>
      </c>
      <c r="BB8" s="32" t="s">
        <v>30</v>
      </c>
      <c r="BC8" s="32" t="s">
        <v>30</v>
      </c>
      <c r="BD8" s="32" t="s">
        <v>30</v>
      </c>
      <c r="BE8" s="18"/>
      <c r="BG8" s="20">
        <f t="shared" si="15"/>
        <v>0</v>
      </c>
      <c r="BH8" s="21"/>
      <c r="BJ8" s="22"/>
      <c r="BS8" s="11"/>
    </row>
    <row r="9" spans="1:71" ht="13.8" customHeight="1" x14ac:dyDescent="0.3">
      <c r="A9" s="103" t="s">
        <v>216</v>
      </c>
      <c r="B9" s="103">
        <v>2393</v>
      </c>
      <c r="C9" s="104" t="s">
        <v>217</v>
      </c>
      <c r="D9" s="105"/>
      <c r="E9" s="104" t="s">
        <v>186</v>
      </c>
      <c r="F9" s="104" t="s">
        <v>193</v>
      </c>
      <c r="G9" s="104" t="s">
        <v>218</v>
      </c>
      <c r="H9" s="106" t="s">
        <v>214</v>
      </c>
      <c r="I9" s="106"/>
      <c r="J9" s="12" t="s">
        <v>219</v>
      </c>
      <c r="K9" s="13">
        <v>45796</v>
      </c>
      <c r="L9" s="14" t="s">
        <v>28</v>
      </c>
      <c r="M9" s="15">
        <f t="shared" si="1"/>
        <v>30</v>
      </c>
      <c r="N9" s="15">
        <f t="shared" si="2"/>
        <v>21</v>
      </c>
      <c r="O9" s="15">
        <f t="shared" si="3"/>
        <v>21</v>
      </c>
      <c r="P9" s="15">
        <f t="shared" si="4"/>
        <v>0</v>
      </c>
      <c r="Q9" s="15">
        <f t="shared" si="5"/>
        <v>8</v>
      </c>
      <c r="R9" s="15">
        <f t="shared" si="6"/>
        <v>0</v>
      </c>
      <c r="S9" s="15">
        <f t="shared" si="7"/>
        <v>1</v>
      </c>
      <c r="T9" s="15">
        <f t="shared" si="8"/>
        <v>0</v>
      </c>
      <c r="U9" s="15">
        <f t="shared" si="9"/>
        <v>1</v>
      </c>
      <c r="V9" s="16">
        <f t="shared" si="10"/>
        <v>0</v>
      </c>
      <c r="W9" s="15">
        <f t="shared" si="11"/>
        <v>0</v>
      </c>
      <c r="X9" s="17">
        <f t="shared" si="12"/>
        <v>0</v>
      </c>
      <c r="Y9" s="17">
        <f t="shared" si="13"/>
        <v>0</v>
      </c>
      <c r="Z9" s="16">
        <f t="shared" si="14"/>
        <v>1</v>
      </c>
      <c r="AA9" s="18" t="s">
        <v>30</v>
      </c>
      <c r="AB9" s="18" t="s">
        <v>30</v>
      </c>
      <c r="AC9" s="18" t="s">
        <v>30</v>
      </c>
      <c r="AD9" s="30" t="s">
        <v>31</v>
      </c>
      <c r="AE9" s="30" t="s">
        <v>31</v>
      </c>
      <c r="AF9" s="18" t="s">
        <v>30</v>
      </c>
      <c r="AG9" s="18" t="s">
        <v>30</v>
      </c>
      <c r="AH9" s="123" t="s">
        <v>113</v>
      </c>
      <c r="AI9" s="18" t="s">
        <v>30</v>
      </c>
      <c r="AJ9" s="18" t="s">
        <v>30</v>
      </c>
      <c r="AK9" s="30" t="s">
        <v>31</v>
      </c>
      <c r="AL9" s="30" t="s">
        <v>31</v>
      </c>
      <c r="AM9" s="18" t="s">
        <v>30</v>
      </c>
      <c r="AN9" s="18" t="s">
        <v>30</v>
      </c>
      <c r="AO9" s="18" t="s">
        <v>30</v>
      </c>
      <c r="AP9" s="18" t="s">
        <v>30</v>
      </c>
      <c r="AQ9" s="18" t="s">
        <v>30</v>
      </c>
      <c r="AR9" s="30" t="s">
        <v>31</v>
      </c>
      <c r="AS9" s="30" t="s">
        <v>31</v>
      </c>
      <c r="AT9" s="18" t="s">
        <v>30</v>
      </c>
      <c r="AU9" s="18" t="s">
        <v>30</v>
      </c>
      <c r="AV9" s="18" t="s">
        <v>30</v>
      </c>
      <c r="AW9" s="18" t="s">
        <v>30</v>
      </c>
      <c r="AX9" s="18" t="s">
        <v>30</v>
      </c>
      <c r="AY9" s="30" t="s">
        <v>31</v>
      </c>
      <c r="AZ9" s="30" t="s">
        <v>31</v>
      </c>
      <c r="BA9" s="18" t="s">
        <v>30</v>
      </c>
      <c r="BB9" s="18" t="s">
        <v>30</v>
      </c>
      <c r="BC9" s="18" t="s">
        <v>30</v>
      </c>
      <c r="BD9" s="18" t="s">
        <v>30</v>
      </c>
      <c r="BE9" s="18"/>
      <c r="BG9" s="20">
        <f t="shared" si="15"/>
        <v>0</v>
      </c>
      <c r="BH9" s="21"/>
      <c r="BJ9" s="22"/>
      <c r="BS9" s="11"/>
    </row>
    <row r="10" spans="1:71" ht="13.8" customHeight="1" x14ac:dyDescent="0.3">
      <c r="A10" s="109" t="s">
        <v>220</v>
      </c>
      <c r="B10" s="110"/>
      <c r="C10" s="111" t="s">
        <v>221</v>
      </c>
      <c r="D10" s="105"/>
      <c r="E10" s="104" t="s">
        <v>186</v>
      </c>
      <c r="F10" s="104" t="s">
        <v>199</v>
      </c>
      <c r="G10" s="104" t="s">
        <v>222</v>
      </c>
      <c r="H10" s="106" t="s">
        <v>214</v>
      </c>
      <c r="I10" s="106"/>
      <c r="J10" s="12"/>
      <c r="K10" s="13">
        <v>46113</v>
      </c>
      <c r="L10" s="14" t="s">
        <v>28</v>
      </c>
      <c r="M10" s="15">
        <f t="shared" si="1"/>
        <v>30</v>
      </c>
      <c r="N10" s="15">
        <f t="shared" si="2"/>
        <v>22</v>
      </c>
      <c r="O10" s="15">
        <f t="shared" si="3"/>
        <v>22</v>
      </c>
      <c r="P10" s="15">
        <f t="shared" si="4"/>
        <v>0</v>
      </c>
      <c r="Q10" s="15">
        <f t="shared" si="5"/>
        <v>8</v>
      </c>
      <c r="R10" s="15">
        <f t="shared" si="6"/>
        <v>0</v>
      </c>
      <c r="S10" s="15">
        <f t="shared" si="7"/>
        <v>0</v>
      </c>
      <c r="T10" s="15">
        <f t="shared" si="8"/>
        <v>0</v>
      </c>
      <c r="U10" s="15">
        <f t="shared" si="9"/>
        <v>0</v>
      </c>
      <c r="V10" s="16">
        <f t="shared" si="10"/>
        <v>0</v>
      </c>
      <c r="W10" s="15">
        <f t="shared" si="11"/>
        <v>0</v>
      </c>
      <c r="X10" s="17">
        <f t="shared" si="12"/>
        <v>0</v>
      </c>
      <c r="Y10" s="17">
        <f t="shared" si="13"/>
        <v>0</v>
      </c>
      <c r="Z10" s="16">
        <f t="shared" si="14"/>
        <v>0</v>
      </c>
      <c r="AA10" s="18" t="s">
        <v>30</v>
      </c>
      <c r="AB10" s="18" t="s">
        <v>30</v>
      </c>
      <c r="AC10" s="18" t="s">
        <v>30</v>
      </c>
      <c r="AD10" s="30" t="s">
        <v>31</v>
      </c>
      <c r="AE10" s="30" t="s">
        <v>31</v>
      </c>
      <c r="AF10" s="18" t="s">
        <v>30</v>
      </c>
      <c r="AG10" s="18" t="s">
        <v>30</v>
      </c>
      <c r="AH10" s="18" t="s">
        <v>30</v>
      </c>
      <c r="AI10" s="18" t="s">
        <v>30</v>
      </c>
      <c r="AJ10" s="18" t="s">
        <v>30</v>
      </c>
      <c r="AK10" s="30" t="s">
        <v>31</v>
      </c>
      <c r="AL10" s="30" t="s">
        <v>31</v>
      </c>
      <c r="AM10" s="18" t="s">
        <v>30</v>
      </c>
      <c r="AN10" s="18" t="s">
        <v>30</v>
      </c>
      <c r="AO10" s="18" t="s">
        <v>30</v>
      </c>
      <c r="AP10" s="18" t="s">
        <v>30</v>
      </c>
      <c r="AQ10" s="18" t="s">
        <v>30</v>
      </c>
      <c r="AR10" s="30" t="s">
        <v>31</v>
      </c>
      <c r="AS10" s="30" t="s">
        <v>31</v>
      </c>
      <c r="AT10" s="18" t="s">
        <v>30</v>
      </c>
      <c r="AU10" s="18" t="s">
        <v>30</v>
      </c>
      <c r="AV10" s="18" t="s">
        <v>30</v>
      </c>
      <c r="AW10" s="18" t="s">
        <v>30</v>
      </c>
      <c r="AX10" s="18" t="s">
        <v>30</v>
      </c>
      <c r="AY10" s="30" t="s">
        <v>31</v>
      </c>
      <c r="AZ10" s="30" t="s">
        <v>31</v>
      </c>
      <c r="BA10" s="18" t="s">
        <v>30</v>
      </c>
      <c r="BB10" s="18" t="s">
        <v>30</v>
      </c>
      <c r="BC10" s="18" t="s">
        <v>30</v>
      </c>
      <c r="BD10" s="18" t="s">
        <v>30</v>
      </c>
      <c r="BE10" s="18"/>
      <c r="BG10" s="20">
        <f t="shared" si="15"/>
        <v>0</v>
      </c>
      <c r="BH10" s="21"/>
      <c r="BJ10" s="22"/>
      <c r="BS10" s="11"/>
    </row>
    <row r="11" spans="1:71" x14ac:dyDescent="0.3">
      <c r="A11" s="103" t="s">
        <v>223</v>
      </c>
      <c r="B11" s="103">
        <v>2385</v>
      </c>
      <c r="C11" s="104" t="s">
        <v>224</v>
      </c>
      <c r="D11" s="105"/>
      <c r="E11" s="104" t="s">
        <v>209</v>
      </c>
      <c r="F11" s="104" t="s">
        <v>225</v>
      </c>
      <c r="G11" s="104" t="s">
        <v>226</v>
      </c>
      <c r="H11" s="106" t="s">
        <v>214</v>
      </c>
      <c r="I11" s="106"/>
      <c r="J11" s="12" t="s">
        <v>227</v>
      </c>
      <c r="K11" s="13">
        <v>45572</v>
      </c>
      <c r="L11" s="112" t="s">
        <v>206</v>
      </c>
      <c r="M11" s="15">
        <f t="shared" si="1"/>
        <v>30</v>
      </c>
      <c r="N11" s="15">
        <f t="shared" si="2"/>
        <v>22</v>
      </c>
      <c r="O11" s="15">
        <f t="shared" si="3"/>
        <v>19.5</v>
      </c>
      <c r="P11" s="15">
        <f t="shared" si="4"/>
        <v>0</v>
      </c>
      <c r="Q11" s="15">
        <f t="shared" si="5"/>
        <v>8</v>
      </c>
      <c r="R11" s="15">
        <f t="shared" si="6"/>
        <v>2</v>
      </c>
      <c r="S11" s="15">
        <f t="shared" si="7"/>
        <v>0</v>
      </c>
      <c r="T11" s="15">
        <f t="shared" si="8"/>
        <v>1</v>
      </c>
      <c r="U11" s="15">
        <f t="shared" si="9"/>
        <v>0</v>
      </c>
      <c r="V11" s="16">
        <f t="shared" si="10"/>
        <v>2.5</v>
      </c>
      <c r="W11" s="15">
        <f t="shared" si="11"/>
        <v>4</v>
      </c>
      <c r="X11" s="17">
        <f t="shared" si="12"/>
        <v>0</v>
      </c>
      <c r="Y11" s="17">
        <f t="shared" si="13"/>
        <v>0</v>
      </c>
      <c r="Z11" s="16">
        <f t="shared" si="14"/>
        <v>2.5</v>
      </c>
      <c r="AA11" s="32" t="s">
        <v>32</v>
      </c>
      <c r="AB11" s="18" t="s">
        <v>30</v>
      </c>
      <c r="AC11" s="31" t="s">
        <v>29</v>
      </c>
      <c r="AD11" s="30" t="s">
        <v>31</v>
      </c>
      <c r="AE11" s="30" t="s">
        <v>31</v>
      </c>
      <c r="AF11" s="32" t="s">
        <v>32</v>
      </c>
      <c r="AG11" s="31" t="s">
        <v>29</v>
      </c>
      <c r="AH11" s="32" t="s">
        <v>32</v>
      </c>
      <c r="AI11" s="32" t="s">
        <v>215</v>
      </c>
      <c r="AJ11" s="108" t="s">
        <v>34</v>
      </c>
      <c r="AK11" s="30" t="s">
        <v>31</v>
      </c>
      <c r="AL11" s="30" t="s">
        <v>31</v>
      </c>
      <c r="AM11" s="18" t="s">
        <v>30</v>
      </c>
      <c r="AN11" s="18" t="s">
        <v>30</v>
      </c>
      <c r="AO11" s="18" t="s">
        <v>30</v>
      </c>
      <c r="AP11" s="18" t="s">
        <v>30</v>
      </c>
      <c r="AQ11" s="18" t="s">
        <v>30</v>
      </c>
      <c r="AR11" s="30" t="s">
        <v>31</v>
      </c>
      <c r="AS11" s="30" t="s">
        <v>31</v>
      </c>
      <c r="AT11" s="18" t="s">
        <v>30</v>
      </c>
      <c r="AU11" s="18" t="s">
        <v>30</v>
      </c>
      <c r="AV11" s="18" t="s">
        <v>30</v>
      </c>
      <c r="AW11" s="18" t="s">
        <v>30</v>
      </c>
      <c r="AX11" s="18" t="s">
        <v>30</v>
      </c>
      <c r="AY11" s="30" t="s">
        <v>31</v>
      </c>
      <c r="AZ11" s="30" t="s">
        <v>31</v>
      </c>
      <c r="BA11" s="18" t="s">
        <v>30</v>
      </c>
      <c r="BB11" s="18" t="s">
        <v>30</v>
      </c>
      <c r="BC11" s="18" t="s">
        <v>30</v>
      </c>
      <c r="BD11" s="18" t="s">
        <v>30</v>
      </c>
      <c r="BE11" s="18"/>
      <c r="BG11" s="20">
        <f t="shared" si="15"/>
        <v>0</v>
      </c>
      <c r="BH11" s="21"/>
      <c r="BJ11" s="22"/>
      <c r="BK11" s="113"/>
      <c r="BS11" s="11"/>
    </row>
    <row r="12" spans="1:71" ht="15" customHeight="1" x14ac:dyDescent="0.3">
      <c r="A12" s="103" t="s">
        <v>228</v>
      </c>
      <c r="B12" s="103">
        <v>8501</v>
      </c>
      <c r="C12" s="104" t="s">
        <v>229</v>
      </c>
      <c r="D12" s="105"/>
      <c r="E12" s="104" t="s">
        <v>230</v>
      </c>
      <c r="F12" s="104" t="s">
        <v>225</v>
      </c>
      <c r="G12" s="104" t="s">
        <v>231</v>
      </c>
      <c r="H12" s="106" t="s">
        <v>214</v>
      </c>
      <c r="I12" s="106"/>
      <c r="J12" s="12" t="s">
        <v>232</v>
      </c>
      <c r="K12" s="13">
        <v>45757</v>
      </c>
      <c r="L12" s="14" t="s">
        <v>28</v>
      </c>
      <c r="M12" s="15">
        <f t="shared" si="1"/>
        <v>30</v>
      </c>
      <c r="N12" s="15">
        <f t="shared" si="2"/>
        <v>22</v>
      </c>
      <c r="O12" s="15">
        <f t="shared" si="3"/>
        <v>22</v>
      </c>
      <c r="P12" s="15">
        <f t="shared" si="4"/>
        <v>0</v>
      </c>
      <c r="Q12" s="15">
        <f t="shared" si="5"/>
        <v>8</v>
      </c>
      <c r="R12" s="15">
        <f t="shared" si="6"/>
        <v>0</v>
      </c>
      <c r="S12" s="15">
        <f t="shared" si="7"/>
        <v>0</v>
      </c>
      <c r="T12" s="15">
        <f t="shared" si="8"/>
        <v>0</v>
      </c>
      <c r="U12" s="15">
        <f t="shared" si="9"/>
        <v>0</v>
      </c>
      <c r="V12" s="16">
        <f t="shared" si="10"/>
        <v>0</v>
      </c>
      <c r="W12" s="15">
        <f t="shared" si="11"/>
        <v>1</v>
      </c>
      <c r="X12" s="17">
        <f t="shared" si="12"/>
        <v>0</v>
      </c>
      <c r="Y12" s="17">
        <f t="shared" si="13"/>
        <v>0</v>
      </c>
      <c r="Z12" s="16">
        <f t="shared" si="14"/>
        <v>0</v>
      </c>
      <c r="AA12" s="18" t="s">
        <v>30</v>
      </c>
      <c r="AB12" s="18" t="s">
        <v>30</v>
      </c>
      <c r="AC12" s="18" t="s">
        <v>30</v>
      </c>
      <c r="AD12" s="30" t="s">
        <v>31</v>
      </c>
      <c r="AE12" s="30" t="s">
        <v>31</v>
      </c>
      <c r="AF12" s="18" t="s">
        <v>30</v>
      </c>
      <c r="AG12" s="18" t="s">
        <v>30</v>
      </c>
      <c r="AH12" s="18" t="s">
        <v>30</v>
      </c>
      <c r="AI12" s="18" t="s">
        <v>30</v>
      </c>
      <c r="AJ12" s="18" t="s">
        <v>30</v>
      </c>
      <c r="AK12" s="30" t="s">
        <v>31</v>
      </c>
      <c r="AL12" s="30" t="s">
        <v>31</v>
      </c>
      <c r="AM12" s="18" t="s">
        <v>30</v>
      </c>
      <c r="AN12" s="18" t="s">
        <v>30</v>
      </c>
      <c r="AO12" s="18" t="s">
        <v>30</v>
      </c>
      <c r="AP12" s="18" t="s">
        <v>30</v>
      </c>
      <c r="AQ12" s="18" t="s">
        <v>30</v>
      </c>
      <c r="AR12" s="30" t="s">
        <v>31</v>
      </c>
      <c r="AS12" s="30" t="s">
        <v>31</v>
      </c>
      <c r="AT12" s="18" t="s">
        <v>30</v>
      </c>
      <c r="AU12" s="18" t="s">
        <v>30</v>
      </c>
      <c r="AV12" s="32" t="s">
        <v>32</v>
      </c>
      <c r="AW12" s="18" t="s">
        <v>30</v>
      </c>
      <c r="AX12" s="18" t="s">
        <v>30</v>
      </c>
      <c r="AY12" s="30" t="s">
        <v>31</v>
      </c>
      <c r="AZ12" s="30" t="s">
        <v>31</v>
      </c>
      <c r="BA12" s="18" t="s">
        <v>30</v>
      </c>
      <c r="BB12" s="18" t="s">
        <v>30</v>
      </c>
      <c r="BC12" s="18" t="s">
        <v>30</v>
      </c>
      <c r="BD12" s="18" t="s">
        <v>30</v>
      </c>
      <c r="BE12" s="18"/>
      <c r="BG12" s="20">
        <f t="shared" si="15"/>
        <v>0</v>
      </c>
      <c r="BH12" s="21"/>
      <c r="BJ12" s="22"/>
      <c r="BN12" s="11"/>
      <c r="BS12" s="11"/>
    </row>
    <row r="13" spans="1:71" ht="15" customHeight="1" x14ac:dyDescent="0.3">
      <c r="A13" s="103" t="s">
        <v>233</v>
      </c>
      <c r="B13" s="103"/>
      <c r="C13" s="104" t="s">
        <v>234</v>
      </c>
      <c r="D13" s="105"/>
      <c r="E13" s="104" t="s">
        <v>192</v>
      </c>
      <c r="F13" s="104" t="s">
        <v>225</v>
      </c>
      <c r="G13" s="104" t="s">
        <v>231</v>
      </c>
      <c r="H13" s="106" t="s">
        <v>214</v>
      </c>
      <c r="I13" s="106"/>
      <c r="J13" s="12" t="s">
        <v>235</v>
      </c>
      <c r="K13" s="13">
        <v>45848</v>
      </c>
      <c r="L13" s="14" t="s">
        <v>28</v>
      </c>
      <c r="M13" s="15">
        <f t="shared" si="1"/>
        <v>30</v>
      </c>
      <c r="N13" s="15">
        <f t="shared" si="2"/>
        <v>22</v>
      </c>
      <c r="O13" s="15">
        <f t="shared" si="3"/>
        <v>22</v>
      </c>
      <c r="P13" s="15">
        <f t="shared" si="4"/>
        <v>0</v>
      </c>
      <c r="Q13" s="15">
        <f t="shared" si="5"/>
        <v>8</v>
      </c>
      <c r="R13" s="15">
        <f t="shared" si="6"/>
        <v>0</v>
      </c>
      <c r="S13" s="15">
        <f t="shared" si="7"/>
        <v>0</v>
      </c>
      <c r="T13" s="15">
        <f t="shared" si="8"/>
        <v>2</v>
      </c>
      <c r="U13" s="15">
        <f t="shared" si="9"/>
        <v>0</v>
      </c>
      <c r="V13" s="16">
        <f t="shared" si="10"/>
        <v>0</v>
      </c>
      <c r="W13" s="15">
        <f t="shared" si="11"/>
        <v>2</v>
      </c>
      <c r="X13" s="17">
        <f t="shared" si="12"/>
        <v>0</v>
      </c>
      <c r="Y13" s="17">
        <f t="shared" si="13"/>
        <v>0</v>
      </c>
      <c r="Z13" s="16">
        <f t="shared" si="14"/>
        <v>0</v>
      </c>
      <c r="AA13" s="18" t="s">
        <v>30</v>
      </c>
      <c r="AB13" s="18" t="s">
        <v>30</v>
      </c>
      <c r="AC13" s="32" t="s">
        <v>32</v>
      </c>
      <c r="AD13" s="30" t="s">
        <v>31</v>
      </c>
      <c r="AE13" s="30" t="s">
        <v>31</v>
      </c>
      <c r="AF13" s="18" t="s">
        <v>30</v>
      </c>
      <c r="AG13" s="18" t="s">
        <v>30</v>
      </c>
      <c r="AH13" s="18" t="s">
        <v>30</v>
      </c>
      <c r="AI13" s="18" t="s">
        <v>30</v>
      </c>
      <c r="AJ13" s="32" t="s">
        <v>32</v>
      </c>
      <c r="AK13" s="30" t="s">
        <v>31</v>
      </c>
      <c r="AL13" s="30" t="s">
        <v>31</v>
      </c>
      <c r="AM13" s="18" t="s">
        <v>30</v>
      </c>
      <c r="AN13" s="18" t="s">
        <v>30</v>
      </c>
      <c r="AO13" s="18" t="s">
        <v>30</v>
      </c>
      <c r="AP13" s="18" t="s">
        <v>30</v>
      </c>
      <c r="AQ13" s="18" t="s">
        <v>30</v>
      </c>
      <c r="AR13" s="30" t="s">
        <v>31</v>
      </c>
      <c r="AS13" s="30" t="s">
        <v>31</v>
      </c>
      <c r="AT13" s="32" t="s">
        <v>33</v>
      </c>
      <c r="AU13" s="18" t="s">
        <v>30</v>
      </c>
      <c r="AV13" s="32" t="s">
        <v>33</v>
      </c>
      <c r="AW13" s="18" t="s">
        <v>30</v>
      </c>
      <c r="AX13" s="18" t="s">
        <v>30</v>
      </c>
      <c r="AY13" s="30" t="s">
        <v>31</v>
      </c>
      <c r="AZ13" s="30" t="s">
        <v>31</v>
      </c>
      <c r="BA13" s="18" t="s">
        <v>30</v>
      </c>
      <c r="BB13" s="18" t="s">
        <v>30</v>
      </c>
      <c r="BC13" s="18" t="s">
        <v>30</v>
      </c>
      <c r="BD13" s="18" t="s">
        <v>30</v>
      </c>
      <c r="BE13" s="18"/>
      <c r="BG13" s="20">
        <f t="shared" si="15"/>
        <v>0</v>
      </c>
      <c r="BH13" s="21"/>
      <c r="BJ13" s="22"/>
      <c r="BS13" s="11"/>
    </row>
    <row r="14" spans="1:71" x14ac:dyDescent="0.3">
      <c r="A14" s="114" t="s">
        <v>236</v>
      </c>
      <c r="B14" s="114">
        <v>2013</v>
      </c>
      <c r="C14" s="115" t="s">
        <v>237</v>
      </c>
      <c r="D14" s="115"/>
      <c r="E14" s="115" t="s">
        <v>230</v>
      </c>
      <c r="F14" s="115" t="s">
        <v>193</v>
      </c>
      <c r="G14" s="115" t="s">
        <v>238</v>
      </c>
      <c r="H14" s="116" t="s">
        <v>36</v>
      </c>
      <c r="I14" s="117" t="s">
        <v>239</v>
      </c>
      <c r="J14" s="12" t="s">
        <v>35</v>
      </c>
      <c r="K14" s="13">
        <v>44153</v>
      </c>
      <c r="L14" s="14" t="s">
        <v>28</v>
      </c>
      <c r="M14" s="15">
        <f t="shared" si="1"/>
        <v>30</v>
      </c>
      <c r="N14" s="15">
        <f t="shared" si="2"/>
        <v>22</v>
      </c>
      <c r="O14" s="15">
        <f t="shared" si="3"/>
        <v>22</v>
      </c>
      <c r="P14" s="15">
        <f t="shared" si="4"/>
        <v>0</v>
      </c>
      <c r="Q14" s="15">
        <f t="shared" si="5"/>
        <v>8</v>
      </c>
      <c r="R14" s="15">
        <f t="shared" si="6"/>
        <v>0</v>
      </c>
      <c r="S14" s="15">
        <f t="shared" si="7"/>
        <v>0</v>
      </c>
      <c r="T14" s="15">
        <f t="shared" si="8"/>
        <v>0</v>
      </c>
      <c r="U14" s="15">
        <f t="shared" si="9"/>
        <v>0</v>
      </c>
      <c r="V14" s="16">
        <f t="shared" si="10"/>
        <v>0</v>
      </c>
      <c r="W14" s="15">
        <f t="shared" si="11"/>
        <v>0</v>
      </c>
      <c r="X14" s="17">
        <f t="shared" si="12"/>
        <v>0</v>
      </c>
      <c r="Y14" s="17">
        <f t="shared" si="13"/>
        <v>0</v>
      </c>
      <c r="Z14" s="16">
        <f t="shared" si="14"/>
        <v>0</v>
      </c>
      <c r="AA14" s="18" t="s">
        <v>30</v>
      </c>
      <c r="AB14" s="18" t="s">
        <v>30</v>
      </c>
      <c r="AC14" s="18" t="s">
        <v>30</v>
      </c>
      <c r="AD14" s="30" t="s">
        <v>31</v>
      </c>
      <c r="AE14" s="30" t="s">
        <v>31</v>
      </c>
      <c r="AF14" s="18" t="s">
        <v>30</v>
      </c>
      <c r="AG14" s="18" t="s">
        <v>30</v>
      </c>
      <c r="AH14" s="18" t="s">
        <v>30</v>
      </c>
      <c r="AI14" s="18" t="s">
        <v>30</v>
      </c>
      <c r="AJ14" s="18" t="s">
        <v>30</v>
      </c>
      <c r="AK14" s="30" t="s">
        <v>31</v>
      </c>
      <c r="AL14" s="30" t="s">
        <v>31</v>
      </c>
      <c r="AM14" s="18" t="s">
        <v>30</v>
      </c>
      <c r="AN14" s="18" t="s">
        <v>30</v>
      </c>
      <c r="AO14" s="18" t="s">
        <v>30</v>
      </c>
      <c r="AP14" s="18" t="s">
        <v>30</v>
      </c>
      <c r="AQ14" s="18" t="s">
        <v>30</v>
      </c>
      <c r="AR14" s="30" t="s">
        <v>31</v>
      </c>
      <c r="AS14" s="30" t="s">
        <v>31</v>
      </c>
      <c r="AT14" s="18" t="s">
        <v>30</v>
      </c>
      <c r="AU14" s="18" t="s">
        <v>30</v>
      </c>
      <c r="AV14" s="18" t="s">
        <v>30</v>
      </c>
      <c r="AW14" s="18" t="s">
        <v>30</v>
      </c>
      <c r="AX14" s="18" t="s">
        <v>30</v>
      </c>
      <c r="AY14" s="30" t="s">
        <v>31</v>
      </c>
      <c r="AZ14" s="30" t="s">
        <v>31</v>
      </c>
      <c r="BA14" s="18" t="s">
        <v>30</v>
      </c>
      <c r="BB14" s="18" t="s">
        <v>30</v>
      </c>
      <c r="BC14" s="18" t="s">
        <v>30</v>
      </c>
      <c r="BD14" s="18" t="s">
        <v>30</v>
      </c>
      <c r="BE14" s="18"/>
      <c r="BF14" s="19"/>
      <c r="BG14" s="20">
        <f t="shared" si="15"/>
        <v>0</v>
      </c>
      <c r="BH14" s="21"/>
      <c r="BJ14" s="22"/>
      <c r="BN14" s="11"/>
      <c r="BS14" s="11"/>
    </row>
    <row r="15" spans="1:71" x14ac:dyDescent="0.3">
      <c r="A15" s="114" t="s">
        <v>240</v>
      </c>
      <c r="B15" s="114">
        <v>2029</v>
      </c>
      <c r="C15" s="115" t="s">
        <v>241</v>
      </c>
      <c r="D15" s="115"/>
      <c r="E15" s="115" t="s">
        <v>230</v>
      </c>
      <c r="F15" s="115" t="s">
        <v>193</v>
      </c>
      <c r="G15" s="115" t="s">
        <v>238</v>
      </c>
      <c r="H15" s="116" t="s">
        <v>36</v>
      </c>
      <c r="I15" s="117" t="s">
        <v>242</v>
      </c>
      <c r="J15" s="12" t="s">
        <v>35</v>
      </c>
      <c r="K15" s="13">
        <v>44217</v>
      </c>
      <c r="L15" s="14" t="s">
        <v>28</v>
      </c>
      <c r="M15" s="15">
        <f t="shared" si="1"/>
        <v>30</v>
      </c>
      <c r="N15" s="15">
        <f t="shared" si="2"/>
        <v>22</v>
      </c>
      <c r="O15" s="15">
        <f t="shared" si="3"/>
        <v>22</v>
      </c>
      <c r="P15" s="15">
        <f t="shared" si="4"/>
        <v>0</v>
      </c>
      <c r="Q15" s="15">
        <f t="shared" si="5"/>
        <v>8</v>
      </c>
      <c r="R15" s="15">
        <f t="shared" si="6"/>
        <v>0</v>
      </c>
      <c r="S15" s="15">
        <f t="shared" si="7"/>
        <v>0</v>
      </c>
      <c r="T15" s="15">
        <f t="shared" si="8"/>
        <v>0</v>
      </c>
      <c r="U15" s="15">
        <f t="shared" si="9"/>
        <v>0</v>
      </c>
      <c r="V15" s="16">
        <f t="shared" si="10"/>
        <v>0</v>
      </c>
      <c r="W15" s="15">
        <f t="shared" si="11"/>
        <v>0</v>
      </c>
      <c r="X15" s="17">
        <f t="shared" si="12"/>
        <v>0</v>
      </c>
      <c r="Y15" s="17">
        <f t="shared" si="13"/>
        <v>0</v>
      </c>
      <c r="Z15" s="16">
        <f t="shared" si="14"/>
        <v>0</v>
      </c>
      <c r="AA15" s="18" t="s">
        <v>30</v>
      </c>
      <c r="AB15" s="18" t="s">
        <v>30</v>
      </c>
      <c r="AC15" s="18" t="s">
        <v>30</v>
      </c>
      <c r="AD15" s="30" t="s">
        <v>31</v>
      </c>
      <c r="AE15" s="30" t="s">
        <v>31</v>
      </c>
      <c r="AF15" s="18" t="s">
        <v>30</v>
      </c>
      <c r="AG15" s="18" t="s">
        <v>30</v>
      </c>
      <c r="AH15" s="18" t="s">
        <v>30</v>
      </c>
      <c r="AI15" s="18" t="s">
        <v>30</v>
      </c>
      <c r="AJ15" s="18" t="s">
        <v>30</v>
      </c>
      <c r="AK15" s="30" t="s">
        <v>31</v>
      </c>
      <c r="AL15" s="30" t="s">
        <v>31</v>
      </c>
      <c r="AM15" s="18" t="s">
        <v>30</v>
      </c>
      <c r="AN15" s="18" t="s">
        <v>30</v>
      </c>
      <c r="AO15" s="18" t="s">
        <v>30</v>
      </c>
      <c r="AP15" s="18" t="s">
        <v>30</v>
      </c>
      <c r="AQ15" s="18" t="s">
        <v>30</v>
      </c>
      <c r="AR15" s="30" t="s">
        <v>31</v>
      </c>
      <c r="AS15" s="30" t="s">
        <v>31</v>
      </c>
      <c r="AT15" s="18" t="s">
        <v>30</v>
      </c>
      <c r="AU15" s="18" t="s">
        <v>30</v>
      </c>
      <c r="AV15" s="18" t="s">
        <v>30</v>
      </c>
      <c r="AW15" s="18" t="s">
        <v>30</v>
      </c>
      <c r="AX15" s="18" t="s">
        <v>30</v>
      </c>
      <c r="AY15" s="30" t="s">
        <v>31</v>
      </c>
      <c r="AZ15" s="30" t="s">
        <v>31</v>
      </c>
      <c r="BA15" s="18" t="s">
        <v>30</v>
      </c>
      <c r="BB15" s="18" t="s">
        <v>30</v>
      </c>
      <c r="BC15" s="18" t="s">
        <v>30</v>
      </c>
      <c r="BD15" s="18" t="s">
        <v>30</v>
      </c>
      <c r="BE15" s="18"/>
      <c r="BF15" s="19"/>
      <c r="BG15" s="20">
        <f t="shared" si="15"/>
        <v>0</v>
      </c>
      <c r="BH15" s="21"/>
      <c r="BJ15" s="22"/>
      <c r="BN15" s="11"/>
      <c r="BS15" s="11"/>
    </row>
    <row r="16" spans="1:71" ht="13.8" customHeight="1" x14ac:dyDescent="0.3">
      <c r="A16" s="114" t="s">
        <v>243</v>
      </c>
      <c r="B16" s="114">
        <v>3085</v>
      </c>
      <c r="C16" s="118" t="s">
        <v>221</v>
      </c>
      <c r="D16" s="115"/>
      <c r="E16" s="115" t="s">
        <v>230</v>
      </c>
      <c r="F16" s="115" t="s">
        <v>244</v>
      </c>
      <c r="G16" s="115" t="s">
        <v>245</v>
      </c>
      <c r="H16" s="116" t="s">
        <v>36</v>
      </c>
      <c r="I16" s="117" t="s">
        <v>246</v>
      </c>
      <c r="J16" s="12" t="s">
        <v>35</v>
      </c>
      <c r="K16" s="13">
        <v>44522</v>
      </c>
      <c r="L16" s="14" t="s">
        <v>28</v>
      </c>
      <c r="M16" s="15">
        <f t="shared" si="1"/>
        <v>30</v>
      </c>
      <c r="N16" s="15">
        <f t="shared" si="2"/>
        <v>21</v>
      </c>
      <c r="O16" s="15">
        <f t="shared" si="3"/>
        <v>19</v>
      </c>
      <c r="P16" s="15">
        <f t="shared" si="4"/>
        <v>0</v>
      </c>
      <c r="Q16" s="15">
        <f t="shared" si="5"/>
        <v>8</v>
      </c>
      <c r="R16" s="15">
        <f t="shared" si="6"/>
        <v>2</v>
      </c>
      <c r="S16" s="15">
        <f t="shared" si="7"/>
        <v>1</v>
      </c>
      <c r="T16" s="15">
        <f t="shared" si="8"/>
        <v>1</v>
      </c>
      <c r="U16" s="15">
        <f t="shared" si="9"/>
        <v>1</v>
      </c>
      <c r="V16" s="16">
        <f t="shared" si="10"/>
        <v>2</v>
      </c>
      <c r="W16" s="15">
        <f t="shared" si="11"/>
        <v>0</v>
      </c>
      <c r="X16" s="17">
        <f t="shared" si="12"/>
        <v>0</v>
      </c>
      <c r="Y16" s="17">
        <f t="shared" si="13"/>
        <v>0</v>
      </c>
      <c r="Z16" s="16">
        <f t="shared" si="14"/>
        <v>3</v>
      </c>
      <c r="AA16" s="123" t="s">
        <v>113</v>
      </c>
      <c r="AB16" s="31" t="s">
        <v>29</v>
      </c>
      <c r="AC16" s="31" t="s">
        <v>29</v>
      </c>
      <c r="AD16" s="30" t="s">
        <v>31</v>
      </c>
      <c r="AE16" s="30" t="s">
        <v>31</v>
      </c>
      <c r="AF16" s="18" t="s">
        <v>30</v>
      </c>
      <c r="AG16" s="18" t="s">
        <v>30</v>
      </c>
      <c r="AH16" s="18" t="s">
        <v>30</v>
      </c>
      <c r="AI16" s="18" t="s">
        <v>30</v>
      </c>
      <c r="AJ16" s="18" t="s">
        <v>30</v>
      </c>
      <c r="AK16" s="30" t="s">
        <v>31</v>
      </c>
      <c r="AL16" s="30" t="s">
        <v>31</v>
      </c>
      <c r="AM16" s="18" t="s">
        <v>30</v>
      </c>
      <c r="AN16" s="18" t="s">
        <v>30</v>
      </c>
      <c r="AO16" s="18" t="s">
        <v>30</v>
      </c>
      <c r="AP16" s="18" t="s">
        <v>30</v>
      </c>
      <c r="AQ16" s="18" t="s">
        <v>30</v>
      </c>
      <c r="AR16" s="30" t="s">
        <v>31</v>
      </c>
      <c r="AS16" s="30" t="s">
        <v>31</v>
      </c>
      <c r="AT16" s="18" t="s">
        <v>30</v>
      </c>
      <c r="AU16" s="18" t="s">
        <v>30</v>
      </c>
      <c r="AV16" s="18" t="s">
        <v>30</v>
      </c>
      <c r="AW16" s="18" t="s">
        <v>30</v>
      </c>
      <c r="AX16" s="108" t="s">
        <v>33</v>
      </c>
      <c r="AY16" s="30" t="s">
        <v>31</v>
      </c>
      <c r="AZ16" s="30" t="s">
        <v>31</v>
      </c>
      <c r="BA16" s="18" t="s">
        <v>30</v>
      </c>
      <c r="BB16" s="18" t="s">
        <v>30</v>
      </c>
      <c r="BC16" s="18" t="s">
        <v>30</v>
      </c>
      <c r="BD16" s="18" t="s">
        <v>30</v>
      </c>
      <c r="BE16" s="18"/>
      <c r="BF16" s="19"/>
      <c r="BG16" s="20">
        <f t="shared" si="15"/>
        <v>0</v>
      </c>
      <c r="BH16" s="21"/>
      <c r="BJ16" s="22"/>
      <c r="BN16" s="11"/>
      <c r="BS16" s="11"/>
    </row>
    <row r="17" spans="1:71" x14ac:dyDescent="0.3">
      <c r="A17" s="110" t="s">
        <v>247</v>
      </c>
      <c r="B17" s="110">
        <v>4149</v>
      </c>
      <c r="C17" s="119" t="s">
        <v>248</v>
      </c>
      <c r="D17" s="23"/>
      <c r="E17" s="115" t="s">
        <v>230</v>
      </c>
      <c r="F17" s="115" t="s">
        <v>244</v>
      </c>
      <c r="G17" s="115" t="s">
        <v>245</v>
      </c>
      <c r="H17" s="116" t="s">
        <v>36</v>
      </c>
      <c r="I17" s="117" t="s">
        <v>249</v>
      </c>
      <c r="J17" s="12" t="s">
        <v>35</v>
      </c>
      <c r="K17" s="13">
        <v>45498</v>
      </c>
      <c r="L17" s="14" t="s">
        <v>28</v>
      </c>
      <c r="M17" s="15">
        <f t="shared" si="1"/>
        <v>30</v>
      </c>
      <c r="N17" s="15">
        <f t="shared" si="2"/>
        <v>21</v>
      </c>
      <c r="O17" s="15">
        <f t="shared" si="3"/>
        <v>21</v>
      </c>
      <c r="P17" s="15">
        <f t="shared" si="4"/>
        <v>0</v>
      </c>
      <c r="Q17" s="15">
        <f t="shared" si="5"/>
        <v>8</v>
      </c>
      <c r="R17" s="15">
        <f t="shared" si="6"/>
        <v>0</v>
      </c>
      <c r="S17" s="15">
        <f t="shared" si="7"/>
        <v>1</v>
      </c>
      <c r="T17" s="15">
        <f t="shared" si="8"/>
        <v>0</v>
      </c>
      <c r="U17" s="15">
        <f t="shared" si="9"/>
        <v>1</v>
      </c>
      <c r="V17" s="16">
        <f t="shared" si="10"/>
        <v>0</v>
      </c>
      <c r="W17" s="15">
        <f t="shared" si="11"/>
        <v>0</v>
      </c>
      <c r="X17" s="17">
        <f t="shared" si="12"/>
        <v>0</v>
      </c>
      <c r="Y17" s="17">
        <f t="shared" si="13"/>
        <v>0</v>
      </c>
      <c r="Z17" s="16">
        <f t="shared" si="14"/>
        <v>1</v>
      </c>
      <c r="AA17" s="18" t="s">
        <v>30</v>
      </c>
      <c r="AB17" s="18" t="s">
        <v>30</v>
      </c>
      <c r="AC17" s="18" t="s">
        <v>30</v>
      </c>
      <c r="AD17" s="30" t="s">
        <v>31</v>
      </c>
      <c r="AE17" s="30" t="s">
        <v>31</v>
      </c>
      <c r="AF17" s="18" t="s">
        <v>30</v>
      </c>
      <c r="AG17" s="18" t="s">
        <v>30</v>
      </c>
      <c r="AH17" s="18" t="s">
        <v>30</v>
      </c>
      <c r="AI17" s="18" t="s">
        <v>30</v>
      </c>
      <c r="AJ17" s="18" t="s">
        <v>30</v>
      </c>
      <c r="AK17" s="30" t="s">
        <v>31</v>
      </c>
      <c r="AL17" s="30" t="s">
        <v>31</v>
      </c>
      <c r="AM17" s="18" t="s">
        <v>30</v>
      </c>
      <c r="AN17" s="18" t="s">
        <v>30</v>
      </c>
      <c r="AO17" s="18" t="s">
        <v>30</v>
      </c>
      <c r="AP17" s="18" t="s">
        <v>30</v>
      </c>
      <c r="AQ17" s="18" t="s">
        <v>30</v>
      </c>
      <c r="AR17" s="30" t="s">
        <v>31</v>
      </c>
      <c r="AS17" s="30" t="s">
        <v>31</v>
      </c>
      <c r="AT17" s="18" t="s">
        <v>30</v>
      </c>
      <c r="AU17" s="18" t="s">
        <v>30</v>
      </c>
      <c r="AV17" s="18" t="s">
        <v>30</v>
      </c>
      <c r="AW17" s="123" t="s">
        <v>113</v>
      </c>
      <c r="AX17" s="18" t="s">
        <v>30</v>
      </c>
      <c r="AY17" s="30" t="s">
        <v>31</v>
      </c>
      <c r="AZ17" s="30" t="s">
        <v>31</v>
      </c>
      <c r="BA17" s="18" t="s">
        <v>30</v>
      </c>
      <c r="BB17" s="18" t="s">
        <v>30</v>
      </c>
      <c r="BC17" s="18" t="s">
        <v>30</v>
      </c>
      <c r="BD17" s="18" t="s">
        <v>30</v>
      </c>
      <c r="BE17" s="18"/>
      <c r="BF17" s="19"/>
      <c r="BG17" s="20">
        <f t="shared" si="15"/>
        <v>0</v>
      </c>
      <c r="BH17" s="21"/>
      <c r="BJ17" s="22"/>
      <c r="BN17" s="11"/>
      <c r="BS17" s="11"/>
    </row>
    <row r="18" spans="1:71" x14ac:dyDescent="0.3">
      <c r="A18" s="110" t="s">
        <v>250</v>
      </c>
      <c r="B18" s="110">
        <v>4125</v>
      </c>
      <c r="C18" s="119" t="s">
        <v>251</v>
      </c>
      <c r="D18" s="23"/>
      <c r="E18" s="115" t="s">
        <v>230</v>
      </c>
      <c r="F18" s="115" t="s">
        <v>221</v>
      </c>
      <c r="G18" s="115" t="s">
        <v>252</v>
      </c>
      <c r="H18" s="116" t="s">
        <v>36</v>
      </c>
      <c r="I18" s="117" t="s">
        <v>253</v>
      </c>
      <c r="J18" s="12" t="s">
        <v>35</v>
      </c>
      <c r="K18" s="13">
        <v>45398</v>
      </c>
      <c r="L18" s="14" t="s">
        <v>28</v>
      </c>
      <c r="M18" s="15">
        <f t="shared" si="1"/>
        <v>30</v>
      </c>
      <c r="N18" s="15">
        <f t="shared" si="2"/>
        <v>21</v>
      </c>
      <c r="O18" s="15">
        <f t="shared" si="3"/>
        <v>21</v>
      </c>
      <c r="P18" s="15">
        <f t="shared" si="4"/>
        <v>0</v>
      </c>
      <c r="Q18" s="15">
        <f t="shared" si="5"/>
        <v>8</v>
      </c>
      <c r="R18" s="15">
        <f t="shared" si="6"/>
        <v>0</v>
      </c>
      <c r="S18" s="15">
        <f t="shared" si="7"/>
        <v>1</v>
      </c>
      <c r="T18" s="15">
        <f t="shared" si="8"/>
        <v>0</v>
      </c>
      <c r="U18" s="15">
        <f t="shared" si="9"/>
        <v>1</v>
      </c>
      <c r="V18" s="16">
        <f t="shared" si="10"/>
        <v>0</v>
      </c>
      <c r="W18" s="15">
        <f t="shared" si="11"/>
        <v>1</v>
      </c>
      <c r="X18" s="17">
        <f t="shared" si="12"/>
        <v>0</v>
      </c>
      <c r="Y18" s="17">
        <f t="shared" si="13"/>
        <v>0</v>
      </c>
      <c r="Z18" s="16">
        <f t="shared" si="14"/>
        <v>1</v>
      </c>
      <c r="AA18" s="18" t="s">
        <v>30</v>
      </c>
      <c r="AB18" s="18" t="s">
        <v>30</v>
      </c>
      <c r="AC18" s="32" t="s">
        <v>32</v>
      </c>
      <c r="AD18" s="30" t="s">
        <v>31</v>
      </c>
      <c r="AE18" s="30" t="s">
        <v>31</v>
      </c>
      <c r="AF18" s="18" t="s">
        <v>30</v>
      </c>
      <c r="AG18" s="18" t="s">
        <v>30</v>
      </c>
      <c r="AH18" s="18" t="s">
        <v>30</v>
      </c>
      <c r="AI18" s="18" t="s">
        <v>30</v>
      </c>
      <c r="AJ18" s="123" t="s">
        <v>113</v>
      </c>
      <c r="AK18" s="30" t="s">
        <v>31</v>
      </c>
      <c r="AL18" s="30" t="s">
        <v>31</v>
      </c>
      <c r="AM18" s="18" t="s">
        <v>30</v>
      </c>
      <c r="AN18" s="18" t="s">
        <v>30</v>
      </c>
      <c r="AO18" s="18" t="s">
        <v>30</v>
      </c>
      <c r="AP18" s="18" t="s">
        <v>30</v>
      </c>
      <c r="AQ18" s="18" t="s">
        <v>30</v>
      </c>
      <c r="AR18" s="30" t="s">
        <v>31</v>
      </c>
      <c r="AS18" s="30" t="s">
        <v>31</v>
      </c>
      <c r="AT18" s="18" t="s">
        <v>30</v>
      </c>
      <c r="AU18" s="18" t="s">
        <v>30</v>
      </c>
      <c r="AV18" s="18" t="s">
        <v>30</v>
      </c>
      <c r="AW18" s="18" t="s">
        <v>30</v>
      </c>
      <c r="AX18" s="18" t="s">
        <v>30</v>
      </c>
      <c r="AY18" s="30" t="s">
        <v>31</v>
      </c>
      <c r="AZ18" s="30" t="s">
        <v>31</v>
      </c>
      <c r="BA18" s="18" t="s">
        <v>30</v>
      </c>
      <c r="BB18" s="18" t="s">
        <v>30</v>
      </c>
      <c r="BC18" s="18" t="s">
        <v>30</v>
      </c>
      <c r="BD18" s="18" t="s">
        <v>30</v>
      </c>
      <c r="BE18" s="18"/>
      <c r="BF18" s="19"/>
      <c r="BG18" s="20">
        <f t="shared" si="15"/>
        <v>0</v>
      </c>
      <c r="BH18" s="21"/>
      <c r="BJ18" s="22"/>
      <c r="BN18" s="11"/>
      <c r="BS18" s="11"/>
    </row>
    <row r="19" spans="1:71" x14ac:dyDescent="0.3">
      <c r="A19" s="110" t="s">
        <v>254</v>
      </c>
      <c r="B19" s="110">
        <v>4138</v>
      </c>
      <c r="C19" s="119" t="s">
        <v>255</v>
      </c>
      <c r="D19" s="23"/>
      <c r="E19" s="115" t="s">
        <v>230</v>
      </c>
      <c r="F19" s="115" t="s">
        <v>221</v>
      </c>
      <c r="G19" s="115" t="s">
        <v>252</v>
      </c>
      <c r="H19" s="116" t="s">
        <v>36</v>
      </c>
      <c r="I19" s="116" t="s">
        <v>256</v>
      </c>
      <c r="J19" s="12" t="s">
        <v>35</v>
      </c>
      <c r="K19" s="13">
        <v>45411</v>
      </c>
      <c r="L19" s="14" t="s">
        <v>28</v>
      </c>
      <c r="M19" s="15">
        <f t="shared" si="1"/>
        <v>30</v>
      </c>
      <c r="N19" s="15">
        <f t="shared" si="2"/>
        <v>22</v>
      </c>
      <c r="O19" s="15">
        <f t="shared" si="3"/>
        <v>22</v>
      </c>
      <c r="P19" s="15">
        <f t="shared" si="4"/>
        <v>0</v>
      </c>
      <c r="Q19" s="15">
        <f t="shared" si="5"/>
        <v>8</v>
      </c>
      <c r="R19" s="15">
        <f t="shared" si="6"/>
        <v>0</v>
      </c>
      <c r="S19" s="15">
        <f t="shared" si="7"/>
        <v>0</v>
      </c>
      <c r="T19" s="15">
        <f t="shared" si="8"/>
        <v>0</v>
      </c>
      <c r="U19" s="15">
        <f t="shared" si="9"/>
        <v>0</v>
      </c>
      <c r="V19" s="16">
        <f t="shared" si="10"/>
        <v>0</v>
      </c>
      <c r="W19" s="15">
        <f t="shared" si="11"/>
        <v>2</v>
      </c>
      <c r="X19" s="17">
        <f t="shared" si="12"/>
        <v>1</v>
      </c>
      <c r="Y19" s="17">
        <f t="shared" si="13"/>
        <v>0</v>
      </c>
      <c r="Z19" s="16">
        <f t="shared" si="14"/>
        <v>0</v>
      </c>
      <c r="AA19" s="18" t="s">
        <v>30</v>
      </c>
      <c r="AB19" s="18" t="s">
        <v>30</v>
      </c>
      <c r="AC19" s="32" t="s">
        <v>257</v>
      </c>
      <c r="AD19" s="30" t="s">
        <v>31</v>
      </c>
      <c r="AE19" s="30" t="s">
        <v>31</v>
      </c>
      <c r="AF19" s="18" t="s">
        <v>30</v>
      </c>
      <c r="AG19" s="32" t="s">
        <v>78</v>
      </c>
      <c r="AH19" s="18" t="s">
        <v>30</v>
      </c>
      <c r="AI19" s="18" t="s">
        <v>30</v>
      </c>
      <c r="AJ19" s="18" t="s">
        <v>30</v>
      </c>
      <c r="AK19" s="30" t="s">
        <v>31</v>
      </c>
      <c r="AL19" s="30" t="s">
        <v>31</v>
      </c>
      <c r="AM19" s="18" t="s">
        <v>30</v>
      </c>
      <c r="AN19" s="18" t="s">
        <v>30</v>
      </c>
      <c r="AO19" s="18" t="s">
        <v>30</v>
      </c>
      <c r="AP19" s="18" t="s">
        <v>30</v>
      </c>
      <c r="AQ19" s="18" t="s">
        <v>30</v>
      </c>
      <c r="AR19" s="30" t="s">
        <v>31</v>
      </c>
      <c r="AS19" s="30" t="s">
        <v>31</v>
      </c>
      <c r="AT19" s="18" t="s">
        <v>30</v>
      </c>
      <c r="AU19" s="18" t="s">
        <v>30</v>
      </c>
      <c r="AV19" s="18" t="s">
        <v>30</v>
      </c>
      <c r="AW19" s="18" t="s">
        <v>30</v>
      </c>
      <c r="AX19" s="18" t="s">
        <v>30</v>
      </c>
      <c r="AY19" s="30" t="s">
        <v>31</v>
      </c>
      <c r="AZ19" s="30" t="s">
        <v>31</v>
      </c>
      <c r="BA19" s="18" t="s">
        <v>30</v>
      </c>
      <c r="BB19" s="18" t="s">
        <v>30</v>
      </c>
      <c r="BC19" s="18" t="s">
        <v>30</v>
      </c>
      <c r="BD19" s="18" t="s">
        <v>30</v>
      </c>
      <c r="BE19" s="18"/>
      <c r="BF19" s="19"/>
      <c r="BG19" s="20">
        <f t="shared" si="15"/>
        <v>0</v>
      </c>
      <c r="BH19" s="21"/>
      <c r="BJ19" s="22"/>
      <c r="BN19" s="11"/>
      <c r="BS19" s="11"/>
    </row>
    <row r="20" spans="1:71" x14ac:dyDescent="0.3">
      <c r="A20" s="110" t="s">
        <v>258</v>
      </c>
      <c r="B20" s="110">
        <v>4171</v>
      </c>
      <c r="C20" s="119" t="s">
        <v>259</v>
      </c>
      <c r="D20" s="23"/>
      <c r="E20" s="115" t="s">
        <v>230</v>
      </c>
      <c r="F20" s="115" t="s">
        <v>221</v>
      </c>
      <c r="G20" s="115" t="s">
        <v>252</v>
      </c>
      <c r="H20" s="116" t="s">
        <v>36</v>
      </c>
      <c r="I20" s="116" t="s">
        <v>260</v>
      </c>
      <c r="J20" s="12" t="s">
        <v>35</v>
      </c>
      <c r="K20" s="13">
        <v>45551</v>
      </c>
      <c r="L20" s="14" t="s">
        <v>28</v>
      </c>
      <c r="M20" s="15">
        <f t="shared" si="1"/>
        <v>30</v>
      </c>
      <c r="N20" s="15">
        <f t="shared" si="2"/>
        <v>21</v>
      </c>
      <c r="O20" s="15">
        <f t="shared" si="3"/>
        <v>21</v>
      </c>
      <c r="P20" s="15">
        <f t="shared" si="4"/>
        <v>0</v>
      </c>
      <c r="Q20" s="15">
        <f t="shared" si="5"/>
        <v>8</v>
      </c>
      <c r="R20" s="15">
        <f t="shared" si="6"/>
        <v>0</v>
      </c>
      <c r="S20" s="15">
        <f t="shared" si="7"/>
        <v>1</v>
      </c>
      <c r="T20" s="15">
        <f t="shared" si="8"/>
        <v>0</v>
      </c>
      <c r="U20" s="15">
        <f t="shared" si="9"/>
        <v>1</v>
      </c>
      <c r="V20" s="16">
        <f t="shared" si="10"/>
        <v>0</v>
      </c>
      <c r="W20" s="15">
        <f t="shared" si="11"/>
        <v>1</v>
      </c>
      <c r="X20" s="17">
        <f t="shared" si="12"/>
        <v>1</v>
      </c>
      <c r="Y20" s="17">
        <f t="shared" si="13"/>
        <v>0</v>
      </c>
      <c r="Z20" s="16">
        <f t="shared" si="14"/>
        <v>1</v>
      </c>
      <c r="AA20" s="18" t="s">
        <v>30</v>
      </c>
      <c r="AB20" s="18" t="s">
        <v>30</v>
      </c>
      <c r="AC20" s="32" t="s">
        <v>32</v>
      </c>
      <c r="AD20" s="30" t="s">
        <v>31</v>
      </c>
      <c r="AE20" s="30" t="s">
        <v>31</v>
      </c>
      <c r="AF20" s="18" t="s">
        <v>30</v>
      </c>
      <c r="AG20" s="123" t="s">
        <v>113</v>
      </c>
      <c r="AH20" s="18" t="s">
        <v>30</v>
      </c>
      <c r="AI20" s="18" t="s">
        <v>30</v>
      </c>
      <c r="AJ20" s="18" t="s">
        <v>30</v>
      </c>
      <c r="AK20" s="30" t="s">
        <v>31</v>
      </c>
      <c r="AL20" s="30" t="s">
        <v>31</v>
      </c>
      <c r="AM20" s="18" t="s">
        <v>30</v>
      </c>
      <c r="AN20" s="18" t="s">
        <v>30</v>
      </c>
      <c r="AO20" s="18" t="s">
        <v>30</v>
      </c>
      <c r="AP20" s="18" t="s">
        <v>30</v>
      </c>
      <c r="AQ20" s="18" t="s">
        <v>30</v>
      </c>
      <c r="AR20" s="30" t="s">
        <v>31</v>
      </c>
      <c r="AS20" s="30" t="s">
        <v>31</v>
      </c>
      <c r="AT20" s="18" t="s">
        <v>30</v>
      </c>
      <c r="AU20" s="107" t="s">
        <v>24</v>
      </c>
      <c r="AV20" s="18" t="s">
        <v>30</v>
      </c>
      <c r="AW20" s="18" t="s">
        <v>30</v>
      </c>
      <c r="AX20" s="18" t="s">
        <v>30</v>
      </c>
      <c r="AY20" s="30" t="s">
        <v>31</v>
      </c>
      <c r="AZ20" s="30" t="s">
        <v>31</v>
      </c>
      <c r="BA20" s="18" t="s">
        <v>30</v>
      </c>
      <c r="BB20" s="18" t="s">
        <v>30</v>
      </c>
      <c r="BC20" s="18" t="s">
        <v>30</v>
      </c>
      <c r="BD20" s="18" t="s">
        <v>30</v>
      </c>
      <c r="BE20" s="18"/>
      <c r="BF20" s="19"/>
      <c r="BG20" s="20">
        <f t="shared" si="15"/>
        <v>0</v>
      </c>
      <c r="BH20" s="21"/>
      <c r="BJ20" s="22"/>
      <c r="BN20" s="11"/>
      <c r="BS20" s="11"/>
    </row>
    <row r="21" spans="1:71" x14ac:dyDescent="0.3">
      <c r="A21" s="110" t="s">
        <v>261</v>
      </c>
      <c r="B21" s="110">
        <v>4184</v>
      </c>
      <c r="C21" s="119" t="s">
        <v>262</v>
      </c>
      <c r="D21" s="23"/>
      <c r="E21" s="115" t="s">
        <v>230</v>
      </c>
      <c r="F21" s="119" t="s">
        <v>248</v>
      </c>
      <c r="G21" s="115" t="s">
        <v>252</v>
      </c>
      <c r="H21" s="116" t="s">
        <v>36</v>
      </c>
      <c r="I21" s="116" t="s">
        <v>263</v>
      </c>
      <c r="J21" s="12" t="s">
        <v>35</v>
      </c>
      <c r="K21" s="13">
        <v>45600</v>
      </c>
      <c r="L21" s="14" t="s">
        <v>28</v>
      </c>
      <c r="M21" s="15">
        <f t="shared" si="1"/>
        <v>30</v>
      </c>
      <c r="N21" s="15">
        <f t="shared" si="2"/>
        <v>20</v>
      </c>
      <c r="O21" s="15">
        <f t="shared" si="3"/>
        <v>20</v>
      </c>
      <c r="P21" s="15">
        <f t="shared" si="4"/>
        <v>0</v>
      </c>
      <c r="Q21" s="15">
        <f t="shared" si="5"/>
        <v>8</v>
      </c>
      <c r="R21" s="15">
        <f t="shared" si="6"/>
        <v>0</v>
      </c>
      <c r="S21" s="15">
        <f t="shared" si="7"/>
        <v>2</v>
      </c>
      <c r="T21" s="15">
        <f t="shared" si="8"/>
        <v>0</v>
      </c>
      <c r="U21" s="15">
        <f t="shared" si="9"/>
        <v>2</v>
      </c>
      <c r="V21" s="16">
        <f t="shared" si="10"/>
        <v>0</v>
      </c>
      <c r="W21" s="15">
        <f t="shared" si="11"/>
        <v>0</v>
      </c>
      <c r="X21" s="17">
        <f t="shared" si="12"/>
        <v>1</v>
      </c>
      <c r="Y21" s="17">
        <f t="shared" si="13"/>
        <v>0</v>
      </c>
      <c r="Z21" s="16">
        <f t="shared" si="14"/>
        <v>2</v>
      </c>
      <c r="AA21" s="18" t="s">
        <v>30</v>
      </c>
      <c r="AB21" s="18" t="s">
        <v>30</v>
      </c>
      <c r="AC21" s="123" t="s">
        <v>113</v>
      </c>
      <c r="AD21" s="30" t="s">
        <v>31</v>
      </c>
      <c r="AE21" s="30" t="s">
        <v>31</v>
      </c>
      <c r="AF21" s="18" t="s">
        <v>30</v>
      </c>
      <c r="AG21" s="18" t="s">
        <v>30</v>
      </c>
      <c r="AH21" s="18" t="s">
        <v>30</v>
      </c>
      <c r="AI21" s="18" t="s">
        <v>30</v>
      </c>
      <c r="AJ21" s="18" t="s">
        <v>30</v>
      </c>
      <c r="AK21" s="30" t="s">
        <v>31</v>
      </c>
      <c r="AL21" s="30" t="s">
        <v>31</v>
      </c>
      <c r="AM21" s="123" t="s">
        <v>113</v>
      </c>
      <c r="AN21" s="18" t="s">
        <v>30</v>
      </c>
      <c r="AO21" s="18" t="s">
        <v>30</v>
      </c>
      <c r="AP21" s="18" t="s">
        <v>30</v>
      </c>
      <c r="AQ21" s="18" t="s">
        <v>30</v>
      </c>
      <c r="AR21" s="30" t="s">
        <v>31</v>
      </c>
      <c r="AS21" s="30" t="s">
        <v>31</v>
      </c>
      <c r="AT21" s="18" t="s">
        <v>30</v>
      </c>
      <c r="AU21" s="18" t="s">
        <v>30</v>
      </c>
      <c r="AV21" s="18" t="s">
        <v>30</v>
      </c>
      <c r="AW21" s="18" t="s">
        <v>30</v>
      </c>
      <c r="AX21" s="18" t="s">
        <v>30</v>
      </c>
      <c r="AY21" s="30" t="s">
        <v>31</v>
      </c>
      <c r="AZ21" s="30" t="s">
        <v>31</v>
      </c>
      <c r="BA21" s="107" t="s">
        <v>24</v>
      </c>
      <c r="BB21" s="18" t="s">
        <v>30</v>
      </c>
      <c r="BC21" s="18" t="s">
        <v>30</v>
      </c>
      <c r="BD21" s="18" t="s">
        <v>30</v>
      </c>
      <c r="BE21" s="18"/>
      <c r="BF21" s="19"/>
      <c r="BG21" s="20">
        <f t="shared" si="15"/>
        <v>0</v>
      </c>
      <c r="BH21" s="21"/>
      <c r="BJ21" s="22"/>
      <c r="BN21" s="11"/>
      <c r="BS21" s="11"/>
    </row>
    <row r="22" spans="1:71" x14ac:dyDescent="0.3">
      <c r="A22" s="110" t="s">
        <v>264</v>
      </c>
      <c r="B22" s="110">
        <v>8001</v>
      </c>
      <c r="C22" s="119" t="s">
        <v>265</v>
      </c>
      <c r="D22" s="23"/>
      <c r="E22" s="115" t="s">
        <v>230</v>
      </c>
      <c r="F22" s="115" t="s">
        <v>221</v>
      </c>
      <c r="G22" s="115" t="s">
        <v>252</v>
      </c>
      <c r="H22" s="116" t="s">
        <v>36</v>
      </c>
      <c r="I22" s="116" t="s">
        <v>266</v>
      </c>
      <c r="J22" s="12" t="s">
        <v>35</v>
      </c>
      <c r="K22" s="13">
        <v>45141</v>
      </c>
      <c r="L22" s="14" t="s">
        <v>28</v>
      </c>
      <c r="M22" s="15">
        <f t="shared" si="1"/>
        <v>30</v>
      </c>
      <c r="N22" s="15">
        <f t="shared" si="2"/>
        <v>22</v>
      </c>
      <c r="O22" s="15">
        <f t="shared" si="3"/>
        <v>22</v>
      </c>
      <c r="P22" s="15">
        <f t="shared" si="4"/>
        <v>0</v>
      </c>
      <c r="Q22" s="15">
        <f t="shared" si="5"/>
        <v>8</v>
      </c>
      <c r="R22" s="15">
        <f t="shared" si="6"/>
        <v>0</v>
      </c>
      <c r="S22" s="15">
        <f t="shared" si="7"/>
        <v>0</v>
      </c>
      <c r="T22" s="15">
        <f t="shared" si="8"/>
        <v>0</v>
      </c>
      <c r="U22" s="15">
        <f t="shared" si="9"/>
        <v>0</v>
      </c>
      <c r="V22" s="16">
        <f t="shared" si="10"/>
        <v>0</v>
      </c>
      <c r="W22" s="15">
        <f t="shared" si="11"/>
        <v>1</v>
      </c>
      <c r="X22" s="17">
        <f t="shared" si="12"/>
        <v>4</v>
      </c>
      <c r="Y22" s="17">
        <f t="shared" si="13"/>
        <v>0</v>
      </c>
      <c r="Z22" s="16">
        <f t="shared" si="14"/>
        <v>0</v>
      </c>
      <c r="AA22" s="18" t="s">
        <v>30</v>
      </c>
      <c r="AB22" s="18" t="s">
        <v>30</v>
      </c>
      <c r="AC22" s="107" t="s">
        <v>24</v>
      </c>
      <c r="AD22" s="30" t="s">
        <v>31</v>
      </c>
      <c r="AE22" s="30" t="s">
        <v>31</v>
      </c>
      <c r="AF22" s="107" t="s">
        <v>24</v>
      </c>
      <c r="AG22" s="18" t="s">
        <v>30</v>
      </c>
      <c r="AH22" s="18" t="s">
        <v>30</v>
      </c>
      <c r="AI22" s="18" t="s">
        <v>30</v>
      </c>
      <c r="AJ22" s="18" t="s">
        <v>30</v>
      </c>
      <c r="AK22" s="30" t="s">
        <v>31</v>
      </c>
      <c r="AL22" s="30" t="s">
        <v>31</v>
      </c>
      <c r="AM22" s="18" t="s">
        <v>30</v>
      </c>
      <c r="AN22" s="18" t="s">
        <v>30</v>
      </c>
      <c r="AO22" s="18" t="s">
        <v>30</v>
      </c>
      <c r="AP22" s="18" t="s">
        <v>30</v>
      </c>
      <c r="AQ22" s="107" t="s">
        <v>24</v>
      </c>
      <c r="AR22" s="30" t="s">
        <v>31</v>
      </c>
      <c r="AS22" s="30" t="s">
        <v>31</v>
      </c>
      <c r="AT22" s="18" t="s">
        <v>30</v>
      </c>
      <c r="AU22" s="18" t="s">
        <v>30</v>
      </c>
      <c r="AV22" s="18" t="s">
        <v>30</v>
      </c>
      <c r="AW22" s="18" t="s">
        <v>30</v>
      </c>
      <c r="AX22" s="32" t="s">
        <v>32</v>
      </c>
      <c r="AY22" s="30" t="s">
        <v>31</v>
      </c>
      <c r="AZ22" s="30" t="s">
        <v>31</v>
      </c>
      <c r="BA22" s="107" t="s">
        <v>24</v>
      </c>
      <c r="BB22" s="18" t="s">
        <v>30</v>
      </c>
      <c r="BC22" s="18" t="s">
        <v>30</v>
      </c>
      <c r="BD22" s="18" t="s">
        <v>30</v>
      </c>
      <c r="BE22" s="18"/>
      <c r="BF22" s="19"/>
      <c r="BG22" s="20">
        <f t="shared" si="15"/>
        <v>0</v>
      </c>
      <c r="BH22" s="21"/>
      <c r="BJ22" s="22"/>
      <c r="BN22" s="11"/>
      <c r="BS22" s="11"/>
    </row>
    <row r="23" spans="1:71" x14ac:dyDescent="0.3">
      <c r="A23" s="110" t="s">
        <v>267</v>
      </c>
      <c r="B23" s="110"/>
      <c r="C23" s="119" t="s">
        <v>268</v>
      </c>
      <c r="D23" s="23"/>
      <c r="E23" s="115" t="s">
        <v>230</v>
      </c>
      <c r="F23" s="119" t="s">
        <v>248</v>
      </c>
      <c r="G23" s="115" t="s">
        <v>252</v>
      </c>
      <c r="H23" s="116" t="s">
        <v>36</v>
      </c>
      <c r="I23" s="116" t="s">
        <v>269</v>
      </c>
      <c r="J23" s="12" t="s">
        <v>35</v>
      </c>
      <c r="K23" s="13">
        <v>45974</v>
      </c>
      <c r="L23" s="14" t="s">
        <v>28</v>
      </c>
      <c r="M23" s="15">
        <f t="shared" si="1"/>
        <v>30</v>
      </c>
      <c r="N23" s="15">
        <f t="shared" si="2"/>
        <v>21</v>
      </c>
      <c r="O23" s="15">
        <f t="shared" si="3"/>
        <v>21</v>
      </c>
      <c r="P23" s="15">
        <f t="shared" si="4"/>
        <v>0</v>
      </c>
      <c r="Q23" s="15">
        <f t="shared" si="5"/>
        <v>8</v>
      </c>
      <c r="R23" s="15">
        <f t="shared" si="6"/>
        <v>0</v>
      </c>
      <c r="S23" s="15">
        <f t="shared" si="7"/>
        <v>1</v>
      </c>
      <c r="T23" s="15">
        <f t="shared" si="8"/>
        <v>0</v>
      </c>
      <c r="U23" s="15">
        <f t="shared" si="9"/>
        <v>1</v>
      </c>
      <c r="V23" s="16">
        <f t="shared" si="10"/>
        <v>0</v>
      </c>
      <c r="W23" s="15">
        <f t="shared" si="11"/>
        <v>0</v>
      </c>
      <c r="X23" s="17">
        <f t="shared" si="12"/>
        <v>0</v>
      </c>
      <c r="Y23" s="17">
        <f t="shared" si="13"/>
        <v>0</v>
      </c>
      <c r="Z23" s="16">
        <f t="shared" si="14"/>
        <v>1</v>
      </c>
      <c r="AA23" s="18" t="s">
        <v>30</v>
      </c>
      <c r="AB23" s="123" t="s">
        <v>113</v>
      </c>
      <c r="AC23" s="18" t="s">
        <v>30</v>
      </c>
      <c r="AD23" s="30" t="s">
        <v>31</v>
      </c>
      <c r="AE23" s="30" t="s">
        <v>31</v>
      </c>
      <c r="AF23" s="18" t="s">
        <v>30</v>
      </c>
      <c r="AG23" s="18" t="s">
        <v>30</v>
      </c>
      <c r="AH23" s="18" t="s">
        <v>30</v>
      </c>
      <c r="AI23" s="18" t="s">
        <v>30</v>
      </c>
      <c r="AJ23" s="18" t="s">
        <v>30</v>
      </c>
      <c r="AK23" s="30" t="s">
        <v>31</v>
      </c>
      <c r="AL23" s="30" t="s">
        <v>31</v>
      </c>
      <c r="AM23" s="18" t="s">
        <v>30</v>
      </c>
      <c r="AN23" s="18" t="s">
        <v>30</v>
      </c>
      <c r="AO23" s="18" t="s">
        <v>30</v>
      </c>
      <c r="AP23" s="18" t="s">
        <v>30</v>
      </c>
      <c r="AQ23" s="18" t="s">
        <v>30</v>
      </c>
      <c r="AR23" s="30" t="s">
        <v>31</v>
      </c>
      <c r="AS23" s="30" t="s">
        <v>31</v>
      </c>
      <c r="AT23" s="18" t="s">
        <v>30</v>
      </c>
      <c r="AU23" s="18" t="s">
        <v>30</v>
      </c>
      <c r="AV23" s="18" t="s">
        <v>30</v>
      </c>
      <c r="AW23" s="18" t="s">
        <v>30</v>
      </c>
      <c r="AX23" s="18" t="s">
        <v>30</v>
      </c>
      <c r="AY23" s="30" t="s">
        <v>31</v>
      </c>
      <c r="AZ23" s="30" t="s">
        <v>31</v>
      </c>
      <c r="BA23" s="18" t="s">
        <v>30</v>
      </c>
      <c r="BB23" s="18" t="s">
        <v>30</v>
      </c>
      <c r="BC23" s="18" t="s">
        <v>30</v>
      </c>
      <c r="BD23" s="18" t="s">
        <v>30</v>
      </c>
      <c r="BE23" s="18"/>
      <c r="BF23" s="19"/>
      <c r="BG23" s="20">
        <f t="shared" si="15"/>
        <v>0</v>
      </c>
      <c r="BH23" s="21"/>
      <c r="BJ23" s="22"/>
      <c r="BN23" s="11"/>
      <c r="BS23" s="11"/>
    </row>
    <row r="24" spans="1:71" x14ac:dyDescent="0.3">
      <c r="A24" s="110" t="s">
        <v>270</v>
      </c>
      <c r="B24" s="110"/>
      <c r="C24" s="119" t="s">
        <v>271</v>
      </c>
      <c r="D24" s="23"/>
      <c r="E24" s="115" t="s">
        <v>230</v>
      </c>
      <c r="F24" s="119" t="s">
        <v>248</v>
      </c>
      <c r="G24" s="115" t="s">
        <v>252</v>
      </c>
      <c r="H24" s="116" t="s">
        <v>36</v>
      </c>
      <c r="I24" s="116" t="s">
        <v>686</v>
      </c>
      <c r="J24" s="12" t="s">
        <v>35</v>
      </c>
      <c r="K24" s="13">
        <v>45974</v>
      </c>
      <c r="L24" s="14" t="s">
        <v>28</v>
      </c>
      <c r="M24" s="15">
        <f t="shared" si="1"/>
        <v>30</v>
      </c>
      <c r="N24" s="15">
        <f t="shared" si="2"/>
        <v>22</v>
      </c>
      <c r="O24" s="15">
        <f t="shared" si="3"/>
        <v>22</v>
      </c>
      <c r="P24" s="15">
        <f t="shared" si="4"/>
        <v>0</v>
      </c>
      <c r="Q24" s="15">
        <f t="shared" si="5"/>
        <v>8</v>
      </c>
      <c r="R24" s="15">
        <f t="shared" si="6"/>
        <v>0</v>
      </c>
      <c r="S24" s="15">
        <f t="shared" si="7"/>
        <v>0</v>
      </c>
      <c r="T24" s="15">
        <f t="shared" si="8"/>
        <v>0</v>
      </c>
      <c r="U24" s="15">
        <f t="shared" si="9"/>
        <v>0</v>
      </c>
      <c r="V24" s="16">
        <f t="shared" si="10"/>
        <v>0</v>
      </c>
      <c r="W24" s="15">
        <f t="shared" si="11"/>
        <v>0</v>
      </c>
      <c r="X24" s="17">
        <f t="shared" si="12"/>
        <v>9</v>
      </c>
      <c r="Y24" s="17">
        <f t="shared" si="13"/>
        <v>0</v>
      </c>
      <c r="Z24" s="16">
        <f t="shared" si="14"/>
        <v>0</v>
      </c>
      <c r="AA24" s="107" t="s">
        <v>24</v>
      </c>
      <c r="AB24" s="107" t="s">
        <v>24</v>
      </c>
      <c r="AC24" s="107" t="s">
        <v>24</v>
      </c>
      <c r="AD24" s="30" t="s">
        <v>31</v>
      </c>
      <c r="AE24" s="30" t="s">
        <v>31</v>
      </c>
      <c r="AF24" s="107" t="s">
        <v>24</v>
      </c>
      <c r="AG24" s="107" t="s">
        <v>24</v>
      </c>
      <c r="AH24" s="18" t="s">
        <v>30</v>
      </c>
      <c r="AI24" s="107" t="s">
        <v>24</v>
      </c>
      <c r="AJ24" s="18" t="s">
        <v>30</v>
      </c>
      <c r="AK24" s="30" t="s">
        <v>31</v>
      </c>
      <c r="AL24" s="30" t="s">
        <v>31</v>
      </c>
      <c r="AM24" s="107" t="s">
        <v>24</v>
      </c>
      <c r="AN24" s="18" t="s">
        <v>30</v>
      </c>
      <c r="AO24" s="18" t="s">
        <v>30</v>
      </c>
      <c r="AP24" s="18" t="s">
        <v>30</v>
      </c>
      <c r="AQ24" s="18" t="s">
        <v>30</v>
      </c>
      <c r="AR24" s="30" t="s">
        <v>31</v>
      </c>
      <c r="AS24" s="30" t="s">
        <v>31</v>
      </c>
      <c r="AT24" s="18" t="s">
        <v>30</v>
      </c>
      <c r="AU24" s="18" t="s">
        <v>30</v>
      </c>
      <c r="AV24" s="107" t="s">
        <v>24</v>
      </c>
      <c r="AW24" s="107" t="s">
        <v>24</v>
      </c>
      <c r="AX24" s="18" t="s">
        <v>30</v>
      </c>
      <c r="AY24" s="30" t="s">
        <v>31</v>
      </c>
      <c r="AZ24" s="30" t="s">
        <v>31</v>
      </c>
      <c r="BA24" s="18" t="s">
        <v>30</v>
      </c>
      <c r="BB24" s="18" t="s">
        <v>30</v>
      </c>
      <c r="BC24" s="18" t="s">
        <v>30</v>
      </c>
      <c r="BD24" s="18" t="s">
        <v>30</v>
      </c>
      <c r="BE24" s="18"/>
      <c r="BF24" s="19"/>
      <c r="BG24" s="20">
        <f t="shared" si="15"/>
        <v>0</v>
      </c>
      <c r="BH24" s="21"/>
      <c r="BJ24" s="22"/>
      <c r="BN24" s="11"/>
      <c r="BS24" s="11"/>
    </row>
    <row r="25" spans="1:71" x14ac:dyDescent="0.3">
      <c r="A25" s="110" t="s">
        <v>273</v>
      </c>
      <c r="B25" s="110"/>
      <c r="C25" s="119" t="s">
        <v>274</v>
      </c>
      <c r="D25" s="23"/>
      <c r="E25" s="115" t="s">
        <v>230</v>
      </c>
      <c r="F25" s="119" t="s">
        <v>248</v>
      </c>
      <c r="G25" s="115" t="s">
        <v>252</v>
      </c>
      <c r="H25" s="116" t="s">
        <v>36</v>
      </c>
      <c r="I25" s="116" t="s">
        <v>275</v>
      </c>
      <c r="J25" s="12" t="s">
        <v>35</v>
      </c>
      <c r="K25" s="13">
        <v>46000</v>
      </c>
      <c r="L25" s="14" t="s">
        <v>28</v>
      </c>
      <c r="M25" s="15">
        <f t="shared" si="1"/>
        <v>30</v>
      </c>
      <c r="N25" s="15">
        <f t="shared" si="2"/>
        <v>21</v>
      </c>
      <c r="O25" s="15">
        <f t="shared" si="3"/>
        <v>21</v>
      </c>
      <c r="P25" s="15">
        <f t="shared" si="4"/>
        <v>0</v>
      </c>
      <c r="Q25" s="15">
        <f t="shared" si="5"/>
        <v>8</v>
      </c>
      <c r="R25" s="15">
        <f t="shared" si="6"/>
        <v>0</v>
      </c>
      <c r="S25" s="15">
        <f t="shared" si="7"/>
        <v>1</v>
      </c>
      <c r="T25" s="15">
        <f t="shared" si="8"/>
        <v>0</v>
      </c>
      <c r="U25" s="15">
        <f t="shared" si="9"/>
        <v>1</v>
      </c>
      <c r="V25" s="16">
        <f t="shared" si="10"/>
        <v>0</v>
      </c>
      <c r="W25" s="15">
        <f t="shared" si="11"/>
        <v>2</v>
      </c>
      <c r="X25" s="17">
        <f t="shared" si="12"/>
        <v>9</v>
      </c>
      <c r="Y25" s="17">
        <f t="shared" si="13"/>
        <v>0</v>
      </c>
      <c r="Z25" s="16">
        <f t="shared" si="14"/>
        <v>1</v>
      </c>
      <c r="AA25" s="18" t="s">
        <v>30</v>
      </c>
      <c r="AB25" s="107" t="s">
        <v>24</v>
      </c>
      <c r="AC25" s="123" t="s">
        <v>113</v>
      </c>
      <c r="AD25" s="30" t="s">
        <v>31</v>
      </c>
      <c r="AE25" s="30" t="s">
        <v>31</v>
      </c>
      <c r="AF25" s="32" t="s">
        <v>32</v>
      </c>
      <c r="AG25" s="107" t="s">
        <v>24</v>
      </c>
      <c r="AH25" s="18" t="s">
        <v>30</v>
      </c>
      <c r="AI25" s="18" t="s">
        <v>30</v>
      </c>
      <c r="AJ25" s="107" t="s">
        <v>24</v>
      </c>
      <c r="AK25" s="30" t="s">
        <v>31</v>
      </c>
      <c r="AL25" s="30" t="s">
        <v>31</v>
      </c>
      <c r="AM25" s="18" t="s">
        <v>30</v>
      </c>
      <c r="AN25" s="18" t="s">
        <v>30</v>
      </c>
      <c r="AO25" s="18" t="s">
        <v>30</v>
      </c>
      <c r="AP25" s="107" t="s">
        <v>24</v>
      </c>
      <c r="AQ25" s="32" t="s">
        <v>257</v>
      </c>
      <c r="AR25" s="30" t="s">
        <v>31</v>
      </c>
      <c r="AS25" s="30" t="s">
        <v>31</v>
      </c>
      <c r="AT25" s="107" t="s">
        <v>24</v>
      </c>
      <c r="AU25" s="107" t="s">
        <v>24</v>
      </c>
      <c r="AV25" s="18" t="s">
        <v>30</v>
      </c>
      <c r="AW25" s="107" t="s">
        <v>24</v>
      </c>
      <c r="AX25" s="18" t="s">
        <v>30</v>
      </c>
      <c r="AY25" s="30" t="s">
        <v>31</v>
      </c>
      <c r="AZ25" s="30" t="s">
        <v>31</v>
      </c>
      <c r="BA25" s="18" t="s">
        <v>30</v>
      </c>
      <c r="BB25" s="107" t="s">
        <v>24</v>
      </c>
      <c r="BC25" s="18" t="s">
        <v>30</v>
      </c>
      <c r="BD25" s="18" t="s">
        <v>30</v>
      </c>
      <c r="BE25" s="18"/>
      <c r="BF25" s="19"/>
      <c r="BG25" s="20">
        <f t="shared" si="15"/>
        <v>0</v>
      </c>
      <c r="BH25" s="21"/>
      <c r="BJ25" s="22"/>
      <c r="BN25" s="11"/>
      <c r="BS25" s="11"/>
    </row>
    <row r="26" spans="1:71" x14ac:dyDescent="0.3">
      <c r="A26" s="110" t="s">
        <v>276</v>
      </c>
      <c r="B26" s="110"/>
      <c r="C26" s="119" t="s">
        <v>277</v>
      </c>
      <c r="D26" s="23"/>
      <c r="E26" s="115" t="s">
        <v>230</v>
      </c>
      <c r="F26" s="119" t="s">
        <v>248</v>
      </c>
      <c r="G26" s="115" t="s">
        <v>252</v>
      </c>
      <c r="H26" s="116" t="s">
        <v>36</v>
      </c>
      <c r="I26" s="116" t="s">
        <v>278</v>
      </c>
      <c r="J26" s="12" t="s">
        <v>35</v>
      </c>
      <c r="K26" s="13">
        <v>46009</v>
      </c>
      <c r="L26" s="14" t="s">
        <v>28</v>
      </c>
      <c r="M26" s="15">
        <f t="shared" si="1"/>
        <v>30</v>
      </c>
      <c r="N26" s="15">
        <f t="shared" si="2"/>
        <v>22</v>
      </c>
      <c r="O26" s="15">
        <f t="shared" si="3"/>
        <v>22</v>
      </c>
      <c r="P26" s="15">
        <f t="shared" si="4"/>
        <v>0</v>
      </c>
      <c r="Q26" s="15">
        <f t="shared" si="5"/>
        <v>8</v>
      </c>
      <c r="R26" s="15">
        <f t="shared" si="6"/>
        <v>0</v>
      </c>
      <c r="S26" s="15">
        <f t="shared" si="7"/>
        <v>0</v>
      </c>
      <c r="T26" s="15">
        <f t="shared" si="8"/>
        <v>0</v>
      </c>
      <c r="U26" s="15">
        <f t="shared" si="9"/>
        <v>0</v>
      </c>
      <c r="V26" s="16">
        <f t="shared" si="10"/>
        <v>0</v>
      </c>
      <c r="W26" s="15">
        <f t="shared" si="11"/>
        <v>0</v>
      </c>
      <c r="X26" s="17">
        <f t="shared" si="12"/>
        <v>2</v>
      </c>
      <c r="Y26" s="17">
        <f t="shared" si="13"/>
        <v>0</v>
      </c>
      <c r="Z26" s="16">
        <f t="shared" si="14"/>
        <v>0</v>
      </c>
      <c r="AA26" s="18" t="s">
        <v>30</v>
      </c>
      <c r="AB26" s="107" t="s">
        <v>24</v>
      </c>
      <c r="AC26" s="18" t="s">
        <v>30</v>
      </c>
      <c r="AD26" s="30" t="s">
        <v>31</v>
      </c>
      <c r="AE26" s="30" t="s">
        <v>31</v>
      </c>
      <c r="AF26" s="18" t="s">
        <v>30</v>
      </c>
      <c r="AG26" s="18" t="s">
        <v>30</v>
      </c>
      <c r="AH26" s="18" t="s">
        <v>30</v>
      </c>
      <c r="AI26" s="18" t="s">
        <v>30</v>
      </c>
      <c r="AJ26" s="18" t="s">
        <v>30</v>
      </c>
      <c r="AK26" s="30" t="s">
        <v>31</v>
      </c>
      <c r="AL26" s="30" t="s">
        <v>31</v>
      </c>
      <c r="AM26" s="18" t="s">
        <v>30</v>
      </c>
      <c r="AN26" s="18" t="s">
        <v>30</v>
      </c>
      <c r="AO26" s="18" t="s">
        <v>30</v>
      </c>
      <c r="AP26" s="107" t="s">
        <v>24</v>
      </c>
      <c r="AQ26" s="18" t="s">
        <v>30</v>
      </c>
      <c r="AR26" s="30" t="s">
        <v>31</v>
      </c>
      <c r="AS26" s="30" t="s">
        <v>31</v>
      </c>
      <c r="AT26" s="18" t="s">
        <v>30</v>
      </c>
      <c r="AU26" s="18" t="s">
        <v>30</v>
      </c>
      <c r="AV26" s="18" t="s">
        <v>30</v>
      </c>
      <c r="AW26" s="18" t="s">
        <v>30</v>
      </c>
      <c r="AX26" s="18" t="s">
        <v>30</v>
      </c>
      <c r="AY26" s="30" t="s">
        <v>31</v>
      </c>
      <c r="AZ26" s="30" t="s">
        <v>31</v>
      </c>
      <c r="BA26" s="18" t="s">
        <v>30</v>
      </c>
      <c r="BB26" s="18" t="s">
        <v>30</v>
      </c>
      <c r="BC26" s="18" t="s">
        <v>30</v>
      </c>
      <c r="BD26" s="18" t="s">
        <v>30</v>
      </c>
      <c r="BE26" s="18"/>
      <c r="BF26" s="19"/>
      <c r="BG26" s="20">
        <f t="shared" si="15"/>
        <v>0</v>
      </c>
      <c r="BH26" s="21"/>
      <c r="BJ26" s="22"/>
      <c r="BN26" s="11"/>
      <c r="BS26" s="11"/>
    </row>
    <row r="27" spans="1:71" x14ac:dyDescent="0.3">
      <c r="A27" s="114" t="s">
        <v>279</v>
      </c>
      <c r="B27" s="114"/>
      <c r="C27" s="115" t="s">
        <v>280</v>
      </c>
      <c r="D27" s="23"/>
      <c r="E27" s="115" t="s">
        <v>230</v>
      </c>
      <c r="F27" s="119" t="s">
        <v>37</v>
      </c>
      <c r="G27" s="115" t="s">
        <v>252</v>
      </c>
      <c r="H27" s="116" t="s">
        <v>36</v>
      </c>
      <c r="I27" s="116" t="s">
        <v>573</v>
      </c>
      <c r="J27" s="12"/>
      <c r="K27" s="13">
        <v>46090</v>
      </c>
      <c r="L27" s="14" t="s">
        <v>28</v>
      </c>
      <c r="M27" s="15">
        <f t="shared" si="1"/>
        <v>30</v>
      </c>
      <c r="N27" s="15">
        <f t="shared" si="2"/>
        <v>22</v>
      </c>
      <c r="O27" s="15">
        <f t="shared" si="3"/>
        <v>22</v>
      </c>
      <c r="P27" s="15">
        <f t="shared" si="4"/>
        <v>0</v>
      </c>
      <c r="Q27" s="15">
        <f t="shared" si="5"/>
        <v>8</v>
      </c>
      <c r="R27" s="15">
        <f t="shared" si="6"/>
        <v>0</v>
      </c>
      <c r="S27" s="15">
        <f t="shared" si="7"/>
        <v>0</v>
      </c>
      <c r="T27" s="15">
        <f t="shared" si="8"/>
        <v>0</v>
      </c>
      <c r="U27" s="15">
        <f t="shared" si="9"/>
        <v>0</v>
      </c>
      <c r="V27" s="16">
        <f t="shared" si="10"/>
        <v>0</v>
      </c>
      <c r="W27" s="15">
        <f t="shared" si="11"/>
        <v>0</v>
      </c>
      <c r="X27" s="17">
        <f t="shared" si="12"/>
        <v>1</v>
      </c>
      <c r="Y27" s="17">
        <f t="shared" si="13"/>
        <v>0</v>
      </c>
      <c r="Z27" s="16">
        <f t="shared" si="14"/>
        <v>0</v>
      </c>
      <c r="AA27" s="18" t="s">
        <v>30</v>
      </c>
      <c r="AB27" s="18" t="s">
        <v>30</v>
      </c>
      <c r="AC27" s="18" t="s">
        <v>30</v>
      </c>
      <c r="AD27" s="30" t="s">
        <v>31</v>
      </c>
      <c r="AE27" s="30" t="s">
        <v>31</v>
      </c>
      <c r="AF27" s="18" t="s">
        <v>30</v>
      </c>
      <c r="AG27" s="18" t="s">
        <v>30</v>
      </c>
      <c r="AH27" s="18" t="s">
        <v>30</v>
      </c>
      <c r="AI27" s="18" t="s">
        <v>30</v>
      </c>
      <c r="AJ27" s="18" t="s">
        <v>30</v>
      </c>
      <c r="AK27" s="30" t="s">
        <v>31</v>
      </c>
      <c r="AL27" s="30" t="s">
        <v>31</v>
      </c>
      <c r="AM27" s="18" t="s">
        <v>30</v>
      </c>
      <c r="AN27" s="18" t="s">
        <v>30</v>
      </c>
      <c r="AO27" s="18" t="s">
        <v>30</v>
      </c>
      <c r="AP27" s="18" t="s">
        <v>30</v>
      </c>
      <c r="AQ27" s="18" t="s">
        <v>30</v>
      </c>
      <c r="AR27" s="30" t="s">
        <v>31</v>
      </c>
      <c r="AS27" s="30" t="s">
        <v>31</v>
      </c>
      <c r="AT27" s="18" t="s">
        <v>30</v>
      </c>
      <c r="AU27" s="107" t="s">
        <v>24</v>
      </c>
      <c r="AV27" s="18" t="s">
        <v>30</v>
      </c>
      <c r="AW27" s="18" t="s">
        <v>30</v>
      </c>
      <c r="AX27" s="18" t="s">
        <v>30</v>
      </c>
      <c r="AY27" s="30" t="s">
        <v>31</v>
      </c>
      <c r="AZ27" s="30" t="s">
        <v>31</v>
      </c>
      <c r="BA27" s="18" t="s">
        <v>30</v>
      </c>
      <c r="BB27" s="18" t="s">
        <v>30</v>
      </c>
      <c r="BC27" s="18" t="s">
        <v>30</v>
      </c>
      <c r="BD27" s="18" t="s">
        <v>30</v>
      </c>
      <c r="BE27" s="18"/>
      <c r="BF27" s="19"/>
      <c r="BG27" s="20">
        <f t="shared" si="15"/>
        <v>0</v>
      </c>
      <c r="BH27" s="21"/>
      <c r="BJ27" s="22"/>
      <c r="BN27" s="11"/>
      <c r="BS27" s="11"/>
    </row>
    <row r="28" spans="1:71" x14ac:dyDescent="0.3">
      <c r="A28" s="109" t="s">
        <v>281</v>
      </c>
      <c r="B28" s="110"/>
      <c r="C28" s="111" t="s">
        <v>282</v>
      </c>
      <c r="D28" s="23"/>
      <c r="E28" s="115" t="s">
        <v>230</v>
      </c>
      <c r="F28" s="119" t="s">
        <v>37</v>
      </c>
      <c r="G28" s="115" t="s">
        <v>252</v>
      </c>
      <c r="H28" s="116" t="s">
        <v>36</v>
      </c>
      <c r="I28" s="117" t="s">
        <v>683</v>
      </c>
      <c r="J28" s="12"/>
      <c r="K28" s="13">
        <v>46113</v>
      </c>
      <c r="L28" s="14" t="s">
        <v>28</v>
      </c>
      <c r="M28" s="15">
        <f t="shared" si="1"/>
        <v>30</v>
      </c>
      <c r="N28" s="15">
        <f t="shared" si="2"/>
        <v>22</v>
      </c>
      <c r="O28" s="15">
        <f t="shared" si="3"/>
        <v>22</v>
      </c>
      <c r="P28" s="15">
        <f t="shared" si="4"/>
        <v>0</v>
      </c>
      <c r="Q28" s="15">
        <f t="shared" si="5"/>
        <v>8</v>
      </c>
      <c r="R28" s="15">
        <f t="shared" si="6"/>
        <v>0</v>
      </c>
      <c r="S28" s="15">
        <f t="shared" si="7"/>
        <v>0</v>
      </c>
      <c r="T28" s="15">
        <f t="shared" si="8"/>
        <v>0</v>
      </c>
      <c r="U28" s="15">
        <f t="shared" si="9"/>
        <v>0</v>
      </c>
      <c r="V28" s="16">
        <f t="shared" si="10"/>
        <v>0</v>
      </c>
      <c r="W28" s="15">
        <f t="shared" si="11"/>
        <v>8</v>
      </c>
      <c r="X28" s="17">
        <f t="shared" si="12"/>
        <v>1</v>
      </c>
      <c r="Y28" s="17">
        <f t="shared" si="13"/>
        <v>0</v>
      </c>
      <c r="Z28" s="16">
        <f t="shared" si="14"/>
        <v>0</v>
      </c>
      <c r="AA28" s="31" t="s">
        <v>92</v>
      </c>
      <c r="AB28" s="31" t="s">
        <v>92</v>
      </c>
      <c r="AC28" s="31" t="s">
        <v>92</v>
      </c>
      <c r="AD28" s="30" t="s">
        <v>104</v>
      </c>
      <c r="AE28" s="30" t="s">
        <v>104</v>
      </c>
      <c r="AF28" s="31" t="s">
        <v>92</v>
      </c>
      <c r="AG28" s="31" t="s">
        <v>92</v>
      </c>
      <c r="AH28" s="31" t="s">
        <v>92</v>
      </c>
      <c r="AI28" s="31" t="s">
        <v>92</v>
      </c>
      <c r="AJ28" s="31" t="s">
        <v>92</v>
      </c>
      <c r="AK28" s="30" t="s">
        <v>104</v>
      </c>
      <c r="AL28" s="30" t="s">
        <v>104</v>
      </c>
      <c r="AM28" s="18" t="s">
        <v>30</v>
      </c>
      <c r="AN28" s="32" t="s">
        <v>32</v>
      </c>
      <c r="AO28" s="18" t="s">
        <v>30</v>
      </c>
      <c r="AP28" s="32" t="s">
        <v>32</v>
      </c>
      <c r="AQ28" s="18" t="s">
        <v>30</v>
      </c>
      <c r="AR28" s="30" t="s">
        <v>31</v>
      </c>
      <c r="AS28" s="30" t="s">
        <v>31</v>
      </c>
      <c r="AT28" s="18" t="s">
        <v>30</v>
      </c>
      <c r="AU28" s="32" t="s">
        <v>32</v>
      </c>
      <c r="AV28" s="32" t="s">
        <v>32</v>
      </c>
      <c r="AW28" s="32" t="s">
        <v>32</v>
      </c>
      <c r="AX28" s="107" t="s">
        <v>24</v>
      </c>
      <c r="AY28" s="30" t="s">
        <v>31</v>
      </c>
      <c r="AZ28" s="30" t="s">
        <v>31</v>
      </c>
      <c r="BA28" s="32" t="s">
        <v>32</v>
      </c>
      <c r="BB28" s="32" t="s">
        <v>32</v>
      </c>
      <c r="BC28" s="18" t="s">
        <v>30</v>
      </c>
      <c r="BD28" s="32" t="s">
        <v>32</v>
      </c>
      <c r="BE28" s="18"/>
      <c r="BF28" s="19"/>
      <c r="BG28" s="20">
        <f t="shared" si="15"/>
        <v>0</v>
      </c>
      <c r="BH28" s="21"/>
      <c r="BJ28" s="22"/>
      <c r="BN28" s="11"/>
      <c r="BS28" s="11"/>
    </row>
    <row r="29" spans="1:71" x14ac:dyDescent="0.3">
      <c r="A29" s="120" t="s">
        <v>283</v>
      </c>
      <c r="B29" s="121"/>
      <c r="C29" s="122" t="s">
        <v>284</v>
      </c>
      <c r="D29" s="121"/>
      <c r="E29" s="115" t="s">
        <v>230</v>
      </c>
      <c r="F29" s="119" t="s">
        <v>37</v>
      </c>
      <c r="G29" s="115" t="s">
        <v>252</v>
      </c>
      <c r="H29" s="116" t="s">
        <v>36</v>
      </c>
      <c r="I29" s="117" t="s">
        <v>684</v>
      </c>
      <c r="J29" s="12"/>
      <c r="K29" s="13">
        <v>46113</v>
      </c>
      <c r="L29" s="14" t="s">
        <v>28</v>
      </c>
      <c r="M29" s="15">
        <f t="shared" si="1"/>
        <v>10</v>
      </c>
      <c r="N29" s="15">
        <f t="shared" si="2"/>
        <v>8</v>
      </c>
      <c r="O29" s="15">
        <f t="shared" si="3"/>
        <v>8</v>
      </c>
      <c r="P29" s="15">
        <f t="shared" si="4"/>
        <v>0</v>
      </c>
      <c r="Q29" s="15">
        <f t="shared" si="5"/>
        <v>2</v>
      </c>
      <c r="R29" s="15">
        <f t="shared" si="6"/>
        <v>0</v>
      </c>
      <c r="S29" s="15">
        <f t="shared" si="7"/>
        <v>0</v>
      </c>
      <c r="T29" s="15">
        <f t="shared" si="8"/>
        <v>0</v>
      </c>
      <c r="U29" s="15">
        <f t="shared" si="9"/>
        <v>0</v>
      </c>
      <c r="V29" s="16">
        <f t="shared" si="10"/>
        <v>0</v>
      </c>
      <c r="W29" s="15">
        <f t="shared" si="11"/>
        <v>0</v>
      </c>
      <c r="X29" s="17">
        <f t="shared" si="12"/>
        <v>0</v>
      </c>
      <c r="Y29" s="17">
        <f t="shared" si="13"/>
        <v>0</v>
      </c>
      <c r="Z29" s="16">
        <f t="shared" si="14"/>
        <v>0</v>
      </c>
      <c r="AA29" s="31" t="s">
        <v>92</v>
      </c>
      <c r="AB29" s="31" t="s">
        <v>92</v>
      </c>
      <c r="AC29" s="31" t="s">
        <v>92</v>
      </c>
      <c r="AD29" s="30" t="s">
        <v>104</v>
      </c>
      <c r="AE29" s="30" t="s">
        <v>104</v>
      </c>
      <c r="AF29" s="31" t="s">
        <v>92</v>
      </c>
      <c r="AG29" s="31" t="s">
        <v>92</v>
      </c>
      <c r="AH29" s="31" t="s">
        <v>92</v>
      </c>
      <c r="AI29" s="31" t="s">
        <v>92</v>
      </c>
      <c r="AJ29" s="31" t="s">
        <v>92</v>
      </c>
      <c r="AK29" s="31" t="s">
        <v>165</v>
      </c>
      <c r="AL29" s="31" t="s">
        <v>165</v>
      </c>
      <c r="AM29" s="31" t="s">
        <v>165</v>
      </c>
      <c r="AN29" s="31" t="s">
        <v>165</v>
      </c>
      <c r="AO29" s="31" t="s">
        <v>165</v>
      </c>
      <c r="AP29" s="31" t="s">
        <v>165</v>
      </c>
      <c r="AQ29" s="31" t="s">
        <v>165</v>
      </c>
      <c r="AR29" s="31" t="s">
        <v>165</v>
      </c>
      <c r="AS29" s="31" t="s">
        <v>165</v>
      </c>
      <c r="AT29" s="31" t="s">
        <v>165</v>
      </c>
      <c r="AU29" s="31" t="s">
        <v>165</v>
      </c>
      <c r="AV29" s="31" t="s">
        <v>165</v>
      </c>
      <c r="AW29" s="31" t="s">
        <v>165</v>
      </c>
      <c r="AX29" s="31" t="s">
        <v>165</v>
      </c>
      <c r="AY29" s="31" t="s">
        <v>165</v>
      </c>
      <c r="AZ29" s="31" t="s">
        <v>165</v>
      </c>
      <c r="BA29" s="31" t="s">
        <v>165</v>
      </c>
      <c r="BB29" s="31" t="s">
        <v>165</v>
      </c>
      <c r="BC29" s="31" t="s">
        <v>165</v>
      </c>
      <c r="BD29" s="31" t="s">
        <v>165</v>
      </c>
      <c r="BE29" s="18"/>
      <c r="BF29" s="19"/>
      <c r="BG29" s="20">
        <f t="shared" si="15"/>
        <v>0</v>
      </c>
      <c r="BH29" s="21"/>
      <c r="BJ29" s="22"/>
      <c r="BN29" s="11"/>
      <c r="BS29" s="11"/>
    </row>
    <row r="30" spans="1:71" x14ac:dyDescent="0.3">
      <c r="A30" s="109" t="s">
        <v>285</v>
      </c>
      <c r="B30" s="110"/>
      <c r="C30" s="111" t="s">
        <v>286</v>
      </c>
      <c r="D30" s="23"/>
      <c r="E30" s="115" t="s">
        <v>230</v>
      </c>
      <c r="F30" s="119" t="s">
        <v>37</v>
      </c>
      <c r="G30" s="115" t="s">
        <v>252</v>
      </c>
      <c r="H30" s="116" t="s">
        <v>36</v>
      </c>
      <c r="I30" s="117" t="s">
        <v>685</v>
      </c>
      <c r="J30" s="12"/>
      <c r="K30" s="13">
        <v>46113</v>
      </c>
      <c r="L30" s="14" t="s">
        <v>28</v>
      </c>
      <c r="M30" s="15">
        <f t="shared" si="1"/>
        <v>30</v>
      </c>
      <c r="N30" s="15">
        <f t="shared" si="2"/>
        <v>22</v>
      </c>
      <c r="O30" s="15">
        <f t="shared" si="3"/>
        <v>22</v>
      </c>
      <c r="P30" s="15">
        <f t="shared" si="4"/>
        <v>0</v>
      </c>
      <c r="Q30" s="15">
        <f t="shared" si="5"/>
        <v>8</v>
      </c>
      <c r="R30" s="15">
        <f t="shared" si="6"/>
        <v>0</v>
      </c>
      <c r="S30" s="15">
        <f t="shared" si="7"/>
        <v>0</v>
      </c>
      <c r="T30" s="15">
        <f t="shared" si="8"/>
        <v>0</v>
      </c>
      <c r="U30" s="15">
        <f t="shared" si="9"/>
        <v>0</v>
      </c>
      <c r="V30" s="16">
        <f t="shared" si="10"/>
        <v>0</v>
      </c>
      <c r="W30" s="15">
        <f t="shared" si="11"/>
        <v>1</v>
      </c>
      <c r="X30" s="17">
        <f t="shared" si="12"/>
        <v>2</v>
      </c>
      <c r="Y30" s="17">
        <f t="shared" si="13"/>
        <v>0</v>
      </c>
      <c r="Z30" s="16">
        <f t="shared" si="14"/>
        <v>0</v>
      </c>
      <c r="AA30" s="31" t="s">
        <v>92</v>
      </c>
      <c r="AB30" s="31" t="s">
        <v>92</v>
      </c>
      <c r="AC30" s="31" t="s">
        <v>92</v>
      </c>
      <c r="AD30" s="30" t="s">
        <v>104</v>
      </c>
      <c r="AE30" s="30" t="s">
        <v>104</v>
      </c>
      <c r="AF30" s="31" t="s">
        <v>92</v>
      </c>
      <c r="AG30" s="31" t="s">
        <v>92</v>
      </c>
      <c r="AH30" s="31" t="s">
        <v>92</v>
      </c>
      <c r="AI30" s="31" t="s">
        <v>92</v>
      </c>
      <c r="AJ30" s="31" t="s">
        <v>92</v>
      </c>
      <c r="AK30" s="30" t="s">
        <v>104</v>
      </c>
      <c r="AL30" s="30" t="s">
        <v>104</v>
      </c>
      <c r="AM30" s="18" t="s">
        <v>30</v>
      </c>
      <c r="AN30" s="18" t="s">
        <v>30</v>
      </c>
      <c r="AO30" s="18" t="s">
        <v>30</v>
      </c>
      <c r="AP30" s="18" t="s">
        <v>30</v>
      </c>
      <c r="AQ30" s="18" t="s">
        <v>30</v>
      </c>
      <c r="AR30" s="30" t="s">
        <v>31</v>
      </c>
      <c r="AS30" s="30" t="s">
        <v>31</v>
      </c>
      <c r="AT30" s="32" t="s">
        <v>32</v>
      </c>
      <c r="AU30" s="107" t="s">
        <v>24</v>
      </c>
      <c r="AV30" s="18" t="s">
        <v>30</v>
      </c>
      <c r="AW30" s="18" t="s">
        <v>30</v>
      </c>
      <c r="AX30" s="107" t="s">
        <v>24</v>
      </c>
      <c r="AY30" s="30" t="s">
        <v>31</v>
      </c>
      <c r="AZ30" s="30" t="s">
        <v>31</v>
      </c>
      <c r="BA30" s="18" t="s">
        <v>30</v>
      </c>
      <c r="BB30" s="18" t="s">
        <v>30</v>
      </c>
      <c r="BC30" s="18" t="s">
        <v>30</v>
      </c>
      <c r="BD30" s="18" t="s">
        <v>30</v>
      </c>
      <c r="BE30" s="18"/>
      <c r="BF30" s="19"/>
      <c r="BG30" s="20">
        <f t="shared" si="15"/>
        <v>0</v>
      </c>
      <c r="BH30" s="21"/>
      <c r="BJ30" s="22"/>
      <c r="BN30" s="11"/>
      <c r="BS30" s="11"/>
    </row>
    <row r="31" spans="1:71" x14ac:dyDescent="0.3">
      <c r="A31" s="120" t="s">
        <v>287</v>
      </c>
      <c r="B31" s="120"/>
      <c r="C31" s="122" t="s">
        <v>288</v>
      </c>
      <c r="D31" s="120"/>
      <c r="E31" s="115" t="s">
        <v>230</v>
      </c>
      <c r="F31" s="119" t="s">
        <v>37</v>
      </c>
      <c r="G31" s="115" t="s">
        <v>252</v>
      </c>
      <c r="H31" s="116" t="s">
        <v>36</v>
      </c>
      <c r="I31" s="117" t="s">
        <v>684</v>
      </c>
      <c r="J31" s="12"/>
      <c r="K31" s="13">
        <v>46113</v>
      </c>
      <c r="L31" s="14" t="s">
        <v>28</v>
      </c>
      <c r="M31" s="15">
        <f t="shared" si="1"/>
        <v>10</v>
      </c>
      <c r="N31" s="15">
        <f t="shared" si="2"/>
        <v>8</v>
      </c>
      <c r="O31" s="15">
        <f t="shared" si="3"/>
        <v>8</v>
      </c>
      <c r="P31" s="15">
        <f t="shared" si="4"/>
        <v>0</v>
      </c>
      <c r="Q31" s="15">
        <f t="shared" si="5"/>
        <v>2</v>
      </c>
      <c r="R31" s="15">
        <f t="shared" si="6"/>
        <v>0</v>
      </c>
      <c r="S31" s="15">
        <f t="shared" si="7"/>
        <v>0</v>
      </c>
      <c r="T31" s="15">
        <f t="shared" si="8"/>
        <v>0</v>
      </c>
      <c r="U31" s="15">
        <f t="shared" si="9"/>
        <v>0</v>
      </c>
      <c r="V31" s="16">
        <f t="shared" si="10"/>
        <v>0</v>
      </c>
      <c r="W31" s="15">
        <f t="shared" si="11"/>
        <v>0</v>
      </c>
      <c r="X31" s="17">
        <f t="shared" si="12"/>
        <v>0</v>
      </c>
      <c r="Y31" s="17">
        <f t="shared" si="13"/>
        <v>0</v>
      </c>
      <c r="Z31" s="16">
        <f t="shared" si="14"/>
        <v>0</v>
      </c>
      <c r="AA31" s="31" t="s">
        <v>92</v>
      </c>
      <c r="AB31" s="31" t="s">
        <v>92</v>
      </c>
      <c r="AC31" s="31" t="s">
        <v>92</v>
      </c>
      <c r="AD31" s="30" t="s">
        <v>104</v>
      </c>
      <c r="AE31" s="30" t="s">
        <v>104</v>
      </c>
      <c r="AF31" s="31" t="s">
        <v>92</v>
      </c>
      <c r="AG31" s="31" t="s">
        <v>92</v>
      </c>
      <c r="AH31" s="31" t="s">
        <v>92</v>
      </c>
      <c r="AI31" s="31" t="s">
        <v>92</v>
      </c>
      <c r="AJ31" s="31" t="s">
        <v>92</v>
      </c>
      <c r="AK31" s="31" t="s">
        <v>165</v>
      </c>
      <c r="AL31" s="31" t="s">
        <v>165</v>
      </c>
      <c r="AM31" s="31" t="s">
        <v>165</v>
      </c>
      <c r="AN31" s="31" t="s">
        <v>165</v>
      </c>
      <c r="AO31" s="31" t="s">
        <v>165</v>
      </c>
      <c r="AP31" s="31" t="s">
        <v>165</v>
      </c>
      <c r="AQ31" s="31" t="s">
        <v>165</v>
      </c>
      <c r="AR31" s="31" t="s">
        <v>165</v>
      </c>
      <c r="AS31" s="31" t="s">
        <v>165</v>
      </c>
      <c r="AT31" s="31" t="s">
        <v>165</v>
      </c>
      <c r="AU31" s="31" t="s">
        <v>165</v>
      </c>
      <c r="AV31" s="31" t="s">
        <v>165</v>
      </c>
      <c r="AW31" s="31" t="s">
        <v>165</v>
      </c>
      <c r="AX31" s="31" t="s">
        <v>165</v>
      </c>
      <c r="AY31" s="31" t="s">
        <v>165</v>
      </c>
      <c r="AZ31" s="31" t="s">
        <v>165</v>
      </c>
      <c r="BA31" s="31" t="s">
        <v>165</v>
      </c>
      <c r="BB31" s="31" t="s">
        <v>165</v>
      </c>
      <c r="BC31" s="31" t="s">
        <v>165</v>
      </c>
      <c r="BD31" s="31" t="s">
        <v>165</v>
      </c>
      <c r="BE31" s="18"/>
      <c r="BF31" s="19"/>
      <c r="BG31" s="20">
        <f t="shared" si="15"/>
        <v>0</v>
      </c>
      <c r="BH31" s="21"/>
      <c r="BJ31" s="22"/>
      <c r="BN31" s="11"/>
      <c r="BS31" s="11"/>
    </row>
    <row r="32" spans="1:71" x14ac:dyDescent="0.3">
      <c r="A32" s="120" t="s">
        <v>289</v>
      </c>
      <c r="B32" s="120"/>
      <c r="C32" s="122" t="s">
        <v>290</v>
      </c>
      <c r="D32" s="120"/>
      <c r="E32" s="115" t="s">
        <v>230</v>
      </c>
      <c r="F32" s="119" t="s">
        <v>37</v>
      </c>
      <c r="G32" s="115" t="s">
        <v>252</v>
      </c>
      <c r="H32" s="116" t="s">
        <v>36</v>
      </c>
      <c r="I32" s="117" t="s">
        <v>684</v>
      </c>
      <c r="J32" s="12"/>
      <c r="K32" s="13">
        <v>46113</v>
      </c>
      <c r="L32" s="14" t="s">
        <v>28</v>
      </c>
      <c r="M32" s="15">
        <f t="shared" si="1"/>
        <v>10</v>
      </c>
      <c r="N32" s="15">
        <f t="shared" si="2"/>
        <v>8</v>
      </c>
      <c r="O32" s="15">
        <f t="shared" si="3"/>
        <v>8</v>
      </c>
      <c r="P32" s="15">
        <f t="shared" si="4"/>
        <v>0</v>
      </c>
      <c r="Q32" s="15">
        <f t="shared" si="5"/>
        <v>2</v>
      </c>
      <c r="R32" s="15">
        <f t="shared" si="6"/>
        <v>0</v>
      </c>
      <c r="S32" s="15">
        <f t="shared" si="7"/>
        <v>0</v>
      </c>
      <c r="T32" s="15">
        <f t="shared" si="8"/>
        <v>0</v>
      </c>
      <c r="U32" s="15">
        <f t="shared" si="9"/>
        <v>0</v>
      </c>
      <c r="V32" s="16">
        <f t="shared" si="10"/>
        <v>0</v>
      </c>
      <c r="W32" s="15">
        <f t="shared" si="11"/>
        <v>0</v>
      </c>
      <c r="X32" s="17">
        <f t="shared" si="12"/>
        <v>0</v>
      </c>
      <c r="Y32" s="17">
        <f t="shared" si="13"/>
        <v>0</v>
      </c>
      <c r="Z32" s="16">
        <f t="shared" si="14"/>
        <v>0</v>
      </c>
      <c r="AA32" s="31" t="s">
        <v>92</v>
      </c>
      <c r="AB32" s="31" t="s">
        <v>92</v>
      </c>
      <c r="AC32" s="31" t="s">
        <v>92</v>
      </c>
      <c r="AD32" s="30" t="s">
        <v>104</v>
      </c>
      <c r="AE32" s="30" t="s">
        <v>104</v>
      </c>
      <c r="AF32" s="31" t="s">
        <v>92</v>
      </c>
      <c r="AG32" s="31" t="s">
        <v>92</v>
      </c>
      <c r="AH32" s="31" t="s">
        <v>92</v>
      </c>
      <c r="AI32" s="31" t="s">
        <v>92</v>
      </c>
      <c r="AJ32" s="31" t="s">
        <v>92</v>
      </c>
      <c r="AK32" s="31" t="s">
        <v>165</v>
      </c>
      <c r="AL32" s="31" t="s">
        <v>165</v>
      </c>
      <c r="AM32" s="31" t="s">
        <v>165</v>
      </c>
      <c r="AN32" s="31" t="s">
        <v>165</v>
      </c>
      <c r="AO32" s="31" t="s">
        <v>165</v>
      </c>
      <c r="AP32" s="31" t="s">
        <v>165</v>
      </c>
      <c r="AQ32" s="31" t="s">
        <v>165</v>
      </c>
      <c r="AR32" s="31" t="s">
        <v>165</v>
      </c>
      <c r="AS32" s="31" t="s">
        <v>165</v>
      </c>
      <c r="AT32" s="31" t="s">
        <v>165</v>
      </c>
      <c r="AU32" s="31" t="s">
        <v>165</v>
      </c>
      <c r="AV32" s="31" t="s">
        <v>165</v>
      </c>
      <c r="AW32" s="31" t="s">
        <v>165</v>
      </c>
      <c r="AX32" s="31" t="s">
        <v>165</v>
      </c>
      <c r="AY32" s="31" t="s">
        <v>165</v>
      </c>
      <c r="AZ32" s="31" t="s">
        <v>165</v>
      </c>
      <c r="BA32" s="31" t="s">
        <v>165</v>
      </c>
      <c r="BB32" s="31" t="s">
        <v>165</v>
      </c>
      <c r="BC32" s="31" t="s">
        <v>165</v>
      </c>
      <c r="BD32" s="31" t="s">
        <v>165</v>
      </c>
      <c r="BE32" s="18"/>
      <c r="BF32" s="19"/>
      <c r="BG32" s="20">
        <f t="shared" si="15"/>
        <v>0</v>
      </c>
      <c r="BH32" s="21"/>
      <c r="BJ32" s="22"/>
      <c r="BN32" s="11"/>
      <c r="BS32" s="11"/>
    </row>
    <row r="33" spans="1:71" x14ac:dyDescent="0.3">
      <c r="A33" s="114" t="s">
        <v>291</v>
      </c>
      <c r="B33" s="114"/>
      <c r="C33" s="115" t="s">
        <v>37</v>
      </c>
      <c r="D33" s="115"/>
      <c r="E33" s="115" t="s">
        <v>230</v>
      </c>
      <c r="F33" s="115" t="s">
        <v>292</v>
      </c>
      <c r="G33" s="115" t="s">
        <v>293</v>
      </c>
      <c r="H33" s="116" t="s">
        <v>36</v>
      </c>
      <c r="I33" s="117" t="s">
        <v>687</v>
      </c>
      <c r="J33" s="12" t="s">
        <v>35</v>
      </c>
      <c r="K33" s="13">
        <v>45986</v>
      </c>
      <c r="L33" s="14" t="s">
        <v>28</v>
      </c>
      <c r="M33" s="15">
        <f t="shared" si="1"/>
        <v>30</v>
      </c>
      <c r="N33" s="15">
        <f t="shared" si="2"/>
        <v>18</v>
      </c>
      <c r="O33" s="15">
        <f t="shared" si="3"/>
        <v>18</v>
      </c>
      <c r="P33" s="15">
        <f t="shared" si="4"/>
        <v>4</v>
      </c>
      <c r="Q33" s="15">
        <f t="shared" si="5"/>
        <v>8</v>
      </c>
      <c r="R33" s="15">
        <f t="shared" si="6"/>
        <v>0</v>
      </c>
      <c r="S33" s="15">
        <f t="shared" si="7"/>
        <v>0</v>
      </c>
      <c r="T33" s="15">
        <f t="shared" si="8"/>
        <v>0</v>
      </c>
      <c r="U33" s="15">
        <f t="shared" si="9"/>
        <v>4</v>
      </c>
      <c r="V33" s="16">
        <f t="shared" si="10"/>
        <v>0</v>
      </c>
      <c r="W33" s="15">
        <f t="shared" si="11"/>
        <v>0</v>
      </c>
      <c r="X33" s="17">
        <f t="shared" si="12"/>
        <v>0</v>
      </c>
      <c r="Y33" s="17">
        <f t="shared" si="13"/>
        <v>0</v>
      </c>
      <c r="Z33" s="16">
        <f t="shared" si="14"/>
        <v>4</v>
      </c>
      <c r="AA33" s="18" t="s">
        <v>30</v>
      </c>
      <c r="AB33" s="18" t="s">
        <v>30</v>
      </c>
      <c r="AC33" s="18" t="s">
        <v>30</v>
      </c>
      <c r="AD33" s="30" t="s">
        <v>31</v>
      </c>
      <c r="AE33" s="30" t="s">
        <v>31</v>
      </c>
      <c r="AF33" s="18" t="s">
        <v>30</v>
      </c>
      <c r="AG33" s="18" t="s">
        <v>30</v>
      </c>
      <c r="AH33" s="18" t="s">
        <v>30</v>
      </c>
      <c r="AI33" s="18" t="s">
        <v>30</v>
      </c>
      <c r="AJ33" s="18" t="s">
        <v>30</v>
      </c>
      <c r="AK33" s="30" t="s">
        <v>31</v>
      </c>
      <c r="AL33" s="30" t="s">
        <v>31</v>
      </c>
      <c r="AM33" s="18" t="s">
        <v>30</v>
      </c>
      <c r="AN33" s="18" t="s">
        <v>30</v>
      </c>
      <c r="AO33" s="18" t="s">
        <v>30</v>
      </c>
      <c r="AP33" s="18" t="s">
        <v>30</v>
      </c>
      <c r="AQ33" s="18" t="s">
        <v>30</v>
      </c>
      <c r="AR33" s="30" t="s">
        <v>31</v>
      </c>
      <c r="AS33" s="30" t="s">
        <v>31</v>
      </c>
      <c r="AT33" s="18" t="s">
        <v>30</v>
      </c>
      <c r="AU33" s="18" t="s">
        <v>30</v>
      </c>
      <c r="AV33" s="18" t="s">
        <v>30</v>
      </c>
      <c r="AW33" s="18" t="s">
        <v>30</v>
      </c>
      <c r="AX33" s="18" t="s">
        <v>30</v>
      </c>
      <c r="AY33" s="30" t="s">
        <v>31</v>
      </c>
      <c r="AZ33" s="30" t="s">
        <v>31</v>
      </c>
      <c r="BA33" s="30" t="s">
        <v>108</v>
      </c>
      <c r="BB33" s="30" t="s">
        <v>108</v>
      </c>
      <c r="BC33" s="30" t="s">
        <v>108</v>
      </c>
      <c r="BD33" s="30" t="s">
        <v>108</v>
      </c>
      <c r="BE33" s="18"/>
      <c r="BF33" s="19"/>
      <c r="BG33" s="20">
        <f t="shared" si="15"/>
        <v>0</v>
      </c>
      <c r="BH33" s="21"/>
      <c r="BJ33" s="22"/>
      <c r="BN33" s="11"/>
      <c r="BS33" s="11"/>
    </row>
    <row r="34" spans="1:71" x14ac:dyDescent="0.3">
      <c r="A34" s="110" t="s">
        <v>294</v>
      </c>
      <c r="B34" s="110">
        <v>7502</v>
      </c>
      <c r="C34" s="119" t="s">
        <v>295</v>
      </c>
      <c r="D34" s="23"/>
      <c r="E34" s="115" t="s">
        <v>296</v>
      </c>
      <c r="F34" s="115" t="s">
        <v>37</v>
      </c>
      <c r="G34" s="115" t="s">
        <v>297</v>
      </c>
      <c r="H34" s="116" t="s">
        <v>36</v>
      </c>
      <c r="I34" s="117" t="s">
        <v>298</v>
      </c>
      <c r="J34" s="12" t="s">
        <v>35</v>
      </c>
      <c r="K34" s="24">
        <v>45698</v>
      </c>
      <c r="L34" s="14" t="s">
        <v>28</v>
      </c>
      <c r="M34" s="15">
        <f t="shared" si="1"/>
        <v>30</v>
      </c>
      <c r="N34" s="15">
        <f t="shared" si="2"/>
        <v>21</v>
      </c>
      <c r="O34" s="15">
        <f t="shared" si="3"/>
        <v>21</v>
      </c>
      <c r="P34" s="15">
        <f t="shared" si="4"/>
        <v>0</v>
      </c>
      <c r="Q34" s="15">
        <f t="shared" si="5"/>
        <v>8</v>
      </c>
      <c r="R34" s="15">
        <f t="shared" si="6"/>
        <v>0</v>
      </c>
      <c r="S34" s="15">
        <f t="shared" si="7"/>
        <v>1</v>
      </c>
      <c r="T34" s="15">
        <f t="shared" si="8"/>
        <v>0</v>
      </c>
      <c r="U34" s="15">
        <f t="shared" si="9"/>
        <v>1</v>
      </c>
      <c r="V34" s="16">
        <f t="shared" si="10"/>
        <v>0</v>
      </c>
      <c r="W34" s="15">
        <f t="shared" si="11"/>
        <v>4</v>
      </c>
      <c r="X34" s="17">
        <f t="shared" si="12"/>
        <v>0</v>
      </c>
      <c r="Y34" s="17">
        <f t="shared" si="13"/>
        <v>0</v>
      </c>
      <c r="Z34" s="16">
        <f t="shared" si="14"/>
        <v>1</v>
      </c>
      <c r="AA34" s="18" t="s">
        <v>30</v>
      </c>
      <c r="AB34" s="18" t="s">
        <v>30</v>
      </c>
      <c r="AC34" s="32" t="s">
        <v>32</v>
      </c>
      <c r="AD34" s="30" t="s">
        <v>31</v>
      </c>
      <c r="AE34" s="30" t="s">
        <v>31</v>
      </c>
      <c r="AF34" s="32" t="s">
        <v>32</v>
      </c>
      <c r="AG34" s="18" t="s">
        <v>30</v>
      </c>
      <c r="AH34" s="18" t="s">
        <v>30</v>
      </c>
      <c r="AI34" s="18" t="s">
        <v>30</v>
      </c>
      <c r="AJ34" s="18" t="s">
        <v>30</v>
      </c>
      <c r="AK34" s="30" t="s">
        <v>31</v>
      </c>
      <c r="AL34" s="30" t="s">
        <v>31</v>
      </c>
      <c r="AM34" s="32" t="s">
        <v>32</v>
      </c>
      <c r="AN34" s="18" t="s">
        <v>30</v>
      </c>
      <c r="AO34" s="108" t="s">
        <v>30</v>
      </c>
      <c r="AP34" s="18" t="s">
        <v>30</v>
      </c>
      <c r="AQ34" s="123" t="s">
        <v>113</v>
      </c>
      <c r="AR34" s="30" t="s">
        <v>31</v>
      </c>
      <c r="AS34" s="30" t="s">
        <v>31</v>
      </c>
      <c r="AT34" s="18" t="s">
        <v>30</v>
      </c>
      <c r="AU34" s="18" t="s">
        <v>30</v>
      </c>
      <c r="AV34" s="18" t="s">
        <v>30</v>
      </c>
      <c r="AW34" s="32" t="s">
        <v>32</v>
      </c>
      <c r="AX34" s="18" t="s">
        <v>30</v>
      </c>
      <c r="AY34" s="30" t="s">
        <v>31</v>
      </c>
      <c r="AZ34" s="30" t="s">
        <v>31</v>
      </c>
      <c r="BA34" s="18" t="s">
        <v>30</v>
      </c>
      <c r="BB34" s="18" t="s">
        <v>30</v>
      </c>
      <c r="BC34" s="18" t="s">
        <v>30</v>
      </c>
      <c r="BD34" s="18" t="s">
        <v>30</v>
      </c>
      <c r="BE34" s="18"/>
      <c r="BF34" s="19"/>
      <c r="BG34" s="20">
        <f t="shared" si="15"/>
        <v>0</v>
      </c>
      <c r="BH34" s="21"/>
      <c r="BJ34" s="22"/>
      <c r="BN34" s="11"/>
      <c r="BS34" s="11"/>
    </row>
    <row r="35" spans="1:71" ht="13.8" customHeight="1" x14ac:dyDescent="0.3">
      <c r="A35" s="110" t="s">
        <v>299</v>
      </c>
      <c r="B35" s="110">
        <v>4210</v>
      </c>
      <c r="C35" s="119" t="s">
        <v>300</v>
      </c>
      <c r="D35" s="23"/>
      <c r="E35" s="115" t="s">
        <v>296</v>
      </c>
      <c r="F35" s="119" t="s">
        <v>37</v>
      </c>
      <c r="G35" s="115" t="s">
        <v>297</v>
      </c>
      <c r="H35" s="116" t="s">
        <v>36</v>
      </c>
      <c r="I35" s="116" t="s">
        <v>301</v>
      </c>
      <c r="J35" s="12" t="s">
        <v>35</v>
      </c>
      <c r="K35" s="24">
        <v>46013</v>
      </c>
      <c r="L35" s="14" t="s">
        <v>28</v>
      </c>
      <c r="M35" s="15">
        <f t="shared" si="1"/>
        <v>30</v>
      </c>
      <c r="N35" s="15">
        <f t="shared" si="2"/>
        <v>20</v>
      </c>
      <c r="O35" s="15">
        <f t="shared" si="3"/>
        <v>20</v>
      </c>
      <c r="P35" s="15">
        <f t="shared" si="4"/>
        <v>0</v>
      </c>
      <c r="Q35" s="15">
        <f t="shared" si="5"/>
        <v>8</v>
      </c>
      <c r="R35" s="15">
        <f t="shared" si="6"/>
        <v>0</v>
      </c>
      <c r="S35" s="15">
        <f t="shared" si="7"/>
        <v>2</v>
      </c>
      <c r="T35" s="15">
        <f t="shared" si="8"/>
        <v>0</v>
      </c>
      <c r="U35" s="15">
        <f t="shared" si="9"/>
        <v>2</v>
      </c>
      <c r="V35" s="16">
        <f t="shared" si="10"/>
        <v>0</v>
      </c>
      <c r="W35" s="15">
        <f t="shared" si="11"/>
        <v>4</v>
      </c>
      <c r="X35" s="17">
        <f t="shared" si="12"/>
        <v>4</v>
      </c>
      <c r="Y35" s="17">
        <f t="shared" si="13"/>
        <v>0</v>
      </c>
      <c r="Z35" s="16">
        <f t="shared" si="14"/>
        <v>2</v>
      </c>
      <c r="AA35" s="18" t="s">
        <v>30</v>
      </c>
      <c r="AB35" s="18" t="s">
        <v>30</v>
      </c>
      <c r="AC35" s="32" t="s">
        <v>32</v>
      </c>
      <c r="AD35" s="30" t="s">
        <v>31</v>
      </c>
      <c r="AE35" s="30" t="s">
        <v>31</v>
      </c>
      <c r="AF35" s="18" t="s">
        <v>30</v>
      </c>
      <c r="AG35" s="32" t="s">
        <v>32</v>
      </c>
      <c r="AH35" s="18" t="s">
        <v>30</v>
      </c>
      <c r="AI35" s="18" t="s">
        <v>30</v>
      </c>
      <c r="AJ35" s="18" t="s">
        <v>30</v>
      </c>
      <c r="AK35" s="30" t="s">
        <v>31</v>
      </c>
      <c r="AL35" s="30" t="s">
        <v>31</v>
      </c>
      <c r="AM35" s="32" t="s">
        <v>32</v>
      </c>
      <c r="AN35" s="18" t="s">
        <v>30</v>
      </c>
      <c r="AO35" s="107" t="s">
        <v>24</v>
      </c>
      <c r="AP35" s="107" t="s">
        <v>24</v>
      </c>
      <c r="AQ35" s="18" t="s">
        <v>30</v>
      </c>
      <c r="AR35" s="30" t="s">
        <v>31</v>
      </c>
      <c r="AS35" s="30" t="s">
        <v>31</v>
      </c>
      <c r="AT35" s="18" t="s">
        <v>30</v>
      </c>
      <c r="AU35" s="18" t="s">
        <v>30</v>
      </c>
      <c r="AV35" s="107" t="s">
        <v>24</v>
      </c>
      <c r="AW35" s="32" t="s">
        <v>32</v>
      </c>
      <c r="AX35" s="18" t="s">
        <v>30</v>
      </c>
      <c r="AY35" s="30" t="s">
        <v>31</v>
      </c>
      <c r="AZ35" s="30" t="s">
        <v>31</v>
      </c>
      <c r="BA35" s="123" t="s">
        <v>113</v>
      </c>
      <c r="BB35" s="123" t="s">
        <v>113</v>
      </c>
      <c r="BC35" s="107" t="s">
        <v>24</v>
      </c>
      <c r="BD35" s="18" t="s">
        <v>30</v>
      </c>
      <c r="BE35" s="18"/>
      <c r="BF35" s="19"/>
      <c r="BG35" s="20">
        <f t="shared" si="15"/>
        <v>0</v>
      </c>
      <c r="BH35" s="21"/>
      <c r="BJ35" s="22"/>
      <c r="BS35" s="11"/>
    </row>
    <row r="36" spans="1:71" x14ac:dyDescent="0.3">
      <c r="A36" s="25" t="s">
        <v>302</v>
      </c>
      <c r="B36" s="25">
        <v>4067</v>
      </c>
      <c r="C36" s="26" t="s">
        <v>303</v>
      </c>
      <c r="D36" s="27"/>
      <c r="E36" s="28" t="s">
        <v>38</v>
      </c>
      <c r="F36" s="28" t="s">
        <v>37</v>
      </c>
      <c r="G36" s="28" t="s">
        <v>304</v>
      </c>
      <c r="H36" s="29" t="s">
        <v>36</v>
      </c>
      <c r="I36" s="29" t="s">
        <v>305</v>
      </c>
      <c r="J36" s="12" t="s">
        <v>39</v>
      </c>
      <c r="K36" s="24">
        <v>45003</v>
      </c>
      <c r="L36" s="14" t="s">
        <v>28</v>
      </c>
      <c r="M36" s="15">
        <f t="shared" si="1"/>
        <v>30</v>
      </c>
      <c r="N36" s="15">
        <f t="shared" si="2"/>
        <v>21</v>
      </c>
      <c r="O36" s="15">
        <f t="shared" si="3"/>
        <v>21</v>
      </c>
      <c r="P36" s="15">
        <f t="shared" si="4"/>
        <v>0</v>
      </c>
      <c r="Q36" s="15">
        <f t="shared" si="5"/>
        <v>8</v>
      </c>
      <c r="R36" s="15">
        <f t="shared" si="6"/>
        <v>0</v>
      </c>
      <c r="S36" s="15">
        <f t="shared" si="7"/>
        <v>1</v>
      </c>
      <c r="T36" s="15">
        <f t="shared" si="8"/>
        <v>0</v>
      </c>
      <c r="U36" s="15">
        <f t="shared" si="9"/>
        <v>1</v>
      </c>
      <c r="V36" s="16">
        <f t="shared" si="10"/>
        <v>0</v>
      </c>
      <c r="W36" s="15">
        <f t="shared" si="11"/>
        <v>0</v>
      </c>
      <c r="X36" s="17">
        <f t="shared" si="12"/>
        <v>0</v>
      </c>
      <c r="Y36" s="17">
        <f t="shared" si="13"/>
        <v>0</v>
      </c>
      <c r="Z36" s="16">
        <f t="shared" si="14"/>
        <v>1</v>
      </c>
      <c r="AA36" s="18" t="s">
        <v>30</v>
      </c>
      <c r="AB36" s="30" t="s">
        <v>31</v>
      </c>
      <c r="AC36" s="18" t="s">
        <v>30</v>
      </c>
      <c r="AD36" s="18" t="s">
        <v>30</v>
      </c>
      <c r="AE36" s="30" t="s">
        <v>31</v>
      </c>
      <c r="AF36" s="18" t="s">
        <v>30</v>
      </c>
      <c r="AG36" s="18" t="s">
        <v>30</v>
      </c>
      <c r="AH36" s="18" t="s">
        <v>30</v>
      </c>
      <c r="AI36" s="30" t="s">
        <v>31</v>
      </c>
      <c r="AJ36" s="18" t="s">
        <v>30</v>
      </c>
      <c r="AK36" s="18" t="s">
        <v>30</v>
      </c>
      <c r="AL36" s="30" t="s">
        <v>31</v>
      </c>
      <c r="AM36" s="18" t="s">
        <v>30</v>
      </c>
      <c r="AN36" s="18" t="s">
        <v>30</v>
      </c>
      <c r="AO36" s="18" t="s">
        <v>30</v>
      </c>
      <c r="AP36" s="30" t="s">
        <v>31</v>
      </c>
      <c r="AQ36" s="123" t="s">
        <v>113</v>
      </c>
      <c r="AR36" s="18" t="s">
        <v>30</v>
      </c>
      <c r="AS36" s="30" t="s">
        <v>31</v>
      </c>
      <c r="AT36" s="18" t="s">
        <v>30</v>
      </c>
      <c r="AU36" s="18" t="s">
        <v>30</v>
      </c>
      <c r="AV36" s="18" t="s">
        <v>30</v>
      </c>
      <c r="AW36" s="30" t="s">
        <v>31</v>
      </c>
      <c r="AX36" s="18" t="s">
        <v>30</v>
      </c>
      <c r="AY36" s="18" t="s">
        <v>30</v>
      </c>
      <c r="AZ36" s="30" t="s">
        <v>31</v>
      </c>
      <c r="BA36" s="18" t="s">
        <v>30</v>
      </c>
      <c r="BB36" s="18" t="s">
        <v>30</v>
      </c>
      <c r="BC36" s="18" t="s">
        <v>30</v>
      </c>
      <c r="BD36" s="18" t="s">
        <v>30</v>
      </c>
      <c r="BE36" s="18"/>
      <c r="BF36" s="19"/>
      <c r="BG36" s="20">
        <f t="shared" si="15"/>
        <v>0</v>
      </c>
      <c r="BH36" s="21"/>
      <c r="BJ36" s="22"/>
      <c r="BN36" s="11"/>
      <c r="BS36" s="11"/>
    </row>
    <row r="37" spans="1:71" x14ac:dyDescent="0.3">
      <c r="A37" s="25" t="s">
        <v>40</v>
      </c>
      <c r="B37" s="25"/>
      <c r="C37" s="26" t="s">
        <v>41</v>
      </c>
      <c r="D37" s="27"/>
      <c r="E37" s="28" t="s">
        <v>38</v>
      </c>
      <c r="F37" s="28" t="s">
        <v>37</v>
      </c>
      <c r="G37" s="28" t="s">
        <v>42</v>
      </c>
      <c r="H37" s="29" t="s">
        <v>36</v>
      </c>
      <c r="I37" s="29" t="s">
        <v>43</v>
      </c>
      <c r="J37" s="12" t="s">
        <v>39</v>
      </c>
      <c r="K37" s="24">
        <v>45846</v>
      </c>
      <c r="L37" s="14" t="s">
        <v>28</v>
      </c>
      <c r="M37" s="15">
        <f t="shared" si="1"/>
        <v>30</v>
      </c>
      <c r="N37" s="15">
        <f t="shared" si="2"/>
        <v>22</v>
      </c>
      <c r="O37" s="15">
        <f t="shared" si="3"/>
        <v>21</v>
      </c>
      <c r="P37" s="15">
        <f t="shared" si="4"/>
        <v>0</v>
      </c>
      <c r="Q37" s="15">
        <f t="shared" si="5"/>
        <v>8</v>
      </c>
      <c r="R37" s="15">
        <f t="shared" si="6"/>
        <v>1</v>
      </c>
      <c r="S37" s="15">
        <f t="shared" si="7"/>
        <v>1</v>
      </c>
      <c r="T37" s="15">
        <f t="shared" si="8"/>
        <v>0</v>
      </c>
      <c r="U37" s="15">
        <f t="shared" si="9"/>
        <v>0</v>
      </c>
      <c r="V37" s="16">
        <f t="shared" si="10"/>
        <v>0</v>
      </c>
      <c r="W37" s="15">
        <f t="shared" si="11"/>
        <v>0</v>
      </c>
      <c r="X37" s="17">
        <f t="shared" si="12"/>
        <v>0</v>
      </c>
      <c r="Y37" s="17">
        <f t="shared" si="13"/>
        <v>0</v>
      </c>
      <c r="Z37" s="16">
        <f t="shared" si="14"/>
        <v>1</v>
      </c>
      <c r="AA37" s="18" t="s">
        <v>30</v>
      </c>
      <c r="AB37" s="18" t="s">
        <v>30</v>
      </c>
      <c r="AC37" s="30" t="s">
        <v>31</v>
      </c>
      <c r="AD37" s="30" t="s">
        <v>31</v>
      </c>
      <c r="AE37" s="18" t="s">
        <v>30</v>
      </c>
      <c r="AF37" s="18" t="s">
        <v>30</v>
      </c>
      <c r="AG37" s="123" t="s">
        <v>127</v>
      </c>
      <c r="AH37" s="18" t="s">
        <v>30</v>
      </c>
      <c r="AI37" s="18" t="s">
        <v>30</v>
      </c>
      <c r="AJ37" s="30" t="s">
        <v>31</v>
      </c>
      <c r="AK37" s="30" t="s">
        <v>31</v>
      </c>
      <c r="AL37" s="18" t="s">
        <v>30</v>
      </c>
      <c r="AM37" s="18" t="s">
        <v>30</v>
      </c>
      <c r="AN37" s="18" t="s">
        <v>30</v>
      </c>
      <c r="AO37" s="18" t="s">
        <v>30</v>
      </c>
      <c r="AP37" s="18" t="s">
        <v>30</v>
      </c>
      <c r="AQ37" s="30" t="s">
        <v>31</v>
      </c>
      <c r="AR37" s="30" t="s">
        <v>31</v>
      </c>
      <c r="AS37" s="18" t="s">
        <v>30</v>
      </c>
      <c r="AT37" s="18" t="s">
        <v>30</v>
      </c>
      <c r="AU37" s="18" t="s">
        <v>30</v>
      </c>
      <c r="AV37" s="18" t="s">
        <v>30</v>
      </c>
      <c r="AW37" s="18" t="s">
        <v>30</v>
      </c>
      <c r="AX37" s="30" t="s">
        <v>31</v>
      </c>
      <c r="AY37" s="30" t="s">
        <v>31</v>
      </c>
      <c r="AZ37" s="18" t="s">
        <v>30</v>
      </c>
      <c r="BA37" s="18" t="s">
        <v>30</v>
      </c>
      <c r="BB37" s="18" t="s">
        <v>30</v>
      </c>
      <c r="BC37" s="18" t="s">
        <v>30</v>
      </c>
      <c r="BD37" s="18" t="s">
        <v>30</v>
      </c>
      <c r="BE37" s="18"/>
      <c r="BF37" s="19"/>
      <c r="BG37" s="20">
        <f t="shared" si="15"/>
        <v>0</v>
      </c>
      <c r="BH37" s="21"/>
      <c r="BJ37" s="22"/>
      <c r="BN37" s="11"/>
      <c r="BS37" s="11"/>
    </row>
    <row r="38" spans="1:71" x14ac:dyDescent="0.3">
      <c r="A38" s="25" t="s">
        <v>44</v>
      </c>
      <c r="B38" s="25">
        <v>4172</v>
      </c>
      <c r="C38" s="26" t="s">
        <v>45</v>
      </c>
      <c r="D38" s="23"/>
      <c r="E38" s="28" t="s">
        <v>38</v>
      </c>
      <c r="F38" s="28" t="s">
        <v>37</v>
      </c>
      <c r="G38" s="28" t="s">
        <v>42</v>
      </c>
      <c r="H38" s="29" t="s">
        <v>36</v>
      </c>
      <c r="I38" s="29" t="s">
        <v>46</v>
      </c>
      <c r="J38" s="12" t="s">
        <v>47</v>
      </c>
      <c r="K38" s="13">
        <v>45840</v>
      </c>
      <c r="L38" s="14" t="s">
        <v>28</v>
      </c>
      <c r="M38" s="15">
        <f t="shared" si="1"/>
        <v>30</v>
      </c>
      <c r="N38" s="15">
        <f t="shared" si="2"/>
        <v>22</v>
      </c>
      <c r="O38" s="15">
        <f t="shared" si="3"/>
        <v>22</v>
      </c>
      <c r="P38" s="15">
        <f t="shared" si="4"/>
        <v>0</v>
      </c>
      <c r="Q38" s="15">
        <f t="shared" si="5"/>
        <v>8</v>
      </c>
      <c r="R38" s="15">
        <f t="shared" si="6"/>
        <v>0</v>
      </c>
      <c r="S38" s="15">
        <f t="shared" si="7"/>
        <v>0</v>
      </c>
      <c r="T38" s="15">
        <f t="shared" si="8"/>
        <v>0</v>
      </c>
      <c r="U38" s="15">
        <f t="shared" si="9"/>
        <v>0</v>
      </c>
      <c r="V38" s="16">
        <f t="shared" si="10"/>
        <v>0</v>
      </c>
      <c r="W38" s="15">
        <f t="shared" si="11"/>
        <v>6</v>
      </c>
      <c r="X38" s="17">
        <f t="shared" si="12"/>
        <v>0</v>
      </c>
      <c r="Y38" s="17">
        <f t="shared" si="13"/>
        <v>0</v>
      </c>
      <c r="Z38" s="16">
        <f t="shared" si="14"/>
        <v>0</v>
      </c>
      <c r="AA38" s="18" t="s">
        <v>30</v>
      </c>
      <c r="AB38" s="18" t="s">
        <v>30</v>
      </c>
      <c r="AC38" s="32" t="s">
        <v>32</v>
      </c>
      <c r="AD38" s="30" t="s">
        <v>31</v>
      </c>
      <c r="AE38" s="30" t="s">
        <v>31</v>
      </c>
      <c r="AF38" s="18" t="s">
        <v>30</v>
      </c>
      <c r="AG38" s="18" t="s">
        <v>30</v>
      </c>
      <c r="AH38" s="18" t="s">
        <v>30</v>
      </c>
      <c r="AI38" s="18" t="s">
        <v>30</v>
      </c>
      <c r="AJ38" s="18" t="s">
        <v>30</v>
      </c>
      <c r="AK38" s="30" t="s">
        <v>31</v>
      </c>
      <c r="AL38" s="30" t="s">
        <v>31</v>
      </c>
      <c r="AM38" s="18" t="s">
        <v>30</v>
      </c>
      <c r="AN38" s="18" t="s">
        <v>30</v>
      </c>
      <c r="AO38" s="32" t="s">
        <v>32</v>
      </c>
      <c r="AP38" s="32" t="s">
        <v>32</v>
      </c>
      <c r="AQ38" s="18" t="s">
        <v>30</v>
      </c>
      <c r="AR38" s="30" t="s">
        <v>31</v>
      </c>
      <c r="AS38" s="30" t="s">
        <v>31</v>
      </c>
      <c r="AT38" s="18" t="s">
        <v>30</v>
      </c>
      <c r="AU38" s="32" t="s">
        <v>32</v>
      </c>
      <c r="AV38" s="32" t="s">
        <v>32</v>
      </c>
      <c r="AW38" s="32" t="s">
        <v>32</v>
      </c>
      <c r="AX38" s="18" t="s">
        <v>30</v>
      </c>
      <c r="AY38" s="30" t="s">
        <v>31</v>
      </c>
      <c r="AZ38" s="30" t="s">
        <v>31</v>
      </c>
      <c r="BA38" s="18" t="s">
        <v>30</v>
      </c>
      <c r="BB38" s="18" t="s">
        <v>30</v>
      </c>
      <c r="BC38" s="18" t="s">
        <v>30</v>
      </c>
      <c r="BD38" s="18" t="s">
        <v>30</v>
      </c>
      <c r="BE38" s="18"/>
      <c r="BF38" s="19"/>
      <c r="BG38" s="20">
        <f t="shared" si="15"/>
        <v>0</v>
      </c>
      <c r="BH38" s="21"/>
      <c r="BJ38" s="22"/>
      <c r="BN38" s="11"/>
      <c r="BS38" s="11"/>
    </row>
    <row r="39" spans="1:71" x14ac:dyDescent="0.3">
      <c r="A39" s="25" t="s">
        <v>48</v>
      </c>
      <c r="B39" s="25"/>
      <c r="C39" s="26" t="s">
        <v>49</v>
      </c>
      <c r="D39" s="23"/>
      <c r="E39" s="28" t="s">
        <v>38</v>
      </c>
      <c r="F39" s="28" t="s">
        <v>37</v>
      </c>
      <c r="G39" s="28" t="s">
        <v>42</v>
      </c>
      <c r="H39" s="29" t="s">
        <v>36</v>
      </c>
      <c r="I39" s="29" t="s">
        <v>306</v>
      </c>
      <c r="J39" s="12" t="s">
        <v>39</v>
      </c>
      <c r="K39" s="13">
        <v>45964</v>
      </c>
      <c r="L39" s="14" t="s">
        <v>28</v>
      </c>
      <c r="M39" s="15">
        <f t="shared" si="1"/>
        <v>30</v>
      </c>
      <c r="N39" s="15">
        <f t="shared" si="2"/>
        <v>21</v>
      </c>
      <c r="O39" s="15">
        <f t="shared" si="3"/>
        <v>21</v>
      </c>
      <c r="P39" s="15">
        <f t="shared" si="4"/>
        <v>0</v>
      </c>
      <c r="Q39" s="15">
        <f t="shared" si="5"/>
        <v>9</v>
      </c>
      <c r="R39" s="15">
        <f t="shared" si="6"/>
        <v>0</v>
      </c>
      <c r="S39" s="15">
        <f t="shared" si="7"/>
        <v>0</v>
      </c>
      <c r="T39" s="15">
        <f t="shared" si="8"/>
        <v>0</v>
      </c>
      <c r="U39" s="15">
        <f t="shared" si="9"/>
        <v>0</v>
      </c>
      <c r="V39" s="16">
        <f t="shared" si="10"/>
        <v>0</v>
      </c>
      <c r="W39" s="15">
        <f t="shared" si="11"/>
        <v>0</v>
      </c>
      <c r="X39" s="17">
        <f t="shared" si="12"/>
        <v>0</v>
      </c>
      <c r="Y39" s="17">
        <f t="shared" si="13"/>
        <v>0</v>
      </c>
      <c r="Z39" s="16">
        <f t="shared" si="14"/>
        <v>0</v>
      </c>
      <c r="AA39" s="18" t="s">
        <v>30</v>
      </c>
      <c r="AB39" s="30" t="s">
        <v>31</v>
      </c>
      <c r="AC39" s="18" t="s">
        <v>30</v>
      </c>
      <c r="AD39" s="18" t="s">
        <v>30</v>
      </c>
      <c r="AE39" s="30" t="s">
        <v>31</v>
      </c>
      <c r="AF39" s="18" t="s">
        <v>30</v>
      </c>
      <c r="AG39" s="18" t="s">
        <v>30</v>
      </c>
      <c r="AH39" s="18" t="s">
        <v>30</v>
      </c>
      <c r="AI39" s="30" t="s">
        <v>31</v>
      </c>
      <c r="AJ39" s="18" t="s">
        <v>30</v>
      </c>
      <c r="AK39" s="18" t="s">
        <v>30</v>
      </c>
      <c r="AL39" s="30" t="s">
        <v>31</v>
      </c>
      <c r="AM39" s="18" t="s">
        <v>30</v>
      </c>
      <c r="AN39" s="18" t="s">
        <v>30</v>
      </c>
      <c r="AO39" s="18" t="s">
        <v>30</v>
      </c>
      <c r="AP39" s="30" t="s">
        <v>31</v>
      </c>
      <c r="AQ39" s="18" t="s">
        <v>30</v>
      </c>
      <c r="AR39" s="18" t="s">
        <v>30</v>
      </c>
      <c r="AS39" s="30" t="s">
        <v>31</v>
      </c>
      <c r="AT39" s="18" t="s">
        <v>30</v>
      </c>
      <c r="AU39" s="18" t="s">
        <v>30</v>
      </c>
      <c r="AV39" s="18" t="s">
        <v>30</v>
      </c>
      <c r="AW39" s="30" t="s">
        <v>31</v>
      </c>
      <c r="AX39" s="18" t="s">
        <v>30</v>
      </c>
      <c r="AY39" s="18" t="s">
        <v>30</v>
      </c>
      <c r="AZ39" s="30" t="s">
        <v>31</v>
      </c>
      <c r="BA39" s="18" t="s">
        <v>30</v>
      </c>
      <c r="BB39" s="18" t="s">
        <v>30</v>
      </c>
      <c r="BC39" s="18" t="s">
        <v>30</v>
      </c>
      <c r="BD39" s="30" t="s">
        <v>31</v>
      </c>
      <c r="BE39" s="18"/>
      <c r="BF39" s="19"/>
      <c r="BG39" s="20">
        <f t="shared" si="15"/>
        <v>0</v>
      </c>
      <c r="BH39" s="21"/>
      <c r="BJ39" s="22"/>
      <c r="BN39" s="11"/>
      <c r="BS39" s="11"/>
    </row>
    <row r="40" spans="1:71" x14ac:dyDescent="0.3">
      <c r="A40" s="25" t="s">
        <v>51</v>
      </c>
      <c r="B40" s="25"/>
      <c r="C40" s="26" t="s">
        <v>52</v>
      </c>
      <c r="D40" s="23"/>
      <c r="E40" s="28" t="s">
        <v>38</v>
      </c>
      <c r="F40" s="28" t="s">
        <v>37</v>
      </c>
      <c r="G40" s="28" t="s">
        <v>42</v>
      </c>
      <c r="H40" s="29" t="s">
        <v>36</v>
      </c>
      <c r="I40" s="29" t="s">
        <v>53</v>
      </c>
      <c r="J40" s="12" t="s">
        <v>35</v>
      </c>
      <c r="K40" s="13">
        <v>46065</v>
      </c>
      <c r="L40" s="14" t="s">
        <v>28</v>
      </c>
      <c r="M40" s="15">
        <f t="shared" si="1"/>
        <v>30</v>
      </c>
      <c r="N40" s="15">
        <f t="shared" si="2"/>
        <v>22</v>
      </c>
      <c r="O40" s="15">
        <f t="shared" si="3"/>
        <v>22</v>
      </c>
      <c r="P40" s="15">
        <f t="shared" si="4"/>
        <v>0</v>
      </c>
      <c r="Q40" s="15">
        <f t="shared" si="5"/>
        <v>8</v>
      </c>
      <c r="R40" s="15">
        <f t="shared" si="6"/>
        <v>0</v>
      </c>
      <c r="S40" s="15">
        <f t="shared" si="7"/>
        <v>0</v>
      </c>
      <c r="T40" s="15">
        <f t="shared" si="8"/>
        <v>0</v>
      </c>
      <c r="U40" s="15">
        <f t="shared" si="9"/>
        <v>0</v>
      </c>
      <c r="V40" s="16">
        <f t="shared" si="10"/>
        <v>0</v>
      </c>
      <c r="W40" s="15">
        <f t="shared" si="11"/>
        <v>0</v>
      </c>
      <c r="X40" s="17">
        <f t="shared" si="12"/>
        <v>0</v>
      </c>
      <c r="Y40" s="17">
        <f t="shared" si="13"/>
        <v>0</v>
      </c>
      <c r="Z40" s="16">
        <f t="shared" si="14"/>
        <v>0</v>
      </c>
      <c r="AA40" s="18" t="s">
        <v>30</v>
      </c>
      <c r="AB40" s="18" t="s">
        <v>30</v>
      </c>
      <c r="AC40" s="18" t="s">
        <v>30</v>
      </c>
      <c r="AD40" s="30" t="s">
        <v>31</v>
      </c>
      <c r="AE40" s="30" t="s">
        <v>31</v>
      </c>
      <c r="AF40" s="18" t="s">
        <v>30</v>
      </c>
      <c r="AG40" s="18" t="s">
        <v>30</v>
      </c>
      <c r="AH40" s="18" t="s">
        <v>30</v>
      </c>
      <c r="AI40" s="18" t="s">
        <v>30</v>
      </c>
      <c r="AJ40" s="18" t="s">
        <v>30</v>
      </c>
      <c r="AK40" s="30" t="s">
        <v>31</v>
      </c>
      <c r="AL40" s="30" t="s">
        <v>31</v>
      </c>
      <c r="AM40" s="18" t="s">
        <v>30</v>
      </c>
      <c r="AN40" s="18" t="s">
        <v>30</v>
      </c>
      <c r="AO40" s="18" t="s">
        <v>30</v>
      </c>
      <c r="AP40" s="18" t="s">
        <v>30</v>
      </c>
      <c r="AQ40" s="18" t="s">
        <v>30</v>
      </c>
      <c r="AR40" s="30" t="s">
        <v>31</v>
      </c>
      <c r="AS40" s="30" t="s">
        <v>31</v>
      </c>
      <c r="AT40" s="18" t="s">
        <v>30</v>
      </c>
      <c r="AU40" s="18" t="s">
        <v>30</v>
      </c>
      <c r="AV40" s="18" t="s">
        <v>30</v>
      </c>
      <c r="AW40" s="18" t="s">
        <v>30</v>
      </c>
      <c r="AX40" s="18" t="s">
        <v>30</v>
      </c>
      <c r="AY40" s="30" t="s">
        <v>31</v>
      </c>
      <c r="AZ40" s="30" t="s">
        <v>31</v>
      </c>
      <c r="BA40" s="18" t="s">
        <v>30</v>
      </c>
      <c r="BB40" s="18" t="s">
        <v>30</v>
      </c>
      <c r="BC40" s="18" t="s">
        <v>30</v>
      </c>
      <c r="BD40" s="18" t="s">
        <v>30</v>
      </c>
      <c r="BE40" s="18"/>
      <c r="BF40" s="19"/>
      <c r="BG40" s="20">
        <f t="shared" si="15"/>
        <v>0</v>
      </c>
      <c r="BH40" s="21"/>
      <c r="BJ40" s="22"/>
      <c r="BN40" s="11"/>
      <c r="BS40" s="11"/>
    </row>
    <row r="41" spans="1:71" x14ac:dyDescent="0.3">
      <c r="A41" s="110" t="s">
        <v>307</v>
      </c>
      <c r="B41" s="110">
        <v>3365</v>
      </c>
      <c r="C41" s="119" t="s">
        <v>308</v>
      </c>
      <c r="D41" s="23"/>
      <c r="E41" s="115" t="s">
        <v>309</v>
      </c>
      <c r="F41" s="115" t="s">
        <v>310</v>
      </c>
      <c r="G41" s="115" t="s">
        <v>311</v>
      </c>
      <c r="H41" s="116" t="s">
        <v>36</v>
      </c>
      <c r="I41" s="116"/>
      <c r="J41" s="12" t="s">
        <v>312</v>
      </c>
      <c r="K41" s="24">
        <v>45292</v>
      </c>
      <c r="L41" s="14" t="s">
        <v>28</v>
      </c>
      <c r="M41" s="15">
        <f t="shared" si="1"/>
        <v>30</v>
      </c>
      <c r="N41" s="15">
        <f t="shared" si="2"/>
        <v>21</v>
      </c>
      <c r="O41" s="15">
        <f t="shared" si="3"/>
        <v>21</v>
      </c>
      <c r="P41" s="15">
        <f t="shared" si="4"/>
        <v>0</v>
      </c>
      <c r="Q41" s="15">
        <f t="shared" si="5"/>
        <v>8</v>
      </c>
      <c r="R41" s="15">
        <f t="shared" si="6"/>
        <v>0</v>
      </c>
      <c r="S41" s="15">
        <f t="shared" si="7"/>
        <v>1</v>
      </c>
      <c r="T41" s="15">
        <f t="shared" si="8"/>
        <v>0</v>
      </c>
      <c r="U41" s="15">
        <f t="shared" si="9"/>
        <v>1</v>
      </c>
      <c r="V41" s="16">
        <f t="shared" si="10"/>
        <v>0</v>
      </c>
      <c r="W41" s="15">
        <f t="shared" si="11"/>
        <v>0</v>
      </c>
      <c r="X41" s="17">
        <f t="shared" si="12"/>
        <v>0</v>
      </c>
      <c r="Y41" s="17">
        <f t="shared" si="13"/>
        <v>0</v>
      </c>
      <c r="Z41" s="16">
        <f t="shared" si="14"/>
        <v>1</v>
      </c>
      <c r="AA41" s="18" t="s">
        <v>30</v>
      </c>
      <c r="AB41" s="18" t="s">
        <v>30</v>
      </c>
      <c r="AC41" s="18" t="s">
        <v>30</v>
      </c>
      <c r="AD41" s="30" t="s">
        <v>31</v>
      </c>
      <c r="AE41" s="30" t="s">
        <v>31</v>
      </c>
      <c r="AF41" s="18" t="s">
        <v>30</v>
      </c>
      <c r="AG41" s="18" t="s">
        <v>30</v>
      </c>
      <c r="AH41" s="18" t="s">
        <v>30</v>
      </c>
      <c r="AI41" s="18" t="s">
        <v>30</v>
      </c>
      <c r="AJ41" s="18" t="s">
        <v>30</v>
      </c>
      <c r="AK41" s="30" t="s">
        <v>31</v>
      </c>
      <c r="AL41" s="30" t="s">
        <v>31</v>
      </c>
      <c r="AM41" s="18" t="s">
        <v>30</v>
      </c>
      <c r="AN41" s="18" t="s">
        <v>30</v>
      </c>
      <c r="AO41" s="18" t="s">
        <v>30</v>
      </c>
      <c r="AP41" s="123" t="s">
        <v>113</v>
      </c>
      <c r="AQ41" s="18" t="s">
        <v>30</v>
      </c>
      <c r="AR41" s="30" t="s">
        <v>31</v>
      </c>
      <c r="AS41" s="30" t="s">
        <v>31</v>
      </c>
      <c r="AT41" s="18" t="s">
        <v>30</v>
      </c>
      <c r="AU41" s="18" t="s">
        <v>30</v>
      </c>
      <c r="AV41" s="18" t="s">
        <v>30</v>
      </c>
      <c r="AW41" s="18" t="s">
        <v>30</v>
      </c>
      <c r="AX41" s="18" t="s">
        <v>30</v>
      </c>
      <c r="AY41" s="30" t="s">
        <v>31</v>
      </c>
      <c r="AZ41" s="30" t="s">
        <v>31</v>
      </c>
      <c r="BA41" s="18" t="s">
        <v>30</v>
      </c>
      <c r="BB41" s="18" t="s">
        <v>30</v>
      </c>
      <c r="BC41" s="18" t="s">
        <v>30</v>
      </c>
      <c r="BD41" s="18" t="s">
        <v>30</v>
      </c>
      <c r="BE41" s="18"/>
      <c r="BF41" s="19"/>
      <c r="BG41" s="20">
        <f t="shared" si="15"/>
        <v>0</v>
      </c>
      <c r="BH41" s="21"/>
      <c r="BJ41" s="22"/>
      <c r="BN41" s="11"/>
      <c r="BS41" s="11"/>
    </row>
    <row r="42" spans="1:71" x14ac:dyDescent="0.3">
      <c r="A42" s="103" t="s">
        <v>313</v>
      </c>
      <c r="B42" s="103">
        <v>6010</v>
      </c>
      <c r="C42" s="104" t="s">
        <v>314</v>
      </c>
      <c r="D42" s="105"/>
      <c r="E42" s="104" t="s">
        <v>186</v>
      </c>
      <c r="F42" s="104" t="s">
        <v>315</v>
      </c>
      <c r="G42" s="104" t="s">
        <v>316</v>
      </c>
      <c r="H42" s="106" t="s">
        <v>317</v>
      </c>
      <c r="I42" s="106"/>
      <c r="J42" s="12" t="s">
        <v>202</v>
      </c>
      <c r="K42" s="13">
        <v>45882</v>
      </c>
      <c r="L42" s="14" t="s">
        <v>28</v>
      </c>
      <c r="M42" s="15">
        <f t="shared" si="1"/>
        <v>30</v>
      </c>
      <c r="N42" s="15">
        <f t="shared" si="2"/>
        <v>22</v>
      </c>
      <c r="O42" s="15">
        <f t="shared" si="3"/>
        <v>22</v>
      </c>
      <c r="P42" s="15">
        <f t="shared" si="4"/>
        <v>0</v>
      </c>
      <c r="Q42" s="15">
        <f t="shared" si="5"/>
        <v>8</v>
      </c>
      <c r="R42" s="15">
        <f t="shared" si="6"/>
        <v>0</v>
      </c>
      <c r="S42" s="15">
        <f t="shared" si="7"/>
        <v>0</v>
      </c>
      <c r="T42" s="15">
        <f t="shared" si="8"/>
        <v>0</v>
      </c>
      <c r="U42" s="15">
        <f t="shared" si="9"/>
        <v>0</v>
      </c>
      <c r="V42" s="16">
        <f t="shared" si="10"/>
        <v>0</v>
      </c>
      <c r="W42" s="15">
        <f t="shared" si="11"/>
        <v>2</v>
      </c>
      <c r="X42" s="17">
        <f t="shared" si="12"/>
        <v>0</v>
      </c>
      <c r="Y42" s="17">
        <f t="shared" si="13"/>
        <v>0</v>
      </c>
      <c r="Z42" s="16">
        <f t="shared" si="14"/>
        <v>0</v>
      </c>
      <c r="AA42" s="18" t="s">
        <v>30</v>
      </c>
      <c r="AB42" s="18" t="s">
        <v>30</v>
      </c>
      <c r="AC42" s="18" t="s">
        <v>30</v>
      </c>
      <c r="AD42" s="30" t="s">
        <v>31</v>
      </c>
      <c r="AE42" s="30" t="s">
        <v>31</v>
      </c>
      <c r="AF42" s="18" t="s">
        <v>30</v>
      </c>
      <c r="AG42" s="18" t="s">
        <v>30</v>
      </c>
      <c r="AH42" s="18" t="s">
        <v>30</v>
      </c>
      <c r="AI42" s="18" t="s">
        <v>30</v>
      </c>
      <c r="AJ42" s="18" t="s">
        <v>30</v>
      </c>
      <c r="AK42" s="30" t="s">
        <v>31</v>
      </c>
      <c r="AL42" s="30" t="s">
        <v>31</v>
      </c>
      <c r="AM42" s="18" t="s">
        <v>30</v>
      </c>
      <c r="AN42" s="18" t="s">
        <v>30</v>
      </c>
      <c r="AO42" s="18" t="s">
        <v>30</v>
      </c>
      <c r="AP42" s="18" t="s">
        <v>30</v>
      </c>
      <c r="AQ42" s="18" t="s">
        <v>30</v>
      </c>
      <c r="AR42" s="30" t="s">
        <v>31</v>
      </c>
      <c r="AS42" s="30" t="s">
        <v>31</v>
      </c>
      <c r="AT42" s="18" t="s">
        <v>30</v>
      </c>
      <c r="AU42" s="32" t="s">
        <v>32</v>
      </c>
      <c r="AV42" s="32" t="s">
        <v>32</v>
      </c>
      <c r="AW42" s="18" t="s">
        <v>30</v>
      </c>
      <c r="AX42" s="18" t="s">
        <v>30</v>
      </c>
      <c r="AY42" s="30" t="s">
        <v>31</v>
      </c>
      <c r="AZ42" s="30" t="s">
        <v>31</v>
      </c>
      <c r="BA42" s="18" t="s">
        <v>30</v>
      </c>
      <c r="BB42" s="18" t="s">
        <v>30</v>
      </c>
      <c r="BC42" s="18" t="s">
        <v>30</v>
      </c>
      <c r="BD42" s="18" t="s">
        <v>30</v>
      </c>
      <c r="BE42" s="18"/>
      <c r="BG42" s="20">
        <f t="shared" si="15"/>
        <v>0</v>
      </c>
      <c r="BH42" s="21"/>
      <c r="BJ42" s="22"/>
      <c r="BN42" s="11"/>
      <c r="BS42" s="11"/>
    </row>
    <row r="43" spans="1:71" x14ac:dyDescent="0.3">
      <c r="A43" s="103" t="s">
        <v>318</v>
      </c>
      <c r="B43" s="103">
        <v>2130</v>
      </c>
      <c r="C43" s="104" t="s">
        <v>319</v>
      </c>
      <c r="D43" s="105"/>
      <c r="E43" s="104" t="s">
        <v>186</v>
      </c>
      <c r="F43" s="104" t="s">
        <v>315</v>
      </c>
      <c r="G43" s="104" t="s">
        <v>320</v>
      </c>
      <c r="H43" s="106" t="s">
        <v>317</v>
      </c>
      <c r="I43" s="106"/>
      <c r="J43" s="12" t="s">
        <v>202</v>
      </c>
      <c r="K43" s="13">
        <v>44361</v>
      </c>
      <c r="L43" s="14" t="s">
        <v>28</v>
      </c>
      <c r="M43" s="15">
        <f t="shared" si="1"/>
        <v>30</v>
      </c>
      <c r="N43" s="15">
        <f t="shared" si="2"/>
        <v>20</v>
      </c>
      <c r="O43" s="15">
        <f t="shared" si="3"/>
        <v>20</v>
      </c>
      <c r="P43" s="15">
        <f t="shared" si="4"/>
        <v>0</v>
      </c>
      <c r="Q43" s="15">
        <f t="shared" si="5"/>
        <v>8</v>
      </c>
      <c r="R43" s="15">
        <f t="shared" si="6"/>
        <v>0</v>
      </c>
      <c r="S43" s="15">
        <f t="shared" si="7"/>
        <v>2</v>
      </c>
      <c r="T43" s="15">
        <f t="shared" si="8"/>
        <v>0</v>
      </c>
      <c r="U43" s="15">
        <f t="shared" si="9"/>
        <v>2</v>
      </c>
      <c r="V43" s="16">
        <f t="shared" si="10"/>
        <v>0</v>
      </c>
      <c r="W43" s="15">
        <f t="shared" si="11"/>
        <v>1</v>
      </c>
      <c r="X43" s="17">
        <f t="shared" si="12"/>
        <v>0</v>
      </c>
      <c r="Y43" s="17">
        <f t="shared" si="13"/>
        <v>0</v>
      </c>
      <c r="Z43" s="16">
        <f t="shared" si="14"/>
        <v>2</v>
      </c>
      <c r="AA43" s="18" t="s">
        <v>30</v>
      </c>
      <c r="AB43" s="18" t="s">
        <v>30</v>
      </c>
      <c r="AC43" s="18" t="s">
        <v>30</v>
      </c>
      <c r="AD43" s="30" t="s">
        <v>31</v>
      </c>
      <c r="AE43" s="30" t="s">
        <v>31</v>
      </c>
      <c r="AF43" s="18" t="s">
        <v>30</v>
      </c>
      <c r="AG43" s="32" t="s">
        <v>32</v>
      </c>
      <c r="AH43" s="18" t="s">
        <v>30</v>
      </c>
      <c r="AI43" s="18" t="s">
        <v>30</v>
      </c>
      <c r="AJ43" s="18" t="s">
        <v>30</v>
      </c>
      <c r="AK43" s="30" t="s">
        <v>31</v>
      </c>
      <c r="AL43" s="30" t="s">
        <v>31</v>
      </c>
      <c r="AM43" s="32" t="s">
        <v>30</v>
      </c>
      <c r="AN43" s="18" t="s">
        <v>30</v>
      </c>
      <c r="AO43" s="32" t="s">
        <v>30</v>
      </c>
      <c r="AP43" s="32" t="s">
        <v>30</v>
      </c>
      <c r="AQ43" s="32" t="s">
        <v>30</v>
      </c>
      <c r="AR43" s="30" t="s">
        <v>31</v>
      </c>
      <c r="AS43" s="30" t="s">
        <v>31</v>
      </c>
      <c r="AT43" s="18" t="s">
        <v>30</v>
      </c>
      <c r="AU43" s="123" t="s">
        <v>113</v>
      </c>
      <c r="AV43" s="123" t="s">
        <v>113</v>
      </c>
      <c r="AW43" s="32" t="s">
        <v>30</v>
      </c>
      <c r="AX43" s="32" t="s">
        <v>30</v>
      </c>
      <c r="AY43" s="30" t="s">
        <v>31</v>
      </c>
      <c r="AZ43" s="30" t="s">
        <v>31</v>
      </c>
      <c r="BA43" s="18" t="s">
        <v>30</v>
      </c>
      <c r="BB43" s="32" t="s">
        <v>30</v>
      </c>
      <c r="BC43" s="32" t="s">
        <v>30</v>
      </c>
      <c r="BD43" s="18" t="s">
        <v>30</v>
      </c>
      <c r="BE43" s="18"/>
      <c r="BG43" s="20">
        <f t="shared" si="15"/>
        <v>0</v>
      </c>
      <c r="BH43" s="21"/>
      <c r="BJ43" s="22"/>
      <c r="BN43" s="11"/>
      <c r="BS43" s="11"/>
    </row>
    <row r="44" spans="1:71" ht="15" customHeight="1" x14ac:dyDescent="0.3">
      <c r="A44" s="103" t="s">
        <v>321</v>
      </c>
      <c r="B44" s="103">
        <v>2131</v>
      </c>
      <c r="C44" s="104" t="s">
        <v>322</v>
      </c>
      <c r="D44" s="105"/>
      <c r="E44" s="104" t="s">
        <v>186</v>
      </c>
      <c r="F44" s="104" t="s">
        <v>315</v>
      </c>
      <c r="G44" s="104" t="s">
        <v>323</v>
      </c>
      <c r="H44" s="106" t="s">
        <v>317</v>
      </c>
      <c r="I44" s="106"/>
      <c r="J44" s="12" t="s">
        <v>202</v>
      </c>
      <c r="K44" s="13">
        <v>44361</v>
      </c>
      <c r="L44" s="14" t="s">
        <v>28</v>
      </c>
      <c r="M44" s="15">
        <f t="shared" si="1"/>
        <v>30</v>
      </c>
      <c r="N44" s="15">
        <f t="shared" si="2"/>
        <v>21</v>
      </c>
      <c r="O44" s="15">
        <f t="shared" si="3"/>
        <v>21</v>
      </c>
      <c r="P44" s="15">
        <f t="shared" si="4"/>
        <v>0</v>
      </c>
      <c r="Q44" s="15">
        <f t="shared" si="5"/>
        <v>8</v>
      </c>
      <c r="R44" s="15">
        <f t="shared" si="6"/>
        <v>0</v>
      </c>
      <c r="S44" s="15">
        <f t="shared" si="7"/>
        <v>1</v>
      </c>
      <c r="T44" s="15">
        <f t="shared" si="8"/>
        <v>0</v>
      </c>
      <c r="U44" s="15">
        <f t="shared" si="9"/>
        <v>1</v>
      </c>
      <c r="V44" s="16">
        <f t="shared" si="10"/>
        <v>0</v>
      </c>
      <c r="W44" s="15">
        <f t="shared" si="11"/>
        <v>6</v>
      </c>
      <c r="X44" s="17">
        <f t="shared" si="12"/>
        <v>0</v>
      </c>
      <c r="Y44" s="17">
        <f t="shared" si="13"/>
        <v>0</v>
      </c>
      <c r="Z44" s="16">
        <f t="shared" si="14"/>
        <v>1</v>
      </c>
      <c r="AA44" s="18" t="s">
        <v>30</v>
      </c>
      <c r="AB44" s="32" t="s">
        <v>32</v>
      </c>
      <c r="AC44" s="32" t="s">
        <v>32</v>
      </c>
      <c r="AD44" s="30" t="s">
        <v>31</v>
      </c>
      <c r="AE44" s="30" t="s">
        <v>31</v>
      </c>
      <c r="AF44" s="32" t="s">
        <v>30</v>
      </c>
      <c r="AG44" s="32" t="s">
        <v>32</v>
      </c>
      <c r="AH44" s="32" t="s">
        <v>32</v>
      </c>
      <c r="AI44" s="32" t="s">
        <v>30</v>
      </c>
      <c r="AJ44" s="32" t="s">
        <v>32</v>
      </c>
      <c r="AK44" s="30" t="s">
        <v>31</v>
      </c>
      <c r="AL44" s="30" t="s">
        <v>31</v>
      </c>
      <c r="AM44" s="18" t="s">
        <v>30</v>
      </c>
      <c r="AN44" s="32" t="s">
        <v>30</v>
      </c>
      <c r="AO44" s="123" t="s">
        <v>113</v>
      </c>
      <c r="AP44" s="32" t="s">
        <v>30</v>
      </c>
      <c r="AQ44" s="32" t="s">
        <v>32</v>
      </c>
      <c r="AR44" s="30" t="s">
        <v>31</v>
      </c>
      <c r="AS44" s="30" t="s">
        <v>31</v>
      </c>
      <c r="AT44" s="32" t="s">
        <v>30</v>
      </c>
      <c r="AU44" s="32" t="s">
        <v>30</v>
      </c>
      <c r="AV44" s="32" t="s">
        <v>30</v>
      </c>
      <c r="AW44" s="32" t="s">
        <v>30</v>
      </c>
      <c r="AX44" s="32" t="s">
        <v>30</v>
      </c>
      <c r="AY44" s="30" t="s">
        <v>31</v>
      </c>
      <c r="AZ44" s="30" t="s">
        <v>31</v>
      </c>
      <c r="BA44" s="32" t="s">
        <v>30</v>
      </c>
      <c r="BB44" s="32" t="s">
        <v>30</v>
      </c>
      <c r="BC44" s="18" t="s">
        <v>30</v>
      </c>
      <c r="BD44" s="32" t="s">
        <v>30</v>
      </c>
      <c r="BE44" s="18"/>
      <c r="BG44" s="20">
        <f t="shared" si="15"/>
        <v>0</v>
      </c>
      <c r="BH44" s="21"/>
      <c r="BJ44" s="22"/>
      <c r="BN44" s="11"/>
      <c r="BS44" s="11"/>
    </row>
    <row r="45" spans="1:71" ht="15" customHeight="1" x14ac:dyDescent="0.3">
      <c r="A45" s="103" t="s">
        <v>324</v>
      </c>
      <c r="B45" s="103">
        <v>2390</v>
      </c>
      <c r="C45" s="104" t="s">
        <v>325</v>
      </c>
      <c r="D45" s="105"/>
      <c r="E45" s="104" t="s">
        <v>186</v>
      </c>
      <c r="F45" s="104" t="s">
        <v>225</v>
      </c>
      <c r="G45" s="104" t="s">
        <v>326</v>
      </c>
      <c r="H45" s="106" t="s">
        <v>317</v>
      </c>
      <c r="I45" s="106"/>
      <c r="J45" s="12" t="s">
        <v>232</v>
      </c>
      <c r="K45" s="13">
        <v>45635</v>
      </c>
      <c r="L45" s="14" t="s">
        <v>28</v>
      </c>
      <c r="M45" s="15">
        <f t="shared" si="1"/>
        <v>30</v>
      </c>
      <c r="N45" s="15">
        <f t="shared" si="2"/>
        <v>21</v>
      </c>
      <c r="O45" s="15">
        <f t="shared" si="3"/>
        <v>21</v>
      </c>
      <c r="P45" s="15">
        <f t="shared" si="4"/>
        <v>0</v>
      </c>
      <c r="Q45" s="15">
        <f t="shared" si="5"/>
        <v>8</v>
      </c>
      <c r="R45" s="15">
        <f t="shared" si="6"/>
        <v>0</v>
      </c>
      <c r="S45" s="15">
        <f t="shared" si="7"/>
        <v>1</v>
      </c>
      <c r="T45" s="15">
        <f t="shared" si="8"/>
        <v>0</v>
      </c>
      <c r="U45" s="15">
        <f t="shared" si="9"/>
        <v>1</v>
      </c>
      <c r="V45" s="16">
        <f t="shared" si="10"/>
        <v>0</v>
      </c>
      <c r="W45" s="15">
        <f t="shared" si="11"/>
        <v>2</v>
      </c>
      <c r="X45" s="17">
        <f t="shared" si="12"/>
        <v>0</v>
      </c>
      <c r="Y45" s="17">
        <f t="shared" si="13"/>
        <v>0</v>
      </c>
      <c r="Z45" s="16">
        <f t="shared" si="14"/>
        <v>1</v>
      </c>
      <c r="AA45" s="18" t="s">
        <v>30</v>
      </c>
      <c r="AB45" s="32" t="s">
        <v>32</v>
      </c>
      <c r="AC45" s="18" t="s">
        <v>30</v>
      </c>
      <c r="AD45" s="30" t="s">
        <v>31</v>
      </c>
      <c r="AE45" s="30" t="s">
        <v>31</v>
      </c>
      <c r="AF45" s="18" t="s">
        <v>30</v>
      </c>
      <c r="AG45" s="18" t="s">
        <v>30</v>
      </c>
      <c r="AH45" s="18" t="s">
        <v>30</v>
      </c>
      <c r="AI45" s="18" t="s">
        <v>30</v>
      </c>
      <c r="AJ45" s="18" t="s">
        <v>30</v>
      </c>
      <c r="AK45" s="30" t="s">
        <v>31</v>
      </c>
      <c r="AL45" s="30" t="s">
        <v>31</v>
      </c>
      <c r="AM45" s="18" t="s">
        <v>30</v>
      </c>
      <c r="AN45" s="18" t="s">
        <v>30</v>
      </c>
      <c r="AO45" s="18" t="s">
        <v>30</v>
      </c>
      <c r="AP45" s="18" t="s">
        <v>30</v>
      </c>
      <c r="AQ45" s="18" t="s">
        <v>30</v>
      </c>
      <c r="AR45" s="30" t="s">
        <v>31</v>
      </c>
      <c r="AS45" s="30" t="s">
        <v>31</v>
      </c>
      <c r="AT45" s="18" t="s">
        <v>30</v>
      </c>
      <c r="AU45" s="18" t="s">
        <v>30</v>
      </c>
      <c r="AV45" s="32" t="s">
        <v>32</v>
      </c>
      <c r="AW45" s="18" t="s">
        <v>30</v>
      </c>
      <c r="AX45" s="18" t="s">
        <v>30</v>
      </c>
      <c r="AY45" s="30" t="s">
        <v>31</v>
      </c>
      <c r="AZ45" s="30" t="s">
        <v>31</v>
      </c>
      <c r="BA45" s="18" t="s">
        <v>30</v>
      </c>
      <c r="BB45" s="18" t="s">
        <v>30</v>
      </c>
      <c r="BC45" s="123" t="s">
        <v>113</v>
      </c>
      <c r="BD45" s="18" t="s">
        <v>30</v>
      </c>
      <c r="BE45" s="18"/>
      <c r="BG45" s="20">
        <f t="shared" si="15"/>
        <v>0</v>
      </c>
      <c r="BH45" s="21"/>
      <c r="BJ45" s="22"/>
      <c r="BS45" s="11"/>
    </row>
    <row r="46" spans="1:71" x14ac:dyDescent="0.3">
      <c r="A46" s="103" t="s">
        <v>327</v>
      </c>
      <c r="B46" s="103"/>
      <c r="C46" s="104" t="s">
        <v>328</v>
      </c>
      <c r="D46" s="105"/>
      <c r="E46" s="104" t="s">
        <v>186</v>
      </c>
      <c r="F46" s="104" t="s">
        <v>199</v>
      </c>
      <c r="G46" s="104" t="s">
        <v>329</v>
      </c>
      <c r="H46" s="106" t="s">
        <v>317</v>
      </c>
      <c r="I46" s="106"/>
      <c r="J46" s="12" t="s">
        <v>202</v>
      </c>
      <c r="K46" s="13">
        <v>46069</v>
      </c>
      <c r="L46" s="14" t="s">
        <v>28</v>
      </c>
      <c r="M46" s="15">
        <f t="shared" si="1"/>
        <v>30</v>
      </c>
      <c r="N46" s="15">
        <f t="shared" si="2"/>
        <v>22</v>
      </c>
      <c r="O46" s="15">
        <f t="shared" si="3"/>
        <v>22</v>
      </c>
      <c r="P46" s="15">
        <f t="shared" si="4"/>
        <v>0</v>
      </c>
      <c r="Q46" s="15">
        <f t="shared" si="5"/>
        <v>8</v>
      </c>
      <c r="R46" s="15">
        <f t="shared" si="6"/>
        <v>0</v>
      </c>
      <c r="S46" s="15">
        <f t="shared" si="7"/>
        <v>0</v>
      </c>
      <c r="T46" s="15">
        <f t="shared" si="8"/>
        <v>0</v>
      </c>
      <c r="U46" s="15">
        <f t="shared" si="9"/>
        <v>0</v>
      </c>
      <c r="V46" s="16">
        <f t="shared" si="10"/>
        <v>0</v>
      </c>
      <c r="W46" s="15">
        <f t="shared" si="11"/>
        <v>0</v>
      </c>
      <c r="X46" s="17">
        <f t="shared" si="12"/>
        <v>0</v>
      </c>
      <c r="Y46" s="17">
        <f t="shared" si="13"/>
        <v>0</v>
      </c>
      <c r="Z46" s="16">
        <f t="shared" si="14"/>
        <v>0</v>
      </c>
      <c r="AA46" s="18" t="s">
        <v>30</v>
      </c>
      <c r="AB46" s="18" t="s">
        <v>30</v>
      </c>
      <c r="AC46" s="18" t="s">
        <v>30</v>
      </c>
      <c r="AD46" s="30" t="s">
        <v>31</v>
      </c>
      <c r="AE46" s="30" t="s">
        <v>31</v>
      </c>
      <c r="AF46" s="18" t="s">
        <v>30</v>
      </c>
      <c r="AG46" s="18" t="s">
        <v>30</v>
      </c>
      <c r="AH46" s="18" t="s">
        <v>30</v>
      </c>
      <c r="AI46" s="18" t="s">
        <v>30</v>
      </c>
      <c r="AJ46" s="18" t="s">
        <v>30</v>
      </c>
      <c r="AK46" s="30" t="s">
        <v>31</v>
      </c>
      <c r="AL46" s="30" t="s">
        <v>31</v>
      </c>
      <c r="AM46" s="18" t="s">
        <v>30</v>
      </c>
      <c r="AN46" s="18" t="s">
        <v>30</v>
      </c>
      <c r="AO46" s="18" t="s">
        <v>30</v>
      </c>
      <c r="AP46" s="18" t="s">
        <v>30</v>
      </c>
      <c r="AQ46" s="18" t="s">
        <v>30</v>
      </c>
      <c r="AR46" s="30" t="s">
        <v>31</v>
      </c>
      <c r="AS46" s="30" t="s">
        <v>31</v>
      </c>
      <c r="AT46" s="18" t="s">
        <v>30</v>
      </c>
      <c r="AU46" s="18" t="s">
        <v>30</v>
      </c>
      <c r="AV46" s="18" t="s">
        <v>30</v>
      </c>
      <c r="AW46" s="18" t="s">
        <v>30</v>
      </c>
      <c r="AX46" s="18" t="s">
        <v>30</v>
      </c>
      <c r="AY46" s="30" t="s">
        <v>31</v>
      </c>
      <c r="AZ46" s="30" t="s">
        <v>31</v>
      </c>
      <c r="BA46" s="18" t="s">
        <v>30</v>
      </c>
      <c r="BB46" s="18" t="s">
        <v>30</v>
      </c>
      <c r="BC46" s="18" t="s">
        <v>30</v>
      </c>
      <c r="BD46" s="18" t="s">
        <v>30</v>
      </c>
      <c r="BE46" s="18"/>
      <c r="BG46" s="20">
        <f t="shared" si="15"/>
        <v>0</v>
      </c>
      <c r="BH46" s="21"/>
      <c r="BJ46" s="22"/>
      <c r="BS46" s="11"/>
    </row>
    <row r="47" spans="1:71" x14ac:dyDescent="0.3">
      <c r="A47" s="103" t="s">
        <v>330</v>
      </c>
      <c r="B47" s="103"/>
      <c r="C47" s="104" t="s">
        <v>331</v>
      </c>
      <c r="D47" s="105"/>
      <c r="E47" s="104" t="s">
        <v>186</v>
      </c>
      <c r="F47" s="152" t="s">
        <v>225</v>
      </c>
      <c r="G47" s="104" t="s">
        <v>332</v>
      </c>
      <c r="H47" s="106" t="s">
        <v>317</v>
      </c>
      <c r="I47" s="106"/>
      <c r="J47" s="12" t="s">
        <v>202</v>
      </c>
      <c r="K47" s="13">
        <v>46069</v>
      </c>
      <c r="L47" s="14" t="s">
        <v>28</v>
      </c>
      <c r="M47" s="15">
        <f t="shared" si="1"/>
        <v>30</v>
      </c>
      <c r="N47" s="15">
        <f t="shared" si="2"/>
        <v>22</v>
      </c>
      <c r="O47" s="15">
        <f t="shared" si="3"/>
        <v>20</v>
      </c>
      <c r="P47" s="15">
        <f t="shared" si="4"/>
        <v>0</v>
      </c>
      <c r="Q47" s="15">
        <f t="shared" si="5"/>
        <v>8</v>
      </c>
      <c r="R47" s="15">
        <f t="shared" si="6"/>
        <v>2</v>
      </c>
      <c r="S47" s="15">
        <f t="shared" si="7"/>
        <v>0</v>
      </c>
      <c r="T47" s="15">
        <f t="shared" si="8"/>
        <v>0</v>
      </c>
      <c r="U47" s="15">
        <f t="shared" si="9"/>
        <v>0</v>
      </c>
      <c r="V47" s="16">
        <f t="shared" si="10"/>
        <v>2</v>
      </c>
      <c r="W47" s="15">
        <f t="shared" si="11"/>
        <v>0</v>
      </c>
      <c r="X47" s="17">
        <f t="shared" si="12"/>
        <v>0</v>
      </c>
      <c r="Y47" s="17">
        <f t="shared" si="13"/>
        <v>0</v>
      </c>
      <c r="Z47" s="16">
        <f t="shared" si="14"/>
        <v>2</v>
      </c>
      <c r="AA47" s="18" t="s">
        <v>30</v>
      </c>
      <c r="AB47" s="18" t="s">
        <v>30</v>
      </c>
      <c r="AC47" s="18" t="s">
        <v>30</v>
      </c>
      <c r="AD47" s="30" t="s">
        <v>31</v>
      </c>
      <c r="AE47" s="30" t="s">
        <v>31</v>
      </c>
      <c r="AF47" s="18" t="s">
        <v>30</v>
      </c>
      <c r="AG47" s="18" t="s">
        <v>30</v>
      </c>
      <c r="AH47" s="18" t="s">
        <v>30</v>
      </c>
      <c r="AI47" s="18" t="s">
        <v>30</v>
      </c>
      <c r="AJ47" s="18" t="s">
        <v>30</v>
      </c>
      <c r="AK47" s="30" t="s">
        <v>31</v>
      </c>
      <c r="AL47" s="30" t="s">
        <v>31</v>
      </c>
      <c r="AM47" s="18" t="s">
        <v>30</v>
      </c>
      <c r="AN47" s="18" t="s">
        <v>30</v>
      </c>
      <c r="AO47" s="18" t="s">
        <v>30</v>
      </c>
      <c r="AP47" s="18" t="s">
        <v>30</v>
      </c>
      <c r="AQ47" s="18" t="s">
        <v>30</v>
      </c>
      <c r="AR47" s="30" t="s">
        <v>31</v>
      </c>
      <c r="AS47" s="30" t="s">
        <v>31</v>
      </c>
      <c r="AT47" s="31" t="s">
        <v>29</v>
      </c>
      <c r="AU47" s="18" t="s">
        <v>30</v>
      </c>
      <c r="AV47" s="18" t="s">
        <v>30</v>
      </c>
      <c r="AW47" s="18" t="s">
        <v>30</v>
      </c>
      <c r="AX47" s="18" t="s">
        <v>30</v>
      </c>
      <c r="AY47" s="30" t="s">
        <v>31</v>
      </c>
      <c r="AZ47" s="30" t="s">
        <v>31</v>
      </c>
      <c r="BA47" s="31" t="s">
        <v>29</v>
      </c>
      <c r="BB47" s="18" t="s">
        <v>30</v>
      </c>
      <c r="BC47" s="18" t="s">
        <v>30</v>
      </c>
      <c r="BD47" s="18" t="s">
        <v>30</v>
      </c>
      <c r="BE47" s="18"/>
      <c r="BG47" s="20">
        <f t="shared" si="15"/>
        <v>0</v>
      </c>
      <c r="BH47" s="21"/>
      <c r="BJ47" s="22"/>
      <c r="BS47" s="11"/>
    </row>
    <row r="48" spans="1:71" ht="15" customHeight="1" x14ac:dyDescent="0.3">
      <c r="A48" s="103" t="s">
        <v>333</v>
      </c>
      <c r="B48" s="103">
        <v>2347</v>
      </c>
      <c r="C48" s="104" t="s">
        <v>334</v>
      </c>
      <c r="D48" s="105"/>
      <c r="E48" s="104" t="s">
        <v>209</v>
      </c>
      <c r="F48" s="104" t="s">
        <v>225</v>
      </c>
      <c r="G48" s="104" t="s">
        <v>335</v>
      </c>
      <c r="H48" s="106" t="s">
        <v>317</v>
      </c>
      <c r="I48" s="106"/>
      <c r="J48" s="12" t="s">
        <v>202</v>
      </c>
      <c r="K48" s="13">
        <v>45047</v>
      </c>
      <c r="L48" s="14" t="s">
        <v>28</v>
      </c>
      <c r="M48" s="15">
        <f t="shared" si="1"/>
        <v>30</v>
      </c>
      <c r="N48" s="15">
        <f t="shared" si="2"/>
        <v>22</v>
      </c>
      <c r="O48" s="15">
        <f t="shared" si="3"/>
        <v>22</v>
      </c>
      <c r="P48" s="15">
        <f t="shared" si="4"/>
        <v>0</v>
      </c>
      <c r="Q48" s="15">
        <f t="shared" si="5"/>
        <v>8</v>
      </c>
      <c r="R48" s="15">
        <f t="shared" si="6"/>
        <v>0</v>
      </c>
      <c r="S48" s="15">
        <f t="shared" si="7"/>
        <v>0</v>
      </c>
      <c r="T48" s="15">
        <f t="shared" si="8"/>
        <v>0</v>
      </c>
      <c r="U48" s="15">
        <f t="shared" si="9"/>
        <v>0</v>
      </c>
      <c r="V48" s="16">
        <f t="shared" si="10"/>
        <v>0</v>
      </c>
      <c r="W48" s="15">
        <f t="shared" si="11"/>
        <v>3</v>
      </c>
      <c r="X48" s="17">
        <f t="shared" si="12"/>
        <v>0</v>
      </c>
      <c r="Y48" s="17">
        <f t="shared" si="13"/>
        <v>0</v>
      </c>
      <c r="Z48" s="16">
        <f t="shared" si="14"/>
        <v>0</v>
      </c>
      <c r="AA48" s="18" t="s">
        <v>30</v>
      </c>
      <c r="AB48" s="18" t="s">
        <v>30</v>
      </c>
      <c r="AC48" s="18" t="s">
        <v>30</v>
      </c>
      <c r="AD48" s="30" t="s">
        <v>31</v>
      </c>
      <c r="AE48" s="30" t="s">
        <v>31</v>
      </c>
      <c r="AF48" s="18" t="s">
        <v>30</v>
      </c>
      <c r="AG48" s="32" t="s">
        <v>32</v>
      </c>
      <c r="AH48" s="32" t="s">
        <v>32</v>
      </c>
      <c r="AI48" s="18" t="s">
        <v>30</v>
      </c>
      <c r="AJ48" s="18" t="s">
        <v>30</v>
      </c>
      <c r="AK48" s="30" t="s">
        <v>31</v>
      </c>
      <c r="AL48" s="30" t="s">
        <v>31</v>
      </c>
      <c r="AM48" s="18" t="s">
        <v>30</v>
      </c>
      <c r="AN48" s="18" t="s">
        <v>30</v>
      </c>
      <c r="AO48" s="18" t="s">
        <v>30</v>
      </c>
      <c r="AP48" s="18" t="s">
        <v>30</v>
      </c>
      <c r="AQ48" s="32" t="s">
        <v>32</v>
      </c>
      <c r="AR48" s="30" t="s">
        <v>31</v>
      </c>
      <c r="AS48" s="30" t="s">
        <v>31</v>
      </c>
      <c r="AT48" s="18" t="s">
        <v>30</v>
      </c>
      <c r="AU48" s="18" t="s">
        <v>30</v>
      </c>
      <c r="AV48" s="18" t="s">
        <v>30</v>
      </c>
      <c r="AW48" s="18" t="s">
        <v>30</v>
      </c>
      <c r="AX48" s="18" t="s">
        <v>30</v>
      </c>
      <c r="AY48" s="30" t="s">
        <v>31</v>
      </c>
      <c r="AZ48" s="30" t="s">
        <v>31</v>
      </c>
      <c r="BA48" s="18" t="s">
        <v>30</v>
      </c>
      <c r="BB48" s="18" t="s">
        <v>30</v>
      </c>
      <c r="BC48" s="18" t="s">
        <v>30</v>
      </c>
      <c r="BD48" s="18" t="s">
        <v>30</v>
      </c>
      <c r="BE48" s="18"/>
      <c r="BG48" s="20">
        <f t="shared" si="15"/>
        <v>0</v>
      </c>
      <c r="BH48" s="21"/>
      <c r="BJ48" s="22"/>
      <c r="BN48" s="11"/>
      <c r="BS48" s="11"/>
    </row>
    <row r="49" spans="1:71" ht="15" customHeight="1" x14ac:dyDescent="0.3">
      <c r="A49" s="103" t="s">
        <v>336</v>
      </c>
      <c r="B49" s="103">
        <v>2386</v>
      </c>
      <c r="C49" s="104" t="s">
        <v>337</v>
      </c>
      <c r="D49" s="105"/>
      <c r="E49" s="104" t="s">
        <v>209</v>
      </c>
      <c r="F49" s="104" t="s">
        <v>225</v>
      </c>
      <c r="G49" s="104" t="s">
        <v>338</v>
      </c>
      <c r="H49" s="106" t="s">
        <v>317</v>
      </c>
      <c r="I49" s="106"/>
      <c r="J49" s="12" t="s">
        <v>202</v>
      </c>
      <c r="K49" s="13">
        <v>45573</v>
      </c>
      <c r="L49" s="14" t="s">
        <v>28</v>
      </c>
      <c r="M49" s="15">
        <f t="shared" si="1"/>
        <v>30</v>
      </c>
      <c r="N49" s="15">
        <f t="shared" si="2"/>
        <v>19</v>
      </c>
      <c r="O49" s="15">
        <f t="shared" si="3"/>
        <v>19</v>
      </c>
      <c r="P49" s="15">
        <f t="shared" si="4"/>
        <v>3</v>
      </c>
      <c r="Q49" s="15">
        <f t="shared" si="5"/>
        <v>8</v>
      </c>
      <c r="R49" s="15">
        <f t="shared" si="6"/>
        <v>0</v>
      </c>
      <c r="S49" s="15">
        <f t="shared" si="7"/>
        <v>0</v>
      </c>
      <c r="T49" s="15">
        <f t="shared" si="8"/>
        <v>0</v>
      </c>
      <c r="U49" s="15">
        <f t="shared" si="9"/>
        <v>3</v>
      </c>
      <c r="V49" s="16">
        <f t="shared" si="10"/>
        <v>0</v>
      </c>
      <c r="W49" s="15">
        <f t="shared" si="11"/>
        <v>0</v>
      </c>
      <c r="X49" s="17">
        <f t="shared" si="12"/>
        <v>0</v>
      </c>
      <c r="Y49" s="17">
        <f t="shared" si="13"/>
        <v>0</v>
      </c>
      <c r="Z49" s="16">
        <f t="shared" si="14"/>
        <v>3</v>
      </c>
      <c r="AA49" s="30" t="s">
        <v>108</v>
      </c>
      <c r="AB49" s="30" t="s">
        <v>108</v>
      </c>
      <c r="AC49" s="30" t="s">
        <v>108</v>
      </c>
      <c r="AD49" s="30" t="s">
        <v>31</v>
      </c>
      <c r="AE49" s="30" t="s">
        <v>31</v>
      </c>
      <c r="AF49" s="18" t="s">
        <v>30</v>
      </c>
      <c r="AG49" s="18" t="s">
        <v>30</v>
      </c>
      <c r="AH49" s="18" t="s">
        <v>30</v>
      </c>
      <c r="AI49" s="18" t="s">
        <v>30</v>
      </c>
      <c r="AJ49" s="18" t="s">
        <v>30</v>
      </c>
      <c r="AK49" s="30" t="s">
        <v>31</v>
      </c>
      <c r="AL49" s="30" t="s">
        <v>31</v>
      </c>
      <c r="AM49" s="18" t="s">
        <v>30</v>
      </c>
      <c r="AN49" s="18" t="s">
        <v>30</v>
      </c>
      <c r="AO49" s="18" t="s">
        <v>30</v>
      </c>
      <c r="AP49" s="18" t="s">
        <v>30</v>
      </c>
      <c r="AQ49" s="18" t="s">
        <v>30</v>
      </c>
      <c r="AR49" s="30" t="s">
        <v>31</v>
      </c>
      <c r="AS49" s="30" t="s">
        <v>31</v>
      </c>
      <c r="AT49" s="18" t="s">
        <v>30</v>
      </c>
      <c r="AU49" s="18" t="s">
        <v>30</v>
      </c>
      <c r="AV49" s="18" t="s">
        <v>30</v>
      </c>
      <c r="AW49" s="18" t="s">
        <v>30</v>
      </c>
      <c r="AX49" s="18" t="s">
        <v>30</v>
      </c>
      <c r="AY49" s="30" t="s">
        <v>31</v>
      </c>
      <c r="AZ49" s="30" t="s">
        <v>31</v>
      </c>
      <c r="BA49" s="18" t="s">
        <v>30</v>
      </c>
      <c r="BB49" s="18" t="s">
        <v>30</v>
      </c>
      <c r="BC49" s="18" t="s">
        <v>30</v>
      </c>
      <c r="BD49" s="18" t="s">
        <v>30</v>
      </c>
      <c r="BE49" s="18"/>
      <c r="BG49" s="20">
        <f t="shared" si="15"/>
        <v>0</v>
      </c>
      <c r="BH49" s="21"/>
      <c r="BJ49" s="22"/>
      <c r="BN49" s="11"/>
      <c r="BS49" s="11"/>
    </row>
    <row r="50" spans="1:71" x14ac:dyDescent="0.3">
      <c r="A50" s="103" t="s">
        <v>342</v>
      </c>
      <c r="B50" s="103">
        <v>2400</v>
      </c>
      <c r="C50" s="104" t="s">
        <v>343</v>
      </c>
      <c r="D50" s="105"/>
      <c r="E50" s="104" t="s">
        <v>209</v>
      </c>
      <c r="F50" s="104" t="s">
        <v>225</v>
      </c>
      <c r="G50" s="104" t="s">
        <v>338</v>
      </c>
      <c r="H50" s="106" t="s">
        <v>317</v>
      </c>
      <c r="I50" s="106"/>
      <c r="J50" s="12" t="s">
        <v>232</v>
      </c>
      <c r="K50" s="13">
        <v>45909</v>
      </c>
      <c r="L50" s="14" t="s">
        <v>28</v>
      </c>
      <c r="M50" s="15">
        <f t="shared" si="1"/>
        <v>30</v>
      </c>
      <c r="N50" s="15">
        <f t="shared" si="2"/>
        <v>20</v>
      </c>
      <c r="O50" s="15">
        <f t="shared" si="3"/>
        <v>18</v>
      </c>
      <c r="P50" s="15">
        <f t="shared" si="4"/>
        <v>2</v>
      </c>
      <c r="Q50" s="15">
        <f t="shared" si="5"/>
        <v>8</v>
      </c>
      <c r="R50" s="15">
        <f t="shared" si="6"/>
        <v>2</v>
      </c>
      <c r="S50" s="15">
        <f t="shared" si="7"/>
        <v>0</v>
      </c>
      <c r="T50" s="15">
        <f t="shared" si="8"/>
        <v>0</v>
      </c>
      <c r="U50" s="15">
        <f t="shared" si="9"/>
        <v>2</v>
      </c>
      <c r="V50" s="16">
        <f t="shared" si="10"/>
        <v>2</v>
      </c>
      <c r="W50" s="15">
        <f t="shared" si="11"/>
        <v>8</v>
      </c>
      <c r="X50" s="17">
        <f t="shared" si="12"/>
        <v>0</v>
      </c>
      <c r="Y50" s="17">
        <f t="shared" si="13"/>
        <v>0</v>
      </c>
      <c r="Z50" s="16">
        <f t="shared" si="14"/>
        <v>4</v>
      </c>
      <c r="AA50" s="30" t="s">
        <v>108</v>
      </c>
      <c r="AB50" s="30" t="s">
        <v>108</v>
      </c>
      <c r="AC50" s="18" t="s">
        <v>30</v>
      </c>
      <c r="AD50" s="30" t="s">
        <v>31</v>
      </c>
      <c r="AE50" s="30" t="s">
        <v>31</v>
      </c>
      <c r="AF50" s="31" t="s">
        <v>29</v>
      </c>
      <c r="AG50" s="31" t="s">
        <v>29</v>
      </c>
      <c r="AH50" s="32" t="s">
        <v>32</v>
      </c>
      <c r="AI50" s="32" t="s">
        <v>32</v>
      </c>
      <c r="AJ50" s="18" t="s">
        <v>30</v>
      </c>
      <c r="AK50" s="30" t="s">
        <v>31</v>
      </c>
      <c r="AL50" s="30" t="s">
        <v>31</v>
      </c>
      <c r="AM50" s="18" t="s">
        <v>30</v>
      </c>
      <c r="AN50" s="18" t="s">
        <v>30</v>
      </c>
      <c r="AO50" s="32" t="s">
        <v>32</v>
      </c>
      <c r="AP50" s="32" t="s">
        <v>32</v>
      </c>
      <c r="AQ50" s="32" t="s">
        <v>32</v>
      </c>
      <c r="AR50" s="30" t="s">
        <v>31</v>
      </c>
      <c r="AS50" s="30" t="s">
        <v>31</v>
      </c>
      <c r="AT50" s="18" t="s">
        <v>30</v>
      </c>
      <c r="AU50" s="32" t="s">
        <v>32</v>
      </c>
      <c r="AV50" s="32" t="s">
        <v>32</v>
      </c>
      <c r="AW50" s="18" t="s">
        <v>30</v>
      </c>
      <c r="AX50" s="18" t="s">
        <v>30</v>
      </c>
      <c r="AY50" s="30" t="s">
        <v>31</v>
      </c>
      <c r="AZ50" s="30" t="s">
        <v>31</v>
      </c>
      <c r="BA50" s="18" t="s">
        <v>30</v>
      </c>
      <c r="BB50" s="18" t="s">
        <v>30</v>
      </c>
      <c r="BC50" s="32" t="s">
        <v>32</v>
      </c>
      <c r="BD50" s="18" t="s">
        <v>30</v>
      </c>
      <c r="BE50" s="18"/>
      <c r="BG50" s="20">
        <f t="shared" si="15"/>
        <v>0</v>
      </c>
      <c r="BH50" s="21"/>
      <c r="BJ50" s="22"/>
      <c r="BS50" s="11"/>
    </row>
    <row r="51" spans="1:71" ht="15" customHeight="1" x14ac:dyDescent="0.3">
      <c r="A51" s="103" t="s">
        <v>339</v>
      </c>
      <c r="B51" s="103">
        <v>2396</v>
      </c>
      <c r="C51" s="104" t="s">
        <v>340</v>
      </c>
      <c r="D51" s="105"/>
      <c r="E51" s="104" t="s">
        <v>209</v>
      </c>
      <c r="F51" s="104" t="s">
        <v>225</v>
      </c>
      <c r="G51" s="104" t="s">
        <v>341</v>
      </c>
      <c r="H51" s="106" t="s">
        <v>317</v>
      </c>
      <c r="I51" s="106"/>
      <c r="J51" s="12" t="s">
        <v>202</v>
      </c>
      <c r="K51" s="13">
        <v>45834</v>
      </c>
      <c r="L51" s="14" t="s">
        <v>28</v>
      </c>
      <c r="M51" s="15">
        <f>N51+Q51+U51</f>
        <v>30</v>
      </c>
      <c r="N51" s="15">
        <f>O51+R51+(COUNTIF(AA51:BE51,"P/2")/2)+(COUNTIF(AA51:BE51,"TR-P/2")/2)</f>
        <v>22</v>
      </c>
      <c r="O51" s="15">
        <f>COUNTIF(AA51:BE51,"P")+COUNTIF(AA51:BE51,"RP")+COUNTIF(AA51:BE51,"UT-RP")+COUNTIF(AA51:BE51,"AT-RP")+COUNTIF(AA51:BE51,"AT")+COUNTIF(AA51:BE51,"UT")+COUNTIF(AA51:BE51,"MU")+COUNTIF(AA51:BE51,"AT-MU")+COUNTIF(AA51:BE51,"UT-MU")+COUNTIF(AA51:BE51,"EL")+COUNTIF(AA51:BE51,"UT-EL")+COUNTIF(AA51:BE51,"AT-EL")+COUNTIF(AA51:BE51,"EL-MU")+COUNTIF(AA51:BE51,"TR")+COUNTIF(AA51:BE51,"TR-MU")+COUNTIF(AA51:BE51,"TR-EL")+COUNTIF(AA51:BE51,"TR-AT")+COUNTIF(AA51:BE51,"TR-UT")+COUNTIF(AA51:BE51,"TR-P")+(COUNTIF(AA51:BE51,"P/2")/2)</f>
        <v>22</v>
      </c>
      <c r="P51" s="15">
        <f>COUNTIF(AA51:BE51,"Leave")</f>
        <v>0</v>
      </c>
      <c r="Q51" s="15">
        <f>COUNTIF(AA51:BE51,"Off")+COUNTIF(AA51:BE51,"TR-Off")</f>
        <v>8</v>
      </c>
      <c r="R51" s="15">
        <f>COUNTIF(AA51:BE51,"NCNS")+COUNTIF(AA51:BE51,"A")+COUNTIF(AA51:BE51,"U")+COUNTIF(AA51:BE51,"SL")+COUNTIF(AA51:BE51,"UC")+COUNTIF(AA51:BE51,"TR-UC")+COUNTIF(AA51:BE51,"TR-U")+COUNTIF(AA51:BE51,"TR-NCNS")</f>
        <v>0</v>
      </c>
      <c r="S51" s="15">
        <f>(COUNTIF(AA51:BE51,"A")+(COUNTIF(AA51:BE51,"CL")+(COUNTIF(AA51:BE51,"SL"))))</f>
        <v>0</v>
      </c>
      <c r="T51" s="15">
        <f>COUNTIF(AA51:BE51,"EL")+COUNTIF(AA51:BE51,"AT-EL")+COUNTIF(AA51:BE51,"UT-EL")+COUNTIF(AA51:BE51,"EL-MU")++COUNTIF(AA51:BE51,"TR-EL")</f>
        <v>0</v>
      </c>
      <c r="U51" s="15">
        <f>(COUNTIF(AA51:BE51,"Leave")+(COUNTIF(AA51:BE51,"CL")+(COUNTIF(AA51:BE51,"AU")))+(COUNTIF(AA51:BE51,"TR-AU"))+(COUNTIF(AA51:BE51,"ML")))</f>
        <v>0</v>
      </c>
      <c r="V51" s="16">
        <f>COUNTIF(AA51:BE51,"AU")+COUNTIF(AA51:BE51,"U")+COUNTIF(AA51:BE51,"UC")+COUNTIF(AA51:BE51,"NCNS")+COUNTIF(AA51:BE51,"TR-AU")+COUNTIF(AA51:BE51,"TR-U")+COUNTIF(AA51:BE51,"TR-UC")+COUNTIF(AA51:BE51,"TR-NCNS")+(COUNTIF(AA51:BE51,"P/2")/2)+(COUNTIF(AA51:BE51,"TR-P/2")/2)</f>
        <v>0</v>
      </c>
      <c r="W51" s="15">
        <f>COUNTIF(AA51:BE51,"AT-RP")+COUNTIF(AA51:BE51,"AT")+COUNTIF(AA51:BE51,"AT-MU")+COUNTIF(AA51:BE51,"AT-EL")+COUNTIF(AA51:BE51,"TR-AT")+COUNTIF(AA51:BE51,"UT-RP")+COUNTIF(AA51:BE51,"UT")+COUNTIF(AA51:BE51,"UT-MU")+COUNTIF(AA51:BE51,"UT-EL")+COUNTIF(AA51:BE51,"TR-UT")</f>
        <v>0</v>
      </c>
      <c r="X51" s="17">
        <f>COUNTIF(AA51:BE51,"MU")+COUNTIF(AA51:BE51,"UT-MU")+COUNTIF(AA51:BE51,"EL-MU")+COUNTIF(AA51:BE51,"TR-MU")</f>
        <v>0</v>
      </c>
      <c r="Y51" s="17">
        <f>COUNTIF(AA51:BE51,"ML")</f>
        <v>0</v>
      </c>
      <c r="Z51" s="16">
        <f>V51+S51+P51+Y51</f>
        <v>0</v>
      </c>
      <c r="AA51" s="18" t="s">
        <v>30</v>
      </c>
      <c r="AB51" s="18" t="s">
        <v>30</v>
      </c>
      <c r="AC51" s="18" t="s">
        <v>30</v>
      </c>
      <c r="AD51" s="30" t="s">
        <v>31</v>
      </c>
      <c r="AE51" s="30" t="s">
        <v>31</v>
      </c>
      <c r="AF51" s="18" t="s">
        <v>30</v>
      </c>
      <c r="AG51" s="18" t="s">
        <v>30</v>
      </c>
      <c r="AH51" s="18" t="s">
        <v>30</v>
      </c>
      <c r="AI51" s="18" t="s">
        <v>30</v>
      </c>
      <c r="AJ51" s="18" t="s">
        <v>30</v>
      </c>
      <c r="AK51" s="30" t="s">
        <v>31</v>
      </c>
      <c r="AL51" s="30" t="s">
        <v>31</v>
      </c>
      <c r="AM51" s="18" t="s">
        <v>30</v>
      </c>
      <c r="AN51" s="18" t="s">
        <v>30</v>
      </c>
      <c r="AO51" s="18" t="s">
        <v>30</v>
      </c>
      <c r="AP51" s="18" t="s">
        <v>30</v>
      </c>
      <c r="AQ51" s="18" t="s">
        <v>30</v>
      </c>
      <c r="AR51" s="30" t="s">
        <v>31</v>
      </c>
      <c r="AS51" s="30" t="s">
        <v>31</v>
      </c>
      <c r="AT51" s="18" t="s">
        <v>30</v>
      </c>
      <c r="AU51" s="18" t="s">
        <v>30</v>
      </c>
      <c r="AV51" s="18" t="s">
        <v>30</v>
      </c>
      <c r="AW51" s="18" t="s">
        <v>30</v>
      </c>
      <c r="AX51" s="18" t="s">
        <v>30</v>
      </c>
      <c r="AY51" s="30" t="s">
        <v>31</v>
      </c>
      <c r="AZ51" s="30" t="s">
        <v>31</v>
      </c>
      <c r="BA51" s="18" t="s">
        <v>30</v>
      </c>
      <c r="BB51" s="18" t="s">
        <v>30</v>
      </c>
      <c r="BC51" s="18" t="s">
        <v>30</v>
      </c>
      <c r="BD51" s="18" t="s">
        <v>30</v>
      </c>
      <c r="BE51" s="18"/>
      <c r="BG51" s="20">
        <f>COUNTBLANK(AA51:BD51)</f>
        <v>0</v>
      </c>
      <c r="BH51" s="21"/>
      <c r="BJ51" s="22"/>
      <c r="BN51" s="11"/>
      <c r="BS51" s="11"/>
    </row>
    <row r="52" spans="1:71" x14ac:dyDescent="0.3">
      <c r="A52" s="103" t="s">
        <v>344</v>
      </c>
      <c r="B52" s="103"/>
      <c r="C52" s="104" t="s">
        <v>345</v>
      </c>
      <c r="D52" s="105"/>
      <c r="E52" s="104" t="s">
        <v>209</v>
      </c>
      <c r="F52" s="104" t="s">
        <v>225</v>
      </c>
      <c r="G52" s="152" t="s">
        <v>341</v>
      </c>
      <c r="H52" s="106" t="s">
        <v>317</v>
      </c>
      <c r="I52" s="106"/>
      <c r="J52" s="12" t="s">
        <v>232</v>
      </c>
      <c r="K52" s="13">
        <v>45972</v>
      </c>
      <c r="L52" s="14" t="s">
        <v>28</v>
      </c>
      <c r="M52" s="15">
        <f t="shared" si="1"/>
        <v>30</v>
      </c>
      <c r="N52" s="15">
        <f t="shared" si="2"/>
        <v>22</v>
      </c>
      <c r="O52" s="15">
        <f t="shared" si="3"/>
        <v>22</v>
      </c>
      <c r="P52" s="15">
        <f t="shared" si="4"/>
        <v>0</v>
      </c>
      <c r="Q52" s="15">
        <f t="shared" si="5"/>
        <v>8</v>
      </c>
      <c r="R52" s="15">
        <f t="shared" si="6"/>
        <v>0</v>
      </c>
      <c r="S52" s="15">
        <f t="shared" si="7"/>
        <v>0</v>
      </c>
      <c r="T52" s="15">
        <f t="shared" si="8"/>
        <v>0</v>
      </c>
      <c r="U52" s="15">
        <f t="shared" si="9"/>
        <v>0</v>
      </c>
      <c r="V52" s="16">
        <f t="shared" si="10"/>
        <v>0</v>
      </c>
      <c r="W52" s="15">
        <f t="shared" si="11"/>
        <v>0</v>
      </c>
      <c r="X52" s="17">
        <f t="shared" si="12"/>
        <v>0</v>
      </c>
      <c r="Y52" s="17">
        <f t="shared" si="13"/>
        <v>0</v>
      </c>
      <c r="Z52" s="16">
        <f t="shared" si="14"/>
        <v>0</v>
      </c>
      <c r="AA52" s="18" t="s">
        <v>30</v>
      </c>
      <c r="AB52" s="18" t="s">
        <v>30</v>
      </c>
      <c r="AC52" s="18" t="s">
        <v>30</v>
      </c>
      <c r="AD52" s="30" t="s">
        <v>31</v>
      </c>
      <c r="AE52" s="30" t="s">
        <v>31</v>
      </c>
      <c r="AF52" s="18" t="s">
        <v>30</v>
      </c>
      <c r="AG52" s="18" t="s">
        <v>30</v>
      </c>
      <c r="AH52" s="18" t="s">
        <v>30</v>
      </c>
      <c r="AI52" s="18" t="s">
        <v>30</v>
      </c>
      <c r="AJ52" s="18" t="s">
        <v>30</v>
      </c>
      <c r="AK52" s="30" t="s">
        <v>31</v>
      </c>
      <c r="AL52" s="30" t="s">
        <v>31</v>
      </c>
      <c r="AM52" s="18" t="s">
        <v>30</v>
      </c>
      <c r="AN52" s="18" t="s">
        <v>30</v>
      </c>
      <c r="AO52" s="18" t="s">
        <v>30</v>
      </c>
      <c r="AP52" s="18" t="s">
        <v>30</v>
      </c>
      <c r="AQ52" s="18" t="s">
        <v>30</v>
      </c>
      <c r="AR52" s="30" t="s">
        <v>31</v>
      </c>
      <c r="AS52" s="30" t="s">
        <v>31</v>
      </c>
      <c r="AT52" s="18" t="s">
        <v>30</v>
      </c>
      <c r="AU52" s="18" t="s">
        <v>30</v>
      </c>
      <c r="AV52" s="18" t="s">
        <v>30</v>
      </c>
      <c r="AW52" s="18" t="s">
        <v>30</v>
      </c>
      <c r="AX52" s="18" t="s">
        <v>30</v>
      </c>
      <c r="AY52" s="30" t="s">
        <v>31</v>
      </c>
      <c r="AZ52" s="30" t="s">
        <v>31</v>
      </c>
      <c r="BA52" s="18" t="s">
        <v>30</v>
      </c>
      <c r="BB52" s="18" t="s">
        <v>30</v>
      </c>
      <c r="BC52" s="18" t="s">
        <v>30</v>
      </c>
      <c r="BD52" s="18" t="s">
        <v>30</v>
      </c>
      <c r="BE52" s="18"/>
      <c r="BG52" s="20">
        <f t="shared" si="15"/>
        <v>0</v>
      </c>
      <c r="BH52" s="21"/>
      <c r="BJ52" s="22"/>
      <c r="BN52" s="11"/>
      <c r="BS52" s="11"/>
    </row>
    <row r="53" spans="1:71" x14ac:dyDescent="0.3">
      <c r="A53" s="103" t="s">
        <v>347</v>
      </c>
      <c r="B53" s="103"/>
      <c r="C53" s="104" t="s">
        <v>348</v>
      </c>
      <c r="D53" s="105"/>
      <c r="E53" s="104" t="s">
        <v>209</v>
      </c>
      <c r="F53" s="104" t="s">
        <v>225</v>
      </c>
      <c r="G53" s="152" t="s">
        <v>341</v>
      </c>
      <c r="H53" s="106" t="s">
        <v>317</v>
      </c>
      <c r="I53" s="106"/>
      <c r="J53" s="12" t="s">
        <v>202</v>
      </c>
      <c r="K53" s="13">
        <v>46001</v>
      </c>
      <c r="L53" s="14" t="s">
        <v>28</v>
      </c>
      <c r="M53" s="15">
        <f t="shared" si="1"/>
        <v>30</v>
      </c>
      <c r="N53" s="15">
        <f t="shared" si="2"/>
        <v>19</v>
      </c>
      <c r="O53" s="15">
        <f t="shared" si="3"/>
        <v>18.5</v>
      </c>
      <c r="P53" s="15">
        <f t="shared" si="4"/>
        <v>3</v>
      </c>
      <c r="Q53" s="15">
        <f t="shared" si="5"/>
        <v>8</v>
      </c>
      <c r="R53" s="15">
        <f t="shared" si="6"/>
        <v>0</v>
      </c>
      <c r="S53" s="15">
        <f t="shared" si="7"/>
        <v>0</v>
      </c>
      <c r="T53" s="15">
        <f t="shared" si="8"/>
        <v>0</v>
      </c>
      <c r="U53" s="15">
        <f t="shared" si="9"/>
        <v>3</v>
      </c>
      <c r="V53" s="16">
        <f t="shared" si="10"/>
        <v>0.5</v>
      </c>
      <c r="W53" s="15">
        <f t="shared" si="11"/>
        <v>4</v>
      </c>
      <c r="X53" s="17">
        <f t="shared" si="12"/>
        <v>0</v>
      </c>
      <c r="Y53" s="17">
        <f t="shared" si="13"/>
        <v>0</v>
      </c>
      <c r="Z53" s="16">
        <f t="shared" si="14"/>
        <v>3.5</v>
      </c>
      <c r="AA53" s="30" t="s">
        <v>108</v>
      </c>
      <c r="AB53" s="30" t="s">
        <v>108</v>
      </c>
      <c r="AC53" s="30" t="s">
        <v>108</v>
      </c>
      <c r="AD53" s="30" t="s">
        <v>31</v>
      </c>
      <c r="AE53" s="30" t="s">
        <v>31</v>
      </c>
      <c r="AF53" s="108" t="s">
        <v>34</v>
      </c>
      <c r="AG53" s="18" t="s">
        <v>30</v>
      </c>
      <c r="AH53" s="18" t="s">
        <v>30</v>
      </c>
      <c r="AI53" s="18" t="s">
        <v>30</v>
      </c>
      <c r="AJ53" s="32" t="s">
        <v>32</v>
      </c>
      <c r="AK53" s="30" t="s">
        <v>31</v>
      </c>
      <c r="AL53" s="30" t="s">
        <v>31</v>
      </c>
      <c r="AM53" s="18" t="s">
        <v>30</v>
      </c>
      <c r="AN53" s="18" t="s">
        <v>30</v>
      </c>
      <c r="AO53" s="18" t="s">
        <v>30</v>
      </c>
      <c r="AP53" s="18" t="s">
        <v>30</v>
      </c>
      <c r="AQ53" s="18" t="s">
        <v>30</v>
      </c>
      <c r="AR53" s="30" t="s">
        <v>31</v>
      </c>
      <c r="AS53" s="30" t="s">
        <v>31</v>
      </c>
      <c r="AT53" s="18" t="s">
        <v>30</v>
      </c>
      <c r="AU53" s="18" t="s">
        <v>30</v>
      </c>
      <c r="AV53" s="32" t="s">
        <v>32</v>
      </c>
      <c r="AW53" s="18" t="s">
        <v>30</v>
      </c>
      <c r="AX53" s="18" t="s">
        <v>30</v>
      </c>
      <c r="AY53" s="30" t="s">
        <v>31</v>
      </c>
      <c r="AZ53" s="30" t="s">
        <v>31</v>
      </c>
      <c r="BA53" s="32" t="s">
        <v>32</v>
      </c>
      <c r="BB53" s="32" t="s">
        <v>32</v>
      </c>
      <c r="BC53" s="18" t="s">
        <v>30</v>
      </c>
      <c r="BD53" s="18" t="s">
        <v>30</v>
      </c>
      <c r="BE53" s="18"/>
      <c r="BG53" s="20">
        <f t="shared" si="15"/>
        <v>0</v>
      </c>
      <c r="BH53" s="21"/>
      <c r="BJ53" s="22"/>
      <c r="BN53" s="11"/>
      <c r="BS53" s="11"/>
    </row>
    <row r="54" spans="1:71" x14ac:dyDescent="0.3">
      <c r="A54" s="103" t="s">
        <v>349</v>
      </c>
      <c r="B54" s="103"/>
      <c r="C54" s="104" t="s">
        <v>350</v>
      </c>
      <c r="D54" s="105"/>
      <c r="E54" s="104" t="s">
        <v>209</v>
      </c>
      <c r="F54" s="104" t="s">
        <v>225</v>
      </c>
      <c r="G54" s="104" t="s">
        <v>346</v>
      </c>
      <c r="H54" s="106" t="s">
        <v>317</v>
      </c>
      <c r="I54" s="106"/>
      <c r="J54" s="12"/>
      <c r="K54" s="13">
        <v>46073</v>
      </c>
      <c r="L54" s="14" t="s">
        <v>28</v>
      </c>
      <c r="M54" s="15">
        <f t="shared" si="1"/>
        <v>30</v>
      </c>
      <c r="N54" s="15">
        <f t="shared" si="2"/>
        <v>20</v>
      </c>
      <c r="O54" s="15">
        <f t="shared" si="3"/>
        <v>20</v>
      </c>
      <c r="P54" s="15">
        <f t="shared" si="4"/>
        <v>0</v>
      </c>
      <c r="Q54" s="15">
        <f t="shared" si="5"/>
        <v>10</v>
      </c>
      <c r="R54" s="15">
        <f t="shared" si="6"/>
        <v>0</v>
      </c>
      <c r="S54" s="15">
        <f t="shared" si="7"/>
        <v>0</v>
      </c>
      <c r="T54" s="15">
        <f t="shared" si="8"/>
        <v>0</v>
      </c>
      <c r="U54" s="15">
        <f t="shared" si="9"/>
        <v>0</v>
      </c>
      <c r="V54" s="16">
        <f t="shared" si="10"/>
        <v>0</v>
      </c>
      <c r="W54" s="15">
        <f t="shared" si="11"/>
        <v>3</v>
      </c>
      <c r="X54" s="17">
        <f t="shared" si="12"/>
        <v>0</v>
      </c>
      <c r="Y54" s="17">
        <f t="shared" si="13"/>
        <v>0</v>
      </c>
      <c r="Z54" s="16">
        <f t="shared" si="14"/>
        <v>0</v>
      </c>
      <c r="AA54" s="18" t="s">
        <v>30</v>
      </c>
      <c r="AB54" s="18" t="s">
        <v>30</v>
      </c>
      <c r="AC54" s="18" t="s">
        <v>30</v>
      </c>
      <c r="AD54" s="30" t="s">
        <v>31</v>
      </c>
      <c r="AE54" s="30" t="s">
        <v>31</v>
      </c>
      <c r="AF54" s="32" t="s">
        <v>32</v>
      </c>
      <c r="AG54" s="18" t="s">
        <v>30</v>
      </c>
      <c r="AH54" s="18" t="s">
        <v>30</v>
      </c>
      <c r="AI54" s="18" t="s">
        <v>30</v>
      </c>
      <c r="AJ54" s="18" t="s">
        <v>30</v>
      </c>
      <c r="AK54" s="30" t="s">
        <v>31</v>
      </c>
      <c r="AL54" s="30" t="s">
        <v>31</v>
      </c>
      <c r="AM54" s="30" t="s">
        <v>31</v>
      </c>
      <c r="AN54" s="18" t="s">
        <v>30</v>
      </c>
      <c r="AO54" s="18" t="s">
        <v>30</v>
      </c>
      <c r="AP54" s="32" t="s">
        <v>32</v>
      </c>
      <c r="AQ54" s="32" t="s">
        <v>32</v>
      </c>
      <c r="AR54" s="30" t="s">
        <v>31</v>
      </c>
      <c r="AS54" s="30" t="s">
        <v>31</v>
      </c>
      <c r="AT54" s="18" t="s">
        <v>30</v>
      </c>
      <c r="AU54" s="18" t="s">
        <v>30</v>
      </c>
      <c r="AV54" s="18" t="s">
        <v>30</v>
      </c>
      <c r="AW54" s="18" t="s">
        <v>30</v>
      </c>
      <c r="AX54" s="18" t="s">
        <v>30</v>
      </c>
      <c r="AY54" s="30" t="s">
        <v>31</v>
      </c>
      <c r="AZ54" s="30" t="s">
        <v>31</v>
      </c>
      <c r="BA54" s="30" t="s">
        <v>31</v>
      </c>
      <c r="BB54" s="18" t="s">
        <v>30</v>
      </c>
      <c r="BC54" s="18" t="s">
        <v>30</v>
      </c>
      <c r="BD54" s="18" t="s">
        <v>30</v>
      </c>
      <c r="BE54" s="18"/>
      <c r="BG54" s="20">
        <f t="shared" si="15"/>
        <v>0</v>
      </c>
      <c r="BH54" s="21"/>
      <c r="BJ54" s="22"/>
      <c r="BS54" s="11"/>
    </row>
    <row r="55" spans="1:71" x14ac:dyDescent="0.3">
      <c r="A55" s="109" t="s">
        <v>351</v>
      </c>
      <c r="B55" s="111"/>
      <c r="C55" s="111" t="s">
        <v>352</v>
      </c>
      <c r="D55" s="111"/>
      <c r="E55" s="104" t="s">
        <v>209</v>
      </c>
      <c r="F55" s="104" t="s">
        <v>225</v>
      </c>
      <c r="G55" s="104" t="s">
        <v>346</v>
      </c>
      <c r="H55" s="106" t="s">
        <v>317</v>
      </c>
      <c r="I55" s="106"/>
      <c r="J55" s="12"/>
      <c r="K55" s="13">
        <v>46119</v>
      </c>
      <c r="L55" s="14" t="s">
        <v>28</v>
      </c>
      <c r="M55" s="15">
        <f t="shared" si="1"/>
        <v>23</v>
      </c>
      <c r="N55" s="15">
        <f t="shared" si="2"/>
        <v>17</v>
      </c>
      <c r="O55" s="15">
        <f t="shared" si="3"/>
        <v>17</v>
      </c>
      <c r="P55" s="15">
        <f t="shared" si="4"/>
        <v>0</v>
      </c>
      <c r="Q55" s="15">
        <f t="shared" si="5"/>
        <v>6</v>
      </c>
      <c r="R55" s="15">
        <f t="shared" si="6"/>
        <v>0</v>
      </c>
      <c r="S55" s="15">
        <f t="shared" si="7"/>
        <v>0</v>
      </c>
      <c r="T55" s="15">
        <f t="shared" si="8"/>
        <v>0</v>
      </c>
      <c r="U55" s="15">
        <f t="shared" si="9"/>
        <v>0</v>
      </c>
      <c r="V55" s="16">
        <f t="shared" si="10"/>
        <v>0</v>
      </c>
      <c r="W55" s="15">
        <f t="shared" si="11"/>
        <v>0</v>
      </c>
      <c r="X55" s="17">
        <f t="shared" si="12"/>
        <v>0</v>
      </c>
      <c r="Y55" s="17">
        <f t="shared" si="13"/>
        <v>0</v>
      </c>
      <c r="Z55" s="16">
        <f t="shared" si="14"/>
        <v>0</v>
      </c>
      <c r="AA55" s="30"/>
      <c r="AB55" s="30"/>
      <c r="AC55" s="30"/>
      <c r="AD55" s="30"/>
      <c r="AE55" s="30"/>
      <c r="AF55" s="30"/>
      <c r="AG55" s="30"/>
      <c r="AH55" s="18" t="s">
        <v>30</v>
      </c>
      <c r="AI55" s="18" t="s">
        <v>30</v>
      </c>
      <c r="AJ55" s="18" t="s">
        <v>30</v>
      </c>
      <c r="AK55" s="30" t="s">
        <v>31</v>
      </c>
      <c r="AL55" s="30" t="s">
        <v>31</v>
      </c>
      <c r="AM55" s="18" t="s">
        <v>30</v>
      </c>
      <c r="AN55" s="18" t="s">
        <v>30</v>
      </c>
      <c r="AO55" s="18" t="s">
        <v>30</v>
      </c>
      <c r="AP55" s="18" t="s">
        <v>30</v>
      </c>
      <c r="AQ55" s="18" t="s">
        <v>30</v>
      </c>
      <c r="AR55" s="30" t="s">
        <v>31</v>
      </c>
      <c r="AS55" s="30" t="s">
        <v>31</v>
      </c>
      <c r="AT55" s="18" t="s">
        <v>30</v>
      </c>
      <c r="AU55" s="18" t="s">
        <v>30</v>
      </c>
      <c r="AV55" s="18" t="s">
        <v>30</v>
      </c>
      <c r="AW55" s="18" t="s">
        <v>30</v>
      </c>
      <c r="AX55" s="18" t="s">
        <v>30</v>
      </c>
      <c r="AY55" s="30" t="s">
        <v>31</v>
      </c>
      <c r="AZ55" s="30" t="s">
        <v>31</v>
      </c>
      <c r="BA55" s="18" t="s">
        <v>30</v>
      </c>
      <c r="BB55" s="18" t="s">
        <v>30</v>
      </c>
      <c r="BC55" s="18" t="s">
        <v>30</v>
      </c>
      <c r="BD55" s="18" t="s">
        <v>30</v>
      </c>
      <c r="BE55" s="18"/>
      <c r="BG55" s="20">
        <f t="shared" si="15"/>
        <v>7</v>
      </c>
      <c r="BH55" s="21"/>
      <c r="BJ55" s="22"/>
      <c r="BS55" s="11"/>
    </row>
    <row r="56" spans="1:71" x14ac:dyDescent="0.3">
      <c r="A56" s="120" t="s">
        <v>353</v>
      </c>
      <c r="B56" s="120"/>
      <c r="C56" s="121" t="s">
        <v>354</v>
      </c>
      <c r="D56" s="109"/>
      <c r="E56" s="104" t="s">
        <v>209</v>
      </c>
      <c r="F56" s="104" t="s">
        <v>225</v>
      </c>
      <c r="G56" s="104" t="s">
        <v>346</v>
      </c>
      <c r="H56" s="106" t="s">
        <v>317</v>
      </c>
      <c r="I56" s="106"/>
      <c r="J56" s="12"/>
      <c r="K56" s="13">
        <v>46126</v>
      </c>
      <c r="L56" s="14" t="s">
        <v>28</v>
      </c>
      <c r="M56" s="15">
        <f t="shared" si="1"/>
        <v>11</v>
      </c>
      <c r="N56" s="15">
        <f t="shared" si="2"/>
        <v>9</v>
      </c>
      <c r="O56" s="15">
        <f t="shared" si="3"/>
        <v>9</v>
      </c>
      <c r="P56" s="15">
        <f t="shared" si="4"/>
        <v>0</v>
      </c>
      <c r="Q56" s="15">
        <f t="shared" si="5"/>
        <v>2</v>
      </c>
      <c r="R56" s="15">
        <f t="shared" si="6"/>
        <v>0</v>
      </c>
      <c r="S56" s="15">
        <f t="shared" si="7"/>
        <v>0</v>
      </c>
      <c r="T56" s="15">
        <f t="shared" si="8"/>
        <v>0</v>
      </c>
      <c r="U56" s="15">
        <f t="shared" si="9"/>
        <v>0</v>
      </c>
      <c r="V56" s="16">
        <f t="shared" si="10"/>
        <v>0</v>
      </c>
      <c r="W56" s="15">
        <f t="shared" si="11"/>
        <v>0</v>
      </c>
      <c r="X56" s="17">
        <f t="shared" si="12"/>
        <v>0</v>
      </c>
      <c r="Y56" s="17">
        <f t="shared" si="13"/>
        <v>0</v>
      </c>
      <c r="Z56" s="16">
        <f t="shared" si="14"/>
        <v>0</v>
      </c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18" t="s">
        <v>30</v>
      </c>
      <c r="AO56" s="18" t="s">
        <v>30</v>
      </c>
      <c r="AP56" s="18" t="s">
        <v>30</v>
      </c>
      <c r="AQ56" s="18" t="s">
        <v>30</v>
      </c>
      <c r="AR56" s="30" t="s">
        <v>31</v>
      </c>
      <c r="AS56" s="30" t="s">
        <v>31</v>
      </c>
      <c r="AT56" s="18" t="s">
        <v>30</v>
      </c>
      <c r="AU56" s="18" t="s">
        <v>30</v>
      </c>
      <c r="AV56" s="18" t="s">
        <v>30</v>
      </c>
      <c r="AW56" s="18" t="s">
        <v>30</v>
      </c>
      <c r="AX56" s="18" t="s">
        <v>30</v>
      </c>
      <c r="AY56" s="31" t="s">
        <v>165</v>
      </c>
      <c r="AZ56" s="31" t="s">
        <v>165</v>
      </c>
      <c r="BA56" s="31" t="s">
        <v>165</v>
      </c>
      <c r="BB56" s="31" t="s">
        <v>165</v>
      </c>
      <c r="BC56" s="31" t="s">
        <v>165</v>
      </c>
      <c r="BD56" s="31" t="s">
        <v>165</v>
      </c>
      <c r="BE56" s="18"/>
      <c r="BG56" s="20">
        <f t="shared" si="15"/>
        <v>13</v>
      </c>
      <c r="BH56" s="21"/>
      <c r="BJ56" s="22"/>
      <c r="BS56" s="11"/>
    </row>
    <row r="57" spans="1:71" x14ac:dyDescent="0.3">
      <c r="A57" s="109" t="s">
        <v>355</v>
      </c>
      <c r="B57" s="109"/>
      <c r="C57" s="111" t="s">
        <v>356</v>
      </c>
      <c r="D57" s="109"/>
      <c r="E57" s="104" t="s">
        <v>209</v>
      </c>
      <c r="F57" s="104" t="s">
        <v>225</v>
      </c>
      <c r="G57" s="104" t="s">
        <v>346</v>
      </c>
      <c r="H57" s="106" t="s">
        <v>317</v>
      </c>
      <c r="I57" s="106"/>
      <c r="J57" s="12"/>
      <c r="K57" s="13">
        <v>46132</v>
      </c>
      <c r="L57" s="14" t="s">
        <v>28</v>
      </c>
      <c r="M57" s="15">
        <f t="shared" si="1"/>
        <v>11</v>
      </c>
      <c r="N57" s="15">
        <f t="shared" si="2"/>
        <v>9</v>
      </c>
      <c r="O57" s="15">
        <f t="shared" si="3"/>
        <v>9</v>
      </c>
      <c r="P57" s="15">
        <f t="shared" si="4"/>
        <v>0</v>
      </c>
      <c r="Q57" s="15">
        <f t="shared" si="5"/>
        <v>2</v>
      </c>
      <c r="R57" s="15">
        <f t="shared" si="6"/>
        <v>0</v>
      </c>
      <c r="S57" s="15">
        <f t="shared" si="7"/>
        <v>0</v>
      </c>
      <c r="T57" s="15">
        <f t="shared" si="8"/>
        <v>0</v>
      </c>
      <c r="U57" s="15">
        <f t="shared" si="9"/>
        <v>0</v>
      </c>
      <c r="V57" s="16">
        <f t="shared" si="10"/>
        <v>0</v>
      </c>
      <c r="W57" s="15">
        <f t="shared" si="11"/>
        <v>0</v>
      </c>
      <c r="X57" s="17">
        <f t="shared" si="12"/>
        <v>0</v>
      </c>
      <c r="Y57" s="17">
        <f t="shared" si="13"/>
        <v>0</v>
      </c>
      <c r="Z57" s="16">
        <f t="shared" si="14"/>
        <v>0</v>
      </c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18" t="s">
        <v>30</v>
      </c>
      <c r="AU57" s="18" t="s">
        <v>30</v>
      </c>
      <c r="AV57" s="18" t="s">
        <v>30</v>
      </c>
      <c r="AW57" s="18" t="s">
        <v>30</v>
      </c>
      <c r="AX57" s="18" t="s">
        <v>30</v>
      </c>
      <c r="AY57" s="30" t="s">
        <v>31</v>
      </c>
      <c r="AZ57" s="30" t="s">
        <v>31</v>
      </c>
      <c r="BA57" s="18" t="s">
        <v>30</v>
      </c>
      <c r="BB57" s="18" t="s">
        <v>30</v>
      </c>
      <c r="BC57" s="18" t="s">
        <v>30</v>
      </c>
      <c r="BD57" s="18" t="s">
        <v>30</v>
      </c>
      <c r="BE57" s="18"/>
      <c r="BG57" s="20">
        <f t="shared" si="15"/>
        <v>19</v>
      </c>
      <c r="BH57" s="21"/>
      <c r="BJ57" s="22"/>
      <c r="BS57" s="11"/>
    </row>
    <row r="58" spans="1:71" x14ac:dyDescent="0.3">
      <c r="A58" s="103" t="s">
        <v>357</v>
      </c>
      <c r="B58" s="103">
        <v>2391</v>
      </c>
      <c r="C58" s="104" t="s">
        <v>358</v>
      </c>
      <c r="D58" s="105"/>
      <c r="E58" s="104" t="s">
        <v>209</v>
      </c>
      <c r="F58" s="104" t="s">
        <v>225</v>
      </c>
      <c r="G58" s="104" t="s">
        <v>359</v>
      </c>
      <c r="H58" s="106" t="s">
        <v>317</v>
      </c>
      <c r="I58" s="106"/>
      <c r="J58" s="12" t="s">
        <v>232</v>
      </c>
      <c r="K58" s="13">
        <v>45644</v>
      </c>
      <c r="L58" s="14" t="s">
        <v>28</v>
      </c>
      <c r="M58" s="15">
        <f t="shared" si="1"/>
        <v>30</v>
      </c>
      <c r="N58" s="15">
        <f t="shared" si="2"/>
        <v>21</v>
      </c>
      <c r="O58" s="15">
        <f t="shared" si="3"/>
        <v>21</v>
      </c>
      <c r="P58" s="15">
        <f t="shared" si="4"/>
        <v>0</v>
      </c>
      <c r="Q58" s="15">
        <f t="shared" si="5"/>
        <v>8</v>
      </c>
      <c r="R58" s="15">
        <f t="shared" si="6"/>
        <v>0</v>
      </c>
      <c r="S58" s="15">
        <f t="shared" si="7"/>
        <v>1</v>
      </c>
      <c r="T58" s="15">
        <f t="shared" si="8"/>
        <v>0</v>
      </c>
      <c r="U58" s="15">
        <f t="shared" si="9"/>
        <v>1</v>
      </c>
      <c r="V58" s="16">
        <f t="shared" si="10"/>
        <v>0</v>
      </c>
      <c r="W58" s="15">
        <f t="shared" si="11"/>
        <v>0</v>
      </c>
      <c r="X58" s="17">
        <f t="shared" si="12"/>
        <v>0</v>
      </c>
      <c r="Y58" s="17">
        <f t="shared" si="13"/>
        <v>0</v>
      </c>
      <c r="Z58" s="16">
        <f t="shared" si="14"/>
        <v>1</v>
      </c>
      <c r="AA58" s="18" t="s">
        <v>30</v>
      </c>
      <c r="AB58" s="18" t="s">
        <v>30</v>
      </c>
      <c r="AC58" s="18" t="s">
        <v>30</v>
      </c>
      <c r="AD58" s="30" t="s">
        <v>31</v>
      </c>
      <c r="AE58" s="30" t="s">
        <v>31</v>
      </c>
      <c r="AF58" s="18" t="s">
        <v>30</v>
      </c>
      <c r="AG58" s="18" t="s">
        <v>30</v>
      </c>
      <c r="AH58" s="18" t="s">
        <v>30</v>
      </c>
      <c r="AI58" s="18" t="s">
        <v>30</v>
      </c>
      <c r="AJ58" s="18" t="s">
        <v>30</v>
      </c>
      <c r="AK58" s="30" t="s">
        <v>31</v>
      </c>
      <c r="AL58" s="30" t="s">
        <v>31</v>
      </c>
      <c r="AM58" s="18" t="s">
        <v>30</v>
      </c>
      <c r="AN58" s="18" t="s">
        <v>30</v>
      </c>
      <c r="AO58" s="18" t="s">
        <v>30</v>
      </c>
      <c r="AP58" s="18" t="s">
        <v>30</v>
      </c>
      <c r="AQ58" s="18" t="s">
        <v>30</v>
      </c>
      <c r="AR58" s="30" t="s">
        <v>31</v>
      </c>
      <c r="AS58" s="30" t="s">
        <v>31</v>
      </c>
      <c r="AT58" s="18" t="s">
        <v>30</v>
      </c>
      <c r="AU58" s="18" t="s">
        <v>30</v>
      </c>
      <c r="AV58" s="18" t="s">
        <v>30</v>
      </c>
      <c r="AW58" s="18" t="s">
        <v>30</v>
      </c>
      <c r="AX58" s="18" t="s">
        <v>30</v>
      </c>
      <c r="AY58" s="30" t="s">
        <v>31</v>
      </c>
      <c r="AZ58" s="30" t="s">
        <v>31</v>
      </c>
      <c r="BA58" s="18" t="s">
        <v>30</v>
      </c>
      <c r="BB58" s="18" t="s">
        <v>30</v>
      </c>
      <c r="BC58" s="123" t="s">
        <v>113</v>
      </c>
      <c r="BD58" s="18" t="s">
        <v>30</v>
      </c>
      <c r="BE58" s="18"/>
      <c r="BG58" s="20">
        <f t="shared" si="15"/>
        <v>0</v>
      </c>
      <c r="BH58" s="21"/>
      <c r="BJ58" s="22"/>
      <c r="BS58" s="11"/>
    </row>
    <row r="59" spans="1:71" ht="15" customHeight="1" x14ac:dyDescent="0.3">
      <c r="A59" s="103" t="s">
        <v>360</v>
      </c>
      <c r="B59" s="103">
        <v>2388</v>
      </c>
      <c r="C59" s="104" t="s">
        <v>361</v>
      </c>
      <c r="D59" s="105"/>
      <c r="E59" s="104" t="s">
        <v>209</v>
      </c>
      <c r="F59" s="104" t="s">
        <v>187</v>
      </c>
      <c r="G59" s="104" t="s">
        <v>362</v>
      </c>
      <c r="H59" s="106" t="s">
        <v>317</v>
      </c>
      <c r="I59" s="106"/>
      <c r="J59" s="12" t="s">
        <v>363</v>
      </c>
      <c r="K59" s="13">
        <v>45609</v>
      </c>
      <c r="L59" s="14" t="s">
        <v>28</v>
      </c>
      <c r="M59" s="15">
        <f t="shared" si="1"/>
        <v>30</v>
      </c>
      <c r="N59" s="15">
        <f t="shared" si="2"/>
        <v>21</v>
      </c>
      <c r="O59" s="15">
        <f t="shared" si="3"/>
        <v>21</v>
      </c>
      <c r="P59" s="15">
        <f t="shared" si="4"/>
        <v>0</v>
      </c>
      <c r="Q59" s="15">
        <f t="shared" si="5"/>
        <v>8</v>
      </c>
      <c r="R59" s="15">
        <f t="shared" si="6"/>
        <v>0</v>
      </c>
      <c r="S59" s="15">
        <f t="shared" si="7"/>
        <v>1</v>
      </c>
      <c r="T59" s="15">
        <f t="shared" si="8"/>
        <v>0</v>
      </c>
      <c r="U59" s="15">
        <f t="shared" si="9"/>
        <v>1</v>
      </c>
      <c r="V59" s="16">
        <f t="shared" si="10"/>
        <v>0</v>
      </c>
      <c r="W59" s="15">
        <f t="shared" si="11"/>
        <v>5</v>
      </c>
      <c r="X59" s="17">
        <f t="shared" si="12"/>
        <v>0</v>
      </c>
      <c r="Y59" s="17">
        <f t="shared" si="13"/>
        <v>0</v>
      </c>
      <c r="Z59" s="16">
        <f t="shared" si="14"/>
        <v>1</v>
      </c>
      <c r="AA59" s="18" t="s">
        <v>30</v>
      </c>
      <c r="AB59" s="18" t="s">
        <v>30</v>
      </c>
      <c r="AC59" s="18" t="s">
        <v>30</v>
      </c>
      <c r="AD59" s="30" t="s">
        <v>31</v>
      </c>
      <c r="AE59" s="30" t="s">
        <v>31</v>
      </c>
      <c r="AF59" s="32" t="s">
        <v>32</v>
      </c>
      <c r="AG59" s="32" t="s">
        <v>32</v>
      </c>
      <c r="AH59" s="18" t="s">
        <v>30</v>
      </c>
      <c r="AI59" s="18" t="s">
        <v>30</v>
      </c>
      <c r="AJ59" s="32" t="s">
        <v>32</v>
      </c>
      <c r="AK59" s="30" t="s">
        <v>31</v>
      </c>
      <c r="AL59" s="30" t="s">
        <v>31</v>
      </c>
      <c r="AM59" s="18" t="s">
        <v>30</v>
      </c>
      <c r="AN59" s="32" t="s">
        <v>32</v>
      </c>
      <c r="AO59" s="32" t="s">
        <v>32</v>
      </c>
      <c r="AP59" s="123" t="s">
        <v>113</v>
      </c>
      <c r="AQ59" s="18" t="s">
        <v>30</v>
      </c>
      <c r="AR59" s="30" t="s">
        <v>31</v>
      </c>
      <c r="AS59" s="30" t="s">
        <v>31</v>
      </c>
      <c r="AT59" s="18" t="s">
        <v>30</v>
      </c>
      <c r="AU59" s="18" t="s">
        <v>30</v>
      </c>
      <c r="AV59" s="18" t="s">
        <v>30</v>
      </c>
      <c r="AW59" s="18" t="s">
        <v>30</v>
      </c>
      <c r="AX59" s="18" t="s">
        <v>30</v>
      </c>
      <c r="AY59" s="30" t="s">
        <v>31</v>
      </c>
      <c r="AZ59" s="30" t="s">
        <v>31</v>
      </c>
      <c r="BA59" s="18" t="s">
        <v>30</v>
      </c>
      <c r="BB59" s="18" t="s">
        <v>30</v>
      </c>
      <c r="BC59" s="18" t="s">
        <v>30</v>
      </c>
      <c r="BD59" s="18" t="s">
        <v>30</v>
      </c>
      <c r="BE59" s="18"/>
      <c r="BG59" s="20">
        <f t="shared" si="15"/>
        <v>0</v>
      </c>
      <c r="BH59" s="21"/>
      <c r="BJ59" s="22"/>
      <c r="BN59" s="11"/>
      <c r="BS59" s="11"/>
    </row>
    <row r="60" spans="1:71" ht="15" customHeight="1" x14ac:dyDescent="0.3">
      <c r="A60" s="103" t="s">
        <v>364</v>
      </c>
      <c r="B60" s="103"/>
      <c r="C60" s="104" t="s">
        <v>365</v>
      </c>
      <c r="D60" s="105"/>
      <c r="E60" s="104" t="s">
        <v>209</v>
      </c>
      <c r="F60" s="104" t="s">
        <v>334</v>
      </c>
      <c r="G60" s="104" t="s">
        <v>366</v>
      </c>
      <c r="H60" s="106" t="s">
        <v>317</v>
      </c>
      <c r="I60" s="106"/>
      <c r="J60" s="12"/>
      <c r="K60" s="13">
        <v>46057</v>
      </c>
      <c r="L60" s="14" t="s">
        <v>28</v>
      </c>
      <c r="M60" s="15">
        <f t="shared" si="1"/>
        <v>30</v>
      </c>
      <c r="N60" s="15">
        <f t="shared" si="2"/>
        <v>21</v>
      </c>
      <c r="O60" s="15">
        <f t="shared" si="3"/>
        <v>21</v>
      </c>
      <c r="P60" s="15">
        <f t="shared" si="4"/>
        <v>0</v>
      </c>
      <c r="Q60" s="15">
        <f t="shared" si="5"/>
        <v>9</v>
      </c>
      <c r="R60" s="15">
        <f t="shared" si="6"/>
        <v>0</v>
      </c>
      <c r="S60" s="15">
        <f t="shared" si="7"/>
        <v>0</v>
      </c>
      <c r="T60" s="15">
        <f t="shared" si="8"/>
        <v>0</v>
      </c>
      <c r="U60" s="15">
        <f t="shared" si="9"/>
        <v>0</v>
      </c>
      <c r="V60" s="16">
        <f t="shared" si="10"/>
        <v>0</v>
      </c>
      <c r="W60" s="15">
        <f t="shared" si="11"/>
        <v>2</v>
      </c>
      <c r="X60" s="17">
        <f t="shared" si="12"/>
        <v>0</v>
      </c>
      <c r="Y60" s="17">
        <f t="shared" si="13"/>
        <v>0</v>
      </c>
      <c r="Z60" s="16">
        <f t="shared" si="14"/>
        <v>0</v>
      </c>
      <c r="AA60" s="18" t="s">
        <v>30</v>
      </c>
      <c r="AB60" s="18" t="s">
        <v>30</v>
      </c>
      <c r="AC60" s="18" t="s">
        <v>30</v>
      </c>
      <c r="AD60" s="30" t="s">
        <v>31</v>
      </c>
      <c r="AE60" s="30" t="s">
        <v>31</v>
      </c>
      <c r="AF60" s="18" t="s">
        <v>30</v>
      </c>
      <c r="AG60" s="32" t="s">
        <v>32</v>
      </c>
      <c r="AH60" s="32" t="s">
        <v>32</v>
      </c>
      <c r="AI60" s="18" t="s">
        <v>30</v>
      </c>
      <c r="AJ60" s="18" t="s">
        <v>30</v>
      </c>
      <c r="AK60" s="30" t="s">
        <v>31</v>
      </c>
      <c r="AL60" s="30" t="s">
        <v>31</v>
      </c>
      <c r="AM60" s="18" t="s">
        <v>30</v>
      </c>
      <c r="AN60" s="30" t="s">
        <v>31</v>
      </c>
      <c r="AO60" s="18" t="s">
        <v>30</v>
      </c>
      <c r="AP60" s="18" t="s">
        <v>30</v>
      </c>
      <c r="AQ60" s="18" t="s">
        <v>30</v>
      </c>
      <c r="AR60" s="30" t="s">
        <v>31</v>
      </c>
      <c r="AS60" s="30" t="s">
        <v>31</v>
      </c>
      <c r="AT60" s="18" t="s">
        <v>30</v>
      </c>
      <c r="AU60" s="18" t="s">
        <v>30</v>
      </c>
      <c r="AV60" s="18" t="s">
        <v>30</v>
      </c>
      <c r="AW60" s="18" t="s">
        <v>30</v>
      </c>
      <c r="AX60" s="18" t="s">
        <v>30</v>
      </c>
      <c r="AY60" s="30" t="s">
        <v>31</v>
      </c>
      <c r="AZ60" s="30" t="s">
        <v>31</v>
      </c>
      <c r="BA60" s="18" t="s">
        <v>30</v>
      </c>
      <c r="BB60" s="18" t="s">
        <v>30</v>
      </c>
      <c r="BC60" s="18" t="s">
        <v>30</v>
      </c>
      <c r="BD60" s="18" t="s">
        <v>30</v>
      </c>
      <c r="BE60" s="18"/>
      <c r="BG60" s="20">
        <f t="shared" si="15"/>
        <v>0</v>
      </c>
      <c r="BH60" s="21"/>
      <c r="BJ60" s="22"/>
      <c r="BN60" s="11"/>
      <c r="BS60" s="11"/>
    </row>
    <row r="61" spans="1:71" ht="15" customHeight="1" x14ac:dyDescent="0.3">
      <c r="A61" s="103" t="s">
        <v>367</v>
      </c>
      <c r="B61" s="103">
        <v>2308</v>
      </c>
      <c r="C61" s="104" t="s">
        <v>368</v>
      </c>
      <c r="D61" s="104"/>
      <c r="E61" s="104" t="s">
        <v>230</v>
      </c>
      <c r="F61" s="104" t="s">
        <v>369</v>
      </c>
      <c r="G61" s="104" t="s">
        <v>370</v>
      </c>
      <c r="H61" s="106" t="s">
        <v>317</v>
      </c>
      <c r="I61" s="106" t="s">
        <v>371</v>
      </c>
      <c r="J61" s="12" t="s">
        <v>35</v>
      </c>
      <c r="K61" s="13">
        <v>44762</v>
      </c>
      <c r="L61" s="14" t="s">
        <v>28</v>
      </c>
      <c r="M61" s="15">
        <f t="shared" si="1"/>
        <v>30</v>
      </c>
      <c r="N61" s="15">
        <f t="shared" si="2"/>
        <v>22</v>
      </c>
      <c r="O61" s="15">
        <f t="shared" si="3"/>
        <v>22</v>
      </c>
      <c r="P61" s="15">
        <f t="shared" si="4"/>
        <v>0</v>
      </c>
      <c r="Q61" s="15">
        <f t="shared" si="5"/>
        <v>8</v>
      </c>
      <c r="R61" s="15">
        <f t="shared" si="6"/>
        <v>0</v>
      </c>
      <c r="S61" s="15">
        <f t="shared" si="7"/>
        <v>0</v>
      </c>
      <c r="T61" s="15">
        <f t="shared" si="8"/>
        <v>2</v>
      </c>
      <c r="U61" s="15">
        <f t="shared" si="9"/>
        <v>0</v>
      </c>
      <c r="V61" s="16">
        <f t="shared" si="10"/>
        <v>0</v>
      </c>
      <c r="W61" s="15">
        <f t="shared" si="11"/>
        <v>11</v>
      </c>
      <c r="X61" s="17">
        <f t="shared" si="12"/>
        <v>0</v>
      </c>
      <c r="Y61" s="17">
        <f t="shared" si="13"/>
        <v>0</v>
      </c>
      <c r="Z61" s="16">
        <f t="shared" si="14"/>
        <v>0</v>
      </c>
      <c r="AA61" s="32" t="s">
        <v>32</v>
      </c>
      <c r="AB61" s="18" t="s">
        <v>30</v>
      </c>
      <c r="AC61" s="32" t="s">
        <v>32</v>
      </c>
      <c r="AD61" s="30" t="s">
        <v>31</v>
      </c>
      <c r="AE61" s="30" t="s">
        <v>31</v>
      </c>
      <c r="AF61" s="18" t="s">
        <v>30</v>
      </c>
      <c r="AG61" s="32" t="s">
        <v>32</v>
      </c>
      <c r="AH61" s="18" t="s">
        <v>30</v>
      </c>
      <c r="AI61" s="18" t="s">
        <v>30</v>
      </c>
      <c r="AJ61" s="18" t="s">
        <v>30</v>
      </c>
      <c r="AK61" s="30" t="s">
        <v>31</v>
      </c>
      <c r="AL61" s="30" t="s">
        <v>31</v>
      </c>
      <c r="AM61" s="18" t="s">
        <v>30</v>
      </c>
      <c r="AN61" s="18" t="s">
        <v>30</v>
      </c>
      <c r="AO61" s="32" t="s">
        <v>32</v>
      </c>
      <c r="AP61" s="32" t="s">
        <v>32</v>
      </c>
      <c r="AQ61" s="32" t="s">
        <v>32</v>
      </c>
      <c r="AR61" s="30" t="s">
        <v>31</v>
      </c>
      <c r="AS61" s="30" t="s">
        <v>31</v>
      </c>
      <c r="AT61" s="18" t="s">
        <v>30</v>
      </c>
      <c r="AU61" s="18" t="s">
        <v>30</v>
      </c>
      <c r="AV61" s="32" t="s">
        <v>215</v>
      </c>
      <c r="AW61" s="18" t="s">
        <v>30</v>
      </c>
      <c r="AX61" s="18" t="s">
        <v>30</v>
      </c>
      <c r="AY61" s="30" t="s">
        <v>31</v>
      </c>
      <c r="AZ61" s="30" t="s">
        <v>31</v>
      </c>
      <c r="BA61" s="32" t="s">
        <v>32</v>
      </c>
      <c r="BB61" s="32" t="s">
        <v>215</v>
      </c>
      <c r="BC61" s="32" t="s">
        <v>32</v>
      </c>
      <c r="BD61" s="32" t="s">
        <v>32</v>
      </c>
      <c r="BE61" s="18"/>
      <c r="BF61" s="19"/>
      <c r="BG61" s="20">
        <f t="shared" si="15"/>
        <v>0</v>
      </c>
      <c r="BH61" s="21"/>
      <c r="BJ61" s="22"/>
      <c r="BN61" s="11"/>
      <c r="BS61" s="11"/>
    </row>
    <row r="62" spans="1:71" x14ac:dyDescent="0.3">
      <c r="A62" s="103" t="s">
        <v>372</v>
      </c>
      <c r="B62" s="103"/>
      <c r="C62" s="104" t="s">
        <v>373</v>
      </c>
      <c r="D62" s="104"/>
      <c r="E62" s="104" t="s">
        <v>230</v>
      </c>
      <c r="F62" s="104" t="s">
        <v>369</v>
      </c>
      <c r="G62" s="152" t="s">
        <v>678</v>
      </c>
      <c r="H62" s="106" t="s">
        <v>317</v>
      </c>
      <c r="I62" s="106" t="s">
        <v>374</v>
      </c>
      <c r="J62" s="12" t="s">
        <v>35</v>
      </c>
      <c r="K62" s="13">
        <v>45847</v>
      </c>
      <c r="L62" s="14" t="s">
        <v>28</v>
      </c>
      <c r="M62" s="15">
        <f t="shared" si="1"/>
        <v>30</v>
      </c>
      <c r="N62" s="15">
        <f t="shared" si="2"/>
        <v>18</v>
      </c>
      <c r="O62" s="15">
        <f t="shared" si="3"/>
        <v>16</v>
      </c>
      <c r="P62" s="15">
        <f t="shared" si="4"/>
        <v>4</v>
      </c>
      <c r="Q62" s="15">
        <f t="shared" si="5"/>
        <v>8</v>
      </c>
      <c r="R62" s="15">
        <f t="shared" si="6"/>
        <v>2</v>
      </c>
      <c r="S62" s="15">
        <f t="shared" si="7"/>
        <v>0</v>
      </c>
      <c r="T62" s="15">
        <f t="shared" si="8"/>
        <v>0</v>
      </c>
      <c r="U62" s="15">
        <f t="shared" si="9"/>
        <v>4</v>
      </c>
      <c r="V62" s="16">
        <f t="shared" si="10"/>
        <v>2</v>
      </c>
      <c r="W62" s="15">
        <f t="shared" si="11"/>
        <v>6</v>
      </c>
      <c r="X62" s="17">
        <f t="shared" si="12"/>
        <v>0</v>
      </c>
      <c r="Y62" s="17">
        <f t="shared" si="13"/>
        <v>0</v>
      </c>
      <c r="Z62" s="16">
        <f t="shared" si="14"/>
        <v>6</v>
      </c>
      <c r="AA62" s="18" t="s">
        <v>30</v>
      </c>
      <c r="AB62" s="32" t="s">
        <v>32</v>
      </c>
      <c r="AC62" s="32" t="s">
        <v>32</v>
      </c>
      <c r="AD62" s="30" t="s">
        <v>31</v>
      </c>
      <c r="AE62" s="30" t="s">
        <v>31</v>
      </c>
      <c r="AF62" s="18" t="s">
        <v>30</v>
      </c>
      <c r="AG62" s="31" t="s">
        <v>133</v>
      </c>
      <c r="AH62" s="18" t="s">
        <v>30</v>
      </c>
      <c r="AI62" s="32" t="s">
        <v>32</v>
      </c>
      <c r="AJ62" s="108" t="s">
        <v>30</v>
      </c>
      <c r="AK62" s="30" t="s">
        <v>31</v>
      </c>
      <c r="AL62" s="30" t="s">
        <v>31</v>
      </c>
      <c r="AM62" s="30" t="s">
        <v>108</v>
      </c>
      <c r="AN62" s="30" t="s">
        <v>108</v>
      </c>
      <c r="AO62" s="30" t="s">
        <v>108</v>
      </c>
      <c r="AP62" s="30" t="s">
        <v>108</v>
      </c>
      <c r="AQ62" s="32" t="s">
        <v>32</v>
      </c>
      <c r="AR62" s="30" t="s">
        <v>31</v>
      </c>
      <c r="AS62" s="30" t="s">
        <v>31</v>
      </c>
      <c r="AT62" s="18" t="s">
        <v>30</v>
      </c>
      <c r="AU62" s="32" t="s">
        <v>32</v>
      </c>
      <c r="AV62" s="18" t="s">
        <v>30</v>
      </c>
      <c r="AW62" s="18" t="s">
        <v>30</v>
      </c>
      <c r="AX62" s="18" t="s">
        <v>30</v>
      </c>
      <c r="AY62" s="30" t="s">
        <v>31</v>
      </c>
      <c r="AZ62" s="30" t="s">
        <v>31</v>
      </c>
      <c r="BA62" s="18" t="s">
        <v>30</v>
      </c>
      <c r="BB62" s="18" t="s">
        <v>30</v>
      </c>
      <c r="BC62" s="32" t="s">
        <v>32</v>
      </c>
      <c r="BD62" s="31" t="s">
        <v>29</v>
      </c>
      <c r="BE62" s="18"/>
      <c r="BF62" s="124"/>
      <c r="BG62" s="20">
        <f t="shared" si="15"/>
        <v>0</v>
      </c>
      <c r="BH62" s="21"/>
      <c r="BJ62" s="22"/>
      <c r="BN62" s="11"/>
      <c r="BS62" s="11"/>
    </row>
    <row r="63" spans="1:71" x14ac:dyDescent="0.3">
      <c r="A63" s="103" t="s">
        <v>375</v>
      </c>
      <c r="B63" s="103"/>
      <c r="C63" s="104" t="s">
        <v>376</v>
      </c>
      <c r="D63" s="104"/>
      <c r="E63" s="104" t="s">
        <v>230</v>
      </c>
      <c r="F63" s="104" t="s">
        <v>369</v>
      </c>
      <c r="G63" s="152" t="s">
        <v>678</v>
      </c>
      <c r="H63" s="106" t="s">
        <v>317</v>
      </c>
      <c r="I63" s="106" t="s">
        <v>377</v>
      </c>
      <c r="J63" s="12" t="s">
        <v>35</v>
      </c>
      <c r="K63" s="13">
        <v>45852</v>
      </c>
      <c r="L63" s="14" t="s">
        <v>28</v>
      </c>
      <c r="M63" s="15">
        <f t="shared" si="1"/>
        <v>30</v>
      </c>
      <c r="N63" s="15">
        <f t="shared" si="2"/>
        <v>22</v>
      </c>
      <c r="O63" s="15">
        <f t="shared" si="3"/>
        <v>20</v>
      </c>
      <c r="P63" s="15">
        <f t="shared" si="4"/>
        <v>0</v>
      </c>
      <c r="Q63" s="15">
        <f t="shared" si="5"/>
        <v>8</v>
      </c>
      <c r="R63" s="15">
        <f t="shared" si="6"/>
        <v>2</v>
      </c>
      <c r="S63" s="15">
        <f t="shared" si="7"/>
        <v>1</v>
      </c>
      <c r="T63" s="15">
        <f t="shared" si="8"/>
        <v>1</v>
      </c>
      <c r="U63" s="15">
        <f t="shared" si="9"/>
        <v>0</v>
      </c>
      <c r="V63" s="16">
        <f t="shared" si="10"/>
        <v>1</v>
      </c>
      <c r="W63" s="15">
        <f t="shared" si="11"/>
        <v>1</v>
      </c>
      <c r="X63" s="17">
        <f t="shared" si="12"/>
        <v>0</v>
      </c>
      <c r="Y63" s="17">
        <f t="shared" si="13"/>
        <v>0</v>
      </c>
      <c r="Z63" s="16">
        <f t="shared" si="14"/>
        <v>2</v>
      </c>
      <c r="AA63" s="18" t="s">
        <v>30</v>
      </c>
      <c r="AB63" s="18" t="s">
        <v>30</v>
      </c>
      <c r="AC63" s="32" t="s">
        <v>32</v>
      </c>
      <c r="AD63" s="30" t="s">
        <v>31</v>
      </c>
      <c r="AE63" s="30" t="s">
        <v>31</v>
      </c>
      <c r="AF63" s="18" t="s">
        <v>30</v>
      </c>
      <c r="AG63" s="31" t="s">
        <v>133</v>
      </c>
      <c r="AH63" s="18" t="s">
        <v>30</v>
      </c>
      <c r="AI63" s="18" t="s">
        <v>30</v>
      </c>
      <c r="AJ63" s="32" t="s">
        <v>33</v>
      </c>
      <c r="AK63" s="30" t="s">
        <v>31</v>
      </c>
      <c r="AL63" s="30" t="s">
        <v>31</v>
      </c>
      <c r="AM63" s="18" t="s">
        <v>30</v>
      </c>
      <c r="AN63" s="18" t="s">
        <v>30</v>
      </c>
      <c r="AO63" s="18" t="s">
        <v>30</v>
      </c>
      <c r="AP63" s="18" t="s">
        <v>30</v>
      </c>
      <c r="AQ63" s="18" t="s">
        <v>30</v>
      </c>
      <c r="AR63" s="30" t="s">
        <v>31</v>
      </c>
      <c r="AS63" s="30" t="s">
        <v>31</v>
      </c>
      <c r="AT63" s="123" t="s">
        <v>127</v>
      </c>
      <c r="AU63" s="18" t="s">
        <v>30</v>
      </c>
      <c r="AV63" s="18" t="s">
        <v>30</v>
      </c>
      <c r="AW63" s="18" t="s">
        <v>30</v>
      </c>
      <c r="AX63" s="18" t="s">
        <v>30</v>
      </c>
      <c r="AY63" s="30" t="s">
        <v>31</v>
      </c>
      <c r="AZ63" s="30" t="s">
        <v>31</v>
      </c>
      <c r="BA63" s="18" t="s">
        <v>30</v>
      </c>
      <c r="BB63" s="18" t="s">
        <v>30</v>
      </c>
      <c r="BC63" s="18" t="s">
        <v>30</v>
      </c>
      <c r="BD63" s="18" t="s">
        <v>30</v>
      </c>
      <c r="BE63" s="18"/>
      <c r="BF63" s="19"/>
      <c r="BG63" s="20">
        <f t="shared" si="15"/>
        <v>0</v>
      </c>
      <c r="BH63" s="21"/>
      <c r="BJ63" s="22"/>
      <c r="BN63" s="11"/>
      <c r="BS63" s="11"/>
    </row>
    <row r="64" spans="1:71" ht="13.8" customHeight="1" x14ac:dyDescent="0.3">
      <c r="A64" s="103" t="s">
        <v>378</v>
      </c>
      <c r="B64" s="103"/>
      <c r="C64" s="104" t="s">
        <v>379</v>
      </c>
      <c r="D64" s="104"/>
      <c r="E64" s="104" t="s">
        <v>230</v>
      </c>
      <c r="F64" s="104" t="s">
        <v>369</v>
      </c>
      <c r="G64" s="152" t="s">
        <v>678</v>
      </c>
      <c r="H64" s="106" t="s">
        <v>317</v>
      </c>
      <c r="I64" s="106" t="s">
        <v>380</v>
      </c>
      <c r="J64" s="12" t="s">
        <v>35</v>
      </c>
      <c r="K64" s="13">
        <v>45859</v>
      </c>
      <c r="L64" s="14" t="s">
        <v>28</v>
      </c>
      <c r="M64" s="15">
        <f t="shared" si="1"/>
        <v>30</v>
      </c>
      <c r="N64" s="15">
        <f t="shared" si="2"/>
        <v>22</v>
      </c>
      <c r="O64" s="15">
        <f t="shared" si="3"/>
        <v>21</v>
      </c>
      <c r="P64" s="15">
        <f t="shared" si="4"/>
        <v>0</v>
      </c>
      <c r="Q64" s="15">
        <f t="shared" si="5"/>
        <v>8</v>
      </c>
      <c r="R64" s="15">
        <f t="shared" si="6"/>
        <v>1</v>
      </c>
      <c r="S64" s="15">
        <f t="shared" si="7"/>
        <v>0</v>
      </c>
      <c r="T64" s="15">
        <f t="shared" si="8"/>
        <v>1</v>
      </c>
      <c r="U64" s="15">
        <f t="shared" si="9"/>
        <v>0</v>
      </c>
      <c r="V64" s="16">
        <f t="shared" si="10"/>
        <v>1</v>
      </c>
      <c r="W64" s="15">
        <f t="shared" si="11"/>
        <v>2</v>
      </c>
      <c r="X64" s="17">
        <f t="shared" si="12"/>
        <v>0</v>
      </c>
      <c r="Y64" s="17">
        <f t="shared" si="13"/>
        <v>0</v>
      </c>
      <c r="Z64" s="16">
        <f t="shared" si="14"/>
        <v>1</v>
      </c>
      <c r="AA64" s="18" t="s">
        <v>30</v>
      </c>
      <c r="AB64" s="18" t="s">
        <v>30</v>
      </c>
      <c r="AC64" s="18" t="s">
        <v>30</v>
      </c>
      <c r="AD64" s="30" t="s">
        <v>31</v>
      </c>
      <c r="AE64" s="30" t="s">
        <v>31</v>
      </c>
      <c r="AF64" s="18" t="s">
        <v>30</v>
      </c>
      <c r="AG64" s="18" t="s">
        <v>30</v>
      </c>
      <c r="AH64" s="18" t="s">
        <v>30</v>
      </c>
      <c r="AI64" s="32" t="s">
        <v>32</v>
      </c>
      <c r="AJ64" s="32" t="s">
        <v>33</v>
      </c>
      <c r="AK64" s="30" t="s">
        <v>31</v>
      </c>
      <c r="AL64" s="30" t="s">
        <v>31</v>
      </c>
      <c r="AM64" s="18" t="s">
        <v>30</v>
      </c>
      <c r="AN64" s="18" t="s">
        <v>30</v>
      </c>
      <c r="AO64" s="18" t="s">
        <v>30</v>
      </c>
      <c r="AP64" s="18" t="s">
        <v>30</v>
      </c>
      <c r="AQ64" s="18" t="s">
        <v>30</v>
      </c>
      <c r="AR64" s="30" t="s">
        <v>31</v>
      </c>
      <c r="AS64" s="30" t="s">
        <v>31</v>
      </c>
      <c r="AT64" s="32" t="s">
        <v>32</v>
      </c>
      <c r="AU64" s="18" t="s">
        <v>30</v>
      </c>
      <c r="AV64" s="18" t="s">
        <v>30</v>
      </c>
      <c r="AW64" s="18" t="s">
        <v>30</v>
      </c>
      <c r="AX64" s="31" t="s">
        <v>133</v>
      </c>
      <c r="AY64" s="30" t="s">
        <v>31</v>
      </c>
      <c r="AZ64" s="30" t="s">
        <v>31</v>
      </c>
      <c r="BA64" s="18" t="s">
        <v>30</v>
      </c>
      <c r="BB64" s="18" t="s">
        <v>30</v>
      </c>
      <c r="BC64" s="18" t="s">
        <v>30</v>
      </c>
      <c r="BD64" s="18" t="s">
        <v>30</v>
      </c>
      <c r="BE64" s="18"/>
      <c r="BF64" s="124"/>
      <c r="BG64" s="20">
        <f t="shared" si="15"/>
        <v>0</v>
      </c>
      <c r="BH64" s="21"/>
      <c r="BJ64" s="22"/>
      <c r="BN64" s="11"/>
      <c r="BS64" s="11"/>
    </row>
    <row r="65" spans="1:71" ht="13.8" customHeight="1" x14ac:dyDescent="0.3">
      <c r="A65" s="103" t="s">
        <v>381</v>
      </c>
      <c r="B65" s="103"/>
      <c r="C65" s="104" t="s">
        <v>382</v>
      </c>
      <c r="D65" s="104"/>
      <c r="E65" s="104" t="s">
        <v>230</v>
      </c>
      <c r="F65" s="104" t="s">
        <v>369</v>
      </c>
      <c r="G65" s="104" t="s">
        <v>370</v>
      </c>
      <c r="H65" s="106" t="s">
        <v>317</v>
      </c>
      <c r="I65" s="106" t="s">
        <v>688</v>
      </c>
      <c r="J65" s="12" t="s">
        <v>35</v>
      </c>
      <c r="K65" s="13">
        <v>45923</v>
      </c>
      <c r="L65" s="14" t="s">
        <v>28</v>
      </c>
      <c r="M65" s="15">
        <f t="shared" si="1"/>
        <v>30</v>
      </c>
      <c r="N65" s="15">
        <f t="shared" si="2"/>
        <v>22</v>
      </c>
      <c r="O65" s="15">
        <f t="shared" si="3"/>
        <v>22</v>
      </c>
      <c r="P65" s="15">
        <f t="shared" si="4"/>
        <v>0</v>
      </c>
      <c r="Q65" s="15">
        <f t="shared" si="5"/>
        <v>8</v>
      </c>
      <c r="R65" s="15">
        <f t="shared" si="6"/>
        <v>0</v>
      </c>
      <c r="S65" s="15">
        <f t="shared" si="7"/>
        <v>0</v>
      </c>
      <c r="T65" s="15">
        <f t="shared" si="8"/>
        <v>0</v>
      </c>
      <c r="U65" s="15">
        <f t="shared" si="9"/>
        <v>0</v>
      </c>
      <c r="V65" s="16">
        <f t="shared" si="10"/>
        <v>0</v>
      </c>
      <c r="W65" s="15">
        <f t="shared" si="11"/>
        <v>8</v>
      </c>
      <c r="X65" s="17">
        <f t="shared" si="12"/>
        <v>0</v>
      </c>
      <c r="Y65" s="17">
        <f t="shared" si="13"/>
        <v>0</v>
      </c>
      <c r="Z65" s="16">
        <f t="shared" si="14"/>
        <v>0</v>
      </c>
      <c r="AA65" s="18" t="s">
        <v>30</v>
      </c>
      <c r="AB65" s="18" t="s">
        <v>30</v>
      </c>
      <c r="AC65" s="32" t="s">
        <v>32</v>
      </c>
      <c r="AD65" s="30" t="s">
        <v>31</v>
      </c>
      <c r="AE65" s="30" t="s">
        <v>31</v>
      </c>
      <c r="AF65" s="18" t="s">
        <v>30</v>
      </c>
      <c r="AG65" s="32" t="s">
        <v>32</v>
      </c>
      <c r="AH65" s="18" t="s">
        <v>30</v>
      </c>
      <c r="AI65" s="32" t="s">
        <v>32</v>
      </c>
      <c r="AJ65" s="32" t="s">
        <v>32</v>
      </c>
      <c r="AK65" s="30" t="s">
        <v>31</v>
      </c>
      <c r="AL65" s="30" t="s">
        <v>31</v>
      </c>
      <c r="AM65" s="18" t="s">
        <v>30</v>
      </c>
      <c r="AN65" s="32" t="s">
        <v>32</v>
      </c>
      <c r="AO65" s="32" t="s">
        <v>32</v>
      </c>
      <c r="AP65" s="18" t="s">
        <v>30</v>
      </c>
      <c r="AQ65" s="18" t="s">
        <v>30</v>
      </c>
      <c r="AR65" s="30" t="s">
        <v>31</v>
      </c>
      <c r="AS65" s="30" t="s">
        <v>31</v>
      </c>
      <c r="AT65" s="18" t="s">
        <v>30</v>
      </c>
      <c r="AU65" s="32" t="s">
        <v>32</v>
      </c>
      <c r="AV65" s="18" t="s">
        <v>30</v>
      </c>
      <c r="AW65" s="32" t="s">
        <v>32</v>
      </c>
      <c r="AX65" s="18" t="s">
        <v>30</v>
      </c>
      <c r="AY65" s="30" t="s">
        <v>31</v>
      </c>
      <c r="AZ65" s="30" t="s">
        <v>31</v>
      </c>
      <c r="BA65" s="18" t="s">
        <v>30</v>
      </c>
      <c r="BB65" s="18" t="s">
        <v>30</v>
      </c>
      <c r="BC65" s="18" t="s">
        <v>30</v>
      </c>
      <c r="BD65" s="18" t="s">
        <v>30</v>
      </c>
      <c r="BE65" s="18"/>
      <c r="BF65" s="19"/>
      <c r="BG65" s="20">
        <f t="shared" si="15"/>
        <v>0</v>
      </c>
      <c r="BH65" s="21"/>
      <c r="BJ65" s="22"/>
      <c r="BN65" s="11"/>
      <c r="BS65" s="11"/>
    </row>
    <row r="66" spans="1:71" ht="13.8" customHeight="1" x14ac:dyDescent="0.3">
      <c r="A66" s="103" t="s">
        <v>384</v>
      </c>
      <c r="B66" s="103"/>
      <c r="C66" s="104" t="s">
        <v>385</v>
      </c>
      <c r="D66" s="104"/>
      <c r="E66" s="104" t="s">
        <v>230</v>
      </c>
      <c r="F66" s="104" t="s">
        <v>369</v>
      </c>
      <c r="G66" s="104" t="s">
        <v>231</v>
      </c>
      <c r="H66" s="106" t="s">
        <v>317</v>
      </c>
      <c r="I66" s="106" t="s">
        <v>386</v>
      </c>
      <c r="J66" s="12" t="s">
        <v>35</v>
      </c>
      <c r="K66" s="13">
        <v>45946</v>
      </c>
      <c r="L66" s="14" t="s">
        <v>28</v>
      </c>
      <c r="M66" s="15">
        <f t="shared" si="1"/>
        <v>30</v>
      </c>
      <c r="N66" s="15">
        <f t="shared" si="2"/>
        <v>22</v>
      </c>
      <c r="O66" s="15">
        <f t="shared" si="3"/>
        <v>20</v>
      </c>
      <c r="P66" s="15">
        <f t="shared" si="4"/>
        <v>0</v>
      </c>
      <c r="Q66" s="15">
        <f t="shared" si="5"/>
        <v>8</v>
      </c>
      <c r="R66" s="15">
        <f t="shared" si="6"/>
        <v>0</v>
      </c>
      <c r="S66" s="15">
        <f t="shared" si="7"/>
        <v>0</v>
      </c>
      <c r="T66" s="15">
        <f t="shared" si="8"/>
        <v>0</v>
      </c>
      <c r="U66" s="15">
        <f t="shared" si="9"/>
        <v>0</v>
      </c>
      <c r="V66" s="16">
        <f t="shared" si="10"/>
        <v>2</v>
      </c>
      <c r="W66" s="15">
        <f t="shared" si="11"/>
        <v>2</v>
      </c>
      <c r="X66" s="17">
        <f t="shared" si="12"/>
        <v>0</v>
      </c>
      <c r="Y66" s="17">
        <f t="shared" si="13"/>
        <v>0</v>
      </c>
      <c r="Z66" s="16">
        <f t="shared" si="14"/>
        <v>2</v>
      </c>
      <c r="AA66" s="18" t="s">
        <v>30</v>
      </c>
      <c r="AB66" s="18" t="s">
        <v>30</v>
      </c>
      <c r="AC66" s="32" t="s">
        <v>32</v>
      </c>
      <c r="AD66" s="30" t="s">
        <v>31</v>
      </c>
      <c r="AE66" s="30" t="s">
        <v>31</v>
      </c>
      <c r="AF66" s="18" t="s">
        <v>30</v>
      </c>
      <c r="AG66" s="18" t="s">
        <v>30</v>
      </c>
      <c r="AH66" s="18" t="s">
        <v>30</v>
      </c>
      <c r="AI66" s="18" t="s">
        <v>30</v>
      </c>
      <c r="AJ66" s="18" t="s">
        <v>30</v>
      </c>
      <c r="AK66" s="30" t="s">
        <v>31</v>
      </c>
      <c r="AL66" s="30" t="s">
        <v>31</v>
      </c>
      <c r="AM66" s="18" t="s">
        <v>30</v>
      </c>
      <c r="AN66" s="18" t="s">
        <v>30</v>
      </c>
      <c r="AO66" s="108" t="s">
        <v>34</v>
      </c>
      <c r="AP66" s="18" t="s">
        <v>30</v>
      </c>
      <c r="AQ66" s="18" t="s">
        <v>30</v>
      </c>
      <c r="AR66" s="30" t="s">
        <v>31</v>
      </c>
      <c r="AS66" s="30" t="s">
        <v>31</v>
      </c>
      <c r="AT66" s="18" t="s">
        <v>30</v>
      </c>
      <c r="AU66" s="18" t="s">
        <v>30</v>
      </c>
      <c r="AV66" s="108" t="s">
        <v>34</v>
      </c>
      <c r="AW66" s="108" t="s">
        <v>34</v>
      </c>
      <c r="AX66" s="18" t="s">
        <v>30</v>
      </c>
      <c r="AY66" s="30" t="s">
        <v>31</v>
      </c>
      <c r="AZ66" s="30" t="s">
        <v>31</v>
      </c>
      <c r="BA66" s="18" t="s">
        <v>30</v>
      </c>
      <c r="BB66" s="32" t="s">
        <v>32</v>
      </c>
      <c r="BC66" s="18" t="s">
        <v>30</v>
      </c>
      <c r="BD66" s="108" t="s">
        <v>34</v>
      </c>
      <c r="BE66" s="18"/>
      <c r="BF66" s="124"/>
      <c r="BG66" s="20">
        <f t="shared" si="15"/>
        <v>0</v>
      </c>
      <c r="BH66" s="21"/>
      <c r="BJ66" s="22"/>
      <c r="BN66" s="11"/>
      <c r="BS66" s="11"/>
    </row>
    <row r="67" spans="1:71" ht="13.8" customHeight="1" x14ac:dyDescent="0.3">
      <c r="A67" s="103" t="s">
        <v>387</v>
      </c>
      <c r="B67" s="103"/>
      <c r="C67" s="104" t="s">
        <v>388</v>
      </c>
      <c r="D67" s="104"/>
      <c r="E67" s="104" t="s">
        <v>230</v>
      </c>
      <c r="F67" s="104" t="s">
        <v>369</v>
      </c>
      <c r="G67" s="104" t="s">
        <v>370</v>
      </c>
      <c r="H67" s="106" t="s">
        <v>317</v>
      </c>
      <c r="I67" s="106" t="s">
        <v>389</v>
      </c>
      <c r="J67" s="12" t="s">
        <v>35</v>
      </c>
      <c r="K67" s="13">
        <v>45957</v>
      </c>
      <c r="L67" s="14" t="s">
        <v>28</v>
      </c>
      <c r="M67" s="15">
        <f t="shared" ref="M67:M122" si="16">N67+Q67+U67</f>
        <v>30</v>
      </c>
      <c r="N67" s="15">
        <f t="shared" ref="N67:N122" si="17">O67+R67+(COUNTIF(AA67:BE67,"P/2")/2)+(COUNTIF(AA67:BE67,"TR-P/2")/2)</f>
        <v>22</v>
      </c>
      <c r="O67" s="15">
        <f t="shared" ref="O67:O122" si="18">COUNTIF(AA67:BE67,"P")+COUNTIF(AA67:BE67,"RP")+COUNTIF(AA67:BE67,"UT-RP")+COUNTIF(AA67:BE67,"AT-RP")+COUNTIF(AA67:BE67,"AT")+COUNTIF(AA67:BE67,"UT")+COUNTIF(AA67:BE67,"MU")+COUNTIF(AA67:BE67,"AT-MU")+COUNTIF(AA67:BE67,"UT-MU")+COUNTIF(AA67:BE67,"EL")+COUNTIF(AA67:BE67,"UT-EL")+COUNTIF(AA67:BE67,"AT-EL")+COUNTIF(AA67:BE67,"EL-MU")+COUNTIF(AA67:BE67,"TR")+COUNTIF(AA67:BE67,"TR-MU")+COUNTIF(AA67:BE67,"TR-EL")+COUNTIF(AA67:BE67,"TR-AT")+COUNTIF(AA67:BE67,"TR-UT")+COUNTIF(AA67:BE67,"TR-P")+(COUNTIF(AA67:BE67,"P/2")/2)</f>
        <v>22</v>
      </c>
      <c r="P67" s="15">
        <f t="shared" ref="P67:P122" si="19">COUNTIF(AA67:BE67,"Leave")</f>
        <v>0</v>
      </c>
      <c r="Q67" s="15">
        <f t="shared" ref="Q67:Q122" si="20">COUNTIF(AA67:BE67,"Off")+COUNTIF(AA67:BE67,"TR-Off")</f>
        <v>8</v>
      </c>
      <c r="R67" s="15">
        <f t="shared" ref="R67:R122" si="21">COUNTIF(AA67:BE67,"NCNS")+COUNTIF(AA67:BE67,"A")+COUNTIF(AA67:BE67,"U")+COUNTIF(AA67:BE67,"SL")+COUNTIF(AA67:BE67,"UC")+COUNTIF(AA67:BE67,"TR-UC")+COUNTIF(AA67:BE67,"TR-U")+COUNTIF(AA67:BE67,"TR-NCNS")</f>
        <v>0</v>
      </c>
      <c r="S67" s="15">
        <f t="shared" ref="S67:S122" si="22">(COUNTIF(AA67:BE67,"A")+(COUNTIF(AA67:BE67,"CL")+(COUNTIF(AA67:BE67,"SL"))))</f>
        <v>0</v>
      </c>
      <c r="T67" s="15">
        <f t="shared" ref="T67:T122" si="23">COUNTIF(AA67:BE67,"EL")+COUNTIF(AA67:BE67,"AT-EL")+COUNTIF(AA67:BE67,"UT-EL")+COUNTIF(AA67:BE67,"EL-MU")++COUNTIF(AA67:BE67,"TR-EL")</f>
        <v>1</v>
      </c>
      <c r="U67" s="15">
        <f t="shared" ref="U67:U122" si="24">(COUNTIF(AA67:BE67,"Leave")+(COUNTIF(AA67:BE67,"CL")+(COUNTIF(AA67:BE67,"AU")))+(COUNTIF(AA67:BE67,"TR-AU"))+(COUNTIF(AA67:BE67,"ML")))</f>
        <v>0</v>
      </c>
      <c r="V67" s="16">
        <f t="shared" ref="V67:V122" si="25">COUNTIF(AA67:BE67,"AU")+COUNTIF(AA67:BE67,"U")+COUNTIF(AA67:BE67,"UC")+COUNTIF(AA67:BE67,"NCNS")+COUNTIF(AA67:BE67,"TR-AU")+COUNTIF(AA67:BE67,"TR-U")+COUNTIF(AA67:BE67,"TR-UC")+COUNTIF(AA67:BE67,"TR-NCNS")+(COUNTIF(AA67:BE67,"P/2")/2)+(COUNTIF(AA67:BE67,"TR-P/2")/2)</f>
        <v>0</v>
      </c>
      <c r="W67" s="15">
        <f t="shared" ref="W67:W122" si="26">COUNTIF(AA67:BE67,"AT-RP")+COUNTIF(AA67:BE67,"AT")+COUNTIF(AA67:BE67,"AT-MU")+COUNTIF(AA67:BE67,"AT-EL")+COUNTIF(AA67:BE67,"TR-AT")+COUNTIF(AA67:BE67,"UT-RP")+COUNTIF(AA67:BE67,"UT")+COUNTIF(AA67:BE67,"UT-MU")+COUNTIF(AA67:BE67,"UT-EL")+COUNTIF(AA67:BE67,"TR-UT")</f>
        <v>6</v>
      </c>
      <c r="X67" s="17">
        <f t="shared" ref="X67:X122" si="27">COUNTIF(AA67:BE67,"MU")+COUNTIF(AA67:BE67,"UT-MU")+COUNTIF(AA67:BE67,"EL-MU")+COUNTIF(AA67:BE67,"TR-MU")</f>
        <v>0</v>
      </c>
      <c r="Y67" s="17">
        <f t="shared" ref="Y67:Y122" si="28">COUNTIF(AA67:BE67,"ML")</f>
        <v>0</v>
      </c>
      <c r="Z67" s="16">
        <f t="shared" ref="Z67:Z122" si="29">V67+S67+P67+Y67</f>
        <v>0</v>
      </c>
      <c r="AA67" s="18" t="s">
        <v>30</v>
      </c>
      <c r="AB67" s="18" t="s">
        <v>30</v>
      </c>
      <c r="AC67" s="32" t="s">
        <v>32</v>
      </c>
      <c r="AD67" s="30" t="s">
        <v>31</v>
      </c>
      <c r="AE67" s="30" t="s">
        <v>31</v>
      </c>
      <c r="AF67" s="18" t="s">
        <v>30</v>
      </c>
      <c r="AG67" s="18" t="s">
        <v>30</v>
      </c>
      <c r="AH67" s="32" t="s">
        <v>32</v>
      </c>
      <c r="AI67" s="32" t="s">
        <v>32</v>
      </c>
      <c r="AJ67" s="18" t="s">
        <v>30</v>
      </c>
      <c r="AK67" s="30" t="s">
        <v>31</v>
      </c>
      <c r="AL67" s="30" t="s">
        <v>31</v>
      </c>
      <c r="AM67" s="18" t="s">
        <v>30</v>
      </c>
      <c r="AN67" s="18" t="s">
        <v>30</v>
      </c>
      <c r="AO67" s="18" t="s">
        <v>30</v>
      </c>
      <c r="AP67" s="18" t="s">
        <v>30</v>
      </c>
      <c r="AQ67" s="18" t="s">
        <v>30</v>
      </c>
      <c r="AR67" s="30" t="s">
        <v>31</v>
      </c>
      <c r="AS67" s="30" t="s">
        <v>31</v>
      </c>
      <c r="AT67" s="32" t="s">
        <v>32</v>
      </c>
      <c r="AU67" s="32" t="s">
        <v>33</v>
      </c>
      <c r="AV67" s="18" t="s">
        <v>30</v>
      </c>
      <c r="AW67" s="32" t="s">
        <v>32</v>
      </c>
      <c r="AX67" s="32" t="s">
        <v>32</v>
      </c>
      <c r="AY67" s="30" t="s">
        <v>31</v>
      </c>
      <c r="AZ67" s="30" t="s">
        <v>31</v>
      </c>
      <c r="BA67" s="18" t="s">
        <v>30</v>
      </c>
      <c r="BB67" s="18" t="s">
        <v>30</v>
      </c>
      <c r="BC67" s="18" t="s">
        <v>30</v>
      </c>
      <c r="BD67" s="18" t="s">
        <v>30</v>
      </c>
      <c r="BE67" s="18"/>
      <c r="BF67" s="19"/>
      <c r="BG67" s="20">
        <f t="shared" ref="BG67:BG122" si="30">COUNTBLANK(AA67:BD67)</f>
        <v>0</v>
      </c>
      <c r="BH67" s="21"/>
      <c r="BJ67" s="22"/>
      <c r="BN67" s="11"/>
      <c r="BS67" s="11"/>
    </row>
    <row r="68" spans="1:71" ht="13.8" customHeight="1" x14ac:dyDescent="0.3">
      <c r="A68" s="103" t="s">
        <v>390</v>
      </c>
      <c r="B68" s="103"/>
      <c r="C68" s="104" t="s">
        <v>391</v>
      </c>
      <c r="D68" s="104"/>
      <c r="E68" s="104" t="s">
        <v>230</v>
      </c>
      <c r="F68" s="104" t="s">
        <v>369</v>
      </c>
      <c r="G68" s="104" t="s">
        <v>231</v>
      </c>
      <c r="H68" s="106" t="s">
        <v>317</v>
      </c>
      <c r="I68" s="106" t="s">
        <v>392</v>
      </c>
      <c r="J68" s="12" t="s">
        <v>312</v>
      </c>
      <c r="K68" s="13">
        <v>45958</v>
      </c>
      <c r="L68" s="14" t="s">
        <v>28</v>
      </c>
      <c r="M68" s="15">
        <f t="shared" si="16"/>
        <v>30</v>
      </c>
      <c r="N68" s="15">
        <f t="shared" si="17"/>
        <v>30</v>
      </c>
      <c r="O68" s="15">
        <f t="shared" si="18"/>
        <v>0</v>
      </c>
      <c r="P68" s="15">
        <f t="shared" si="19"/>
        <v>0</v>
      </c>
      <c r="Q68" s="15">
        <f t="shared" si="20"/>
        <v>0</v>
      </c>
      <c r="R68" s="15">
        <f t="shared" si="21"/>
        <v>30</v>
      </c>
      <c r="S68" s="15">
        <f t="shared" si="22"/>
        <v>0</v>
      </c>
      <c r="T68" s="15">
        <f t="shared" si="23"/>
        <v>0</v>
      </c>
      <c r="U68" s="15">
        <f t="shared" si="24"/>
        <v>0</v>
      </c>
      <c r="V68" s="16">
        <f t="shared" si="25"/>
        <v>30</v>
      </c>
      <c r="W68" s="15">
        <f t="shared" si="26"/>
        <v>0</v>
      </c>
      <c r="X68" s="17">
        <f t="shared" si="27"/>
        <v>0</v>
      </c>
      <c r="Y68" s="17">
        <f t="shared" si="28"/>
        <v>0</v>
      </c>
      <c r="Z68" s="16">
        <f t="shared" si="29"/>
        <v>30</v>
      </c>
      <c r="AA68" s="31" t="s">
        <v>133</v>
      </c>
      <c r="AB68" s="31" t="s">
        <v>133</v>
      </c>
      <c r="AC68" s="31" t="s">
        <v>133</v>
      </c>
      <c r="AD68" s="31" t="s">
        <v>133</v>
      </c>
      <c r="AE68" s="31" t="s">
        <v>133</v>
      </c>
      <c r="AF68" s="31" t="s">
        <v>133</v>
      </c>
      <c r="AG68" s="31" t="s">
        <v>133</v>
      </c>
      <c r="AH68" s="31" t="s">
        <v>133</v>
      </c>
      <c r="AI68" s="31" t="s">
        <v>133</v>
      </c>
      <c r="AJ68" s="31" t="s">
        <v>133</v>
      </c>
      <c r="AK68" s="31" t="s">
        <v>133</v>
      </c>
      <c r="AL68" s="31" t="s">
        <v>133</v>
      </c>
      <c r="AM68" s="31" t="s">
        <v>133</v>
      </c>
      <c r="AN68" s="31" t="s">
        <v>133</v>
      </c>
      <c r="AO68" s="31" t="s">
        <v>133</v>
      </c>
      <c r="AP68" s="31" t="s">
        <v>133</v>
      </c>
      <c r="AQ68" s="31" t="s">
        <v>133</v>
      </c>
      <c r="AR68" s="31" t="s">
        <v>133</v>
      </c>
      <c r="AS68" s="31" t="s">
        <v>133</v>
      </c>
      <c r="AT68" s="31" t="s">
        <v>133</v>
      </c>
      <c r="AU68" s="31" t="s">
        <v>133</v>
      </c>
      <c r="AV68" s="31" t="s">
        <v>133</v>
      </c>
      <c r="AW68" s="31" t="s">
        <v>133</v>
      </c>
      <c r="AX68" s="31" t="s">
        <v>133</v>
      </c>
      <c r="AY68" s="31" t="s">
        <v>133</v>
      </c>
      <c r="AZ68" s="31" t="s">
        <v>133</v>
      </c>
      <c r="BA68" s="31" t="s">
        <v>133</v>
      </c>
      <c r="BB68" s="31" t="s">
        <v>133</v>
      </c>
      <c r="BC68" s="31" t="s">
        <v>133</v>
      </c>
      <c r="BD68" s="31" t="s">
        <v>133</v>
      </c>
      <c r="BE68" s="18"/>
      <c r="BF68" s="124"/>
      <c r="BG68" s="20">
        <f t="shared" si="30"/>
        <v>0</v>
      </c>
      <c r="BH68" s="21"/>
      <c r="BJ68" s="22"/>
      <c r="BK68" s="125"/>
      <c r="BN68" s="11"/>
      <c r="BS68" s="11"/>
    </row>
    <row r="69" spans="1:71" ht="13.8" customHeight="1" x14ac:dyDescent="0.3">
      <c r="A69" s="103" t="s">
        <v>393</v>
      </c>
      <c r="B69" s="103"/>
      <c r="C69" s="104" t="s">
        <v>394</v>
      </c>
      <c r="D69" s="104"/>
      <c r="E69" s="104" t="s">
        <v>230</v>
      </c>
      <c r="F69" s="104" t="s">
        <v>369</v>
      </c>
      <c r="G69" s="104" t="s">
        <v>231</v>
      </c>
      <c r="H69" s="106" t="s">
        <v>317</v>
      </c>
      <c r="I69" s="106" t="s">
        <v>395</v>
      </c>
      <c r="J69" s="12" t="s">
        <v>396</v>
      </c>
      <c r="K69" s="13">
        <v>45978</v>
      </c>
      <c r="L69" s="14" t="s">
        <v>28</v>
      </c>
      <c r="M69" s="15">
        <f t="shared" si="16"/>
        <v>30</v>
      </c>
      <c r="N69" s="15">
        <f t="shared" si="17"/>
        <v>22</v>
      </c>
      <c r="O69" s="15">
        <f t="shared" si="18"/>
        <v>19</v>
      </c>
      <c r="P69" s="15">
        <f t="shared" si="19"/>
        <v>0</v>
      </c>
      <c r="Q69" s="15">
        <f t="shared" si="20"/>
        <v>8</v>
      </c>
      <c r="R69" s="15">
        <f t="shared" si="21"/>
        <v>3</v>
      </c>
      <c r="S69" s="15">
        <f t="shared" si="22"/>
        <v>2</v>
      </c>
      <c r="T69" s="15">
        <f t="shared" si="23"/>
        <v>0</v>
      </c>
      <c r="U69" s="15">
        <f t="shared" si="24"/>
        <v>0</v>
      </c>
      <c r="V69" s="16">
        <f t="shared" si="25"/>
        <v>1</v>
      </c>
      <c r="W69" s="15">
        <f t="shared" si="26"/>
        <v>2</v>
      </c>
      <c r="X69" s="17">
        <f t="shared" si="27"/>
        <v>0</v>
      </c>
      <c r="Y69" s="17">
        <f t="shared" si="28"/>
        <v>0</v>
      </c>
      <c r="Z69" s="16">
        <f t="shared" si="29"/>
        <v>3</v>
      </c>
      <c r="AA69" s="31" t="s">
        <v>133</v>
      </c>
      <c r="AB69" s="18" t="s">
        <v>30</v>
      </c>
      <c r="AC69" s="18" t="s">
        <v>30</v>
      </c>
      <c r="AD69" s="30" t="s">
        <v>31</v>
      </c>
      <c r="AE69" s="30" t="s">
        <v>31</v>
      </c>
      <c r="AF69" s="18" t="s">
        <v>30</v>
      </c>
      <c r="AG69" s="18" t="s">
        <v>30</v>
      </c>
      <c r="AH69" s="18" t="s">
        <v>30</v>
      </c>
      <c r="AI69" s="18" t="s">
        <v>30</v>
      </c>
      <c r="AJ69" s="18" t="s">
        <v>30</v>
      </c>
      <c r="AK69" s="30" t="s">
        <v>31</v>
      </c>
      <c r="AL69" s="30" t="s">
        <v>31</v>
      </c>
      <c r="AM69" s="123" t="s">
        <v>127</v>
      </c>
      <c r="AN69" s="18" t="s">
        <v>30</v>
      </c>
      <c r="AO69" s="18" t="s">
        <v>30</v>
      </c>
      <c r="AP69" s="18" t="s">
        <v>30</v>
      </c>
      <c r="AQ69" s="18" t="s">
        <v>30</v>
      </c>
      <c r="AR69" s="30" t="s">
        <v>31</v>
      </c>
      <c r="AS69" s="30" t="s">
        <v>31</v>
      </c>
      <c r="AT69" s="18" t="s">
        <v>30</v>
      </c>
      <c r="AU69" s="18" t="s">
        <v>30</v>
      </c>
      <c r="AV69" s="18" t="s">
        <v>30</v>
      </c>
      <c r="AW69" s="18" t="s">
        <v>30</v>
      </c>
      <c r="AX69" s="18" t="s">
        <v>30</v>
      </c>
      <c r="AY69" s="30" t="s">
        <v>31</v>
      </c>
      <c r="AZ69" s="30" t="s">
        <v>31</v>
      </c>
      <c r="BA69" s="32" t="s">
        <v>32</v>
      </c>
      <c r="BB69" s="123" t="s">
        <v>127</v>
      </c>
      <c r="BC69" s="32" t="s">
        <v>32</v>
      </c>
      <c r="BD69" s="18" t="s">
        <v>30</v>
      </c>
      <c r="BE69" s="18"/>
      <c r="BF69" s="124"/>
      <c r="BG69" s="20">
        <f t="shared" si="30"/>
        <v>0</v>
      </c>
      <c r="BH69" s="21"/>
      <c r="BJ69" s="22"/>
      <c r="BN69" s="11"/>
      <c r="BS69" s="11"/>
    </row>
    <row r="70" spans="1:71" ht="13.8" customHeight="1" x14ac:dyDescent="0.3">
      <c r="A70" s="103" t="s">
        <v>397</v>
      </c>
      <c r="B70" s="103"/>
      <c r="C70" s="104" t="s">
        <v>398</v>
      </c>
      <c r="D70" s="104"/>
      <c r="E70" s="104" t="s">
        <v>230</v>
      </c>
      <c r="F70" s="104" t="s">
        <v>369</v>
      </c>
      <c r="G70" s="104" t="s">
        <v>231</v>
      </c>
      <c r="H70" s="106" t="s">
        <v>317</v>
      </c>
      <c r="I70" s="106" t="s">
        <v>399</v>
      </c>
      <c r="J70" s="12" t="s">
        <v>35</v>
      </c>
      <c r="K70" s="13">
        <v>45978</v>
      </c>
      <c r="L70" s="14" t="s">
        <v>28</v>
      </c>
      <c r="M70" s="15">
        <f t="shared" si="16"/>
        <v>30</v>
      </c>
      <c r="N70" s="15">
        <f t="shared" si="17"/>
        <v>22</v>
      </c>
      <c r="O70" s="15">
        <f t="shared" si="18"/>
        <v>21</v>
      </c>
      <c r="P70" s="15">
        <f t="shared" si="19"/>
        <v>0</v>
      </c>
      <c r="Q70" s="15">
        <f t="shared" si="20"/>
        <v>8</v>
      </c>
      <c r="R70" s="15">
        <f t="shared" si="21"/>
        <v>1</v>
      </c>
      <c r="S70" s="15">
        <f t="shared" si="22"/>
        <v>1</v>
      </c>
      <c r="T70" s="15">
        <f t="shared" si="23"/>
        <v>0</v>
      </c>
      <c r="U70" s="15">
        <f t="shared" si="24"/>
        <v>0</v>
      </c>
      <c r="V70" s="16">
        <f t="shared" si="25"/>
        <v>0</v>
      </c>
      <c r="W70" s="15">
        <f t="shared" si="26"/>
        <v>5</v>
      </c>
      <c r="X70" s="17">
        <f t="shared" si="27"/>
        <v>0</v>
      </c>
      <c r="Y70" s="17">
        <f t="shared" si="28"/>
        <v>0</v>
      </c>
      <c r="Z70" s="16">
        <f t="shared" si="29"/>
        <v>1</v>
      </c>
      <c r="AA70" s="18" t="s">
        <v>30</v>
      </c>
      <c r="AB70" s="18" t="s">
        <v>30</v>
      </c>
      <c r="AC70" s="18" t="s">
        <v>30</v>
      </c>
      <c r="AD70" s="30" t="s">
        <v>31</v>
      </c>
      <c r="AE70" s="30" t="s">
        <v>31</v>
      </c>
      <c r="AF70" s="18" t="s">
        <v>30</v>
      </c>
      <c r="AG70" s="32" t="s">
        <v>32</v>
      </c>
      <c r="AH70" s="32" t="s">
        <v>32</v>
      </c>
      <c r="AI70" s="18" t="s">
        <v>30</v>
      </c>
      <c r="AJ70" s="18" t="s">
        <v>30</v>
      </c>
      <c r="AK70" s="30" t="s">
        <v>31</v>
      </c>
      <c r="AL70" s="30" t="s">
        <v>31</v>
      </c>
      <c r="AM70" s="32" t="s">
        <v>32</v>
      </c>
      <c r="AN70" s="18" t="s">
        <v>30</v>
      </c>
      <c r="AO70" s="32" t="s">
        <v>32</v>
      </c>
      <c r="AP70" s="32" t="s">
        <v>32</v>
      </c>
      <c r="AQ70" s="18" t="s">
        <v>30</v>
      </c>
      <c r="AR70" s="30" t="s">
        <v>31</v>
      </c>
      <c r="AS70" s="30" t="s">
        <v>31</v>
      </c>
      <c r="AT70" s="123" t="s">
        <v>127</v>
      </c>
      <c r="AU70" s="18" t="s">
        <v>30</v>
      </c>
      <c r="AV70" s="18" t="s">
        <v>30</v>
      </c>
      <c r="AW70" s="18" t="s">
        <v>30</v>
      </c>
      <c r="AX70" s="18" t="s">
        <v>30</v>
      </c>
      <c r="AY70" s="30" t="s">
        <v>31</v>
      </c>
      <c r="AZ70" s="30" t="s">
        <v>31</v>
      </c>
      <c r="BA70" s="18" t="s">
        <v>30</v>
      </c>
      <c r="BB70" s="18" t="s">
        <v>30</v>
      </c>
      <c r="BC70" s="18" t="s">
        <v>30</v>
      </c>
      <c r="BD70" s="18" t="s">
        <v>30</v>
      </c>
      <c r="BE70" s="18"/>
      <c r="BF70" s="124"/>
      <c r="BG70" s="20">
        <f t="shared" si="30"/>
        <v>0</v>
      </c>
      <c r="BH70" s="21"/>
      <c r="BJ70" s="22"/>
      <c r="BN70" s="11"/>
      <c r="BS70" s="11"/>
    </row>
    <row r="71" spans="1:71" ht="13.8" customHeight="1" x14ac:dyDescent="0.3">
      <c r="A71" s="103" t="s">
        <v>400</v>
      </c>
      <c r="B71" s="103"/>
      <c r="C71" s="104" t="s">
        <v>401</v>
      </c>
      <c r="D71" s="104"/>
      <c r="E71" s="104" t="s">
        <v>230</v>
      </c>
      <c r="F71" s="104" t="s">
        <v>369</v>
      </c>
      <c r="G71" s="104" t="s">
        <v>231</v>
      </c>
      <c r="H71" s="106" t="s">
        <v>317</v>
      </c>
      <c r="I71" s="106" t="s">
        <v>402</v>
      </c>
      <c r="J71" s="12" t="s">
        <v>35</v>
      </c>
      <c r="K71" s="13">
        <v>45985</v>
      </c>
      <c r="L71" s="14" t="s">
        <v>28</v>
      </c>
      <c r="M71" s="15">
        <f t="shared" si="16"/>
        <v>30</v>
      </c>
      <c r="N71" s="15">
        <f t="shared" si="17"/>
        <v>22</v>
      </c>
      <c r="O71" s="15">
        <f t="shared" si="18"/>
        <v>22</v>
      </c>
      <c r="P71" s="15">
        <f t="shared" si="19"/>
        <v>0</v>
      </c>
      <c r="Q71" s="15">
        <f t="shared" si="20"/>
        <v>8</v>
      </c>
      <c r="R71" s="15">
        <f t="shared" si="21"/>
        <v>0</v>
      </c>
      <c r="S71" s="15">
        <f t="shared" si="22"/>
        <v>0</v>
      </c>
      <c r="T71" s="15">
        <f t="shared" si="23"/>
        <v>1</v>
      </c>
      <c r="U71" s="15">
        <f t="shared" si="24"/>
        <v>0</v>
      </c>
      <c r="V71" s="16">
        <f t="shared" si="25"/>
        <v>0</v>
      </c>
      <c r="W71" s="15">
        <f t="shared" si="26"/>
        <v>4</v>
      </c>
      <c r="X71" s="17">
        <f t="shared" si="27"/>
        <v>0</v>
      </c>
      <c r="Y71" s="17">
        <f t="shared" si="28"/>
        <v>0</v>
      </c>
      <c r="Z71" s="16">
        <f t="shared" si="29"/>
        <v>0</v>
      </c>
      <c r="AA71" s="18" t="s">
        <v>30</v>
      </c>
      <c r="AB71" s="18" t="s">
        <v>30</v>
      </c>
      <c r="AC71" s="32" t="s">
        <v>32</v>
      </c>
      <c r="AD71" s="30" t="s">
        <v>31</v>
      </c>
      <c r="AE71" s="30" t="s">
        <v>31</v>
      </c>
      <c r="AF71" s="18" t="s">
        <v>30</v>
      </c>
      <c r="AG71" s="18" t="s">
        <v>30</v>
      </c>
      <c r="AH71" s="18" t="s">
        <v>30</v>
      </c>
      <c r="AI71" s="18" t="s">
        <v>30</v>
      </c>
      <c r="AJ71" s="18" t="s">
        <v>30</v>
      </c>
      <c r="AK71" s="30" t="s">
        <v>31</v>
      </c>
      <c r="AL71" s="30" t="s">
        <v>31</v>
      </c>
      <c r="AM71" s="18" t="s">
        <v>30</v>
      </c>
      <c r="AN71" s="18" t="s">
        <v>30</v>
      </c>
      <c r="AO71" s="32" t="s">
        <v>32</v>
      </c>
      <c r="AP71" s="18" t="s">
        <v>30</v>
      </c>
      <c r="AQ71" s="32" t="s">
        <v>32</v>
      </c>
      <c r="AR71" s="30" t="s">
        <v>31</v>
      </c>
      <c r="AS71" s="30" t="s">
        <v>31</v>
      </c>
      <c r="AT71" s="32" t="s">
        <v>32</v>
      </c>
      <c r="AU71" s="32" t="s">
        <v>33</v>
      </c>
      <c r="AV71" s="18" t="s">
        <v>30</v>
      </c>
      <c r="AW71" s="18" t="s">
        <v>30</v>
      </c>
      <c r="AX71" s="18" t="s">
        <v>30</v>
      </c>
      <c r="AY71" s="30" t="s">
        <v>31</v>
      </c>
      <c r="AZ71" s="30" t="s">
        <v>31</v>
      </c>
      <c r="BA71" s="18" t="s">
        <v>30</v>
      </c>
      <c r="BB71" s="18" t="s">
        <v>30</v>
      </c>
      <c r="BC71" s="18" t="s">
        <v>30</v>
      </c>
      <c r="BD71" s="18" t="s">
        <v>30</v>
      </c>
      <c r="BE71" s="18"/>
      <c r="BF71" s="19"/>
      <c r="BG71" s="20">
        <f t="shared" si="30"/>
        <v>0</v>
      </c>
      <c r="BH71" s="21"/>
      <c r="BJ71" s="22"/>
      <c r="BN71" s="11"/>
      <c r="BS71" s="11"/>
    </row>
    <row r="72" spans="1:71" ht="13.8" customHeight="1" x14ac:dyDescent="0.3">
      <c r="A72" s="103" t="s">
        <v>403</v>
      </c>
      <c r="B72" s="103"/>
      <c r="C72" s="104" t="s">
        <v>404</v>
      </c>
      <c r="D72" s="126"/>
      <c r="E72" s="104" t="s">
        <v>230</v>
      </c>
      <c r="F72" s="104" t="s">
        <v>369</v>
      </c>
      <c r="G72" s="104" t="s">
        <v>231</v>
      </c>
      <c r="H72" s="106" t="s">
        <v>317</v>
      </c>
      <c r="I72" s="106" t="s">
        <v>405</v>
      </c>
      <c r="J72" s="12" t="s">
        <v>35</v>
      </c>
      <c r="K72" s="13">
        <v>46028</v>
      </c>
      <c r="L72" s="14" t="s">
        <v>28</v>
      </c>
      <c r="M72" s="15">
        <f t="shared" si="16"/>
        <v>30</v>
      </c>
      <c r="N72" s="15">
        <f t="shared" si="17"/>
        <v>22</v>
      </c>
      <c r="O72" s="15">
        <f t="shared" si="18"/>
        <v>21</v>
      </c>
      <c r="P72" s="15">
        <f t="shared" si="19"/>
        <v>0</v>
      </c>
      <c r="Q72" s="15">
        <f t="shared" si="20"/>
        <v>8</v>
      </c>
      <c r="R72" s="15">
        <f t="shared" si="21"/>
        <v>1</v>
      </c>
      <c r="S72" s="15">
        <f t="shared" si="22"/>
        <v>1</v>
      </c>
      <c r="T72" s="15">
        <f t="shared" si="23"/>
        <v>0</v>
      </c>
      <c r="U72" s="15">
        <f t="shared" si="24"/>
        <v>0</v>
      </c>
      <c r="V72" s="16">
        <f t="shared" si="25"/>
        <v>0</v>
      </c>
      <c r="W72" s="15">
        <f t="shared" si="26"/>
        <v>3</v>
      </c>
      <c r="X72" s="17">
        <f t="shared" si="27"/>
        <v>0</v>
      </c>
      <c r="Y72" s="17">
        <f t="shared" si="28"/>
        <v>0</v>
      </c>
      <c r="Z72" s="16">
        <f t="shared" si="29"/>
        <v>1</v>
      </c>
      <c r="AA72" s="18" t="s">
        <v>30</v>
      </c>
      <c r="AB72" s="18" t="s">
        <v>30</v>
      </c>
      <c r="AC72" s="32" t="s">
        <v>32</v>
      </c>
      <c r="AD72" s="30" t="s">
        <v>31</v>
      </c>
      <c r="AE72" s="30" t="s">
        <v>31</v>
      </c>
      <c r="AF72" s="18" t="s">
        <v>30</v>
      </c>
      <c r="AG72" s="18" t="s">
        <v>30</v>
      </c>
      <c r="AH72" s="18" t="s">
        <v>30</v>
      </c>
      <c r="AI72" s="123" t="s">
        <v>127</v>
      </c>
      <c r="AJ72" s="32" t="s">
        <v>32</v>
      </c>
      <c r="AK72" s="30" t="s">
        <v>31</v>
      </c>
      <c r="AL72" s="30" t="s">
        <v>31</v>
      </c>
      <c r="AM72" s="18" t="s">
        <v>30</v>
      </c>
      <c r="AN72" s="18" t="s">
        <v>30</v>
      </c>
      <c r="AO72" s="18" t="s">
        <v>30</v>
      </c>
      <c r="AP72" s="18" t="s">
        <v>30</v>
      </c>
      <c r="AQ72" s="18" t="s">
        <v>30</v>
      </c>
      <c r="AR72" s="30" t="s">
        <v>31</v>
      </c>
      <c r="AS72" s="30" t="s">
        <v>31</v>
      </c>
      <c r="AT72" s="18" t="s">
        <v>30</v>
      </c>
      <c r="AU72" s="18" t="s">
        <v>30</v>
      </c>
      <c r="AV72" s="18" t="s">
        <v>30</v>
      </c>
      <c r="AW72" s="32" t="s">
        <v>32</v>
      </c>
      <c r="AX72" s="18" t="s">
        <v>30</v>
      </c>
      <c r="AY72" s="30" t="s">
        <v>31</v>
      </c>
      <c r="AZ72" s="30" t="s">
        <v>31</v>
      </c>
      <c r="BA72" s="18" t="s">
        <v>30</v>
      </c>
      <c r="BB72" s="18" t="s">
        <v>30</v>
      </c>
      <c r="BC72" s="18" t="s">
        <v>30</v>
      </c>
      <c r="BD72" s="18" t="s">
        <v>30</v>
      </c>
      <c r="BE72" s="18"/>
      <c r="BF72" s="124"/>
      <c r="BG72" s="20">
        <f t="shared" si="30"/>
        <v>0</v>
      </c>
      <c r="BH72" s="21"/>
      <c r="BJ72" s="22"/>
      <c r="BN72" s="11"/>
      <c r="BS72" s="11"/>
    </row>
    <row r="73" spans="1:71" ht="13.8" customHeight="1" x14ac:dyDescent="0.3">
      <c r="A73" s="103" t="s">
        <v>406</v>
      </c>
      <c r="B73" s="103"/>
      <c r="C73" s="104" t="s">
        <v>407</v>
      </c>
      <c r="D73" s="126"/>
      <c r="E73" s="104" t="s">
        <v>230</v>
      </c>
      <c r="F73" s="104" t="s">
        <v>369</v>
      </c>
      <c r="G73" s="104" t="s">
        <v>231</v>
      </c>
      <c r="H73" s="106" t="s">
        <v>317</v>
      </c>
      <c r="I73" s="106" t="s">
        <v>408</v>
      </c>
      <c r="J73" s="12" t="s">
        <v>35</v>
      </c>
      <c r="K73" s="13">
        <v>46029</v>
      </c>
      <c r="L73" s="14" t="s">
        <v>28</v>
      </c>
      <c r="M73" s="15">
        <f t="shared" si="16"/>
        <v>30</v>
      </c>
      <c r="N73" s="15">
        <f t="shared" si="17"/>
        <v>22</v>
      </c>
      <c r="O73" s="15">
        <f t="shared" si="18"/>
        <v>19</v>
      </c>
      <c r="P73" s="15">
        <f t="shared" si="19"/>
        <v>0</v>
      </c>
      <c r="Q73" s="15">
        <f t="shared" si="20"/>
        <v>8</v>
      </c>
      <c r="R73" s="15">
        <f t="shared" si="21"/>
        <v>3</v>
      </c>
      <c r="S73" s="15">
        <f t="shared" si="22"/>
        <v>0</v>
      </c>
      <c r="T73" s="15">
        <f t="shared" si="23"/>
        <v>1</v>
      </c>
      <c r="U73" s="15">
        <f t="shared" si="24"/>
        <v>0</v>
      </c>
      <c r="V73" s="16">
        <f t="shared" si="25"/>
        <v>3</v>
      </c>
      <c r="W73" s="15">
        <f t="shared" si="26"/>
        <v>0</v>
      </c>
      <c r="X73" s="17">
        <f t="shared" si="27"/>
        <v>0</v>
      </c>
      <c r="Y73" s="17">
        <f t="shared" si="28"/>
        <v>0</v>
      </c>
      <c r="Z73" s="16">
        <f t="shared" si="29"/>
        <v>3</v>
      </c>
      <c r="AA73" s="18" t="s">
        <v>30</v>
      </c>
      <c r="AB73" s="18" t="s">
        <v>30</v>
      </c>
      <c r="AC73" s="18" t="s">
        <v>30</v>
      </c>
      <c r="AD73" s="30" t="s">
        <v>31</v>
      </c>
      <c r="AE73" s="30" t="s">
        <v>31</v>
      </c>
      <c r="AF73" s="18" t="s">
        <v>30</v>
      </c>
      <c r="AG73" s="31" t="s">
        <v>133</v>
      </c>
      <c r="AH73" s="31" t="s">
        <v>133</v>
      </c>
      <c r="AI73" s="18" t="s">
        <v>30</v>
      </c>
      <c r="AJ73" s="108" t="s">
        <v>30</v>
      </c>
      <c r="AK73" s="30" t="s">
        <v>31</v>
      </c>
      <c r="AL73" s="30" t="s">
        <v>31</v>
      </c>
      <c r="AM73" s="18" t="s">
        <v>30</v>
      </c>
      <c r="AN73" s="18" t="s">
        <v>30</v>
      </c>
      <c r="AO73" s="18" t="s">
        <v>30</v>
      </c>
      <c r="AP73" s="31" t="s">
        <v>133</v>
      </c>
      <c r="AQ73" s="18" t="s">
        <v>30</v>
      </c>
      <c r="AR73" s="30" t="s">
        <v>31</v>
      </c>
      <c r="AS73" s="30" t="s">
        <v>31</v>
      </c>
      <c r="AT73" s="18" t="s">
        <v>30</v>
      </c>
      <c r="AU73" s="18" t="s">
        <v>30</v>
      </c>
      <c r="AV73" s="18" t="s">
        <v>30</v>
      </c>
      <c r="AW73" s="18" t="s">
        <v>30</v>
      </c>
      <c r="AX73" s="18" t="s">
        <v>30</v>
      </c>
      <c r="AY73" s="30" t="s">
        <v>31</v>
      </c>
      <c r="AZ73" s="30" t="s">
        <v>31</v>
      </c>
      <c r="BA73" s="32" t="s">
        <v>33</v>
      </c>
      <c r="BB73" s="18" t="s">
        <v>30</v>
      </c>
      <c r="BC73" s="18" t="s">
        <v>30</v>
      </c>
      <c r="BD73" s="18" t="s">
        <v>30</v>
      </c>
      <c r="BE73" s="18"/>
      <c r="BF73" s="124"/>
      <c r="BG73" s="20">
        <f t="shared" si="30"/>
        <v>0</v>
      </c>
      <c r="BH73" s="21"/>
      <c r="BJ73" s="22"/>
      <c r="BN73" s="11"/>
      <c r="BS73" s="11"/>
    </row>
    <row r="74" spans="1:71" ht="13.8" customHeight="1" x14ac:dyDescent="0.3">
      <c r="A74" s="120" t="s">
        <v>409</v>
      </c>
      <c r="B74" s="120"/>
      <c r="C74" s="121" t="s">
        <v>410</v>
      </c>
      <c r="D74" s="126"/>
      <c r="E74" s="104" t="s">
        <v>230</v>
      </c>
      <c r="F74" s="104" t="s">
        <v>369</v>
      </c>
      <c r="G74" s="104" t="s">
        <v>231</v>
      </c>
      <c r="H74" s="106" t="s">
        <v>317</v>
      </c>
      <c r="I74" s="106" t="s">
        <v>411</v>
      </c>
      <c r="J74" s="12" t="s">
        <v>35</v>
      </c>
      <c r="K74" s="13">
        <v>46034</v>
      </c>
      <c r="L74" s="14" t="s">
        <v>28</v>
      </c>
      <c r="M74" s="15">
        <f t="shared" si="16"/>
        <v>7</v>
      </c>
      <c r="N74" s="15">
        <f t="shared" si="17"/>
        <v>5</v>
      </c>
      <c r="O74" s="15">
        <f t="shared" si="18"/>
        <v>5</v>
      </c>
      <c r="P74" s="15">
        <f t="shared" si="19"/>
        <v>0</v>
      </c>
      <c r="Q74" s="15">
        <f t="shared" si="20"/>
        <v>2</v>
      </c>
      <c r="R74" s="15">
        <f t="shared" si="21"/>
        <v>0</v>
      </c>
      <c r="S74" s="15">
        <f t="shared" si="22"/>
        <v>0</v>
      </c>
      <c r="T74" s="15">
        <f t="shared" si="23"/>
        <v>0</v>
      </c>
      <c r="U74" s="15">
        <f t="shared" si="24"/>
        <v>0</v>
      </c>
      <c r="V74" s="16">
        <f t="shared" si="25"/>
        <v>0</v>
      </c>
      <c r="W74" s="15">
        <f t="shared" si="26"/>
        <v>0</v>
      </c>
      <c r="X74" s="17">
        <f t="shared" si="27"/>
        <v>0</v>
      </c>
      <c r="Y74" s="17">
        <f t="shared" si="28"/>
        <v>0</v>
      </c>
      <c r="Z74" s="16">
        <f t="shared" si="29"/>
        <v>0</v>
      </c>
      <c r="AA74" s="18" t="s">
        <v>30</v>
      </c>
      <c r="AB74" s="18" t="s">
        <v>30</v>
      </c>
      <c r="AC74" s="18" t="s">
        <v>30</v>
      </c>
      <c r="AD74" s="30" t="s">
        <v>31</v>
      </c>
      <c r="AE74" s="30" t="s">
        <v>31</v>
      </c>
      <c r="AF74" s="18" t="s">
        <v>30</v>
      </c>
      <c r="AG74" s="18" t="s">
        <v>30</v>
      </c>
      <c r="AH74" s="31" t="s">
        <v>165</v>
      </c>
      <c r="AI74" s="31" t="s">
        <v>165</v>
      </c>
      <c r="AJ74" s="31" t="s">
        <v>165</v>
      </c>
      <c r="AK74" s="31" t="s">
        <v>165</v>
      </c>
      <c r="AL74" s="31" t="s">
        <v>165</v>
      </c>
      <c r="AM74" s="31" t="s">
        <v>165</v>
      </c>
      <c r="AN74" s="31" t="s">
        <v>165</v>
      </c>
      <c r="AO74" s="31" t="s">
        <v>165</v>
      </c>
      <c r="AP74" s="31" t="s">
        <v>165</v>
      </c>
      <c r="AQ74" s="31" t="s">
        <v>165</v>
      </c>
      <c r="AR74" s="31" t="s">
        <v>165</v>
      </c>
      <c r="AS74" s="31" t="s">
        <v>165</v>
      </c>
      <c r="AT74" s="31" t="s">
        <v>165</v>
      </c>
      <c r="AU74" s="31" t="s">
        <v>165</v>
      </c>
      <c r="AV74" s="31" t="s">
        <v>165</v>
      </c>
      <c r="AW74" s="31" t="s">
        <v>165</v>
      </c>
      <c r="AX74" s="31" t="s">
        <v>165</v>
      </c>
      <c r="AY74" s="31" t="s">
        <v>165</v>
      </c>
      <c r="AZ74" s="31" t="s">
        <v>165</v>
      </c>
      <c r="BA74" s="31" t="s">
        <v>165</v>
      </c>
      <c r="BB74" s="31" t="s">
        <v>165</v>
      </c>
      <c r="BC74" s="31" t="s">
        <v>165</v>
      </c>
      <c r="BD74" s="31" t="s">
        <v>165</v>
      </c>
      <c r="BE74" s="31"/>
      <c r="BF74" s="124"/>
      <c r="BG74" s="20">
        <f t="shared" si="30"/>
        <v>0</v>
      </c>
      <c r="BH74" s="21"/>
      <c r="BJ74" s="22"/>
      <c r="BN74" s="11"/>
      <c r="BS74" s="11"/>
    </row>
    <row r="75" spans="1:71" ht="13.8" customHeight="1" x14ac:dyDescent="0.3">
      <c r="A75" s="120" t="s">
        <v>412</v>
      </c>
      <c r="B75" s="121"/>
      <c r="C75" s="121" t="s">
        <v>413</v>
      </c>
      <c r="D75" s="126"/>
      <c r="E75" s="104" t="s">
        <v>230</v>
      </c>
      <c r="F75" s="104" t="s">
        <v>369</v>
      </c>
      <c r="G75" s="104" t="s">
        <v>231</v>
      </c>
      <c r="H75" s="106" t="s">
        <v>317</v>
      </c>
      <c r="I75" s="106"/>
      <c r="J75" s="12"/>
      <c r="K75" s="13">
        <v>46090</v>
      </c>
      <c r="L75" s="14" t="s">
        <v>28</v>
      </c>
      <c r="M75" s="15">
        <f t="shared" si="16"/>
        <v>2</v>
      </c>
      <c r="N75" s="15">
        <f t="shared" si="17"/>
        <v>2</v>
      </c>
      <c r="O75" s="15">
        <f t="shared" si="18"/>
        <v>1.5</v>
      </c>
      <c r="P75" s="15">
        <f t="shared" si="19"/>
        <v>0</v>
      </c>
      <c r="Q75" s="15">
        <f t="shared" si="20"/>
        <v>0</v>
      </c>
      <c r="R75" s="15">
        <f t="shared" si="21"/>
        <v>0</v>
      </c>
      <c r="S75" s="15">
        <f t="shared" si="22"/>
        <v>0</v>
      </c>
      <c r="T75" s="15">
        <f t="shared" si="23"/>
        <v>1</v>
      </c>
      <c r="U75" s="15">
        <f t="shared" si="24"/>
        <v>0</v>
      </c>
      <c r="V75" s="16">
        <f t="shared" si="25"/>
        <v>0.5</v>
      </c>
      <c r="W75" s="15">
        <f t="shared" si="26"/>
        <v>1</v>
      </c>
      <c r="X75" s="17">
        <f t="shared" si="27"/>
        <v>0</v>
      </c>
      <c r="Y75" s="17">
        <f t="shared" si="28"/>
        <v>0</v>
      </c>
      <c r="Z75" s="16">
        <f t="shared" si="29"/>
        <v>0.5</v>
      </c>
      <c r="AA75" s="108" t="s">
        <v>34</v>
      </c>
      <c r="AB75" s="32" t="s">
        <v>215</v>
      </c>
      <c r="AC75" s="31" t="s">
        <v>165</v>
      </c>
      <c r="AD75" s="31" t="s">
        <v>165</v>
      </c>
      <c r="AE75" s="31" t="s">
        <v>165</v>
      </c>
      <c r="AF75" s="31" t="s">
        <v>165</v>
      </c>
      <c r="AG75" s="31" t="s">
        <v>165</v>
      </c>
      <c r="AH75" s="31" t="s">
        <v>165</v>
      </c>
      <c r="AI75" s="31" t="s">
        <v>165</v>
      </c>
      <c r="AJ75" s="31" t="s">
        <v>165</v>
      </c>
      <c r="AK75" s="31" t="s">
        <v>165</v>
      </c>
      <c r="AL75" s="31" t="s">
        <v>165</v>
      </c>
      <c r="AM75" s="31" t="s">
        <v>165</v>
      </c>
      <c r="AN75" s="31" t="s">
        <v>165</v>
      </c>
      <c r="AO75" s="31" t="s">
        <v>165</v>
      </c>
      <c r="AP75" s="31" t="s">
        <v>165</v>
      </c>
      <c r="AQ75" s="31" t="s">
        <v>165</v>
      </c>
      <c r="AR75" s="31" t="s">
        <v>165</v>
      </c>
      <c r="AS75" s="31" t="s">
        <v>165</v>
      </c>
      <c r="AT75" s="31" t="s">
        <v>165</v>
      </c>
      <c r="AU75" s="31" t="s">
        <v>165</v>
      </c>
      <c r="AV75" s="31" t="s">
        <v>165</v>
      </c>
      <c r="AW75" s="31" t="s">
        <v>165</v>
      </c>
      <c r="AX75" s="31" t="s">
        <v>165</v>
      </c>
      <c r="AY75" s="31" t="s">
        <v>165</v>
      </c>
      <c r="AZ75" s="31" t="s">
        <v>165</v>
      </c>
      <c r="BA75" s="31" t="s">
        <v>165</v>
      </c>
      <c r="BB75" s="31" t="s">
        <v>165</v>
      </c>
      <c r="BC75" s="31" t="s">
        <v>165</v>
      </c>
      <c r="BD75" s="31" t="s">
        <v>165</v>
      </c>
      <c r="BE75" s="18"/>
      <c r="BF75" s="19"/>
      <c r="BG75" s="20">
        <f t="shared" si="30"/>
        <v>0</v>
      </c>
      <c r="BH75" s="21"/>
      <c r="BJ75" s="22"/>
      <c r="BN75" s="11"/>
      <c r="BS75" s="11"/>
    </row>
    <row r="76" spans="1:71" ht="13.8" customHeight="1" x14ac:dyDescent="0.3">
      <c r="A76" s="103" t="s">
        <v>414</v>
      </c>
      <c r="B76" s="103"/>
      <c r="C76" s="104" t="s">
        <v>415</v>
      </c>
      <c r="D76" s="126"/>
      <c r="E76" s="104" t="s">
        <v>230</v>
      </c>
      <c r="F76" s="104" t="s">
        <v>369</v>
      </c>
      <c r="G76" s="104" t="s">
        <v>231</v>
      </c>
      <c r="H76" s="141" t="s">
        <v>679</v>
      </c>
      <c r="I76" s="106"/>
      <c r="J76" s="12"/>
      <c r="K76" s="13">
        <v>46090</v>
      </c>
      <c r="L76" s="14" t="s">
        <v>28</v>
      </c>
      <c r="M76" s="15">
        <f t="shared" si="16"/>
        <v>30</v>
      </c>
      <c r="N76" s="15">
        <f t="shared" si="17"/>
        <v>22</v>
      </c>
      <c r="O76" s="15">
        <f t="shared" si="18"/>
        <v>18</v>
      </c>
      <c r="P76" s="15">
        <f t="shared" si="19"/>
        <v>0</v>
      </c>
      <c r="Q76" s="15">
        <f t="shared" si="20"/>
        <v>8</v>
      </c>
      <c r="R76" s="15">
        <f t="shared" si="21"/>
        <v>4</v>
      </c>
      <c r="S76" s="15">
        <f t="shared" si="22"/>
        <v>0</v>
      </c>
      <c r="T76" s="15">
        <f t="shared" si="23"/>
        <v>0</v>
      </c>
      <c r="U76" s="15">
        <f t="shared" si="24"/>
        <v>0</v>
      </c>
      <c r="V76" s="16">
        <f t="shared" si="25"/>
        <v>4</v>
      </c>
      <c r="W76" s="15">
        <f t="shared" si="26"/>
        <v>5</v>
      </c>
      <c r="X76" s="17">
        <f t="shared" si="27"/>
        <v>0</v>
      </c>
      <c r="Y76" s="17">
        <f t="shared" si="28"/>
        <v>0</v>
      </c>
      <c r="Z76" s="16">
        <f t="shared" si="29"/>
        <v>4</v>
      </c>
      <c r="AA76" s="18" t="s">
        <v>30</v>
      </c>
      <c r="AB76" s="18" t="s">
        <v>30</v>
      </c>
      <c r="AC76" s="18" t="s">
        <v>30</v>
      </c>
      <c r="AD76" s="30" t="s">
        <v>31</v>
      </c>
      <c r="AE76" s="30" t="s">
        <v>31</v>
      </c>
      <c r="AF76" s="32" t="s">
        <v>32</v>
      </c>
      <c r="AG76" s="31" t="s">
        <v>133</v>
      </c>
      <c r="AH76" s="18" t="s">
        <v>30</v>
      </c>
      <c r="AI76" s="18" t="s">
        <v>30</v>
      </c>
      <c r="AJ76" s="18" t="s">
        <v>30</v>
      </c>
      <c r="AK76" s="30" t="s">
        <v>31</v>
      </c>
      <c r="AL76" s="30" t="s">
        <v>31</v>
      </c>
      <c r="AM76" s="32" t="s">
        <v>32</v>
      </c>
      <c r="AN76" s="18" t="s">
        <v>30</v>
      </c>
      <c r="AO76" s="31" t="s">
        <v>133</v>
      </c>
      <c r="AP76" s="18" t="s">
        <v>30</v>
      </c>
      <c r="AQ76" s="18" t="s">
        <v>30</v>
      </c>
      <c r="AR76" s="30" t="s">
        <v>31</v>
      </c>
      <c r="AS76" s="30" t="s">
        <v>31</v>
      </c>
      <c r="AT76" s="18" t="s">
        <v>30</v>
      </c>
      <c r="AU76" s="32" t="s">
        <v>32</v>
      </c>
      <c r="AV76" s="18" t="s">
        <v>30</v>
      </c>
      <c r="AW76" s="18" t="s">
        <v>30</v>
      </c>
      <c r="AX76" s="18" t="s">
        <v>30</v>
      </c>
      <c r="AY76" s="30" t="s">
        <v>31</v>
      </c>
      <c r="AZ76" s="30" t="s">
        <v>31</v>
      </c>
      <c r="BA76" s="31" t="s">
        <v>133</v>
      </c>
      <c r="BB76" s="31" t="s">
        <v>133</v>
      </c>
      <c r="BC76" s="32" t="s">
        <v>32</v>
      </c>
      <c r="BD76" s="32" t="s">
        <v>32</v>
      </c>
      <c r="BE76" s="18"/>
      <c r="BF76" s="124"/>
      <c r="BG76" s="20">
        <f t="shared" si="30"/>
        <v>0</v>
      </c>
      <c r="BH76" s="21"/>
      <c r="BJ76" s="22"/>
      <c r="BN76" s="11"/>
      <c r="BS76" s="11"/>
    </row>
    <row r="77" spans="1:71" ht="13.8" customHeight="1" x14ac:dyDescent="0.3">
      <c r="A77" s="103" t="s">
        <v>417</v>
      </c>
      <c r="B77" s="103"/>
      <c r="C77" s="104" t="s">
        <v>418</v>
      </c>
      <c r="D77" s="126"/>
      <c r="E77" s="104" t="s">
        <v>230</v>
      </c>
      <c r="F77" s="104" t="s">
        <v>369</v>
      </c>
      <c r="G77" s="104" t="s">
        <v>231</v>
      </c>
      <c r="H77" s="106" t="s">
        <v>317</v>
      </c>
      <c r="I77" s="106"/>
      <c r="J77" s="12"/>
      <c r="K77" s="13">
        <v>46090</v>
      </c>
      <c r="L77" s="14" t="s">
        <v>28</v>
      </c>
      <c r="M77" s="15">
        <f t="shared" si="16"/>
        <v>30</v>
      </c>
      <c r="N77" s="15">
        <f t="shared" si="17"/>
        <v>28</v>
      </c>
      <c r="O77" s="15">
        <f t="shared" si="18"/>
        <v>5</v>
      </c>
      <c r="P77" s="15">
        <f t="shared" si="19"/>
        <v>0</v>
      </c>
      <c r="Q77" s="15">
        <f t="shared" si="20"/>
        <v>2</v>
      </c>
      <c r="R77" s="15">
        <f t="shared" si="21"/>
        <v>23</v>
      </c>
      <c r="S77" s="15">
        <f t="shared" si="22"/>
        <v>0</v>
      </c>
      <c r="T77" s="15">
        <f t="shared" si="23"/>
        <v>0</v>
      </c>
      <c r="U77" s="15">
        <f t="shared" si="24"/>
        <v>0</v>
      </c>
      <c r="V77" s="16">
        <f t="shared" si="25"/>
        <v>23</v>
      </c>
      <c r="W77" s="15">
        <f t="shared" si="26"/>
        <v>1</v>
      </c>
      <c r="X77" s="17">
        <f t="shared" si="27"/>
        <v>0</v>
      </c>
      <c r="Y77" s="17">
        <f t="shared" si="28"/>
        <v>0</v>
      </c>
      <c r="Z77" s="16">
        <f t="shared" si="29"/>
        <v>23</v>
      </c>
      <c r="AA77" s="32" t="s">
        <v>32</v>
      </c>
      <c r="AB77" s="31" t="s">
        <v>133</v>
      </c>
      <c r="AC77" s="18" t="s">
        <v>30</v>
      </c>
      <c r="AD77" s="30" t="s">
        <v>31</v>
      </c>
      <c r="AE77" s="30" t="s">
        <v>31</v>
      </c>
      <c r="AF77" s="18" t="s">
        <v>30</v>
      </c>
      <c r="AG77" s="31" t="s">
        <v>133</v>
      </c>
      <c r="AH77" s="18" t="s">
        <v>30</v>
      </c>
      <c r="AI77" s="18" t="s">
        <v>30</v>
      </c>
      <c r="AJ77" s="31" t="s">
        <v>133</v>
      </c>
      <c r="AK77" s="31" t="s">
        <v>133</v>
      </c>
      <c r="AL77" s="31" t="s">
        <v>133</v>
      </c>
      <c r="AM77" s="31" t="s">
        <v>133</v>
      </c>
      <c r="AN77" s="31" t="s">
        <v>133</v>
      </c>
      <c r="AO77" s="31" t="s">
        <v>133</v>
      </c>
      <c r="AP77" s="31" t="s">
        <v>133</v>
      </c>
      <c r="AQ77" s="31" t="s">
        <v>133</v>
      </c>
      <c r="AR77" s="31" t="s">
        <v>133</v>
      </c>
      <c r="AS77" s="31" t="s">
        <v>133</v>
      </c>
      <c r="AT77" s="31" t="s">
        <v>133</v>
      </c>
      <c r="AU77" s="31" t="s">
        <v>133</v>
      </c>
      <c r="AV77" s="31" t="s">
        <v>133</v>
      </c>
      <c r="AW77" s="31" t="s">
        <v>133</v>
      </c>
      <c r="AX77" s="31" t="s">
        <v>133</v>
      </c>
      <c r="AY77" s="31" t="s">
        <v>133</v>
      </c>
      <c r="AZ77" s="31" t="s">
        <v>133</v>
      </c>
      <c r="BA77" s="31" t="s">
        <v>133</v>
      </c>
      <c r="BB77" s="31" t="s">
        <v>133</v>
      </c>
      <c r="BC77" s="31" t="s">
        <v>133</v>
      </c>
      <c r="BD77" s="31" t="s">
        <v>133</v>
      </c>
      <c r="BE77" s="18"/>
      <c r="BF77" s="19"/>
      <c r="BG77" s="20">
        <f t="shared" si="30"/>
        <v>0</v>
      </c>
      <c r="BH77" s="21"/>
      <c r="BJ77" s="22"/>
      <c r="BN77" s="11"/>
      <c r="BS77" s="11"/>
    </row>
    <row r="78" spans="1:71" ht="13.8" customHeight="1" x14ac:dyDescent="0.3">
      <c r="A78" s="120" t="s">
        <v>419</v>
      </c>
      <c r="B78" s="121"/>
      <c r="C78" s="122" t="s">
        <v>420</v>
      </c>
      <c r="D78" s="121"/>
      <c r="E78" s="104" t="s">
        <v>230</v>
      </c>
      <c r="F78" s="104" t="s">
        <v>369</v>
      </c>
      <c r="G78" s="104" t="s">
        <v>231</v>
      </c>
      <c r="H78" s="106" t="s">
        <v>317</v>
      </c>
      <c r="I78" s="106"/>
      <c r="J78" s="12"/>
      <c r="K78" s="13">
        <v>46090</v>
      </c>
      <c r="L78" s="14" t="s">
        <v>28</v>
      </c>
      <c r="M78" s="15">
        <f t="shared" si="16"/>
        <v>2</v>
      </c>
      <c r="N78" s="15">
        <f t="shared" si="17"/>
        <v>2</v>
      </c>
      <c r="O78" s="15">
        <f t="shared" si="18"/>
        <v>1</v>
      </c>
      <c r="P78" s="15">
        <f t="shared" si="19"/>
        <v>0</v>
      </c>
      <c r="Q78" s="15">
        <f t="shared" si="20"/>
        <v>0</v>
      </c>
      <c r="R78" s="15">
        <f t="shared" si="21"/>
        <v>1</v>
      </c>
      <c r="S78" s="15">
        <f t="shared" si="22"/>
        <v>0</v>
      </c>
      <c r="T78" s="15">
        <f t="shared" si="23"/>
        <v>1</v>
      </c>
      <c r="U78" s="15">
        <f t="shared" si="24"/>
        <v>0</v>
      </c>
      <c r="V78" s="16">
        <f t="shared" si="25"/>
        <v>1</v>
      </c>
      <c r="W78" s="15">
        <f t="shared" si="26"/>
        <v>0</v>
      </c>
      <c r="X78" s="17">
        <f t="shared" si="27"/>
        <v>0</v>
      </c>
      <c r="Y78" s="17">
        <f t="shared" si="28"/>
        <v>0</v>
      </c>
      <c r="Z78" s="16">
        <f t="shared" si="29"/>
        <v>1</v>
      </c>
      <c r="AA78" s="31" t="s">
        <v>133</v>
      </c>
      <c r="AB78" s="32" t="s">
        <v>33</v>
      </c>
      <c r="AC78" s="31" t="s">
        <v>165</v>
      </c>
      <c r="AD78" s="31" t="s">
        <v>165</v>
      </c>
      <c r="AE78" s="31" t="s">
        <v>165</v>
      </c>
      <c r="AF78" s="31" t="s">
        <v>165</v>
      </c>
      <c r="AG78" s="31" t="s">
        <v>165</v>
      </c>
      <c r="AH78" s="31" t="s">
        <v>165</v>
      </c>
      <c r="AI78" s="31" t="s">
        <v>165</v>
      </c>
      <c r="AJ78" s="31" t="s">
        <v>165</v>
      </c>
      <c r="AK78" s="31" t="s">
        <v>165</v>
      </c>
      <c r="AL78" s="31" t="s">
        <v>165</v>
      </c>
      <c r="AM78" s="31" t="s">
        <v>165</v>
      </c>
      <c r="AN78" s="31" t="s">
        <v>165</v>
      </c>
      <c r="AO78" s="31" t="s">
        <v>165</v>
      </c>
      <c r="AP78" s="31" t="s">
        <v>165</v>
      </c>
      <c r="AQ78" s="31" t="s">
        <v>165</v>
      </c>
      <c r="AR78" s="31" t="s">
        <v>165</v>
      </c>
      <c r="AS78" s="31" t="s">
        <v>165</v>
      </c>
      <c r="AT78" s="31" t="s">
        <v>165</v>
      </c>
      <c r="AU78" s="31" t="s">
        <v>165</v>
      </c>
      <c r="AV78" s="31" t="s">
        <v>165</v>
      </c>
      <c r="AW78" s="31" t="s">
        <v>165</v>
      </c>
      <c r="AX78" s="31" t="s">
        <v>165</v>
      </c>
      <c r="AY78" s="31" t="s">
        <v>165</v>
      </c>
      <c r="AZ78" s="31" t="s">
        <v>165</v>
      </c>
      <c r="BA78" s="31" t="s">
        <v>165</v>
      </c>
      <c r="BB78" s="31" t="s">
        <v>165</v>
      </c>
      <c r="BC78" s="31" t="s">
        <v>165</v>
      </c>
      <c r="BD78" s="31" t="s">
        <v>165</v>
      </c>
      <c r="BE78" s="18"/>
      <c r="BF78" s="124"/>
      <c r="BG78" s="20">
        <f t="shared" si="30"/>
        <v>0</v>
      </c>
      <c r="BH78" s="21"/>
      <c r="BJ78" s="22"/>
      <c r="BN78" s="11"/>
      <c r="BS78" s="11"/>
    </row>
    <row r="79" spans="1:71" ht="13.8" customHeight="1" x14ac:dyDescent="0.3">
      <c r="A79" s="103" t="s">
        <v>421</v>
      </c>
      <c r="B79" s="103"/>
      <c r="C79" s="104" t="s">
        <v>422</v>
      </c>
      <c r="D79" s="126"/>
      <c r="E79" s="104" t="s">
        <v>230</v>
      </c>
      <c r="F79" s="104" t="s">
        <v>369</v>
      </c>
      <c r="G79" s="104" t="s">
        <v>231</v>
      </c>
      <c r="H79" s="141" t="s">
        <v>679</v>
      </c>
      <c r="I79" s="106"/>
      <c r="J79" s="12"/>
      <c r="K79" s="13">
        <v>46091</v>
      </c>
      <c r="L79" s="14" t="s">
        <v>28</v>
      </c>
      <c r="M79" s="15">
        <f t="shared" si="16"/>
        <v>30</v>
      </c>
      <c r="N79" s="15">
        <f t="shared" si="17"/>
        <v>22</v>
      </c>
      <c r="O79" s="15">
        <f t="shared" si="18"/>
        <v>19</v>
      </c>
      <c r="P79" s="15">
        <f t="shared" si="19"/>
        <v>0</v>
      </c>
      <c r="Q79" s="15">
        <f t="shared" si="20"/>
        <v>8</v>
      </c>
      <c r="R79" s="15">
        <f t="shared" si="21"/>
        <v>2</v>
      </c>
      <c r="S79" s="15">
        <f t="shared" si="22"/>
        <v>0</v>
      </c>
      <c r="T79" s="15">
        <f t="shared" si="23"/>
        <v>4</v>
      </c>
      <c r="U79" s="15">
        <f t="shared" si="24"/>
        <v>0</v>
      </c>
      <c r="V79" s="16">
        <f t="shared" si="25"/>
        <v>3</v>
      </c>
      <c r="W79" s="15">
        <f t="shared" si="26"/>
        <v>4</v>
      </c>
      <c r="X79" s="17">
        <f t="shared" si="27"/>
        <v>0</v>
      </c>
      <c r="Y79" s="17">
        <f t="shared" si="28"/>
        <v>0</v>
      </c>
      <c r="Z79" s="16">
        <f t="shared" si="29"/>
        <v>3</v>
      </c>
      <c r="AA79" s="18" t="s">
        <v>30</v>
      </c>
      <c r="AB79" s="32" t="s">
        <v>33</v>
      </c>
      <c r="AC79" s="32" t="s">
        <v>32</v>
      </c>
      <c r="AD79" s="30" t="s">
        <v>31</v>
      </c>
      <c r="AE79" s="30" t="s">
        <v>31</v>
      </c>
      <c r="AF79" s="18" t="s">
        <v>30</v>
      </c>
      <c r="AG79" s="31" t="s">
        <v>133</v>
      </c>
      <c r="AH79" s="18" t="s">
        <v>30</v>
      </c>
      <c r="AI79" s="18" t="s">
        <v>30</v>
      </c>
      <c r="AJ79" s="18" t="s">
        <v>30</v>
      </c>
      <c r="AK79" s="30" t="s">
        <v>31</v>
      </c>
      <c r="AL79" s="30" t="s">
        <v>31</v>
      </c>
      <c r="AM79" s="32" t="s">
        <v>32</v>
      </c>
      <c r="AN79" s="18" t="s">
        <v>30</v>
      </c>
      <c r="AO79" s="108" t="s">
        <v>34</v>
      </c>
      <c r="AP79" s="18" t="s">
        <v>30</v>
      </c>
      <c r="AQ79" s="18" t="s">
        <v>30</v>
      </c>
      <c r="AR79" s="30" t="s">
        <v>31</v>
      </c>
      <c r="AS79" s="30" t="s">
        <v>31</v>
      </c>
      <c r="AT79" s="108" t="s">
        <v>34</v>
      </c>
      <c r="AU79" s="32" t="s">
        <v>215</v>
      </c>
      <c r="AV79" s="32" t="s">
        <v>215</v>
      </c>
      <c r="AW79" s="18" t="s">
        <v>30</v>
      </c>
      <c r="AX79" s="18" t="s">
        <v>30</v>
      </c>
      <c r="AY79" s="30" t="s">
        <v>31</v>
      </c>
      <c r="AZ79" s="30" t="s">
        <v>31</v>
      </c>
      <c r="BA79" s="32" t="s">
        <v>33</v>
      </c>
      <c r="BB79" s="31" t="s">
        <v>133</v>
      </c>
      <c r="BC79" s="18" t="s">
        <v>30</v>
      </c>
      <c r="BD79" s="18" t="s">
        <v>30</v>
      </c>
      <c r="BE79" s="18"/>
      <c r="BF79" s="124"/>
      <c r="BG79" s="20">
        <f t="shared" si="30"/>
        <v>0</v>
      </c>
      <c r="BH79" s="21"/>
      <c r="BJ79" s="22"/>
      <c r="BN79" s="11"/>
      <c r="BS79" s="11"/>
    </row>
    <row r="80" spans="1:71" ht="13.8" customHeight="1" x14ac:dyDescent="0.3">
      <c r="A80" s="120" t="s">
        <v>423</v>
      </c>
      <c r="B80" s="121"/>
      <c r="C80" s="122" t="s">
        <v>424</v>
      </c>
      <c r="D80" s="121"/>
      <c r="E80" s="104" t="s">
        <v>230</v>
      </c>
      <c r="F80" s="104" t="s">
        <v>369</v>
      </c>
      <c r="G80" s="104" t="s">
        <v>231</v>
      </c>
      <c r="H80" s="106" t="s">
        <v>317</v>
      </c>
      <c r="I80" s="106"/>
      <c r="J80" s="12"/>
      <c r="K80" s="13">
        <v>46091</v>
      </c>
      <c r="L80" s="14" t="s">
        <v>28</v>
      </c>
      <c r="M80" s="15">
        <f t="shared" si="16"/>
        <v>1</v>
      </c>
      <c r="N80" s="15">
        <f t="shared" si="17"/>
        <v>1</v>
      </c>
      <c r="O80" s="15">
        <f t="shared" si="18"/>
        <v>1</v>
      </c>
      <c r="P80" s="15">
        <f t="shared" si="19"/>
        <v>0</v>
      </c>
      <c r="Q80" s="15">
        <f t="shared" si="20"/>
        <v>0</v>
      </c>
      <c r="R80" s="15">
        <f t="shared" si="21"/>
        <v>0</v>
      </c>
      <c r="S80" s="15">
        <f t="shared" si="22"/>
        <v>0</v>
      </c>
      <c r="T80" s="15">
        <f t="shared" si="23"/>
        <v>0</v>
      </c>
      <c r="U80" s="15">
        <f t="shared" si="24"/>
        <v>0</v>
      </c>
      <c r="V80" s="16">
        <f t="shared" si="25"/>
        <v>0</v>
      </c>
      <c r="W80" s="15">
        <f t="shared" si="26"/>
        <v>0</v>
      </c>
      <c r="X80" s="17">
        <f t="shared" si="27"/>
        <v>0</v>
      </c>
      <c r="Y80" s="17">
        <f t="shared" si="28"/>
        <v>0</v>
      </c>
      <c r="Z80" s="16">
        <f t="shared" si="29"/>
        <v>0</v>
      </c>
      <c r="AA80" s="18" t="s">
        <v>30</v>
      </c>
      <c r="AB80" s="31" t="s">
        <v>165</v>
      </c>
      <c r="AC80" s="31" t="s">
        <v>165</v>
      </c>
      <c r="AD80" s="31" t="s">
        <v>165</v>
      </c>
      <c r="AE80" s="31" t="s">
        <v>165</v>
      </c>
      <c r="AF80" s="31" t="s">
        <v>165</v>
      </c>
      <c r="AG80" s="31" t="s">
        <v>165</v>
      </c>
      <c r="AH80" s="31" t="s">
        <v>165</v>
      </c>
      <c r="AI80" s="31" t="s">
        <v>165</v>
      </c>
      <c r="AJ80" s="31" t="s">
        <v>165</v>
      </c>
      <c r="AK80" s="31" t="s">
        <v>165</v>
      </c>
      <c r="AL80" s="31" t="s">
        <v>165</v>
      </c>
      <c r="AM80" s="31" t="s">
        <v>165</v>
      </c>
      <c r="AN80" s="31" t="s">
        <v>165</v>
      </c>
      <c r="AO80" s="31" t="s">
        <v>165</v>
      </c>
      <c r="AP80" s="31" t="s">
        <v>165</v>
      </c>
      <c r="AQ80" s="31" t="s">
        <v>165</v>
      </c>
      <c r="AR80" s="31" t="s">
        <v>165</v>
      </c>
      <c r="AS80" s="31" t="s">
        <v>165</v>
      </c>
      <c r="AT80" s="31" t="s">
        <v>165</v>
      </c>
      <c r="AU80" s="31" t="s">
        <v>165</v>
      </c>
      <c r="AV80" s="31" t="s">
        <v>165</v>
      </c>
      <c r="AW80" s="31" t="s">
        <v>165</v>
      </c>
      <c r="AX80" s="31" t="s">
        <v>165</v>
      </c>
      <c r="AY80" s="31" t="s">
        <v>165</v>
      </c>
      <c r="AZ80" s="31" t="s">
        <v>165</v>
      </c>
      <c r="BA80" s="31" t="s">
        <v>165</v>
      </c>
      <c r="BB80" s="31" t="s">
        <v>165</v>
      </c>
      <c r="BC80" s="31" t="s">
        <v>165</v>
      </c>
      <c r="BD80" s="31" t="s">
        <v>165</v>
      </c>
      <c r="BE80" s="18"/>
      <c r="BF80" s="124"/>
      <c r="BG80" s="20">
        <f t="shared" si="30"/>
        <v>0</v>
      </c>
      <c r="BH80" s="21"/>
      <c r="BJ80" s="22"/>
      <c r="BN80" s="11"/>
      <c r="BS80" s="11"/>
    </row>
    <row r="81" spans="1:71" ht="13.8" customHeight="1" x14ac:dyDescent="0.3">
      <c r="A81" s="120" t="s">
        <v>425</v>
      </c>
      <c r="B81" s="120"/>
      <c r="C81" s="122" t="s">
        <v>426</v>
      </c>
      <c r="D81" s="120"/>
      <c r="E81" s="104" t="s">
        <v>230</v>
      </c>
      <c r="F81" s="104" t="s">
        <v>369</v>
      </c>
      <c r="G81" s="104" t="s">
        <v>231</v>
      </c>
      <c r="H81" s="106" t="s">
        <v>317</v>
      </c>
      <c r="I81" s="106"/>
      <c r="J81" s="12"/>
      <c r="K81" s="13">
        <v>46111</v>
      </c>
      <c r="L81" s="14" t="s">
        <v>28</v>
      </c>
      <c r="M81" s="15">
        <f t="shared" si="16"/>
        <v>2</v>
      </c>
      <c r="N81" s="15">
        <f t="shared" si="17"/>
        <v>2</v>
      </c>
      <c r="O81" s="15">
        <f t="shared" si="18"/>
        <v>2</v>
      </c>
      <c r="P81" s="15">
        <f t="shared" si="19"/>
        <v>0</v>
      </c>
      <c r="Q81" s="15">
        <f t="shared" si="20"/>
        <v>0</v>
      </c>
      <c r="R81" s="15">
        <f t="shared" si="21"/>
        <v>0</v>
      </c>
      <c r="S81" s="15">
        <f t="shared" si="22"/>
        <v>0</v>
      </c>
      <c r="T81" s="15">
        <f t="shared" si="23"/>
        <v>0</v>
      </c>
      <c r="U81" s="15">
        <f t="shared" si="24"/>
        <v>0</v>
      </c>
      <c r="V81" s="16">
        <f t="shared" si="25"/>
        <v>0</v>
      </c>
      <c r="W81" s="15">
        <f t="shared" si="26"/>
        <v>0</v>
      </c>
      <c r="X81" s="17">
        <f t="shared" si="27"/>
        <v>0</v>
      </c>
      <c r="Y81" s="17">
        <f t="shared" si="28"/>
        <v>0</v>
      </c>
      <c r="Z81" s="16">
        <f t="shared" si="29"/>
        <v>0</v>
      </c>
      <c r="AA81" s="31" t="s">
        <v>92</v>
      </c>
      <c r="AB81" s="31" t="s">
        <v>92</v>
      </c>
      <c r="AC81" s="31" t="s">
        <v>165</v>
      </c>
      <c r="AD81" s="31" t="s">
        <v>165</v>
      </c>
      <c r="AE81" s="31" t="s">
        <v>165</v>
      </c>
      <c r="AF81" s="31" t="s">
        <v>165</v>
      </c>
      <c r="AG81" s="31" t="s">
        <v>165</v>
      </c>
      <c r="AH81" s="31" t="s">
        <v>165</v>
      </c>
      <c r="AI81" s="31" t="s">
        <v>165</v>
      </c>
      <c r="AJ81" s="31" t="s">
        <v>165</v>
      </c>
      <c r="AK81" s="31" t="s">
        <v>165</v>
      </c>
      <c r="AL81" s="31" t="s">
        <v>165</v>
      </c>
      <c r="AM81" s="31" t="s">
        <v>165</v>
      </c>
      <c r="AN81" s="31" t="s">
        <v>165</v>
      </c>
      <c r="AO81" s="31" t="s">
        <v>165</v>
      </c>
      <c r="AP81" s="31" t="s">
        <v>165</v>
      </c>
      <c r="AQ81" s="31" t="s">
        <v>165</v>
      </c>
      <c r="AR81" s="31" t="s">
        <v>165</v>
      </c>
      <c r="AS81" s="31" t="s">
        <v>165</v>
      </c>
      <c r="AT81" s="31" t="s">
        <v>165</v>
      </c>
      <c r="AU81" s="31" t="s">
        <v>165</v>
      </c>
      <c r="AV81" s="31" t="s">
        <v>165</v>
      </c>
      <c r="AW81" s="31" t="s">
        <v>165</v>
      </c>
      <c r="AX81" s="31" t="s">
        <v>165</v>
      </c>
      <c r="AY81" s="31" t="s">
        <v>165</v>
      </c>
      <c r="AZ81" s="31" t="s">
        <v>165</v>
      </c>
      <c r="BA81" s="31" t="s">
        <v>165</v>
      </c>
      <c r="BB81" s="31" t="s">
        <v>165</v>
      </c>
      <c r="BC81" s="31" t="s">
        <v>165</v>
      </c>
      <c r="BD81" s="31" t="s">
        <v>165</v>
      </c>
      <c r="BE81" s="18"/>
      <c r="BF81" s="19"/>
      <c r="BG81" s="20">
        <f t="shared" si="30"/>
        <v>0</v>
      </c>
      <c r="BH81" s="21"/>
      <c r="BJ81" s="22"/>
      <c r="BN81" s="11"/>
      <c r="BS81" s="11"/>
    </row>
    <row r="82" spans="1:71" ht="13.8" customHeight="1" x14ac:dyDescent="0.3">
      <c r="A82" s="109" t="s">
        <v>427</v>
      </c>
      <c r="B82" s="110"/>
      <c r="C82" s="111" t="s">
        <v>428</v>
      </c>
      <c r="D82" s="126"/>
      <c r="E82" s="104" t="s">
        <v>230</v>
      </c>
      <c r="F82" s="104" t="s">
        <v>369</v>
      </c>
      <c r="G82" s="104" t="s">
        <v>231</v>
      </c>
      <c r="H82" s="106" t="s">
        <v>317</v>
      </c>
      <c r="I82" s="106"/>
      <c r="J82" s="12"/>
      <c r="K82" s="13">
        <v>46122</v>
      </c>
      <c r="L82" s="14" t="s">
        <v>28</v>
      </c>
      <c r="M82" s="15">
        <f t="shared" si="16"/>
        <v>21</v>
      </c>
      <c r="N82" s="15">
        <f t="shared" si="17"/>
        <v>15</v>
      </c>
      <c r="O82" s="15">
        <f t="shared" si="18"/>
        <v>15</v>
      </c>
      <c r="P82" s="15">
        <f t="shared" si="19"/>
        <v>0</v>
      </c>
      <c r="Q82" s="15">
        <f t="shared" si="20"/>
        <v>6</v>
      </c>
      <c r="R82" s="15">
        <f t="shared" si="21"/>
        <v>0</v>
      </c>
      <c r="S82" s="15">
        <f t="shared" si="22"/>
        <v>0</v>
      </c>
      <c r="T82" s="15">
        <f t="shared" si="23"/>
        <v>0</v>
      </c>
      <c r="U82" s="15">
        <f t="shared" si="24"/>
        <v>0</v>
      </c>
      <c r="V82" s="16">
        <f t="shared" si="25"/>
        <v>0</v>
      </c>
      <c r="W82" s="15">
        <f t="shared" si="26"/>
        <v>0</v>
      </c>
      <c r="X82" s="17">
        <f t="shared" si="27"/>
        <v>0</v>
      </c>
      <c r="Y82" s="17">
        <f t="shared" si="28"/>
        <v>0</v>
      </c>
      <c r="Z82" s="16">
        <f t="shared" si="29"/>
        <v>0</v>
      </c>
      <c r="AA82" s="30"/>
      <c r="AB82" s="30"/>
      <c r="AC82" s="30"/>
      <c r="AD82" s="30"/>
      <c r="AE82" s="30"/>
      <c r="AF82" s="30"/>
      <c r="AG82" s="30"/>
      <c r="AH82" s="30"/>
      <c r="AI82" s="30"/>
      <c r="AJ82" s="31" t="s">
        <v>92</v>
      </c>
      <c r="AK82" s="30" t="s">
        <v>104</v>
      </c>
      <c r="AL82" s="30" t="s">
        <v>104</v>
      </c>
      <c r="AM82" s="31" t="s">
        <v>92</v>
      </c>
      <c r="AN82" s="31" t="s">
        <v>92</v>
      </c>
      <c r="AO82" s="31" t="s">
        <v>92</v>
      </c>
      <c r="AP82" s="31" t="s">
        <v>92</v>
      </c>
      <c r="AQ82" s="31" t="s">
        <v>92</v>
      </c>
      <c r="AR82" s="30" t="s">
        <v>104</v>
      </c>
      <c r="AS82" s="30" t="s">
        <v>104</v>
      </c>
      <c r="AT82" s="18" t="s">
        <v>30</v>
      </c>
      <c r="AU82" s="18" t="s">
        <v>30</v>
      </c>
      <c r="AV82" s="18" t="s">
        <v>30</v>
      </c>
      <c r="AW82" s="18" t="s">
        <v>30</v>
      </c>
      <c r="AX82" s="18" t="s">
        <v>30</v>
      </c>
      <c r="AY82" s="30" t="s">
        <v>31</v>
      </c>
      <c r="AZ82" s="30" t="s">
        <v>31</v>
      </c>
      <c r="BA82" s="18" t="s">
        <v>30</v>
      </c>
      <c r="BB82" s="18" t="s">
        <v>30</v>
      </c>
      <c r="BC82" s="18" t="s">
        <v>30</v>
      </c>
      <c r="BD82" s="18" t="s">
        <v>30</v>
      </c>
      <c r="BE82" s="18"/>
      <c r="BF82" s="19"/>
      <c r="BG82" s="20">
        <f t="shared" si="30"/>
        <v>9</v>
      </c>
      <c r="BH82" s="21"/>
      <c r="BJ82" s="22"/>
      <c r="BN82" s="11"/>
      <c r="BS82" s="11"/>
    </row>
    <row r="83" spans="1:71" ht="13.8" customHeight="1" x14ac:dyDescent="0.3">
      <c r="A83" s="120" t="s">
        <v>429</v>
      </c>
      <c r="B83" s="120"/>
      <c r="C83" s="121" t="s">
        <v>430</v>
      </c>
      <c r="D83" s="126"/>
      <c r="E83" s="104" t="s">
        <v>230</v>
      </c>
      <c r="F83" s="104" t="s">
        <v>369</v>
      </c>
      <c r="G83" s="104" t="s">
        <v>231</v>
      </c>
      <c r="H83" s="106" t="s">
        <v>317</v>
      </c>
      <c r="I83" s="106"/>
      <c r="J83" s="12"/>
      <c r="K83" s="13">
        <v>46122</v>
      </c>
      <c r="L83" s="14" t="s">
        <v>28</v>
      </c>
      <c r="M83" s="15">
        <f t="shared" si="16"/>
        <v>4</v>
      </c>
      <c r="N83" s="15">
        <f t="shared" si="17"/>
        <v>2</v>
      </c>
      <c r="O83" s="15">
        <f t="shared" si="18"/>
        <v>2</v>
      </c>
      <c r="P83" s="15">
        <f t="shared" si="19"/>
        <v>0</v>
      </c>
      <c r="Q83" s="15">
        <f t="shared" si="20"/>
        <v>2</v>
      </c>
      <c r="R83" s="15">
        <f t="shared" si="21"/>
        <v>0</v>
      </c>
      <c r="S83" s="15">
        <f t="shared" si="22"/>
        <v>0</v>
      </c>
      <c r="T83" s="15">
        <f t="shared" si="23"/>
        <v>0</v>
      </c>
      <c r="U83" s="15">
        <f t="shared" si="24"/>
        <v>0</v>
      </c>
      <c r="V83" s="16">
        <f t="shared" si="25"/>
        <v>0</v>
      </c>
      <c r="W83" s="15">
        <f t="shared" si="26"/>
        <v>0</v>
      </c>
      <c r="X83" s="17">
        <f t="shared" si="27"/>
        <v>0</v>
      </c>
      <c r="Y83" s="17">
        <f t="shared" si="28"/>
        <v>0</v>
      </c>
      <c r="Z83" s="16">
        <f t="shared" si="29"/>
        <v>0</v>
      </c>
      <c r="AA83" s="30"/>
      <c r="AB83" s="30"/>
      <c r="AC83" s="30"/>
      <c r="AD83" s="30"/>
      <c r="AE83" s="30"/>
      <c r="AF83" s="30"/>
      <c r="AG83" s="30"/>
      <c r="AH83" s="30"/>
      <c r="AI83" s="30"/>
      <c r="AJ83" s="31" t="s">
        <v>92</v>
      </c>
      <c r="AK83" s="30" t="s">
        <v>104</v>
      </c>
      <c r="AL83" s="30" t="s">
        <v>104</v>
      </c>
      <c r="AM83" s="31" t="s">
        <v>92</v>
      </c>
      <c r="AN83" s="31" t="s">
        <v>165</v>
      </c>
      <c r="AO83" s="31" t="s">
        <v>165</v>
      </c>
      <c r="AP83" s="31" t="s">
        <v>165</v>
      </c>
      <c r="AQ83" s="31" t="s">
        <v>165</v>
      </c>
      <c r="AR83" s="31" t="s">
        <v>165</v>
      </c>
      <c r="AS83" s="31" t="s">
        <v>165</v>
      </c>
      <c r="AT83" s="31" t="s">
        <v>165</v>
      </c>
      <c r="AU83" s="31" t="s">
        <v>165</v>
      </c>
      <c r="AV83" s="31" t="s">
        <v>165</v>
      </c>
      <c r="AW83" s="31" t="s">
        <v>165</v>
      </c>
      <c r="AX83" s="31" t="s">
        <v>165</v>
      </c>
      <c r="AY83" s="31" t="s">
        <v>165</v>
      </c>
      <c r="AZ83" s="31" t="s">
        <v>165</v>
      </c>
      <c r="BA83" s="31" t="s">
        <v>165</v>
      </c>
      <c r="BB83" s="31" t="s">
        <v>165</v>
      </c>
      <c r="BC83" s="31" t="s">
        <v>165</v>
      </c>
      <c r="BD83" s="31" t="s">
        <v>165</v>
      </c>
      <c r="BE83" s="18"/>
      <c r="BF83" s="19"/>
      <c r="BG83" s="20">
        <f t="shared" si="30"/>
        <v>9</v>
      </c>
      <c r="BH83" s="21"/>
      <c r="BJ83" s="22"/>
      <c r="BN83" s="11"/>
      <c r="BS83" s="11"/>
    </row>
    <row r="84" spans="1:71" ht="13.8" customHeight="1" x14ac:dyDescent="0.3">
      <c r="A84" s="109" t="s">
        <v>431</v>
      </c>
      <c r="B84" s="110"/>
      <c r="C84" s="111" t="s">
        <v>432</v>
      </c>
      <c r="D84" s="126"/>
      <c r="E84" s="104" t="s">
        <v>230</v>
      </c>
      <c r="F84" s="104" t="s">
        <v>369</v>
      </c>
      <c r="G84" s="104" t="s">
        <v>231</v>
      </c>
      <c r="H84" s="141" t="s">
        <v>679</v>
      </c>
      <c r="I84" s="106"/>
      <c r="J84" s="12"/>
      <c r="K84" s="13">
        <v>46122</v>
      </c>
      <c r="L84" s="14" t="s">
        <v>28</v>
      </c>
      <c r="M84" s="15">
        <f t="shared" si="16"/>
        <v>21</v>
      </c>
      <c r="N84" s="15">
        <f t="shared" si="17"/>
        <v>15</v>
      </c>
      <c r="O84" s="15">
        <f t="shared" si="18"/>
        <v>14</v>
      </c>
      <c r="P84" s="15">
        <f t="shared" si="19"/>
        <v>0</v>
      </c>
      <c r="Q84" s="15">
        <f t="shared" si="20"/>
        <v>6</v>
      </c>
      <c r="R84" s="15">
        <f t="shared" si="21"/>
        <v>1</v>
      </c>
      <c r="S84" s="15">
        <f t="shared" si="22"/>
        <v>0</v>
      </c>
      <c r="T84" s="15">
        <f t="shared" si="23"/>
        <v>0</v>
      </c>
      <c r="U84" s="15">
        <f t="shared" si="24"/>
        <v>0</v>
      </c>
      <c r="V84" s="16">
        <f t="shared" si="25"/>
        <v>1</v>
      </c>
      <c r="W84" s="15">
        <f t="shared" si="26"/>
        <v>0</v>
      </c>
      <c r="X84" s="17">
        <f t="shared" si="27"/>
        <v>0</v>
      </c>
      <c r="Y84" s="17">
        <f t="shared" si="28"/>
        <v>0</v>
      </c>
      <c r="Z84" s="16">
        <f t="shared" si="29"/>
        <v>1</v>
      </c>
      <c r="AA84" s="30"/>
      <c r="AB84" s="30"/>
      <c r="AC84" s="30"/>
      <c r="AD84" s="30"/>
      <c r="AE84" s="30"/>
      <c r="AF84" s="30"/>
      <c r="AG84" s="30"/>
      <c r="AH84" s="30"/>
      <c r="AI84" s="30"/>
      <c r="AJ84" s="31" t="s">
        <v>92</v>
      </c>
      <c r="AK84" s="30" t="s">
        <v>104</v>
      </c>
      <c r="AL84" s="30" t="s">
        <v>104</v>
      </c>
      <c r="AM84" s="31" t="s">
        <v>92</v>
      </c>
      <c r="AN84" s="31" t="s">
        <v>92</v>
      </c>
      <c r="AO84" s="31" t="s">
        <v>92</v>
      </c>
      <c r="AP84" s="31" t="s">
        <v>92</v>
      </c>
      <c r="AQ84" s="31" t="s">
        <v>92</v>
      </c>
      <c r="AR84" s="30" t="s">
        <v>104</v>
      </c>
      <c r="AS84" s="30" t="s">
        <v>104</v>
      </c>
      <c r="AT84" s="18" t="s">
        <v>30</v>
      </c>
      <c r="AU84" s="18" t="s">
        <v>30</v>
      </c>
      <c r="AV84" s="18" t="s">
        <v>30</v>
      </c>
      <c r="AW84" s="18" t="s">
        <v>30</v>
      </c>
      <c r="AX84" s="18" t="s">
        <v>30</v>
      </c>
      <c r="AY84" s="30" t="s">
        <v>31</v>
      </c>
      <c r="AZ84" s="30" t="s">
        <v>31</v>
      </c>
      <c r="BA84" s="18" t="s">
        <v>30</v>
      </c>
      <c r="BB84" s="18" t="s">
        <v>30</v>
      </c>
      <c r="BC84" s="31" t="s">
        <v>133</v>
      </c>
      <c r="BD84" s="18" t="s">
        <v>30</v>
      </c>
      <c r="BE84" s="18"/>
      <c r="BF84" s="19"/>
      <c r="BG84" s="20">
        <f t="shared" si="30"/>
        <v>9</v>
      </c>
      <c r="BH84" s="21"/>
      <c r="BJ84" s="22"/>
      <c r="BN84" s="11"/>
      <c r="BS84" s="11"/>
    </row>
    <row r="85" spans="1:71" ht="13.8" customHeight="1" x14ac:dyDescent="0.3">
      <c r="A85" s="120" t="s">
        <v>433</v>
      </c>
      <c r="B85" s="120"/>
      <c r="C85" s="121" t="s">
        <v>434</v>
      </c>
      <c r="D85" s="126"/>
      <c r="E85" s="104" t="s">
        <v>230</v>
      </c>
      <c r="F85" s="104" t="s">
        <v>369</v>
      </c>
      <c r="G85" s="104" t="s">
        <v>231</v>
      </c>
      <c r="H85" s="141" t="s">
        <v>679</v>
      </c>
      <c r="I85" s="106"/>
      <c r="J85" s="12"/>
      <c r="K85" s="13">
        <v>46122</v>
      </c>
      <c r="L85" s="14" t="s">
        <v>28</v>
      </c>
      <c r="M85" s="15">
        <f t="shared" si="16"/>
        <v>6</v>
      </c>
      <c r="N85" s="15">
        <f t="shared" si="17"/>
        <v>4</v>
      </c>
      <c r="O85" s="15">
        <f t="shared" si="18"/>
        <v>4</v>
      </c>
      <c r="P85" s="15">
        <f t="shared" si="19"/>
        <v>0</v>
      </c>
      <c r="Q85" s="15">
        <f t="shared" si="20"/>
        <v>2</v>
      </c>
      <c r="R85" s="15">
        <f t="shared" si="21"/>
        <v>0</v>
      </c>
      <c r="S85" s="15">
        <f t="shared" si="22"/>
        <v>0</v>
      </c>
      <c r="T85" s="15">
        <f t="shared" si="23"/>
        <v>0</v>
      </c>
      <c r="U85" s="15">
        <f t="shared" si="24"/>
        <v>0</v>
      </c>
      <c r="V85" s="16">
        <f t="shared" si="25"/>
        <v>0</v>
      </c>
      <c r="W85" s="15">
        <f t="shared" si="26"/>
        <v>0</v>
      </c>
      <c r="X85" s="17">
        <f t="shared" si="27"/>
        <v>0</v>
      </c>
      <c r="Y85" s="17">
        <f t="shared" si="28"/>
        <v>0</v>
      </c>
      <c r="Z85" s="16">
        <f t="shared" si="29"/>
        <v>0</v>
      </c>
      <c r="AA85" s="30"/>
      <c r="AB85" s="30"/>
      <c r="AC85" s="30"/>
      <c r="AD85" s="30"/>
      <c r="AE85" s="30"/>
      <c r="AF85" s="30"/>
      <c r="AG85" s="30"/>
      <c r="AH85" s="30"/>
      <c r="AI85" s="30"/>
      <c r="AJ85" s="31" t="s">
        <v>92</v>
      </c>
      <c r="AK85" s="30" t="s">
        <v>104</v>
      </c>
      <c r="AL85" s="30" t="s">
        <v>104</v>
      </c>
      <c r="AM85" s="31" t="s">
        <v>92</v>
      </c>
      <c r="AN85" s="31" t="s">
        <v>92</v>
      </c>
      <c r="AO85" s="31" t="s">
        <v>92</v>
      </c>
      <c r="AP85" s="31" t="s">
        <v>165</v>
      </c>
      <c r="AQ85" s="31" t="s">
        <v>165</v>
      </c>
      <c r="AR85" s="31" t="s">
        <v>165</v>
      </c>
      <c r="AS85" s="31" t="s">
        <v>165</v>
      </c>
      <c r="AT85" s="31" t="s">
        <v>165</v>
      </c>
      <c r="AU85" s="31" t="s">
        <v>165</v>
      </c>
      <c r="AV85" s="31" t="s">
        <v>165</v>
      </c>
      <c r="AW85" s="31" t="s">
        <v>165</v>
      </c>
      <c r="AX85" s="31" t="s">
        <v>165</v>
      </c>
      <c r="AY85" s="31" t="s">
        <v>165</v>
      </c>
      <c r="AZ85" s="31" t="s">
        <v>165</v>
      </c>
      <c r="BA85" s="31" t="s">
        <v>165</v>
      </c>
      <c r="BB85" s="31" t="s">
        <v>165</v>
      </c>
      <c r="BC85" s="31" t="s">
        <v>165</v>
      </c>
      <c r="BD85" s="31" t="s">
        <v>165</v>
      </c>
      <c r="BE85" s="18"/>
      <c r="BF85" s="19"/>
      <c r="BG85" s="20">
        <f t="shared" si="30"/>
        <v>9</v>
      </c>
      <c r="BH85" s="21"/>
      <c r="BJ85" s="22"/>
      <c r="BN85" s="11"/>
      <c r="BS85" s="11"/>
    </row>
    <row r="86" spans="1:71" ht="13.8" customHeight="1" x14ac:dyDescent="0.3">
      <c r="A86" s="109" t="s">
        <v>435</v>
      </c>
      <c r="B86" s="110"/>
      <c r="C86" s="111" t="s">
        <v>434</v>
      </c>
      <c r="D86" s="126"/>
      <c r="E86" s="104" t="s">
        <v>230</v>
      </c>
      <c r="F86" s="104" t="s">
        <v>369</v>
      </c>
      <c r="G86" s="104" t="s">
        <v>231</v>
      </c>
      <c r="H86" s="106" t="s">
        <v>317</v>
      </c>
      <c r="I86" s="106"/>
      <c r="J86" s="12"/>
      <c r="K86" s="13">
        <v>46122</v>
      </c>
      <c r="L86" s="14" t="s">
        <v>28</v>
      </c>
      <c r="M86" s="15">
        <f t="shared" si="16"/>
        <v>21</v>
      </c>
      <c r="N86" s="15">
        <f t="shared" si="17"/>
        <v>15</v>
      </c>
      <c r="O86" s="15">
        <f t="shared" si="18"/>
        <v>15</v>
      </c>
      <c r="P86" s="15">
        <f t="shared" si="19"/>
        <v>0</v>
      </c>
      <c r="Q86" s="15">
        <f t="shared" si="20"/>
        <v>6</v>
      </c>
      <c r="R86" s="15">
        <f t="shared" si="21"/>
        <v>0</v>
      </c>
      <c r="S86" s="15">
        <f t="shared" si="22"/>
        <v>0</v>
      </c>
      <c r="T86" s="15">
        <f t="shared" si="23"/>
        <v>0</v>
      </c>
      <c r="U86" s="15">
        <f t="shared" si="24"/>
        <v>0</v>
      </c>
      <c r="V86" s="16">
        <f t="shared" si="25"/>
        <v>0</v>
      </c>
      <c r="W86" s="15">
        <f t="shared" si="26"/>
        <v>0</v>
      </c>
      <c r="X86" s="17">
        <f t="shared" si="27"/>
        <v>0</v>
      </c>
      <c r="Y86" s="17">
        <f t="shared" si="28"/>
        <v>0</v>
      </c>
      <c r="Z86" s="16">
        <f t="shared" si="29"/>
        <v>0</v>
      </c>
      <c r="AA86" s="30"/>
      <c r="AB86" s="30"/>
      <c r="AC86" s="30"/>
      <c r="AD86" s="30"/>
      <c r="AE86" s="30"/>
      <c r="AF86" s="30"/>
      <c r="AG86" s="30"/>
      <c r="AH86" s="30"/>
      <c r="AI86" s="30"/>
      <c r="AJ86" s="31" t="s">
        <v>92</v>
      </c>
      <c r="AK86" s="30" t="s">
        <v>104</v>
      </c>
      <c r="AL86" s="30" t="s">
        <v>104</v>
      </c>
      <c r="AM86" s="31" t="s">
        <v>92</v>
      </c>
      <c r="AN86" s="31" t="s">
        <v>92</v>
      </c>
      <c r="AO86" s="31" t="s">
        <v>92</v>
      </c>
      <c r="AP86" s="31" t="s">
        <v>92</v>
      </c>
      <c r="AQ86" s="31" t="s">
        <v>92</v>
      </c>
      <c r="AR86" s="30" t="s">
        <v>104</v>
      </c>
      <c r="AS86" s="30" t="s">
        <v>104</v>
      </c>
      <c r="AT86" s="18" t="s">
        <v>30</v>
      </c>
      <c r="AU86" s="18" t="s">
        <v>30</v>
      </c>
      <c r="AV86" s="18" t="s">
        <v>30</v>
      </c>
      <c r="AW86" s="18" t="s">
        <v>30</v>
      </c>
      <c r="AX86" s="18" t="s">
        <v>30</v>
      </c>
      <c r="AY86" s="30" t="s">
        <v>31</v>
      </c>
      <c r="AZ86" s="30" t="s">
        <v>31</v>
      </c>
      <c r="BA86" s="18" t="s">
        <v>30</v>
      </c>
      <c r="BB86" s="18" t="s">
        <v>30</v>
      </c>
      <c r="BC86" s="18" t="s">
        <v>30</v>
      </c>
      <c r="BD86" s="18" t="s">
        <v>30</v>
      </c>
      <c r="BE86" s="18"/>
      <c r="BF86" s="19"/>
      <c r="BG86" s="20">
        <f t="shared" si="30"/>
        <v>9</v>
      </c>
      <c r="BH86" s="21"/>
      <c r="BJ86" s="22"/>
      <c r="BN86" s="11"/>
      <c r="BS86" s="11"/>
    </row>
    <row r="87" spans="1:71" ht="13.8" customHeight="1" x14ac:dyDescent="0.3">
      <c r="A87" s="109" t="s">
        <v>436</v>
      </c>
      <c r="B87" s="110"/>
      <c r="C87" s="111" t="s">
        <v>437</v>
      </c>
      <c r="D87" s="126"/>
      <c r="E87" s="104" t="s">
        <v>230</v>
      </c>
      <c r="F87" s="104" t="s">
        <v>369</v>
      </c>
      <c r="G87" s="104" t="s">
        <v>231</v>
      </c>
      <c r="H87" s="141" t="s">
        <v>679</v>
      </c>
      <c r="I87" s="106"/>
      <c r="J87" s="12"/>
      <c r="K87" s="13">
        <v>46136</v>
      </c>
      <c r="L87" s="14" t="s">
        <v>28</v>
      </c>
      <c r="M87" s="15">
        <f t="shared" si="16"/>
        <v>7</v>
      </c>
      <c r="N87" s="15">
        <f t="shared" si="17"/>
        <v>5</v>
      </c>
      <c r="O87" s="15">
        <f t="shared" si="18"/>
        <v>5</v>
      </c>
      <c r="P87" s="15">
        <f t="shared" si="19"/>
        <v>0</v>
      </c>
      <c r="Q87" s="15">
        <f t="shared" si="20"/>
        <v>2</v>
      </c>
      <c r="R87" s="15">
        <f t="shared" si="21"/>
        <v>0</v>
      </c>
      <c r="S87" s="15">
        <f t="shared" si="22"/>
        <v>0</v>
      </c>
      <c r="T87" s="15">
        <f t="shared" si="23"/>
        <v>1</v>
      </c>
      <c r="U87" s="15">
        <f t="shared" si="24"/>
        <v>0</v>
      </c>
      <c r="V87" s="16">
        <f t="shared" si="25"/>
        <v>0</v>
      </c>
      <c r="W87" s="15">
        <f t="shared" si="26"/>
        <v>0</v>
      </c>
      <c r="X87" s="17">
        <f t="shared" si="27"/>
        <v>0</v>
      </c>
      <c r="Y87" s="17">
        <f t="shared" si="28"/>
        <v>0</v>
      </c>
      <c r="Z87" s="16">
        <f t="shared" si="29"/>
        <v>0</v>
      </c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1" t="s">
        <v>92</v>
      </c>
      <c r="AY87" s="30" t="s">
        <v>104</v>
      </c>
      <c r="AZ87" s="30" t="s">
        <v>104</v>
      </c>
      <c r="BA87" s="31" t="s">
        <v>92</v>
      </c>
      <c r="BB87" s="31" t="s">
        <v>438</v>
      </c>
      <c r="BC87" s="31" t="s">
        <v>92</v>
      </c>
      <c r="BD87" s="31" t="s">
        <v>92</v>
      </c>
      <c r="BE87" s="18"/>
      <c r="BF87" s="19"/>
      <c r="BG87" s="20">
        <f t="shared" si="30"/>
        <v>23</v>
      </c>
      <c r="BH87" s="21"/>
      <c r="BJ87" s="22"/>
      <c r="BN87" s="11"/>
      <c r="BS87" s="11"/>
    </row>
    <row r="88" spans="1:71" ht="13.8" customHeight="1" x14ac:dyDescent="0.3">
      <c r="A88" s="109" t="s">
        <v>439</v>
      </c>
      <c r="B88" s="110"/>
      <c r="C88" s="111" t="s">
        <v>440</v>
      </c>
      <c r="D88" s="126"/>
      <c r="E88" s="104" t="s">
        <v>230</v>
      </c>
      <c r="F88" s="104" t="s">
        <v>369</v>
      </c>
      <c r="G88" s="104" t="s">
        <v>231</v>
      </c>
      <c r="H88" s="141" t="s">
        <v>679</v>
      </c>
      <c r="I88" s="106"/>
      <c r="J88" s="12"/>
      <c r="K88" s="13">
        <v>46136</v>
      </c>
      <c r="L88" s="14" t="s">
        <v>28</v>
      </c>
      <c r="M88" s="15">
        <f t="shared" si="16"/>
        <v>7</v>
      </c>
      <c r="N88" s="15">
        <f t="shared" si="17"/>
        <v>5</v>
      </c>
      <c r="O88" s="15">
        <f t="shared" si="18"/>
        <v>4</v>
      </c>
      <c r="P88" s="15">
        <f t="shared" si="19"/>
        <v>0</v>
      </c>
      <c r="Q88" s="15">
        <f t="shared" si="20"/>
        <v>2</v>
      </c>
      <c r="R88" s="15">
        <f t="shared" si="21"/>
        <v>1</v>
      </c>
      <c r="S88" s="15">
        <f t="shared" si="22"/>
        <v>0</v>
      </c>
      <c r="T88" s="15">
        <f t="shared" si="23"/>
        <v>0</v>
      </c>
      <c r="U88" s="15">
        <f t="shared" si="24"/>
        <v>0</v>
      </c>
      <c r="V88" s="16">
        <f t="shared" si="25"/>
        <v>1</v>
      </c>
      <c r="W88" s="15">
        <f t="shared" si="26"/>
        <v>0</v>
      </c>
      <c r="X88" s="17">
        <f t="shared" si="27"/>
        <v>0</v>
      </c>
      <c r="Y88" s="17">
        <f t="shared" si="28"/>
        <v>0</v>
      </c>
      <c r="Z88" s="16">
        <f t="shared" si="29"/>
        <v>1</v>
      </c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1" t="s">
        <v>92</v>
      </c>
      <c r="AY88" s="30" t="s">
        <v>104</v>
      </c>
      <c r="AZ88" s="30" t="s">
        <v>104</v>
      </c>
      <c r="BA88" s="31" t="s">
        <v>92</v>
      </c>
      <c r="BB88" s="31" t="s">
        <v>133</v>
      </c>
      <c r="BC88" s="31" t="s">
        <v>92</v>
      </c>
      <c r="BD88" s="31" t="s">
        <v>92</v>
      </c>
      <c r="BE88" s="18"/>
      <c r="BF88" s="19"/>
      <c r="BG88" s="20">
        <f t="shared" si="30"/>
        <v>23</v>
      </c>
      <c r="BH88" s="21"/>
      <c r="BJ88" s="22"/>
      <c r="BN88" s="11"/>
      <c r="BS88" s="11"/>
    </row>
    <row r="89" spans="1:71" ht="13.8" customHeight="1" x14ac:dyDescent="0.3">
      <c r="A89" s="109" t="s">
        <v>441</v>
      </c>
      <c r="B89" s="110"/>
      <c r="C89" s="111" t="s">
        <v>442</v>
      </c>
      <c r="D89" s="126"/>
      <c r="E89" s="104" t="s">
        <v>230</v>
      </c>
      <c r="F89" s="104" t="s">
        <v>369</v>
      </c>
      <c r="G89" s="104" t="s">
        <v>231</v>
      </c>
      <c r="H89" s="141" t="s">
        <v>679</v>
      </c>
      <c r="I89" s="106"/>
      <c r="J89" s="12"/>
      <c r="K89" s="13">
        <v>46136</v>
      </c>
      <c r="L89" s="14" t="s">
        <v>28</v>
      </c>
      <c r="M89" s="15">
        <f t="shared" si="16"/>
        <v>7</v>
      </c>
      <c r="N89" s="15">
        <f t="shared" si="17"/>
        <v>5</v>
      </c>
      <c r="O89" s="15">
        <f t="shared" si="18"/>
        <v>4</v>
      </c>
      <c r="P89" s="15">
        <f t="shared" si="19"/>
        <v>0</v>
      </c>
      <c r="Q89" s="15">
        <f t="shared" si="20"/>
        <v>2</v>
      </c>
      <c r="R89" s="15">
        <f t="shared" si="21"/>
        <v>1</v>
      </c>
      <c r="S89" s="15">
        <f t="shared" si="22"/>
        <v>0</v>
      </c>
      <c r="T89" s="15">
        <f t="shared" si="23"/>
        <v>0</v>
      </c>
      <c r="U89" s="15">
        <f t="shared" si="24"/>
        <v>0</v>
      </c>
      <c r="V89" s="16">
        <f t="shared" si="25"/>
        <v>1</v>
      </c>
      <c r="W89" s="15">
        <f t="shared" si="26"/>
        <v>0</v>
      </c>
      <c r="X89" s="17">
        <f t="shared" si="27"/>
        <v>0</v>
      </c>
      <c r="Y89" s="17">
        <f t="shared" si="28"/>
        <v>0</v>
      </c>
      <c r="Z89" s="16">
        <f t="shared" si="29"/>
        <v>1</v>
      </c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1" t="s">
        <v>92</v>
      </c>
      <c r="AY89" s="30" t="s">
        <v>104</v>
      </c>
      <c r="AZ89" s="30" t="s">
        <v>104</v>
      </c>
      <c r="BA89" s="31" t="s">
        <v>92</v>
      </c>
      <c r="BB89" s="31" t="s">
        <v>133</v>
      </c>
      <c r="BC89" s="31" t="s">
        <v>92</v>
      </c>
      <c r="BD89" s="31" t="s">
        <v>92</v>
      </c>
      <c r="BE89" s="18"/>
      <c r="BF89" s="19"/>
      <c r="BG89" s="20">
        <f t="shared" si="30"/>
        <v>23</v>
      </c>
      <c r="BH89" s="21"/>
      <c r="BJ89" s="22"/>
      <c r="BN89" s="11"/>
      <c r="BS89" s="11"/>
    </row>
    <row r="90" spans="1:71" ht="13.8" customHeight="1" x14ac:dyDescent="0.3">
      <c r="A90" s="109" t="s">
        <v>443</v>
      </c>
      <c r="B90" s="110"/>
      <c r="C90" s="111" t="s">
        <v>413</v>
      </c>
      <c r="D90" s="126"/>
      <c r="E90" s="104" t="s">
        <v>230</v>
      </c>
      <c r="F90" s="104" t="s">
        <v>369</v>
      </c>
      <c r="G90" s="104" t="s">
        <v>231</v>
      </c>
      <c r="H90" s="141" t="s">
        <v>679</v>
      </c>
      <c r="I90" s="106"/>
      <c r="J90" s="12"/>
      <c r="K90" s="13">
        <v>46136</v>
      </c>
      <c r="L90" s="14" t="s">
        <v>28</v>
      </c>
      <c r="M90" s="15">
        <f t="shared" si="16"/>
        <v>7</v>
      </c>
      <c r="N90" s="15">
        <f t="shared" si="17"/>
        <v>5</v>
      </c>
      <c r="O90" s="15">
        <f t="shared" si="18"/>
        <v>5</v>
      </c>
      <c r="P90" s="15">
        <f t="shared" si="19"/>
        <v>0</v>
      </c>
      <c r="Q90" s="15">
        <f t="shared" si="20"/>
        <v>2</v>
      </c>
      <c r="R90" s="15">
        <f t="shared" si="21"/>
        <v>0</v>
      </c>
      <c r="S90" s="15">
        <f t="shared" si="22"/>
        <v>0</v>
      </c>
      <c r="T90" s="15">
        <f t="shared" si="23"/>
        <v>0</v>
      </c>
      <c r="U90" s="15">
        <f t="shared" si="24"/>
        <v>0</v>
      </c>
      <c r="V90" s="16">
        <f t="shared" si="25"/>
        <v>0</v>
      </c>
      <c r="W90" s="15">
        <f t="shared" si="26"/>
        <v>0</v>
      </c>
      <c r="X90" s="17">
        <f t="shared" si="27"/>
        <v>0</v>
      </c>
      <c r="Y90" s="17">
        <f t="shared" si="28"/>
        <v>0</v>
      </c>
      <c r="Z90" s="16">
        <f t="shared" si="29"/>
        <v>0</v>
      </c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1" t="s">
        <v>92</v>
      </c>
      <c r="AY90" s="30" t="s">
        <v>104</v>
      </c>
      <c r="AZ90" s="30" t="s">
        <v>104</v>
      </c>
      <c r="BA90" s="31" t="s">
        <v>92</v>
      </c>
      <c r="BB90" s="31" t="s">
        <v>92</v>
      </c>
      <c r="BC90" s="31" t="s">
        <v>92</v>
      </c>
      <c r="BD90" s="31" t="s">
        <v>92</v>
      </c>
      <c r="BE90" s="18"/>
      <c r="BF90" s="19"/>
      <c r="BG90" s="20">
        <f t="shared" si="30"/>
        <v>23</v>
      </c>
      <c r="BH90" s="21"/>
      <c r="BJ90" s="22"/>
      <c r="BN90" s="11"/>
      <c r="BS90" s="11"/>
    </row>
    <row r="91" spans="1:71" ht="13.8" customHeight="1" x14ac:dyDescent="0.3">
      <c r="A91" s="109" t="s">
        <v>444</v>
      </c>
      <c r="B91" s="110"/>
      <c r="C91" s="111" t="s">
        <v>445</v>
      </c>
      <c r="D91" s="126"/>
      <c r="E91" s="104" t="s">
        <v>230</v>
      </c>
      <c r="F91" s="104" t="s">
        <v>369</v>
      </c>
      <c r="G91" s="104" t="s">
        <v>231</v>
      </c>
      <c r="H91" s="106" t="s">
        <v>317</v>
      </c>
      <c r="I91" s="106"/>
      <c r="J91" s="12"/>
      <c r="K91" s="13">
        <v>46136</v>
      </c>
      <c r="L91" s="14" t="s">
        <v>28</v>
      </c>
      <c r="M91" s="15">
        <f>N91+Q91+U91</f>
        <v>7</v>
      </c>
      <c r="N91" s="15">
        <f>O91+R91+(COUNTIF(AA91:BE91,"P/2")/2)+(COUNTIF(AA91:BE91,"TR-P/2")/2)</f>
        <v>5</v>
      </c>
      <c r="O91" s="15">
        <f>COUNTIF(AA91:BE91,"P")+COUNTIF(AA91:BE91,"RP")+COUNTIF(AA91:BE91,"UT-RP")+COUNTIF(AA91:BE91,"AT-RP")+COUNTIF(AA91:BE91,"AT")+COUNTIF(AA91:BE91,"UT")+COUNTIF(AA91:BE91,"MU")+COUNTIF(AA91:BE91,"AT-MU")+COUNTIF(AA91:BE91,"UT-MU")+COUNTIF(AA91:BE91,"EL")+COUNTIF(AA91:BE91,"UT-EL")+COUNTIF(AA91:BE91,"AT-EL")+COUNTIF(AA91:BE91,"EL-MU")+COUNTIF(AA91:BE91,"TR")+COUNTIF(AA91:BE91,"TR-MU")+COUNTIF(AA91:BE91,"TR-EL")+COUNTIF(AA91:BE91,"TR-AT")+COUNTIF(AA91:BE91,"TR-UT")+COUNTIF(AA91:BE91,"TR-P")+(COUNTIF(AA91:BE91,"P/2")/2)</f>
        <v>5</v>
      </c>
      <c r="P91" s="15">
        <f>COUNTIF(AA91:BE91,"Leave")</f>
        <v>0</v>
      </c>
      <c r="Q91" s="15">
        <f>COUNTIF(AA91:BE91,"Off")+COUNTIF(AA91:BE91,"TR-Off")</f>
        <v>2</v>
      </c>
      <c r="R91" s="15">
        <f>COUNTIF(AA91:BE91,"NCNS")+COUNTIF(AA91:BE91,"A")+COUNTIF(AA91:BE91,"U")+COUNTIF(AA91:BE91,"SL")+COUNTIF(AA91:BE91,"UC")+COUNTIF(AA91:BE91,"TR-UC")+COUNTIF(AA91:BE91,"TR-U")+COUNTIF(AA91:BE91,"TR-NCNS")</f>
        <v>0</v>
      </c>
      <c r="S91" s="15">
        <f>(COUNTIF(AA91:BE91,"A")+(COUNTIF(AA91:BE91,"CL")+(COUNTIF(AA91:BE91,"SL"))))</f>
        <v>0</v>
      </c>
      <c r="T91" s="15">
        <f>COUNTIF(AA91:BE91,"EL")+COUNTIF(AA91:BE91,"AT-EL")+COUNTIF(AA91:BE91,"UT-EL")+COUNTIF(AA91:BE91,"EL-MU")++COUNTIF(AA91:BE91,"TR-EL")</f>
        <v>0</v>
      </c>
      <c r="U91" s="15">
        <f>(COUNTIF(AA91:BE91,"Leave")+(COUNTIF(AA91:BE91,"CL")+(COUNTIF(AA91:BE91,"AU")))+(COUNTIF(AA91:BE91,"TR-AU"))+(COUNTIF(AA91:BE91,"ML")))</f>
        <v>0</v>
      </c>
      <c r="V91" s="16">
        <f>COUNTIF(AA91:BE91,"AU")+COUNTIF(AA91:BE91,"U")+COUNTIF(AA91:BE91,"UC")+COUNTIF(AA91:BE91,"NCNS")+COUNTIF(AA91:BE91,"TR-AU")+COUNTIF(AA91:BE91,"TR-U")+COUNTIF(AA91:BE91,"TR-UC")+COUNTIF(AA91:BE91,"TR-NCNS")+(COUNTIF(AA91:BE91,"P/2")/2)+(COUNTIF(AA91:BE91,"TR-P/2")/2)</f>
        <v>0</v>
      </c>
      <c r="W91" s="15">
        <f>COUNTIF(AA91:BE91,"AT-RP")+COUNTIF(AA91:BE91,"AT")+COUNTIF(AA91:BE91,"AT-MU")+COUNTIF(AA91:BE91,"AT-EL")+COUNTIF(AA91:BE91,"TR-AT")+COUNTIF(AA91:BE91,"UT-RP")+COUNTIF(AA91:BE91,"UT")+COUNTIF(AA91:BE91,"UT-MU")+COUNTIF(AA91:BE91,"UT-EL")+COUNTIF(AA91:BE91,"TR-UT")</f>
        <v>0</v>
      </c>
      <c r="X91" s="17">
        <f>COUNTIF(AA91:BE91,"MU")+COUNTIF(AA91:BE91,"UT-MU")+COUNTIF(AA91:BE91,"EL-MU")+COUNTIF(AA91:BE91,"TR-MU")</f>
        <v>0</v>
      </c>
      <c r="Y91" s="17">
        <f>COUNTIF(AA91:BE91,"ML")</f>
        <v>0</v>
      </c>
      <c r="Z91" s="16">
        <f>V91+S91+P91+Y91</f>
        <v>0</v>
      </c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1" t="s">
        <v>92</v>
      </c>
      <c r="AY91" s="30" t="s">
        <v>104</v>
      </c>
      <c r="AZ91" s="30" t="s">
        <v>104</v>
      </c>
      <c r="BA91" s="31" t="s">
        <v>92</v>
      </c>
      <c r="BB91" s="31" t="s">
        <v>92</v>
      </c>
      <c r="BC91" s="31" t="s">
        <v>92</v>
      </c>
      <c r="BD91" s="31" t="s">
        <v>92</v>
      </c>
      <c r="BE91" s="18"/>
      <c r="BF91" s="19"/>
      <c r="BG91" s="20">
        <f>COUNTBLANK(AA91:BD91)</f>
        <v>23</v>
      </c>
      <c r="BH91" s="21"/>
      <c r="BJ91" s="22"/>
      <c r="BN91" s="11"/>
      <c r="BS91" s="11"/>
    </row>
    <row r="92" spans="1:71" ht="13.8" customHeight="1" x14ac:dyDescent="0.3">
      <c r="A92" s="127" t="s">
        <v>680</v>
      </c>
      <c r="B92" s="128"/>
      <c r="C92" s="111" t="s">
        <v>446</v>
      </c>
      <c r="D92" s="126"/>
      <c r="E92" s="104" t="s">
        <v>230</v>
      </c>
      <c r="F92" s="104" t="s">
        <v>369</v>
      </c>
      <c r="G92" s="104" t="s">
        <v>231</v>
      </c>
      <c r="H92" s="106" t="s">
        <v>317</v>
      </c>
      <c r="I92" s="106"/>
      <c r="J92" s="12"/>
      <c r="K92" s="13">
        <v>46141</v>
      </c>
      <c r="L92" s="14" t="s">
        <v>28</v>
      </c>
      <c r="M92" s="15">
        <f>N92+Q92+U92</f>
        <v>2</v>
      </c>
      <c r="N92" s="15">
        <f>O92+R92+(COUNTIF(AA92:BE92,"P/2")/2)+(COUNTIF(AA92:BE92,"TR-P/2")/2)</f>
        <v>2</v>
      </c>
      <c r="O92" s="15">
        <f>COUNTIF(AA92:BE92,"P")+COUNTIF(AA92:BE92,"RP")+COUNTIF(AA92:BE92,"UT-RP")+COUNTIF(AA92:BE92,"AT-RP")+COUNTIF(AA92:BE92,"AT")+COUNTIF(AA92:BE92,"UT")+COUNTIF(AA92:BE92,"MU")+COUNTIF(AA92:BE92,"AT-MU")+COUNTIF(AA92:BE92,"UT-MU")+COUNTIF(AA92:BE92,"EL")+COUNTIF(AA92:BE92,"UT-EL")+COUNTIF(AA92:BE92,"AT-EL")+COUNTIF(AA92:BE92,"EL-MU")+COUNTIF(AA92:BE92,"TR")+COUNTIF(AA92:BE92,"TR-MU")+COUNTIF(AA92:BE92,"TR-EL")+COUNTIF(AA92:BE92,"TR-AT")+COUNTIF(AA92:BE92,"TR-UT")+COUNTIF(AA92:BE92,"TR-P")+(COUNTIF(AA92:BE92,"P/2")/2)</f>
        <v>2</v>
      </c>
      <c r="P92" s="15">
        <f>COUNTIF(AA92:BE92,"Leave")</f>
        <v>0</v>
      </c>
      <c r="Q92" s="15">
        <f>COUNTIF(AA92:BE92,"Off")+COUNTIF(AA92:BE92,"TR-Off")</f>
        <v>0</v>
      </c>
      <c r="R92" s="15">
        <f>COUNTIF(AA92:BE92,"NCNS")+COUNTIF(AA92:BE92,"A")+COUNTIF(AA92:BE92,"U")+COUNTIF(AA92:BE92,"SL")+COUNTIF(AA92:BE92,"UC")+COUNTIF(AA92:BE92,"TR-UC")+COUNTIF(AA92:BE92,"TR-U")+COUNTIF(AA92:BE92,"TR-NCNS")</f>
        <v>0</v>
      </c>
      <c r="S92" s="15">
        <f>(COUNTIF(AA92:BE92,"A")+(COUNTIF(AA92:BE92,"CL")+(COUNTIF(AA92:BE92,"SL"))))</f>
        <v>0</v>
      </c>
      <c r="T92" s="15">
        <f>COUNTIF(AA92:BE92,"EL")+COUNTIF(AA92:BE92,"AT-EL")+COUNTIF(AA92:BE92,"UT-EL")+COUNTIF(AA92:BE92,"EL-MU")++COUNTIF(AA92:BE92,"TR-EL")</f>
        <v>0</v>
      </c>
      <c r="U92" s="15">
        <f>(COUNTIF(AA92:BE92,"Leave")+(COUNTIF(AA92:BE92,"CL")+(COUNTIF(AA92:BE92,"AU")))+(COUNTIF(AA92:BE92,"TR-AU"))+(COUNTIF(AA92:BE92,"ML")))</f>
        <v>0</v>
      </c>
      <c r="V92" s="16">
        <f>COUNTIF(AA92:BE92,"AU")+COUNTIF(AA92:BE92,"U")+COUNTIF(AA92:BE92,"UC")+COUNTIF(AA92:BE92,"NCNS")+COUNTIF(AA92:BE92,"TR-AU")+COUNTIF(AA92:BE92,"TR-U")+COUNTIF(AA92:BE92,"TR-UC")+COUNTIF(AA92:BE92,"TR-NCNS")+(COUNTIF(AA92:BE92,"P/2")/2)+(COUNTIF(AA92:BE92,"TR-P/2")/2)</f>
        <v>0</v>
      </c>
      <c r="W92" s="15">
        <f>COUNTIF(AA92:BE92,"AT-RP")+COUNTIF(AA92:BE92,"AT")+COUNTIF(AA92:BE92,"AT-MU")+COUNTIF(AA92:BE92,"AT-EL")+COUNTIF(AA92:BE92,"TR-AT")+COUNTIF(AA92:BE92,"UT-RP")+COUNTIF(AA92:BE92,"UT")+COUNTIF(AA92:BE92,"UT-MU")+COUNTIF(AA92:BE92,"UT-EL")+COUNTIF(AA92:BE92,"TR-UT")</f>
        <v>0</v>
      </c>
      <c r="X92" s="17">
        <f>COUNTIF(AA92:BE92,"MU")+COUNTIF(AA92:BE92,"UT-MU")+COUNTIF(AA92:BE92,"EL-MU")+COUNTIF(AA92:BE92,"TR-MU")</f>
        <v>0</v>
      </c>
      <c r="Y92" s="17">
        <f>COUNTIF(AA92:BE92,"ML")</f>
        <v>0</v>
      </c>
      <c r="Z92" s="16">
        <f>V92+S92+P92+Y92</f>
        <v>0</v>
      </c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1" t="s">
        <v>92</v>
      </c>
      <c r="BD92" s="31" t="s">
        <v>92</v>
      </c>
      <c r="BE92" s="18"/>
      <c r="BF92" s="19"/>
      <c r="BG92" s="20">
        <f>COUNTBLANK(AA92:BD92)</f>
        <v>28</v>
      </c>
      <c r="BH92" s="21"/>
      <c r="BJ92" s="22"/>
      <c r="BN92" s="11"/>
      <c r="BS92" s="11"/>
    </row>
    <row r="93" spans="1:71" ht="13.8" customHeight="1" x14ac:dyDescent="0.3">
      <c r="A93" s="103" t="s">
        <v>447</v>
      </c>
      <c r="B93" s="103">
        <v>1217</v>
      </c>
      <c r="C93" s="104" t="s">
        <v>448</v>
      </c>
      <c r="D93" s="104"/>
      <c r="E93" s="104" t="s">
        <v>38</v>
      </c>
      <c r="F93" s="104" t="s">
        <v>449</v>
      </c>
      <c r="G93" s="104" t="s">
        <v>450</v>
      </c>
      <c r="H93" s="106" t="s">
        <v>317</v>
      </c>
      <c r="I93" s="106" t="s">
        <v>451</v>
      </c>
      <c r="J93" s="12" t="s">
        <v>312</v>
      </c>
      <c r="K93" s="13">
        <v>45334</v>
      </c>
      <c r="L93" s="14" t="s">
        <v>28</v>
      </c>
      <c r="M93" s="15">
        <f t="shared" si="16"/>
        <v>30</v>
      </c>
      <c r="N93" s="15">
        <f t="shared" si="17"/>
        <v>19</v>
      </c>
      <c r="O93" s="15">
        <f t="shared" si="18"/>
        <v>19</v>
      </c>
      <c r="P93" s="15">
        <f t="shared" si="19"/>
        <v>2</v>
      </c>
      <c r="Q93" s="15">
        <f t="shared" si="20"/>
        <v>8</v>
      </c>
      <c r="R93" s="15">
        <f t="shared" si="21"/>
        <v>0</v>
      </c>
      <c r="S93" s="15">
        <f t="shared" si="22"/>
        <v>1</v>
      </c>
      <c r="T93" s="15">
        <f t="shared" si="23"/>
        <v>0</v>
      </c>
      <c r="U93" s="15">
        <f t="shared" si="24"/>
        <v>3</v>
      </c>
      <c r="V93" s="16">
        <f t="shared" si="25"/>
        <v>0</v>
      </c>
      <c r="W93" s="15">
        <f t="shared" si="26"/>
        <v>1</v>
      </c>
      <c r="X93" s="17">
        <f t="shared" si="27"/>
        <v>0</v>
      </c>
      <c r="Y93" s="17">
        <f t="shared" si="28"/>
        <v>0</v>
      </c>
      <c r="Z93" s="16">
        <f t="shared" si="29"/>
        <v>3</v>
      </c>
      <c r="AA93" s="18" t="s">
        <v>30</v>
      </c>
      <c r="AB93" s="18" t="s">
        <v>30</v>
      </c>
      <c r="AC93" s="123" t="s">
        <v>113</v>
      </c>
      <c r="AD93" s="30" t="s">
        <v>31</v>
      </c>
      <c r="AE93" s="30" t="s">
        <v>31</v>
      </c>
      <c r="AF93" s="18" t="s">
        <v>30</v>
      </c>
      <c r="AG93" s="18" t="s">
        <v>30</v>
      </c>
      <c r="AH93" s="18" t="s">
        <v>30</v>
      </c>
      <c r="AI93" s="18" t="s">
        <v>30</v>
      </c>
      <c r="AJ93" s="18" t="s">
        <v>30</v>
      </c>
      <c r="AK93" s="30" t="s">
        <v>31</v>
      </c>
      <c r="AL93" s="30" t="s">
        <v>31</v>
      </c>
      <c r="AM93" s="18" t="s">
        <v>30</v>
      </c>
      <c r="AN93" s="18" t="s">
        <v>30</v>
      </c>
      <c r="AO93" s="18" t="s">
        <v>30</v>
      </c>
      <c r="AP93" s="18" t="s">
        <v>30</v>
      </c>
      <c r="AQ93" s="18" t="s">
        <v>30</v>
      </c>
      <c r="AR93" s="30" t="s">
        <v>31</v>
      </c>
      <c r="AS93" s="30" t="s">
        <v>31</v>
      </c>
      <c r="AT93" s="18" t="s">
        <v>30</v>
      </c>
      <c r="AU93" s="18" t="s">
        <v>30</v>
      </c>
      <c r="AV93" s="30" t="s">
        <v>108</v>
      </c>
      <c r="AW93" s="30" t="s">
        <v>108</v>
      </c>
      <c r="AX93" s="18" t="s">
        <v>30</v>
      </c>
      <c r="AY93" s="30" t="s">
        <v>31</v>
      </c>
      <c r="AZ93" s="30" t="s">
        <v>31</v>
      </c>
      <c r="BA93" s="18" t="s">
        <v>30</v>
      </c>
      <c r="BB93" s="18" t="s">
        <v>30</v>
      </c>
      <c r="BC93" s="18" t="s">
        <v>30</v>
      </c>
      <c r="BD93" s="32" t="s">
        <v>32</v>
      </c>
      <c r="BE93" s="18"/>
      <c r="BF93" s="19"/>
      <c r="BG93" s="20">
        <f>COUNTBLANK(AA93:BD93)</f>
        <v>0</v>
      </c>
      <c r="BH93" s="21"/>
      <c r="BJ93" s="22"/>
      <c r="BN93" s="11"/>
      <c r="BS93" s="11"/>
    </row>
    <row r="94" spans="1:71" x14ac:dyDescent="0.3">
      <c r="A94" s="103" t="s">
        <v>452</v>
      </c>
      <c r="B94" s="103"/>
      <c r="C94" s="104" t="s">
        <v>453</v>
      </c>
      <c r="D94" s="104"/>
      <c r="E94" s="104" t="s">
        <v>38</v>
      </c>
      <c r="F94" s="104" t="s">
        <v>449</v>
      </c>
      <c r="G94" s="104" t="s">
        <v>450</v>
      </c>
      <c r="H94" s="106" t="s">
        <v>317</v>
      </c>
      <c r="I94" s="106" t="s">
        <v>454</v>
      </c>
      <c r="J94" s="12" t="s">
        <v>35</v>
      </c>
      <c r="K94" s="13">
        <v>45847</v>
      </c>
      <c r="L94" s="14" t="s">
        <v>28</v>
      </c>
      <c r="M94" s="15">
        <f t="shared" si="16"/>
        <v>30</v>
      </c>
      <c r="N94" s="15">
        <f t="shared" si="17"/>
        <v>21</v>
      </c>
      <c r="O94" s="15">
        <f t="shared" si="18"/>
        <v>21</v>
      </c>
      <c r="P94" s="15">
        <f t="shared" si="19"/>
        <v>0</v>
      </c>
      <c r="Q94" s="15">
        <f t="shared" si="20"/>
        <v>8</v>
      </c>
      <c r="R94" s="15">
        <f t="shared" si="21"/>
        <v>0</v>
      </c>
      <c r="S94" s="15">
        <f t="shared" si="22"/>
        <v>1</v>
      </c>
      <c r="T94" s="15">
        <f t="shared" si="23"/>
        <v>0</v>
      </c>
      <c r="U94" s="15">
        <f t="shared" si="24"/>
        <v>1</v>
      </c>
      <c r="V94" s="16">
        <f t="shared" si="25"/>
        <v>0</v>
      </c>
      <c r="W94" s="15">
        <f t="shared" si="26"/>
        <v>5</v>
      </c>
      <c r="X94" s="17">
        <f t="shared" si="27"/>
        <v>0</v>
      </c>
      <c r="Y94" s="17">
        <f t="shared" si="28"/>
        <v>0</v>
      </c>
      <c r="Z94" s="16">
        <f t="shared" si="29"/>
        <v>1</v>
      </c>
      <c r="AA94" s="18" t="s">
        <v>30</v>
      </c>
      <c r="AB94" s="32" t="s">
        <v>32</v>
      </c>
      <c r="AC94" s="18" t="s">
        <v>30</v>
      </c>
      <c r="AD94" s="30" t="s">
        <v>31</v>
      </c>
      <c r="AE94" s="30" t="s">
        <v>31</v>
      </c>
      <c r="AF94" s="18" t="s">
        <v>30</v>
      </c>
      <c r="AG94" s="18" t="s">
        <v>30</v>
      </c>
      <c r="AH94" s="18" t="s">
        <v>30</v>
      </c>
      <c r="AI94" s="18" t="s">
        <v>30</v>
      </c>
      <c r="AJ94" s="32" t="s">
        <v>32</v>
      </c>
      <c r="AK94" s="30" t="s">
        <v>31</v>
      </c>
      <c r="AL94" s="30" t="s">
        <v>31</v>
      </c>
      <c r="AM94" s="32" t="s">
        <v>32</v>
      </c>
      <c r="AN94" s="18" t="s">
        <v>30</v>
      </c>
      <c r="AO94" s="32" t="s">
        <v>32</v>
      </c>
      <c r="AP94" s="32" t="s">
        <v>32</v>
      </c>
      <c r="AQ94" s="18" t="s">
        <v>30</v>
      </c>
      <c r="AR94" s="30" t="s">
        <v>31</v>
      </c>
      <c r="AS94" s="30" t="s">
        <v>31</v>
      </c>
      <c r="AT94" s="123" t="s">
        <v>113</v>
      </c>
      <c r="AU94" s="18" t="s">
        <v>30</v>
      </c>
      <c r="AV94" s="18" t="s">
        <v>30</v>
      </c>
      <c r="AW94" s="18" t="s">
        <v>30</v>
      </c>
      <c r="AX94" s="18" t="s">
        <v>30</v>
      </c>
      <c r="AY94" s="30" t="s">
        <v>31</v>
      </c>
      <c r="AZ94" s="30" t="s">
        <v>31</v>
      </c>
      <c r="BA94" s="18" t="s">
        <v>30</v>
      </c>
      <c r="BB94" s="18" t="s">
        <v>30</v>
      </c>
      <c r="BC94" s="18" t="s">
        <v>30</v>
      </c>
      <c r="BD94" s="108" t="s">
        <v>30</v>
      </c>
      <c r="BE94" s="18"/>
      <c r="BF94" s="19"/>
      <c r="BG94" s="20">
        <f t="shared" si="30"/>
        <v>0</v>
      </c>
      <c r="BH94" s="21"/>
      <c r="BJ94" s="22"/>
      <c r="BN94" s="11"/>
      <c r="BS94" s="11"/>
    </row>
    <row r="95" spans="1:71" x14ac:dyDescent="0.3">
      <c r="A95" s="103" t="s">
        <v>455</v>
      </c>
      <c r="B95" s="103"/>
      <c r="C95" s="104" t="s">
        <v>456</v>
      </c>
      <c r="D95" s="126"/>
      <c r="E95" s="104" t="s">
        <v>38</v>
      </c>
      <c r="F95" s="104" t="s">
        <v>449</v>
      </c>
      <c r="G95" s="104" t="s">
        <v>450</v>
      </c>
      <c r="H95" s="106" t="s">
        <v>317</v>
      </c>
      <c r="I95" s="106" t="s">
        <v>457</v>
      </c>
      <c r="J95" s="12" t="s">
        <v>312</v>
      </c>
      <c r="K95" s="13">
        <v>46034</v>
      </c>
      <c r="L95" s="14" t="s">
        <v>28</v>
      </c>
      <c r="M95" s="15">
        <f t="shared" si="16"/>
        <v>30</v>
      </c>
      <c r="N95" s="15">
        <f t="shared" si="17"/>
        <v>22</v>
      </c>
      <c r="O95" s="15">
        <f t="shared" si="18"/>
        <v>22</v>
      </c>
      <c r="P95" s="15">
        <f t="shared" si="19"/>
        <v>0</v>
      </c>
      <c r="Q95" s="15">
        <f t="shared" si="20"/>
        <v>8</v>
      </c>
      <c r="R95" s="15">
        <f t="shared" si="21"/>
        <v>0</v>
      </c>
      <c r="S95" s="15">
        <f t="shared" si="22"/>
        <v>0</v>
      </c>
      <c r="T95" s="15">
        <f t="shared" si="23"/>
        <v>0</v>
      </c>
      <c r="U95" s="15">
        <f t="shared" si="24"/>
        <v>0</v>
      </c>
      <c r="V95" s="16">
        <f t="shared" si="25"/>
        <v>0</v>
      </c>
      <c r="W95" s="15">
        <f t="shared" si="26"/>
        <v>0</v>
      </c>
      <c r="X95" s="17">
        <f t="shared" si="27"/>
        <v>0</v>
      </c>
      <c r="Y95" s="17">
        <f t="shared" si="28"/>
        <v>0</v>
      </c>
      <c r="Z95" s="16">
        <f t="shared" si="29"/>
        <v>0</v>
      </c>
      <c r="AA95" s="18" t="s">
        <v>30</v>
      </c>
      <c r="AB95" s="18" t="s">
        <v>30</v>
      </c>
      <c r="AC95" s="18" t="s">
        <v>30</v>
      </c>
      <c r="AD95" s="30" t="s">
        <v>31</v>
      </c>
      <c r="AE95" s="30" t="s">
        <v>31</v>
      </c>
      <c r="AF95" s="18" t="s">
        <v>30</v>
      </c>
      <c r="AG95" s="18" t="s">
        <v>30</v>
      </c>
      <c r="AH95" s="18" t="s">
        <v>30</v>
      </c>
      <c r="AI95" s="18" t="s">
        <v>30</v>
      </c>
      <c r="AJ95" s="18" t="s">
        <v>30</v>
      </c>
      <c r="AK95" s="30" t="s">
        <v>31</v>
      </c>
      <c r="AL95" s="30" t="s">
        <v>31</v>
      </c>
      <c r="AM95" s="18" t="s">
        <v>30</v>
      </c>
      <c r="AN95" s="18" t="s">
        <v>30</v>
      </c>
      <c r="AO95" s="18" t="s">
        <v>30</v>
      </c>
      <c r="AP95" s="18" t="s">
        <v>30</v>
      </c>
      <c r="AQ95" s="18" t="s">
        <v>30</v>
      </c>
      <c r="AR95" s="30" t="s">
        <v>31</v>
      </c>
      <c r="AS95" s="30" t="s">
        <v>31</v>
      </c>
      <c r="AT95" s="18" t="s">
        <v>30</v>
      </c>
      <c r="AU95" s="18" t="s">
        <v>30</v>
      </c>
      <c r="AV95" s="18" t="s">
        <v>30</v>
      </c>
      <c r="AW95" s="18" t="s">
        <v>30</v>
      </c>
      <c r="AX95" s="18" t="s">
        <v>30</v>
      </c>
      <c r="AY95" s="30" t="s">
        <v>31</v>
      </c>
      <c r="AZ95" s="30" t="s">
        <v>31</v>
      </c>
      <c r="BA95" s="18" t="s">
        <v>30</v>
      </c>
      <c r="BB95" s="18" t="s">
        <v>30</v>
      </c>
      <c r="BC95" s="18" t="s">
        <v>30</v>
      </c>
      <c r="BD95" s="18" t="s">
        <v>30</v>
      </c>
      <c r="BE95" s="18"/>
      <c r="BF95" s="19"/>
      <c r="BG95" s="20">
        <f t="shared" si="30"/>
        <v>0</v>
      </c>
      <c r="BH95" s="21"/>
      <c r="BJ95" s="22"/>
      <c r="BN95" s="11"/>
      <c r="BS95" s="11"/>
    </row>
    <row r="96" spans="1:71" ht="13.8" customHeight="1" x14ac:dyDescent="0.3">
      <c r="A96" s="103" t="s">
        <v>458</v>
      </c>
      <c r="B96" s="103">
        <v>3375</v>
      </c>
      <c r="C96" s="104" t="s">
        <v>459</v>
      </c>
      <c r="D96" s="126"/>
      <c r="E96" s="104" t="s">
        <v>309</v>
      </c>
      <c r="F96" s="104" t="s">
        <v>460</v>
      </c>
      <c r="G96" s="104" t="s">
        <v>461</v>
      </c>
      <c r="H96" s="106" t="s">
        <v>317</v>
      </c>
      <c r="I96" s="106"/>
      <c r="J96" s="12" t="s">
        <v>363</v>
      </c>
      <c r="K96" s="13">
        <v>45244</v>
      </c>
      <c r="L96" s="14" t="s">
        <v>28</v>
      </c>
      <c r="M96" s="15">
        <f t="shared" si="16"/>
        <v>30</v>
      </c>
      <c r="N96" s="15">
        <f t="shared" si="17"/>
        <v>22</v>
      </c>
      <c r="O96" s="15">
        <f t="shared" si="18"/>
        <v>21</v>
      </c>
      <c r="P96" s="15">
        <f t="shared" si="19"/>
        <v>0</v>
      </c>
      <c r="Q96" s="15">
        <f t="shared" si="20"/>
        <v>8</v>
      </c>
      <c r="R96" s="15">
        <f t="shared" si="21"/>
        <v>1</v>
      </c>
      <c r="S96" s="15">
        <f t="shared" si="22"/>
        <v>1</v>
      </c>
      <c r="T96" s="15">
        <f t="shared" si="23"/>
        <v>0</v>
      </c>
      <c r="U96" s="15">
        <f t="shared" si="24"/>
        <v>0</v>
      </c>
      <c r="V96" s="16">
        <f t="shared" si="25"/>
        <v>0</v>
      </c>
      <c r="W96" s="15">
        <f t="shared" si="26"/>
        <v>0</v>
      </c>
      <c r="X96" s="17">
        <f t="shared" si="27"/>
        <v>0</v>
      </c>
      <c r="Y96" s="17">
        <f t="shared" si="28"/>
        <v>0</v>
      </c>
      <c r="Z96" s="16">
        <f t="shared" si="29"/>
        <v>1</v>
      </c>
      <c r="AA96" s="32" t="s">
        <v>123</v>
      </c>
      <c r="AB96" s="18" t="s">
        <v>30</v>
      </c>
      <c r="AC96" s="18" t="s">
        <v>30</v>
      </c>
      <c r="AD96" s="30" t="s">
        <v>31</v>
      </c>
      <c r="AE96" s="30" t="s">
        <v>31</v>
      </c>
      <c r="AF96" s="18" t="s">
        <v>30</v>
      </c>
      <c r="AG96" s="18" t="s">
        <v>30</v>
      </c>
      <c r="AH96" s="18" t="s">
        <v>30</v>
      </c>
      <c r="AI96" s="18" t="s">
        <v>30</v>
      </c>
      <c r="AJ96" s="18" t="s">
        <v>30</v>
      </c>
      <c r="AK96" s="30" t="s">
        <v>31</v>
      </c>
      <c r="AL96" s="30" t="s">
        <v>31</v>
      </c>
      <c r="AM96" s="18" t="s">
        <v>30</v>
      </c>
      <c r="AN96" s="18" t="s">
        <v>30</v>
      </c>
      <c r="AO96" s="18" t="s">
        <v>30</v>
      </c>
      <c r="AP96" s="18" t="s">
        <v>30</v>
      </c>
      <c r="AQ96" s="18" t="s">
        <v>30</v>
      </c>
      <c r="AR96" s="30" t="s">
        <v>31</v>
      </c>
      <c r="AS96" s="30" t="s">
        <v>31</v>
      </c>
      <c r="AT96" s="18" t="s">
        <v>30</v>
      </c>
      <c r="AU96" s="18" t="s">
        <v>30</v>
      </c>
      <c r="AV96" s="18" t="s">
        <v>30</v>
      </c>
      <c r="AW96" s="18" t="s">
        <v>30</v>
      </c>
      <c r="AX96" s="18" t="s">
        <v>30</v>
      </c>
      <c r="AY96" s="30" t="s">
        <v>31</v>
      </c>
      <c r="AZ96" s="30" t="s">
        <v>31</v>
      </c>
      <c r="BA96" s="18" t="s">
        <v>30</v>
      </c>
      <c r="BB96" s="18" t="s">
        <v>30</v>
      </c>
      <c r="BC96" s="18" t="s">
        <v>30</v>
      </c>
      <c r="BD96" s="18" t="s">
        <v>30</v>
      </c>
      <c r="BE96" s="18"/>
      <c r="BF96" s="19"/>
      <c r="BG96" s="20">
        <f t="shared" si="30"/>
        <v>0</v>
      </c>
      <c r="BH96" s="21"/>
      <c r="BJ96" s="22"/>
      <c r="BN96" s="11"/>
      <c r="BS96" s="11"/>
    </row>
    <row r="97" spans="1:71" ht="13.8" customHeight="1" x14ac:dyDescent="0.3">
      <c r="A97" s="129" t="s">
        <v>462</v>
      </c>
      <c r="B97" s="129"/>
      <c r="C97" s="130" t="s">
        <v>463</v>
      </c>
      <c r="D97" s="131"/>
      <c r="E97" s="132" t="s">
        <v>230</v>
      </c>
      <c r="F97" s="132" t="s">
        <v>464</v>
      </c>
      <c r="G97" s="132" t="s">
        <v>231</v>
      </c>
      <c r="H97" s="129" t="s">
        <v>416</v>
      </c>
      <c r="I97" s="133" t="s">
        <v>465</v>
      </c>
      <c r="J97" s="12" t="s">
        <v>35</v>
      </c>
      <c r="K97" s="13">
        <v>45930</v>
      </c>
      <c r="L97" s="14" t="s">
        <v>28</v>
      </c>
      <c r="M97" s="15">
        <f t="shared" si="16"/>
        <v>30</v>
      </c>
      <c r="N97" s="15">
        <f t="shared" si="17"/>
        <v>21</v>
      </c>
      <c r="O97" s="15">
        <f t="shared" si="18"/>
        <v>21</v>
      </c>
      <c r="P97" s="15">
        <f t="shared" si="19"/>
        <v>0</v>
      </c>
      <c r="Q97" s="15">
        <f t="shared" si="20"/>
        <v>8</v>
      </c>
      <c r="R97" s="15">
        <f t="shared" si="21"/>
        <v>0</v>
      </c>
      <c r="S97" s="15">
        <f t="shared" si="22"/>
        <v>1</v>
      </c>
      <c r="T97" s="15">
        <f t="shared" si="23"/>
        <v>2</v>
      </c>
      <c r="U97" s="15">
        <f t="shared" si="24"/>
        <v>1</v>
      </c>
      <c r="V97" s="16">
        <f t="shared" si="25"/>
        <v>0</v>
      </c>
      <c r="W97" s="15">
        <f t="shared" si="26"/>
        <v>6</v>
      </c>
      <c r="X97" s="17">
        <f t="shared" si="27"/>
        <v>0</v>
      </c>
      <c r="Y97" s="17">
        <f t="shared" si="28"/>
        <v>0</v>
      </c>
      <c r="Z97" s="16">
        <f t="shared" si="29"/>
        <v>1</v>
      </c>
      <c r="AA97" s="32" t="s">
        <v>33</v>
      </c>
      <c r="AB97" s="18" t="s">
        <v>30</v>
      </c>
      <c r="AC97" s="32" t="s">
        <v>32</v>
      </c>
      <c r="AD97" s="30" t="s">
        <v>31</v>
      </c>
      <c r="AE97" s="30" t="s">
        <v>31</v>
      </c>
      <c r="AF97" s="18" t="s">
        <v>30</v>
      </c>
      <c r="AG97" s="32" t="s">
        <v>32</v>
      </c>
      <c r="AH97" s="18" t="s">
        <v>30</v>
      </c>
      <c r="AI97" s="18" t="s">
        <v>30</v>
      </c>
      <c r="AJ97" s="18" t="s">
        <v>30</v>
      </c>
      <c r="AK97" s="30" t="s">
        <v>31</v>
      </c>
      <c r="AL97" s="30" t="s">
        <v>31</v>
      </c>
      <c r="AM97" s="18" t="s">
        <v>30</v>
      </c>
      <c r="AN97" s="18" t="s">
        <v>30</v>
      </c>
      <c r="AO97" s="32" t="s">
        <v>33</v>
      </c>
      <c r="AP97" s="32" t="s">
        <v>32</v>
      </c>
      <c r="AQ97" s="18" t="s">
        <v>30</v>
      </c>
      <c r="AR97" s="30" t="s">
        <v>31</v>
      </c>
      <c r="AS97" s="30" t="s">
        <v>31</v>
      </c>
      <c r="AT97" s="32" t="s">
        <v>32</v>
      </c>
      <c r="AU97" s="18" t="s">
        <v>30</v>
      </c>
      <c r="AV97" s="32" t="s">
        <v>32</v>
      </c>
      <c r="AW97" s="32" t="s">
        <v>32</v>
      </c>
      <c r="AX97" s="18" t="s">
        <v>30</v>
      </c>
      <c r="AY97" s="30" t="s">
        <v>31</v>
      </c>
      <c r="AZ97" s="30" t="s">
        <v>31</v>
      </c>
      <c r="BA97" s="18" t="s">
        <v>30</v>
      </c>
      <c r="BB97" s="18" t="s">
        <v>30</v>
      </c>
      <c r="BC97" s="18" t="s">
        <v>30</v>
      </c>
      <c r="BD97" s="123" t="s">
        <v>113</v>
      </c>
      <c r="BE97" s="18"/>
      <c r="BF97" s="19"/>
      <c r="BG97" s="20">
        <f t="shared" si="30"/>
        <v>0</v>
      </c>
      <c r="BH97" s="21"/>
      <c r="BJ97" s="22"/>
      <c r="BN97" s="11"/>
      <c r="BS97" s="11"/>
    </row>
    <row r="98" spans="1:71" x14ac:dyDescent="0.3">
      <c r="A98" s="129" t="s">
        <v>466</v>
      </c>
      <c r="B98" s="129"/>
      <c r="C98" s="130" t="s">
        <v>467</v>
      </c>
      <c r="D98" s="131"/>
      <c r="E98" s="132" t="s">
        <v>230</v>
      </c>
      <c r="F98" s="132" t="s">
        <v>464</v>
      </c>
      <c r="G98" s="132" t="s">
        <v>231</v>
      </c>
      <c r="H98" s="129" t="s">
        <v>416</v>
      </c>
      <c r="I98" s="133" t="s">
        <v>468</v>
      </c>
      <c r="J98" s="12" t="s">
        <v>35</v>
      </c>
      <c r="K98" s="13">
        <v>45953</v>
      </c>
      <c r="L98" s="14" t="s">
        <v>28</v>
      </c>
      <c r="M98" s="15">
        <f t="shared" si="16"/>
        <v>30</v>
      </c>
      <c r="N98" s="15">
        <f t="shared" si="17"/>
        <v>22</v>
      </c>
      <c r="O98" s="15">
        <f t="shared" si="18"/>
        <v>21</v>
      </c>
      <c r="P98" s="15">
        <f t="shared" si="19"/>
        <v>0</v>
      </c>
      <c r="Q98" s="15">
        <f t="shared" si="20"/>
        <v>8</v>
      </c>
      <c r="R98" s="15">
        <f t="shared" si="21"/>
        <v>0</v>
      </c>
      <c r="S98" s="15">
        <f t="shared" si="22"/>
        <v>0</v>
      </c>
      <c r="T98" s="15">
        <f t="shared" si="23"/>
        <v>2</v>
      </c>
      <c r="U98" s="15">
        <f t="shared" si="24"/>
        <v>0</v>
      </c>
      <c r="V98" s="16">
        <f t="shared" si="25"/>
        <v>1</v>
      </c>
      <c r="W98" s="15">
        <f t="shared" si="26"/>
        <v>5</v>
      </c>
      <c r="X98" s="17">
        <f t="shared" si="27"/>
        <v>0</v>
      </c>
      <c r="Y98" s="17">
        <f t="shared" si="28"/>
        <v>0</v>
      </c>
      <c r="Z98" s="16">
        <f t="shared" si="29"/>
        <v>1</v>
      </c>
      <c r="AA98" s="18" t="s">
        <v>30</v>
      </c>
      <c r="AB98" s="18" t="s">
        <v>30</v>
      </c>
      <c r="AC98" s="18" t="s">
        <v>30</v>
      </c>
      <c r="AD98" s="30" t="s">
        <v>31</v>
      </c>
      <c r="AE98" s="30" t="s">
        <v>31</v>
      </c>
      <c r="AF98" s="18" t="s">
        <v>30</v>
      </c>
      <c r="AG98" s="18" t="s">
        <v>30</v>
      </c>
      <c r="AH98" s="18" t="s">
        <v>30</v>
      </c>
      <c r="AI98" s="18" t="s">
        <v>30</v>
      </c>
      <c r="AJ98" s="18" t="s">
        <v>30</v>
      </c>
      <c r="AK98" s="30" t="s">
        <v>31</v>
      </c>
      <c r="AL98" s="30" t="s">
        <v>31</v>
      </c>
      <c r="AM98" s="18" t="s">
        <v>30</v>
      </c>
      <c r="AN98" s="18" t="s">
        <v>30</v>
      </c>
      <c r="AO98" s="18" t="s">
        <v>30</v>
      </c>
      <c r="AP98" s="32" t="s">
        <v>32</v>
      </c>
      <c r="AQ98" s="18" t="s">
        <v>30</v>
      </c>
      <c r="AR98" s="30" t="s">
        <v>31</v>
      </c>
      <c r="AS98" s="30" t="s">
        <v>31</v>
      </c>
      <c r="AT98" s="108" t="s">
        <v>34</v>
      </c>
      <c r="AU98" s="18" t="s">
        <v>30</v>
      </c>
      <c r="AV98" s="32" t="s">
        <v>215</v>
      </c>
      <c r="AW98" s="32" t="s">
        <v>33</v>
      </c>
      <c r="AX98" s="108" t="s">
        <v>34</v>
      </c>
      <c r="AY98" s="30" t="s">
        <v>31</v>
      </c>
      <c r="AZ98" s="30" t="s">
        <v>31</v>
      </c>
      <c r="BA98" s="32" t="s">
        <v>32</v>
      </c>
      <c r="BB98" s="18" t="s">
        <v>30</v>
      </c>
      <c r="BC98" s="32" t="s">
        <v>32</v>
      </c>
      <c r="BD98" s="32" t="s">
        <v>32</v>
      </c>
      <c r="BE98" s="18"/>
      <c r="BF98" s="19"/>
      <c r="BG98" s="20">
        <f t="shared" si="30"/>
        <v>0</v>
      </c>
      <c r="BJ98" s="22"/>
      <c r="BN98" s="11"/>
      <c r="BS98" s="11"/>
    </row>
    <row r="99" spans="1:71" ht="13.8" customHeight="1" x14ac:dyDescent="0.3">
      <c r="A99" s="129" t="s">
        <v>469</v>
      </c>
      <c r="B99" s="129"/>
      <c r="C99" s="130" t="s">
        <v>470</v>
      </c>
      <c r="D99" s="131"/>
      <c r="E99" s="132" t="s">
        <v>230</v>
      </c>
      <c r="F99" s="132" t="s">
        <v>464</v>
      </c>
      <c r="G99" s="132" t="s">
        <v>231</v>
      </c>
      <c r="H99" s="129" t="s">
        <v>416</v>
      </c>
      <c r="I99" s="133" t="s">
        <v>471</v>
      </c>
      <c r="J99" s="12" t="s">
        <v>35</v>
      </c>
      <c r="K99" s="13">
        <v>46055</v>
      </c>
      <c r="L99" s="14" t="s">
        <v>28</v>
      </c>
      <c r="M99" s="15">
        <f t="shared" si="16"/>
        <v>30</v>
      </c>
      <c r="N99" s="15">
        <f t="shared" si="17"/>
        <v>22</v>
      </c>
      <c r="O99" s="15">
        <f t="shared" si="18"/>
        <v>22</v>
      </c>
      <c r="P99" s="15">
        <f t="shared" si="19"/>
        <v>0</v>
      </c>
      <c r="Q99" s="15">
        <f t="shared" si="20"/>
        <v>8</v>
      </c>
      <c r="R99" s="15">
        <f t="shared" si="21"/>
        <v>0</v>
      </c>
      <c r="S99" s="15">
        <f t="shared" si="22"/>
        <v>0</v>
      </c>
      <c r="T99" s="15">
        <f t="shared" si="23"/>
        <v>0</v>
      </c>
      <c r="U99" s="15">
        <f t="shared" si="24"/>
        <v>0</v>
      </c>
      <c r="V99" s="16">
        <f t="shared" si="25"/>
        <v>0</v>
      </c>
      <c r="W99" s="15">
        <f t="shared" si="26"/>
        <v>0</v>
      </c>
      <c r="X99" s="17">
        <f t="shared" si="27"/>
        <v>0</v>
      </c>
      <c r="Y99" s="17">
        <f t="shared" si="28"/>
        <v>0</v>
      </c>
      <c r="Z99" s="16">
        <f t="shared" si="29"/>
        <v>0</v>
      </c>
      <c r="AA99" s="18" t="s">
        <v>30</v>
      </c>
      <c r="AB99" s="18" t="s">
        <v>30</v>
      </c>
      <c r="AC99" s="18" t="s">
        <v>30</v>
      </c>
      <c r="AD99" s="30" t="s">
        <v>31</v>
      </c>
      <c r="AE99" s="30" t="s">
        <v>31</v>
      </c>
      <c r="AF99" s="18" t="s">
        <v>30</v>
      </c>
      <c r="AG99" s="18" t="s">
        <v>30</v>
      </c>
      <c r="AH99" s="18" t="s">
        <v>30</v>
      </c>
      <c r="AI99" s="18" t="s">
        <v>30</v>
      </c>
      <c r="AJ99" s="18" t="s">
        <v>30</v>
      </c>
      <c r="AK99" s="30" t="s">
        <v>31</v>
      </c>
      <c r="AL99" s="30" t="s">
        <v>31</v>
      </c>
      <c r="AM99" s="18" t="s">
        <v>30</v>
      </c>
      <c r="AN99" s="18" t="s">
        <v>30</v>
      </c>
      <c r="AO99" s="18" t="s">
        <v>30</v>
      </c>
      <c r="AP99" s="18" t="s">
        <v>30</v>
      </c>
      <c r="AQ99" s="18" t="s">
        <v>30</v>
      </c>
      <c r="AR99" s="30" t="s">
        <v>31</v>
      </c>
      <c r="AS99" s="30" t="s">
        <v>31</v>
      </c>
      <c r="AT99" s="18" t="s">
        <v>30</v>
      </c>
      <c r="AU99" s="18" t="s">
        <v>30</v>
      </c>
      <c r="AV99" s="18" t="s">
        <v>30</v>
      </c>
      <c r="AW99" s="18" t="s">
        <v>30</v>
      </c>
      <c r="AX99" s="18" t="s">
        <v>30</v>
      </c>
      <c r="AY99" s="30" t="s">
        <v>31</v>
      </c>
      <c r="AZ99" s="30" t="s">
        <v>31</v>
      </c>
      <c r="BA99" s="18" t="s">
        <v>30</v>
      </c>
      <c r="BB99" s="108" t="s">
        <v>30</v>
      </c>
      <c r="BC99" s="18" t="s">
        <v>30</v>
      </c>
      <c r="BD99" s="18" t="s">
        <v>30</v>
      </c>
      <c r="BE99" s="18"/>
      <c r="BF99" s="19"/>
      <c r="BG99" s="20">
        <f t="shared" si="30"/>
        <v>0</v>
      </c>
      <c r="BH99" s="21"/>
      <c r="BJ99" s="22"/>
      <c r="BN99" s="11"/>
      <c r="BS99" s="11"/>
    </row>
    <row r="100" spans="1:71" ht="13.8" customHeight="1" x14ac:dyDescent="0.3">
      <c r="A100" s="129" t="s">
        <v>472</v>
      </c>
      <c r="B100" s="129"/>
      <c r="C100" s="130" t="s">
        <v>473</v>
      </c>
      <c r="D100" s="131"/>
      <c r="E100" s="132" t="s">
        <v>230</v>
      </c>
      <c r="F100" s="132" t="s">
        <v>464</v>
      </c>
      <c r="G100" s="132" t="s">
        <v>231</v>
      </c>
      <c r="H100" s="129" t="s">
        <v>416</v>
      </c>
      <c r="I100" s="133" t="s">
        <v>474</v>
      </c>
      <c r="J100" s="12" t="s">
        <v>35</v>
      </c>
      <c r="K100" s="13">
        <v>46063</v>
      </c>
      <c r="L100" s="14" t="s">
        <v>28</v>
      </c>
      <c r="M100" s="15">
        <f t="shared" si="16"/>
        <v>30</v>
      </c>
      <c r="N100" s="15">
        <f t="shared" si="17"/>
        <v>22</v>
      </c>
      <c r="O100" s="15">
        <f t="shared" si="18"/>
        <v>19</v>
      </c>
      <c r="P100" s="15">
        <f t="shared" si="19"/>
        <v>0</v>
      </c>
      <c r="Q100" s="15">
        <f t="shared" si="20"/>
        <v>8</v>
      </c>
      <c r="R100" s="15">
        <f t="shared" si="21"/>
        <v>1</v>
      </c>
      <c r="S100" s="15">
        <f t="shared" si="22"/>
        <v>0</v>
      </c>
      <c r="T100" s="15">
        <f t="shared" si="23"/>
        <v>0</v>
      </c>
      <c r="U100" s="15">
        <f t="shared" si="24"/>
        <v>0</v>
      </c>
      <c r="V100" s="16">
        <f t="shared" si="25"/>
        <v>3</v>
      </c>
      <c r="W100" s="15">
        <f t="shared" si="26"/>
        <v>0</v>
      </c>
      <c r="X100" s="17">
        <f t="shared" si="27"/>
        <v>0</v>
      </c>
      <c r="Y100" s="17">
        <f t="shared" si="28"/>
        <v>0</v>
      </c>
      <c r="Z100" s="16">
        <f t="shared" si="29"/>
        <v>3</v>
      </c>
      <c r="AA100" s="18" t="s">
        <v>30</v>
      </c>
      <c r="AB100" s="108" t="s">
        <v>34</v>
      </c>
      <c r="AC100" s="18" t="s">
        <v>30</v>
      </c>
      <c r="AD100" s="30" t="s">
        <v>31</v>
      </c>
      <c r="AE100" s="30" t="s">
        <v>31</v>
      </c>
      <c r="AF100" s="18" t="s">
        <v>30</v>
      </c>
      <c r="AG100" s="18" t="s">
        <v>30</v>
      </c>
      <c r="AH100" s="108" t="s">
        <v>34</v>
      </c>
      <c r="AI100" s="18" t="s">
        <v>30</v>
      </c>
      <c r="AJ100" s="18" t="s">
        <v>30</v>
      </c>
      <c r="AK100" s="30" t="s">
        <v>31</v>
      </c>
      <c r="AL100" s="30" t="s">
        <v>31</v>
      </c>
      <c r="AM100" s="31" t="s">
        <v>29</v>
      </c>
      <c r="AN100" s="18" t="s">
        <v>30</v>
      </c>
      <c r="AO100" s="18" t="s">
        <v>30</v>
      </c>
      <c r="AP100" s="18" t="s">
        <v>30</v>
      </c>
      <c r="AQ100" s="108" t="s">
        <v>34</v>
      </c>
      <c r="AR100" s="30" t="s">
        <v>31</v>
      </c>
      <c r="AS100" s="30" t="s">
        <v>31</v>
      </c>
      <c r="AT100" s="18" t="s">
        <v>30</v>
      </c>
      <c r="AU100" s="18" t="s">
        <v>30</v>
      </c>
      <c r="AV100" s="18" t="s">
        <v>30</v>
      </c>
      <c r="AW100" s="18" t="s">
        <v>30</v>
      </c>
      <c r="AX100" s="18" t="s">
        <v>30</v>
      </c>
      <c r="AY100" s="30" t="s">
        <v>31</v>
      </c>
      <c r="AZ100" s="30" t="s">
        <v>31</v>
      </c>
      <c r="BA100" s="18" t="s">
        <v>30</v>
      </c>
      <c r="BB100" s="18" t="s">
        <v>30</v>
      </c>
      <c r="BC100" s="18" t="s">
        <v>30</v>
      </c>
      <c r="BD100" s="108" t="s">
        <v>34</v>
      </c>
      <c r="BE100" s="18"/>
      <c r="BF100" s="19"/>
      <c r="BG100" s="20">
        <f t="shared" si="30"/>
        <v>0</v>
      </c>
      <c r="BH100" s="21"/>
      <c r="BJ100" s="22"/>
      <c r="BN100" s="11"/>
      <c r="BS100" s="11"/>
    </row>
    <row r="101" spans="1:71" ht="13.8" customHeight="1" x14ac:dyDescent="0.3">
      <c r="A101" s="129" t="s">
        <v>475</v>
      </c>
      <c r="B101" s="129"/>
      <c r="C101" s="130" t="s">
        <v>476</v>
      </c>
      <c r="D101" s="131"/>
      <c r="E101" s="132" t="s">
        <v>230</v>
      </c>
      <c r="F101" s="132" t="s">
        <v>464</v>
      </c>
      <c r="G101" s="132" t="s">
        <v>231</v>
      </c>
      <c r="H101" s="129" t="s">
        <v>416</v>
      </c>
      <c r="I101" s="133" t="s">
        <v>477</v>
      </c>
      <c r="J101" s="12"/>
      <c r="K101" s="13">
        <v>46071</v>
      </c>
      <c r="L101" s="14" t="s">
        <v>28</v>
      </c>
      <c r="M101" s="15">
        <f t="shared" si="16"/>
        <v>30</v>
      </c>
      <c r="N101" s="15">
        <f t="shared" si="17"/>
        <v>22</v>
      </c>
      <c r="O101" s="15">
        <f t="shared" si="18"/>
        <v>21</v>
      </c>
      <c r="P101" s="15">
        <f t="shared" si="19"/>
        <v>0</v>
      </c>
      <c r="Q101" s="15">
        <f t="shared" si="20"/>
        <v>8</v>
      </c>
      <c r="R101" s="15">
        <f t="shared" si="21"/>
        <v>1</v>
      </c>
      <c r="S101" s="15">
        <f t="shared" si="22"/>
        <v>0</v>
      </c>
      <c r="T101" s="15">
        <f t="shared" si="23"/>
        <v>2</v>
      </c>
      <c r="U101" s="15">
        <f t="shared" si="24"/>
        <v>0</v>
      </c>
      <c r="V101" s="16">
        <f t="shared" si="25"/>
        <v>1</v>
      </c>
      <c r="W101" s="15">
        <f t="shared" si="26"/>
        <v>4</v>
      </c>
      <c r="X101" s="17">
        <f t="shared" si="27"/>
        <v>0</v>
      </c>
      <c r="Y101" s="17">
        <f t="shared" si="28"/>
        <v>0</v>
      </c>
      <c r="Z101" s="16">
        <f t="shared" si="29"/>
        <v>1</v>
      </c>
      <c r="AA101" s="18" t="s">
        <v>30</v>
      </c>
      <c r="AB101" s="18" t="s">
        <v>30</v>
      </c>
      <c r="AC101" s="32" t="s">
        <v>32</v>
      </c>
      <c r="AD101" s="30" t="s">
        <v>31</v>
      </c>
      <c r="AE101" s="30" t="s">
        <v>31</v>
      </c>
      <c r="AF101" s="18" t="s">
        <v>30</v>
      </c>
      <c r="AG101" s="32" t="s">
        <v>32</v>
      </c>
      <c r="AH101" s="18" t="s">
        <v>30</v>
      </c>
      <c r="AI101" s="18" t="s">
        <v>30</v>
      </c>
      <c r="AJ101" s="18" t="s">
        <v>30</v>
      </c>
      <c r="AK101" s="30" t="s">
        <v>31</v>
      </c>
      <c r="AL101" s="30" t="s">
        <v>31</v>
      </c>
      <c r="AM101" s="18" t="s">
        <v>30</v>
      </c>
      <c r="AN101" s="18" t="s">
        <v>30</v>
      </c>
      <c r="AO101" s="18" t="s">
        <v>30</v>
      </c>
      <c r="AP101" s="18" t="s">
        <v>30</v>
      </c>
      <c r="AQ101" s="18" t="s">
        <v>30</v>
      </c>
      <c r="AR101" s="30" t="s">
        <v>31</v>
      </c>
      <c r="AS101" s="30" t="s">
        <v>31</v>
      </c>
      <c r="AT101" s="32" t="s">
        <v>33</v>
      </c>
      <c r="AU101" s="32" t="s">
        <v>215</v>
      </c>
      <c r="AV101" s="18" t="s">
        <v>30</v>
      </c>
      <c r="AW101" s="18" t="s">
        <v>30</v>
      </c>
      <c r="AX101" s="108" t="s">
        <v>30</v>
      </c>
      <c r="AY101" s="30" t="s">
        <v>31</v>
      </c>
      <c r="AZ101" s="30" t="s">
        <v>31</v>
      </c>
      <c r="BA101" s="31" t="s">
        <v>29</v>
      </c>
      <c r="BB101" s="18" t="s">
        <v>30</v>
      </c>
      <c r="BC101" s="18" t="s">
        <v>30</v>
      </c>
      <c r="BD101" s="32" t="s">
        <v>32</v>
      </c>
      <c r="BE101" s="18"/>
      <c r="BF101" s="19"/>
      <c r="BG101" s="20">
        <f t="shared" si="30"/>
        <v>0</v>
      </c>
      <c r="BH101" s="21"/>
      <c r="BJ101" s="22"/>
      <c r="BN101" s="11"/>
      <c r="BS101" s="11"/>
    </row>
    <row r="102" spans="1:71" ht="13.8" customHeight="1" x14ac:dyDescent="0.3">
      <c r="A102" s="120" t="s">
        <v>478</v>
      </c>
      <c r="B102" s="120"/>
      <c r="C102" s="121" t="s">
        <v>479</v>
      </c>
      <c r="D102" s="23"/>
      <c r="E102" s="132" t="s">
        <v>230</v>
      </c>
      <c r="F102" s="132" t="s">
        <v>464</v>
      </c>
      <c r="G102" s="132" t="s">
        <v>231</v>
      </c>
      <c r="H102" s="129" t="s">
        <v>416</v>
      </c>
      <c r="I102" s="133" t="s">
        <v>480</v>
      </c>
      <c r="J102" s="12"/>
      <c r="K102" s="13">
        <v>46078</v>
      </c>
      <c r="L102" s="14" t="s">
        <v>28</v>
      </c>
      <c r="M102" s="15">
        <f t="shared" si="16"/>
        <v>9</v>
      </c>
      <c r="N102" s="15">
        <f t="shared" si="17"/>
        <v>7</v>
      </c>
      <c r="O102" s="15">
        <f t="shared" si="18"/>
        <v>5</v>
      </c>
      <c r="P102" s="15">
        <f t="shared" si="19"/>
        <v>0</v>
      </c>
      <c r="Q102" s="15">
        <f t="shared" si="20"/>
        <v>2</v>
      </c>
      <c r="R102" s="15">
        <f t="shared" si="21"/>
        <v>2</v>
      </c>
      <c r="S102" s="15">
        <f t="shared" si="22"/>
        <v>0</v>
      </c>
      <c r="T102" s="15">
        <f t="shared" si="23"/>
        <v>0</v>
      </c>
      <c r="U102" s="15">
        <f t="shared" si="24"/>
        <v>0</v>
      </c>
      <c r="V102" s="16">
        <f t="shared" si="25"/>
        <v>2</v>
      </c>
      <c r="W102" s="15">
        <f t="shared" si="26"/>
        <v>1</v>
      </c>
      <c r="X102" s="17">
        <f t="shared" si="27"/>
        <v>0</v>
      </c>
      <c r="Y102" s="17">
        <f t="shared" si="28"/>
        <v>0</v>
      </c>
      <c r="Z102" s="16">
        <f t="shared" si="29"/>
        <v>2</v>
      </c>
      <c r="AA102" s="18" t="s">
        <v>30</v>
      </c>
      <c r="AB102" s="31" t="s">
        <v>29</v>
      </c>
      <c r="AC102" s="18" t="s">
        <v>30</v>
      </c>
      <c r="AD102" s="30" t="s">
        <v>31</v>
      </c>
      <c r="AE102" s="30" t="s">
        <v>31</v>
      </c>
      <c r="AF102" s="18" t="s">
        <v>30</v>
      </c>
      <c r="AG102" s="18" t="s">
        <v>30</v>
      </c>
      <c r="AH102" s="31" t="s">
        <v>29</v>
      </c>
      <c r="AI102" s="32" t="s">
        <v>32</v>
      </c>
      <c r="AJ102" s="31" t="s">
        <v>165</v>
      </c>
      <c r="AK102" s="31" t="s">
        <v>165</v>
      </c>
      <c r="AL102" s="31" t="s">
        <v>165</v>
      </c>
      <c r="AM102" s="31" t="s">
        <v>165</v>
      </c>
      <c r="AN102" s="31" t="s">
        <v>165</v>
      </c>
      <c r="AO102" s="31" t="s">
        <v>165</v>
      </c>
      <c r="AP102" s="31" t="s">
        <v>165</v>
      </c>
      <c r="AQ102" s="31" t="s">
        <v>165</v>
      </c>
      <c r="AR102" s="31" t="s">
        <v>165</v>
      </c>
      <c r="AS102" s="31" t="s">
        <v>165</v>
      </c>
      <c r="AT102" s="31" t="s">
        <v>165</v>
      </c>
      <c r="AU102" s="31" t="s">
        <v>165</v>
      </c>
      <c r="AV102" s="31" t="s">
        <v>165</v>
      </c>
      <c r="AW102" s="31" t="s">
        <v>165</v>
      </c>
      <c r="AX102" s="31" t="s">
        <v>165</v>
      </c>
      <c r="AY102" s="31" t="s">
        <v>165</v>
      </c>
      <c r="AZ102" s="31" t="s">
        <v>165</v>
      </c>
      <c r="BA102" s="31" t="s">
        <v>165</v>
      </c>
      <c r="BB102" s="31" t="s">
        <v>165</v>
      </c>
      <c r="BC102" s="31" t="s">
        <v>165</v>
      </c>
      <c r="BD102" s="31" t="s">
        <v>165</v>
      </c>
      <c r="BE102" s="18"/>
      <c r="BF102" s="19"/>
      <c r="BG102" s="20">
        <f t="shared" si="30"/>
        <v>0</v>
      </c>
      <c r="BH102" s="21"/>
      <c r="BJ102" s="22"/>
      <c r="BN102" s="11"/>
      <c r="BS102" s="11"/>
    </row>
    <row r="103" spans="1:71" ht="13.8" customHeight="1" x14ac:dyDescent="0.3">
      <c r="A103" s="129" t="s">
        <v>481</v>
      </c>
      <c r="B103" s="129"/>
      <c r="C103" s="130" t="s">
        <v>482</v>
      </c>
      <c r="D103" s="23"/>
      <c r="E103" s="132" t="s">
        <v>230</v>
      </c>
      <c r="F103" s="132" t="s">
        <v>464</v>
      </c>
      <c r="G103" s="132" t="s">
        <v>231</v>
      </c>
      <c r="H103" s="129" t="s">
        <v>416</v>
      </c>
      <c r="I103" s="133" t="s">
        <v>483</v>
      </c>
      <c r="J103" s="12"/>
      <c r="K103" s="13">
        <v>46078</v>
      </c>
      <c r="L103" s="14" t="s">
        <v>28</v>
      </c>
      <c r="M103" s="15">
        <f t="shared" si="16"/>
        <v>30</v>
      </c>
      <c r="N103" s="15">
        <f t="shared" si="17"/>
        <v>22</v>
      </c>
      <c r="O103" s="15">
        <f t="shared" si="18"/>
        <v>22</v>
      </c>
      <c r="P103" s="15">
        <f t="shared" si="19"/>
        <v>0</v>
      </c>
      <c r="Q103" s="15">
        <f t="shared" si="20"/>
        <v>8</v>
      </c>
      <c r="R103" s="15">
        <f t="shared" si="21"/>
        <v>0</v>
      </c>
      <c r="S103" s="15">
        <f t="shared" si="22"/>
        <v>0</v>
      </c>
      <c r="T103" s="15">
        <f t="shared" si="23"/>
        <v>2</v>
      </c>
      <c r="U103" s="15">
        <f t="shared" si="24"/>
        <v>0</v>
      </c>
      <c r="V103" s="16">
        <f t="shared" si="25"/>
        <v>0</v>
      </c>
      <c r="W103" s="15">
        <f t="shared" si="26"/>
        <v>5</v>
      </c>
      <c r="X103" s="17">
        <f t="shared" si="27"/>
        <v>0</v>
      </c>
      <c r="Y103" s="17">
        <f t="shared" si="28"/>
        <v>0</v>
      </c>
      <c r="Z103" s="16">
        <f t="shared" si="29"/>
        <v>0</v>
      </c>
      <c r="AA103" s="32" t="s">
        <v>32</v>
      </c>
      <c r="AB103" s="32" t="s">
        <v>32</v>
      </c>
      <c r="AC103" s="18" t="s">
        <v>30</v>
      </c>
      <c r="AD103" s="30" t="s">
        <v>31</v>
      </c>
      <c r="AE103" s="30" t="s">
        <v>31</v>
      </c>
      <c r="AF103" s="18" t="s">
        <v>30</v>
      </c>
      <c r="AG103" s="18" t="s">
        <v>30</v>
      </c>
      <c r="AH103" s="32" t="s">
        <v>32</v>
      </c>
      <c r="AI103" s="18" t="s">
        <v>30</v>
      </c>
      <c r="AJ103" s="18" t="s">
        <v>30</v>
      </c>
      <c r="AK103" s="30" t="s">
        <v>31</v>
      </c>
      <c r="AL103" s="30" t="s">
        <v>31</v>
      </c>
      <c r="AM103" s="18" t="s">
        <v>30</v>
      </c>
      <c r="AN103" s="18" t="s">
        <v>30</v>
      </c>
      <c r="AO103" s="18" t="s">
        <v>30</v>
      </c>
      <c r="AP103" s="18" t="s">
        <v>30</v>
      </c>
      <c r="AQ103" s="18" t="s">
        <v>30</v>
      </c>
      <c r="AR103" s="30" t="s">
        <v>31</v>
      </c>
      <c r="AS103" s="30" t="s">
        <v>31</v>
      </c>
      <c r="AT103" s="108" t="s">
        <v>30</v>
      </c>
      <c r="AU103" s="32" t="s">
        <v>33</v>
      </c>
      <c r="AV103" s="18" t="s">
        <v>30</v>
      </c>
      <c r="AW103" s="32" t="s">
        <v>33</v>
      </c>
      <c r="AX103" s="18" t="s">
        <v>30</v>
      </c>
      <c r="AY103" s="30" t="s">
        <v>31</v>
      </c>
      <c r="AZ103" s="30" t="s">
        <v>31</v>
      </c>
      <c r="BA103" s="18" t="s">
        <v>30</v>
      </c>
      <c r="BB103" s="18" t="s">
        <v>30</v>
      </c>
      <c r="BC103" s="32" t="s">
        <v>32</v>
      </c>
      <c r="BD103" s="32" t="s">
        <v>32</v>
      </c>
      <c r="BE103" s="18"/>
      <c r="BF103" s="19"/>
      <c r="BG103" s="20">
        <f t="shared" si="30"/>
        <v>0</v>
      </c>
      <c r="BH103" s="21"/>
      <c r="BJ103" s="22"/>
      <c r="BN103" s="11"/>
      <c r="BS103" s="11"/>
    </row>
    <row r="104" spans="1:71" ht="13.8" customHeight="1" x14ac:dyDescent="0.3">
      <c r="A104" s="120" t="s">
        <v>484</v>
      </c>
      <c r="B104" s="120"/>
      <c r="C104" s="121" t="s">
        <v>485</v>
      </c>
      <c r="D104" s="23"/>
      <c r="E104" s="132" t="s">
        <v>230</v>
      </c>
      <c r="F104" s="132" t="s">
        <v>464</v>
      </c>
      <c r="G104" s="132" t="s">
        <v>231</v>
      </c>
      <c r="H104" s="129" t="s">
        <v>416</v>
      </c>
      <c r="I104" s="133"/>
      <c r="J104" s="12"/>
      <c r="K104" s="13">
        <v>46134</v>
      </c>
      <c r="L104" s="14" t="s">
        <v>28</v>
      </c>
      <c r="M104" s="15">
        <f t="shared" si="16"/>
        <v>1</v>
      </c>
      <c r="N104" s="15">
        <f t="shared" si="17"/>
        <v>1</v>
      </c>
      <c r="O104" s="15">
        <f t="shared" si="18"/>
        <v>0</v>
      </c>
      <c r="P104" s="15">
        <f t="shared" si="19"/>
        <v>0</v>
      </c>
      <c r="Q104" s="15">
        <f t="shared" si="20"/>
        <v>0</v>
      </c>
      <c r="R104" s="15">
        <f t="shared" si="21"/>
        <v>1</v>
      </c>
      <c r="S104" s="15">
        <f t="shared" si="22"/>
        <v>0</v>
      </c>
      <c r="T104" s="15">
        <f t="shared" si="23"/>
        <v>0</v>
      </c>
      <c r="U104" s="15">
        <f t="shared" si="24"/>
        <v>0</v>
      </c>
      <c r="V104" s="16">
        <f t="shared" si="25"/>
        <v>1</v>
      </c>
      <c r="W104" s="15">
        <f t="shared" si="26"/>
        <v>0</v>
      </c>
      <c r="X104" s="17">
        <f t="shared" si="27"/>
        <v>0</v>
      </c>
      <c r="Y104" s="17">
        <f t="shared" si="28"/>
        <v>0</v>
      </c>
      <c r="Z104" s="16">
        <f t="shared" si="29"/>
        <v>1</v>
      </c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1" t="s">
        <v>29</v>
      </c>
      <c r="AW104" s="31" t="s">
        <v>165</v>
      </c>
      <c r="AX104" s="31" t="s">
        <v>165</v>
      </c>
      <c r="AY104" s="31" t="s">
        <v>165</v>
      </c>
      <c r="AZ104" s="31" t="s">
        <v>165</v>
      </c>
      <c r="BA104" s="31" t="s">
        <v>165</v>
      </c>
      <c r="BB104" s="31" t="s">
        <v>165</v>
      </c>
      <c r="BC104" s="31" t="s">
        <v>165</v>
      </c>
      <c r="BD104" s="31" t="s">
        <v>165</v>
      </c>
      <c r="BE104" s="18"/>
      <c r="BF104" s="19"/>
      <c r="BG104" s="20">
        <f t="shared" si="30"/>
        <v>21</v>
      </c>
      <c r="BH104" s="21"/>
      <c r="BJ104" s="22"/>
      <c r="BN104" s="11"/>
      <c r="BS104" s="11"/>
    </row>
    <row r="105" spans="1:71" ht="15" customHeight="1" x14ac:dyDescent="0.3">
      <c r="A105" s="134" t="s">
        <v>486</v>
      </c>
      <c r="B105" s="134">
        <v>2081</v>
      </c>
      <c r="C105" s="33" t="s">
        <v>487</v>
      </c>
      <c r="D105" s="33"/>
      <c r="E105" s="33" t="s">
        <v>186</v>
      </c>
      <c r="F105" s="135" t="s">
        <v>315</v>
      </c>
      <c r="G105" s="33" t="s">
        <v>488</v>
      </c>
      <c r="H105" s="136" t="s">
        <v>489</v>
      </c>
      <c r="I105" s="34"/>
      <c r="J105" s="12" t="s">
        <v>202</v>
      </c>
      <c r="K105" s="13">
        <v>44075</v>
      </c>
      <c r="L105" s="14" t="s">
        <v>28</v>
      </c>
      <c r="M105" s="15">
        <f t="shared" si="16"/>
        <v>30</v>
      </c>
      <c r="N105" s="15">
        <f t="shared" si="17"/>
        <v>15</v>
      </c>
      <c r="O105" s="15">
        <f t="shared" si="18"/>
        <v>14</v>
      </c>
      <c r="P105" s="15">
        <f t="shared" si="19"/>
        <v>7</v>
      </c>
      <c r="Q105" s="15">
        <f t="shared" si="20"/>
        <v>8</v>
      </c>
      <c r="R105" s="15">
        <f t="shared" si="21"/>
        <v>1</v>
      </c>
      <c r="S105" s="15">
        <f t="shared" si="22"/>
        <v>0</v>
      </c>
      <c r="T105" s="15">
        <f t="shared" si="23"/>
        <v>0</v>
      </c>
      <c r="U105" s="15">
        <f t="shared" si="24"/>
        <v>7</v>
      </c>
      <c r="V105" s="16">
        <f t="shared" si="25"/>
        <v>1</v>
      </c>
      <c r="W105" s="15">
        <f t="shared" si="26"/>
        <v>5</v>
      </c>
      <c r="X105" s="17">
        <f t="shared" si="27"/>
        <v>0</v>
      </c>
      <c r="Y105" s="17">
        <f t="shared" si="28"/>
        <v>0</v>
      </c>
      <c r="Z105" s="16">
        <f t="shared" si="29"/>
        <v>8</v>
      </c>
      <c r="AA105" s="32" t="s">
        <v>32</v>
      </c>
      <c r="AB105" s="18" t="s">
        <v>30</v>
      </c>
      <c r="AC105" s="18" t="s">
        <v>30</v>
      </c>
      <c r="AD105" s="30" t="s">
        <v>31</v>
      </c>
      <c r="AE105" s="30" t="s">
        <v>31</v>
      </c>
      <c r="AF105" s="32" t="s">
        <v>32</v>
      </c>
      <c r="AG105" s="32" t="s">
        <v>32</v>
      </c>
      <c r="AH105" s="32" t="s">
        <v>32</v>
      </c>
      <c r="AI105" s="18" t="s">
        <v>30</v>
      </c>
      <c r="AJ105" s="32" t="s">
        <v>32</v>
      </c>
      <c r="AK105" s="30" t="s">
        <v>31</v>
      </c>
      <c r="AL105" s="30" t="s">
        <v>31</v>
      </c>
      <c r="AM105" s="31" t="s">
        <v>29</v>
      </c>
      <c r="AN105" s="18" t="s">
        <v>30</v>
      </c>
      <c r="AO105" s="18" t="s">
        <v>30</v>
      </c>
      <c r="AP105" s="18" t="s">
        <v>30</v>
      </c>
      <c r="AQ105" s="18" t="s">
        <v>30</v>
      </c>
      <c r="AR105" s="30" t="s">
        <v>31</v>
      </c>
      <c r="AS105" s="30" t="s">
        <v>31</v>
      </c>
      <c r="AT105" s="18" t="s">
        <v>30</v>
      </c>
      <c r="AU105" s="18" t="s">
        <v>30</v>
      </c>
      <c r="AV105" s="30" t="s">
        <v>108</v>
      </c>
      <c r="AW105" s="30" t="s">
        <v>108</v>
      </c>
      <c r="AX105" s="30" t="s">
        <v>108</v>
      </c>
      <c r="AY105" s="30" t="s">
        <v>31</v>
      </c>
      <c r="AZ105" s="30" t="s">
        <v>31</v>
      </c>
      <c r="BA105" s="30" t="s">
        <v>108</v>
      </c>
      <c r="BB105" s="30" t="s">
        <v>108</v>
      </c>
      <c r="BC105" s="30" t="s">
        <v>108</v>
      </c>
      <c r="BD105" s="30" t="s">
        <v>108</v>
      </c>
      <c r="BE105" s="18"/>
      <c r="BG105" s="20">
        <f t="shared" si="30"/>
        <v>0</v>
      </c>
      <c r="BH105" s="21"/>
      <c r="BJ105" s="22"/>
      <c r="BS105" s="11"/>
    </row>
    <row r="106" spans="1:71" ht="15" customHeight="1" x14ac:dyDescent="0.3">
      <c r="A106" s="109" t="s">
        <v>490</v>
      </c>
      <c r="B106" s="110"/>
      <c r="C106" s="111" t="s">
        <v>491</v>
      </c>
      <c r="D106" s="33"/>
      <c r="E106" s="33" t="s">
        <v>209</v>
      </c>
      <c r="F106" s="135" t="s">
        <v>187</v>
      </c>
      <c r="G106" s="33" t="s">
        <v>492</v>
      </c>
      <c r="H106" s="136" t="s">
        <v>489</v>
      </c>
      <c r="I106" s="34"/>
      <c r="J106" s="12"/>
      <c r="K106" s="13">
        <v>46139</v>
      </c>
      <c r="L106" s="14" t="s">
        <v>28</v>
      </c>
      <c r="M106" s="15">
        <f t="shared" si="16"/>
        <v>4</v>
      </c>
      <c r="N106" s="15">
        <f t="shared" si="17"/>
        <v>4</v>
      </c>
      <c r="O106" s="15">
        <f t="shared" si="18"/>
        <v>4</v>
      </c>
      <c r="P106" s="15">
        <f t="shared" si="19"/>
        <v>0</v>
      </c>
      <c r="Q106" s="15">
        <f t="shared" si="20"/>
        <v>0</v>
      </c>
      <c r="R106" s="15">
        <f t="shared" si="21"/>
        <v>0</v>
      </c>
      <c r="S106" s="15">
        <f t="shared" si="22"/>
        <v>0</v>
      </c>
      <c r="T106" s="15">
        <f t="shared" si="23"/>
        <v>0</v>
      </c>
      <c r="U106" s="15">
        <f t="shared" si="24"/>
        <v>0</v>
      </c>
      <c r="V106" s="16">
        <f t="shared" si="25"/>
        <v>0</v>
      </c>
      <c r="W106" s="15">
        <f t="shared" si="26"/>
        <v>0</v>
      </c>
      <c r="X106" s="17">
        <f t="shared" si="27"/>
        <v>0</v>
      </c>
      <c r="Y106" s="17">
        <f t="shared" si="28"/>
        <v>0</v>
      </c>
      <c r="Z106" s="16">
        <f t="shared" si="29"/>
        <v>0</v>
      </c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18" t="s">
        <v>30</v>
      </c>
      <c r="BB106" s="18" t="s">
        <v>30</v>
      </c>
      <c r="BC106" s="18" t="s">
        <v>30</v>
      </c>
      <c r="BD106" s="18" t="s">
        <v>30</v>
      </c>
      <c r="BE106" s="18"/>
      <c r="BG106" s="20">
        <f t="shared" si="30"/>
        <v>26</v>
      </c>
      <c r="BH106" s="21"/>
      <c r="BJ106" s="22"/>
      <c r="BS106" s="11"/>
    </row>
    <row r="107" spans="1:71" ht="15" customHeight="1" x14ac:dyDescent="0.3">
      <c r="A107" s="134" t="s">
        <v>493</v>
      </c>
      <c r="B107" s="134">
        <v>3354</v>
      </c>
      <c r="C107" s="33" t="s">
        <v>494</v>
      </c>
      <c r="D107" s="33"/>
      <c r="E107" s="33" t="s">
        <v>495</v>
      </c>
      <c r="F107" s="135" t="s">
        <v>496</v>
      </c>
      <c r="G107" s="33" t="s">
        <v>497</v>
      </c>
      <c r="H107" s="136" t="s">
        <v>498</v>
      </c>
      <c r="I107" s="34"/>
      <c r="J107" s="12" t="s">
        <v>499</v>
      </c>
      <c r="K107" s="13">
        <v>44968</v>
      </c>
      <c r="L107" s="14" t="s">
        <v>28</v>
      </c>
      <c r="M107" s="15">
        <f t="shared" si="16"/>
        <v>30</v>
      </c>
      <c r="N107" s="15">
        <f t="shared" si="17"/>
        <v>22</v>
      </c>
      <c r="O107" s="15">
        <f t="shared" si="18"/>
        <v>22</v>
      </c>
      <c r="P107" s="15">
        <f t="shared" si="19"/>
        <v>0</v>
      </c>
      <c r="Q107" s="15">
        <f t="shared" si="20"/>
        <v>8</v>
      </c>
      <c r="R107" s="15">
        <f t="shared" si="21"/>
        <v>0</v>
      </c>
      <c r="S107" s="15">
        <f t="shared" si="22"/>
        <v>0</v>
      </c>
      <c r="T107" s="15">
        <f t="shared" si="23"/>
        <v>0</v>
      </c>
      <c r="U107" s="15">
        <f t="shared" si="24"/>
        <v>0</v>
      </c>
      <c r="V107" s="16">
        <f t="shared" si="25"/>
        <v>0</v>
      </c>
      <c r="W107" s="15">
        <f t="shared" si="26"/>
        <v>0</v>
      </c>
      <c r="X107" s="17">
        <f t="shared" si="27"/>
        <v>0</v>
      </c>
      <c r="Y107" s="17">
        <f t="shared" si="28"/>
        <v>0</v>
      </c>
      <c r="Z107" s="16">
        <f t="shared" si="29"/>
        <v>0</v>
      </c>
      <c r="AA107" s="18" t="s">
        <v>30</v>
      </c>
      <c r="AB107" s="18" t="s">
        <v>30</v>
      </c>
      <c r="AC107" s="18" t="s">
        <v>30</v>
      </c>
      <c r="AD107" s="30" t="s">
        <v>31</v>
      </c>
      <c r="AE107" s="30" t="s">
        <v>31</v>
      </c>
      <c r="AF107" s="18" t="s">
        <v>30</v>
      </c>
      <c r="AG107" s="18" t="s">
        <v>30</v>
      </c>
      <c r="AH107" s="18" t="s">
        <v>30</v>
      </c>
      <c r="AI107" s="18" t="s">
        <v>30</v>
      </c>
      <c r="AJ107" s="18" t="s">
        <v>30</v>
      </c>
      <c r="AK107" s="30" t="s">
        <v>31</v>
      </c>
      <c r="AL107" s="30" t="s">
        <v>31</v>
      </c>
      <c r="AM107" s="18" t="s">
        <v>30</v>
      </c>
      <c r="AN107" s="18" t="s">
        <v>30</v>
      </c>
      <c r="AO107" s="18" t="s">
        <v>30</v>
      </c>
      <c r="AP107" s="18" t="s">
        <v>30</v>
      </c>
      <c r="AQ107" s="18" t="s">
        <v>30</v>
      </c>
      <c r="AR107" s="30" t="s">
        <v>31</v>
      </c>
      <c r="AS107" s="30" t="s">
        <v>31</v>
      </c>
      <c r="AT107" s="18" t="s">
        <v>30</v>
      </c>
      <c r="AU107" s="18" t="s">
        <v>30</v>
      </c>
      <c r="AV107" s="18" t="s">
        <v>30</v>
      </c>
      <c r="AW107" s="18" t="s">
        <v>30</v>
      </c>
      <c r="AX107" s="18" t="s">
        <v>30</v>
      </c>
      <c r="AY107" s="30" t="s">
        <v>31</v>
      </c>
      <c r="AZ107" s="30" t="s">
        <v>31</v>
      </c>
      <c r="BA107" s="18" t="s">
        <v>30</v>
      </c>
      <c r="BB107" s="18" t="s">
        <v>30</v>
      </c>
      <c r="BC107" s="18" t="s">
        <v>30</v>
      </c>
      <c r="BD107" s="18" t="s">
        <v>30</v>
      </c>
      <c r="BE107" s="18"/>
      <c r="BF107" s="19"/>
      <c r="BG107" s="20">
        <f t="shared" si="30"/>
        <v>0</v>
      </c>
      <c r="BH107" s="21"/>
      <c r="BJ107" s="22"/>
      <c r="BN107" s="11"/>
      <c r="BS107" s="11"/>
    </row>
    <row r="108" spans="1:71" ht="15" customHeight="1" x14ac:dyDescent="0.3">
      <c r="A108" s="134" t="s">
        <v>500</v>
      </c>
      <c r="B108" s="134">
        <v>3355</v>
      </c>
      <c r="C108" s="33" t="s">
        <v>501</v>
      </c>
      <c r="D108" s="33"/>
      <c r="E108" s="33" t="s">
        <v>495</v>
      </c>
      <c r="F108" s="135" t="s">
        <v>496</v>
      </c>
      <c r="G108" s="33" t="s">
        <v>497</v>
      </c>
      <c r="H108" s="136" t="s">
        <v>498</v>
      </c>
      <c r="I108" s="34"/>
      <c r="J108" s="12" t="s">
        <v>502</v>
      </c>
      <c r="K108" s="13">
        <v>44968</v>
      </c>
      <c r="L108" s="14" t="s">
        <v>28</v>
      </c>
      <c r="M108" s="15">
        <f t="shared" si="16"/>
        <v>30</v>
      </c>
      <c r="N108" s="15">
        <f t="shared" si="17"/>
        <v>22</v>
      </c>
      <c r="O108" s="15">
        <f t="shared" si="18"/>
        <v>21</v>
      </c>
      <c r="P108" s="15">
        <f t="shared" si="19"/>
        <v>0</v>
      </c>
      <c r="Q108" s="15">
        <f t="shared" si="20"/>
        <v>8</v>
      </c>
      <c r="R108" s="15">
        <f t="shared" si="21"/>
        <v>1</v>
      </c>
      <c r="S108" s="15">
        <f t="shared" si="22"/>
        <v>1</v>
      </c>
      <c r="T108" s="15">
        <f t="shared" si="23"/>
        <v>0</v>
      </c>
      <c r="U108" s="15">
        <f t="shared" si="24"/>
        <v>0</v>
      </c>
      <c r="V108" s="16">
        <f t="shared" si="25"/>
        <v>0</v>
      </c>
      <c r="W108" s="15">
        <f t="shared" si="26"/>
        <v>0</v>
      </c>
      <c r="X108" s="17">
        <f t="shared" si="27"/>
        <v>0</v>
      </c>
      <c r="Y108" s="17">
        <f t="shared" si="28"/>
        <v>0</v>
      </c>
      <c r="Z108" s="16">
        <f t="shared" si="29"/>
        <v>1</v>
      </c>
      <c r="AA108" s="18" t="s">
        <v>30</v>
      </c>
      <c r="AB108" s="18" t="s">
        <v>30</v>
      </c>
      <c r="AC108" s="32" t="s">
        <v>123</v>
      </c>
      <c r="AD108" s="30" t="s">
        <v>31</v>
      </c>
      <c r="AE108" s="30" t="s">
        <v>31</v>
      </c>
      <c r="AF108" s="18" t="s">
        <v>30</v>
      </c>
      <c r="AG108" s="18" t="s">
        <v>30</v>
      </c>
      <c r="AH108" s="18" t="s">
        <v>30</v>
      </c>
      <c r="AI108" s="18" t="s">
        <v>30</v>
      </c>
      <c r="AJ108" s="18" t="s">
        <v>30</v>
      </c>
      <c r="AK108" s="30" t="s">
        <v>31</v>
      </c>
      <c r="AL108" s="30" t="s">
        <v>31</v>
      </c>
      <c r="AM108" s="18" t="s">
        <v>30</v>
      </c>
      <c r="AN108" s="18" t="s">
        <v>30</v>
      </c>
      <c r="AO108" s="18" t="s">
        <v>30</v>
      </c>
      <c r="AP108" s="18" t="s">
        <v>30</v>
      </c>
      <c r="AQ108" s="18" t="s">
        <v>30</v>
      </c>
      <c r="AR108" s="30" t="s">
        <v>31</v>
      </c>
      <c r="AS108" s="30" t="s">
        <v>31</v>
      </c>
      <c r="AT108" s="18" t="s">
        <v>30</v>
      </c>
      <c r="AU108" s="18" t="s">
        <v>30</v>
      </c>
      <c r="AV108" s="18" t="s">
        <v>30</v>
      </c>
      <c r="AW108" s="18" t="s">
        <v>30</v>
      </c>
      <c r="AX108" s="18" t="s">
        <v>30</v>
      </c>
      <c r="AY108" s="30" t="s">
        <v>31</v>
      </c>
      <c r="AZ108" s="30" t="s">
        <v>31</v>
      </c>
      <c r="BA108" s="18" t="s">
        <v>30</v>
      </c>
      <c r="BB108" s="18" t="s">
        <v>30</v>
      </c>
      <c r="BC108" s="18" t="s">
        <v>30</v>
      </c>
      <c r="BD108" s="18" t="s">
        <v>30</v>
      </c>
      <c r="BE108" s="18"/>
      <c r="BF108" s="19"/>
      <c r="BG108" s="20">
        <f t="shared" si="30"/>
        <v>0</v>
      </c>
      <c r="BH108" s="21"/>
      <c r="BJ108" s="22"/>
      <c r="BN108" s="11"/>
      <c r="BS108" s="11"/>
    </row>
    <row r="109" spans="1:71" ht="15" customHeight="1" x14ac:dyDescent="0.3">
      <c r="A109" s="134" t="s">
        <v>503</v>
      </c>
      <c r="B109" s="134">
        <v>3357</v>
      </c>
      <c r="C109" s="33" t="s">
        <v>504</v>
      </c>
      <c r="D109" s="33"/>
      <c r="E109" s="33" t="s">
        <v>495</v>
      </c>
      <c r="F109" s="135" t="s">
        <v>496</v>
      </c>
      <c r="G109" s="33" t="s">
        <v>497</v>
      </c>
      <c r="H109" s="136" t="s">
        <v>498</v>
      </c>
      <c r="I109" s="34"/>
      <c r="J109" s="12" t="s">
        <v>505</v>
      </c>
      <c r="K109" s="13">
        <v>44970</v>
      </c>
      <c r="L109" s="14" t="s">
        <v>28</v>
      </c>
      <c r="M109" s="15">
        <f t="shared" si="16"/>
        <v>30</v>
      </c>
      <c r="N109" s="15">
        <f t="shared" si="17"/>
        <v>22</v>
      </c>
      <c r="O109" s="15">
        <f t="shared" si="18"/>
        <v>20</v>
      </c>
      <c r="P109" s="15">
        <f t="shared" si="19"/>
        <v>0</v>
      </c>
      <c r="Q109" s="15">
        <f t="shared" si="20"/>
        <v>8</v>
      </c>
      <c r="R109" s="15">
        <f t="shared" si="21"/>
        <v>2</v>
      </c>
      <c r="S109" s="15">
        <f t="shared" si="22"/>
        <v>2</v>
      </c>
      <c r="T109" s="15">
        <f t="shared" si="23"/>
        <v>0</v>
      </c>
      <c r="U109" s="15">
        <f t="shared" si="24"/>
        <v>0</v>
      </c>
      <c r="V109" s="16">
        <f t="shared" si="25"/>
        <v>0</v>
      </c>
      <c r="W109" s="15">
        <f t="shared" si="26"/>
        <v>0</v>
      </c>
      <c r="X109" s="17">
        <f t="shared" si="27"/>
        <v>0</v>
      </c>
      <c r="Y109" s="17">
        <f t="shared" si="28"/>
        <v>0</v>
      </c>
      <c r="Z109" s="16">
        <f t="shared" si="29"/>
        <v>2</v>
      </c>
      <c r="AA109" s="18" t="s">
        <v>30</v>
      </c>
      <c r="AB109" s="18" t="s">
        <v>30</v>
      </c>
      <c r="AC109" s="18" t="s">
        <v>30</v>
      </c>
      <c r="AD109" s="30" t="s">
        <v>31</v>
      </c>
      <c r="AE109" s="30" t="s">
        <v>31</v>
      </c>
      <c r="AF109" s="18" t="s">
        <v>30</v>
      </c>
      <c r="AG109" s="18" t="s">
        <v>30</v>
      </c>
      <c r="AH109" s="18" t="s">
        <v>30</v>
      </c>
      <c r="AI109" s="18" t="s">
        <v>30</v>
      </c>
      <c r="AJ109" s="32" t="s">
        <v>123</v>
      </c>
      <c r="AK109" s="30" t="s">
        <v>31</v>
      </c>
      <c r="AL109" s="30" t="s">
        <v>31</v>
      </c>
      <c r="AM109" s="18" t="s">
        <v>30</v>
      </c>
      <c r="AN109" s="18" t="s">
        <v>30</v>
      </c>
      <c r="AO109" s="18" t="s">
        <v>30</v>
      </c>
      <c r="AP109" s="18" t="s">
        <v>30</v>
      </c>
      <c r="AQ109" s="18" t="s">
        <v>30</v>
      </c>
      <c r="AR109" s="30" t="s">
        <v>31</v>
      </c>
      <c r="AS109" s="30" t="s">
        <v>31</v>
      </c>
      <c r="AT109" s="18" t="s">
        <v>30</v>
      </c>
      <c r="AU109" s="18" t="s">
        <v>30</v>
      </c>
      <c r="AV109" s="18" t="s">
        <v>30</v>
      </c>
      <c r="AW109" s="18" t="s">
        <v>30</v>
      </c>
      <c r="AX109" s="18" t="s">
        <v>30</v>
      </c>
      <c r="AY109" s="30" t="s">
        <v>31</v>
      </c>
      <c r="AZ109" s="30" t="s">
        <v>31</v>
      </c>
      <c r="BA109" s="32" t="s">
        <v>123</v>
      </c>
      <c r="BB109" s="18" t="s">
        <v>30</v>
      </c>
      <c r="BC109" s="18" t="s">
        <v>30</v>
      </c>
      <c r="BD109" s="18" t="s">
        <v>30</v>
      </c>
      <c r="BE109" s="18"/>
      <c r="BF109" s="19"/>
      <c r="BG109" s="20">
        <f t="shared" si="30"/>
        <v>0</v>
      </c>
      <c r="BH109" s="21"/>
      <c r="BJ109" s="22"/>
      <c r="BN109" s="11"/>
      <c r="BS109" s="11"/>
    </row>
    <row r="110" spans="1:71" x14ac:dyDescent="0.3">
      <c r="A110" s="134" t="s">
        <v>506</v>
      </c>
      <c r="B110" s="134">
        <v>3358</v>
      </c>
      <c r="C110" s="33" t="s">
        <v>507</v>
      </c>
      <c r="D110" s="33"/>
      <c r="E110" s="33" t="s">
        <v>495</v>
      </c>
      <c r="F110" s="135" t="s">
        <v>496</v>
      </c>
      <c r="G110" s="33" t="s">
        <v>508</v>
      </c>
      <c r="H110" s="136" t="s">
        <v>498</v>
      </c>
      <c r="I110" s="34"/>
      <c r="J110" s="12" t="s">
        <v>509</v>
      </c>
      <c r="K110" s="13">
        <v>44972</v>
      </c>
      <c r="L110" s="14" t="s">
        <v>28</v>
      </c>
      <c r="M110" s="15">
        <f t="shared" si="16"/>
        <v>30</v>
      </c>
      <c r="N110" s="15">
        <f t="shared" si="17"/>
        <v>22</v>
      </c>
      <c r="O110" s="15">
        <f t="shared" si="18"/>
        <v>21</v>
      </c>
      <c r="P110" s="15">
        <f t="shared" si="19"/>
        <v>0</v>
      </c>
      <c r="Q110" s="15">
        <f t="shared" si="20"/>
        <v>8</v>
      </c>
      <c r="R110" s="15">
        <f t="shared" si="21"/>
        <v>1</v>
      </c>
      <c r="S110" s="15">
        <f t="shared" si="22"/>
        <v>1</v>
      </c>
      <c r="T110" s="15">
        <f t="shared" si="23"/>
        <v>0</v>
      </c>
      <c r="U110" s="15">
        <f t="shared" si="24"/>
        <v>0</v>
      </c>
      <c r="V110" s="16">
        <f t="shared" si="25"/>
        <v>0</v>
      </c>
      <c r="W110" s="15">
        <f t="shared" si="26"/>
        <v>0</v>
      </c>
      <c r="X110" s="17">
        <f t="shared" si="27"/>
        <v>0</v>
      </c>
      <c r="Y110" s="17">
        <f t="shared" si="28"/>
        <v>0</v>
      </c>
      <c r="Z110" s="16">
        <f t="shared" si="29"/>
        <v>1</v>
      </c>
      <c r="AA110" s="18" t="s">
        <v>30</v>
      </c>
      <c r="AB110" s="18" t="s">
        <v>30</v>
      </c>
      <c r="AC110" s="18" t="s">
        <v>30</v>
      </c>
      <c r="AD110" s="30" t="s">
        <v>31</v>
      </c>
      <c r="AE110" s="30" t="s">
        <v>31</v>
      </c>
      <c r="AF110" s="18" t="s">
        <v>30</v>
      </c>
      <c r="AG110" s="18" t="s">
        <v>30</v>
      </c>
      <c r="AH110" s="18" t="s">
        <v>30</v>
      </c>
      <c r="AI110" s="18" t="s">
        <v>30</v>
      </c>
      <c r="AJ110" s="18" t="s">
        <v>30</v>
      </c>
      <c r="AK110" s="30" t="s">
        <v>31</v>
      </c>
      <c r="AL110" s="30" t="s">
        <v>31</v>
      </c>
      <c r="AM110" s="18" t="s">
        <v>30</v>
      </c>
      <c r="AN110" s="18" t="s">
        <v>30</v>
      </c>
      <c r="AO110" s="18" t="s">
        <v>30</v>
      </c>
      <c r="AP110" s="18" t="s">
        <v>30</v>
      </c>
      <c r="AQ110" s="18" t="s">
        <v>30</v>
      </c>
      <c r="AR110" s="30" t="s">
        <v>31</v>
      </c>
      <c r="AS110" s="30" t="s">
        <v>31</v>
      </c>
      <c r="AT110" s="32" t="s">
        <v>123</v>
      </c>
      <c r="AU110" s="18" t="s">
        <v>30</v>
      </c>
      <c r="AV110" s="18" t="s">
        <v>30</v>
      </c>
      <c r="AW110" s="18" t="s">
        <v>30</v>
      </c>
      <c r="AX110" s="18" t="s">
        <v>30</v>
      </c>
      <c r="AY110" s="30" t="s">
        <v>31</v>
      </c>
      <c r="AZ110" s="30" t="s">
        <v>31</v>
      </c>
      <c r="BA110" s="18" t="s">
        <v>30</v>
      </c>
      <c r="BB110" s="18" t="s">
        <v>30</v>
      </c>
      <c r="BC110" s="18" t="s">
        <v>30</v>
      </c>
      <c r="BD110" s="18" t="s">
        <v>30</v>
      </c>
      <c r="BE110" s="18"/>
      <c r="BF110" s="19"/>
      <c r="BG110" s="20">
        <f t="shared" si="30"/>
        <v>0</v>
      </c>
      <c r="BH110" s="21"/>
      <c r="BJ110" s="22"/>
      <c r="BN110" s="11"/>
      <c r="BS110" s="11"/>
    </row>
    <row r="111" spans="1:71" ht="15" customHeight="1" x14ac:dyDescent="0.3">
      <c r="A111" s="134" t="s">
        <v>510</v>
      </c>
      <c r="B111" s="134">
        <v>3387</v>
      </c>
      <c r="C111" s="33" t="s">
        <v>511</v>
      </c>
      <c r="D111" s="33"/>
      <c r="E111" s="33" t="s">
        <v>495</v>
      </c>
      <c r="F111" s="135" t="s">
        <v>496</v>
      </c>
      <c r="G111" s="33" t="s">
        <v>512</v>
      </c>
      <c r="H111" s="136" t="s">
        <v>498</v>
      </c>
      <c r="I111" s="34"/>
      <c r="J111" s="12" t="s">
        <v>513</v>
      </c>
      <c r="K111" s="13">
        <v>45572</v>
      </c>
      <c r="L111" s="14" t="s">
        <v>28</v>
      </c>
      <c r="M111" s="15">
        <f t="shared" si="16"/>
        <v>30</v>
      </c>
      <c r="N111" s="15">
        <f t="shared" si="17"/>
        <v>30</v>
      </c>
      <c r="O111" s="15">
        <f t="shared" si="18"/>
        <v>30</v>
      </c>
      <c r="P111" s="15">
        <f t="shared" si="19"/>
        <v>0</v>
      </c>
      <c r="Q111" s="15">
        <f t="shared" si="20"/>
        <v>0</v>
      </c>
      <c r="R111" s="15">
        <f t="shared" si="21"/>
        <v>0</v>
      </c>
      <c r="S111" s="15">
        <f t="shared" si="22"/>
        <v>0</v>
      </c>
      <c r="T111" s="15">
        <f t="shared" si="23"/>
        <v>0</v>
      </c>
      <c r="U111" s="15">
        <f t="shared" si="24"/>
        <v>0</v>
      </c>
      <c r="V111" s="16">
        <f t="shared" si="25"/>
        <v>0</v>
      </c>
      <c r="W111" s="15">
        <f t="shared" si="26"/>
        <v>0</v>
      </c>
      <c r="X111" s="17">
        <f t="shared" si="27"/>
        <v>0</v>
      </c>
      <c r="Y111" s="17">
        <f t="shared" si="28"/>
        <v>0</v>
      </c>
      <c r="Z111" s="16">
        <f t="shared" si="29"/>
        <v>0</v>
      </c>
      <c r="AA111" s="18" t="s">
        <v>30</v>
      </c>
      <c r="AB111" s="18" t="s">
        <v>30</v>
      </c>
      <c r="AC111" s="18" t="s">
        <v>30</v>
      </c>
      <c r="AD111" s="18" t="s">
        <v>30</v>
      </c>
      <c r="AE111" s="18" t="s">
        <v>30</v>
      </c>
      <c r="AF111" s="18" t="s">
        <v>30</v>
      </c>
      <c r="AG111" s="18" t="s">
        <v>30</v>
      </c>
      <c r="AH111" s="18" t="s">
        <v>30</v>
      </c>
      <c r="AI111" s="18" t="s">
        <v>30</v>
      </c>
      <c r="AJ111" s="18" t="s">
        <v>30</v>
      </c>
      <c r="AK111" s="18" t="s">
        <v>30</v>
      </c>
      <c r="AL111" s="18" t="s">
        <v>30</v>
      </c>
      <c r="AM111" s="18" t="s">
        <v>30</v>
      </c>
      <c r="AN111" s="18" t="s">
        <v>30</v>
      </c>
      <c r="AO111" s="18" t="s">
        <v>30</v>
      </c>
      <c r="AP111" s="18" t="s">
        <v>30</v>
      </c>
      <c r="AQ111" s="18" t="s">
        <v>30</v>
      </c>
      <c r="AR111" s="18" t="s">
        <v>30</v>
      </c>
      <c r="AS111" s="18" t="s">
        <v>30</v>
      </c>
      <c r="AT111" s="18" t="s">
        <v>30</v>
      </c>
      <c r="AU111" s="18" t="s">
        <v>30</v>
      </c>
      <c r="AV111" s="18" t="s">
        <v>30</v>
      </c>
      <c r="AW111" s="18" t="s">
        <v>30</v>
      </c>
      <c r="AX111" s="18" t="s">
        <v>30</v>
      </c>
      <c r="AY111" s="18" t="s">
        <v>30</v>
      </c>
      <c r="AZ111" s="18" t="s">
        <v>30</v>
      </c>
      <c r="BA111" s="18" t="s">
        <v>30</v>
      </c>
      <c r="BB111" s="18" t="s">
        <v>30</v>
      </c>
      <c r="BC111" s="18" t="s">
        <v>30</v>
      </c>
      <c r="BD111" s="18" t="s">
        <v>30</v>
      </c>
      <c r="BE111" s="18"/>
      <c r="BF111" s="19"/>
      <c r="BG111" s="20">
        <f t="shared" si="30"/>
        <v>0</v>
      </c>
      <c r="BH111" s="21"/>
      <c r="BJ111" s="22"/>
      <c r="BN111" s="11"/>
      <c r="BS111" s="11"/>
    </row>
    <row r="112" spans="1:71" x14ac:dyDescent="0.3">
      <c r="A112" s="134" t="s">
        <v>514</v>
      </c>
      <c r="B112" s="134">
        <v>3389</v>
      </c>
      <c r="C112" s="33" t="s">
        <v>515</v>
      </c>
      <c r="D112" s="33"/>
      <c r="E112" s="33" t="s">
        <v>495</v>
      </c>
      <c r="F112" s="135" t="s">
        <v>496</v>
      </c>
      <c r="G112" s="33" t="s">
        <v>508</v>
      </c>
      <c r="H112" s="136" t="s">
        <v>498</v>
      </c>
      <c r="I112" s="34"/>
      <c r="J112" s="12" t="s">
        <v>516</v>
      </c>
      <c r="K112" s="13">
        <v>45602</v>
      </c>
      <c r="L112" s="14" t="s">
        <v>28</v>
      </c>
      <c r="M112" s="15">
        <f t="shared" si="16"/>
        <v>30</v>
      </c>
      <c r="N112" s="15">
        <f t="shared" si="17"/>
        <v>19</v>
      </c>
      <c r="O112" s="15">
        <f t="shared" si="18"/>
        <v>17</v>
      </c>
      <c r="P112" s="15">
        <f t="shared" si="19"/>
        <v>3</v>
      </c>
      <c r="Q112" s="15">
        <f t="shared" si="20"/>
        <v>8</v>
      </c>
      <c r="R112" s="15">
        <f t="shared" si="21"/>
        <v>2</v>
      </c>
      <c r="S112" s="15">
        <f t="shared" si="22"/>
        <v>2</v>
      </c>
      <c r="T112" s="15">
        <f t="shared" si="23"/>
        <v>0</v>
      </c>
      <c r="U112" s="15">
        <f t="shared" si="24"/>
        <v>3</v>
      </c>
      <c r="V112" s="16">
        <f t="shared" si="25"/>
        <v>0</v>
      </c>
      <c r="W112" s="15">
        <f t="shared" si="26"/>
        <v>0</v>
      </c>
      <c r="X112" s="17">
        <f t="shared" si="27"/>
        <v>0</v>
      </c>
      <c r="Y112" s="17">
        <f t="shared" si="28"/>
        <v>0</v>
      </c>
      <c r="Z112" s="16">
        <f t="shared" si="29"/>
        <v>5</v>
      </c>
      <c r="AA112" s="18" t="s">
        <v>30</v>
      </c>
      <c r="AB112" s="18" t="s">
        <v>30</v>
      </c>
      <c r="AC112" s="18" t="s">
        <v>30</v>
      </c>
      <c r="AD112" s="30" t="s">
        <v>31</v>
      </c>
      <c r="AE112" s="30" t="s">
        <v>31</v>
      </c>
      <c r="AF112" s="18" t="s">
        <v>30</v>
      </c>
      <c r="AG112" s="18" t="s">
        <v>30</v>
      </c>
      <c r="AH112" s="18" t="s">
        <v>30</v>
      </c>
      <c r="AI112" s="18" t="s">
        <v>30</v>
      </c>
      <c r="AJ112" s="18" t="s">
        <v>30</v>
      </c>
      <c r="AK112" s="30" t="s">
        <v>31</v>
      </c>
      <c r="AL112" s="30" t="s">
        <v>31</v>
      </c>
      <c r="AM112" s="18" t="s">
        <v>30</v>
      </c>
      <c r="AN112" s="18" t="s">
        <v>30</v>
      </c>
      <c r="AO112" s="18" t="s">
        <v>30</v>
      </c>
      <c r="AP112" s="18" t="s">
        <v>30</v>
      </c>
      <c r="AQ112" s="18" t="s">
        <v>30</v>
      </c>
      <c r="AR112" s="30" t="s">
        <v>31</v>
      </c>
      <c r="AS112" s="30" t="s">
        <v>31</v>
      </c>
      <c r="AT112" s="30" t="s">
        <v>108</v>
      </c>
      <c r="AU112" s="30" t="s">
        <v>108</v>
      </c>
      <c r="AV112" s="30" t="s">
        <v>108</v>
      </c>
      <c r="AW112" s="18" t="s">
        <v>30</v>
      </c>
      <c r="AX112" s="18" t="s">
        <v>30</v>
      </c>
      <c r="AY112" s="30" t="s">
        <v>31</v>
      </c>
      <c r="AZ112" s="30" t="s">
        <v>31</v>
      </c>
      <c r="BA112" s="32" t="s">
        <v>123</v>
      </c>
      <c r="BB112" s="32" t="s">
        <v>123</v>
      </c>
      <c r="BC112" s="18" t="s">
        <v>30</v>
      </c>
      <c r="BD112" s="18" t="s">
        <v>30</v>
      </c>
      <c r="BE112" s="18"/>
      <c r="BF112" s="19"/>
      <c r="BG112" s="20">
        <f t="shared" si="30"/>
        <v>0</v>
      </c>
      <c r="BH112" s="21"/>
      <c r="BJ112" s="22"/>
      <c r="BN112" s="11"/>
      <c r="BS112" s="11"/>
    </row>
    <row r="113" spans="1:71" x14ac:dyDescent="0.3">
      <c r="A113" s="134" t="s">
        <v>681</v>
      </c>
      <c r="B113" s="134"/>
      <c r="C113" s="33" t="s">
        <v>682</v>
      </c>
      <c r="D113" s="33"/>
      <c r="E113" s="33" t="s">
        <v>495</v>
      </c>
      <c r="F113" s="135" t="s">
        <v>496</v>
      </c>
      <c r="G113" s="33" t="s">
        <v>508</v>
      </c>
      <c r="H113" s="136" t="s">
        <v>498</v>
      </c>
      <c r="I113" s="34"/>
      <c r="J113" s="12"/>
      <c r="K113" s="13">
        <v>46111</v>
      </c>
      <c r="L113" s="14" t="s">
        <v>28</v>
      </c>
      <c r="M113" s="15">
        <f t="shared" si="16"/>
        <v>30</v>
      </c>
      <c r="N113" s="15">
        <f t="shared" si="17"/>
        <v>22</v>
      </c>
      <c r="O113" s="15">
        <f t="shared" si="18"/>
        <v>20</v>
      </c>
      <c r="P113" s="15">
        <f t="shared" si="19"/>
        <v>0</v>
      </c>
      <c r="Q113" s="15">
        <f t="shared" si="20"/>
        <v>8</v>
      </c>
      <c r="R113" s="15">
        <f t="shared" si="21"/>
        <v>2</v>
      </c>
      <c r="S113" s="15">
        <f t="shared" si="22"/>
        <v>0</v>
      </c>
      <c r="T113" s="15">
        <f t="shared" si="23"/>
        <v>0</v>
      </c>
      <c r="U113" s="15">
        <f t="shared" si="24"/>
        <v>0</v>
      </c>
      <c r="V113" s="16">
        <f t="shared" si="25"/>
        <v>2</v>
      </c>
      <c r="W113" s="15">
        <f t="shared" si="26"/>
        <v>0</v>
      </c>
      <c r="X113" s="17">
        <f t="shared" si="27"/>
        <v>0</v>
      </c>
      <c r="Y113" s="17">
        <f t="shared" si="28"/>
        <v>0</v>
      </c>
      <c r="Z113" s="16">
        <f t="shared" si="29"/>
        <v>2</v>
      </c>
      <c r="AA113" s="18" t="s">
        <v>30</v>
      </c>
      <c r="AB113" s="18" t="s">
        <v>30</v>
      </c>
      <c r="AC113" s="18" t="s">
        <v>30</v>
      </c>
      <c r="AD113" s="30" t="s">
        <v>31</v>
      </c>
      <c r="AE113" s="30" t="s">
        <v>31</v>
      </c>
      <c r="AF113" s="18" t="s">
        <v>30</v>
      </c>
      <c r="AG113" s="18" t="s">
        <v>30</v>
      </c>
      <c r="AH113" s="18" t="s">
        <v>30</v>
      </c>
      <c r="AI113" s="18" t="s">
        <v>30</v>
      </c>
      <c r="AJ113" s="18" t="s">
        <v>30</v>
      </c>
      <c r="AK113" s="30" t="s">
        <v>31</v>
      </c>
      <c r="AL113" s="30" t="s">
        <v>31</v>
      </c>
      <c r="AM113" s="18" t="s">
        <v>30</v>
      </c>
      <c r="AN113" s="18" t="s">
        <v>30</v>
      </c>
      <c r="AO113" s="18" t="s">
        <v>30</v>
      </c>
      <c r="AP113" s="18" t="s">
        <v>30</v>
      </c>
      <c r="AQ113" s="31" t="s">
        <v>29</v>
      </c>
      <c r="AR113" s="30" t="s">
        <v>31</v>
      </c>
      <c r="AS113" s="30" t="s">
        <v>31</v>
      </c>
      <c r="AT113" s="18" t="s">
        <v>30</v>
      </c>
      <c r="AU113" s="18" t="s">
        <v>30</v>
      </c>
      <c r="AV113" s="31" t="s">
        <v>29</v>
      </c>
      <c r="AW113" s="18" t="s">
        <v>30</v>
      </c>
      <c r="AX113" s="18" t="s">
        <v>30</v>
      </c>
      <c r="AY113" s="30" t="s">
        <v>31</v>
      </c>
      <c r="AZ113" s="30" t="s">
        <v>31</v>
      </c>
      <c r="BA113" s="18" t="s">
        <v>30</v>
      </c>
      <c r="BB113" s="18" t="s">
        <v>30</v>
      </c>
      <c r="BC113" s="18" t="s">
        <v>30</v>
      </c>
      <c r="BD113" s="18" t="s">
        <v>30</v>
      </c>
      <c r="BE113" s="18"/>
      <c r="BF113" s="19"/>
      <c r="BG113" s="20"/>
      <c r="BH113" s="21"/>
      <c r="BJ113" s="22"/>
      <c r="BN113" s="11"/>
      <c r="BS113" s="11"/>
    </row>
    <row r="114" spans="1:71" x14ac:dyDescent="0.3">
      <c r="A114" s="134" t="s">
        <v>517</v>
      </c>
      <c r="B114" s="134">
        <v>3363</v>
      </c>
      <c r="C114" s="33" t="s">
        <v>518</v>
      </c>
      <c r="D114" s="33"/>
      <c r="E114" s="33" t="s">
        <v>495</v>
      </c>
      <c r="F114" s="135" t="s">
        <v>496</v>
      </c>
      <c r="G114" s="33" t="s">
        <v>519</v>
      </c>
      <c r="H114" s="136" t="s">
        <v>498</v>
      </c>
      <c r="I114" s="34"/>
      <c r="J114" s="12"/>
      <c r="K114" s="13">
        <v>45042</v>
      </c>
      <c r="L114" s="14" t="s">
        <v>28</v>
      </c>
      <c r="M114" s="15">
        <f t="shared" si="16"/>
        <v>30</v>
      </c>
      <c r="N114" s="15">
        <f t="shared" si="17"/>
        <v>17</v>
      </c>
      <c r="O114" s="15">
        <f t="shared" si="18"/>
        <v>17</v>
      </c>
      <c r="P114" s="15">
        <f t="shared" si="19"/>
        <v>9</v>
      </c>
      <c r="Q114" s="15">
        <f t="shared" si="20"/>
        <v>4</v>
      </c>
      <c r="R114" s="15">
        <f t="shared" si="21"/>
        <v>0</v>
      </c>
      <c r="S114" s="15">
        <f t="shared" si="22"/>
        <v>0</v>
      </c>
      <c r="T114" s="15">
        <f t="shared" si="23"/>
        <v>0</v>
      </c>
      <c r="U114" s="15">
        <f t="shared" si="24"/>
        <v>9</v>
      </c>
      <c r="V114" s="16">
        <f t="shared" si="25"/>
        <v>0</v>
      </c>
      <c r="W114" s="15">
        <f t="shared" si="26"/>
        <v>0</v>
      </c>
      <c r="X114" s="17">
        <f t="shared" si="27"/>
        <v>0</v>
      </c>
      <c r="Y114" s="17">
        <f t="shared" si="28"/>
        <v>0</v>
      </c>
      <c r="Z114" s="16">
        <f t="shared" si="29"/>
        <v>9</v>
      </c>
      <c r="AA114" s="18" t="s">
        <v>30</v>
      </c>
      <c r="AB114" s="18" t="s">
        <v>30</v>
      </c>
      <c r="AC114" s="18" t="s">
        <v>30</v>
      </c>
      <c r="AD114" s="18" t="s">
        <v>30</v>
      </c>
      <c r="AE114" s="18" t="s">
        <v>30</v>
      </c>
      <c r="AF114" s="18" t="s">
        <v>30</v>
      </c>
      <c r="AG114" s="18" t="s">
        <v>30</v>
      </c>
      <c r="AH114" s="18" t="s">
        <v>30</v>
      </c>
      <c r="AI114" s="18" t="s">
        <v>30</v>
      </c>
      <c r="AJ114" s="18" t="s">
        <v>30</v>
      </c>
      <c r="AK114" s="30" t="s">
        <v>31</v>
      </c>
      <c r="AL114" s="30" t="s">
        <v>31</v>
      </c>
      <c r="AM114" s="30" t="s">
        <v>108</v>
      </c>
      <c r="AN114" s="30" t="s">
        <v>108</v>
      </c>
      <c r="AO114" s="30" t="s">
        <v>108</v>
      </c>
      <c r="AP114" s="30" t="s">
        <v>108</v>
      </c>
      <c r="AQ114" s="30" t="s">
        <v>108</v>
      </c>
      <c r="AR114" s="30" t="s">
        <v>31</v>
      </c>
      <c r="AS114" s="30" t="s">
        <v>31</v>
      </c>
      <c r="AT114" s="30" t="s">
        <v>108</v>
      </c>
      <c r="AU114" s="30" t="s">
        <v>108</v>
      </c>
      <c r="AV114" s="30" t="s">
        <v>108</v>
      </c>
      <c r="AW114" s="30" t="s">
        <v>108</v>
      </c>
      <c r="AX114" s="18" t="s">
        <v>30</v>
      </c>
      <c r="AY114" s="18" t="s">
        <v>30</v>
      </c>
      <c r="AZ114" s="18" t="s">
        <v>30</v>
      </c>
      <c r="BA114" s="18" t="s">
        <v>30</v>
      </c>
      <c r="BB114" s="18" t="s">
        <v>30</v>
      </c>
      <c r="BC114" s="18" t="s">
        <v>30</v>
      </c>
      <c r="BD114" s="18" t="s">
        <v>30</v>
      </c>
      <c r="BE114" s="18"/>
      <c r="BF114" s="19"/>
      <c r="BG114" s="20">
        <f t="shared" si="30"/>
        <v>0</v>
      </c>
      <c r="BH114" s="21"/>
      <c r="BJ114" s="22"/>
      <c r="BN114" s="11"/>
      <c r="BS114" s="11"/>
    </row>
    <row r="115" spans="1:71" x14ac:dyDescent="0.3">
      <c r="A115" s="134" t="s">
        <v>520</v>
      </c>
      <c r="B115" s="134">
        <v>3364</v>
      </c>
      <c r="C115" s="33" t="s">
        <v>521</v>
      </c>
      <c r="D115" s="33"/>
      <c r="E115" s="33" t="s">
        <v>495</v>
      </c>
      <c r="F115" s="135" t="s">
        <v>496</v>
      </c>
      <c r="G115" s="33" t="s">
        <v>519</v>
      </c>
      <c r="H115" s="136" t="s">
        <v>498</v>
      </c>
      <c r="I115" s="34"/>
      <c r="J115" s="12"/>
      <c r="K115" s="13">
        <v>45042</v>
      </c>
      <c r="L115" s="14" t="s">
        <v>28</v>
      </c>
      <c r="M115" s="15">
        <f t="shared" si="16"/>
        <v>30</v>
      </c>
      <c r="N115" s="15">
        <f t="shared" si="17"/>
        <v>28</v>
      </c>
      <c r="O115" s="15">
        <f t="shared" si="18"/>
        <v>25</v>
      </c>
      <c r="P115" s="15">
        <f t="shared" si="19"/>
        <v>0</v>
      </c>
      <c r="Q115" s="15">
        <f t="shared" si="20"/>
        <v>2</v>
      </c>
      <c r="R115" s="15">
        <f t="shared" si="21"/>
        <v>3</v>
      </c>
      <c r="S115" s="15">
        <f t="shared" si="22"/>
        <v>0</v>
      </c>
      <c r="T115" s="15">
        <f t="shared" si="23"/>
        <v>0</v>
      </c>
      <c r="U115" s="15">
        <f t="shared" si="24"/>
        <v>0</v>
      </c>
      <c r="V115" s="16">
        <f t="shared" si="25"/>
        <v>3</v>
      </c>
      <c r="W115" s="15">
        <f t="shared" si="26"/>
        <v>0</v>
      </c>
      <c r="X115" s="17">
        <f t="shared" si="27"/>
        <v>0</v>
      </c>
      <c r="Y115" s="17">
        <f t="shared" si="28"/>
        <v>0</v>
      </c>
      <c r="Z115" s="16">
        <f t="shared" si="29"/>
        <v>3</v>
      </c>
      <c r="AA115" s="31" t="s">
        <v>29</v>
      </c>
      <c r="AB115" s="31" t="s">
        <v>29</v>
      </c>
      <c r="AC115" s="31" t="s">
        <v>29</v>
      </c>
      <c r="AD115" s="30" t="s">
        <v>31</v>
      </c>
      <c r="AE115" s="30" t="s">
        <v>31</v>
      </c>
      <c r="AF115" s="18" t="s">
        <v>30</v>
      </c>
      <c r="AG115" s="18" t="s">
        <v>30</v>
      </c>
      <c r="AH115" s="18" t="s">
        <v>30</v>
      </c>
      <c r="AI115" s="18" t="s">
        <v>30</v>
      </c>
      <c r="AJ115" s="18" t="s">
        <v>30</v>
      </c>
      <c r="AK115" s="18" t="s">
        <v>30</v>
      </c>
      <c r="AL115" s="18" t="s">
        <v>30</v>
      </c>
      <c r="AM115" s="18" t="s">
        <v>30</v>
      </c>
      <c r="AN115" s="18" t="s">
        <v>30</v>
      </c>
      <c r="AO115" s="18" t="s">
        <v>30</v>
      </c>
      <c r="AP115" s="18" t="s">
        <v>30</v>
      </c>
      <c r="AQ115" s="18" t="s">
        <v>30</v>
      </c>
      <c r="AR115" s="18" t="s">
        <v>30</v>
      </c>
      <c r="AS115" s="18" t="s">
        <v>30</v>
      </c>
      <c r="AT115" s="18" t="s">
        <v>30</v>
      </c>
      <c r="AU115" s="18" t="s">
        <v>30</v>
      </c>
      <c r="AV115" s="18" t="s">
        <v>30</v>
      </c>
      <c r="AW115" s="18" t="s">
        <v>30</v>
      </c>
      <c r="AX115" s="18" t="s">
        <v>30</v>
      </c>
      <c r="AY115" s="18" t="s">
        <v>30</v>
      </c>
      <c r="AZ115" s="18" t="s">
        <v>30</v>
      </c>
      <c r="BA115" s="18" t="s">
        <v>30</v>
      </c>
      <c r="BB115" s="18" t="s">
        <v>30</v>
      </c>
      <c r="BC115" s="18" t="s">
        <v>30</v>
      </c>
      <c r="BD115" s="18" t="s">
        <v>30</v>
      </c>
      <c r="BE115" s="18"/>
      <c r="BF115" s="19"/>
      <c r="BG115" s="20">
        <f t="shared" si="30"/>
        <v>0</v>
      </c>
      <c r="BH115" s="21"/>
      <c r="BJ115" s="22"/>
      <c r="BN115" s="11"/>
      <c r="BS115" s="11"/>
    </row>
    <row r="116" spans="1:71" x14ac:dyDescent="0.3">
      <c r="A116" s="134" t="s">
        <v>522</v>
      </c>
      <c r="B116" s="134">
        <v>3384</v>
      </c>
      <c r="C116" s="33" t="s">
        <v>523</v>
      </c>
      <c r="D116" s="33"/>
      <c r="E116" s="33" t="s">
        <v>495</v>
      </c>
      <c r="F116" s="135" t="s">
        <v>496</v>
      </c>
      <c r="G116" s="33" t="s">
        <v>519</v>
      </c>
      <c r="H116" s="136" t="s">
        <v>498</v>
      </c>
      <c r="I116" s="34"/>
      <c r="J116" s="12"/>
      <c r="K116" s="13">
        <v>45434</v>
      </c>
      <c r="L116" s="14" t="s">
        <v>28</v>
      </c>
      <c r="M116" s="15">
        <f t="shared" si="16"/>
        <v>30</v>
      </c>
      <c r="N116" s="15">
        <f t="shared" si="17"/>
        <v>30</v>
      </c>
      <c r="O116" s="15">
        <f t="shared" si="18"/>
        <v>30</v>
      </c>
      <c r="P116" s="15">
        <f t="shared" si="19"/>
        <v>0</v>
      </c>
      <c r="Q116" s="15">
        <f t="shared" si="20"/>
        <v>0</v>
      </c>
      <c r="R116" s="15">
        <f t="shared" si="21"/>
        <v>0</v>
      </c>
      <c r="S116" s="15">
        <f t="shared" si="22"/>
        <v>0</v>
      </c>
      <c r="T116" s="15">
        <f t="shared" si="23"/>
        <v>0</v>
      </c>
      <c r="U116" s="15">
        <f t="shared" si="24"/>
        <v>0</v>
      </c>
      <c r="V116" s="16">
        <f t="shared" si="25"/>
        <v>0</v>
      </c>
      <c r="W116" s="15">
        <f t="shared" si="26"/>
        <v>0</v>
      </c>
      <c r="X116" s="17">
        <f t="shared" si="27"/>
        <v>0</v>
      </c>
      <c r="Y116" s="17">
        <f t="shared" si="28"/>
        <v>0</v>
      </c>
      <c r="Z116" s="16">
        <f t="shared" si="29"/>
        <v>0</v>
      </c>
      <c r="AA116" s="18" t="s">
        <v>30</v>
      </c>
      <c r="AB116" s="18" t="s">
        <v>30</v>
      </c>
      <c r="AC116" s="18" t="s">
        <v>30</v>
      </c>
      <c r="AD116" s="18" t="s">
        <v>30</v>
      </c>
      <c r="AE116" s="18" t="s">
        <v>30</v>
      </c>
      <c r="AF116" s="18" t="s">
        <v>30</v>
      </c>
      <c r="AG116" s="18" t="s">
        <v>30</v>
      </c>
      <c r="AH116" s="18" t="s">
        <v>30</v>
      </c>
      <c r="AI116" s="18" t="s">
        <v>30</v>
      </c>
      <c r="AJ116" s="18" t="s">
        <v>30</v>
      </c>
      <c r="AK116" s="18" t="s">
        <v>30</v>
      </c>
      <c r="AL116" s="18" t="s">
        <v>30</v>
      </c>
      <c r="AM116" s="18" t="s">
        <v>30</v>
      </c>
      <c r="AN116" s="18" t="s">
        <v>30</v>
      </c>
      <c r="AO116" s="18" t="s">
        <v>30</v>
      </c>
      <c r="AP116" s="18" t="s">
        <v>30</v>
      </c>
      <c r="AQ116" s="18" t="s">
        <v>30</v>
      </c>
      <c r="AR116" s="18" t="s">
        <v>30</v>
      </c>
      <c r="AS116" s="18" t="s">
        <v>30</v>
      </c>
      <c r="AT116" s="18" t="s">
        <v>30</v>
      </c>
      <c r="AU116" s="18" t="s">
        <v>30</v>
      </c>
      <c r="AV116" s="18" t="s">
        <v>30</v>
      </c>
      <c r="AW116" s="18" t="s">
        <v>30</v>
      </c>
      <c r="AX116" s="18" t="s">
        <v>30</v>
      </c>
      <c r="AY116" s="18" t="s">
        <v>30</v>
      </c>
      <c r="AZ116" s="18" t="s">
        <v>30</v>
      </c>
      <c r="BA116" s="18" t="s">
        <v>30</v>
      </c>
      <c r="BB116" s="18" t="s">
        <v>30</v>
      </c>
      <c r="BC116" s="18" t="s">
        <v>30</v>
      </c>
      <c r="BD116" s="18" t="s">
        <v>30</v>
      </c>
      <c r="BE116" s="18"/>
      <c r="BF116" s="19"/>
      <c r="BG116" s="20">
        <f t="shared" si="30"/>
        <v>0</v>
      </c>
      <c r="BH116" s="21"/>
      <c r="BJ116" s="22"/>
      <c r="BN116" s="11"/>
      <c r="BS116" s="11"/>
    </row>
    <row r="117" spans="1:71" x14ac:dyDescent="0.3">
      <c r="A117" s="134" t="s">
        <v>524</v>
      </c>
      <c r="B117" s="134"/>
      <c r="C117" s="33" t="s">
        <v>525</v>
      </c>
      <c r="D117" s="33"/>
      <c r="E117" s="33" t="s">
        <v>495</v>
      </c>
      <c r="F117" s="135" t="s">
        <v>496</v>
      </c>
      <c r="G117" s="33" t="s">
        <v>526</v>
      </c>
      <c r="H117" s="136" t="s">
        <v>498</v>
      </c>
      <c r="I117" s="34"/>
      <c r="J117" s="12"/>
      <c r="K117" s="13">
        <v>45859</v>
      </c>
      <c r="L117" s="14" t="s">
        <v>28</v>
      </c>
      <c r="M117" s="15">
        <f t="shared" si="16"/>
        <v>30</v>
      </c>
      <c r="N117" s="15">
        <f t="shared" si="17"/>
        <v>22</v>
      </c>
      <c r="O117" s="15">
        <f t="shared" si="18"/>
        <v>22</v>
      </c>
      <c r="P117" s="15">
        <f t="shared" si="19"/>
        <v>0</v>
      </c>
      <c r="Q117" s="15">
        <f t="shared" si="20"/>
        <v>8</v>
      </c>
      <c r="R117" s="15">
        <f t="shared" si="21"/>
        <v>0</v>
      </c>
      <c r="S117" s="15">
        <f t="shared" si="22"/>
        <v>0</v>
      </c>
      <c r="T117" s="15">
        <f t="shared" si="23"/>
        <v>0</v>
      </c>
      <c r="U117" s="15">
        <f t="shared" si="24"/>
        <v>0</v>
      </c>
      <c r="V117" s="16">
        <f t="shared" si="25"/>
        <v>0</v>
      </c>
      <c r="W117" s="15">
        <f t="shared" si="26"/>
        <v>0</v>
      </c>
      <c r="X117" s="17">
        <f t="shared" si="27"/>
        <v>0</v>
      </c>
      <c r="Y117" s="17">
        <f t="shared" si="28"/>
        <v>0</v>
      </c>
      <c r="Z117" s="16">
        <f t="shared" si="29"/>
        <v>0</v>
      </c>
      <c r="AA117" s="18" t="s">
        <v>30</v>
      </c>
      <c r="AB117" s="18" t="s">
        <v>30</v>
      </c>
      <c r="AC117" s="18" t="s">
        <v>30</v>
      </c>
      <c r="AD117" s="30" t="s">
        <v>31</v>
      </c>
      <c r="AE117" s="30" t="s">
        <v>31</v>
      </c>
      <c r="AF117" s="18" t="s">
        <v>30</v>
      </c>
      <c r="AG117" s="18" t="s">
        <v>30</v>
      </c>
      <c r="AH117" s="18" t="s">
        <v>30</v>
      </c>
      <c r="AI117" s="18" t="s">
        <v>30</v>
      </c>
      <c r="AJ117" s="18" t="s">
        <v>30</v>
      </c>
      <c r="AK117" s="30" t="s">
        <v>31</v>
      </c>
      <c r="AL117" s="30" t="s">
        <v>31</v>
      </c>
      <c r="AM117" s="18" t="s">
        <v>30</v>
      </c>
      <c r="AN117" s="18" t="s">
        <v>30</v>
      </c>
      <c r="AO117" s="18" t="s">
        <v>30</v>
      </c>
      <c r="AP117" s="18" t="s">
        <v>30</v>
      </c>
      <c r="AQ117" s="18" t="s">
        <v>30</v>
      </c>
      <c r="AR117" s="30" t="s">
        <v>31</v>
      </c>
      <c r="AS117" s="30" t="s">
        <v>31</v>
      </c>
      <c r="AT117" s="18" t="s">
        <v>30</v>
      </c>
      <c r="AU117" s="18" t="s">
        <v>30</v>
      </c>
      <c r="AV117" s="18" t="s">
        <v>30</v>
      </c>
      <c r="AW117" s="18" t="s">
        <v>30</v>
      </c>
      <c r="AX117" s="18" t="s">
        <v>30</v>
      </c>
      <c r="AY117" s="30" t="s">
        <v>31</v>
      </c>
      <c r="AZ117" s="30" t="s">
        <v>31</v>
      </c>
      <c r="BA117" s="18" t="s">
        <v>30</v>
      </c>
      <c r="BB117" s="18" t="s">
        <v>30</v>
      </c>
      <c r="BC117" s="18" t="s">
        <v>30</v>
      </c>
      <c r="BD117" s="18" t="s">
        <v>30</v>
      </c>
      <c r="BE117" s="18"/>
      <c r="BF117" s="19"/>
      <c r="BG117" s="20">
        <f t="shared" si="30"/>
        <v>0</v>
      </c>
      <c r="BH117" s="21"/>
      <c r="BJ117" s="22"/>
      <c r="BN117" s="11"/>
      <c r="BS117" s="11"/>
    </row>
    <row r="118" spans="1:71" ht="15" customHeight="1" x14ac:dyDescent="0.3">
      <c r="A118" s="134" t="s">
        <v>527</v>
      </c>
      <c r="B118" s="134">
        <v>3382</v>
      </c>
      <c r="C118" s="135" t="s">
        <v>496</v>
      </c>
      <c r="D118" s="33"/>
      <c r="E118" s="33" t="s">
        <v>495</v>
      </c>
      <c r="F118" s="135" t="s">
        <v>310</v>
      </c>
      <c r="G118" s="33" t="s">
        <v>528</v>
      </c>
      <c r="H118" s="136" t="s">
        <v>498</v>
      </c>
      <c r="I118" s="34"/>
      <c r="J118" s="12" t="s">
        <v>35</v>
      </c>
      <c r="K118" s="13">
        <v>45400</v>
      </c>
      <c r="L118" s="14" t="s">
        <v>28</v>
      </c>
      <c r="M118" s="15">
        <f t="shared" si="16"/>
        <v>30</v>
      </c>
      <c r="N118" s="15">
        <f t="shared" si="17"/>
        <v>22</v>
      </c>
      <c r="O118" s="15">
        <f t="shared" si="18"/>
        <v>20</v>
      </c>
      <c r="P118" s="15">
        <f t="shared" si="19"/>
        <v>0</v>
      </c>
      <c r="Q118" s="15">
        <f t="shared" si="20"/>
        <v>8</v>
      </c>
      <c r="R118" s="15">
        <f t="shared" si="21"/>
        <v>2</v>
      </c>
      <c r="S118" s="15">
        <f t="shared" si="22"/>
        <v>2</v>
      </c>
      <c r="T118" s="15">
        <f t="shared" si="23"/>
        <v>0</v>
      </c>
      <c r="U118" s="15">
        <f t="shared" si="24"/>
        <v>0</v>
      </c>
      <c r="V118" s="16">
        <f t="shared" si="25"/>
        <v>0</v>
      </c>
      <c r="W118" s="15">
        <f t="shared" si="26"/>
        <v>0</v>
      </c>
      <c r="X118" s="17">
        <f t="shared" si="27"/>
        <v>0</v>
      </c>
      <c r="Y118" s="17">
        <f t="shared" si="28"/>
        <v>0</v>
      </c>
      <c r="Z118" s="16">
        <f t="shared" si="29"/>
        <v>2</v>
      </c>
      <c r="AA118" s="18" t="s">
        <v>30</v>
      </c>
      <c r="AB118" s="18" t="s">
        <v>30</v>
      </c>
      <c r="AC118" s="18" t="s">
        <v>30</v>
      </c>
      <c r="AD118" s="30" t="s">
        <v>31</v>
      </c>
      <c r="AE118" s="30" t="s">
        <v>31</v>
      </c>
      <c r="AF118" s="18" t="s">
        <v>30</v>
      </c>
      <c r="AG118" s="18" t="s">
        <v>30</v>
      </c>
      <c r="AH118" s="18" t="s">
        <v>30</v>
      </c>
      <c r="AI118" s="18" t="s">
        <v>30</v>
      </c>
      <c r="AJ118" s="18" t="s">
        <v>30</v>
      </c>
      <c r="AK118" s="30" t="s">
        <v>31</v>
      </c>
      <c r="AL118" s="30" t="s">
        <v>31</v>
      </c>
      <c r="AM118" s="32" t="s">
        <v>123</v>
      </c>
      <c r="AN118" s="18" t="s">
        <v>30</v>
      </c>
      <c r="AO118" s="18" t="s">
        <v>30</v>
      </c>
      <c r="AP118" s="18" t="s">
        <v>30</v>
      </c>
      <c r="AQ118" s="18" t="s">
        <v>30</v>
      </c>
      <c r="AR118" s="30" t="s">
        <v>31</v>
      </c>
      <c r="AS118" s="30" t="s">
        <v>31</v>
      </c>
      <c r="AT118" s="18" t="s">
        <v>30</v>
      </c>
      <c r="AU118" s="18" t="s">
        <v>30</v>
      </c>
      <c r="AV118" s="18" t="s">
        <v>30</v>
      </c>
      <c r="AW118" s="18" t="s">
        <v>30</v>
      </c>
      <c r="AX118" s="18" t="s">
        <v>30</v>
      </c>
      <c r="AY118" s="30" t="s">
        <v>31</v>
      </c>
      <c r="AZ118" s="30" t="s">
        <v>31</v>
      </c>
      <c r="BA118" s="32" t="s">
        <v>123</v>
      </c>
      <c r="BB118" s="18" t="s">
        <v>30</v>
      </c>
      <c r="BC118" s="18" t="s">
        <v>30</v>
      </c>
      <c r="BD118" s="18" t="s">
        <v>30</v>
      </c>
      <c r="BE118" s="18"/>
      <c r="BF118" s="19"/>
      <c r="BG118" s="20">
        <f t="shared" si="30"/>
        <v>0</v>
      </c>
      <c r="BH118" s="21"/>
      <c r="BJ118" s="22"/>
      <c r="BN118" s="11"/>
      <c r="BS118" s="11"/>
    </row>
    <row r="119" spans="1:71" x14ac:dyDescent="0.3">
      <c r="A119" s="134" t="s">
        <v>529</v>
      </c>
      <c r="B119" s="134">
        <v>3390</v>
      </c>
      <c r="C119" s="135" t="s">
        <v>530</v>
      </c>
      <c r="D119" s="33"/>
      <c r="E119" s="33" t="s">
        <v>531</v>
      </c>
      <c r="F119" s="135" t="s">
        <v>310</v>
      </c>
      <c r="G119" s="33" t="s">
        <v>532</v>
      </c>
      <c r="H119" s="136" t="s">
        <v>489</v>
      </c>
      <c r="I119" s="34"/>
      <c r="J119" s="12" t="s">
        <v>533</v>
      </c>
      <c r="K119" s="13">
        <v>45677</v>
      </c>
      <c r="L119" s="14" t="s">
        <v>28</v>
      </c>
      <c r="M119" s="15">
        <f t="shared" si="16"/>
        <v>30</v>
      </c>
      <c r="N119" s="15">
        <f t="shared" si="17"/>
        <v>22</v>
      </c>
      <c r="O119" s="15">
        <f t="shared" si="18"/>
        <v>21</v>
      </c>
      <c r="P119" s="15">
        <f t="shared" si="19"/>
        <v>0</v>
      </c>
      <c r="Q119" s="15">
        <f t="shared" si="20"/>
        <v>8</v>
      </c>
      <c r="R119" s="15">
        <f t="shared" si="21"/>
        <v>1</v>
      </c>
      <c r="S119" s="15">
        <f t="shared" si="22"/>
        <v>1</v>
      </c>
      <c r="T119" s="15">
        <f t="shared" si="23"/>
        <v>0</v>
      </c>
      <c r="U119" s="15">
        <f t="shared" si="24"/>
        <v>0</v>
      </c>
      <c r="V119" s="16">
        <f t="shared" si="25"/>
        <v>0</v>
      </c>
      <c r="W119" s="15">
        <f t="shared" si="26"/>
        <v>0</v>
      </c>
      <c r="X119" s="17">
        <f t="shared" si="27"/>
        <v>0</v>
      </c>
      <c r="Y119" s="17">
        <f t="shared" si="28"/>
        <v>0</v>
      </c>
      <c r="Z119" s="16">
        <f t="shared" si="29"/>
        <v>1</v>
      </c>
      <c r="AA119" s="18" t="s">
        <v>30</v>
      </c>
      <c r="AB119" s="18" t="s">
        <v>30</v>
      </c>
      <c r="AC119" s="18" t="s">
        <v>30</v>
      </c>
      <c r="AD119" s="30" t="s">
        <v>31</v>
      </c>
      <c r="AE119" s="30" t="s">
        <v>31</v>
      </c>
      <c r="AF119" s="18" t="s">
        <v>30</v>
      </c>
      <c r="AG119" s="18" t="s">
        <v>30</v>
      </c>
      <c r="AH119" s="18" t="s">
        <v>30</v>
      </c>
      <c r="AI119" s="18" t="s">
        <v>30</v>
      </c>
      <c r="AJ119" s="18" t="s">
        <v>30</v>
      </c>
      <c r="AK119" s="30" t="s">
        <v>31</v>
      </c>
      <c r="AL119" s="30" t="s">
        <v>31</v>
      </c>
      <c r="AM119" s="18" t="s">
        <v>30</v>
      </c>
      <c r="AN119" s="32" t="s">
        <v>123</v>
      </c>
      <c r="AO119" s="18" t="s">
        <v>30</v>
      </c>
      <c r="AP119" s="18" t="s">
        <v>30</v>
      </c>
      <c r="AQ119" s="18" t="s">
        <v>30</v>
      </c>
      <c r="AR119" s="30" t="s">
        <v>31</v>
      </c>
      <c r="AS119" s="30" t="s">
        <v>31</v>
      </c>
      <c r="AT119" s="18" t="s">
        <v>30</v>
      </c>
      <c r="AU119" s="18" t="s">
        <v>30</v>
      </c>
      <c r="AV119" s="18" t="s">
        <v>30</v>
      </c>
      <c r="AW119" s="18" t="s">
        <v>30</v>
      </c>
      <c r="AX119" s="18" t="s">
        <v>30</v>
      </c>
      <c r="AY119" s="30" t="s">
        <v>31</v>
      </c>
      <c r="AZ119" s="30" t="s">
        <v>31</v>
      </c>
      <c r="BA119" s="18" t="s">
        <v>30</v>
      </c>
      <c r="BB119" s="18" t="s">
        <v>30</v>
      </c>
      <c r="BC119" s="18" t="s">
        <v>30</v>
      </c>
      <c r="BD119" s="18" t="s">
        <v>30</v>
      </c>
      <c r="BE119" s="18"/>
      <c r="BF119" s="19"/>
      <c r="BG119" s="20">
        <f t="shared" si="30"/>
        <v>0</v>
      </c>
      <c r="BH119" s="21"/>
      <c r="BJ119" s="22"/>
      <c r="BN119" s="11"/>
      <c r="BS119" s="11"/>
    </row>
    <row r="120" spans="1:71" x14ac:dyDescent="0.3">
      <c r="A120" s="134" t="s">
        <v>534</v>
      </c>
      <c r="B120" s="134">
        <v>3383</v>
      </c>
      <c r="C120" s="135" t="s">
        <v>535</v>
      </c>
      <c r="D120" s="33"/>
      <c r="E120" s="33" t="s">
        <v>536</v>
      </c>
      <c r="F120" s="135" t="s">
        <v>310</v>
      </c>
      <c r="G120" s="33" t="s">
        <v>537</v>
      </c>
      <c r="H120" s="136" t="s">
        <v>498</v>
      </c>
      <c r="I120" s="34"/>
      <c r="J120" s="12" t="s">
        <v>538</v>
      </c>
      <c r="K120" s="13">
        <v>45422</v>
      </c>
      <c r="L120" s="14" t="s">
        <v>28</v>
      </c>
      <c r="M120" s="15">
        <f t="shared" si="16"/>
        <v>30</v>
      </c>
      <c r="N120" s="15">
        <f t="shared" si="17"/>
        <v>22</v>
      </c>
      <c r="O120" s="15">
        <f t="shared" si="18"/>
        <v>22</v>
      </c>
      <c r="P120" s="15">
        <f t="shared" si="19"/>
        <v>0</v>
      </c>
      <c r="Q120" s="15">
        <f t="shared" si="20"/>
        <v>8</v>
      </c>
      <c r="R120" s="15">
        <f t="shared" si="21"/>
        <v>0</v>
      </c>
      <c r="S120" s="15">
        <f t="shared" si="22"/>
        <v>0</v>
      </c>
      <c r="T120" s="15">
        <f t="shared" si="23"/>
        <v>0</v>
      </c>
      <c r="U120" s="15">
        <f t="shared" si="24"/>
        <v>0</v>
      </c>
      <c r="V120" s="16">
        <f t="shared" si="25"/>
        <v>0</v>
      </c>
      <c r="W120" s="15">
        <f t="shared" si="26"/>
        <v>0</v>
      </c>
      <c r="X120" s="17">
        <f t="shared" si="27"/>
        <v>0</v>
      </c>
      <c r="Y120" s="17">
        <f t="shared" si="28"/>
        <v>0</v>
      </c>
      <c r="Z120" s="16">
        <f t="shared" si="29"/>
        <v>0</v>
      </c>
      <c r="AA120" s="18" t="s">
        <v>30</v>
      </c>
      <c r="AB120" s="18" t="s">
        <v>30</v>
      </c>
      <c r="AC120" s="18" t="s">
        <v>30</v>
      </c>
      <c r="AD120" s="30" t="s">
        <v>31</v>
      </c>
      <c r="AE120" s="30" t="s">
        <v>31</v>
      </c>
      <c r="AF120" s="18" t="s">
        <v>30</v>
      </c>
      <c r="AG120" s="18" t="s">
        <v>30</v>
      </c>
      <c r="AH120" s="18" t="s">
        <v>30</v>
      </c>
      <c r="AI120" s="18" t="s">
        <v>30</v>
      </c>
      <c r="AJ120" s="18" t="s">
        <v>30</v>
      </c>
      <c r="AK120" s="30" t="s">
        <v>31</v>
      </c>
      <c r="AL120" s="30" t="s">
        <v>31</v>
      </c>
      <c r="AM120" s="18" t="s">
        <v>30</v>
      </c>
      <c r="AN120" s="18" t="s">
        <v>30</v>
      </c>
      <c r="AO120" s="18" t="s">
        <v>30</v>
      </c>
      <c r="AP120" s="18" t="s">
        <v>30</v>
      </c>
      <c r="AQ120" s="18" t="s">
        <v>30</v>
      </c>
      <c r="AR120" s="30" t="s">
        <v>31</v>
      </c>
      <c r="AS120" s="30" t="s">
        <v>31</v>
      </c>
      <c r="AT120" s="18" t="s">
        <v>30</v>
      </c>
      <c r="AU120" s="18" t="s">
        <v>30</v>
      </c>
      <c r="AV120" s="18" t="s">
        <v>30</v>
      </c>
      <c r="AW120" s="18" t="s">
        <v>30</v>
      </c>
      <c r="AX120" s="18" t="s">
        <v>30</v>
      </c>
      <c r="AY120" s="30" t="s">
        <v>31</v>
      </c>
      <c r="AZ120" s="30" t="s">
        <v>31</v>
      </c>
      <c r="BA120" s="18" t="s">
        <v>30</v>
      </c>
      <c r="BB120" s="18" t="s">
        <v>30</v>
      </c>
      <c r="BC120" s="18" t="s">
        <v>30</v>
      </c>
      <c r="BD120" s="18" t="s">
        <v>30</v>
      </c>
      <c r="BE120" s="18"/>
      <c r="BF120" s="19"/>
      <c r="BG120" s="20">
        <f t="shared" si="30"/>
        <v>0</v>
      </c>
      <c r="BH120" s="21"/>
      <c r="BJ120" s="22"/>
      <c r="BN120" s="11"/>
      <c r="BS120" s="11"/>
    </row>
    <row r="121" spans="1:71" x14ac:dyDescent="0.3">
      <c r="A121" s="134" t="s">
        <v>539</v>
      </c>
      <c r="B121" s="134">
        <v>3368</v>
      </c>
      <c r="C121" s="135" t="s">
        <v>540</v>
      </c>
      <c r="D121" s="33"/>
      <c r="E121" s="33" t="s">
        <v>541</v>
      </c>
      <c r="F121" s="135" t="s">
        <v>310</v>
      </c>
      <c r="G121" s="33" t="s">
        <v>542</v>
      </c>
      <c r="H121" s="136" t="s">
        <v>498</v>
      </c>
      <c r="I121" s="34"/>
      <c r="J121" s="12" t="s">
        <v>363</v>
      </c>
      <c r="K121" s="13">
        <v>45079</v>
      </c>
      <c r="L121" s="14" t="s">
        <v>28</v>
      </c>
      <c r="M121" s="15">
        <f t="shared" si="16"/>
        <v>30</v>
      </c>
      <c r="N121" s="15">
        <f t="shared" si="17"/>
        <v>22</v>
      </c>
      <c r="O121" s="15">
        <f t="shared" si="18"/>
        <v>22</v>
      </c>
      <c r="P121" s="15">
        <f t="shared" si="19"/>
        <v>0</v>
      </c>
      <c r="Q121" s="15">
        <f t="shared" si="20"/>
        <v>8</v>
      </c>
      <c r="R121" s="15">
        <f t="shared" si="21"/>
        <v>0</v>
      </c>
      <c r="S121" s="15">
        <f t="shared" si="22"/>
        <v>0</v>
      </c>
      <c r="T121" s="15">
        <f t="shared" si="23"/>
        <v>0</v>
      </c>
      <c r="U121" s="15">
        <f t="shared" si="24"/>
        <v>0</v>
      </c>
      <c r="V121" s="16">
        <f t="shared" si="25"/>
        <v>0</v>
      </c>
      <c r="W121" s="15">
        <f t="shared" si="26"/>
        <v>0</v>
      </c>
      <c r="X121" s="17">
        <f t="shared" si="27"/>
        <v>0</v>
      </c>
      <c r="Y121" s="17">
        <f t="shared" si="28"/>
        <v>0</v>
      </c>
      <c r="Z121" s="16">
        <f t="shared" si="29"/>
        <v>0</v>
      </c>
      <c r="AA121" s="18" t="s">
        <v>30</v>
      </c>
      <c r="AB121" s="18" t="s">
        <v>30</v>
      </c>
      <c r="AC121" s="18" t="s">
        <v>30</v>
      </c>
      <c r="AD121" s="30" t="s">
        <v>31</v>
      </c>
      <c r="AE121" s="30" t="s">
        <v>31</v>
      </c>
      <c r="AF121" s="18" t="s">
        <v>30</v>
      </c>
      <c r="AG121" s="18" t="s">
        <v>30</v>
      </c>
      <c r="AH121" s="18" t="s">
        <v>30</v>
      </c>
      <c r="AI121" s="18" t="s">
        <v>30</v>
      </c>
      <c r="AJ121" s="18" t="s">
        <v>30</v>
      </c>
      <c r="AK121" s="30" t="s">
        <v>31</v>
      </c>
      <c r="AL121" s="30" t="s">
        <v>31</v>
      </c>
      <c r="AM121" s="18" t="s">
        <v>30</v>
      </c>
      <c r="AN121" s="18" t="s">
        <v>30</v>
      </c>
      <c r="AO121" s="18" t="s">
        <v>30</v>
      </c>
      <c r="AP121" s="18" t="s">
        <v>30</v>
      </c>
      <c r="AQ121" s="18" t="s">
        <v>30</v>
      </c>
      <c r="AR121" s="30" t="s">
        <v>31</v>
      </c>
      <c r="AS121" s="30" t="s">
        <v>31</v>
      </c>
      <c r="AT121" s="18" t="s">
        <v>30</v>
      </c>
      <c r="AU121" s="18" t="s">
        <v>30</v>
      </c>
      <c r="AV121" s="18" t="s">
        <v>30</v>
      </c>
      <c r="AW121" s="18" t="s">
        <v>30</v>
      </c>
      <c r="AX121" s="18" t="s">
        <v>30</v>
      </c>
      <c r="AY121" s="30" t="s">
        <v>31</v>
      </c>
      <c r="AZ121" s="30" t="s">
        <v>31</v>
      </c>
      <c r="BA121" s="18" t="s">
        <v>30</v>
      </c>
      <c r="BB121" s="18" t="s">
        <v>30</v>
      </c>
      <c r="BC121" s="18" t="s">
        <v>30</v>
      </c>
      <c r="BD121" s="18" t="s">
        <v>30</v>
      </c>
      <c r="BE121" s="18"/>
      <c r="BF121" s="19"/>
      <c r="BG121" s="20">
        <f t="shared" si="30"/>
        <v>0</v>
      </c>
      <c r="BH121" s="21"/>
      <c r="BJ121" s="22"/>
      <c r="BN121" s="11"/>
      <c r="BS121" s="11"/>
    </row>
    <row r="122" spans="1:71" x14ac:dyDescent="0.3">
      <c r="A122" s="134" t="s">
        <v>543</v>
      </c>
      <c r="B122" s="134">
        <v>3379</v>
      </c>
      <c r="C122" s="135" t="s">
        <v>544</v>
      </c>
      <c r="D122" s="33"/>
      <c r="E122" s="33" t="s">
        <v>541</v>
      </c>
      <c r="F122" s="135" t="s">
        <v>540</v>
      </c>
      <c r="G122" s="33" t="s">
        <v>545</v>
      </c>
      <c r="H122" s="136" t="s">
        <v>498</v>
      </c>
      <c r="I122" s="34"/>
      <c r="J122" s="12" t="s">
        <v>546</v>
      </c>
      <c r="K122" s="13">
        <v>45293</v>
      </c>
      <c r="L122" s="14" t="s">
        <v>28</v>
      </c>
      <c r="M122" s="15">
        <f t="shared" si="16"/>
        <v>30</v>
      </c>
      <c r="N122" s="15">
        <f t="shared" si="17"/>
        <v>22</v>
      </c>
      <c r="O122" s="15">
        <f t="shared" si="18"/>
        <v>21</v>
      </c>
      <c r="P122" s="15">
        <f t="shared" si="19"/>
        <v>0</v>
      </c>
      <c r="Q122" s="15">
        <f t="shared" si="20"/>
        <v>8</v>
      </c>
      <c r="R122" s="15">
        <f t="shared" si="21"/>
        <v>1</v>
      </c>
      <c r="S122" s="15">
        <f t="shared" si="22"/>
        <v>1</v>
      </c>
      <c r="T122" s="15">
        <f t="shared" si="23"/>
        <v>0</v>
      </c>
      <c r="U122" s="15">
        <f t="shared" si="24"/>
        <v>0</v>
      </c>
      <c r="V122" s="16">
        <f t="shared" si="25"/>
        <v>0</v>
      </c>
      <c r="W122" s="15">
        <f t="shared" si="26"/>
        <v>0</v>
      </c>
      <c r="X122" s="17">
        <f t="shared" si="27"/>
        <v>0</v>
      </c>
      <c r="Y122" s="17">
        <f t="shared" si="28"/>
        <v>0</v>
      </c>
      <c r="Z122" s="16">
        <f t="shared" si="29"/>
        <v>1</v>
      </c>
      <c r="AA122" s="18" t="s">
        <v>30</v>
      </c>
      <c r="AB122" s="32" t="s">
        <v>123</v>
      </c>
      <c r="AC122" s="18" t="s">
        <v>30</v>
      </c>
      <c r="AD122" s="30" t="s">
        <v>31</v>
      </c>
      <c r="AE122" s="30" t="s">
        <v>31</v>
      </c>
      <c r="AF122" s="18" t="s">
        <v>30</v>
      </c>
      <c r="AG122" s="18" t="s">
        <v>30</v>
      </c>
      <c r="AH122" s="18" t="s">
        <v>30</v>
      </c>
      <c r="AI122" s="18" t="s">
        <v>30</v>
      </c>
      <c r="AJ122" s="18" t="s">
        <v>30</v>
      </c>
      <c r="AK122" s="30" t="s">
        <v>31</v>
      </c>
      <c r="AL122" s="30" t="s">
        <v>31</v>
      </c>
      <c r="AM122" s="18" t="s">
        <v>30</v>
      </c>
      <c r="AN122" s="18" t="s">
        <v>30</v>
      </c>
      <c r="AO122" s="18" t="s">
        <v>30</v>
      </c>
      <c r="AP122" s="18" t="s">
        <v>30</v>
      </c>
      <c r="AQ122" s="18" t="s">
        <v>30</v>
      </c>
      <c r="AR122" s="30" t="s">
        <v>31</v>
      </c>
      <c r="AS122" s="30" t="s">
        <v>31</v>
      </c>
      <c r="AT122" s="18" t="s">
        <v>30</v>
      </c>
      <c r="AU122" s="18" t="s">
        <v>30</v>
      </c>
      <c r="AV122" s="18" t="s">
        <v>30</v>
      </c>
      <c r="AW122" s="18" t="s">
        <v>30</v>
      </c>
      <c r="AX122" s="18" t="s">
        <v>30</v>
      </c>
      <c r="AY122" s="30" t="s">
        <v>31</v>
      </c>
      <c r="AZ122" s="30" t="s">
        <v>31</v>
      </c>
      <c r="BA122" s="18" t="s">
        <v>30</v>
      </c>
      <c r="BB122" s="18" t="s">
        <v>30</v>
      </c>
      <c r="BC122" s="18" t="s">
        <v>30</v>
      </c>
      <c r="BD122" s="18" t="s">
        <v>30</v>
      </c>
      <c r="BE122" s="18"/>
      <c r="BF122" s="19"/>
      <c r="BG122" s="20">
        <f t="shared" si="30"/>
        <v>0</v>
      </c>
      <c r="BH122" s="21"/>
      <c r="BJ122" s="22"/>
      <c r="BN122" s="11"/>
      <c r="BS122" s="11"/>
    </row>
    <row r="123" spans="1:71" x14ac:dyDescent="0.3">
      <c r="A123" s="35"/>
      <c r="B123" s="36"/>
      <c r="C123" s="37"/>
      <c r="D123" s="33"/>
      <c r="E123" s="37"/>
      <c r="F123" s="35"/>
      <c r="G123" s="35"/>
      <c r="H123" s="35"/>
      <c r="I123" s="34"/>
      <c r="J123" s="34"/>
      <c r="K123" s="13"/>
      <c r="L123" s="14"/>
      <c r="M123" s="15"/>
      <c r="N123" s="15"/>
      <c r="O123" s="15"/>
      <c r="P123" s="15"/>
      <c r="Q123" s="15"/>
      <c r="R123" s="15"/>
      <c r="S123" s="15"/>
      <c r="T123" s="15"/>
      <c r="U123" s="15"/>
      <c r="V123" s="16"/>
      <c r="W123" s="16"/>
      <c r="X123" s="16"/>
      <c r="Y123" s="16"/>
      <c r="Z123" s="16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N123" s="11"/>
      <c r="BS123" s="11"/>
    </row>
    <row r="124" spans="1:71" x14ac:dyDescent="0.3">
      <c r="A124" s="281" t="str">
        <f>"Total Employees No. "&amp;COUNTA(C3:C122)</f>
        <v>Total Employees No. 120</v>
      </c>
      <c r="B124" s="282"/>
      <c r="C124" s="282"/>
      <c r="D124" s="282"/>
      <c r="E124" s="282"/>
      <c r="F124" s="282"/>
      <c r="G124" s="283"/>
      <c r="H124" s="39"/>
      <c r="I124" s="40"/>
      <c r="J124" s="40"/>
      <c r="K124" s="41"/>
      <c r="L124" s="42"/>
      <c r="M124" s="43">
        <f t="shared" ref="M124:BE124" si="31">SUBTOTAL(9,M2:M122)</f>
        <v>3063</v>
      </c>
      <c r="N124" s="43">
        <f t="shared" si="31"/>
        <v>2224</v>
      </c>
      <c r="O124" s="44">
        <f t="shared" si="31"/>
        <v>2109</v>
      </c>
      <c r="P124" s="43">
        <f t="shared" si="31"/>
        <v>38</v>
      </c>
      <c r="Q124" s="43">
        <f t="shared" si="31"/>
        <v>776</v>
      </c>
      <c r="R124" s="43">
        <f t="shared" si="31"/>
        <v>107</v>
      </c>
      <c r="S124" s="43">
        <f t="shared" si="31"/>
        <v>42</v>
      </c>
      <c r="T124" s="43">
        <f t="shared" si="31"/>
        <v>27</v>
      </c>
      <c r="U124" s="43">
        <f t="shared" si="31"/>
        <v>63</v>
      </c>
      <c r="V124" s="43">
        <f t="shared" si="31"/>
        <v>98</v>
      </c>
      <c r="W124" s="43">
        <f t="shared" si="31"/>
        <v>181</v>
      </c>
      <c r="X124" s="43">
        <f t="shared" si="31"/>
        <v>49</v>
      </c>
      <c r="Y124" s="43">
        <f t="shared" si="31"/>
        <v>0</v>
      </c>
      <c r="Z124" s="43">
        <f t="shared" si="31"/>
        <v>178</v>
      </c>
      <c r="AA124" s="43">
        <f t="shared" si="31"/>
        <v>0</v>
      </c>
      <c r="AB124" s="43">
        <f t="shared" si="31"/>
        <v>0</v>
      </c>
      <c r="AC124" s="43">
        <f t="shared" si="31"/>
        <v>0</v>
      </c>
      <c r="AD124" s="43">
        <f t="shared" si="31"/>
        <v>0</v>
      </c>
      <c r="AE124" s="43">
        <f t="shared" si="31"/>
        <v>0</v>
      </c>
      <c r="AF124" s="43">
        <f t="shared" si="31"/>
        <v>0</v>
      </c>
      <c r="AG124" s="43">
        <f t="shared" si="31"/>
        <v>0</v>
      </c>
      <c r="AH124" s="43">
        <f t="shared" si="31"/>
        <v>0</v>
      </c>
      <c r="AI124" s="43">
        <f t="shared" si="31"/>
        <v>0</v>
      </c>
      <c r="AJ124" s="43">
        <f t="shared" si="31"/>
        <v>0</v>
      </c>
      <c r="AK124" s="43">
        <f t="shared" si="31"/>
        <v>0</v>
      </c>
      <c r="AL124" s="43">
        <f t="shared" si="31"/>
        <v>0</v>
      </c>
      <c r="AM124" s="43">
        <f t="shared" si="31"/>
        <v>0</v>
      </c>
      <c r="AN124" s="43">
        <f t="shared" si="31"/>
        <v>0</v>
      </c>
      <c r="AO124" s="43">
        <f t="shared" si="31"/>
        <v>0</v>
      </c>
      <c r="AP124" s="43">
        <f t="shared" si="31"/>
        <v>0</v>
      </c>
      <c r="AQ124" s="43">
        <f t="shared" si="31"/>
        <v>0</v>
      </c>
      <c r="AR124" s="43">
        <f t="shared" si="31"/>
        <v>0</v>
      </c>
      <c r="AS124" s="43">
        <f t="shared" si="31"/>
        <v>0</v>
      </c>
      <c r="AT124" s="43">
        <f t="shared" si="31"/>
        <v>0</v>
      </c>
      <c r="AU124" s="43">
        <f t="shared" si="31"/>
        <v>0</v>
      </c>
      <c r="AV124" s="43">
        <f t="shared" si="31"/>
        <v>0</v>
      </c>
      <c r="AW124" s="43">
        <f t="shared" si="31"/>
        <v>0</v>
      </c>
      <c r="AX124" s="43">
        <f t="shared" si="31"/>
        <v>0</v>
      </c>
      <c r="AY124" s="43">
        <f t="shared" si="31"/>
        <v>0</v>
      </c>
      <c r="AZ124" s="43">
        <f t="shared" si="31"/>
        <v>0</v>
      </c>
      <c r="BA124" s="43">
        <f t="shared" si="31"/>
        <v>0</v>
      </c>
      <c r="BB124" s="43">
        <f t="shared" si="31"/>
        <v>0</v>
      </c>
      <c r="BC124" s="43">
        <f t="shared" si="31"/>
        <v>0</v>
      </c>
      <c r="BD124" s="43">
        <f t="shared" si="31"/>
        <v>0</v>
      </c>
      <c r="BE124" s="43">
        <f t="shared" si="31"/>
        <v>0</v>
      </c>
      <c r="BF124" s="45" t="s">
        <v>54</v>
      </c>
      <c r="BG124" s="45" t="s">
        <v>55</v>
      </c>
      <c r="BH124" s="45" t="s">
        <v>56</v>
      </c>
      <c r="BS124" s="11"/>
    </row>
    <row r="125" spans="1:71" x14ac:dyDescent="0.3">
      <c r="A125" s="46"/>
      <c r="B125" s="46"/>
      <c r="C125" s="46"/>
      <c r="D125" s="46"/>
      <c r="E125" s="46"/>
      <c r="F125" s="46"/>
      <c r="G125" s="46"/>
      <c r="H125" s="47"/>
      <c r="I125" s="47"/>
      <c r="J125" s="47"/>
      <c r="K125" s="48"/>
      <c r="L125" s="49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  <c r="AV125" s="50"/>
      <c r="AW125" s="50"/>
      <c r="AX125" s="50"/>
      <c r="AY125" s="50"/>
      <c r="AZ125" s="50"/>
      <c r="BA125" s="50"/>
      <c r="BB125" s="50"/>
      <c r="BC125" s="50"/>
      <c r="BD125" s="50"/>
      <c r="BE125" s="50"/>
      <c r="BF125" s="45"/>
      <c r="BG125" s="51"/>
      <c r="BH125" s="51"/>
      <c r="BS125" s="11"/>
    </row>
    <row r="126" spans="1:71" x14ac:dyDescent="0.3">
      <c r="A126" s="46"/>
      <c r="B126" s="46"/>
      <c r="C126" s="46"/>
      <c r="D126" s="46"/>
      <c r="E126" s="46"/>
      <c r="F126" s="46"/>
      <c r="G126" s="46"/>
      <c r="H126" s="47"/>
      <c r="I126" s="47"/>
      <c r="J126" s="52"/>
      <c r="K126" s="48"/>
      <c r="L126" s="49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4">
        <f t="shared" ref="AA126:BD126" si="32">COUNTBLANK(AA11:AA121)</f>
        <v>16</v>
      </c>
      <c r="AB126" s="54">
        <f t="shared" si="32"/>
        <v>16</v>
      </c>
      <c r="AC126" s="54">
        <f t="shared" si="32"/>
        <v>16</v>
      </c>
      <c r="AD126" s="54">
        <f t="shared" si="32"/>
        <v>16</v>
      </c>
      <c r="AE126" s="54">
        <f t="shared" si="32"/>
        <v>16</v>
      </c>
      <c r="AF126" s="54">
        <f t="shared" si="32"/>
        <v>16</v>
      </c>
      <c r="AG126" s="54">
        <f t="shared" si="32"/>
        <v>16</v>
      </c>
      <c r="AH126" s="54">
        <f t="shared" si="32"/>
        <v>15</v>
      </c>
      <c r="AI126" s="54">
        <f t="shared" si="32"/>
        <v>15</v>
      </c>
      <c r="AJ126" s="54">
        <f t="shared" si="32"/>
        <v>10</v>
      </c>
      <c r="AK126" s="54">
        <f t="shared" si="32"/>
        <v>10</v>
      </c>
      <c r="AL126" s="54">
        <f t="shared" si="32"/>
        <v>10</v>
      </c>
      <c r="AM126" s="54">
        <f t="shared" si="32"/>
        <v>10</v>
      </c>
      <c r="AN126" s="54">
        <f t="shared" si="32"/>
        <v>9</v>
      </c>
      <c r="AO126" s="54">
        <f t="shared" si="32"/>
        <v>9</v>
      </c>
      <c r="AP126" s="54">
        <f t="shared" si="32"/>
        <v>9</v>
      </c>
      <c r="AQ126" s="54">
        <f t="shared" si="32"/>
        <v>9</v>
      </c>
      <c r="AR126" s="54">
        <f t="shared" si="32"/>
        <v>9</v>
      </c>
      <c r="AS126" s="54">
        <f t="shared" si="32"/>
        <v>9</v>
      </c>
      <c r="AT126" s="54">
        <f t="shared" si="32"/>
        <v>8</v>
      </c>
      <c r="AU126" s="54">
        <f t="shared" si="32"/>
        <v>8</v>
      </c>
      <c r="AV126" s="54">
        <f t="shared" si="32"/>
        <v>7</v>
      </c>
      <c r="AW126" s="54">
        <f t="shared" si="32"/>
        <v>7</v>
      </c>
      <c r="AX126" s="54">
        <f t="shared" si="32"/>
        <v>2</v>
      </c>
      <c r="AY126" s="54">
        <f t="shared" si="32"/>
        <v>2</v>
      </c>
      <c r="AZ126" s="54">
        <f t="shared" si="32"/>
        <v>2</v>
      </c>
      <c r="BA126" s="54">
        <f t="shared" si="32"/>
        <v>1</v>
      </c>
      <c r="BB126" s="54">
        <f t="shared" si="32"/>
        <v>1</v>
      </c>
      <c r="BC126" s="54">
        <f t="shared" si="32"/>
        <v>0</v>
      </c>
      <c r="BD126" s="54">
        <f t="shared" si="32"/>
        <v>0</v>
      </c>
      <c r="BE126" s="54">
        <f>COUNTBLANK(BE11:BE34)</f>
        <v>24</v>
      </c>
      <c r="BF126" s="45">
        <f>IFERROR(AVERAGE(AA126:BE126),"")</f>
        <v>9.612903225806452</v>
      </c>
      <c r="BH126" s="55"/>
      <c r="BS126" s="11"/>
    </row>
    <row r="127" spans="1:71" ht="15" thickBot="1" x14ac:dyDescent="0.35">
      <c r="A127" s="56"/>
      <c r="B127" s="57"/>
      <c r="C127" s="58"/>
      <c r="D127" s="58"/>
      <c r="E127" s="58"/>
      <c r="F127" s="59"/>
      <c r="G127" s="59"/>
      <c r="H127" s="59"/>
      <c r="I127" s="59"/>
      <c r="J127" s="59"/>
      <c r="K127" s="60"/>
      <c r="L127" s="59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3"/>
      <c r="X127" s="63"/>
      <c r="Y127" s="63"/>
      <c r="Z127" s="63"/>
      <c r="AA127" s="64">
        <f t="shared" ref="AA127:BE127" si="33">AA135+AA144+AA148+AA152+AA156+AA139+AA160</f>
        <v>89.5</v>
      </c>
      <c r="AB127" s="64">
        <f t="shared" si="33"/>
        <v>87.5</v>
      </c>
      <c r="AC127" s="64">
        <f t="shared" si="33"/>
        <v>72</v>
      </c>
      <c r="AD127" s="64">
        <f t="shared" si="33"/>
        <v>91</v>
      </c>
      <c r="AE127" s="64">
        <f t="shared" si="33"/>
        <v>91</v>
      </c>
      <c r="AF127" s="64">
        <f t="shared" si="33"/>
        <v>83.5</v>
      </c>
      <c r="AG127" s="64">
        <f t="shared" si="33"/>
        <v>78</v>
      </c>
      <c r="AH127" s="64">
        <f t="shared" si="33"/>
        <v>81.5</v>
      </c>
      <c r="AI127" s="64">
        <f t="shared" si="33"/>
        <v>84</v>
      </c>
      <c r="AJ127" s="64">
        <f t="shared" si="33"/>
        <v>86.5</v>
      </c>
      <c r="AK127" s="64">
        <f t="shared" si="33"/>
        <v>92</v>
      </c>
      <c r="AL127" s="64">
        <f t="shared" si="33"/>
        <v>92</v>
      </c>
      <c r="AM127" s="64">
        <f t="shared" si="33"/>
        <v>86</v>
      </c>
      <c r="AN127" s="64">
        <f t="shared" si="33"/>
        <v>89</v>
      </c>
      <c r="AO127" s="64">
        <f t="shared" si="33"/>
        <v>83</v>
      </c>
      <c r="AP127" s="64">
        <f t="shared" si="33"/>
        <v>82</v>
      </c>
      <c r="AQ127" s="64">
        <f t="shared" si="33"/>
        <v>82.5</v>
      </c>
      <c r="AR127" s="64">
        <f t="shared" si="33"/>
        <v>91</v>
      </c>
      <c r="AS127" s="64">
        <f t="shared" si="33"/>
        <v>91</v>
      </c>
      <c r="AT127" s="64">
        <f t="shared" si="33"/>
        <v>86</v>
      </c>
      <c r="AU127" s="64">
        <f t="shared" si="33"/>
        <v>83</v>
      </c>
      <c r="AV127" s="64">
        <f t="shared" si="33"/>
        <v>81.5</v>
      </c>
      <c r="AW127" s="64">
        <f t="shared" si="33"/>
        <v>83.5</v>
      </c>
      <c r="AX127" s="64">
        <f t="shared" si="33"/>
        <v>94.5</v>
      </c>
      <c r="AY127" s="64">
        <f t="shared" si="33"/>
        <v>96</v>
      </c>
      <c r="AZ127" s="64">
        <f t="shared" si="33"/>
        <v>96</v>
      </c>
      <c r="BA127" s="64">
        <f t="shared" si="33"/>
        <v>92</v>
      </c>
      <c r="BB127" s="64">
        <f t="shared" si="33"/>
        <v>93</v>
      </c>
      <c r="BC127" s="64">
        <f t="shared" si="33"/>
        <v>91</v>
      </c>
      <c r="BD127" s="64">
        <f t="shared" si="33"/>
        <v>90</v>
      </c>
      <c r="BE127" s="64">
        <f t="shared" si="33"/>
        <v>0</v>
      </c>
      <c r="BF127" s="45">
        <f>MAX(AA127:BE127)</f>
        <v>96</v>
      </c>
      <c r="BH127" s="55"/>
      <c r="BS127" s="11"/>
    </row>
    <row r="128" spans="1:71" x14ac:dyDescent="0.3">
      <c r="A128" s="65" t="s">
        <v>57</v>
      </c>
      <c r="C128" s="66" t="s">
        <v>58</v>
      </c>
      <c r="D128" s="66"/>
      <c r="E128" s="67" t="s">
        <v>59</v>
      </c>
      <c r="F128" s="68" t="s">
        <v>60</v>
      </c>
      <c r="G128" s="68" t="s">
        <v>61</v>
      </c>
      <c r="H128" s="69"/>
      <c r="I128" s="52"/>
      <c r="J128" s="52"/>
      <c r="K128" s="70"/>
      <c r="L128" s="71"/>
      <c r="M128" s="61"/>
      <c r="N128" s="72"/>
      <c r="O128" s="284" t="s">
        <v>62</v>
      </c>
      <c r="P128" s="285"/>
      <c r="Q128" s="286"/>
      <c r="R128" s="277" t="s">
        <v>27</v>
      </c>
      <c r="S128" s="278"/>
      <c r="T128" s="278"/>
      <c r="U128" s="278"/>
      <c r="V128" s="278"/>
      <c r="W128" s="279"/>
      <c r="X128" s="97"/>
      <c r="Y128" s="97"/>
      <c r="Z128" s="97"/>
      <c r="AA128" s="74" t="e">
        <f t="shared" ref="AA128:BE130" si="34">AA136+AA145+AA149+AA157+AA140+AA153+AA161</f>
        <v>#VALUE!</v>
      </c>
      <c r="AB128" s="74" t="e">
        <f t="shared" si="34"/>
        <v>#VALUE!</v>
      </c>
      <c r="AC128" s="74" t="e">
        <f t="shared" si="34"/>
        <v>#VALUE!</v>
      </c>
      <c r="AD128" s="74" t="e">
        <f t="shared" si="34"/>
        <v>#VALUE!</v>
      </c>
      <c r="AE128" s="74" t="e">
        <f t="shared" si="34"/>
        <v>#VALUE!</v>
      </c>
      <c r="AF128" s="74" t="e">
        <f t="shared" si="34"/>
        <v>#VALUE!</v>
      </c>
      <c r="AG128" s="74" t="e">
        <f t="shared" si="34"/>
        <v>#VALUE!</v>
      </c>
      <c r="AH128" s="74" t="e">
        <f t="shared" si="34"/>
        <v>#VALUE!</v>
      </c>
      <c r="AI128" s="74" t="e">
        <f t="shared" si="34"/>
        <v>#VALUE!</v>
      </c>
      <c r="AJ128" s="74" t="e">
        <f t="shared" si="34"/>
        <v>#VALUE!</v>
      </c>
      <c r="AK128" s="74" t="e">
        <f t="shared" si="34"/>
        <v>#VALUE!</v>
      </c>
      <c r="AL128" s="74" t="e">
        <f t="shared" si="34"/>
        <v>#VALUE!</v>
      </c>
      <c r="AM128" s="74" t="e">
        <f t="shared" si="34"/>
        <v>#VALUE!</v>
      </c>
      <c r="AN128" s="74" t="e">
        <f t="shared" si="34"/>
        <v>#VALUE!</v>
      </c>
      <c r="AO128" s="74" t="e">
        <f t="shared" si="34"/>
        <v>#VALUE!</v>
      </c>
      <c r="AP128" s="74" t="e">
        <f t="shared" si="34"/>
        <v>#VALUE!</v>
      </c>
      <c r="AQ128" s="74" t="e">
        <f t="shared" si="34"/>
        <v>#VALUE!</v>
      </c>
      <c r="AR128" s="74" t="e">
        <f t="shared" si="34"/>
        <v>#VALUE!</v>
      </c>
      <c r="AS128" s="74" t="e">
        <f t="shared" si="34"/>
        <v>#VALUE!</v>
      </c>
      <c r="AT128" s="74" t="e">
        <f t="shared" si="34"/>
        <v>#VALUE!</v>
      </c>
      <c r="AU128" s="74" t="e">
        <f t="shared" si="34"/>
        <v>#VALUE!</v>
      </c>
      <c r="AV128" s="74" t="e">
        <f t="shared" si="34"/>
        <v>#VALUE!</v>
      </c>
      <c r="AW128" s="74" t="e">
        <f t="shared" si="34"/>
        <v>#VALUE!</v>
      </c>
      <c r="AX128" s="74" t="e">
        <f t="shared" si="34"/>
        <v>#VALUE!</v>
      </c>
      <c r="AY128" s="74" t="e">
        <f t="shared" si="34"/>
        <v>#VALUE!</v>
      </c>
      <c r="AZ128" s="74" t="e">
        <f t="shared" si="34"/>
        <v>#VALUE!</v>
      </c>
      <c r="BA128" s="74" t="e">
        <f t="shared" si="34"/>
        <v>#VALUE!</v>
      </c>
      <c r="BB128" s="74" t="e">
        <f t="shared" si="34"/>
        <v>#VALUE!</v>
      </c>
      <c r="BC128" s="74" t="e">
        <f t="shared" si="34"/>
        <v>#VALUE!</v>
      </c>
      <c r="BD128" s="74" t="e">
        <f t="shared" si="34"/>
        <v>#VALUE!</v>
      </c>
      <c r="BE128" s="74" t="e">
        <f t="shared" si="34"/>
        <v>#VALUE!</v>
      </c>
      <c r="BF128" s="75" t="e">
        <f>MAX(AA128:BE128)</f>
        <v>#VALUE!</v>
      </c>
      <c r="BH128" s="55"/>
      <c r="BS128" s="11"/>
    </row>
    <row r="129" spans="1:71" x14ac:dyDescent="0.3">
      <c r="A129" s="76" t="s">
        <v>63</v>
      </c>
      <c r="C129" s="76" t="s">
        <v>15</v>
      </c>
      <c r="D129" s="76"/>
      <c r="E129" s="77" t="s">
        <v>30</v>
      </c>
      <c r="F129" s="77"/>
      <c r="G129" s="77"/>
      <c r="H129" s="69">
        <v>1</v>
      </c>
      <c r="I129" s="52"/>
      <c r="J129" s="52"/>
      <c r="K129" s="70"/>
      <c r="L129" s="71"/>
      <c r="M129" s="61"/>
      <c r="N129" s="72"/>
      <c r="O129" s="287"/>
      <c r="P129" s="288"/>
      <c r="Q129" s="289"/>
      <c r="R129" s="277" t="s">
        <v>64</v>
      </c>
      <c r="S129" s="278"/>
      <c r="T129" s="278"/>
      <c r="U129" s="278"/>
      <c r="V129" s="278"/>
      <c r="W129" s="279"/>
      <c r="X129" s="97"/>
      <c r="Y129" s="97"/>
      <c r="Z129" s="97"/>
      <c r="AA129" s="64" t="e">
        <f t="shared" si="34"/>
        <v>#VALUE!</v>
      </c>
      <c r="AB129" s="64" t="e">
        <f t="shared" si="34"/>
        <v>#VALUE!</v>
      </c>
      <c r="AC129" s="64" t="e">
        <f t="shared" si="34"/>
        <v>#VALUE!</v>
      </c>
      <c r="AD129" s="64" t="e">
        <f t="shared" si="34"/>
        <v>#VALUE!</v>
      </c>
      <c r="AE129" s="64" t="e">
        <f t="shared" si="34"/>
        <v>#VALUE!</v>
      </c>
      <c r="AF129" s="64" t="e">
        <f t="shared" si="34"/>
        <v>#VALUE!</v>
      </c>
      <c r="AG129" s="64" t="e">
        <f t="shared" si="34"/>
        <v>#VALUE!</v>
      </c>
      <c r="AH129" s="64" t="e">
        <f t="shared" si="34"/>
        <v>#VALUE!</v>
      </c>
      <c r="AI129" s="64" t="e">
        <f t="shared" si="34"/>
        <v>#VALUE!</v>
      </c>
      <c r="AJ129" s="64" t="e">
        <f t="shared" si="34"/>
        <v>#VALUE!</v>
      </c>
      <c r="AK129" s="64" t="e">
        <f t="shared" si="34"/>
        <v>#VALUE!</v>
      </c>
      <c r="AL129" s="64" t="e">
        <f t="shared" si="34"/>
        <v>#VALUE!</v>
      </c>
      <c r="AM129" s="64" t="e">
        <f t="shared" si="34"/>
        <v>#VALUE!</v>
      </c>
      <c r="AN129" s="64" t="e">
        <f t="shared" si="34"/>
        <v>#VALUE!</v>
      </c>
      <c r="AO129" s="64" t="e">
        <f t="shared" si="34"/>
        <v>#VALUE!</v>
      </c>
      <c r="AP129" s="64" t="e">
        <f t="shared" si="34"/>
        <v>#VALUE!</v>
      </c>
      <c r="AQ129" s="64" t="e">
        <f t="shared" si="34"/>
        <v>#VALUE!</v>
      </c>
      <c r="AR129" s="64" t="e">
        <f t="shared" si="34"/>
        <v>#VALUE!</v>
      </c>
      <c r="AS129" s="64" t="e">
        <f t="shared" si="34"/>
        <v>#VALUE!</v>
      </c>
      <c r="AT129" s="64" t="e">
        <f t="shared" si="34"/>
        <v>#VALUE!</v>
      </c>
      <c r="AU129" s="64" t="e">
        <f t="shared" si="34"/>
        <v>#VALUE!</v>
      </c>
      <c r="AV129" s="64" t="e">
        <f t="shared" si="34"/>
        <v>#VALUE!</v>
      </c>
      <c r="AW129" s="64" t="e">
        <f t="shared" si="34"/>
        <v>#VALUE!</v>
      </c>
      <c r="AX129" s="64" t="e">
        <f t="shared" si="34"/>
        <v>#VALUE!</v>
      </c>
      <c r="AY129" s="64" t="e">
        <f t="shared" si="34"/>
        <v>#VALUE!</v>
      </c>
      <c r="AZ129" s="64" t="e">
        <f t="shared" si="34"/>
        <v>#VALUE!</v>
      </c>
      <c r="BA129" s="64" t="e">
        <f t="shared" si="34"/>
        <v>#VALUE!</v>
      </c>
      <c r="BB129" s="64" t="e">
        <f t="shared" si="34"/>
        <v>#VALUE!</v>
      </c>
      <c r="BC129" s="64" t="e">
        <f t="shared" si="34"/>
        <v>#VALUE!</v>
      </c>
      <c r="BD129" s="64" t="e">
        <f t="shared" si="34"/>
        <v>#VALUE!</v>
      </c>
      <c r="BE129" s="64" t="e">
        <f t="shared" si="34"/>
        <v>#VALUE!</v>
      </c>
      <c r="BF129" s="45" t="e">
        <f>MAX(AA129:BE129)</f>
        <v>#VALUE!</v>
      </c>
      <c r="BH129" s="55"/>
      <c r="BS129" s="11"/>
    </row>
    <row r="130" spans="1:71" x14ac:dyDescent="0.3">
      <c r="A130" s="76" t="s">
        <v>63</v>
      </c>
      <c r="C130" s="76" t="s">
        <v>65</v>
      </c>
      <c r="D130" s="76"/>
      <c r="E130" s="77" t="s">
        <v>34</v>
      </c>
      <c r="F130" s="77"/>
      <c r="G130" s="77"/>
      <c r="H130" s="69">
        <v>0.5</v>
      </c>
      <c r="I130" s="52"/>
      <c r="J130" s="52"/>
      <c r="K130" s="70"/>
      <c r="L130" s="71"/>
      <c r="M130" s="61"/>
      <c r="N130" s="72"/>
      <c r="O130" s="287"/>
      <c r="P130" s="288"/>
      <c r="Q130" s="289"/>
      <c r="R130" s="277" t="s">
        <v>66</v>
      </c>
      <c r="S130" s="278"/>
      <c r="T130" s="278"/>
      <c r="U130" s="278"/>
      <c r="V130" s="278"/>
      <c r="W130" s="279"/>
      <c r="X130" s="97"/>
      <c r="Y130" s="97"/>
      <c r="Z130" s="97"/>
      <c r="AA130" s="64" t="e">
        <f t="shared" si="34"/>
        <v>#VALUE!</v>
      </c>
      <c r="AB130" s="64" t="e">
        <f t="shared" si="34"/>
        <v>#VALUE!</v>
      </c>
      <c r="AC130" s="64" t="e">
        <f t="shared" si="34"/>
        <v>#VALUE!</v>
      </c>
      <c r="AD130" s="64" t="e">
        <f t="shared" si="34"/>
        <v>#VALUE!</v>
      </c>
      <c r="AE130" s="64" t="e">
        <f t="shared" si="34"/>
        <v>#VALUE!</v>
      </c>
      <c r="AF130" s="64" t="e">
        <f t="shared" si="34"/>
        <v>#VALUE!</v>
      </c>
      <c r="AG130" s="64" t="e">
        <f t="shared" si="34"/>
        <v>#VALUE!</v>
      </c>
      <c r="AH130" s="64" t="e">
        <f t="shared" si="34"/>
        <v>#VALUE!</v>
      </c>
      <c r="AI130" s="64" t="e">
        <f t="shared" si="34"/>
        <v>#VALUE!</v>
      </c>
      <c r="AJ130" s="64" t="e">
        <f t="shared" si="34"/>
        <v>#VALUE!</v>
      </c>
      <c r="AK130" s="64" t="e">
        <f t="shared" si="34"/>
        <v>#VALUE!</v>
      </c>
      <c r="AL130" s="64" t="e">
        <f t="shared" si="34"/>
        <v>#VALUE!</v>
      </c>
      <c r="AM130" s="64" t="e">
        <f t="shared" si="34"/>
        <v>#VALUE!</v>
      </c>
      <c r="AN130" s="64" t="e">
        <f t="shared" si="34"/>
        <v>#VALUE!</v>
      </c>
      <c r="AO130" s="64" t="e">
        <f t="shared" si="34"/>
        <v>#VALUE!</v>
      </c>
      <c r="AP130" s="64" t="e">
        <f t="shared" si="34"/>
        <v>#VALUE!</v>
      </c>
      <c r="AQ130" s="64" t="e">
        <f t="shared" si="34"/>
        <v>#VALUE!</v>
      </c>
      <c r="AR130" s="64" t="e">
        <f t="shared" si="34"/>
        <v>#VALUE!</v>
      </c>
      <c r="AS130" s="64" t="e">
        <f t="shared" si="34"/>
        <v>#VALUE!</v>
      </c>
      <c r="AT130" s="64" t="e">
        <f t="shared" si="34"/>
        <v>#VALUE!</v>
      </c>
      <c r="AU130" s="64" t="e">
        <f t="shared" si="34"/>
        <v>#VALUE!</v>
      </c>
      <c r="AV130" s="64" t="e">
        <f t="shared" si="34"/>
        <v>#VALUE!</v>
      </c>
      <c r="AW130" s="64" t="e">
        <f t="shared" si="34"/>
        <v>#VALUE!</v>
      </c>
      <c r="AX130" s="64" t="e">
        <f t="shared" si="34"/>
        <v>#VALUE!</v>
      </c>
      <c r="AY130" s="64" t="e">
        <f t="shared" si="34"/>
        <v>#VALUE!</v>
      </c>
      <c r="AZ130" s="64" t="e">
        <f t="shared" si="34"/>
        <v>#VALUE!</v>
      </c>
      <c r="BA130" s="64" t="e">
        <f t="shared" si="34"/>
        <v>#VALUE!</v>
      </c>
      <c r="BB130" s="64" t="e">
        <f t="shared" si="34"/>
        <v>#VALUE!</v>
      </c>
      <c r="BC130" s="64" t="e">
        <f t="shared" si="34"/>
        <v>#VALUE!</v>
      </c>
      <c r="BD130" s="64" t="e">
        <f t="shared" si="34"/>
        <v>#VALUE!</v>
      </c>
      <c r="BE130" s="64" t="e">
        <f t="shared" si="34"/>
        <v>#VALUE!</v>
      </c>
      <c r="BF130" s="45" t="e">
        <f>MAX(AA130:BE130)</f>
        <v>#VALUE!</v>
      </c>
      <c r="BH130" s="55"/>
      <c r="BS130" s="11"/>
    </row>
    <row r="131" spans="1:71" x14ac:dyDescent="0.3">
      <c r="A131" s="76" t="s">
        <v>67</v>
      </c>
      <c r="C131" s="76" t="s">
        <v>15</v>
      </c>
      <c r="D131" s="76"/>
      <c r="E131" s="77" t="s">
        <v>68</v>
      </c>
      <c r="F131" s="77"/>
      <c r="G131" s="77"/>
      <c r="H131" s="69">
        <v>1</v>
      </c>
      <c r="I131" s="52"/>
      <c r="J131" s="52"/>
      <c r="K131" s="70"/>
      <c r="L131" s="71"/>
      <c r="M131" s="61"/>
      <c r="N131" s="72"/>
      <c r="O131" s="287"/>
      <c r="P131" s="288"/>
      <c r="Q131" s="289"/>
      <c r="R131" s="277" t="s">
        <v>69</v>
      </c>
      <c r="S131" s="278"/>
      <c r="T131" s="278"/>
      <c r="U131" s="278"/>
      <c r="V131" s="278"/>
      <c r="W131" s="279"/>
      <c r="X131" s="97"/>
      <c r="Y131" s="97"/>
      <c r="Z131" s="97"/>
      <c r="AA131" s="64">
        <f t="shared" ref="AA131:BE131" si="35">AA135+AA152+AA156</f>
        <v>85.5</v>
      </c>
      <c r="AB131" s="64">
        <f t="shared" si="35"/>
        <v>81.5</v>
      </c>
      <c r="AC131" s="64">
        <f t="shared" si="35"/>
        <v>66</v>
      </c>
      <c r="AD131" s="64">
        <f t="shared" si="35"/>
        <v>6</v>
      </c>
      <c r="AE131" s="64">
        <f t="shared" si="35"/>
        <v>5</v>
      </c>
      <c r="AF131" s="64">
        <f t="shared" si="35"/>
        <v>83.5</v>
      </c>
      <c r="AG131" s="64">
        <f t="shared" si="35"/>
        <v>77</v>
      </c>
      <c r="AH131" s="64">
        <f t="shared" si="35"/>
        <v>81.5</v>
      </c>
      <c r="AI131" s="64">
        <f t="shared" si="35"/>
        <v>82</v>
      </c>
      <c r="AJ131" s="64">
        <f t="shared" si="35"/>
        <v>84.5</v>
      </c>
      <c r="AK131" s="64">
        <f t="shared" si="35"/>
        <v>7</v>
      </c>
      <c r="AL131" s="64">
        <f t="shared" si="35"/>
        <v>6</v>
      </c>
      <c r="AM131" s="64">
        <f t="shared" si="35"/>
        <v>82</v>
      </c>
      <c r="AN131" s="64">
        <f t="shared" si="35"/>
        <v>86</v>
      </c>
      <c r="AO131" s="64">
        <f t="shared" si="35"/>
        <v>80</v>
      </c>
      <c r="AP131" s="64">
        <f t="shared" si="35"/>
        <v>76</v>
      </c>
      <c r="AQ131" s="64">
        <f t="shared" si="35"/>
        <v>78.5</v>
      </c>
      <c r="AR131" s="64">
        <f t="shared" si="35"/>
        <v>7</v>
      </c>
      <c r="AS131" s="64">
        <f t="shared" si="35"/>
        <v>6</v>
      </c>
      <c r="AT131" s="64">
        <f t="shared" si="35"/>
        <v>83</v>
      </c>
      <c r="AU131" s="64">
        <f t="shared" si="35"/>
        <v>80</v>
      </c>
      <c r="AV131" s="64">
        <f t="shared" si="35"/>
        <v>76.5</v>
      </c>
      <c r="AW131" s="64">
        <f t="shared" si="35"/>
        <v>77.5</v>
      </c>
      <c r="AX131" s="64">
        <f t="shared" si="35"/>
        <v>92.5</v>
      </c>
      <c r="AY131" s="64">
        <f t="shared" si="35"/>
        <v>8</v>
      </c>
      <c r="AZ131" s="64">
        <f t="shared" si="35"/>
        <v>7</v>
      </c>
      <c r="BA131" s="64">
        <f t="shared" si="35"/>
        <v>88</v>
      </c>
      <c r="BB131" s="64">
        <f t="shared" si="35"/>
        <v>90</v>
      </c>
      <c r="BC131" s="64">
        <f t="shared" si="35"/>
        <v>87</v>
      </c>
      <c r="BD131" s="64">
        <f t="shared" si="35"/>
        <v>86</v>
      </c>
      <c r="BE131" s="64">
        <f t="shared" si="35"/>
        <v>0</v>
      </c>
      <c r="BF131" s="45">
        <f t="shared" ref="BF131:BF142" si="36">SUM(AA131:BE131)</f>
        <v>1856.5</v>
      </c>
      <c r="BG131" s="78">
        <f>BF131-N124</f>
        <v>-367.5</v>
      </c>
      <c r="BH131" s="55"/>
      <c r="BS131" s="11"/>
    </row>
    <row r="132" spans="1:71" x14ac:dyDescent="0.3">
      <c r="A132" s="76" t="s">
        <v>70</v>
      </c>
      <c r="C132" s="76" t="s">
        <v>15</v>
      </c>
      <c r="D132" s="76"/>
      <c r="E132" s="77" t="s">
        <v>71</v>
      </c>
      <c r="F132" s="77"/>
      <c r="G132" s="77"/>
      <c r="H132" s="69">
        <v>1</v>
      </c>
      <c r="I132" s="52"/>
      <c r="J132" s="52"/>
      <c r="K132" s="70"/>
      <c r="L132" s="71"/>
      <c r="M132" s="61"/>
      <c r="N132" s="72"/>
      <c r="O132" s="287"/>
      <c r="P132" s="288"/>
      <c r="Q132" s="289"/>
      <c r="R132" s="277" t="s">
        <v>72</v>
      </c>
      <c r="S132" s="278"/>
      <c r="T132" s="278"/>
      <c r="U132" s="278"/>
      <c r="V132" s="278"/>
      <c r="W132" s="279"/>
      <c r="X132" s="97"/>
      <c r="Y132" s="97"/>
      <c r="Z132" s="97"/>
      <c r="AA132" s="74" t="e">
        <f t="shared" ref="AA132:BE132" si="37">AA133+(AA134/2)</f>
        <v>#VALUE!</v>
      </c>
      <c r="AB132" s="74" t="e">
        <f t="shared" si="37"/>
        <v>#VALUE!</v>
      </c>
      <c r="AC132" s="74" t="e">
        <f t="shared" si="37"/>
        <v>#VALUE!</v>
      </c>
      <c r="AD132" s="74" t="e">
        <f t="shared" si="37"/>
        <v>#VALUE!</v>
      </c>
      <c r="AE132" s="74" t="e">
        <f t="shared" si="37"/>
        <v>#VALUE!</v>
      </c>
      <c r="AF132" s="74" t="e">
        <f t="shared" si="37"/>
        <v>#VALUE!</v>
      </c>
      <c r="AG132" s="74" t="e">
        <f t="shared" si="37"/>
        <v>#VALUE!</v>
      </c>
      <c r="AH132" s="74" t="e">
        <f t="shared" si="37"/>
        <v>#VALUE!</v>
      </c>
      <c r="AI132" s="74" t="e">
        <f t="shared" si="37"/>
        <v>#VALUE!</v>
      </c>
      <c r="AJ132" s="74" t="e">
        <f t="shared" si="37"/>
        <v>#VALUE!</v>
      </c>
      <c r="AK132" s="74" t="e">
        <f t="shared" si="37"/>
        <v>#VALUE!</v>
      </c>
      <c r="AL132" s="74" t="e">
        <f t="shared" si="37"/>
        <v>#VALUE!</v>
      </c>
      <c r="AM132" s="74" t="e">
        <f t="shared" si="37"/>
        <v>#VALUE!</v>
      </c>
      <c r="AN132" s="74" t="e">
        <f t="shared" si="37"/>
        <v>#VALUE!</v>
      </c>
      <c r="AO132" s="74" t="e">
        <f t="shared" si="37"/>
        <v>#VALUE!</v>
      </c>
      <c r="AP132" s="74" t="e">
        <f t="shared" si="37"/>
        <v>#VALUE!</v>
      </c>
      <c r="AQ132" s="74" t="e">
        <f t="shared" si="37"/>
        <v>#VALUE!</v>
      </c>
      <c r="AR132" s="74" t="e">
        <f t="shared" si="37"/>
        <v>#VALUE!</v>
      </c>
      <c r="AS132" s="74" t="e">
        <f t="shared" si="37"/>
        <v>#VALUE!</v>
      </c>
      <c r="AT132" s="74" t="e">
        <f t="shared" si="37"/>
        <v>#VALUE!</v>
      </c>
      <c r="AU132" s="74" t="e">
        <f t="shared" si="37"/>
        <v>#VALUE!</v>
      </c>
      <c r="AV132" s="74" t="e">
        <f t="shared" si="37"/>
        <v>#VALUE!</v>
      </c>
      <c r="AW132" s="74" t="e">
        <f t="shared" si="37"/>
        <v>#VALUE!</v>
      </c>
      <c r="AX132" s="74" t="e">
        <f t="shared" si="37"/>
        <v>#VALUE!</v>
      </c>
      <c r="AY132" s="74" t="e">
        <f t="shared" si="37"/>
        <v>#VALUE!</v>
      </c>
      <c r="AZ132" s="74" t="e">
        <f t="shared" si="37"/>
        <v>#VALUE!</v>
      </c>
      <c r="BA132" s="74" t="e">
        <f t="shared" si="37"/>
        <v>#VALUE!</v>
      </c>
      <c r="BB132" s="74" t="e">
        <f t="shared" si="37"/>
        <v>#VALUE!</v>
      </c>
      <c r="BC132" s="74" t="e">
        <f t="shared" si="37"/>
        <v>#VALUE!</v>
      </c>
      <c r="BD132" s="74" t="e">
        <f t="shared" si="37"/>
        <v>#VALUE!</v>
      </c>
      <c r="BE132" s="74" t="e">
        <f t="shared" si="37"/>
        <v>#VALUE!</v>
      </c>
      <c r="BF132" s="75" t="e">
        <f t="shared" si="36"/>
        <v>#VALUE!</v>
      </c>
      <c r="BH132" s="55"/>
      <c r="BS132" s="11"/>
    </row>
    <row r="133" spans="1:71" x14ac:dyDescent="0.3">
      <c r="A133" s="76" t="s">
        <v>73</v>
      </c>
      <c r="C133" s="76" t="s">
        <v>15</v>
      </c>
      <c r="D133" s="76"/>
      <c r="E133" s="77" t="s">
        <v>23</v>
      </c>
      <c r="F133" s="77"/>
      <c r="G133" s="77"/>
      <c r="H133" s="69">
        <v>1</v>
      </c>
      <c r="I133" s="52"/>
      <c r="J133" s="52"/>
      <c r="K133" s="70"/>
      <c r="L133" s="71"/>
      <c r="M133" s="61"/>
      <c r="N133" s="72"/>
      <c r="O133" s="287"/>
      <c r="P133" s="288"/>
      <c r="Q133" s="289"/>
      <c r="R133" s="277" t="s">
        <v>74</v>
      </c>
      <c r="S133" s="278"/>
      <c r="T133" s="278"/>
      <c r="U133" s="278"/>
      <c r="V133" s="278"/>
      <c r="W133" s="279"/>
      <c r="X133" s="97"/>
      <c r="Y133" s="97"/>
      <c r="Z133" s="97"/>
      <c r="AA133" s="64" t="e">
        <f t="shared" ref="AA133:BE134" si="38">AA137+AA154+AA158</f>
        <v>#VALUE!</v>
      </c>
      <c r="AB133" s="64" t="e">
        <f t="shared" si="38"/>
        <v>#VALUE!</v>
      </c>
      <c r="AC133" s="64" t="e">
        <f t="shared" si="38"/>
        <v>#VALUE!</v>
      </c>
      <c r="AD133" s="64" t="e">
        <f t="shared" si="38"/>
        <v>#VALUE!</v>
      </c>
      <c r="AE133" s="64" t="e">
        <f t="shared" si="38"/>
        <v>#VALUE!</v>
      </c>
      <c r="AF133" s="64" t="e">
        <f t="shared" si="38"/>
        <v>#VALUE!</v>
      </c>
      <c r="AG133" s="64" t="e">
        <f t="shared" si="38"/>
        <v>#VALUE!</v>
      </c>
      <c r="AH133" s="64" t="e">
        <f t="shared" si="38"/>
        <v>#VALUE!</v>
      </c>
      <c r="AI133" s="64" t="e">
        <f t="shared" si="38"/>
        <v>#VALUE!</v>
      </c>
      <c r="AJ133" s="64" t="e">
        <f t="shared" si="38"/>
        <v>#VALUE!</v>
      </c>
      <c r="AK133" s="64" t="e">
        <f t="shared" si="38"/>
        <v>#VALUE!</v>
      </c>
      <c r="AL133" s="64" t="e">
        <f t="shared" si="38"/>
        <v>#VALUE!</v>
      </c>
      <c r="AM133" s="64" t="e">
        <f t="shared" si="38"/>
        <v>#VALUE!</v>
      </c>
      <c r="AN133" s="64" t="e">
        <f t="shared" si="38"/>
        <v>#VALUE!</v>
      </c>
      <c r="AO133" s="64" t="e">
        <f t="shared" si="38"/>
        <v>#VALUE!</v>
      </c>
      <c r="AP133" s="64" t="e">
        <f t="shared" si="38"/>
        <v>#VALUE!</v>
      </c>
      <c r="AQ133" s="64" t="e">
        <f t="shared" si="38"/>
        <v>#VALUE!</v>
      </c>
      <c r="AR133" s="64" t="e">
        <f t="shared" si="38"/>
        <v>#VALUE!</v>
      </c>
      <c r="AS133" s="64" t="e">
        <f t="shared" si="38"/>
        <v>#VALUE!</v>
      </c>
      <c r="AT133" s="64" t="e">
        <f t="shared" si="38"/>
        <v>#VALUE!</v>
      </c>
      <c r="AU133" s="64" t="e">
        <f t="shared" si="38"/>
        <v>#VALUE!</v>
      </c>
      <c r="AV133" s="64" t="e">
        <f t="shared" si="38"/>
        <v>#VALUE!</v>
      </c>
      <c r="AW133" s="64" t="e">
        <f t="shared" si="38"/>
        <v>#VALUE!</v>
      </c>
      <c r="AX133" s="64" t="e">
        <f t="shared" si="38"/>
        <v>#VALUE!</v>
      </c>
      <c r="AY133" s="64" t="e">
        <f t="shared" si="38"/>
        <v>#VALUE!</v>
      </c>
      <c r="AZ133" s="64" t="e">
        <f t="shared" si="38"/>
        <v>#VALUE!</v>
      </c>
      <c r="BA133" s="64" t="e">
        <f t="shared" si="38"/>
        <v>#VALUE!</v>
      </c>
      <c r="BB133" s="64" t="e">
        <f t="shared" si="38"/>
        <v>#VALUE!</v>
      </c>
      <c r="BC133" s="64" t="e">
        <f t="shared" si="38"/>
        <v>#VALUE!</v>
      </c>
      <c r="BD133" s="64" t="e">
        <f t="shared" si="38"/>
        <v>#VALUE!</v>
      </c>
      <c r="BE133" s="64" t="e">
        <f t="shared" si="38"/>
        <v>#VALUE!</v>
      </c>
      <c r="BF133" s="45" t="e">
        <f t="shared" si="36"/>
        <v>#VALUE!</v>
      </c>
      <c r="BH133" s="55"/>
      <c r="BS133" s="11"/>
    </row>
    <row r="134" spans="1:71" x14ac:dyDescent="0.3">
      <c r="A134" s="76" t="s">
        <v>75</v>
      </c>
      <c r="C134" s="76" t="s">
        <v>15</v>
      </c>
      <c r="D134" s="76"/>
      <c r="E134" s="77" t="s">
        <v>32</v>
      </c>
      <c r="F134" s="77"/>
      <c r="G134" s="77"/>
      <c r="H134" s="69">
        <v>1</v>
      </c>
      <c r="I134" s="52"/>
      <c r="J134" s="52"/>
      <c r="K134" s="70"/>
      <c r="L134" s="71"/>
      <c r="M134" s="61"/>
      <c r="N134" s="72"/>
      <c r="O134" s="287"/>
      <c r="P134" s="288"/>
      <c r="Q134" s="289"/>
      <c r="R134" s="277" t="s">
        <v>76</v>
      </c>
      <c r="S134" s="278"/>
      <c r="T134" s="278"/>
      <c r="U134" s="278"/>
      <c r="V134" s="278"/>
      <c r="W134" s="279"/>
      <c r="X134" s="97"/>
      <c r="Y134" s="97"/>
      <c r="Z134" s="97"/>
      <c r="AA134" s="64" t="e">
        <f t="shared" si="38"/>
        <v>#VALUE!</v>
      </c>
      <c r="AB134" s="64" t="e">
        <f t="shared" si="38"/>
        <v>#VALUE!</v>
      </c>
      <c r="AC134" s="64" t="e">
        <f t="shared" si="38"/>
        <v>#VALUE!</v>
      </c>
      <c r="AD134" s="64" t="e">
        <f t="shared" si="38"/>
        <v>#VALUE!</v>
      </c>
      <c r="AE134" s="64" t="e">
        <f t="shared" si="38"/>
        <v>#VALUE!</v>
      </c>
      <c r="AF134" s="64" t="e">
        <f t="shared" si="38"/>
        <v>#VALUE!</v>
      </c>
      <c r="AG134" s="64" t="e">
        <f t="shared" si="38"/>
        <v>#VALUE!</v>
      </c>
      <c r="AH134" s="64" t="e">
        <f t="shared" si="38"/>
        <v>#VALUE!</v>
      </c>
      <c r="AI134" s="64" t="e">
        <f t="shared" si="38"/>
        <v>#VALUE!</v>
      </c>
      <c r="AJ134" s="64" t="e">
        <f t="shared" si="38"/>
        <v>#VALUE!</v>
      </c>
      <c r="AK134" s="64" t="e">
        <f t="shared" si="38"/>
        <v>#VALUE!</v>
      </c>
      <c r="AL134" s="64" t="e">
        <f t="shared" si="38"/>
        <v>#VALUE!</v>
      </c>
      <c r="AM134" s="64" t="e">
        <f t="shared" si="38"/>
        <v>#VALUE!</v>
      </c>
      <c r="AN134" s="64" t="e">
        <f t="shared" si="38"/>
        <v>#VALUE!</v>
      </c>
      <c r="AO134" s="64" t="e">
        <f t="shared" si="38"/>
        <v>#VALUE!</v>
      </c>
      <c r="AP134" s="64" t="e">
        <f t="shared" si="38"/>
        <v>#VALUE!</v>
      </c>
      <c r="AQ134" s="64" t="e">
        <f t="shared" si="38"/>
        <v>#VALUE!</v>
      </c>
      <c r="AR134" s="64" t="e">
        <f t="shared" si="38"/>
        <v>#VALUE!</v>
      </c>
      <c r="AS134" s="64" t="e">
        <f t="shared" si="38"/>
        <v>#VALUE!</v>
      </c>
      <c r="AT134" s="64" t="e">
        <f t="shared" si="38"/>
        <v>#VALUE!</v>
      </c>
      <c r="AU134" s="64" t="e">
        <f t="shared" si="38"/>
        <v>#VALUE!</v>
      </c>
      <c r="AV134" s="64" t="e">
        <f t="shared" si="38"/>
        <v>#VALUE!</v>
      </c>
      <c r="AW134" s="64" t="e">
        <f t="shared" si="38"/>
        <v>#VALUE!</v>
      </c>
      <c r="AX134" s="64" t="e">
        <f t="shared" si="38"/>
        <v>#VALUE!</v>
      </c>
      <c r="AY134" s="64" t="e">
        <f t="shared" si="38"/>
        <v>#VALUE!</v>
      </c>
      <c r="AZ134" s="64" t="e">
        <f t="shared" si="38"/>
        <v>#VALUE!</v>
      </c>
      <c r="BA134" s="64" t="e">
        <f t="shared" si="38"/>
        <v>#VALUE!</v>
      </c>
      <c r="BB134" s="64" t="e">
        <f t="shared" si="38"/>
        <v>#VALUE!</v>
      </c>
      <c r="BC134" s="64" t="e">
        <f t="shared" si="38"/>
        <v>#VALUE!</v>
      </c>
      <c r="BD134" s="64" t="e">
        <f t="shared" si="38"/>
        <v>#VALUE!</v>
      </c>
      <c r="BE134" s="64" t="e">
        <f t="shared" si="38"/>
        <v>#VALUE!</v>
      </c>
      <c r="BF134" s="45" t="e">
        <f t="shared" si="36"/>
        <v>#VALUE!</v>
      </c>
      <c r="BH134" s="55"/>
    </row>
    <row r="135" spans="1:71" x14ac:dyDescent="0.3">
      <c r="A135" s="76" t="s">
        <v>77</v>
      </c>
      <c r="C135" s="76" t="s">
        <v>15</v>
      </c>
      <c r="D135" s="76"/>
      <c r="E135" s="77" t="s">
        <v>78</v>
      </c>
      <c r="F135" s="77"/>
      <c r="G135" s="77"/>
      <c r="H135" s="69">
        <v>1</v>
      </c>
      <c r="I135" s="52"/>
      <c r="J135" s="52"/>
      <c r="K135" s="70"/>
      <c r="L135" s="71"/>
      <c r="M135" s="61"/>
      <c r="N135" s="72"/>
      <c r="O135" s="287"/>
      <c r="P135" s="288"/>
      <c r="Q135" s="289"/>
      <c r="R135" s="277" t="s">
        <v>79</v>
      </c>
      <c r="S135" s="278"/>
      <c r="T135" s="278"/>
      <c r="U135" s="278"/>
      <c r="V135" s="278"/>
      <c r="W135" s="279"/>
      <c r="X135" s="97"/>
      <c r="Y135" s="97"/>
      <c r="Z135" s="97"/>
      <c r="AA135" s="64">
        <f t="shared" ref="AA135:BD135" si="39">COUNTIF(AA11:AA121,"P")+COUNTIF(AA11:AA121,"RP")+COUNTIF(AA11:AA121,"T-RP")+COUNTIF(AA11:AA121,"T")+COUNTIF(AA11:AA121,"MU")+COUNTIF(AA11:AA121,"T-MU")+COUNTIF(AA11:AA121,"EL")+COUNTIF(AA11:AA121,"T-EL")+COUNTIF(AA11:AA121,"EL-MU")+COUNTIF(AA11:AA121,"TR")+COUNTIF(AA11:AA121,"TR-MU")+COUNTIF(AA11:AA121,"TR-EL")+COUNTIF(AA11:AA121,"TR-T")+(COUNTIF(AA11:AA121,"P/2")/2)</f>
        <v>80.5</v>
      </c>
      <c r="AB135" s="64">
        <f t="shared" si="39"/>
        <v>76.5</v>
      </c>
      <c r="AC135" s="64">
        <f t="shared" si="39"/>
        <v>61</v>
      </c>
      <c r="AD135" s="64">
        <f t="shared" si="39"/>
        <v>5</v>
      </c>
      <c r="AE135" s="64">
        <f t="shared" si="39"/>
        <v>4</v>
      </c>
      <c r="AF135" s="64">
        <f t="shared" si="39"/>
        <v>81.5</v>
      </c>
      <c r="AG135" s="64">
        <f t="shared" si="39"/>
        <v>67</v>
      </c>
      <c r="AH135" s="64">
        <f t="shared" si="39"/>
        <v>78.5</v>
      </c>
      <c r="AI135" s="64">
        <f t="shared" si="39"/>
        <v>80</v>
      </c>
      <c r="AJ135" s="64">
        <f t="shared" si="39"/>
        <v>81.5</v>
      </c>
      <c r="AK135" s="64">
        <f t="shared" si="39"/>
        <v>5</v>
      </c>
      <c r="AL135" s="64">
        <f t="shared" si="39"/>
        <v>4</v>
      </c>
      <c r="AM135" s="64">
        <f t="shared" si="39"/>
        <v>76</v>
      </c>
      <c r="AN135" s="64">
        <f t="shared" si="39"/>
        <v>83</v>
      </c>
      <c r="AO135" s="64">
        <f t="shared" si="39"/>
        <v>77</v>
      </c>
      <c r="AP135" s="64">
        <f t="shared" si="39"/>
        <v>73</v>
      </c>
      <c r="AQ135" s="64">
        <f t="shared" si="39"/>
        <v>75.5</v>
      </c>
      <c r="AR135" s="64">
        <f t="shared" si="39"/>
        <v>5</v>
      </c>
      <c r="AS135" s="64">
        <f t="shared" si="39"/>
        <v>4</v>
      </c>
      <c r="AT135" s="64">
        <f t="shared" si="39"/>
        <v>77</v>
      </c>
      <c r="AU135" s="64">
        <f t="shared" si="39"/>
        <v>78</v>
      </c>
      <c r="AV135" s="64">
        <f t="shared" si="39"/>
        <v>72.5</v>
      </c>
      <c r="AW135" s="64">
        <f t="shared" si="39"/>
        <v>75.5</v>
      </c>
      <c r="AX135" s="64">
        <f t="shared" si="39"/>
        <v>89.5</v>
      </c>
      <c r="AY135" s="64">
        <f t="shared" si="39"/>
        <v>6</v>
      </c>
      <c r="AZ135" s="64">
        <f t="shared" si="39"/>
        <v>5</v>
      </c>
      <c r="BA135" s="64">
        <f t="shared" si="39"/>
        <v>80</v>
      </c>
      <c r="BB135" s="64">
        <f t="shared" si="39"/>
        <v>82</v>
      </c>
      <c r="BC135" s="64">
        <f t="shared" si="39"/>
        <v>84</v>
      </c>
      <c r="BD135" s="64">
        <f t="shared" si="39"/>
        <v>83</v>
      </c>
      <c r="BE135" s="64">
        <f>COUNTIF(BE11:BE34,"P")+COUNTIF(BE11:BE34,"RP")+COUNTIF(BE11:BE34,"T-RP")+COUNTIF(BE11:BE34,"T")+COUNTIF(BE11:BE34,"MU")+COUNTIF(BE11:BE34,"T-MU")+COUNTIF(BE11:BE34,"EL")+COUNTIF(BE11:BE34,"T-EL")+COUNTIF(BE11:BE34,"EL-MU")+COUNTIF(BE11:BE34,"TR")+COUNTIF(BE11:BE34,"TR-MU")+COUNTIF(BE11:BE34,"TR-EL")+COUNTIF(BE11:BE34,"TR-T")+(COUNTIF(BE11:BE34,"P/2")/2)</f>
        <v>0</v>
      </c>
      <c r="BF135" s="45">
        <f t="shared" si="36"/>
        <v>1750.5</v>
      </c>
      <c r="BG135" s="78">
        <f>BF135-O124</f>
        <v>-358.5</v>
      </c>
      <c r="BH135" s="55"/>
    </row>
    <row r="136" spans="1:71" x14ac:dyDescent="0.3">
      <c r="A136" s="76" t="s">
        <v>80</v>
      </c>
      <c r="C136" s="76" t="s">
        <v>15</v>
      </c>
      <c r="D136" s="76"/>
      <c r="E136" s="77" t="s">
        <v>24</v>
      </c>
      <c r="F136" s="77"/>
      <c r="G136" s="77"/>
      <c r="H136" s="69">
        <v>1</v>
      </c>
      <c r="I136" s="52"/>
      <c r="J136" s="52"/>
      <c r="K136" s="70"/>
      <c r="L136" s="71"/>
      <c r="M136" s="61"/>
      <c r="N136" s="72"/>
      <c r="O136" s="287"/>
      <c r="P136" s="288"/>
      <c r="Q136" s="289"/>
      <c r="R136" s="277" t="s">
        <v>81</v>
      </c>
      <c r="S136" s="278"/>
      <c r="T136" s="278"/>
      <c r="U136" s="278"/>
      <c r="V136" s="278"/>
      <c r="W136" s="279"/>
      <c r="X136" s="97"/>
      <c r="Y136" s="97"/>
      <c r="Z136" s="97"/>
      <c r="AA136" s="74" t="e">
        <f t="shared" ref="AA136:BE136" si="40">AA137+(AA138/2)</f>
        <v>#VALUE!</v>
      </c>
      <c r="AB136" s="74" t="e">
        <f t="shared" si="40"/>
        <v>#VALUE!</v>
      </c>
      <c r="AC136" s="74" t="e">
        <f t="shared" si="40"/>
        <v>#VALUE!</v>
      </c>
      <c r="AD136" s="74" t="e">
        <f t="shared" si="40"/>
        <v>#VALUE!</v>
      </c>
      <c r="AE136" s="74" t="e">
        <f t="shared" si="40"/>
        <v>#VALUE!</v>
      </c>
      <c r="AF136" s="74" t="e">
        <f t="shared" si="40"/>
        <v>#VALUE!</v>
      </c>
      <c r="AG136" s="74" t="e">
        <f t="shared" si="40"/>
        <v>#VALUE!</v>
      </c>
      <c r="AH136" s="74" t="e">
        <f t="shared" si="40"/>
        <v>#VALUE!</v>
      </c>
      <c r="AI136" s="74" t="e">
        <f t="shared" si="40"/>
        <v>#VALUE!</v>
      </c>
      <c r="AJ136" s="74" t="e">
        <f t="shared" si="40"/>
        <v>#VALUE!</v>
      </c>
      <c r="AK136" s="74" t="e">
        <f t="shared" si="40"/>
        <v>#VALUE!</v>
      </c>
      <c r="AL136" s="74" t="e">
        <f t="shared" si="40"/>
        <v>#VALUE!</v>
      </c>
      <c r="AM136" s="74" t="e">
        <f t="shared" si="40"/>
        <v>#VALUE!</v>
      </c>
      <c r="AN136" s="74" t="e">
        <f t="shared" si="40"/>
        <v>#VALUE!</v>
      </c>
      <c r="AO136" s="74" t="e">
        <f t="shared" si="40"/>
        <v>#VALUE!</v>
      </c>
      <c r="AP136" s="74" t="e">
        <f t="shared" si="40"/>
        <v>#VALUE!</v>
      </c>
      <c r="AQ136" s="74" t="e">
        <f t="shared" si="40"/>
        <v>#VALUE!</v>
      </c>
      <c r="AR136" s="74" t="e">
        <f t="shared" si="40"/>
        <v>#VALUE!</v>
      </c>
      <c r="AS136" s="74" t="e">
        <f t="shared" si="40"/>
        <v>#VALUE!</v>
      </c>
      <c r="AT136" s="74" t="e">
        <f t="shared" si="40"/>
        <v>#VALUE!</v>
      </c>
      <c r="AU136" s="74" t="e">
        <f t="shared" si="40"/>
        <v>#VALUE!</v>
      </c>
      <c r="AV136" s="74" t="e">
        <f t="shared" si="40"/>
        <v>#VALUE!</v>
      </c>
      <c r="AW136" s="74" t="e">
        <f t="shared" si="40"/>
        <v>#VALUE!</v>
      </c>
      <c r="AX136" s="74" t="e">
        <f t="shared" si="40"/>
        <v>#VALUE!</v>
      </c>
      <c r="AY136" s="74" t="e">
        <f t="shared" si="40"/>
        <v>#VALUE!</v>
      </c>
      <c r="AZ136" s="74" t="e">
        <f t="shared" si="40"/>
        <v>#VALUE!</v>
      </c>
      <c r="BA136" s="74" t="e">
        <f t="shared" si="40"/>
        <v>#VALUE!</v>
      </c>
      <c r="BB136" s="74" t="e">
        <f t="shared" si="40"/>
        <v>#VALUE!</v>
      </c>
      <c r="BC136" s="74" t="e">
        <f t="shared" si="40"/>
        <v>#VALUE!</v>
      </c>
      <c r="BD136" s="74" t="e">
        <f t="shared" si="40"/>
        <v>#VALUE!</v>
      </c>
      <c r="BE136" s="74" t="e">
        <f t="shared" si="40"/>
        <v>#VALUE!</v>
      </c>
      <c r="BF136" s="75" t="e">
        <f t="shared" si="36"/>
        <v>#VALUE!</v>
      </c>
      <c r="BH136" s="55"/>
    </row>
    <row r="137" spans="1:71" x14ac:dyDescent="0.3">
      <c r="A137" s="76" t="s">
        <v>82</v>
      </c>
      <c r="C137" s="76" t="s">
        <v>15</v>
      </c>
      <c r="D137" s="76"/>
      <c r="E137" s="77" t="s">
        <v>83</v>
      </c>
      <c r="F137" s="77"/>
      <c r="G137" s="77"/>
      <c r="H137" s="69">
        <v>1</v>
      </c>
      <c r="I137" s="52"/>
      <c r="J137" s="52"/>
      <c r="K137" s="70"/>
      <c r="L137" s="71"/>
      <c r="M137" s="61"/>
      <c r="N137" s="72"/>
      <c r="O137" s="287"/>
      <c r="P137" s="288"/>
      <c r="Q137" s="289"/>
      <c r="R137" s="277" t="s">
        <v>15</v>
      </c>
      <c r="S137" s="278"/>
      <c r="T137" s="278"/>
      <c r="U137" s="278"/>
      <c r="V137" s="278"/>
      <c r="W137" s="279"/>
      <c r="X137" s="97"/>
      <c r="Y137" s="97"/>
      <c r="Z137" s="97"/>
      <c r="AA137" s="64" t="e">
        <f t="shared" ref="AA137:BD137" si="41">COUNTIFS($L$11:$L$96,"FT",AA$11:AA$121,"P")+COUNTIFS($L$11:$L$96,"FT",AA$11:AA$121,"RP")+COUNTIFS($L$11:$L$96,"FT",AA$11:AA$121,"T-RP")+COUNTIFS($L$11:$L$96,"FT",AA$11:AA$121,"T")+COUNTIFS($L$11:$L$96,"FT",AA$11:AA$121,"MU")+COUNTIFS($L$11:$L$96,"FT",AA$11:AA$121,"T-MU")+COUNTIFS($L$11:$L$96,"FT",AA$11:AA$121,"EL")+COUNTIFS($L$11:$L$96,"FT",AA$11:AA$121,"T-EL")+COUNTIFS($L$11:$L$96,"FT",AA$11:AA$121,"EL-MU")+COUNTIFS($L$11:$L$96,"FT",AA$11:AA$121,"TR")+COUNTIFS($L$11:$L$96,"FT",AA$11:AA$121,"TR-MU")+COUNTIFS($L$11:$L$96,"FT",AA$11:AA$121,"TR-EL")+COUNTIFS($L$11:$L$96,"FT",AA$11:AA$121,"TR-T")</f>
        <v>#VALUE!</v>
      </c>
      <c r="AB137" s="64" t="e">
        <f t="shared" si="41"/>
        <v>#VALUE!</v>
      </c>
      <c r="AC137" s="64" t="e">
        <f t="shared" si="41"/>
        <v>#VALUE!</v>
      </c>
      <c r="AD137" s="64" t="e">
        <f t="shared" si="41"/>
        <v>#VALUE!</v>
      </c>
      <c r="AE137" s="64" t="e">
        <f t="shared" si="41"/>
        <v>#VALUE!</v>
      </c>
      <c r="AF137" s="64" t="e">
        <f t="shared" si="41"/>
        <v>#VALUE!</v>
      </c>
      <c r="AG137" s="64" t="e">
        <f t="shared" si="41"/>
        <v>#VALUE!</v>
      </c>
      <c r="AH137" s="64" t="e">
        <f t="shared" si="41"/>
        <v>#VALUE!</v>
      </c>
      <c r="AI137" s="64" t="e">
        <f t="shared" si="41"/>
        <v>#VALUE!</v>
      </c>
      <c r="AJ137" s="64" t="e">
        <f t="shared" si="41"/>
        <v>#VALUE!</v>
      </c>
      <c r="AK137" s="64" t="e">
        <f t="shared" si="41"/>
        <v>#VALUE!</v>
      </c>
      <c r="AL137" s="64" t="e">
        <f t="shared" si="41"/>
        <v>#VALUE!</v>
      </c>
      <c r="AM137" s="64" t="e">
        <f t="shared" si="41"/>
        <v>#VALUE!</v>
      </c>
      <c r="AN137" s="64" t="e">
        <f t="shared" si="41"/>
        <v>#VALUE!</v>
      </c>
      <c r="AO137" s="64" t="e">
        <f t="shared" si="41"/>
        <v>#VALUE!</v>
      </c>
      <c r="AP137" s="64" t="e">
        <f t="shared" si="41"/>
        <v>#VALUE!</v>
      </c>
      <c r="AQ137" s="64" t="e">
        <f t="shared" si="41"/>
        <v>#VALUE!</v>
      </c>
      <c r="AR137" s="64" t="e">
        <f t="shared" si="41"/>
        <v>#VALUE!</v>
      </c>
      <c r="AS137" s="64" t="e">
        <f t="shared" si="41"/>
        <v>#VALUE!</v>
      </c>
      <c r="AT137" s="64" t="e">
        <f t="shared" si="41"/>
        <v>#VALUE!</v>
      </c>
      <c r="AU137" s="64" t="e">
        <f t="shared" si="41"/>
        <v>#VALUE!</v>
      </c>
      <c r="AV137" s="64" t="e">
        <f t="shared" si="41"/>
        <v>#VALUE!</v>
      </c>
      <c r="AW137" s="64" t="e">
        <f t="shared" si="41"/>
        <v>#VALUE!</v>
      </c>
      <c r="AX137" s="64" t="e">
        <f t="shared" si="41"/>
        <v>#VALUE!</v>
      </c>
      <c r="AY137" s="64" t="e">
        <f t="shared" si="41"/>
        <v>#VALUE!</v>
      </c>
      <c r="AZ137" s="64" t="e">
        <f t="shared" si="41"/>
        <v>#VALUE!</v>
      </c>
      <c r="BA137" s="64" t="e">
        <f t="shared" si="41"/>
        <v>#VALUE!</v>
      </c>
      <c r="BB137" s="64" t="e">
        <f t="shared" si="41"/>
        <v>#VALUE!</v>
      </c>
      <c r="BC137" s="64" t="e">
        <f t="shared" si="41"/>
        <v>#VALUE!</v>
      </c>
      <c r="BD137" s="64" t="e">
        <f t="shared" si="41"/>
        <v>#VALUE!</v>
      </c>
      <c r="BE137" s="64" t="e">
        <f>COUNTIFS($L$11:$L$14,"FT",BE$11:BE$34,"P")+COUNTIFS($L$11:$L$14,"FT",BE$11:BE$34,"RP")+COUNTIFS($L$11:$L$14,"FT",BE$11:BE$34,"T-RP")+COUNTIFS($L$11:$L$14,"FT",BE$11:BE$34,"T")+COUNTIFS($L$11:$L$14,"FT",BE$11:BE$34,"MU")+COUNTIFS($L$11:$L$14,"FT",BE$11:BE$34,"T-MU")+COUNTIFS($L$11:$L$14,"FT",BE$11:BE$34,"EL")+COUNTIFS($L$11:$L$14,"FT",BE$11:BE$34,"T-EL")+COUNTIFS($L$11:$L$14,"FT",BE$11:BE$34,"EL-MU")+COUNTIFS($L$11:$L$14,"FT",BE$11:BE$34,"TR")+COUNTIFS($L$11:$L$14,"FT",BE$11:BE$34,"TR-MU")+COUNTIFS($L$11:$L$14,"FT",BE$11:BE$34,"TR-EL")+COUNTIFS($L$11:$L$14,"FT",BE$11:BE$34,"TR-T")</f>
        <v>#VALUE!</v>
      </c>
      <c r="BF137" s="45" t="e">
        <f t="shared" si="36"/>
        <v>#VALUE!</v>
      </c>
      <c r="BH137" s="55"/>
    </row>
    <row r="138" spans="1:71" x14ac:dyDescent="0.3">
      <c r="A138" s="76" t="s">
        <v>20</v>
      </c>
      <c r="C138" s="76" t="s">
        <v>15</v>
      </c>
      <c r="D138" s="76"/>
      <c r="E138" s="77" t="s">
        <v>33</v>
      </c>
      <c r="F138" s="77"/>
      <c r="G138" s="77"/>
      <c r="H138" s="69">
        <v>1</v>
      </c>
      <c r="I138" s="52"/>
      <c r="J138" s="52"/>
      <c r="K138" s="70"/>
      <c r="L138" s="71"/>
      <c r="M138" s="61"/>
      <c r="N138" s="72"/>
      <c r="O138" s="287"/>
      <c r="P138" s="288"/>
      <c r="Q138" s="289"/>
      <c r="R138" s="279" t="s">
        <v>84</v>
      </c>
      <c r="S138" s="280"/>
      <c r="T138" s="280"/>
      <c r="U138" s="280"/>
      <c r="V138" s="280"/>
      <c r="W138" s="280"/>
      <c r="X138" s="98"/>
      <c r="Y138" s="98"/>
      <c r="Z138" s="98"/>
      <c r="AA138" s="64" t="e">
        <f t="shared" ref="AA138:BD138" si="42">COUNTIFS($L$11:$L$96,"HT",AA$11:AA$121,"P")+COUNTIFS($L$11:$L$96,"HT",AA$11:AA$121,"RP")+COUNTIFS($L$11:$L$96,"HT",AA$11:AA$121,"T-RP")+COUNTIFS($L$11:$L$96,"HT",AA$11:AA$121,"T")+COUNTIFS($L$11:$L$96,"HT",AA$11:AA$121,"MU")+COUNTIFS($L$11:$L$96,"HT",AA$11:AA$121,"T-MU")+COUNTIFS($L$11:$L$96,"HT",AA$11:AA$121,"EL")+COUNTIFS($L$11:$L$96,"HT",AA$11:AA$121,"T-EL")+COUNTIFS($L$11:$L$96,"HT",AA$11:AA$121,"EL-MU")+COUNTIFS($L$11:$L$96,"HT",AA$11:AA$121,"TR")+COUNTIFS($L$11:$L$96,"HT",AA$11:AA$121,"TR-MU")+COUNTIFS($L$11:$L$96,"HT",AA$11:AA$121,"TR-EL")+COUNTIFS($L$11:$L$96,"HT",AA$11:AA$121,"TR-T")</f>
        <v>#VALUE!</v>
      </c>
      <c r="AB138" s="64" t="e">
        <f t="shared" si="42"/>
        <v>#VALUE!</v>
      </c>
      <c r="AC138" s="64" t="e">
        <f t="shared" si="42"/>
        <v>#VALUE!</v>
      </c>
      <c r="AD138" s="64" t="e">
        <f t="shared" si="42"/>
        <v>#VALUE!</v>
      </c>
      <c r="AE138" s="64" t="e">
        <f t="shared" si="42"/>
        <v>#VALUE!</v>
      </c>
      <c r="AF138" s="64" t="e">
        <f t="shared" si="42"/>
        <v>#VALUE!</v>
      </c>
      <c r="AG138" s="64" t="e">
        <f t="shared" si="42"/>
        <v>#VALUE!</v>
      </c>
      <c r="AH138" s="64" t="e">
        <f t="shared" si="42"/>
        <v>#VALUE!</v>
      </c>
      <c r="AI138" s="64" t="e">
        <f t="shared" si="42"/>
        <v>#VALUE!</v>
      </c>
      <c r="AJ138" s="64" t="e">
        <f t="shared" si="42"/>
        <v>#VALUE!</v>
      </c>
      <c r="AK138" s="64" t="e">
        <f t="shared" si="42"/>
        <v>#VALUE!</v>
      </c>
      <c r="AL138" s="64" t="e">
        <f t="shared" si="42"/>
        <v>#VALUE!</v>
      </c>
      <c r="AM138" s="64" t="e">
        <f t="shared" si="42"/>
        <v>#VALUE!</v>
      </c>
      <c r="AN138" s="64" t="e">
        <f t="shared" si="42"/>
        <v>#VALUE!</v>
      </c>
      <c r="AO138" s="64" t="e">
        <f t="shared" si="42"/>
        <v>#VALUE!</v>
      </c>
      <c r="AP138" s="64" t="e">
        <f t="shared" si="42"/>
        <v>#VALUE!</v>
      </c>
      <c r="AQ138" s="64" t="e">
        <f t="shared" si="42"/>
        <v>#VALUE!</v>
      </c>
      <c r="AR138" s="64" t="e">
        <f t="shared" si="42"/>
        <v>#VALUE!</v>
      </c>
      <c r="AS138" s="64" t="e">
        <f t="shared" si="42"/>
        <v>#VALUE!</v>
      </c>
      <c r="AT138" s="64" t="e">
        <f t="shared" si="42"/>
        <v>#VALUE!</v>
      </c>
      <c r="AU138" s="64" t="e">
        <f t="shared" si="42"/>
        <v>#VALUE!</v>
      </c>
      <c r="AV138" s="64" t="e">
        <f t="shared" si="42"/>
        <v>#VALUE!</v>
      </c>
      <c r="AW138" s="64" t="e">
        <f t="shared" si="42"/>
        <v>#VALUE!</v>
      </c>
      <c r="AX138" s="64" t="e">
        <f t="shared" si="42"/>
        <v>#VALUE!</v>
      </c>
      <c r="AY138" s="64" t="e">
        <f t="shared" si="42"/>
        <v>#VALUE!</v>
      </c>
      <c r="AZ138" s="64" t="e">
        <f t="shared" si="42"/>
        <v>#VALUE!</v>
      </c>
      <c r="BA138" s="64" t="e">
        <f t="shared" si="42"/>
        <v>#VALUE!</v>
      </c>
      <c r="BB138" s="64" t="e">
        <f t="shared" si="42"/>
        <v>#VALUE!</v>
      </c>
      <c r="BC138" s="64" t="e">
        <f t="shared" si="42"/>
        <v>#VALUE!</v>
      </c>
      <c r="BD138" s="64" t="e">
        <f t="shared" si="42"/>
        <v>#VALUE!</v>
      </c>
      <c r="BE138" s="64" t="e">
        <f>COUNTIFS($L$11:$L$14,"HT",BE$11:BE$34,"P")+COUNTIFS($L$11:$L$14,"HT",BE$11:BE$34,"RP")+COUNTIFS($L$11:$L$14,"HT",BE$11:BE$34,"T-RP")+COUNTIFS($L$11:$L$14,"HT",BE$11:BE$34,"T")+COUNTIFS($L$11:$L$14,"HT",BE$11:BE$34,"MU")+COUNTIFS($L$11:$L$14,"HT",BE$11:BE$34,"T-MU")+COUNTIFS($L$11:$L$14,"HT",BE$11:BE$34,"EL")+COUNTIFS($L$11:$L$14,"HT",BE$11:BE$34,"T-EL")+COUNTIFS($L$11:$L$14,"HT",BE$11:BE$34,"EL-MU")+COUNTIFS($L$11:$L$14,"HT",BE$11:BE$34,"TR")+COUNTIFS($L$11:$L$14,"HT",BE$11:BE$34,"TR-MU")+COUNTIFS($L$11:$L$14,"HT",BE$11:BE$34,"TR-EL")+COUNTIFS($L$11:$L$14,"HT",BE$11:BE$34,"TR-T")</f>
        <v>#VALUE!</v>
      </c>
      <c r="BF138" s="45" t="e">
        <f t="shared" si="36"/>
        <v>#VALUE!</v>
      </c>
      <c r="BH138" s="55"/>
    </row>
    <row r="139" spans="1:71" x14ac:dyDescent="0.3">
      <c r="A139" s="76" t="s">
        <v>85</v>
      </c>
      <c r="C139" s="76" t="s">
        <v>15</v>
      </c>
      <c r="D139" s="76"/>
      <c r="E139" s="77" t="s">
        <v>86</v>
      </c>
      <c r="F139" s="77"/>
      <c r="G139" s="77"/>
      <c r="H139" s="69">
        <v>1</v>
      </c>
      <c r="I139" s="52"/>
      <c r="J139" s="52"/>
      <c r="K139" s="70"/>
      <c r="L139" s="71"/>
      <c r="M139" s="61"/>
      <c r="N139" s="72"/>
      <c r="O139" s="287"/>
      <c r="P139" s="288"/>
      <c r="Q139" s="289"/>
      <c r="R139" s="279" t="s">
        <v>87</v>
      </c>
      <c r="S139" s="280"/>
      <c r="T139" s="280"/>
      <c r="U139" s="280"/>
      <c r="V139" s="280"/>
      <c r="W139" s="280"/>
      <c r="X139" s="98"/>
      <c r="Y139" s="98"/>
      <c r="Z139" s="98"/>
      <c r="AA139" s="64">
        <f t="shared" ref="AA139:BD139" si="43">COUNTIF(AA11:AA121,"OFF")+COUNTIF(AA11:AA121,"TR-OFF")</f>
        <v>0</v>
      </c>
      <c r="AB139" s="64">
        <f t="shared" si="43"/>
        <v>2</v>
      </c>
      <c r="AC139" s="64">
        <f t="shared" si="43"/>
        <v>1</v>
      </c>
      <c r="AD139" s="64">
        <f t="shared" si="43"/>
        <v>85</v>
      </c>
      <c r="AE139" s="64">
        <f t="shared" si="43"/>
        <v>86</v>
      </c>
      <c r="AF139" s="64">
        <f t="shared" si="43"/>
        <v>0</v>
      </c>
      <c r="AG139" s="64">
        <f t="shared" si="43"/>
        <v>0</v>
      </c>
      <c r="AH139" s="64">
        <f t="shared" si="43"/>
        <v>0</v>
      </c>
      <c r="AI139" s="64">
        <f t="shared" si="43"/>
        <v>2</v>
      </c>
      <c r="AJ139" s="64">
        <f t="shared" si="43"/>
        <v>1</v>
      </c>
      <c r="AK139" s="64">
        <f t="shared" si="43"/>
        <v>85</v>
      </c>
      <c r="AL139" s="64">
        <f t="shared" si="43"/>
        <v>86</v>
      </c>
      <c r="AM139" s="64">
        <f t="shared" si="43"/>
        <v>1</v>
      </c>
      <c r="AN139" s="64">
        <f t="shared" si="43"/>
        <v>1</v>
      </c>
      <c r="AO139" s="64">
        <f t="shared" si="43"/>
        <v>0</v>
      </c>
      <c r="AP139" s="64">
        <f t="shared" si="43"/>
        <v>2</v>
      </c>
      <c r="AQ139" s="64">
        <f t="shared" si="43"/>
        <v>1</v>
      </c>
      <c r="AR139" s="64">
        <f t="shared" si="43"/>
        <v>84</v>
      </c>
      <c r="AS139" s="64">
        <f t="shared" si="43"/>
        <v>85</v>
      </c>
      <c r="AT139" s="64">
        <f t="shared" si="43"/>
        <v>0</v>
      </c>
      <c r="AU139" s="64">
        <f t="shared" si="43"/>
        <v>0</v>
      </c>
      <c r="AV139" s="64">
        <f t="shared" si="43"/>
        <v>0</v>
      </c>
      <c r="AW139" s="64">
        <f t="shared" si="43"/>
        <v>2</v>
      </c>
      <c r="AX139" s="64">
        <f t="shared" si="43"/>
        <v>1</v>
      </c>
      <c r="AY139" s="64">
        <f t="shared" si="43"/>
        <v>88</v>
      </c>
      <c r="AZ139" s="64">
        <f t="shared" si="43"/>
        <v>89</v>
      </c>
      <c r="BA139" s="64">
        <f t="shared" si="43"/>
        <v>1</v>
      </c>
      <c r="BB139" s="64">
        <f t="shared" si="43"/>
        <v>0</v>
      </c>
      <c r="BC139" s="64">
        <f t="shared" si="43"/>
        <v>0</v>
      </c>
      <c r="BD139" s="64">
        <f t="shared" si="43"/>
        <v>1</v>
      </c>
      <c r="BE139" s="64">
        <f>COUNTIF(BE11:BE34,"OFF")+COUNTIF(BE11:BE34,"TR-OFF")</f>
        <v>0</v>
      </c>
      <c r="BF139" s="45">
        <f t="shared" si="36"/>
        <v>704</v>
      </c>
      <c r="BG139" s="78">
        <f>BF139-Q124</f>
        <v>-72</v>
      </c>
      <c r="BH139" s="55"/>
    </row>
    <row r="140" spans="1:71" x14ac:dyDescent="0.3">
      <c r="A140" s="76" t="s">
        <v>88</v>
      </c>
      <c r="C140" s="76" t="s">
        <v>15</v>
      </c>
      <c r="D140" s="76"/>
      <c r="E140" s="77" t="s">
        <v>89</v>
      </c>
      <c r="F140" s="77"/>
      <c r="G140" s="77"/>
      <c r="H140" s="69">
        <v>1</v>
      </c>
      <c r="I140" s="52"/>
      <c r="J140" s="52"/>
      <c r="K140" s="70"/>
      <c r="L140" s="71"/>
      <c r="M140" s="61"/>
      <c r="N140" s="72"/>
      <c r="O140" s="287"/>
      <c r="P140" s="288"/>
      <c r="Q140" s="289"/>
      <c r="R140" s="279" t="s">
        <v>90</v>
      </c>
      <c r="S140" s="280"/>
      <c r="T140" s="280"/>
      <c r="U140" s="280"/>
      <c r="V140" s="280"/>
      <c r="W140" s="280"/>
      <c r="X140" s="98"/>
      <c r="Y140" s="98"/>
      <c r="Z140" s="98"/>
      <c r="AA140" s="74" t="e">
        <f t="shared" ref="AA140:BE140" si="44">AA141+(AA142/2)</f>
        <v>#VALUE!</v>
      </c>
      <c r="AB140" s="74" t="e">
        <f t="shared" si="44"/>
        <v>#VALUE!</v>
      </c>
      <c r="AC140" s="74" t="e">
        <f t="shared" si="44"/>
        <v>#VALUE!</v>
      </c>
      <c r="AD140" s="74" t="e">
        <f t="shared" si="44"/>
        <v>#VALUE!</v>
      </c>
      <c r="AE140" s="74" t="e">
        <f t="shared" si="44"/>
        <v>#VALUE!</v>
      </c>
      <c r="AF140" s="74" t="e">
        <f t="shared" si="44"/>
        <v>#VALUE!</v>
      </c>
      <c r="AG140" s="74" t="e">
        <f t="shared" si="44"/>
        <v>#VALUE!</v>
      </c>
      <c r="AH140" s="74" t="e">
        <f t="shared" si="44"/>
        <v>#VALUE!</v>
      </c>
      <c r="AI140" s="74" t="e">
        <f t="shared" si="44"/>
        <v>#VALUE!</v>
      </c>
      <c r="AJ140" s="74" t="e">
        <f t="shared" si="44"/>
        <v>#VALUE!</v>
      </c>
      <c r="AK140" s="74" t="e">
        <f t="shared" si="44"/>
        <v>#VALUE!</v>
      </c>
      <c r="AL140" s="74" t="e">
        <f t="shared" si="44"/>
        <v>#VALUE!</v>
      </c>
      <c r="AM140" s="74" t="e">
        <f t="shared" si="44"/>
        <v>#VALUE!</v>
      </c>
      <c r="AN140" s="74" t="e">
        <f t="shared" si="44"/>
        <v>#VALUE!</v>
      </c>
      <c r="AO140" s="74" t="e">
        <f t="shared" si="44"/>
        <v>#VALUE!</v>
      </c>
      <c r="AP140" s="74" t="e">
        <f t="shared" si="44"/>
        <v>#VALUE!</v>
      </c>
      <c r="AQ140" s="74" t="e">
        <f t="shared" si="44"/>
        <v>#VALUE!</v>
      </c>
      <c r="AR140" s="74" t="e">
        <f t="shared" si="44"/>
        <v>#VALUE!</v>
      </c>
      <c r="AS140" s="74" t="e">
        <f t="shared" si="44"/>
        <v>#VALUE!</v>
      </c>
      <c r="AT140" s="74" t="e">
        <f t="shared" si="44"/>
        <v>#VALUE!</v>
      </c>
      <c r="AU140" s="74" t="e">
        <f t="shared" si="44"/>
        <v>#VALUE!</v>
      </c>
      <c r="AV140" s="74" t="e">
        <f t="shared" si="44"/>
        <v>#VALUE!</v>
      </c>
      <c r="AW140" s="74" t="e">
        <f t="shared" si="44"/>
        <v>#VALUE!</v>
      </c>
      <c r="AX140" s="74" t="e">
        <f t="shared" si="44"/>
        <v>#VALUE!</v>
      </c>
      <c r="AY140" s="74" t="e">
        <f t="shared" si="44"/>
        <v>#VALUE!</v>
      </c>
      <c r="AZ140" s="74" t="e">
        <f t="shared" si="44"/>
        <v>#VALUE!</v>
      </c>
      <c r="BA140" s="74" t="e">
        <f t="shared" si="44"/>
        <v>#VALUE!</v>
      </c>
      <c r="BB140" s="74" t="e">
        <f t="shared" si="44"/>
        <v>#VALUE!</v>
      </c>
      <c r="BC140" s="74" t="e">
        <f t="shared" si="44"/>
        <v>#VALUE!</v>
      </c>
      <c r="BD140" s="74" t="e">
        <f t="shared" si="44"/>
        <v>#VALUE!</v>
      </c>
      <c r="BE140" s="74" t="e">
        <f t="shared" si="44"/>
        <v>#VALUE!</v>
      </c>
      <c r="BF140" s="75" t="e">
        <f t="shared" si="36"/>
        <v>#VALUE!</v>
      </c>
      <c r="BH140" s="55"/>
    </row>
    <row r="141" spans="1:71" x14ac:dyDescent="0.3">
      <c r="A141" s="76" t="s">
        <v>91</v>
      </c>
      <c r="C141" s="76" t="s">
        <v>15</v>
      </c>
      <c r="D141" s="76"/>
      <c r="E141" s="77" t="s">
        <v>92</v>
      </c>
      <c r="F141" s="77"/>
      <c r="G141" s="77"/>
      <c r="H141" s="69">
        <v>1</v>
      </c>
      <c r="I141" s="52"/>
      <c r="J141" s="52"/>
      <c r="K141" s="70"/>
      <c r="L141" s="71"/>
      <c r="M141" s="61"/>
      <c r="N141" s="72"/>
      <c r="O141" s="287"/>
      <c r="P141" s="288"/>
      <c r="Q141" s="289"/>
      <c r="R141" s="279" t="s">
        <v>31</v>
      </c>
      <c r="S141" s="280"/>
      <c r="T141" s="280"/>
      <c r="U141" s="280"/>
      <c r="V141" s="280"/>
      <c r="W141" s="280"/>
      <c r="X141" s="98"/>
      <c r="Y141" s="98"/>
      <c r="Z141" s="98"/>
      <c r="AA141" s="64" t="e">
        <f t="shared" ref="AA141:BD141" si="45">COUNTIFS($L$11:$L$96,"FT",AA$11:AA$121,"OFF")+COUNTIFS($L$11:$L$96,"FT",AA$11:AA$121,"TR-OFF")</f>
        <v>#VALUE!</v>
      </c>
      <c r="AB141" s="64" t="e">
        <f t="shared" si="45"/>
        <v>#VALUE!</v>
      </c>
      <c r="AC141" s="64" t="e">
        <f t="shared" si="45"/>
        <v>#VALUE!</v>
      </c>
      <c r="AD141" s="64" t="e">
        <f t="shared" si="45"/>
        <v>#VALUE!</v>
      </c>
      <c r="AE141" s="64" t="e">
        <f t="shared" si="45"/>
        <v>#VALUE!</v>
      </c>
      <c r="AF141" s="64" t="e">
        <f t="shared" si="45"/>
        <v>#VALUE!</v>
      </c>
      <c r="AG141" s="64" t="e">
        <f t="shared" si="45"/>
        <v>#VALUE!</v>
      </c>
      <c r="AH141" s="64" t="e">
        <f t="shared" si="45"/>
        <v>#VALUE!</v>
      </c>
      <c r="AI141" s="64" t="e">
        <f t="shared" si="45"/>
        <v>#VALUE!</v>
      </c>
      <c r="AJ141" s="64" t="e">
        <f t="shared" si="45"/>
        <v>#VALUE!</v>
      </c>
      <c r="AK141" s="64" t="e">
        <f t="shared" si="45"/>
        <v>#VALUE!</v>
      </c>
      <c r="AL141" s="64" t="e">
        <f t="shared" si="45"/>
        <v>#VALUE!</v>
      </c>
      <c r="AM141" s="64" t="e">
        <f t="shared" si="45"/>
        <v>#VALUE!</v>
      </c>
      <c r="AN141" s="64" t="e">
        <f t="shared" si="45"/>
        <v>#VALUE!</v>
      </c>
      <c r="AO141" s="64" t="e">
        <f t="shared" si="45"/>
        <v>#VALUE!</v>
      </c>
      <c r="AP141" s="64" t="e">
        <f t="shared" si="45"/>
        <v>#VALUE!</v>
      </c>
      <c r="AQ141" s="64" t="e">
        <f t="shared" si="45"/>
        <v>#VALUE!</v>
      </c>
      <c r="AR141" s="64" t="e">
        <f t="shared" si="45"/>
        <v>#VALUE!</v>
      </c>
      <c r="AS141" s="64" t="e">
        <f t="shared" si="45"/>
        <v>#VALUE!</v>
      </c>
      <c r="AT141" s="64" t="e">
        <f t="shared" si="45"/>
        <v>#VALUE!</v>
      </c>
      <c r="AU141" s="64" t="e">
        <f t="shared" si="45"/>
        <v>#VALUE!</v>
      </c>
      <c r="AV141" s="64" t="e">
        <f t="shared" si="45"/>
        <v>#VALUE!</v>
      </c>
      <c r="AW141" s="64" t="e">
        <f t="shared" si="45"/>
        <v>#VALUE!</v>
      </c>
      <c r="AX141" s="64" t="e">
        <f t="shared" si="45"/>
        <v>#VALUE!</v>
      </c>
      <c r="AY141" s="64" t="e">
        <f t="shared" si="45"/>
        <v>#VALUE!</v>
      </c>
      <c r="AZ141" s="64" t="e">
        <f t="shared" si="45"/>
        <v>#VALUE!</v>
      </c>
      <c r="BA141" s="64" t="e">
        <f t="shared" si="45"/>
        <v>#VALUE!</v>
      </c>
      <c r="BB141" s="64" t="e">
        <f t="shared" si="45"/>
        <v>#VALUE!</v>
      </c>
      <c r="BC141" s="64" t="e">
        <f t="shared" si="45"/>
        <v>#VALUE!</v>
      </c>
      <c r="BD141" s="64" t="e">
        <f t="shared" si="45"/>
        <v>#VALUE!</v>
      </c>
      <c r="BE141" s="64" t="e">
        <f>COUNTIFS($L$11:$L$14,"FT",BE$11:BE$34,"OFF")+COUNTIFS($L$11:$L$14,"FT",BE$11:BE$34,"TR-OFF")</f>
        <v>#VALUE!</v>
      </c>
      <c r="BF141" s="45" t="e">
        <f t="shared" si="36"/>
        <v>#VALUE!</v>
      </c>
      <c r="BH141" s="55"/>
    </row>
    <row r="142" spans="1:71" x14ac:dyDescent="0.3">
      <c r="A142" s="76" t="s">
        <v>93</v>
      </c>
      <c r="C142" s="76" t="s">
        <v>15</v>
      </c>
      <c r="D142" s="76"/>
      <c r="E142" s="77" t="s">
        <v>94</v>
      </c>
      <c r="F142" s="77"/>
      <c r="G142" s="77"/>
      <c r="H142" s="69">
        <v>1</v>
      </c>
      <c r="I142" s="52"/>
      <c r="J142" s="52"/>
      <c r="K142" s="70"/>
      <c r="L142" s="71"/>
      <c r="M142" s="61"/>
      <c r="N142" s="72"/>
      <c r="O142" s="287"/>
      <c r="P142" s="288"/>
      <c r="Q142" s="289"/>
      <c r="R142" s="279" t="s">
        <v>95</v>
      </c>
      <c r="S142" s="280"/>
      <c r="T142" s="280"/>
      <c r="U142" s="280"/>
      <c r="V142" s="280"/>
      <c r="W142" s="280"/>
      <c r="X142" s="98"/>
      <c r="Y142" s="98"/>
      <c r="Z142" s="98"/>
      <c r="AA142" s="64" t="e">
        <f t="shared" ref="AA142:BD142" si="46">COUNTIFS($L$11:$L$96,"HT",AA$11:AA$121,"OFF")+COUNTIFS($L$11:$L$96,"HT",AA$11:AA$121,"TR-OFF")</f>
        <v>#VALUE!</v>
      </c>
      <c r="AB142" s="64" t="e">
        <f t="shared" si="46"/>
        <v>#VALUE!</v>
      </c>
      <c r="AC142" s="64" t="e">
        <f t="shared" si="46"/>
        <v>#VALUE!</v>
      </c>
      <c r="AD142" s="64" t="e">
        <f t="shared" si="46"/>
        <v>#VALUE!</v>
      </c>
      <c r="AE142" s="64" t="e">
        <f t="shared" si="46"/>
        <v>#VALUE!</v>
      </c>
      <c r="AF142" s="64" t="e">
        <f t="shared" si="46"/>
        <v>#VALUE!</v>
      </c>
      <c r="AG142" s="64" t="e">
        <f t="shared" si="46"/>
        <v>#VALUE!</v>
      </c>
      <c r="AH142" s="64" t="e">
        <f t="shared" si="46"/>
        <v>#VALUE!</v>
      </c>
      <c r="AI142" s="64" t="e">
        <f t="shared" si="46"/>
        <v>#VALUE!</v>
      </c>
      <c r="AJ142" s="64" t="e">
        <f t="shared" si="46"/>
        <v>#VALUE!</v>
      </c>
      <c r="AK142" s="64" t="e">
        <f t="shared" si="46"/>
        <v>#VALUE!</v>
      </c>
      <c r="AL142" s="64" t="e">
        <f t="shared" si="46"/>
        <v>#VALUE!</v>
      </c>
      <c r="AM142" s="64" t="e">
        <f t="shared" si="46"/>
        <v>#VALUE!</v>
      </c>
      <c r="AN142" s="64" t="e">
        <f t="shared" si="46"/>
        <v>#VALUE!</v>
      </c>
      <c r="AO142" s="64" t="e">
        <f t="shared" si="46"/>
        <v>#VALUE!</v>
      </c>
      <c r="AP142" s="64" t="e">
        <f t="shared" si="46"/>
        <v>#VALUE!</v>
      </c>
      <c r="AQ142" s="64" t="e">
        <f t="shared" si="46"/>
        <v>#VALUE!</v>
      </c>
      <c r="AR142" s="64" t="e">
        <f t="shared" si="46"/>
        <v>#VALUE!</v>
      </c>
      <c r="AS142" s="64" t="e">
        <f t="shared" si="46"/>
        <v>#VALUE!</v>
      </c>
      <c r="AT142" s="64" t="e">
        <f t="shared" si="46"/>
        <v>#VALUE!</v>
      </c>
      <c r="AU142" s="64" t="e">
        <f t="shared" si="46"/>
        <v>#VALUE!</v>
      </c>
      <c r="AV142" s="64" t="e">
        <f t="shared" si="46"/>
        <v>#VALUE!</v>
      </c>
      <c r="AW142" s="64" t="e">
        <f t="shared" si="46"/>
        <v>#VALUE!</v>
      </c>
      <c r="AX142" s="64" t="e">
        <f t="shared" si="46"/>
        <v>#VALUE!</v>
      </c>
      <c r="AY142" s="64" t="e">
        <f t="shared" si="46"/>
        <v>#VALUE!</v>
      </c>
      <c r="AZ142" s="64" t="e">
        <f t="shared" si="46"/>
        <v>#VALUE!</v>
      </c>
      <c r="BA142" s="64" t="e">
        <f t="shared" si="46"/>
        <v>#VALUE!</v>
      </c>
      <c r="BB142" s="64" t="e">
        <f t="shared" si="46"/>
        <v>#VALUE!</v>
      </c>
      <c r="BC142" s="64" t="e">
        <f t="shared" si="46"/>
        <v>#VALUE!</v>
      </c>
      <c r="BD142" s="64" t="e">
        <f t="shared" si="46"/>
        <v>#VALUE!</v>
      </c>
      <c r="BE142" s="64" t="e">
        <f>COUNTIFS($L$11:$L$14,"HT",BE$11:BE$34,"OFF")+COUNTIFS($L$11:$L$14,"HT",BE$11:BE$34,"TR-OFF")</f>
        <v>#VALUE!</v>
      </c>
      <c r="BF142" s="45" t="e">
        <f t="shared" si="36"/>
        <v>#VALUE!</v>
      </c>
      <c r="BH142" s="55"/>
    </row>
    <row r="143" spans="1:71" x14ac:dyDescent="0.3">
      <c r="A143" s="76" t="s">
        <v>96</v>
      </c>
      <c r="C143" s="76" t="s">
        <v>15</v>
      </c>
      <c r="D143" s="76"/>
      <c r="E143" s="77" t="s">
        <v>97</v>
      </c>
      <c r="F143" s="77"/>
      <c r="G143" s="77"/>
      <c r="H143" s="69"/>
      <c r="I143" s="52"/>
      <c r="J143" s="52"/>
      <c r="K143" s="70"/>
      <c r="L143" s="71"/>
      <c r="M143" s="61"/>
      <c r="N143" s="72"/>
      <c r="O143" s="287"/>
      <c r="P143" s="288"/>
      <c r="Q143" s="289"/>
      <c r="R143" s="279" t="s">
        <v>98</v>
      </c>
      <c r="S143" s="280"/>
      <c r="T143" s="280"/>
      <c r="U143" s="280"/>
      <c r="V143" s="280"/>
      <c r="W143" s="280"/>
      <c r="X143" s="98"/>
      <c r="Y143" s="98"/>
      <c r="Z143" s="98"/>
      <c r="AA143" s="64">
        <f t="shared" ref="AA143:BD143" si="47">COUNTIF(AA11:AA121,"TR")+COUNTIF(AA11:AA121,"TR-T")+COUNTIF(AA11:AA121,"TR-OFF")+COUNTIF(AA11:AA121,"TR-AU")+COUNTIF(AA11:AA121,"TR-UC")+COUNTIF(AA11:AA121,"TR-U")+COUNTIF(AA11:AA121,"TR-NCNS")+COUNTIF(AA11:AA121,"TR-MU")+COUNTIF(AA11:AA121,"TR-EL")</f>
        <v>6</v>
      </c>
      <c r="AB143" s="64">
        <f t="shared" si="47"/>
        <v>6</v>
      </c>
      <c r="AC143" s="64">
        <f t="shared" si="47"/>
        <v>5</v>
      </c>
      <c r="AD143" s="64">
        <f t="shared" si="47"/>
        <v>5</v>
      </c>
      <c r="AE143" s="64">
        <f t="shared" si="47"/>
        <v>5</v>
      </c>
      <c r="AF143" s="64">
        <f t="shared" si="47"/>
        <v>5</v>
      </c>
      <c r="AG143" s="64">
        <f t="shared" si="47"/>
        <v>5</v>
      </c>
      <c r="AH143" s="64">
        <f t="shared" si="47"/>
        <v>5</v>
      </c>
      <c r="AI143" s="64">
        <f t="shared" si="47"/>
        <v>5</v>
      </c>
      <c r="AJ143" s="64">
        <f t="shared" si="47"/>
        <v>10</v>
      </c>
      <c r="AK143" s="64">
        <f t="shared" si="47"/>
        <v>7</v>
      </c>
      <c r="AL143" s="64">
        <f t="shared" si="47"/>
        <v>7</v>
      </c>
      <c r="AM143" s="64">
        <f t="shared" si="47"/>
        <v>5</v>
      </c>
      <c r="AN143" s="64">
        <f t="shared" si="47"/>
        <v>4</v>
      </c>
      <c r="AO143" s="64">
        <f t="shared" si="47"/>
        <v>4</v>
      </c>
      <c r="AP143" s="64">
        <f t="shared" si="47"/>
        <v>3</v>
      </c>
      <c r="AQ143" s="64">
        <f t="shared" si="47"/>
        <v>3</v>
      </c>
      <c r="AR143" s="64">
        <f t="shared" si="47"/>
        <v>3</v>
      </c>
      <c r="AS143" s="64">
        <f t="shared" si="47"/>
        <v>3</v>
      </c>
      <c r="AT143" s="64">
        <f t="shared" si="47"/>
        <v>0</v>
      </c>
      <c r="AU143" s="64">
        <f t="shared" si="47"/>
        <v>0</v>
      </c>
      <c r="AV143" s="64">
        <f t="shared" si="47"/>
        <v>0</v>
      </c>
      <c r="AW143" s="64">
        <f t="shared" si="47"/>
        <v>0</v>
      </c>
      <c r="AX143" s="64">
        <f t="shared" si="47"/>
        <v>5</v>
      </c>
      <c r="AY143" s="64">
        <f t="shared" si="47"/>
        <v>5</v>
      </c>
      <c r="AZ143" s="64">
        <f t="shared" si="47"/>
        <v>5</v>
      </c>
      <c r="BA143" s="64">
        <f t="shared" si="47"/>
        <v>5</v>
      </c>
      <c r="BB143" s="64">
        <f t="shared" si="47"/>
        <v>3</v>
      </c>
      <c r="BC143" s="64">
        <f t="shared" si="47"/>
        <v>6</v>
      </c>
      <c r="BD143" s="64">
        <f t="shared" si="47"/>
        <v>6</v>
      </c>
      <c r="BE143" s="64">
        <f>COUNTIF(BE11:BE34,"TR")+COUNTIF(BE11:BE34,"TR-T")+COUNTIF(BE11:BE34,"TR-OFF")+COUNTIF(BE11:BE34,"TR-AU")+COUNTIF(BE11:BE34,"TR-UC")+COUNTIF(BE11:BE34,"TR-U")+COUNTIF(BE11:BE34,"TR-NCNS")+COUNTIF(BE11:BE34,"TR-MU")+COUNTIF(BE11:BE34,"TR-EL")</f>
        <v>0</v>
      </c>
      <c r="BF143" s="45">
        <f>MAX(AA143:BE143)</f>
        <v>10</v>
      </c>
      <c r="BH143" s="55"/>
    </row>
    <row r="144" spans="1:71" x14ac:dyDescent="0.3">
      <c r="A144" s="76" t="s">
        <v>99</v>
      </c>
      <c r="C144" s="76" t="s">
        <v>15</v>
      </c>
      <c r="D144" s="76"/>
      <c r="E144" s="77" t="s">
        <v>100</v>
      </c>
      <c r="F144" s="77"/>
      <c r="G144" s="77"/>
      <c r="H144" s="69"/>
      <c r="I144" s="52"/>
      <c r="J144" s="52"/>
      <c r="K144" s="70"/>
      <c r="L144" s="71"/>
      <c r="M144" s="61"/>
      <c r="N144" s="72"/>
      <c r="O144" s="287"/>
      <c r="P144" s="288"/>
      <c r="Q144" s="289"/>
      <c r="R144" s="279" t="s">
        <v>101</v>
      </c>
      <c r="S144" s="280"/>
      <c r="T144" s="280"/>
      <c r="U144" s="280"/>
      <c r="V144" s="280"/>
      <c r="W144" s="280"/>
      <c r="X144" s="98"/>
      <c r="Y144" s="98"/>
      <c r="Z144" s="98"/>
      <c r="AA144" s="64">
        <f t="shared" ref="AA144:BD144" si="48">COUNTIF(AA11:AA121,"Leave")+COUNTIF(AA11:AA121,"CL")</f>
        <v>4</v>
      </c>
      <c r="AB144" s="64">
        <f t="shared" si="48"/>
        <v>4</v>
      </c>
      <c r="AC144" s="64">
        <f t="shared" si="48"/>
        <v>5</v>
      </c>
      <c r="AD144" s="64">
        <f t="shared" si="48"/>
        <v>0</v>
      </c>
      <c r="AE144" s="64">
        <f t="shared" si="48"/>
        <v>0</v>
      </c>
      <c r="AF144" s="64">
        <f t="shared" si="48"/>
        <v>0</v>
      </c>
      <c r="AG144" s="64">
        <f t="shared" si="48"/>
        <v>1</v>
      </c>
      <c r="AH144" s="64">
        <f t="shared" si="48"/>
        <v>0</v>
      </c>
      <c r="AI144" s="64">
        <f t="shared" si="48"/>
        <v>0</v>
      </c>
      <c r="AJ144" s="64">
        <f t="shared" si="48"/>
        <v>1</v>
      </c>
      <c r="AK144" s="64">
        <f t="shared" si="48"/>
        <v>0</v>
      </c>
      <c r="AL144" s="64">
        <f t="shared" si="48"/>
        <v>0</v>
      </c>
      <c r="AM144" s="64">
        <f t="shared" si="48"/>
        <v>3</v>
      </c>
      <c r="AN144" s="64">
        <f t="shared" si="48"/>
        <v>2</v>
      </c>
      <c r="AO144" s="64">
        <f t="shared" si="48"/>
        <v>3</v>
      </c>
      <c r="AP144" s="64">
        <f t="shared" si="48"/>
        <v>4</v>
      </c>
      <c r="AQ144" s="64">
        <f t="shared" si="48"/>
        <v>3</v>
      </c>
      <c r="AR144" s="64">
        <f t="shared" si="48"/>
        <v>0</v>
      </c>
      <c r="AS144" s="64">
        <f t="shared" si="48"/>
        <v>0</v>
      </c>
      <c r="AT144" s="64">
        <f t="shared" si="48"/>
        <v>3</v>
      </c>
      <c r="AU144" s="64">
        <f t="shared" si="48"/>
        <v>3</v>
      </c>
      <c r="AV144" s="64">
        <f t="shared" si="48"/>
        <v>5</v>
      </c>
      <c r="AW144" s="64">
        <f t="shared" si="48"/>
        <v>4</v>
      </c>
      <c r="AX144" s="64">
        <f t="shared" si="48"/>
        <v>1</v>
      </c>
      <c r="AY144" s="64">
        <f t="shared" si="48"/>
        <v>0</v>
      </c>
      <c r="AZ144" s="64">
        <f t="shared" si="48"/>
        <v>0</v>
      </c>
      <c r="BA144" s="64">
        <f t="shared" si="48"/>
        <v>3</v>
      </c>
      <c r="BB144" s="64">
        <f t="shared" si="48"/>
        <v>3</v>
      </c>
      <c r="BC144" s="64">
        <f t="shared" si="48"/>
        <v>4</v>
      </c>
      <c r="BD144" s="64">
        <f t="shared" si="48"/>
        <v>3</v>
      </c>
      <c r="BE144" s="64">
        <f>COUNTIF(BE11:BE34,"Leave")+COUNTIF(BE11:BE34,"CL")</f>
        <v>0</v>
      </c>
      <c r="BF144" s="45">
        <f t="shared" ref="BF144:BF159" si="49">SUM(AA144:BE144)</f>
        <v>59</v>
      </c>
      <c r="BG144" s="78">
        <f>(BF144+BF148)-U124</f>
        <v>-4</v>
      </c>
      <c r="BH144" s="55"/>
    </row>
    <row r="145" spans="1:60" x14ac:dyDescent="0.3">
      <c r="A145" s="76" t="s">
        <v>102</v>
      </c>
      <c r="C145" s="76" t="s">
        <v>31</v>
      </c>
      <c r="D145" s="76"/>
      <c r="E145" s="77" t="s">
        <v>31</v>
      </c>
      <c r="F145" s="77"/>
      <c r="G145" s="77"/>
      <c r="H145" s="69"/>
      <c r="I145" s="52"/>
      <c r="J145" s="52"/>
      <c r="K145" s="70"/>
      <c r="L145" s="71"/>
      <c r="M145" s="61"/>
      <c r="N145" s="72"/>
      <c r="O145" s="287"/>
      <c r="P145" s="288"/>
      <c r="Q145" s="289"/>
      <c r="R145" s="279" t="s">
        <v>91</v>
      </c>
      <c r="S145" s="280"/>
      <c r="T145" s="280"/>
      <c r="U145" s="280"/>
      <c r="V145" s="280"/>
      <c r="W145" s="280"/>
      <c r="X145" s="98"/>
      <c r="Y145" s="98"/>
      <c r="Z145" s="98"/>
      <c r="AA145" s="74" t="e">
        <f t="shared" ref="AA145:BE145" si="50">AA146+(AA147/2)</f>
        <v>#VALUE!</v>
      </c>
      <c r="AB145" s="74" t="e">
        <f t="shared" si="50"/>
        <v>#VALUE!</v>
      </c>
      <c r="AC145" s="74" t="e">
        <f t="shared" si="50"/>
        <v>#VALUE!</v>
      </c>
      <c r="AD145" s="74" t="e">
        <f t="shared" si="50"/>
        <v>#VALUE!</v>
      </c>
      <c r="AE145" s="74" t="e">
        <f t="shared" si="50"/>
        <v>#VALUE!</v>
      </c>
      <c r="AF145" s="74" t="e">
        <f t="shared" si="50"/>
        <v>#VALUE!</v>
      </c>
      <c r="AG145" s="74" t="e">
        <f t="shared" si="50"/>
        <v>#VALUE!</v>
      </c>
      <c r="AH145" s="74" t="e">
        <f t="shared" si="50"/>
        <v>#VALUE!</v>
      </c>
      <c r="AI145" s="74" t="e">
        <f t="shared" si="50"/>
        <v>#VALUE!</v>
      </c>
      <c r="AJ145" s="74" t="e">
        <f t="shared" si="50"/>
        <v>#VALUE!</v>
      </c>
      <c r="AK145" s="74" t="e">
        <f t="shared" si="50"/>
        <v>#VALUE!</v>
      </c>
      <c r="AL145" s="74" t="e">
        <f t="shared" si="50"/>
        <v>#VALUE!</v>
      </c>
      <c r="AM145" s="74" t="e">
        <f t="shared" si="50"/>
        <v>#VALUE!</v>
      </c>
      <c r="AN145" s="74" t="e">
        <f t="shared" si="50"/>
        <v>#VALUE!</v>
      </c>
      <c r="AO145" s="74" t="e">
        <f t="shared" si="50"/>
        <v>#VALUE!</v>
      </c>
      <c r="AP145" s="74" t="e">
        <f t="shared" si="50"/>
        <v>#VALUE!</v>
      </c>
      <c r="AQ145" s="74" t="e">
        <f t="shared" si="50"/>
        <v>#VALUE!</v>
      </c>
      <c r="AR145" s="74" t="e">
        <f t="shared" si="50"/>
        <v>#VALUE!</v>
      </c>
      <c r="AS145" s="74" t="e">
        <f t="shared" si="50"/>
        <v>#VALUE!</v>
      </c>
      <c r="AT145" s="74" t="e">
        <f t="shared" si="50"/>
        <v>#VALUE!</v>
      </c>
      <c r="AU145" s="74" t="e">
        <f t="shared" si="50"/>
        <v>#VALUE!</v>
      </c>
      <c r="AV145" s="74" t="e">
        <f t="shared" si="50"/>
        <v>#VALUE!</v>
      </c>
      <c r="AW145" s="74" t="e">
        <f t="shared" si="50"/>
        <v>#VALUE!</v>
      </c>
      <c r="AX145" s="74" t="e">
        <f t="shared" si="50"/>
        <v>#VALUE!</v>
      </c>
      <c r="AY145" s="74" t="e">
        <f t="shared" si="50"/>
        <v>#VALUE!</v>
      </c>
      <c r="AZ145" s="74" t="e">
        <f t="shared" si="50"/>
        <v>#VALUE!</v>
      </c>
      <c r="BA145" s="74" t="e">
        <f t="shared" si="50"/>
        <v>#VALUE!</v>
      </c>
      <c r="BB145" s="74" t="e">
        <f t="shared" si="50"/>
        <v>#VALUE!</v>
      </c>
      <c r="BC145" s="74" t="e">
        <f t="shared" si="50"/>
        <v>#VALUE!</v>
      </c>
      <c r="BD145" s="74" t="e">
        <f t="shared" si="50"/>
        <v>#VALUE!</v>
      </c>
      <c r="BE145" s="74" t="e">
        <f t="shared" si="50"/>
        <v>#VALUE!</v>
      </c>
      <c r="BF145" s="75" t="e">
        <f t="shared" si="49"/>
        <v>#VALUE!</v>
      </c>
      <c r="BH145" s="55"/>
    </row>
    <row r="146" spans="1:60" x14ac:dyDescent="0.3">
      <c r="A146" s="76" t="s">
        <v>103</v>
      </c>
      <c r="C146" s="76" t="s">
        <v>31</v>
      </c>
      <c r="D146" s="76"/>
      <c r="E146" s="77" t="s">
        <v>104</v>
      </c>
      <c r="F146" s="77"/>
      <c r="G146" s="77"/>
      <c r="H146" s="69"/>
      <c r="I146" s="52"/>
      <c r="J146" s="52"/>
      <c r="K146" s="70"/>
      <c r="L146" s="71"/>
      <c r="M146" s="61"/>
      <c r="N146" s="72"/>
      <c r="O146" s="287"/>
      <c r="P146" s="288"/>
      <c r="Q146" s="289"/>
      <c r="R146" s="279" t="s">
        <v>105</v>
      </c>
      <c r="S146" s="280"/>
      <c r="T146" s="280"/>
      <c r="U146" s="280"/>
      <c r="V146" s="280"/>
      <c r="W146" s="280"/>
      <c r="X146" s="98"/>
      <c r="Y146" s="98"/>
      <c r="Z146" s="98"/>
      <c r="AA146" s="64" t="e">
        <f t="shared" ref="AA146:BD146" si="51">COUNTIFS($L$11:$L$96,"FT",AA$11:AA$121,"Leave")+COUNTIFS($L$11:$L$96,"FT",AA$11:AA$121,"CL")</f>
        <v>#VALUE!</v>
      </c>
      <c r="AB146" s="64" t="e">
        <f t="shared" si="51"/>
        <v>#VALUE!</v>
      </c>
      <c r="AC146" s="64" t="e">
        <f t="shared" si="51"/>
        <v>#VALUE!</v>
      </c>
      <c r="AD146" s="64" t="e">
        <f t="shared" si="51"/>
        <v>#VALUE!</v>
      </c>
      <c r="AE146" s="64" t="e">
        <f t="shared" si="51"/>
        <v>#VALUE!</v>
      </c>
      <c r="AF146" s="64" t="e">
        <f t="shared" si="51"/>
        <v>#VALUE!</v>
      </c>
      <c r="AG146" s="64" t="e">
        <f t="shared" si="51"/>
        <v>#VALUE!</v>
      </c>
      <c r="AH146" s="64" t="e">
        <f t="shared" si="51"/>
        <v>#VALUE!</v>
      </c>
      <c r="AI146" s="64" t="e">
        <f t="shared" si="51"/>
        <v>#VALUE!</v>
      </c>
      <c r="AJ146" s="64" t="e">
        <f t="shared" si="51"/>
        <v>#VALUE!</v>
      </c>
      <c r="AK146" s="64" t="e">
        <f t="shared" si="51"/>
        <v>#VALUE!</v>
      </c>
      <c r="AL146" s="64" t="e">
        <f t="shared" si="51"/>
        <v>#VALUE!</v>
      </c>
      <c r="AM146" s="64" t="e">
        <f t="shared" si="51"/>
        <v>#VALUE!</v>
      </c>
      <c r="AN146" s="64" t="e">
        <f t="shared" si="51"/>
        <v>#VALUE!</v>
      </c>
      <c r="AO146" s="64" t="e">
        <f t="shared" si="51"/>
        <v>#VALUE!</v>
      </c>
      <c r="AP146" s="64" t="e">
        <f t="shared" si="51"/>
        <v>#VALUE!</v>
      </c>
      <c r="AQ146" s="64" t="e">
        <f t="shared" si="51"/>
        <v>#VALUE!</v>
      </c>
      <c r="AR146" s="64" t="e">
        <f t="shared" si="51"/>
        <v>#VALUE!</v>
      </c>
      <c r="AS146" s="64" t="e">
        <f t="shared" si="51"/>
        <v>#VALUE!</v>
      </c>
      <c r="AT146" s="64" t="e">
        <f t="shared" si="51"/>
        <v>#VALUE!</v>
      </c>
      <c r="AU146" s="64" t="e">
        <f t="shared" si="51"/>
        <v>#VALUE!</v>
      </c>
      <c r="AV146" s="64" t="e">
        <f t="shared" si="51"/>
        <v>#VALUE!</v>
      </c>
      <c r="AW146" s="64" t="e">
        <f t="shared" si="51"/>
        <v>#VALUE!</v>
      </c>
      <c r="AX146" s="64" t="e">
        <f t="shared" si="51"/>
        <v>#VALUE!</v>
      </c>
      <c r="AY146" s="64" t="e">
        <f t="shared" si="51"/>
        <v>#VALUE!</v>
      </c>
      <c r="AZ146" s="64" t="e">
        <f t="shared" si="51"/>
        <v>#VALUE!</v>
      </c>
      <c r="BA146" s="64" t="e">
        <f t="shared" si="51"/>
        <v>#VALUE!</v>
      </c>
      <c r="BB146" s="64" t="e">
        <f t="shared" si="51"/>
        <v>#VALUE!</v>
      </c>
      <c r="BC146" s="64" t="e">
        <f t="shared" si="51"/>
        <v>#VALUE!</v>
      </c>
      <c r="BD146" s="64" t="e">
        <f t="shared" si="51"/>
        <v>#VALUE!</v>
      </c>
      <c r="BE146" s="64" t="e">
        <f>COUNTIFS($L$11:$L$14,"FT",BE$11:BE$34,"Leave")+COUNTIFS($L$11:$L$14,"FT",BE$11:BE$34,"CL")</f>
        <v>#VALUE!</v>
      </c>
      <c r="BF146" s="45" t="e">
        <f t="shared" si="49"/>
        <v>#VALUE!</v>
      </c>
      <c r="BH146" s="55"/>
    </row>
    <row r="147" spans="1:60" x14ac:dyDescent="0.3">
      <c r="A147" s="76" t="s">
        <v>106</v>
      </c>
      <c r="C147" s="76" t="s">
        <v>107</v>
      </c>
      <c r="D147" s="76"/>
      <c r="E147" s="77" t="s">
        <v>108</v>
      </c>
      <c r="F147" s="77" t="s">
        <v>109</v>
      </c>
      <c r="G147" s="77" t="s">
        <v>110</v>
      </c>
      <c r="H147" s="69"/>
      <c r="I147" s="80"/>
      <c r="J147" s="80"/>
      <c r="K147" s="81"/>
      <c r="L147" s="72"/>
      <c r="M147" s="61"/>
      <c r="N147" s="72"/>
      <c r="O147" s="287"/>
      <c r="P147" s="288"/>
      <c r="Q147" s="289"/>
      <c r="R147" s="279" t="s">
        <v>111</v>
      </c>
      <c r="S147" s="280"/>
      <c r="T147" s="280"/>
      <c r="U147" s="280"/>
      <c r="V147" s="280"/>
      <c r="W147" s="280"/>
      <c r="X147" s="98"/>
      <c r="Y147" s="98"/>
      <c r="Z147" s="98"/>
      <c r="AA147" s="64" t="e">
        <f t="shared" ref="AA147:BD147" si="52">COUNTIFS($L$11:$L$96,"HT",AA$11:AA$121,"Leave")+COUNTIFS($L$11:$L$96,"HT",AA$11:AA$121,"CL")</f>
        <v>#VALUE!</v>
      </c>
      <c r="AB147" s="64" t="e">
        <f t="shared" si="52"/>
        <v>#VALUE!</v>
      </c>
      <c r="AC147" s="64" t="e">
        <f t="shared" si="52"/>
        <v>#VALUE!</v>
      </c>
      <c r="AD147" s="64" t="e">
        <f t="shared" si="52"/>
        <v>#VALUE!</v>
      </c>
      <c r="AE147" s="64" t="e">
        <f t="shared" si="52"/>
        <v>#VALUE!</v>
      </c>
      <c r="AF147" s="64" t="e">
        <f t="shared" si="52"/>
        <v>#VALUE!</v>
      </c>
      <c r="AG147" s="64" t="e">
        <f t="shared" si="52"/>
        <v>#VALUE!</v>
      </c>
      <c r="AH147" s="64" t="e">
        <f t="shared" si="52"/>
        <v>#VALUE!</v>
      </c>
      <c r="AI147" s="64" t="e">
        <f t="shared" si="52"/>
        <v>#VALUE!</v>
      </c>
      <c r="AJ147" s="64" t="e">
        <f t="shared" si="52"/>
        <v>#VALUE!</v>
      </c>
      <c r="AK147" s="64" t="e">
        <f t="shared" si="52"/>
        <v>#VALUE!</v>
      </c>
      <c r="AL147" s="64" t="e">
        <f t="shared" si="52"/>
        <v>#VALUE!</v>
      </c>
      <c r="AM147" s="64" t="e">
        <f t="shared" si="52"/>
        <v>#VALUE!</v>
      </c>
      <c r="AN147" s="64" t="e">
        <f t="shared" si="52"/>
        <v>#VALUE!</v>
      </c>
      <c r="AO147" s="64" t="e">
        <f t="shared" si="52"/>
        <v>#VALUE!</v>
      </c>
      <c r="AP147" s="64" t="e">
        <f t="shared" si="52"/>
        <v>#VALUE!</v>
      </c>
      <c r="AQ147" s="64" t="e">
        <f t="shared" si="52"/>
        <v>#VALUE!</v>
      </c>
      <c r="AR147" s="64" t="e">
        <f t="shared" si="52"/>
        <v>#VALUE!</v>
      </c>
      <c r="AS147" s="64" t="e">
        <f t="shared" si="52"/>
        <v>#VALUE!</v>
      </c>
      <c r="AT147" s="64" t="e">
        <f t="shared" si="52"/>
        <v>#VALUE!</v>
      </c>
      <c r="AU147" s="64" t="e">
        <f t="shared" si="52"/>
        <v>#VALUE!</v>
      </c>
      <c r="AV147" s="64" t="e">
        <f t="shared" si="52"/>
        <v>#VALUE!</v>
      </c>
      <c r="AW147" s="64" t="e">
        <f t="shared" si="52"/>
        <v>#VALUE!</v>
      </c>
      <c r="AX147" s="64" t="e">
        <f t="shared" si="52"/>
        <v>#VALUE!</v>
      </c>
      <c r="AY147" s="64" t="e">
        <f t="shared" si="52"/>
        <v>#VALUE!</v>
      </c>
      <c r="AZ147" s="64" t="e">
        <f t="shared" si="52"/>
        <v>#VALUE!</v>
      </c>
      <c r="BA147" s="64" t="e">
        <f t="shared" si="52"/>
        <v>#VALUE!</v>
      </c>
      <c r="BB147" s="64" t="e">
        <f t="shared" si="52"/>
        <v>#VALUE!</v>
      </c>
      <c r="BC147" s="64" t="e">
        <f t="shared" si="52"/>
        <v>#VALUE!</v>
      </c>
      <c r="BD147" s="64" t="e">
        <f t="shared" si="52"/>
        <v>#VALUE!</v>
      </c>
      <c r="BE147" s="64" t="e">
        <f>COUNTIFS($L$11:$L$14,"HT",BE$11:BE$34,"Leave")+COUNTIFS($L$11:$L$14,"HT",BE$11:BE$34,"CL")</f>
        <v>#VALUE!</v>
      </c>
      <c r="BF147" s="45" t="e">
        <f t="shared" si="49"/>
        <v>#VALUE!</v>
      </c>
      <c r="BH147" s="55"/>
    </row>
    <row r="148" spans="1:60" x14ac:dyDescent="0.3">
      <c r="A148" s="76" t="s">
        <v>112</v>
      </c>
      <c r="C148" s="76" t="s">
        <v>107</v>
      </c>
      <c r="D148" s="76"/>
      <c r="E148" s="77" t="s">
        <v>113</v>
      </c>
      <c r="F148" s="77" t="s">
        <v>109</v>
      </c>
      <c r="G148" s="77" t="s">
        <v>110</v>
      </c>
      <c r="H148" s="69"/>
      <c r="I148" s="80"/>
      <c r="J148" s="80"/>
      <c r="K148" s="81"/>
      <c r="L148" s="72"/>
      <c r="M148" s="61"/>
      <c r="N148" s="72"/>
      <c r="O148" s="287"/>
      <c r="P148" s="288"/>
      <c r="Q148" s="289"/>
      <c r="R148" s="279" t="s">
        <v>114</v>
      </c>
      <c r="S148" s="280"/>
      <c r="T148" s="280"/>
      <c r="U148" s="280"/>
      <c r="V148" s="280"/>
      <c r="W148" s="280"/>
      <c r="X148" s="98"/>
      <c r="Y148" s="98"/>
      <c r="Z148" s="98"/>
      <c r="AA148" s="64">
        <f t="shared" ref="AA148:BD148" si="53">COUNTIF(AA11:AA121,"AU")+COUNTIF(AA11:AA121,"TR-AU")</f>
        <v>0</v>
      </c>
      <c r="AB148" s="64">
        <f t="shared" si="53"/>
        <v>0</v>
      </c>
      <c r="AC148" s="64">
        <f t="shared" si="53"/>
        <v>0</v>
      </c>
      <c r="AD148" s="64">
        <f t="shared" si="53"/>
        <v>0</v>
      </c>
      <c r="AE148" s="64">
        <f t="shared" si="53"/>
        <v>0</v>
      </c>
      <c r="AF148" s="64">
        <f t="shared" si="53"/>
        <v>0</v>
      </c>
      <c r="AG148" s="64">
        <f t="shared" si="53"/>
        <v>0</v>
      </c>
      <c r="AH148" s="64">
        <f t="shared" si="53"/>
        <v>0</v>
      </c>
      <c r="AI148" s="64">
        <f t="shared" si="53"/>
        <v>0</v>
      </c>
      <c r="AJ148" s="64">
        <f t="shared" si="53"/>
        <v>0</v>
      </c>
      <c r="AK148" s="64">
        <f t="shared" si="53"/>
        <v>0</v>
      </c>
      <c r="AL148" s="64">
        <f t="shared" si="53"/>
        <v>0</v>
      </c>
      <c r="AM148" s="64">
        <f t="shared" si="53"/>
        <v>0</v>
      </c>
      <c r="AN148" s="64">
        <f t="shared" si="53"/>
        <v>0</v>
      </c>
      <c r="AO148" s="64">
        <f t="shared" si="53"/>
        <v>0</v>
      </c>
      <c r="AP148" s="64">
        <f t="shared" si="53"/>
        <v>0</v>
      </c>
      <c r="AQ148" s="64">
        <f t="shared" si="53"/>
        <v>0</v>
      </c>
      <c r="AR148" s="64">
        <f t="shared" si="53"/>
        <v>0</v>
      </c>
      <c r="AS148" s="64">
        <f t="shared" si="53"/>
        <v>0</v>
      </c>
      <c r="AT148" s="64">
        <f t="shared" si="53"/>
        <v>0</v>
      </c>
      <c r="AU148" s="64">
        <f t="shared" si="53"/>
        <v>0</v>
      </c>
      <c r="AV148" s="64">
        <f t="shared" si="53"/>
        <v>0</v>
      </c>
      <c r="AW148" s="64">
        <f t="shared" si="53"/>
        <v>0</v>
      </c>
      <c r="AX148" s="64">
        <f t="shared" si="53"/>
        <v>0</v>
      </c>
      <c r="AY148" s="64">
        <f t="shared" si="53"/>
        <v>0</v>
      </c>
      <c r="AZ148" s="64">
        <f t="shared" si="53"/>
        <v>0</v>
      </c>
      <c r="BA148" s="64">
        <f t="shared" si="53"/>
        <v>0</v>
      </c>
      <c r="BB148" s="64">
        <f t="shared" si="53"/>
        <v>0</v>
      </c>
      <c r="BC148" s="64">
        <f t="shared" si="53"/>
        <v>0</v>
      </c>
      <c r="BD148" s="64">
        <f t="shared" si="53"/>
        <v>0</v>
      </c>
      <c r="BE148" s="64">
        <f>COUNTIF(BE11:BE34,"AU")+COUNTIF(BE11:BE34,"TR-AU")</f>
        <v>0</v>
      </c>
      <c r="BF148" s="45">
        <f t="shared" si="49"/>
        <v>0</v>
      </c>
      <c r="BH148" s="55"/>
    </row>
    <row r="149" spans="1:60" x14ac:dyDescent="0.3">
      <c r="A149" s="76" t="s">
        <v>115</v>
      </c>
      <c r="C149" s="76" t="s">
        <v>107</v>
      </c>
      <c r="D149" s="76"/>
      <c r="E149" s="77" t="s">
        <v>116</v>
      </c>
      <c r="F149" s="77" t="s">
        <v>117</v>
      </c>
      <c r="G149" s="77" t="s">
        <v>110</v>
      </c>
      <c r="H149" s="69"/>
      <c r="I149" s="80"/>
      <c r="J149" s="80"/>
      <c r="K149" s="81"/>
      <c r="L149" s="72"/>
      <c r="M149" s="61"/>
      <c r="N149" s="72"/>
      <c r="O149" s="287"/>
      <c r="P149" s="288"/>
      <c r="Q149" s="289"/>
      <c r="R149" s="279" t="s">
        <v>118</v>
      </c>
      <c r="S149" s="280"/>
      <c r="T149" s="280"/>
      <c r="U149" s="280"/>
      <c r="V149" s="280"/>
      <c r="W149" s="280"/>
      <c r="X149" s="98"/>
      <c r="Y149" s="98"/>
      <c r="Z149" s="98"/>
      <c r="AA149" s="64" t="e">
        <f t="shared" ref="AA149:BE149" si="54">AA150+(AA151/2)</f>
        <v>#VALUE!</v>
      </c>
      <c r="AB149" s="64" t="e">
        <f t="shared" si="54"/>
        <v>#VALUE!</v>
      </c>
      <c r="AC149" s="64" t="e">
        <f t="shared" si="54"/>
        <v>#VALUE!</v>
      </c>
      <c r="AD149" s="64" t="e">
        <f t="shared" si="54"/>
        <v>#VALUE!</v>
      </c>
      <c r="AE149" s="64" t="e">
        <f t="shared" si="54"/>
        <v>#VALUE!</v>
      </c>
      <c r="AF149" s="64" t="e">
        <f t="shared" si="54"/>
        <v>#VALUE!</v>
      </c>
      <c r="AG149" s="64" t="e">
        <f t="shared" si="54"/>
        <v>#VALUE!</v>
      </c>
      <c r="AH149" s="64" t="e">
        <f t="shared" si="54"/>
        <v>#VALUE!</v>
      </c>
      <c r="AI149" s="64" t="e">
        <f t="shared" si="54"/>
        <v>#VALUE!</v>
      </c>
      <c r="AJ149" s="64" t="e">
        <f t="shared" si="54"/>
        <v>#VALUE!</v>
      </c>
      <c r="AK149" s="64" t="e">
        <f t="shared" si="54"/>
        <v>#VALUE!</v>
      </c>
      <c r="AL149" s="64" t="e">
        <f t="shared" si="54"/>
        <v>#VALUE!</v>
      </c>
      <c r="AM149" s="64" t="e">
        <f t="shared" si="54"/>
        <v>#VALUE!</v>
      </c>
      <c r="AN149" s="64" t="e">
        <f t="shared" si="54"/>
        <v>#VALUE!</v>
      </c>
      <c r="AO149" s="64" t="e">
        <f t="shared" si="54"/>
        <v>#VALUE!</v>
      </c>
      <c r="AP149" s="64" t="e">
        <f t="shared" si="54"/>
        <v>#VALUE!</v>
      </c>
      <c r="AQ149" s="64" t="e">
        <f t="shared" si="54"/>
        <v>#VALUE!</v>
      </c>
      <c r="AR149" s="64" t="e">
        <f t="shared" si="54"/>
        <v>#VALUE!</v>
      </c>
      <c r="AS149" s="64" t="e">
        <f t="shared" si="54"/>
        <v>#VALUE!</v>
      </c>
      <c r="AT149" s="64" t="e">
        <f t="shared" si="54"/>
        <v>#VALUE!</v>
      </c>
      <c r="AU149" s="64" t="e">
        <f t="shared" si="54"/>
        <v>#VALUE!</v>
      </c>
      <c r="AV149" s="64" t="e">
        <f t="shared" si="54"/>
        <v>#VALUE!</v>
      </c>
      <c r="AW149" s="64" t="e">
        <f t="shared" si="54"/>
        <v>#VALUE!</v>
      </c>
      <c r="AX149" s="64" t="e">
        <f t="shared" si="54"/>
        <v>#VALUE!</v>
      </c>
      <c r="AY149" s="64" t="e">
        <f t="shared" si="54"/>
        <v>#VALUE!</v>
      </c>
      <c r="AZ149" s="64" t="e">
        <f t="shared" si="54"/>
        <v>#VALUE!</v>
      </c>
      <c r="BA149" s="64" t="e">
        <f t="shared" si="54"/>
        <v>#VALUE!</v>
      </c>
      <c r="BB149" s="64" t="e">
        <f t="shared" si="54"/>
        <v>#VALUE!</v>
      </c>
      <c r="BC149" s="64" t="e">
        <f t="shared" si="54"/>
        <v>#VALUE!</v>
      </c>
      <c r="BD149" s="64" t="e">
        <f t="shared" si="54"/>
        <v>#VALUE!</v>
      </c>
      <c r="BE149" s="64" t="e">
        <f t="shared" si="54"/>
        <v>#VALUE!</v>
      </c>
      <c r="BF149" s="75" t="e">
        <f t="shared" si="49"/>
        <v>#VALUE!</v>
      </c>
      <c r="BH149" s="55"/>
    </row>
    <row r="150" spans="1:60" x14ac:dyDescent="0.3">
      <c r="A150" s="76" t="s">
        <v>119</v>
      </c>
      <c r="C150" s="76" t="s">
        <v>107</v>
      </c>
      <c r="D150" s="76"/>
      <c r="E150" s="77" t="s">
        <v>120</v>
      </c>
      <c r="F150" s="77" t="s">
        <v>117</v>
      </c>
      <c r="G150" s="77" t="s">
        <v>110</v>
      </c>
      <c r="H150" s="69"/>
      <c r="I150" s="80"/>
      <c r="J150" s="80"/>
      <c r="K150" s="81"/>
      <c r="L150" s="72"/>
      <c r="M150" s="61"/>
      <c r="N150" s="72"/>
      <c r="O150" s="287"/>
      <c r="P150" s="288"/>
      <c r="Q150" s="289"/>
      <c r="R150" s="279" t="s">
        <v>121</v>
      </c>
      <c r="S150" s="280"/>
      <c r="T150" s="280"/>
      <c r="U150" s="280"/>
      <c r="V150" s="280"/>
      <c r="W150" s="280"/>
      <c r="X150" s="98"/>
      <c r="Y150" s="98"/>
      <c r="Z150" s="98"/>
      <c r="AA150" s="64" t="e">
        <f t="shared" ref="AA150:BD150" si="55">COUNTIFS($L$11:$L$96,"FT",AA$11:AA$121,"AU")+COUNTIFS($L$11:$L$96,"FT",AA$11:AA$121,"TR-AU")</f>
        <v>#VALUE!</v>
      </c>
      <c r="AB150" s="64" t="e">
        <f t="shared" si="55"/>
        <v>#VALUE!</v>
      </c>
      <c r="AC150" s="64" t="e">
        <f t="shared" si="55"/>
        <v>#VALUE!</v>
      </c>
      <c r="AD150" s="64" t="e">
        <f t="shared" si="55"/>
        <v>#VALUE!</v>
      </c>
      <c r="AE150" s="64" t="e">
        <f t="shared" si="55"/>
        <v>#VALUE!</v>
      </c>
      <c r="AF150" s="64" t="e">
        <f t="shared" si="55"/>
        <v>#VALUE!</v>
      </c>
      <c r="AG150" s="64" t="e">
        <f t="shared" si="55"/>
        <v>#VALUE!</v>
      </c>
      <c r="AH150" s="64" t="e">
        <f t="shared" si="55"/>
        <v>#VALUE!</v>
      </c>
      <c r="AI150" s="64" t="e">
        <f t="shared" si="55"/>
        <v>#VALUE!</v>
      </c>
      <c r="AJ150" s="64" t="e">
        <f t="shared" si="55"/>
        <v>#VALUE!</v>
      </c>
      <c r="AK150" s="64" t="e">
        <f t="shared" si="55"/>
        <v>#VALUE!</v>
      </c>
      <c r="AL150" s="64" t="e">
        <f t="shared" si="55"/>
        <v>#VALUE!</v>
      </c>
      <c r="AM150" s="64" t="e">
        <f t="shared" si="55"/>
        <v>#VALUE!</v>
      </c>
      <c r="AN150" s="64" t="e">
        <f t="shared" si="55"/>
        <v>#VALUE!</v>
      </c>
      <c r="AO150" s="64" t="e">
        <f t="shared" si="55"/>
        <v>#VALUE!</v>
      </c>
      <c r="AP150" s="64" t="e">
        <f t="shared" si="55"/>
        <v>#VALUE!</v>
      </c>
      <c r="AQ150" s="64" t="e">
        <f t="shared" si="55"/>
        <v>#VALUE!</v>
      </c>
      <c r="AR150" s="64" t="e">
        <f t="shared" si="55"/>
        <v>#VALUE!</v>
      </c>
      <c r="AS150" s="64" t="e">
        <f t="shared" si="55"/>
        <v>#VALUE!</v>
      </c>
      <c r="AT150" s="64" t="e">
        <f t="shared" si="55"/>
        <v>#VALUE!</v>
      </c>
      <c r="AU150" s="64" t="e">
        <f t="shared" si="55"/>
        <v>#VALUE!</v>
      </c>
      <c r="AV150" s="64" t="e">
        <f t="shared" si="55"/>
        <v>#VALUE!</v>
      </c>
      <c r="AW150" s="64" t="e">
        <f t="shared" si="55"/>
        <v>#VALUE!</v>
      </c>
      <c r="AX150" s="64" t="e">
        <f t="shared" si="55"/>
        <v>#VALUE!</v>
      </c>
      <c r="AY150" s="64" t="e">
        <f t="shared" si="55"/>
        <v>#VALUE!</v>
      </c>
      <c r="AZ150" s="64" t="e">
        <f t="shared" si="55"/>
        <v>#VALUE!</v>
      </c>
      <c r="BA150" s="64" t="e">
        <f t="shared" si="55"/>
        <v>#VALUE!</v>
      </c>
      <c r="BB150" s="64" t="e">
        <f t="shared" si="55"/>
        <v>#VALUE!</v>
      </c>
      <c r="BC150" s="64" t="e">
        <f t="shared" si="55"/>
        <v>#VALUE!</v>
      </c>
      <c r="BD150" s="64" t="e">
        <f t="shared" si="55"/>
        <v>#VALUE!</v>
      </c>
      <c r="BE150" s="64" t="e">
        <f>COUNTIFS($L$11:$L$14,"FT",BE$11:BE$34,"AU")+COUNTIFS($L$11:$L$14,"FT",BE$11:BE$34,"TR-AU")</f>
        <v>#VALUE!</v>
      </c>
      <c r="BF150" s="45" t="e">
        <f t="shared" si="49"/>
        <v>#VALUE!</v>
      </c>
      <c r="BH150" s="55"/>
    </row>
    <row r="151" spans="1:60" x14ac:dyDescent="0.3">
      <c r="A151" s="76" t="s">
        <v>122</v>
      </c>
      <c r="C151" s="76" t="s">
        <v>107</v>
      </c>
      <c r="D151" s="76"/>
      <c r="E151" s="77" t="s">
        <v>123</v>
      </c>
      <c r="F151" s="77" t="s">
        <v>124</v>
      </c>
      <c r="G151" s="77" t="s">
        <v>110</v>
      </c>
      <c r="H151" s="69"/>
      <c r="I151" s="80"/>
      <c r="J151" s="80"/>
      <c r="K151" s="81"/>
      <c r="L151" s="72"/>
      <c r="M151" s="61"/>
      <c r="N151" s="72"/>
      <c r="O151" s="287"/>
      <c r="P151" s="288"/>
      <c r="Q151" s="289"/>
      <c r="R151" s="279" t="s">
        <v>125</v>
      </c>
      <c r="S151" s="280"/>
      <c r="T151" s="280"/>
      <c r="U151" s="280"/>
      <c r="V151" s="280"/>
      <c r="W151" s="280"/>
      <c r="X151" s="98"/>
      <c r="Y151" s="98"/>
      <c r="Z151" s="98"/>
      <c r="AA151" s="64" t="e">
        <f t="shared" ref="AA151:BD151" si="56">COUNTIFS($L$11:$L$96,"HT",AA$11:AA$121,"AU")+COUNTIFS($L$11:$L$96,"HT",AA$11:AA$121,"TR-AU")</f>
        <v>#VALUE!</v>
      </c>
      <c r="AB151" s="64" t="e">
        <f t="shared" si="56"/>
        <v>#VALUE!</v>
      </c>
      <c r="AC151" s="64" t="e">
        <f t="shared" si="56"/>
        <v>#VALUE!</v>
      </c>
      <c r="AD151" s="64" t="e">
        <f t="shared" si="56"/>
        <v>#VALUE!</v>
      </c>
      <c r="AE151" s="64" t="e">
        <f t="shared" si="56"/>
        <v>#VALUE!</v>
      </c>
      <c r="AF151" s="64" t="e">
        <f t="shared" si="56"/>
        <v>#VALUE!</v>
      </c>
      <c r="AG151" s="64" t="e">
        <f t="shared" si="56"/>
        <v>#VALUE!</v>
      </c>
      <c r="AH151" s="64" t="e">
        <f t="shared" si="56"/>
        <v>#VALUE!</v>
      </c>
      <c r="AI151" s="64" t="e">
        <f t="shared" si="56"/>
        <v>#VALUE!</v>
      </c>
      <c r="AJ151" s="64" t="e">
        <f t="shared" si="56"/>
        <v>#VALUE!</v>
      </c>
      <c r="AK151" s="64" t="e">
        <f t="shared" si="56"/>
        <v>#VALUE!</v>
      </c>
      <c r="AL151" s="64" t="e">
        <f t="shared" si="56"/>
        <v>#VALUE!</v>
      </c>
      <c r="AM151" s="64" t="e">
        <f t="shared" si="56"/>
        <v>#VALUE!</v>
      </c>
      <c r="AN151" s="64" t="e">
        <f t="shared" si="56"/>
        <v>#VALUE!</v>
      </c>
      <c r="AO151" s="64" t="e">
        <f t="shared" si="56"/>
        <v>#VALUE!</v>
      </c>
      <c r="AP151" s="64" t="e">
        <f t="shared" si="56"/>
        <v>#VALUE!</v>
      </c>
      <c r="AQ151" s="64" t="e">
        <f t="shared" si="56"/>
        <v>#VALUE!</v>
      </c>
      <c r="AR151" s="64" t="e">
        <f t="shared" si="56"/>
        <v>#VALUE!</v>
      </c>
      <c r="AS151" s="64" t="e">
        <f t="shared" si="56"/>
        <v>#VALUE!</v>
      </c>
      <c r="AT151" s="64" t="e">
        <f t="shared" si="56"/>
        <v>#VALUE!</v>
      </c>
      <c r="AU151" s="64" t="e">
        <f t="shared" si="56"/>
        <v>#VALUE!</v>
      </c>
      <c r="AV151" s="64" t="e">
        <f t="shared" si="56"/>
        <v>#VALUE!</v>
      </c>
      <c r="AW151" s="64" t="e">
        <f t="shared" si="56"/>
        <v>#VALUE!</v>
      </c>
      <c r="AX151" s="64" t="e">
        <f t="shared" si="56"/>
        <v>#VALUE!</v>
      </c>
      <c r="AY151" s="64" t="e">
        <f t="shared" si="56"/>
        <v>#VALUE!</v>
      </c>
      <c r="AZ151" s="64" t="e">
        <f t="shared" si="56"/>
        <v>#VALUE!</v>
      </c>
      <c r="BA151" s="64" t="e">
        <f t="shared" si="56"/>
        <v>#VALUE!</v>
      </c>
      <c r="BB151" s="64" t="e">
        <f t="shared" si="56"/>
        <v>#VALUE!</v>
      </c>
      <c r="BC151" s="64" t="e">
        <f t="shared" si="56"/>
        <v>#VALUE!</v>
      </c>
      <c r="BD151" s="64" t="e">
        <f t="shared" si="56"/>
        <v>#VALUE!</v>
      </c>
      <c r="BE151" s="64" t="e">
        <f>COUNTIFS($L$11:$L$14,"HT",BE$11:BE$34,"AU")+COUNTIFS($L$11:$L$14,"HT",BE$11:BE$34,"TR-AU")</f>
        <v>#VALUE!</v>
      </c>
      <c r="BF151" s="45" t="e">
        <f t="shared" si="49"/>
        <v>#VALUE!</v>
      </c>
      <c r="BH151" s="55"/>
    </row>
    <row r="152" spans="1:60" x14ac:dyDescent="0.3">
      <c r="A152" s="76" t="s">
        <v>126</v>
      </c>
      <c r="C152" s="76" t="s">
        <v>107</v>
      </c>
      <c r="D152" s="76"/>
      <c r="E152" s="77" t="s">
        <v>127</v>
      </c>
      <c r="F152" s="77" t="s">
        <v>124</v>
      </c>
      <c r="G152" s="77" t="s">
        <v>110</v>
      </c>
      <c r="H152" s="69"/>
      <c r="I152" s="80"/>
      <c r="J152" s="80"/>
      <c r="K152" s="81"/>
      <c r="L152" s="72"/>
      <c r="M152" s="61"/>
      <c r="N152" s="72"/>
      <c r="O152" s="287"/>
      <c r="P152" s="288"/>
      <c r="Q152" s="289"/>
      <c r="R152" s="279" t="s">
        <v>128</v>
      </c>
      <c r="S152" s="280"/>
      <c r="T152" s="280"/>
      <c r="U152" s="280"/>
      <c r="V152" s="280"/>
      <c r="W152" s="280"/>
      <c r="X152" s="98"/>
      <c r="Y152" s="98"/>
      <c r="Z152" s="98"/>
      <c r="AA152" s="64">
        <f t="shared" ref="AA152:BD152" si="57">COUNTIF(AA11:AA121,"A")+COUNTIF(AA11:AA121,"SL")</f>
        <v>1</v>
      </c>
      <c r="AB152" s="64">
        <f t="shared" si="57"/>
        <v>0</v>
      </c>
      <c r="AC152" s="64">
        <f t="shared" si="57"/>
        <v>1</v>
      </c>
      <c r="AD152" s="64">
        <f t="shared" si="57"/>
        <v>0</v>
      </c>
      <c r="AE152" s="64">
        <f t="shared" si="57"/>
        <v>0</v>
      </c>
      <c r="AF152" s="64">
        <f t="shared" si="57"/>
        <v>0</v>
      </c>
      <c r="AG152" s="64">
        <f t="shared" si="57"/>
        <v>1</v>
      </c>
      <c r="AH152" s="64">
        <f t="shared" si="57"/>
        <v>0</v>
      </c>
      <c r="AI152" s="64">
        <f t="shared" si="57"/>
        <v>1</v>
      </c>
      <c r="AJ152" s="64">
        <f t="shared" si="57"/>
        <v>1</v>
      </c>
      <c r="AK152" s="64">
        <f t="shared" si="57"/>
        <v>0</v>
      </c>
      <c r="AL152" s="64">
        <f t="shared" si="57"/>
        <v>0</v>
      </c>
      <c r="AM152" s="64">
        <f t="shared" si="57"/>
        <v>2</v>
      </c>
      <c r="AN152" s="64">
        <f t="shared" si="57"/>
        <v>1</v>
      </c>
      <c r="AO152" s="64">
        <f t="shared" si="57"/>
        <v>0</v>
      </c>
      <c r="AP152" s="64">
        <f t="shared" si="57"/>
        <v>0</v>
      </c>
      <c r="AQ152" s="64">
        <f t="shared" si="57"/>
        <v>0</v>
      </c>
      <c r="AR152" s="64">
        <f t="shared" si="57"/>
        <v>0</v>
      </c>
      <c r="AS152" s="64">
        <f t="shared" si="57"/>
        <v>0</v>
      </c>
      <c r="AT152" s="64">
        <f t="shared" si="57"/>
        <v>3</v>
      </c>
      <c r="AU152" s="64">
        <f t="shared" si="57"/>
        <v>0</v>
      </c>
      <c r="AV152" s="64">
        <f t="shared" si="57"/>
        <v>0</v>
      </c>
      <c r="AW152" s="64">
        <f t="shared" si="57"/>
        <v>0</v>
      </c>
      <c r="AX152" s="64">
        <f t="shared" si="57"/>
        <v>0</v>
      </c>
      <c r="AY152" s="64">
        <f t="shared" si="57"/>
        <v>0</v>
      </c>
      <c r="AZ152" s="64">
        <f t="shared" si="57"/>
        <v>0</v>
      </c>
      <c r="BA152" s="64">
        <f t="shared" si="57"/>
        <v>3</v>
      </c>
      <c r="BB152" s="64">
        <f t="shared" si="57"/>
        <v>2</v>
      </c>
      <c r="BC152" s="64">
        <f t="shared" si="57"/>
        <v>0</v>
      </c>
      <c r="BD152" s="64">
        <f t="shared" si="57"/>
        <v>0</v>
      </c>
      <c r="BE152" s="64">
        <f>COUNTIF(BE11:BE34,"A")+COUNTIF(BE11:BE34,"SL")</f>
        <v>0</v>
      </c>
      <c r="BF152" s="45">
        <f t="shared" si="49"/>
        <v>16</v>
      </c>
      <c r="BG152" s="78">
        <f>(BF152+BF156)-R124</f>
        <v>-1</v>
      </c>
      <c r="BH152" s="55"/>
    </row>
    <row r="153" spans="1:60" x14ac:dyDescent="0.3">
      <c r="A153" s="76" t="s">
        <v>129</v>
      </c>
      <c r="C153" s="76" t="s">
        <v>107</v>
      </c>
      <c r="D153" s="76"/>
      <c r="E153" s="77" t="s">
        <v>29</v>
      </c>
      <c r="F153" s="77" t="s">
        <v>130</v>
      </c>
      <c r="G153" s="77" t="s">
        <v>110</v>
      </c>
      <c r="H153" s="69"/>
      <c r="I153" s="80"/>
      <c r="J153" s="80"/>
      <c r="K153" s="81"/>
      <c r="L153" s="72"/>
      <c r="M153" s="61"/>
      <c r="N153" s="72"/>
      <c r="O153" s="287"/>
      <c r="P153" s="288"/>
      <c r="Q153" s="289"/>
      <c r="R153" s="279" t="s">
        <v>131</v>
      </c>
      <c r="S153" s="280"/>
      <c r="T153" s="280"/>
      <c r="U153" s="280"/>
      <c r="V153" s="280"/>
      <c r="W153" s="280"/>
      <c r="X153" s="98"/>
      <c r="Y153" s="98"/>
      <c r="Z153" s="98"/>
      <c r="AA153" s="74" t="e">
        <f t="shared" ref="AA153:BE153" si="58">AA154+(AA155/2)</f>
        <v>#VALUE!</v>
      </c>
      <c r="AB153" s="74" t="e">
        <f t="shared" si="58"/>
        <v>#VALUE!</v>
      </c>
      <c r="AC153" s="74" t="e">
        <f t="shared" si="58"/>
        <v>#VALUE!</v>
      </c>
      <c r="AD153" s="74" t="e">
        <f t="shared" si="58"/>
        <v>#VALUE!</v>
      </c>
      <c r="AE153" s="74" t="e">
        <f t="shared" si="58"/>
        <v>#VALUE!</v>
      </c>
      <c r="AF153" s="74" t="e">
        <f t="shared" si="58"/>
        <v>#VALUE!</v>
      </c>
      <c r="AG153" s="74" t="e">
        <f t="shared" si="58"/>
        <v>#VALUE!</v>
      </c>
      <c r="AH153" s="74" t="e">
        <f t="shared" si="58"/>
        <v>#VALUE!</v>
      </c>
      <c r="AI153" s="74" t="e">
        <f t="shared" si="58"/>
        <v>#VALUE!</v>
      </c>
      <c r="AJ153" s="74" t="e">
        <f t="shared" si="58"/>
        <v>#VALUE!</v>
      </c>
      <c r="AK153" s="74" t="e">
        <f t="shared" si="58"/>
        <v>#VALUE!</v>
      </c>
      <c r="AL153" s="74" t="e">
        <f t="shared" si="58"/>
        <v>#VALUE!</v>
      </c>
      <c r="AM153" s="74" t="e">
        <f t="shared" si="58"/>
        <v>#VALUE!</v>
      </c>
      <c r="AN153" s="74" t="e">
        <f t="shared" si="58"/>
        <v>#VALUE!</v>
      </c>
      <c r="AO153" s="74" t="e">
        <f t="shared" si="58"/>
        <v>#VALUE!</v>
      </c>
      <c r="AP153" s="74" t="e">
        <f t="shared" si="58"/>
        <v>#VALUE!</v>
      </c>
      <c r="AQ153" s="74" t="e">
        <f t="shared" si="58"/>
        <v>#VALUE!</v>
      </c>
      <c r="AR153" s="74" t="e">
        <f t="shared" si="58"/>
        <v>#VALUE!</v>
      </c>
      <c r="AS153" s="74" t="e">
        <f t="shared" si="58"/>
        <v>#VALUE!</v>
      </c>
      <c r="AT153" s="74" t="e">
        <f t="shared" si="58"/>
        <v>#VALUE!</v>
      </c>
      <c r="AU153" s="74" t="e">
        <f t="shared" si="58"/>
        <v>#VALUE!</v>
      </c>
      <c r="AV153" s="74" t="e">
        <f t="shared" si="58"/>
        <v>#VALUE!</v>
      </c>
      <c r="AW153" s="74" t="e">
        <f t="shared" si="58"/>
        <v>#VALUE!</v>
      </c>
      <c r="AX153" s="74" t="e">
        <f t="shared" si="58"/>
        <v>#VALUE!</v>
      </c>
      <c r="AY153" s="74" t="e">
        <f t="shared" si="58"/>
        <v>#VALUE!</v>
      </c>
      <c r="AZ153" s="74" t="e">
        <f t="shared" si="58"/>
        <v>#VALUE!</v>
      </c>
      <c r="BA153" s="74" t="e">
        <f t="shared" si="58"/>
        <v>#VALUE!</v>
      </c>
      <c r="BB153" s="74" t="e">
        <f t="shared" si="58"/>
        <v>#VALUE!</v>
      </c>
      <c r="BC153" s="74" t="e">
        <f t="shared" si="58"/>
        <v>#VALUE!</v>
      </c>
      <c r="BD153" s="74" t="e">
        <f t="shared" si="58"/>
        <v>#VALUE!</v>
      </c>
      <c r="BE153" s="74" t="e">
        <f t="shared" si="58"/>
        <v>#VALUE!</v>
      </c>
      <c r="BF153" s="75" t="e">
        <f t="shared" si="49"/>
        <v>#VALUE!</v>
      </c>
      <c r="BH153" s="55"/>
    </row>
    <row r="154" spans="1:60" x14ac:dyDescent="0.3">
      <c r="A154" s="76" t="s">
        <v>132</v>
      </c>
      <c r="C154" s="76" t="s">
        <v>107</v>
      </c>
      <c r="D154" s="76"/>
      <c r="E154" s="77" t="s">
        <v>133</v>
      </c>
      <c r="F154" s="77" t="s">
        <v>130</v>
      </c>
      <c r="G154" s="77" t="s">
        <v>134</v>
      </c>
      <c r="H154" s="69"/>
      <c r="I154" s="80"/>
      <c r="J154" s="80"/>
      <c r="K154" s="81"/>
      <c r="L154" s="72"/>
      <c r="M154" s="61"/>
      <c r="N154" s="72"/>
      <c r="O154" s="287"/>
      <c r="P154" s="288"/>
      <c r="Q154" s="289"/>
      <c r="R154" s="279" t="s">
        <v>122</v>
      </c>
      <c r="S154" s="280"/>
      <c r="T154" s="280"/>
      <c r="U154" s="280"/>
      <c r="V154" s="280"/>
      <c r="W154" s="280"/>
      <c r="X154" s="98"/>
      <c r="Y154" s="98"/>
      <c r="Z154" s="98"/>
      <c r="AA154" s="64" t="e">
        <f t="shared" ref="AA154:BD154" si="59">COUNTIFS($L$11:$L$96,"FT",AA$11:AA$121,"A")+COUNTIFS($L$11:$L$96,"FT",AA$11:AA$121,"SL")</f>
        <v>#VALUE!</v>
      </c>
      <c r="AB154" s="64" t="e">
        <f t="shared" si="59"/>
        <v>#VALUE!</v>
      </c>
      <c r="AC154" s="64" t="e">
        <f t="shared" si="59"/>
        <v>#VALUE!</v>
      </c>
      <c r="AD154" s="64" t="e">
        <f t="shared" si="59"/>
        <v>#VALUE!</v>
      </c>
      <c r="AE154" s="64" t="e">
        <f t="shared" si="59"/>
        <v>#VALUE!</v>
      </c>
      <c r="AF154" s="64" t="e">
        <f t="shared" si="59"/>
        <v>#VALUE!</v>
      </c>
      <c r="AG154" s="64" t="e">
        <f t="shared" si="59"/>
        <v>#VALUE!</v>
      </c>
      <c r="AH154" s="64" t="e">
        <f t="shared" si="59"/>
        <v>#VALUE!</v>
      </c>
      <c r="AI154" s="64" t="e">
        <f t="shared" si="59"/>
        <v>#VALUE!</v>
      </c>
      <c r="AJ154" s="64" t="e">
        <f t="shared" si="59"/>
        <v>#VALUE!</v>
      </c>
      <c r="AK154" s="64" t="e">
        <f t="shared" si="59"/>
        <v>#VALUE!</v>
      </c>
      <c r="AL154" s="64" t="e">
        <f t="shared" si="59"/>
        <v>#VALUE!</v>
      </c>
      <c r="AM154" s="64" t="e">
        <f t="shared" si="59"/>
        <v>#VALUE!</v>
      </c>
      <c r="AN154" s="64" t="e">
        <f t="shared" si="59"/>
        <v>#VALUE!</v>
      </c>
      <c r="AO154" s="64" t="e">
        <f t="shared" si="59"/>
        <v>#VALUE!</v>
      </c>
      <c r="AP154" s="64" t="e">
        <f t="shared" si="59"/>
        <v>#VALUE!</v>
      </c>
      <c r="AQ154" s="64" t="e">
        <f t="shared" si="59"/>
        <v>#VALUE!</v>
      </c>
      <c r="AR154" s="64" t="e">
        <f t="shared" si="59"/>
        <v>#VALUE!</v>
      </c>
      <c r="AS154" s="64" t="e">
        <f t="shared" si="59"/>
        <v>#VALUE!</v>
      </c>
      <c r="AT154" s="64" t="e">
        <f t="shared" si="59"/>
        <v>#VALUE!</v>
      </c>
      <c r="AU154" s="64" t="e">
        <f t="shared" si="59"/>
        <v>#VALUE!</v>
      </c>
      <c r="AV154" s="64" t="e">
        <f t="shared" si="59"/>
        <v>#VALUE!</v>
      </c>
      <c r="AW154" s="64" t="e">
        <f t="shared" si="59"/>
        <v>#VALUE!</v>
      </c>
      <c r="AX154" s="64" t="e">
        <f t="shared" si="59"/>
        <v>#VALUE!</v>
      </c>
      <c r="AY154" s="64" t="e">
        <f t="shared" si="59"/>
        <v>#VALUE!</v>
      </c>
      <c r="AZ154" s="64" t="e">
        <f t="shared" si="59"/>
        <v>#VALUE!</v>
      </c>
      <c r="BA154" s="64" t="e">
        <f t="shared" si="59"/>
        <v>#VALUE!</v>
      </c>
      <c r="BB154" s="64" t="e">
        <f t="shared" si="59"/>
        <v>#VALUE!</v>
      </c>
      <c r="BC154" s="64" t="e">
        <f t="shared" si="59"/>
        <v>#VALUE!</v>
      </c>
      <c r="BD154" s="64" t="e">
        <f t="shared" si="59"/>
        <v>#VALUE!</v>
      </c>
      <c r="BE154" s="64" t="e">
        <f>COUNTIFS($L$11:$L$14,"FT",BE$11:BE$34,"A")+COUNTIFS($L$11:$L$14,"FT",BE$11:BE$34,"SL")</f>
        <v>#VALUE!</v>
      </c>
      <c r="BF154" s="45" t="e">
        <f t="shared" si="49"/>
        <v>#VALUE!</v>
      </c>
      <c r="BH154" s="55"/>
    </row>
    <row r="155" spans="1:60" x14ac:dyDescent="0.3">
      <c r="A155" s="76" t="s">
        <v>135</v>
      </c>
      <c r="C155" s="76" t="s">
        <v>107</v>
      </c>
      <c r="D155" s="76"/>
      <c r="E155" s="77" t="s">
        <v>136</v>
      </c>
      <c r="F155" s="77" t="s">
        <v>130</v>
      </c>
      <c r="G155" s="77" t="s">
        <v>134</v>
      </c>
      <c r="H155" s="69"/>
      <c r="I155" s="80"/>
      <c r="J155" s="80"/>
      <c r="K155" s="81"/>
      <c r="L155" s="72"/>
      <c r="M155" s="61"/>
      <c r="N155" s="72"/>
      <c r="O155" s="287"/>
      <c r="P155" s="288"/>
      <c r="Q155" s="289"/>
      <c r="R155" s="279" t="s">
        <v>137</v>
      </c>
      <c r="S155" s="280"/>
      <c r="T155" s="280"/>
      <c r="U155" s="280"/>
      <c r="V155" s="280"/>
      <c r="W155" s="280"/>
      <c r="X155" s="98"/>
      <c r="Y155" s="98"/>
      <c r="Z155" s="98"/>
      <c r="AA155" s="64" t="e">
        <f t="shared" ref="AA155:BD155" si="60">COUNTIFS($L$11:$L$96,"HT",AA$11:AA$121,"A")+COUNTIFS($L$11:$L$96,"HT",AA$11:AA$121,"SL")</f>
        <v>#VALUE!</v>
      </c>
      <c r="AB155" s="64" t="e">
        <f t="shared" si="60"/>
        <v>#VALUE!</v>
      </c>
      <c r="AC155" s="64" t="e">
        <f t="shared" si="60"/>
        <v>#VALUE!</v>
      </c>
      <c r="AD155" s="64" t="e">
        <f t="shared" si="60"/>
        <v>#VALUE!</v>
      </c>
      <c r="AE155" s="64" t="e">
        <f t="shared" si="60"/>
        <v>#VALUE!</v>
      </c>
      <c r="AF155" s="64" t="e">
        <f t="shared" si="60"/>
        <v>#VALUE!</v>
      </c>
      <c r="AG155" s="64" t="e">
        <f t="shared" si="60"/>
        <v>#VALUE!</v>
      </c>
      <c r="AH155" s="64" t="e">
        <f t="shared" si="60"/>
        <v>#VALUE!</v>
      </c>
      <c r="AI155" s="64" t="e">
        <f t="shared" si="60"/>
        <v>#VALUE!</v>
      </c>
      <c r="AJ155" s="64" t="e">
        <f t="shared" si="60"/>
        <v>#VALUE!</v>
      </c>
      <c r="AK155" s="64" t="e">
        <f t="shared" si="60"/>
        <v>#VALUE!</v>
      </c>
      <c r="AL155" s="64" t="e">
        <f t="shared" si="60"/>
        <v>#VALUE!</v>
      </c>
      <c r="AM155" s="64" t="e">
        <f t="shared" si="60"/>
        <v>#VALUE!</v>
      </c>
      <c r="AN155" s="64" t="e">
        <f t="shared" si="60"/>
        <v>#VALUE!</v>
      </c>
      <c r="AO155" s="64" t="e">
        <f t="shared" si="60"/>
        <v>#VALUE!</v>
      </c>
      <c r="AP155" s="64" t="e">
        <f t="shared" si="60"/>
        <v>#VALUE!</v>
      </c>
      <c r="AQ155" s="64" t="e">
        <f t="shared" si="60"/>
        <v>#VALUE!</v>
      </c>
      <c r="AR155" s="64" t="e">
        <f t="shared" si="60"/>
        <v>#VALUE!</v>
      </c>
      <c r="AS155" s="64" t="e">
        <f t="shared" si="60"/>
        <v>#VALUE!</v>
      </c>
      <c r="AT155" s="64" t="e">
        <f t="shared" si="60"/>
        <v>#VALUE!</v>
      </c>
      <c r="AU155" s="64" t="e">
        <f t="shared" si="60"/>
        <v>#VALUE!</v>
      </c>
      <c r="AV155" s="64" t="e">
        <f t="shared" si="60"/>
        <v>#VALUE!</v>
      </c>
      <c r="AW155" s="64" t="e">
        <f t="shared" si="60"/>
        <v>#VALUE!</v>
      </c>
      <c r="AX155" s="64" t="e">
        <f t="shared" si="60"/>
        <v>#VALUE!</v>
      </c>
      <c r="AY155" s="64" t="e">
        <f t="shared" si="60"/>
        <v>#VALUE!</v>
      </c>
      <c r="AZ155" s="64" t="e">
        <f t="shared" si="60"/>
        <v>#VALUE!</v>
      </c>
      <c r="BA155" s="64" t="e">
        <f t="shared" si="60"/>
        <v>#VALUE!</v>
      </c>
      <c r="BB155" s="64" t="e">
        <f t="shared" si="60"/>
        <v>#VALUE!</v>
      </c>
      <c r="BC155" s="64" t="e">
        <f t="shared" si="60"/>
        <v>#VALUE!</v>
      </c>
      <c r="BD155" s="64" t="e">
        <f t="shared" si="60"/>
        <v>#VALUE!</v>
      </c>
      <c r="BE155" s="64" t="e">
        <f>COUNTIFS($L$11:$L$14,"HT",BE$11:BE$34,"A")+COUNTIFS($L$11:$L$14,"HT",BE$11:BE$34,"SL")</f>
        <v>#VALUE!</v>
      </c>
      <c r="BF155" s="45" t="e">
        <f t="shared" si="49"/>
        <v>#VALUE!</v>
      </c>
      <c r="BH155" s="55"/>
    </row>
    <row r="156" spans="1:60" x14ac:dyDescent="0.3">
      <c r="A156" s="76" t="s">
        <v>138</v>
      </c>
      <c r="C156" s="76" t="s">
        <v>107</v>
      </c>
      <c r="D156" s="76"/>
      <c r="E156" s="77" t="s">
        <v>139</v>
      </c>
      <c r="F156" s="77" t="s">
        <v>130</v>
      </c>
      <c r="G156" s="77" t="s">
        <v>110</v>
      </c>
      <c r="H156" s="69"/>
      <c r="I156" s="82"/>
      <c r="J156" s="80"/>
      <c r="K156" s="81"/>
      <c r="L156" s="72"/>
      <c r="M156" s="61"/>
      <c r="N156" s="72"/>
      <c r="O156" s="287"/>
      <c r="P156" s="288"/>
      <c r="Q156" s="289"/>
      <c r="R156" s="279" t="s">
        <v>140</v>
      </c>
      <c r="S156" s="280"/>
      <c r="T156" s="280"/>
      <c r="U156" s="280"/>
      <c r="V156" s="280"/>
      <c r="W156" s="280"/>
      <c r="X156" s="98"/>
      <c r="Y156" s="98"/>
      <c r="Z156" s="98"/>
      <c r="AA156" s="64">
        <f t="shared" ref="AA156:BD156" si="61">COUNTIF(AA11:AA121,"U")+COUNTIF(AA11:AA121,"UC")+COUNTIF(AA11:AA121,"NCNS")+COUNTIF(AA11:AA121,"TR-U")+COUNTIF(AA11:AA121,"TR-UC")+COUNTIF(AA11:AA121,"TR-NCNS")</f>
        <v>4</v>
      </c>
      <c r="AB156" s="64">
        <f t="shared" si="61"/>
        <v>5</v>
      </c>
      <c r="AC156" s="64">
        <f t="shared" si="61"/>
        <v>4</v>
      </c>
      <c r="AD156" s="64">
        <f t="shared" si="61"/>
        <v>1</v>
      </c>
      <c r="AE156" s="64">
        <f t="shared" si="61"/>
        <v>1</v>
      </c>
      <c r="AF156" s="64">
        <f t="shared" si="61"/>
        <v>2</v>
      </c>
      <c r="AG156" s="64">
        <f t="shared" si="61"/>
        <v>9</v>
      </c>
      <c r="AH156" s="64">
        <f t="shared" si="61"/>
        <v>3</v>
      </c>
      <c r="AI156" s="64">
        <f t="shared" si="61"/>
        <v>1</v>
      </c>
      <c r="AJ156" s="64">
        <f t="shared" si="61"/>
        <v>2</v>
      </c>
      <c r="AK156" s="64">
        <f t="shared" si="61"/>
        <v>2</v>
      </c>
      <c r="AL156" s="64">
        <f t="shared" si="61"/>
        <v>2</v>
      </c>
      <c r="AM156" s="64">
        <f t="shared" si="61"/>
        <v>4</v>
      </c>
      <c r="AN156" s="64">
        <f t="shared" si="61"/>
        <v>2</v>
      </c>
      <c r="AO156" s="64">
        <f t="shared" si="61"/>
        <v>3</v>
      </c>
      <c r="AP156" s="64">
        <f t="shared" si="61"/>
        <v>3</v>
      </c>
      <c r="AQ156" s="64">
        <f t="shared" si="61"/>
        <v>3</v>
      </c>
      <c r="AR156" s="64">
        <f t="shared" si="61"/>
        <v>2</v>
      </c>
      <c r="AS156" s="64">
        <f t="shared" si="61"/>
        <v>2</v>
      </c>
      <c r="AT156" s="64">
        <f t="shared" si="61"/>
        <v>3</v>
      </c>
      <c r="AU156" s="64">
        <f t="shared" si="61"/>
        <v>2</v>
      </c>
      <c r="AV156" s="64">
        <f t="shared" si="61"/>
        <v>4</v>
      </c>
      <c r="AW156" s="64">
        <f t="shared" si="61"/>
        <v>2</v>
      </c>
      <c r="AX156" s="64">
        <f t="shared" si="61"/>
        <v>3</v>
      </c>
      <c r="AY156" s="64">
        <f t="shared" si="61"/>
        <v>2</v>
      </c>
      <c r="AZ156" s="64">
        <f t="shared" si="61"/>
        <v>2</v>
      </c>
      <c r="BA156" s="64">
        <f t="shared" si="61"/>
        <v>5</v>
      </c>
      <c r="BB156" s="64">
        <f t="shared" si="61"/>
        <v>6</v>
      </c>
      <c r="BC156" s="64">
        <f t="shared" si="61"/>
        <v>3</v>
      </c>
      <c r="BD156" s="64">
        <f t="shared" si="61"/>
        <v>3</v>
      </c>
      <c r="BE156" s="64">
        <f>COUNTIF(BE11:BE34,"U")+COUNTIF(BE11:BE34,"UC")+COUNTIF(BE11:BE34,"NCNS")+COUNTIF(BE11:BE34,"TR-U")+COUNTIF(BE11:BE34,"TR-UC")+COUNTIF(BE11:BE34,"TR-NCNS")</f>
        <v>0</v>
      </c>
      <c r="BF156" s="45">
        <f t="shared" si="49"/>
        <v>90</v>
      </c>
      <c r="BH156" s="55"/>
    </row>
    <row r="157" spans="1:60" x14ac:dyDescent="0.3">
      <c r="A157" s="76" t="s">
        <v>141</v>
      </c>
      <c r="C157" s="76" t="s">
        <v>107</v>
      </c>
      <c r="D157" s="76"/>
      <c r="E157" s="77" t="s">
        <v>142</v>
      </c>
      <c r="F157" s="77" t="s">
        <v>130</v>
      </c>
      <c r="G157" s="77" t="s">
        <v>134</v>
      </c>
      <c r="H157" s="69"/>
      <c r="I157" s="80"/>
      <c r="J157" s="80"/>
      <c r="K157" s="81"/>
      <c r="L157" s="72"/>
      <c r="M157" s="61"/>
      <c r="N157" s="72"/>
      <c r="O157" s="287"/>
      <c r="P157" s="288"/>
      <c r="Q157" s="289"/>
      <c r="R157" s="279" t="s">
        <v>143</v>
      </c>
      <c r="S157" s="280"/>
      <c r="T157" s="280"/>
      <c r="U157" s="280"/>
      <c r="V157" s="280"/>
      <c r="W157" s="280"/>
      <c r="X157" s="98"/>
      <c r="Y157" s="98"/>
      <c r="Z157" s="98"/>
      <c r="AA157" s="74" t="e">
        <f t="shared" ref="AA157:BE157" si="62">AA158+(AA159/2)</f>
        <v>#VALUE!</v>
      </c>
      <c r="AB157" s="74" t="e">
        <f t="shared" si="62"/>
        <v>#VALUE!</v>
      </c>
      <c r="AC157" s="74" t="e">
        <f t="shared" si="62"/>
        <v>#VALUE!</v>
      </c>
      <c r="AD157" s="74" t="e">
        <f t="shared" si="62"/>
        <v>#VALUE!</v>
      </c>
      <c r="AE157" s="74" t="e">
        <f t="shared" si="62"/>
        <v>#VALUE!</v>
      </c>
      <c r="AF157" s="74" t="e">
        <f t="shared" si="62"/>
        <v>#VALUE!</v>
      </c>
      <c r="AG157" s="74" t="e">
        <f t="shared" si="62"/>
        <v>#VALUE!</v>
      </c>
      <c r="AH157" s="74" t="e">
        <f t="shared" si="62"/>
        <v>#VALUE!</v>
      </c>
      <c r="AI157" s="74" t="e">
        <f t="shared" si="62"/>
        <v>#VALUE!</v>
      </c>
      <c r="AJ157" s="74" t="e">
        <f t="shared" si="62"/>
        <v>#VALUE!</v>
      </c>
      <c r="AK157" s="74" t="e">
        <f t="shared" si="62"/>
        <v>#VALUE!</v>
      </c>
      <c r="AL157" s="74" t="e">
        <f t="shared" si="62"/>
        <v>#VALUE!</v>
      </c>
      <c r="AM157" s="74" t="e">
        <f t="shared" si="62"/>
        <v>#VALUE!</v>
      </c>
      <c r="AN157" s="74" t="e">
        <f t="shared" si="62"/>
        <v>#VALUE!</v>
      </c>
      <c r="AO157" s="74" t="e">
        <f t="shared" si="62"/>
        <v>#VALUE!</v>
      </c>
      <c r="AP157" s="74" t="e">
        <f t="shared" si="62"/>
        <v>#VALUE!</v>
      </c>
      <c r="AQ157" s="74" t="e">
        <f t="shared" si="62"/>
        <v>#VALUE!</v>
      </c>
      <c r="AR157" s="74" t="e">
        <f t="shared" si="62"/>
        <v>#VALUE!</v>
      </c>
      <c r="AS157" s="74" t="e">
        <f t="shared" si="62"/>
        <v>#VALUE!</v>
      </c>
      <c r="AT157" s="74" t="e">
        <f t="shared" si="62"/>
        <v>#VALUE!</v>
      </c>
      <c r="AU157" s="74" t="e">
        <f t="shared" si="62"/>
        <v>#VALUE!</v>
      </c>
      <c r="AV157" s="74" t="e">
        <f t="shared" si="62"/>
        <v>#VALUE!</v>
      </c>
      <c r="AW157" s="74" t="e">
        <f t="shared" si="62"/>
        <v>#VALUE!</v>
      </c>
      <c r="AX157" s="74" t="e">
        <f t="shared" si="62"/>
        <v>#VALUE!</v>
      </c>
      <c r="AY157" s="74" t="e">
        <f t="shared" si="62"/>
        <v>#VALUE!</v>
      </c>
      <c r="AZ157" s="74" t="e">
        <f t="shared" si="62"/>
        <v>#VALUE!</v>
      </c>
      <c r="BA157" s="74" t="e">
        <f t="shared" si="62"/>
        <v>#VALUE!</v>
      </c>
      <c r="BB157" s="74" t="e">
        <f t="shared" si="62"/>
        <v>#VALUE!</v>
      </c>
      <c r="BC157" s="74" t="e">
        <f t="shared" si="62"/>
        <v>#VALUE!</v>
      </c>
      <c r="BD157" s="74" t="e">
        <f t="shared" si="62"/>
        <v>#VALUE!</v>
      </c>
      <c r="BE157" s="74" t="e">
        <f t="shared" si="62"/>
        <v>#VALUE!</v>
      </c>
      <c r="BF157" s="75" t="e">
        <f t="shared" si="49"/>
        <v>#VALUE!</v>
      </c>
      <c r="BH157" s="55"/>
    </row>
    <row r="158" spans="1:60" x14ac:dyDescent="0.3">
      <c r="A158" s="76" t="s">
        <v>144</v>
      </c>
      <c r="C158" s="76" t="s">
        <v>107</v>
      </c>
      <c r="D158" s="76"/>
      <c r="E158" s="77" t="s">
        <v>145</v>
      </c>
      <c r="F158" s="77" t="s">
        <v>130</v>
      </c>
      <c r="G158" s="77" t="s">
        <v>134</v>
      </c>
      <c r="H158" s="69"/>
      <c r="I158" s="80"/>
      <c r="J158" s="80"/>
      <c r="K158" s="81"/>
      <c r="L158" s="72"/>
      <c r="M158" s="61"/>
      <c r="N158" s="72"/>
      <c r="O158" s="287"/>
      <c r="P158" s="288"/>
      <c r="Q158" s="289"/>
      <c r="R158" s="279" t="s">
        <v>146</v>
      </c>
      <c r="S158" s="280"/>
      <c r="T158" s="280"/>
      <c r="U158" s="280"/>
      <c r="V158" s="280"/>
      <c r="W158" s="280"/>
      <c r="X158" s="98"/>
      <c r="Y158" s="98"/>
      <c r="Z158" s="98"/>
      <c r="AA158" s="64" t="e">
        <f t="shared" ref="AA158:BD158" si="63">COUNTIFS($L$11:$L$96,"FT",AA$11:AA$121,"U")+COUNTIFS($L$11:$L$96,"FT",AA$11:AA$121,"UC")+COUNTIFS($L$11:$L$96,"FT",AA$11:AA$121,"NCNS")+COUNTIFS($L$11:$L$96,"FT",AA$11:AA$121,"TR-U")+COUNTIFS($L$11:$L$96,"FT",AA$11:AA$121,"TR-UC")+COUNTIFS($L$11:$L$96,"FT",AA$11:AA$121,"TR-NCNS")</f>
        <v>#VALUE!</v>
      </c>
      <c r="AB158" s="64" t="e">
        <f t="shared" si="63"/>
        <v>#VALUE!</v>
      </c>
      <c r="AC158" s="64" t="e">
        <f t="shared" si="63"/>
        <v>#VALUE!</v>
      </c>
      <c r="AD158" s="64" t="e">
        <f t="shared" si="63"/>
        <v>#VALUE!</v>
      </c>
      <c r="AE158" s="64" t="e">
        <f t="shared" si="63"/>
        <v>#VALUE!</v>
      </c>
      <c r="AF158" s="64" t="e">
        <f t="shared" si="63"/>
        <v>#VALUE!</v>
      </c>
      <c r="AG158" s="64" t="e">
        <f t="shared" si="63"/>
        <v>#VALUE!</v>
      </c>
      <c r="AH158" s="64" t="e">
        <f t="shared" si="63"/>
        <v>#VALUE!</v>
      </c>
      <c r="AI158" s="64" t="e">
        <f t="shared" si="63"/>
        <v>#VALUE!</v>
      </c>
      <c r="AJ158" s="64" t="e">
        <f t="shared" si="63"/>
        <v>#VALUE!</v>
      </c>
      <c r="AK158" s="64" t="e">
        <f t="shared" si="63"/>
        <v>#VALUE!</v>
      </c>
      <c r="AL158" s="64" t="e">
        <f t="shared" si="63"/>
        <v>#VALUE!</v>
      </c>
      <c r="AM158" s="64" t="e">
        <f t="shared" si="63"/>
        <v>#VALUE!</v>
      </c>
      <c r="AN158" s="64" t="e">
        <f t="shared" si="63"/>
        <v>#VALUE!</v>
      </c>
      <c r="AO158" s="64" t="e">
        <f t="shared" si="63"/>
        <v>#VALUE!</v>
      </c>
      <c r="AP158" s="64" t="e">
        <f t="shared" si="63"/>
        <v>#VALUE!</v>
      </c>
      <c r="AQ158" s="64" t="e">
        <f t="shared" si="63"/>
        <v>#VALUE!</v>
      </c>
      <c r="AR158" s="64" t="e">
        <f t="shared" si="63"/>
        <v>#VALUE!</v>
      </c>
      <c r="AS158" s="64" t="e">
        <f t="shared" si="63"/>
        <v>#VALUE!</v>
      </c>
      <c r="AT158" s="64" t="e">
        <f t="shared" si="63"/>
        <v>#VALUE!</v>
      </c>
      <c r="AU158" s="64" t="e">
        <f t="shared" si="63"/>
        <v>#VALUE!</v>
      </c>
      <c r="AV158" s="64" t="e">
        <f t="shared" si="63"/>
        <v>#VALUE!</v>
      </c>
      <c r="AW158" s="64" t="e">
        <f t="shared" si="63"/>
        <v>#VALUE!</v>
      </c>
      <c r="AX158" s="64" t="e">
        <f t="shared" si="63"/>
        <v>#VALUE!</v>
      </c>
      <c r="AY158" s="64" t="e">
        <f t="shared" si="63"/>
        <v>#VALUE!</v>
      </c>
      <c r="AZ158" s="64" t="e">
        <f t="shared" si="63"/>
        <v>#VALUE!</v>
      </c>
      <c r="BA158" s="64" t="e">
        <f t="shared" si="63"/>
        <v>#VALUE!</v>
      </c>
      <c r="BB158" s="64" t="e">
        <f t="shared" si="63"/>
        <v>#VALUE!</v>
      </c>
      <c r="BC158" s="64" t="e">
        <f t="shared" si="63"/>
        <v>#VALUE!</v>
      </c>
      <c r="BD158" s="64" t="e">
        <f t="shared" si="63"/>
        <v>#VALUE!</v>
      </c>
      <c r="BE158" s="64" t="e">
        <f>COUNTIFS($L$11:$L$14,"FT",BE$11:BE$34,"U")+COUNTIFS($L$11:$L$14,"FT",BE$11:BE$34,"UC")+COUNTIFS($L$11:$L$14,"FT",BE$11:BE$34,"NCNS")+COUNTIFS($L$11:$L$14,"FT",BE$11:BE$34,"TR-U")+COUNTIFS($L$11:$L$14,"FT",BE$11:BE$34,"TR-UC")+COUNTIFS($L$11:$L$14,"FT",BE$11:BE$34,"TR-NCNS")</f>
        <v>#VALUE!</v>
      </c>
      <c r="BF158" s="45" t="e">
        <f t="shared" si="49"/>
        <v>#VALUE!</v>
      </c>
      <c r="BH158" s="55"/>
    </row>
    <row r="159" spans="1:60" x14ac:dyDescent="0.3">
      <c r="A159" s="76" t="s">
        <v>147</v>
      </c>
      <c r="C159" s="76" t="s">
        <v>148</v>
      </c>
      <c r="D159" s="76"/>
      <c r="E159" s="77" t="s">
        <v>149</v>
      </c>
      <c r="F159" s="77"/>
      <c r="G159" s="77"/>
      <c r="H159" s="69"/>
      <c r="I159" s="80"/>
      <c r="J159" s="80"/>
      <c r="K159" s="81"/>
      <c r="L159" s="72"/>
      <c r="M159" s="61"/>
      <c r="N159" s="72"/>
      <c r="O159" s="287"/>
      <c r="P159" s="288"/>
      <c r="Q159" s="289"/>
      <c r="R159" s="279" t="s">
        <v>150</v>
      </c>
      <c r="S159" s="280"/>
      <c r="T159" s="280"/>
      <c r="U159" s="280"/>
      <c r="V159" s="280"/>
      <c r="W159" s="280"/>
      <c r="X159" s="98"/>
      <c r="Y159" s="98"/>
      <c r="Z159" s="98"/>
      <c r="AA159" s="64" t="e">
        <f t="shared" ref="AA159:BD159" si="64">COUNTIFS($L$11:$L$96,"HT",AA$11:AA$121,"U")+COUNTIFS($L$11:$L$96,"HT",AA$11:AA$121,"UC")+COUNTIFS($L$11:$L$96,"HT",AA$11:AA$121,"NCNS")+COUNTIFS($L$11:$L$96,"HT",AA$11:AA$121,"TR-U")+COUNTIFS($L$11:$L$96,"HT",AA$11:AA$121,"TR-UC")+COUNTIFS($L$11:$L$96,"HT",AA$11:AA$121,"TR-NCNS")</f>
        <v>#VALUE!</v>
      </c>
      <c r="AB159" s="64" t="e">
        <f t="shared" si="64"/>
        <v>#VALUE!</v>
      </c>
      <c r="AC159" s="64" t="e">
        <f t="shared" si="64"/>
        <v>#VALUE!</v>
      </c>
      <c r="AD159" s="64" t="e">
        <f t="shared" si="64"/>
        <v>#VALUE!</v>
      </c>
      <c r="AE159" s="64" t="e">
        <f t="shared" si="64"/>
        <v>#VALUE!</v>
      </c>
      <c r="AF159" s="64" t="e">
        <f t="shared" si="64"/>
        <v>#VALUE!</v>
      </c>
      <c r="AG159" s="64" t="e">
        <f t="shared" si="64"/>
        <v>#VALUE!</v>
      </c>
      <c r="AH159" s="64" t="e">
        <f t="shared" si="64"/>
        <v>#VALUE!</v>
      </c>
      <c r="AI159" s="64" t="e">
        <f t="shared" si="64"/>
        <v>#VALUE!</v>
      </c>
      <c r="AJ159" s="64" t="e">
        <f t="shared" si="64"/>
        <v>#VALUE!</v>
      </c>
      <c r="AK159" s="64" t="e">
        <f t="shared" si="64"/>
        <v>#VALUE!</v>
      </c>
      <c r="AL159" s="64" t="e">
        <f t="shared" si="64"/>
        <v>#VALUE!</v>
      </c>
      <c r="AM159" s="64" t="e">
        <f t="shared" si="64"/>
        <v>#VALUE!</v>
      </c>
      <c r="AN159" s="64" t="e">
        <f t="shared" si="64"/>
        <v>#VALUE!</v>
      </c>
      <c r="AO159" s="64" t="e">
        <f t="shared" si="64"/>
        <v>#VALUE!</v>
      </c>
      <c r="AP159" s="64" t="e">
        <f t="shared" si="64"/>
        <v>#VALUE!</v>
      </c>
      <c r="AQ159" s="64" t="e">
        <f t="shared" si="64"/>
        <v>#VALUE!</v>
      </c>
      <c r="AR159" s="64" t="e">
        <f t="shared" si="64"/>
        <v>#VALUE!</v>
      </c>
      <c r="AS159" s="64" t="e">
        <f t="shared" si="64"/>
        <v>#VALUE!</v>
      </c>
      <c r="AT159" s="64" t="e">
        <f t="shared" si="64"/>
        <v>#VALUE!</v>
      </c>
      <c r="AU159" s="64" t="e">
        <f t="shared" si="64"/>
        <v>#VALUE!</v>
      </c>
      <c r="AV159" s="64" t="e">
        <f t="shared" si="64"/>
        <v>#VALUE!</v>
      </c>
      <c r="AW159" s="64" t="e">
        <f t="shared" si="64"/>
        <v>#VALUE!</v>
      </c>
      <c r="AX159" s="64" t="e">
        <f t="shared" si="64"/>
        <v>#VALUE!</v>
      </c>
      <c r="AY159" s="64" t="e">
        <f t="shared" si="64"/>
        <v>#VALUE!</v>
      </c>
      <c r="AZ159" s="64" t="e">
        <f t="shared" si="64"/>
        <v>#VALUE!</v>
      </c>
      <c r="BA159" s="64" t="e">
        <f t="shared" si="64"/>
        <v>#VALUE!</v>
      </c>
      <c r="BB159" s="64" t="e">
        <f t="shared" si="64"/>
        <v>#VALUE!</v>
      </c>
      <c r="BC159" s="64" t="e">
        <f t="shared" si="64"/>
        <v>#VALUE!</v>
      </c>
      <c r="BD159" s="64" t="e">
        <f t="shared" si="64"/>
        <v>#VALUE!</v>
      </c>
      <c r="BE159" s="64" t="e">
        <f>COUNTIFS($L$11:$L$14,"HT",BE$11:BE$34,"U")+COUNTIFS($L$14:$L$44,"HT",BE$14:BE$44,"UC")+COUNTIFS($L$14:$L$44,"HT",BE$14:BE$44,"NCNS")+COUNTIFS($L$11:$L$14,"HT",BE$11:BE$34,"TR-U")+COUNTIFS($L$14:$L$44,"HT",BE$14:BE$44,"TR-UC")+COUNTIFS($L$14:$L$44,"HT",BE$14:BE$44,"TR-NCNS")</f>
        <v>#VALUE!</v>
      </c>
      <c r="BF159" s="45" t="e">
        <f t="shared" si="49"/>
        <v>#VALUE!</v>
      </c>
      <c r="BH159" s="55"/>
    </row>
    <row r="160" spans="1:60" x14ac:dyDescent="0.3">
      <c r="A160" s="76" t="s">
        <v>151</v>
      </c>
      <c r="C160" s="76" t="s">
        <v>148</v>
      </c>
      <c r="D160" s="76"/>
      <c r="E160" s="77" t="s">
        <v>152</v>
      </c>
      <c r="F160" s="77"/>
      <c r="G160" s="77"/>
      <c r="H160" s="69"/>
      <c r="I160" s="80"/>
      <c r="J160" s="80"/>
      <c r="K160" s="81"/>
      <c r="L160" s="72"/>
      <c r="M160" s="61"/>
      <c r="N160" s="72"/>
      <c r="O160" s="287"/>
      <c r="P160" s="288"/>
      <c r="Q160" s="289"/>
      <c r="R160" s="279" t="s">
        <v>153</v>
      </c>
      <c r="S160" s="280"/>
      <c r="T160" s="280"/>
      <c r="U160" s="280"/>
      <c r="V160" s="280"/>
      <c r="W160" s="280"/>
      <c r="X160" s="98"/>
      <c r="Y160" s="98"/>
      <c r="Z160" s="98"/>
      <c r="AA160" s="64">
        <f t="shared" ref="AA160:BD160" si="65">COUNTIF(AA11:AA121,"S")+COUNTIF(AA11:AA121,"TR-S")</f>
        <v>0</v>
      </c>
      <c r="AB160" s="64">
        <f t="shared" si="65"/>
        <v>0</v>
      </c>
      <c r="AC160" s="64">
        <f t="shared" si="65"/>
        <v>0</v>
      </c>
      <c r="AD160" s="64">
        <f t="shared" si="65"/>
        <v>0</v>
      </c>
      <c r="AE160" s="64">
        <f t="shared" si="65"/>
        <v>0</v>
      </c>
      <c r="AF160" s="64">
        <f t="shared" si="65"/>
        <v>0</v>
      </c>
      <c r="AG160" s="64">
        <f t="shared" si="65"/>
        <v>0</v>
      </c>
      <c r="AH160" s="64">
        <f t="shared" si="65"/>
        <v>0</v>
      </c>
      <c r="AI160" s="64">
        <f t="shared" si="65"/>
        <v>0</v>
      </c>
      <c r="AJ160" s="64">
        <f t="shared" si="65"/>
        <v>0</v>
      </c>
      <c r="AK160" s="64">
        <f t="shared" si="65"/>
        <v>0</v>
      </c>
      <c r="AL160" s="64">
        <f t="shared" si="65"/>
        <v>0</v>
      </c>
      <c r="AM160" s="64">
        <f t="shared" si="65"/>
        <v>0</v>
      </c>
      <c r="AN160" s="64">
        <f t="shared" si="65"/>
        <v>0</v>
      </c>
      <c r="AO160" s="64">
        <f t="shared" si="65"/>
        <v>0</v>
      </c>
      <c r="AP160" s="64">
        <f t="shared" si="65"/>
        <v>0</v>
      </c>
      <c r="AQ160" s="64">
        <f t="shared" si="65"/>
        <v>0</v>
      </c>
      <c r="AR160" s="64">
        <f t="shared" si="65"/>
        <v>0</v>
      </c>
      <c r="AS160" s="64">
        <f t="shared" si="65"/>
        <v>0</v>
      </c>
      <c r="AT160" s="64">
        <f t="shared" si="65"/>
        <v>0</v>
      </c>
      <c r="AU160" s="64">
        <f t="shared" si="65"/>
        <v>0</v>
      </c>
      <c r="AV160" s="64">
        <f t="shared" si="65"/>
        <v>0</v>
      </c>
      <c r="AW160" s="64">
        <f t="shared" si="65"/>
        <v>0</v>
      </c>
      <c r="AX160" s="64">
        <f t="shared" si="65"/>
        <v>0</v>
      </c>
      <c r="AY160" s="64">
        <f t="shared" si="65"/>
        <v>0</v>
      </c>
      <c r="AZ160" s="64">
        <f t="shared" si="65"/>
        <v>0</v>
      </c>
      <c r="BA160" s="64">
        <f t="shared" si="65"/>
        <v>0</v>
      </c>
      <c r="BB160" s="64">
        <f t="shared" si="65"/>
        <v>0</v>
      </c>
      <c r="BC160" s="64">
        <f t="shared" si="65"/>
        <v>0</v>
      </c>
      <c r="BD160" s="64">
        <f t="shared" si="65"/>
        <v>0</v>
      </c>
      <c r="BE160" s="64">
        <f>COUNTIF(BE11:BE34,"S")+COUNTIF(BE11:BE34,"TR-S")</f>
        <v>0</v>
      </c>
      <c r="BF160" s="45">
        <f t="shared" ref="BF160:BF166" si="66">MAX(AA160:BE160)</f>
        <v>0</v>
      </c>
      <c r="BH160" s="55"/>
    </row>
    <row r="161" spans="1:60" x14ac:dyDescent="0.3">
      <c r="A161" s="76" t="s">
        <v>154</v>
      </c>
      <c r="C161" s="76" t="s">
        <v>155</v>
      </c>
      <c r="D161" s="76"/>
      <c r="E161" s="77" t="s">
        <v>156</v>
      </c>
      <c r="F161" s="77"/>
      <c r="G161" s="77"/>
      <c r="H161" s="69"/>
      <c r="I161" s="59"/>
      <c r="J161" s="59"/>
      <c r="K161" s="83"/>
      <c r="L161" s="84"/>
      <c r="M161" s="61"/>
      <c r="N161" s="72"/>
      <c r="O161" s="287"/>
      <c r="P161" s="288"/>
      <c r="Q161" s="289"/>
      <c r="R161" s="279" t="s">
        <v>157</v>
      </c>
      <c r="S161" s="280"/>
      <c r="T161" s="280"/>
      <c r="U161" s="280"/>
      <c r="V161" s="280"/>
      <c r="W161" s="280"/>
      <c r="X161" s="98"/>
      <c r="Y161" s="98"/>
      <c r="Z161" s="98"/>
      <c r="AA161" s="74" t="e">
        <f t="shared" ref="AA161:BE161" si="67">AA162+(AA163/2)</f>
        <v>#VALUE!</v>
      </c>
      <c r="AB161" s="74" t="e">
        <f t="shared" si="67"/>
        <v>#VALUE!</v>
      </c>
      <c r="AC161" s="74" t="e">
        <f t="shared" si="67"/>
        <v>#VALUE!</v>
      </c>
      <c r="AD161" s="74" t="e">
        <f t="shared" si="67"/>
        <v>#VALUE!</v>
      </c>
      <c r="AE161" s="74" t="e">
        <f t="shared" si="67"/>
        <v>#VALUE!</v>
      </c>
      <c r="AF161" s="74" t="e">
        <f t="shared" si="67"/>
        <v>#VALUE!</v>
      </c>
      <c r="AG161" s="74" t="e">
        <f t="shared" si="67"/>
        <v>#VALUE!</v>
      </c>
      <c r="AH161" s="74" t="e">
        <f t="shared" si="67"/>
        <v>#VALUE!</v>
      </c>
      <c r="AI161" s="74" t="e">
        <f t="shared" si="67"/>
        <v>#VALUE!</v>
      </c>
      <c r="AJ161" s="74" t="e">
        <f t="shared" si="67"/>
        <v>#VALUE!</v>
      </c>
      <c r="AK161" s="74" t="e">
        <f t="shared" si="67"/>
        <v>#VALUE!</v>
      </c>
      <c r="AL161" s="74" t="e">
        <f t="shared" si="67"/>
        <v>#VALUE!</v>
      </c>
      <c r="AM161" s="74" t="e">
        <f t="shared" si="67"/>
        <v>#VALUE!</v>
      </c>
      <c r="AN161" s="74" t="e">
        <f t="shared" si="67"/>
        <v>#VALUE!</v>
      </c>
      <c r="AO161" s="74" t="e">
        <f t="shared" si="67"/>
        <v>#VALUE!</v>
      </c>
      <c r="AP161" s="74" t="e">
        <f t="shared" si="67"/>
        <v>#VALUE!</v>
      </c>
      <c r="AQ161" s="74" t="e">
        <f t="shared" si="67"/>
        <v>#VALUE!</v>
      </c>
      <c r="AR161" s="74" t="e">
        <f t="shared" si="67"/>
        <v>#VALUE!</v>
      </c>
      <c r="AS161" s="74" t="e">
        <f t="shared" si="67"/>
        <v>#VALUE!</v>
      </c>
      <c r="AT161" s="74" t="e">
        <f t="shared" si="67"/>
        <v>#VALUE!</v>
      </c>
      <c r="AU161" s="74" t="e">
        <f t="shared" si="67"/>
        <v>#VALUE!</v>
      </c>
      <c r="AV161" s="74" t="e">
        <f t="shared" si="67"/>
        <v>#VALUE!</v>
      </c>
      <c r="AW161" s="74" t="e">
        <f t="shared" si="67"/>
        <v>#VALUE!</v>
      </c>
      <c r="AX161" s="74" t="e">
        <f t="shared" si="67"/>
        <v>#VALUE!</v>
      </c>
      <c r="AY161" s="74" t="e">
        <f t="shared" si="67"/>
        <v>#VALUE!</v>
      </c>
      <c r="AZ161" s="74" t="e">
        <f t="shared" si="67"/>
        <v>#VALUE!</v>
      </c>
      <c r="BA161" s="74" t="e">
        <f t="shared" si="67"/>
        <v>#VALUE!</v>
      </c>
      <c r="BB161" s="74" t="e">
        <f t="shared" si="67"/>
        <v>#VALUE!</v>
      </c>
      <c r="BC161" s="74" t="e">
        <f t="shared" si="67"/>
        <v>#VALUE!</v>
      </c>
      <c r="BD161" s="74" t="e">
        <f t="shared" si="67"/>
        <v>#VALUE!</v>
      </c>
      <c r="BE161" s="74" t="e">
        <f t="shared" si="67"/>
        <v>#VALUE!</v>
      </c>
      <c r="BF161" s="75" t="e">
        <f t="shared" si="66"/>
        <v>#VALUE!</v>
      </c>
      <c r="BH161" s="55"/>
    </row>
    <row r="162" spans="1:60" x14ac:dyDescent="0.3">
      <c r="A162" s="76" t="s">
        <v>158</v>
      </c>
      <c r="C162" s="76" t="s">
        <v>155</v>
      </c>
      <c r="D162" s="76"/>
      <c r="E162" s="77" t="s">
        <v>159</v>
      </c>
      <c r="F162" s="77"/>
      <c r="G162" s="77"/>
      <c r="H162" s="69"/>
      <c r="I162" s="59"/>
      <c r="J162" s="59"/>
      <c r="K162" s="83"/>
      <c r="L162" s="84"/>
      <c r="M162" s="61"/>
      <c r="N162" s="72"/>
      <c r="O162" s="287"/>
      <c r="P162" s="288"/>
      <c r="Q162" s="289"/>
      <c r="R162" s="279" t="s">
        <v>160</v>
      </c>
      <c r="S162" s="280"/>
      <c r="T162" s="280"/>
      <c r="U162" s="280"/>
      <c r="V162" s="280"/>
      <c r="W162" s="280"/>
      <c r="X162" s="98"/>
      <c r="Y162" s="98"/>
      <c r="Z162" s="98"/>
      <c r="AA162" s="64" t="e">
        <f t="shared" ref="AA162:BD162" si="68">COUNTIFS($L$11:$L$96,"FT",AA$11:AA$121,"S")+COUNTIFS($L$11:$L$96,"FT",AA$11:AA$121,"TR-S")</f>
        <v>#VALUE!</v>
      </c>
      <c r="AB162" s="64" t="e">
        <f t="shared" si="68"/>
        <v>#VALUE!</v>
      </c>
      <c r="AC162" s="64" t="e">
        <f t="shared" si="68"/>
        <v>#VALUE!</v>
      </c>
      <c r="AD162" s="64" t="e">
        <f t="shared" si="68"/>
        <v>#VALUE!</v>
      </c>
      <c r="AE162" s="64" t="e">
        <f t="shared" si="68"/>
        <v>#VALUE!</v>
      </c>
      <c r="AF162" s="64" t="e">
        <f t="shared" si="68"/>
        <v>#VALUE!</v>
      </c>
      <c r="AG162" s="64" t="e">
        <f t="shared" si="68"/>
        <v>#VALUE!</v>
      </c>
      <c r="AH162" s="64" t="e">
        <f t="shared" si="68"/>
        <v>#VALUE!</v>
      </c>
      <c r="AI162" s="64" t="e">
        <f t="shared" si="68"/>
        <v>#VALUE!</v>
      </c>
      <c r="AJ162" s="64" t="e">
        <f t="shared" si="68"/>
        <v>#VALUE!</v>
      </c>
      <c r="AK162" s="64" t="e">
        <f t="shared" si="68"/>
        <v>#VALUE!</v>
      </c>
      <c r="AL162" s="64" t="e">
        <f t="shared" si="68"/>
        <v>#VALUE!</v>
      </c>
      <c r="AM162" s="64" t="e">
        <f t="shared" si="68"/>
        <v>#VALUE!</v>
      </c>
      <c r="AN162" s="64" t="e">
        <f t="shared" si="68"/>
        <v>#VALUE!</v>
      </c>
      <c r="AO162" s="64" t="e">
        <f t="shared" si="68"/>
        <v>#VALUE!</v>
      </c>
      <c r="AP162" s="64" t="e">
        <f t="shared" si="68"/>
        <v>#VALUE!</v>
      </c>
      <c r="AQ162" s="64" t="e">
        <f t="shared" si="68"/>
        <v>#VALUE!</v>
      </c>
      <c r="AR162" s="64" t="e">
        <f t="shared" si="68"/>
        <v>#VALUE!</v>
      </c>
      <c r="AS162" s="64" t="e">
        <f t="shared" si="68"/>
        <v>#VALUE!</v>
      </c>
      <c r="AT162" s="64" t="e">
        <f t="shared" si="68"/>
        <v>#VALUE!</v>
      </c>
      <c r="AU162" s="64" t="e">
        <f t="shared" si="68"/>
        <v>#VALUE!</v>
      </c>
      <c r="AV162" s="64" t="e">
        <f t="shared" si="68"/>
        <v>#VALUE!</v>
      </c>
      <c r="AW162" s="64" t="e">
        <f t="shared" si="68"/>
        <v>#VALUE!</v>
      </c>
      <c r="AX162" s="64" t="e">
        <f t="shared" si="68"/>
        <v>#VALUE!</v>
      </c>
      <c r="AY162" s="64" t="e">
        <f t="shared" si="68"/>
        <v>#VALUE!</v>
      </c>
      <c r="AZ162" s="64" t="e">
        <f t="shared" si="68"/>
        <v>#VALUE!</v>
      </c>
      <c r="BA162" s="64" t="e">
        <f t="shared" si="68"/>
        <v>#VALUE!</v>
      </c>
      <c r="BB162" s="64" t="e">
        <f t="shared" si="68"/>
        <v>#VALUE!</v>
      </c>
      <c r="BC162" s="64" t="e">
        <f t="shared" si="68"/>
        <v>#VALUE!</v>
      </c>
      <c r="BD162" s="64" t="e">
        <f t="shared" si="68"/>
        <v>#VALUE!</v>
      </c>
      <c r="BE162" s="64" t="e">
        <f>COUNTIFS($L$11:$L$14,"FT",BE$11:BE$34,"S")+COUNTIFS($L$11:$L$14,"FT",BE$11:BE$34,"TR-S")</f>
        <v>#VALUE!</v>
      </c>
      <c r="BF162" s="45" t="e">
        <f t="shared" si="66"/>
        <v>#VALUE!</v>
      </c>
      <c r="BH162" s="55"/>
    </row>
    <row r="163" spans="1:60" x14ac:dyDescent="0.3">
      <c r="A163" s="76" t="s">
        <v>161</v>
      </c>
      <c r="C163" s="76" t="s">
        <v>155</v>
      </c>
      <c r="D163" s="76"/>
      <c r="E163" s="77" t="s">
        <v>162</v>
      </c>
      <c r="F163" s="77"/>
      <c r="G163" s="77"/>
      <c r="I163" s="59"/>
      <c r="J163" s="59"/>
      <c r="K163" s="83"/>
      <c r="L163" s="84"/>
      <c r="M163" s="61"/>
      <c r="N163" s="72"/>
      <c r="O163" s="287"/>
      <c r="P163" s="288"/>
      <c r="Q163" s="289"/>
      <c r="R163" s="279" t="s">
        <v>163</v>
      </c>
      <c r="S163" s="280"/>
      <c r="T163" s="280"/>
      <c r="U163" s="280"/>
      <c r="V163" s="280"/>
      <c r="W163" s="280"/>
      <c r="X163" s="98"/>
      <c r="Y163" s="98"/>
      <c r="Z163" s="98"/>
      <c r="AA163" s="64" t="e">
        <f t="shared" ref="AA163:BD163" si="69">COUNTIFS($L$11:$L$96,"HT",AA$11:AA$121,"S")+COUNTIFS($L$11:$L$96,"HT",AA$11:AA$121,"TR-S")</f>
        <v>#VALUE!</v>
      </c>
      <c r="AB163" s="64" t="e">
        <f t="shared" si="69"/>
        <v>#VALUE!</v>
      </c>
      <c r="AC163" s="64" t="e">
        <f t="shared" si="69"/>
        <v>#VALUE!</v>
      </c>
      <c r="AD163" s="64" t="e">
        <f t="shared" si="69"/>
        <v>#VALUE!</v>
      </c>
      <c r="AE163" s="64" t="e">
        <f t="shared" si="69"/>
        <v>#VALUE!</v>
      </c>
      <c r="AF163" s="64" t="e">
        <f t="shared" si="69"/>
        <v>#VALUE!</v>
      </c>
      <c r="AG163" s="64" t="e">
        <f t="shared" si="69"/>
        <v>#VALUE!</v>
      </c>
      <c r="AH163" s="64" t="e">
        <f t="shared" si="69"/>
        <v>#VALUE!</v>
      </c>
      <c r="AI163" s="64" t="e">
        <f t="shared" si="69"/>
        <v>#VALUE!</v>
      </c>
      <c r="AJ163" s="64" t="e">
        <f t="shared" si="69"/>
        <v>#VALUE!</v>
      </c>
      <c r="AK163" s="64" t="e">
        <f t="shared" si="69"/>
        <v>#VALUE!</v>
      </c>
      <c r="AL163" s="64" t="e">
        <f t="shared" si="69"/>
        <v>#VALUE!</v>
      </c>
      <c r="AM163" s="64" t="e">
        <f t="shared" si="69"/>
        <v>#VALUE!</v>
      </c>
      <c r="AN163" s="64" t="e">
        <f t="shared" si="69"/>
        <v>#VALUE!</v>
      </c>
      <c r="AO163" s="64" t="e">
        <f t="shared" si="69"/>
        <v>#VALUE!</v>
      </c>
      <c r="AP163" s="64" t="e">
        <f t="shared" si="69"/>
        <v>#VALUE!</v>
      </c>
      <c r="AQ163" s="64" t="e">
        <f t="shared" si="69"/>
        <v>#VALUE!</v>
      </c>
      <c r="AR163" s="64" t="e">
        <f t="shared" si="69"/>
        <v>#VALUE!</v>
      </c>
      <c r="AS163" s="64" t="e">
        <f t="shared" si="69"/>
        <v>#VALUE!</v>
      </c>
      <c r="AT163" s="64" t="e">
        <f t="shared" si="69"/>
        <v>#VALUE!</v>
      </c>
      <c r="AU163" s="64" t="e">
        <f t="shared" si="69"/>
        <v>#VALUE!</v>
      </c>
      <c r="AV163" s="64" t="e">
        <f t="shared" si="69"/>
        <v>#VALUE!</v>
      </c>
      <c r="AW163" s="64" t="e">
        <f t="shared" si="69"/>
        <v>#VALUE!</v>
      </c>
      <c r="AX163" s="64" t="e">
        <f t="shared" si="69"/>
        <v>#VALUE!</v>
      </c>
      <c r="AY163" s="64" t="e">
        <f t="shared" si="69"/>
        <v>#VALUE!</v>
      </c>
      <c r="AZ163" s="64" t="e">
        <f t="shared" si="69"/>
        <v>#VALUE!</v>
      </c>
      <c r="BA163" s="64" t="e">
        <f t="shared" si="69"/>
        <v>#VALUE!</v>
      </c>
      <c r="BB163" s="64" t="e">
        <f t="shared" si="69"/>
        <v>#VALUE!</v>
      </c>
      <c r="BC163" s="64" t="e">
        <f t="shared" si="69"/>
        <v>#VALUE!</v>
      </c>
      <c r="BD163" s="64" t="e">
        <f t="shared" si="69"/>
        <v>#VALUE!</v>
      </c>
      <c r="BE163" s="64" t="e">
        <f>COUNTIFS($L$11:$L$14,"HT",BE$11:BE$34,"S")+COUNTIFS($L$11:$L$14,"HT",BE$11:BE$34,"TR-S")</f>
        <v>#VALUE!</v>
      </c>
      <c r="BF163" s="45" t="e">
        <f t="shared" si="66"/>
        <v>#VALUE!</v>
      </c>
      <c r="BH163" s="55"/>
    </row>
    <row r="164" spans="1:60" x14ac:dyDescent="0.3">
      <c r="A164" s="76" t="s">
        <v>164</v>
      </c>
      <c r="C164" s="76" t="s">
        <v>155</v>
      </c>
      <c r="D164" s="76"/>
      <c r="E164" s="77" t="s">
        <v>165</v>
      </c>
      <c r="F164" s="77"/>
      <c r="G164" s="77"/>
      <c r="I164" s="59"/>
      <c r="J164" s="59"/>
      <c r="K164" s="83"/>
      <c r="L164" s="84"/>
      <c r="M164" s="61"/>
      <c r="N164" s="72"/>
      <c r="O164" s="287"/>
      <c r="P164" s="288"/>
      <c r="Q164" s="289"/>
      <c r="R164" s="279" t="s">
        <v>166</v>
      </c>
      <c r="S164" s="280"/>
      <c r="T164" s="280"/>
      <c r="U164" s="280"/>
      <c r="V164" s="280"/>
      <c r="W164" s="280"/>
      <c r="X164" s="98"/>
      <c r="Y164" s="98"/>
      <c r="Z164" s="98"/>
      <c r="AA164" s="64">
        <f t="shared" ref="AA164:BD164" si="70">COUNTIF(AA11:AA121,"TD")+COUNTIF(AA11:AA121,"PR")</f>
        <v>0</v>
      </c>
      <c r="AB164" s="64">
        <f t="shared" si="70"/>
        <v>0</v>
      </c>
      <c r="AC164" s="64">
        <f t="shared" si="70"/>
        <v>0</v>
      </c>
      <c r="AD164" s="64">
        <f t="shared" si="70"/>
        <v>0</v>
      </c>
      <c r="AE164" s="64">
        <f t="shared" si="70"/>
        <v>0</v>
      </c>
      <c r="AF164" s="64">
        <f t="shared" si="70"/>
        <v>0</v>
      </c>
      <c r="AG164" s="64">
        <f t="shared" si="70"/>
        <v>0</v>
      </c>
      <c r="AH164" s="64">
        <f t="shared" si="70"/>
        <v>0</v>
      </c>
      <c r="AI164" s="64">
        <f t="shared" si="70"/>
        <v>0</v>
      </c>
      <c r="AJ164" s="64">
        <f t="shared" si="70"/>
        <v>0</v>
      </c>
      <c r="AK164" s="64">
        <f t="shared" si="70"/>
        <v>0</v>
      </c>
      <c r="AL164" s="64">
        <f t="shared" si="70"/>
        <v>0</v>
      </c>
      <c r="AM164" s="64">
        <f t="shared" si="70"/>
        <v>0</v>
      </c>
      <c r="AN164" s="64">
        <f t="shared" si="70"/>
        <v>0</v>
      </c>
      <c r="AO164" s="64">
        <f t="shared" si="70"/>
        <v>0</v>
      </c>
      <c r="AP164" s="64">
        <f t="shared" si="70"/>
        <v>0</v>
      </c>
      <c r="AQ164" s="64">
        <f t="shared" si="70"/>
        <v>0</v>
      </c>
      <c r="AR164" s="64">
        <f t="shared" si="70"/>
        <v>0</v>
      </c>
      <c r="AS164" s="64">
        <f t="shared" si="70"/>
        <v>0</v>
      </c>
      <c r="AT164" s="64">
        <f t="shared" si="70"/>
        <v>0</v>
      </c>
      <c r="AU164" s="64">
        <f t="shared" si="70"/>
        <v>0</v>
      </c>
      <c r="AV164" s="64">
        <f t="shared" si="70"/>
        <v>0</v>
      </c>
      <c r="AW164" s="64">
        <f t="shared" si="70"/>
        <v>0</v>
      </c>
      <c r="AX164" s="64">
        <f t="shared" si="70"/>
        <v>0</v>
      </c>
      <c r="AY164" s="64">
        <f t="shared" si="70"/>
        <v>0</v>
      </c>
      <c r="AZ164" s="64">
        <f t="shared" si="70"/>
        <v>0</v>
      </c>
      <c r="BA164" s="64">
        <f t="shared" si="70"/>
        <v>0</v>
      </c>
      <c r="BB164" s="64">
        <f t="shared" si="70"/>
        <v>0</v>
      </c>
      <c r="BC164" s="64">
        <f t="shared" si="70"/>
        <v>0</v>
      </c>
      <c r="BD164" s="64">
        <f t="shared" si="70"/>
        <v>0</v>
      </c>
      <c r="BE164" s="64">
        <f>COUNTIF(BE11:BE34,"TD")+COUNTIF(BE11:BE34,"PR")</f>
        <v>0</v>
      </c>
      <c r="BF164" s="45">
        <f t="shared" si="66"/>
        <v>0</v>
      </c>
      <c r="BH164" s="55"/>
    </row>
    <row r="165" spans="1:60" x14ac:dyDescent="0.3">
      <c r="A165" s="76" t="s">
        <v>167</v>
      </c>
      <c r="C165" s="76"/>
      <c r="D165" s="76"/>
      <c r="E165" s="77" t="s">
        <v>168</v>
      </c>
      <c r="F165" s="77"/>
      <c r="G165" s="77"/>
      <c r="I165" s="59"/>
      <c r="J165" s="59"/>
      <c r="K165" s="83"/>
      <c r="L165" s="84"/>
      <c r="M165" s="61"/>
      <c r="N165" s="72"/>
      <c r="O165" s="287"/>
      <c r="P165" s="288"/>
      <c r="Q165" s="289"/>
      <c r="R165" s="279" t="s">
        <v>169</v>
      </c>
      <c r="S165" s="280"/>
      <c r="T165" s="280"/>
      <c r="U165" s="280"/>
      <c r="V165" s="280"/>
      <c r="W165" s="280"/>
      <c r="X165" s="98"/>
      <c r="Y165" s="98"/>
      <c r="Z165" s="98"/>
      <c r="AA165" s="64">
        <f t="shared" ref="AA165:BD165" si="71">COUNTIF(AA11:AA121,"RS")</f>
        <v>0</v>
      </c>
      <c r="AB165" s="64">
        <f t="shared" si="71"/>
        <v>0</v>
      </c>
      <c r="AC165" s="64">
        <f t="shared" si="71"/>
        <v>0</v>
      </c>
      <c r="AD165" s="64">
        <f t="shared" si="71"/>
        <v>0</v>
      </c>
      <c r="AE165" s="64">
        <f t="shared" si="71"/>
        <v>0</v>
      </c>
      <c r="AF165" s="64">
        <f t="shared" si="71"/>
        <v>0</v>
      </c>
      <c r="AG165" s="64">
        <f t="shared" si="71"/>
        <v>0</v>
      </c>
      <c r="AH165" s="64">
        <f t="shared" si="71"/>
        <v>0</v>
      </c>
      <c r="AI165" s="64">
        <f t="shared" si="71"/>
        <v>0</v>
      </c>
      <c r="AJ165" s="64">
        <f t="shared" si="71"/>
        <v>0</v>
      </c>
      <c r="AK165" s="64">
        <f t="shared" si="71"/>
        <v>0</v>
      </c>
      <c r="AL165" s="64">
        <f t="shared" si="71"/>
        <v>0</v>
      </c>
      <c r="AM165" s="64">
        <f t="shared" si="71"/>
        <v>0</v>
      </c>
      <c r="AN165" s="64">
        <f t="shared" si="71"/>
        <v>0</v>
      </c>
      <c r="AO165" s="64">
        <f t="shared" si="71"/>
        <v>0</v>
      </c>
      <c r="AP165" s="64">
        <f t="shared" si="71"/>
        <v>0</v>
      </c>
      <c r="AQ165" s="64">
        <f t="shared" si="71"/>
        <v>0</v>
      </c>
      <c r="AR165" s="64">
        <f t="shared" si="71"/>
        <v>0</v>
      </c>
      <c r="AS165" s="64">
        <f t="shared" si="71"/>
        <v>0</v>
      </c>
      <c r="AT165" s="64">
        <f t="shared" si="71"/>
        <v>0</v>
      </c>
      <c r="AU165" s="64">
        <f t="shared" si="71"/>
        <v>0</v>
      </c>
      <c r="AV165" s="64">
        <f t="shared" si="71"/>
        <v>0</v>
      </c>
      <c r="AW165" s="64">
        <f t="shared" si="71"/>
        <v>0</v>
      </c>
      <c r="AX165" s="64">
        <f t="shared" si="71"/>
        <v>0</v>
      </c>
      <c r="AY165" s="64">
        <f t="shared" si="71"/>
        <v>0</v>
      </c>
      <c r="AZ165" s="64">
        <f t="shared" si="71"/>
        <v>0</v>
      </c>
      <c r="BA165" s="64">
        <f t="shared" si="71"/>
        <v>0</v>
      </c>
      <c r="BB165" s="64">
        <f t="shared" si="71"/>
        <v>0</v>
      </c>
      <c r="BC165" s="64">
        <f t="shared" si="71"/>
        <v>0</v>
      </c>
      <c r="BD165" s="64">
        <f t="shared" si="71"/>
        <v>0</v>
      </c>
      <c r="BE165" s="64">
        <f>COUNTIF(BE11:BE34,"RS")</f>
        <v>0</v>
      </c>
      <c r="BF165" s="45">
        <f t="shared" si="66"/>
        <v>0</v>
      </c>
      <c r="BH165" s="55"/>
    </row>
    <row r="166" spans="1:60" x14ac:dyDescent="0.3">
      <c r="A166" s="76"/>
      <c r="C166" s="76"/>
      <c r="D166" s="76"/>
      <c r="E166" s="77"/>
      <c r="F166" s="77"/>
      <c r="G166" s="77"/>
      <c r="I166" s="59"/>
      <c r="J166" s="59"/>
      <c r="K166" s="83"/>
      <c r="L166" s="84"/>
      <c r="M166" s="61"/>
      <c r="N166" s="72"/>
      <c r="O166" s="287"/>
      <c r="P166" s="288"/>
      <c r="Q166" s="289"/>
      <c r="R166" s="279" t="s">
        <v>170</v>
      </c>
      <c r="S166" s="280"/>
      <c r="T166" s="280"/>
      <c r="U166" s="280"/>
      <c r="V166" s="280"/>
      <c r="W166" s="280"/>
      <c r="X166" s="98"/>
      <c r="Y166" s="98"/>
      <c r="Z166" s="98"/>
      <c r="AA166" s="64">
        <f t="shared" ref="AA166:BD166" si="72">COUNTIF(AA11:AA121,"TM")</f>
        <v>0</v>
      </c>
      <c r="AB166" s="64">
        <f t="shared" si="72"/>
        <v>1</v>
      </c>
      <c r="AC166" s="64">
        <f t="shared" si="72"/>
        <v>4</v>
      </c>
      <c r="AD166" s="64">
        <f t="shared" si="72"/>
        <v>4</v>
      </c>
      <c r="AE166" s="64">
        <f t="shared" si="72"/>
        <v>4</v>
      </c>
      <c r="AF166" s="64">
        <f t="shared" si="72"/>
        <v>4</v>
      </c>
      <c r="AG166" s="64">
        <f t="shared" si="72"/>
        <v>4</v>
      </c>
      <c r="AH166" s="64">
        <f t="shared" si="72"/>
        <v>5</v>
      </c>
      <c r="AI166" s="64">
        <f t="shared" si="72"/>
        <v>5</v>
      </c>
      <c r="AJ166" s="64">
        <f t="shared" si="72"/>
        <v>6</v>
      </c>
      <c r="AK166" s="64">
        <f t="shared" si="72"/>
        <v>9</v>
      </c>
      <c r="AL166" s="64">
        <f t="shared" si="72"/>
        <v>9</v>
      </c>
      <c r="AM166" s="64">
        <f t="shared" si="72"/>
        <v>9</v>
      </c>
      <c r="AN166" s="64">
        <f t="shared" si="72"/>
        <v>10</v>
      </c>
      <c r="AO166" s="64">
        <f t="shared" si="72"/>
        <v>10</v>
      </c>
      <c r="AP166" s="64">
        <f t="shared" si="72"/>
        <v>11</v>
      </c>
      <c r="AQ166" s="64">
        <f t="shared" si="72"/>
        <v>11</v>
      </c>
      <c r="AR166" s="64">
        <f t="shared" si="72"/>
        <v>11</v>
      </c>
      <c r="AS166" s="64">
        <f t="shared" si="72"/>
        <v>11</v>
      </c>
      <c r="AT166" s="64">
        <f t="shared" si="72"/>
        <v>11</v>
      </c>
      <c r="AU166" s="64">
        <f t="shared" si="72"/>
        <v>11</v>
      </c>
      <c r="AV166" s="64">
        <f t="shared" si="72"/>
        <v>11</v>
      </c>
      <c r="AW166" s="64">
        <f t="shared" si="72"/>
        <v>12</v>
      </c>
      <c r="AX166" s="64">
        <f t="shared" si="72"/>
        <v>12</v>
      </c>
      <c r="AY166" s="64">
        <f t="shared" si="72"/>
        <v>13</v>
      </c>
      <c r="AZ166" s="64">
        <f t="shared" si="72"/>
        <v>13</v>
      </c>
      <c r="BA166" s="64">
        <f t="shared" si="72"/>
        <v>13</v>
      </c>
      <c r="BB166" s="64">
        <f t="shared" si="72"/>
        <v>13</v>
      </c>
      <c r="BC166" s="64">
        <f t="shared" si="72"/>
        <v>13</v>
      </c>
      <c r="BD166" s="64">
        <f t="shared" si="72"/>
        <v>13</v>
      </c>
      <c r="BE166" s="64">
        <f>COUNTIF(BE11:BE34,"TM")</f>
        <v>0</v>
      </c>
      <c r="BF166" s="45">
        <f t="shared" si="66"/>
        <v>13</v>
      </c>
      <c r="BH166" s="55"/>
    </row>
    <row r="167" spans="1:60" x14ac:dyDescent="0.3">
      <c r="A167" s="76"/>
      <c r="C167" s="76"/>
      <c r="D167" s="76"/>
      <c r="E167" s="77"/>
      <c r="F167" s="77"/>
      <c r="G167" s="77"/>
      <c r="I167" s="59"/>
      <c r="J167" s="59"/>
      <c r="K167" s="83"/>
      <c r="L167" s="84"/>
      <c r="M167" s="61"/>
      <c r="N167" s="72"/>
      <c r="O167" s="287"/>
      <c r="P167" s="288"/>
      <c r="Q167" s="289"/>
      <c r="R167" s="279" t="s">
        <v>161</v>
      </c>
      <c r="S167" s="280"/>
      <c r="T167" s="280"/>
      <c r="U167" s="280"/>
      <c r="V167" s="280"/>
      <c r="W167" s="280"/>
      <c r="X167" s="98"/>
      <c r="Y167" s="98"/>
      <c r="Z167" s="98"/>
      <c r="AA167" s="85">
        <f t="shared" ref="AA167:BF167" si="73">IFERROR(IF(AA128&lt;10,0,((AA165+AA166)/(AA128+AA165+AA166))),0)</f>
        <v>0</v>
      </c>
      <c r="AB167" s="85">
        <f t="shared" si="73"/>
        <v>0</v>
      </c>
      <c r="AC167" s="85">
        <f t="shared" si="73"/>
        <v>0</v>
      </c>
      <c r="AD167" s="85">
        <f t="shared" si="73"/>
        <v>0</v>
      </c>
      <c r="AE167" s="85">
        <f t="shared" si="73"/>
        <v>0</v>
      </c>
      <c r="AF167" s="85">
        <f t="shared" si="73"/>
        <v>0</v>
      </c>
      <c r="AG167" s="85">
        <f t="shared" si="73"/>
        <v>0</v>
      </c>
      <c r="AH167" s="85">
        <f t="shared" si="73"/>
        <v>0</v>
      </c>
      <c r="AI167" s="85">
        <f t="shared" si="73"/>
        <v>0</v>
      </c>
      <c r="AJ167" s="85">
        <f t="shared" si="73"/>
        <v>0</v>
      </c>
      <c r="AK167" s="85">
        <f t="shared" si="73"/>
        <v>0</v>
      </c>
      <c r="AL167" s="85">
        <f t="shared" si="73"/>
        <v>0</v>
      </c>
      <c r="AM167" s="85">
        <f t="shared" si="73"/>
        <v>0</v>
      </c>
      <c r="AN167" s="85">
        <f t="shared" si="73"/>
        <v>0</v>
      </c>
      <c r="AO167" s="85">
        <f t="shared" si="73"/>
        <v>0</v>
      </c>
      <c r="AP167" s="85">
        <f t="shared" si="73"/>
        <v>0</v>
      </c>
      <c r="AQ167" s="85">
        <f t="shared" si="73"/>
        <v>0</v>
      </c>
      <c r="AR167" s="85">
        <f t="shared" si="73"/>
        <v>0</v>
      </c>
      <c r="AS167" s="85">
        <f t="shared" si="73"/>
        <v>0</v>
      </c>
      <c r="AT167" s="85">
        <f t="shared" si="73"/>
        <v>0</v>
      </c>
      <c r="AU167" s="85">
        <f t="shared" si="73"/>
        <v>0</v>
      </c>
      <c r="AV167" s="85">
        <f t="shared" si="73"/>
        <v>0</v>
      </c>
      <c r="AW167" s="85">
        <f t="shared" si="73"/>
        <v>0</v>
      </c>
      <c r="AX167" s="85">
        <f t="shared" si="73"/>
        <v>0</v>
      </c>
      <c r="AY167" s="85">
        <f t="shared" si="73"/>
        <v>0</v>
      </c>
      <c r="AZ167" s="85">
        <f t="shared" si="73"/>
        <v>0</v>
      </c>
      <c r="BA167" s="85">
        <f t="shared" si="73"/>
        <v>0</v>
      </c>
      <c r="BB167" s="85">
        <f t="shared" si="73"/>
        <v>0</v>
      </c>
      <c r="BC167" s="85">
        <f t="shared" si="73"/>
        <v>0</v>
      </c>
      <c r="BD167" s="85">
        <f t="shared" si="73"/>
        <v>0</v>
      </c>
      <c r="BE167" s="85">
        <f t="shared" si="73"/>
        <v>0</v>
      </c>
      <c r="BF167" s="86">
        <f t="shared" si="73"/>
        <v>0</v>
      </c>
      <c r="BH167" s="55"/>
    </row>
    <row r="168" spans="1:60" x14ac:dyDescent="0.3">
      <c r="A168" s="76"/>
      <c r="C168" s="76"/>
      <c r="D168" s="76"/>
      <c r="E168" s="77"/>
      <c r="F168" s="77"/>
      <c r="G168" s="77"/>
      <c r="I168" s="59"/>
      <c r="J168" s="59"/>
      <c r="K168" s="83"/>
      <c r="L168" s="84"/>
      <c r="M168" s="61"/>
      <c r="N168" s="72"/>
      <c r="O168" s="287"/>
      <c r="P168" s="288"/>
      <c r="Q168" s="289"/>
      <c r="R168" s="279" t="s">
        <v>164</v>
      </c>
      <c r="S168" s="280"/>
      <c r="T168" s="280"/>
      <c r="U168" s="280"/>
      <c r="V168" s="280"/>
      <c r="W168" s="280"/>
      <c r="X168" s="98"/>
      <c r="Y168" s="98"/>
      <c r="Z168" s="98"/>
      <c r="AA168" s="85">
        <f t="shared" ref="AA168:BF168" si="74">IFERROR(IF(AA128&lt;10,0,(AA165/(AA128+AA165+AA166))),0)</f>
        <v>0</v>
      </c>
      <c r="AB168" s="85">
        <f t="shared" si="74"/>
        <v>0</v>
      </c>
      <c r="AC168" s="85">
        <f t="shared" si="74"/>
        <v>0</v>
      </c>
      <c r="AD168" s="85">
        <f t="shared" si="74"/>
        <v>0</v>
      </c>
      <c r="AE168" s="85">
        <f t="shared" si="74"/>
        <v>0</v>
      </c>
      <c r="AF168" s="85">
        <f t="shared" si="74"/>
        <v>0</v>
      </c>
      <c r="AG168" s="85">
        <f t="shared" si="74"/>
        <v>0</v>
      </c>
      <c r="AH168" s="85">
        <f t="shared" si="74"/>
        <v>0</v>
      </c>
      <c r="AI168" s="85">
        <f t="shared" si="74"/>
        <v>0</v>
      </c>
      <c r="AJ168" s="85">
        <f t="shared" si="74"/>
        <v>0</v>
      </c>
      <c r="AK168" s="85">
        <f t="shared" si="74"/>
        <v>0</v>
      </c>
      <c r="AL168" s="85">
        <f t="shared" si="74"/>
        <v>0</v>
      </c>
      <c r="AM168" s="85">
        <f t="shared" si="74"/>
        <v>0</v>
      </c>
      <c r="AN168" s="85">
        <f t="shared" si="74"/>
        <v>0</v>
      </c>
      <c r="AO168" s="85">
        <f t="shared" si="74"/>
        <v>0</v>
      </c>
      <c r="AP168" s="85">
        <f t="shared" si="74"/>
        <v>0</v>
      </c>
      <c r="AQ168" s="85">
        <f t="shared" si="74"/>
        <v>0</v>
      </c>
      <c r="AR168" s="85">
        <f t="shared" si="74"/>
        <v>0</v>
      </c>
      <c r="AS168" s="85">
        <f t="shared" si="74"/>
        <v>0</v>
      </c>
      <c r="AT168" s="85">
        <f t="shared" si="74"/>
        <v>0</v>
      </c>
      <c r="AU168" s="85">
        <f t="shared" si="74"/>
        <v>0</v>
      </c>
      <c r="AV168" s="85">
        <f t="shared" si="74"/>
        <v>0</v>
      </c>
      <c r="AW168" s="85">
        <f t="shared" si="74"/>
        <v>0</v>
      </c>
      <c r="AX168" s="85">
        <f t="shared" si="74"/>
        <v>0</v>
      </c>
      <c r="AY168" s="85">
        <f t="shared" si="74"/>
        <v>0</v>
      </c>
      <c r="AZ168" s="85">
        <f t="shared" si="74"/>
        <v>0</v>
      </c>
      <c r="BA168" s="85">
        <f t="shared" si="74"/>
        <v>0</v>
      </c>
      <c r="BB168" s="85">
        <f t="shared" si="74"/>
        <v>0</v>
      </c>
      <c r="BC168" s="85">
        <f t="shared" si="74"/>
        <v>0</v>
      </c>
      <c r="BD168" s="85">
        <f t="shared" si="74"/>
        <v>0</v>
      </c>
      <c r="BE168" s="85">
        <f t="shared" si="74"/>
        <v>0</v>
      </c>
      <c r="BF168" s="86">
        <f t="shared" si="74"/>
        <v>0</v>
      </c>
      <c r="BH168" s="55"/>
    </row>
    <row r="169" spans="1:60" x14ac:dyDescent="0.3">
      <c r="A169" s="76"/>
      <c r="C169" s="76"/>
      <c r="D169" s="76"/>
      <c r="E169" s="77"/>
      <c r="F169" s="77"/>
      <c r="G169" s="77"/>
      <c r="I169" s="59"/>
      <c r="J169" s="59"/>
      <c r="K169" s="83"/>
      <c r="L169" s="84"/>
      <c r="M169" s="61"/>
      <c r="N169" s="72"/>
      <c r="O169" s="287"/>
      <c r="P169" s="288"/>
      <c r="Q169" s="289"/>
      <c r="R169" s="279" t="s">
        <v>171</v>
      </c>
      <c r="S169" s="280"/>
      <c r="T169" s="280"/>
      <c r="U169" s="280"/>
      <c r="V169" s="280"/>
      <c r="W169" s="280"/>
      <c r="X169" s="98"/>
      <c r="Y169" s="98"/>
      <c r="Z169" s="98"/>
      <c r="AA169" s="85">
        <f t="shared" ref="AA169:BF169" si="75">IFERROR(IF(AA128&lt;10,0,(AA166/(AA128+AA165+AA166))),0)</f>
        <v>0</v>
      </c>
      <c r="AB169" s="85">
        <f t="shared" si="75"/>
        <v>0</v>
      </c>
      <c r="AC169" s="85">
        <f t="shared" si="75"/>
        <v>0</v>
      </c>
      <c r="AD169" s="85">
        <f t="shared" si="75"/>
        <v>0</v>
      </c>
      <c r="AE169" s="85">
        <f t="shared" si="75"/>
        <v>0</v>
      </c>
      <c r="AF169" s="85">
        <f t="shared" si="75"/>
        <v>0</v>
      </c>
      <c r="AG169" s="85">
        <f t="shared" si="75"/>
        <v>0</v>
      </c>
      <c r="AH169" s="85">
        <f t="shared" si="75"/>
        <v>0</v>
      </c>
      <c r="AI169" s="85">
        <f t="shared" si="75"/>
        <v>0</v>
      </c>
      <c r="AJ169" s="85">
        <f t="shared" si="75"/>
        <v>0</v>
      </c>
      <c r="AK169" s="85">
        <f t="shared" si="75"/>
        <v>0</v>
      </c>
      <c r="AL169" s="85">
        <f t="shared" si="75"/>
        <v>0</v>
      </c>
      <c r="AM169" s="85">
        <f t="shared" si="75"/>
        <v>0</v>
      </c>
      <c r="AN169" s="85">
        <f t="shared" si="75"/>
        <v>0</v>
      </c>
      <c r="AO169" s="85">
        <f t="shared" si="75"/>
        <v>0</v>
      </c>
      <c r="AP169" s="85">
        <f t="shared" si="75"/>
        <v>0</v>
      </c>
      <c r="AQ169" s="85">
        <f t="shared" si="75"/>
        <v>0</v>
      </c>
      <c r="AR169" s="85">
        <f t="shared" si="75"/>
        <v>0</v>
      </c>
      <c r="AS169" s="85">
        <f t="shared" si="75"/>
        <v>0</v>
      </c>
      <c r="AT169" s="85">
        <f t="shared" si="75"/>
        <v>0</v>
      </c>
      <c r="AU169" s="85">
        <f t="shared" si="75"/>
        <v>0</v>
      </c>
      <c r="AV169" s="85">
        <f t="shared" si="75"/>
        <v>0</v>
      </c>
      <c r="AW169" s="85">
        <f t="shared" si="75"/>
        <v>0</v>
      </c>
      <c r="AX169" s="85">
        <f t="shared" si="75"/>
        <v>0</v>
      </c>
      <c r="AY169" s="85">
        <f t="shared" si="75"/>
        <v>0</v>
      </c>
      <c r="AZ169" s="85">
        <f t="shared" si="75"/>
        <v>0</v>
      </c>
      <c r="BA169" s="85">
        <f t="shared" si="75"/>
        <v>0</v>
      </c>
      <c r="BB169" s="85">
        <f t="shared" si="75"/>
        <v>0</v>
      </c>
      <c r="BC169" s="85">
        <f t="shared" si="75"/>
        <v>0</v>
      </c>
      <c r="BD169" s="85">
        <f t="shared" si="75"/>
        <v>0</v>
      </c>
      <c r="BE169" s="85">
        <f t="shared" si="75"/>
        <v>0</v>
      </c>
      <c r="BF169" s="86">
        <f t="shared" si="75"/>
        <v>0</v>
      </c>
      <c r="BH169" s="55"/>
    </row>
    <row r="170" spans="1:60" x14ac:dyDescent="0.3">
      <c r="A170" s="76"/>
      <c r="C170" s="76"/>
      <c r="D170" s="76"/>
      <c r="E170" s="77"/>
      <c r="F170" s="77"/>
      <c r="G170" s="77"/>
      <c r="I170" s="59"/>
      <c r="J170" s="59"/>
      <c r="K170" s="83"/>
      <c r="L170" s="84"/>
      <c r="M170" s="61"/>
      <c r="N170" s="72"/>
      <c r="O170" s="287"/>
      <c r="P170" s="288"/>
      <c r="Q170" s="289"/>
      <c r="R170" s="279" t="s">
        <v>172</v>
      </c>
      <c r="S170" s="280"/>
      <c r="T170" s="280"/>
      <c r="U170" s="280"/>
      <c r="V170" s="280"/>
      <c r="W170" s="280"/>
      <c r="X170" s="98"/>
      <c r="Y170" s="98"/>
      <c r="Z170" s="98"/>
      <c r="AA170" s="87" t="str">
        <f t="shared" ref="AA170:BF170" si="76">IFERROR(((AA153+AA157)/AA132),"")</f>
        <v/>
      </c>
      <c r="AB170" s="87" t="str">
        <f t="shared" si="76"/>
        <v/>
      </c>
      <c r="AC170" s="87" t="str">
        <f t="shared" si="76"/>
        <v/>
      </c>
      <c r="AD170" s="87" t="str">
        <f t="shared" si="76"/>
        <v/>
      </c>
      <c r="AE170" s="87" t="str">
        <f t="shared" si="76"/>
        <v/>
      </c>
      <c r="AF170" s="87" t="str">
        <f t="shared" si="76"/>
        <v/>
      </c>
      <c r="AG170" s="87" t="str">
        <f t="shared" si="76"/>
        <v/>
      </c>
      <c r="AH170" s="87" t="str">
        <f t="shared" si="76"/>
        <v/>
      </c>
      <c r="AI170" s="87" t="str">
        <f t="shared" si="76"/>
        <v/>
      </c>
      <c r="AJ170" s="87" t="str">
        <f t="shared" si="76"/>
        <v/>
      </c>
      <c r="AK170" s="87" t="str">
        <f t="shared" si="76"/>
        <v/>
      </c>
      <c r="AL170" s="87" t="str">
        <f t="shared" si="76"/>
        <v/>
      </c>
      <c r="AM170" s="87" t="str">
        <f t="shared" si="76"/>
        <v/>
      </c>
      <c r="AN170" s="87" t="str">
        <f t="shared" si="76"/>
        <v/>
      </c>
      <c r="AO170" s="87" t="str">
        <f t="shared" si="76"/>
        <v/>
      </c>
      <c r="AP170" s="87" t="str">
        <f t="shared" si="76"/>
        <v/>
      </c>
      <c r="AQ170" s="87" t="str">
        <f t="shared" si="76"/>
        <v/>
      </c>
      <c r="AR170" s="87" t="str">
        <f t="shared" si="76"/>
        <v/>
      </c>
      <c r="AS170" s="87" t="str">
        <f t="shared" si="76"/>
        <v/>
      </c>
      <c r="AT170" s="87" t="str">
        <f t="shared" si="76"/>
        <v/>
      </c>
      <c r="AU170" s="87" t="str">
        <f t="shared" si="76"/>
        <v/>
      </c>
      <c r="AV170" s="87" t="str">
        <f t="shared" si="76"/>
        <v/>
      </c>
      <c r="AW170" s="87" t="str">
        <f t="shared" si="76"/>
        <v/>
      </c>
      <c r="AX170" s="87" t="str">
        <f t="shared" si="76"/>
        <v/>
      </c>
      <c r="AY170" s="87" t="str">
        <f t="shared" si="76"/>
        <v/>
      </c>
      <c r="AZ170" s="87" t="str">
        <f t="shared" si="76"/>
        <v/>
      </c>
      <c r="BA170" s="87" t="str">
        <f t="shared" si="76"/>
        <v/>
      </c>
      <c r="BB170" s="87" t="str">
        <f t="shared" si="76"/>
        <v/>
      </c>
      <c r="BC170" s="87" t="str">
        <f t="shared" si="76"/>
        <v/>
      </c>
      <c r="BD170" s="87" t="str">
        <f t="shared" si="76"/>
        <v/>
      </c>
      <c r="BE170" s="87" t="str">
        <f t="shared" si="76"/>
        <v/>
      </c>
      <c r="BF170" s="86" t="str">
        <f t="shared" si="76"/>
        <v/>
      </c>
      <c r="BH170" s="55"/>
    </row>
    <row r="171" spans="1:60" x14ac:dyDescent="0.3">
      <c r="A171" s="76"/>
      <c r="C171" s="76"/>
      <c r="D171" s="76"/>
      <c r="E171" s="77"/>
      <c r="F171" s="77"/>
      <c r="G171" s="77"/>
      <c r="I171" s="80"/>
      <c r="J171" s="80"/>
      <c r="K171" s="81"/>
      <c r="L171" s="72"/>
      <c r="M171" s="61"/>
      <c r="N171" s="72"/>
      <c r="O171" s="287"/>
      <c r="P171" s="288"/>
      <c r="Q171" s="289"/>
      <c r="R171" s="279" t="s">
        <v>173</v>
      </c>
      <c r="S171" s="280"/>
      <c r="T171" s="280"/>
      <c r="U171" s="280"/>
      <c r="V171" s="280"/>
      <c r="W171" s="280"/>
      <c r="X171" s="98"/>
      <c r="Y171" s="98"/>
      <c r="Z171" s="98"/>
      <c r="AA171" s="87" t="str">
        <f t="shared" ref="AA171:BF171" si="77">IFERROR((AA145+AA149)/(AA132+AA145+AA149),"")</f>
        <v/>
      </c>
      <c r="AB171" s="87" t="str">
        <f t="shared" si="77"/>
        <v/>
      </c>
      <c r="AC171" s="87" t="str">
        <f t="shared" si="77"/>
        <v/>
      </c>
      <c r="AD171" s="87" t="str">
        <f t="shared" si="77"/>
        <v/>
      </c>
      <c r="AE171" s="87" t="str">
        <f t="shared" si="77"/>
        <v/>
      </c>
      <c r="AF171" s="87" t="str">
        <f t="shared" si="77"/>
        <v/>
      </c>
      <c r="AG171" s="87" t="str">
        <f t="shared" si="77"/>
        <v/>
      </c>
      <c r="AH171" s="87" t="str">
        <f t="shared" si="77"/>
        <v/>
      </c>
      <c r="AI171" s="87" t="str">
        <f t="shared" si="77"/>
        <v/>
      </c>
      <c r="AJ171" s="87" t="str">
        <f t="shared" si="77"/>
        <v/>
      </c>
      <c r="AK171" s="87" t="str">
        <f t="shared" si="77"/>
        <v/>
      </c>
      <c r="AL171" s="87" t="str">
        <f t="shared" si="77"/>
        <v/>
      </c>
      <c r="AM171" s="87" t="str">
        <f t="shared" si="77"/>
        <v/>
      </c>
      <c r="AN171" s="87" t="str">
        <f t="shared" si="77"/>
        <v/>
      </c>
      <c r="AO171" s="87" t="str">
        <f t="shared" si="77"/>
        <v/>
      </c>
      <c r="AP171" s="87" t="str">
        <f t="shared" si="77"/>
        <v/>
      </c>
      <c r="AQ171" s="87" t="str">
        <f t="shared" si="77"/>
        <v/>
      </c>
      <c r="AR171" s="87" t="str">
        <f t="shared" si="77"/>
        <v/>
      </c>
      <c r="AS171" s="87" t="str">
        <f t="shared" si="77"/>
        <v/>
      </c>
      <c r="AT171" s="87" t="str">
        <f t="shared" si="77"/>
        <v/>
      </c>
      <c r="AU171" s="87" t="str">
        <f t="shared" si="77"/>
        <v/>
      </c>
      <c r="AV171" s="87" t="str">
        <f t="shared" si="77"/>
        <v/>
      </c>
      <c r="AW171" s="87" t="str">
        <f t="shared" si="77"/>
        <v/>
      </c>
      <c r="AX171" s="87" t="str">
        <f t="shared" si="77"/>
        <v/>
      </c>
      <c r="AY171" s="87" t="str">
        <f t="shared" si="77"/>
        <v/>
      </c>
      <c r="AZ171" s="87" t="str">
        <f t="shared" si="77"/>
        <v/>
      </c>
      <c r="BA171" s="87" t="str">
        <f t="shared" si="77"/>
        <v/>
      </c>
      <c r="BB171" s="87" t="str">
        <f t="shared" si="77"/>
        <v/>
      </c>
      <c r="BC171" s="87" t="str">
        <f t="shared" si="77"/>
        <v/>
      </c>
      <c r="BD171" s="87" t="str">
        <f t="shared" si="77"/>
        <v/>
      </c>
      <c r="BE171" s="87" t="str">
        <f t="shared" si="77"/>
        <v/>
      </c>
      <c r="BF171" s="86" t="str">
        <f t="shared" si="77"/>
        <v/>
      </c>
      <c r="BH171" s="55"/>
    </row>
    <row r="172" spans="1:60" x14ac:dyDescent="0.3">
      <c r="A172" s="76"/>
      <c r="C172" s="76"/>
      <c r="D172" s="76"/>
      <c r="E172" s="77"/>
      <c r="F172" s="77"/>
      <c r="G172" s="77"/>
      <c r="I172" s="80"/>
      <c r="J172" s="80"/>
      <c r="K172" s="81"/>
      <c r="L172" s="72"/>
      <c r="M172" s="61"/>
      <c r="N172" s="72"/>
      <c r="O172" s="287"/>
      <c r="P172" s="288"/>
      <c r="Q172" s="289"/>
      <c r="R172" s="279" t="s">
        <v>174</v>
      </c>
      <c r="S172" s="280"/>
      <c r="T172" s="280"/>
      <c r="U172" s="280"/>
      <c r="V172" s="280"/>
      <c r="W172" s="280"/>
      <c r="X172" s="98"/>
      <c r="Y172" s="98"/>
      <c r="Z172" s="98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64"/>
      <c r="BB172" s="64"/>
      <c r="BC172" s="64"/>
      <c r="BD172" s="64"/>
      <c r="BE172" s="64"/>
      <c r="BF172" s="45"/>
      <c r="BH172" s="55"/>
    </row>
    <row r="173" spans="1:60" x14ac:dyDescent="0.3">
      <c r="A173" s="76"/>
      <c r="C173" s="76"/>
      <c r="D173" s="76"/>
      <c r="E173" s="77"/>
      <c r="F173" s="77"/>
      <c r="G173" s="77"/>
      <c r="I173" s="80"/>
      <c r="J173" s="80"/>
      <c r="K173" s="81"/>
      <c r="L173" s="72"/>
      <c r="M173" s="61"/>
      <c r="N173" s="72"/>
      <c r="O173" s="287"/>
      <c r="P173" s="288"/>
      <c r="Q173" s="289"/>
      <c r="R173" s="279" t="s">
        <v>175</v>
      </c>
      <c r="S173" s="280"/>
      <c r="T173" s="280"/>
      <c r="U173" s="280"/>
      <c r="V173" s="280"/>
      <c r="W173" s="280"/>
      <c r="X173" s="98"/>
      <c r="Y173" s="98"/>
      <c r="Z173" s="98"/>
      <c r="AA173" s="64" t="e">
        <f t="shared" ref="AA173:BE173" si="78">IF(AA132&lt;&gt;0,ROUNDUP(AA128*0.08,0),0)</f>
        <v>#VALUE!</v>
      </c>
      <c r="AB173" s="64" t="e">
        <f t="shared" si="78"/>
        <v>#VALUE!</v>
      </c>
      <c r="AC173" s="64" t="e">
        <f t="shared" si="78"/>
        <v>#VALUE!</v>
      </c>
      <c r="AD173" s="64" t="e">
        <f t="shared" si="78"/>
        <v>#VALUE!</v>
      </c>
      <c r="AE173" s="64" t="e">
        <f t="shared" si="78"/>
        <v>#VALUE!</v>
      </c>
      <c r="AF173" s="64" t="e">
        <f t="shared" si="78"/>
        <v>#VALUE!</v>
      </c>
      <c r="AG173" s="64" t="e">
        <f t="shared" si="78"/>
        <v>#VALUE!</v>
      </c>
      <c r="AH173" s="64" t="e">
        <f t="shared" si="78"/>
        <v>#VALUE!</v>
      </c>
      <c r="AI173" s="64" t="e">
        <f t="shared" si="78"/>
        <v>#VALUE!</v>
      </c>
      <c r="AJ173" s="64" t="e">
        <f t="shared" si="78"/>
        <v>#VALUE!</v>
      </c>
      <c r="AK173" s="64" t="e">
        <f t="shared" si="78"/>
        <v>#VALUE!</v>
      </c>
      <c r="AL173" s="64" t="e">
        <f t="shared" si="78"/>
        <v>#VALUE!</v>
      </c>
      <c r="AM173" s="64" t="e">
        <f t="shared" si="78"/>
        <v>#VALUE!</v>
      </c>
      <c r="AN173" s="64" t="e">
        <f t="shared" si="78"/>
        <v>#VALUE!</v>
      </c>
      <c r="AO173" s="64" t="e">
        <f t="shared" si="78"/>
        <v>#VALUE!</v>
      </c>
      <c r="AP173" s="64" t="e">
        <f t="shared" si="78"/>
        <v>#VALUE!</v>
      </c>
      <c r="AQ173" s="64" t="e">
        <f t="shared" si="78"/>
        <v>#VALUE!</v>
      </c>
      <c r="AR173" s="64" t="e">
        <f t="shared" si="78"/>
        <v>#VALUE!</v>
      </c>
      <c r="AS173" s="64" t="e">
        <f t="shared" si="78"/>
        <v>#VALUE!</v>
      </c>
      <c r="AT173" s="64" t="e">
        <f t="shared" si="78"/>
        <v>#VALUE!</v>
      </c>
      <c r="AU173" s="64" t="e">
        <f t="shared" si="78"/>
        <v>#VALUE!</v>
      </c>
      <c r="AV173" s="64" t="e">
        <f t="shared" si="78"/>
        <v>#VALUE!</v>
      </c>
      <c r="AW173" s="64" t="e">
        <f t="shared" si="78"/>
        <v>#VALUE!</v>
      </c>
      <c r="AX173" s="64" t="e">
        <f t="shared" si="78"/>
        <v>#VALUE!</v>
      </c>
      <c r="AY173" s="64" t="e">
        <f t="shared" si="78"/>
        <v>#VALUE!</v>
      </c>
      <c r="AZ173" s="64" t="e">
        <f t="shared" si="78"/>
        <v>#VALUE!</v>
      </c>
      <c r="BA173" s="64" t="e">
        <f t="shared" si="78"/>
        <v>#VALUE!</v>
      </c>
      <c r="BB173" s="64" t="e">
        <f t="shared" si="78"/>
        <v>#VALUE!</v>
      </c>
      <c r="BC173" s="64" t="e">
        <f t="shared" si="78"/>
        <v>#VALUE!</v>
      </c>
      <c r="BD173" s="64" t="e">
        <f t="shared" si="78"/>
        <v>#VALUE!</v>
      </c>
      <c r="BE173" s="64" t="e">
        <f t="shared" si="78"/>
        <v>#VALUE!</v>
      </c>
      <c r="BF173" s="45" t="e">
        <f>SUM(AA173:BE173)</f>
        <v>#VALUE!</v>
      </c>
      <c r="BH173" s="55"/>
    </row>
    <row r="174" spans="1:60" x14ac:dyDescent="0.3">
      <c r="A174" s="76"/>
      <c r="C174" s="76"/>
      <c r="D174" s="76"/>
      <c r="E174" s="77"/>
      <c r="F174" s="77"/>
      <c r="G174" s="77"/>
      <c r="I174" s="59"/>
      <c r="J174" s="59"/>
      <c r="K174" s="83"/>
      <c r="L174" s="84"/>
      <c r="M174" s="61"/>
      <c r="N174" s="72"/>
      <c r="O174" s="287"/>
      <c r="P174" s="288"/>
      <c r="Q174" s="289"/>
      <c r="R174" s="279"/>
      <c r="S174" s="280"/>
      <c r="T174" s="280"/>
      <c r="U174" s="280"/>
      <c r="V174" s="280"/>
      <c r="W174" s="280"/>
      <c r="X174" s="98"/>
      <c r="Y174" s="98"/>
      <c r="Z174" s="98"/>
      <c r="AA174" s="64" t="e">
        <f t="shared" ref="AA174:BE174" si="79">AA157+AA153+AA149+AA145</f>
        <v>#VALUE!</v>
      </c>
      <c r="AB174" s="64" t="e">
        <f t="shared" si="79"/>
        <v>#VALUE!</v>
      </c>
      <c r="AC174" s="64" t="e">
        <f t="shared" si="79"/>
        <v>#VALUE!</v>
      </c>
      <c r="AD174" s="64" t="e">
        <f t="shared" si="79"/>
        <v>#VALUE!</v>
      </c>
      <c r="AE174" s="64" t="e">
        <f t="shared" si="79"/>
        <v>#VALUE!</v>
      </c>
      <c r="AF174" s="64" t="e">
        <f t="shared" si="79"/>
        <v>#VALUE!</v>
      </c>
      <c r="AG174" s="64" t="e">
        <f t="shared" si="79"/>
        <v>#VALUE!</v>
      </c>
      <c r="AH174" s="64" t="e">
        <f t="shared" si="79"/>
        <v>#VALUE!</v>
      </c>
      <c r="AI174" s="64" t="e">
        <f t="shared" si="79"/>
        <v>#VALUE!</v>
      </c>
      <c r="AJ174" s="64" t="e">
        <f t="shared" si="79"/>
        <v>#VALUE!</v>
      </c>
      <c r="AK174" s="64" t="e">
        <f t="shared" si="79"/>
        <v>#VALUE!</v>
      </c>
      <c r="AL174" s="64" t="e">
        <f t="shared" si="79"/>
        <v>#VALUE!</v>
      </c>
      <c r="AM174" s="64" t="e">
        <f t="shared" si="79"/>
        <v>#VALUE!</v>
      </c>
      <c r="AN174" s="64" t="e">
        <f t="shared" si="79"/>
        <v>#VALUE!</v>
      </c>
      <c r="AO174" s="64" t="e">
        <f t="shared" si="79"/>
        <v>#VALUE!</v>
      </c>
      <c r="AP174" s="64" t="e">
        <f t="shared" si="79"/>
        <v>#VALUE!</v>
      </c>
      <c r="AQ174" s="64" t="e">
        <f t="shared" si="79"/>
        <v>#VALUE!</v>
      </c>
      <c r="AR174" s="64" t="e">
        <f t="shared" si="79"/>
        <v>#VALUE!</v>
      </c>
      <c r="AS174" s="64" t="e">
        <f t="shared" si="79"/>
        <v>#VALUE!</v>
      </c>
      <c r="AT174" s="64" t="e">
        <f t="shared" si="79"/>
        <v>#VALUE!</v>
      </c>
      <c r="AU174" s="64" t="e">
        <f t="shared" si="79"/>
        <v>#VALUE!</v>
      </c>
      <c r="AV174" s="64" t="e">
        <f t="shared" si="79"/>
        <v>#VALUE!</v>
      </c>
      <c r="AW174" s="64" t="e">
        <f t="shared" si="79"/>
        <v>#VALUE!</v>
      </c>
      <c r="AX174" s="64" t="e">
        <f t="shared" si="79"/>
        <v>#VALUE!</v>
      </c>
      <c r="AY174" s="64" t="e">
        <f t="shared" si="79"/>
        <v>#VALUE!</v>
      </c>
      <c r="AZ174" s="64" t="e">
        <f t="shared" si="79"/>
        <v>#VALUE!</v>
      </c>
      <c r="BA174" s="64" t="e">
        <f t="shared" si="79"/>
        <v>#VALUE!</v>
      </c>
      <c r="BB174" s="64" t="e">
        <f t="shared" si="79"/>
        <v>#VALUE!</v>
      </c>
      <c r="BC174" s="64" t="e">
        <f t="shared" si="79"/>
        <v>#VALUE!</v>
      </c>
      <c r="BD174" s="64" t="e">
        <f t="shared" si="79"/>
        <v>#VALUE!</v>
      </c>
      <c r="BE174" s="64" t="e">
        <f t="shared" si="79"/>
        <v>#VALUE!</v>
      </c>
      <c r="BF174" s="45" t="e">
        <f>SUM(AA174:BE174)</f>
        <v>#VALUE!</v>
      </c>
      <c r="BH174" s="55"/>
    </row>
    <row r="175" spans="1:60" x14ac:dyDescent="0.3">
      <c r="A175" s="76"/>
      <c r="C175" s="76"/>
      <c r="D175" s="76"/>
      <c r="E175" s="77"/>
      <c r="F175" s="77"/>
      <c r="G175" s="77"/>
      <c r="I175" s="59"/>
      <c r="J175" s="59"/>
      <c r="K175" s="83"/>
      <c r="L175" s="84"/>
      <c r="M175" s="61"/>
      <c r="N175" s="72"/>
      <c r="O175" s="287"/>
      <c r="P175" s="288"/>
      <c r="Q175" s="289"/>
      <c r="R175" s="279" t="s">
        <v>176</v>
      </c>
      <c r="S175" s="280"/>
      <c r="T175" s="280"/>
      <c r="U175" s="280"/>
      <c r="V175" s="280"/>
      <c r="W175" s="280"/>
      <c r="X175" s="98"/>
      <c r="Y175" s="98"/>
      <c r="Z175" s="98"/>
      <c r="AA175" s="88" t="e">
        <f t="shared" ref="AA175:BF175" si="80">AA173-AA174</f>
        <v>#VALUE!</v>
      </c>
      <c r="AB175" s="88" t="e">
        <f t="shared" si="80"/>
        <v>#VALUE!</v>
      </c>
      <c r="AC175" s="88" t="e">
        <f t="shared" si="80"/>
        <v>#VALUE!</v>
      </c>
      <c r="AD175" s="88" t="e">
        <f t="shared" si="80"/>
        <v>#VALUE!</v>
      </c>
      <c r="AE175" s="88" t="e">
        <f t="shared" si="80"/>
        <v>#VALUE!</v>
      </c>
      <c r="AF175" s="88" t="e">
        <f t="shared" si="80"/>
        <v>#VALUE!</v>
      </c>
      <c r="AG175" s="88" t="e">
        <f t="shared" si="80"/>
        <v>#VALUE!</v>
      </c>
      <c r="AH175" s="88" t="e">
        <f t="shared" si="80"/>
        <v>#VALUE!</v>
      </c>
      <c r="AI175" s="88" t="e">
        <f t="shared" si="80"/>
        <v>#VALUE!</v>
      </c>
      <c r="AJ175" s="88" t="e">
        <f t="shared" si="80"/>
        <v>#VALUE!</v>
      </c>
      <c r="AK175" s="88" t="e">
        <f t="shared" si="80"/>
        <v>#VALUE!</v>
      </c>
      <c r="AL175" s="88" t="e">
        <f t="shared" si="80"/>
        <v>#VALUE!</v>
      </c>
      <c r="AM175" s="88" t="e">
        <f t="shared" si="80"/>
        <v>#VALUE!</v>
      </c>
      <c r="AN175" s="88" t="e">
        <f t="shared" si="80"/>
        <v>#VALUE!</v>
      </c>
      <c r="AO175" s="88" t="e">
        <f t="shared" si="80"/>
        <v>#VALUE!</v>
      </c>
      <c r="AP175" s="88" t="e">
        <f t="shared" si="80"/>
        <v>#VALUE!</v>
      </c>
      <c r="AQ175" s="88" t="e">
        <f t="shared" si="80"/>
        <v>#VALUE!</v>
      </c>
      <c r="AR175" s="88" t="e">
        <f t="shared" si="80"/>
        <v>#VALUE!</v>
      </c>
      <c r="AS175" s="88" t="e">
        <f t="shared" si="80"/>
        <v>#VALUE!</v>
      </c>
      <c r="AT175" s="88" t="e">
        <f t="shared" si="80"/>
        <v>#VALUE!</v>
      </c>
      <c r="AU175" s="88" t="e">
        <f t="shared" si="80"/>
        <v>#VALUE!</v>
      </c>
      <c r="AV175" s="88" t="e">
        <f t="shared" si="80"/>
        <v>#VALUE!</v>
      </c>
      <c r="AW175" s="88" t="e">
        <f t="shared" si="80"/>
        <v>#VALUE!</v>
      </c>
      <c r="AX175" s="88" t="e">
        <f t="shared" si="80"/>
        <v>#VALUE!</v>
      </c>
      <c r="AY175" s="88" t="e">
        <f t="shared" si="80"/>
        <v>#VALUE!</v>
      </c>
      <c r="AZ175" s="88" t="e">
        <f t="shared" si="80"/>
        <v>#VALUE!</v>
      </c>
      <c r="BA175" s="88" t="e">
        <f t="shared" si="80"/>
        <v>#VALUE!</v>
      </c>
      <c r="BB175" s="88" t="e">
        <f t="shared" si="80"/>
        <v>#VALUE!</v>
      </c>
      <c r="BC175" s="88" t="e">
        <f t="shared" si="80"/>
        <v>#VALUE!</v>
      </c>
      <c r="BD175" s="88" t="e">
        <f t="shared" si="80"/>
        <v>#VALUE!</v>
      </c>
      <c r="BE175" s="88" t="e">
        <f t="shared" si="80"/>
        <v>#VALUE!</v>
      </c>
      <c r="BF175" s="89" t="e">
        <f t="shared" si="80"/>
        <v>#VALUE!</v>
      </c>
      <c r="BH175" s="55"/>
    </row>
    <row r="176" spans="1:60" x14ac:dyDescent="0.3">
      <c r="A176" s="76"/>
      <c r="C176" s="76"/>
      <c r="D176" s="76"/>
      <c r="E176" s="77"/>
      <c r="F176" s="77"/>
      <c r="G176" s="77"/>
      <c r="I176" s="59"/>
      <c r="J176" s="59"/>
      <c r="K176" s="83"/>
      <c r="L176" s="84"/>
      <c r="M176" s="61"/>
      <c r="N176" s="72"/>
      <c r="O176" s="287"/>
      <c r="P176" s="288"/>
      <c r="Q176" s="289"/>
      <c r="R176" s="279" t="s">
        <v>177</v>
      </c>
      <c r="S176" s="280"/>
      <c r="T176" s="280"/>
      <c r="U176" s="280"/>
      <c r="V176" s="280"/>
      <c r="W176" s="280"/>
      <c r="X176" s="90"/>
      <c r="Y176" s="90"/>
      <c r="Z176" s="90"/>
      <c r="BF176" s="91"/>
    </row>
    <row r="177" spans="1:59" ht="15" hidden="1" customHeight="1" thickBot="1" x14ac:dyDescent="0.35">
      <c r="A177" s="80"/>
      <c r="C177" s="80"/>
      <c r="D177" s="80"/>
      <c r="E177" s="80"/>
      <c r="F177" s="59"/>
      <c r="G177" s="59"/>
      <c r="I177" s="59"/>
      <c r="J177" s="59"/>
      <c r="K177" s="83"/>
      <c r="L177" s="84"/>
      <c r="M177" s="61"/>
      <c r="N177" s="72"/>
      <c r="O177" s="290"/>
      <c r="P177" s="291"/>
      <c r="Q177" s="292"/>
      <c r="R177" s="279" t="s">
        <v>178</v>
      </c>
      <c r="S177" s="280"/>
      <c r="T177" s="280"/>
      <c r="U177" s="280"/>
      <c r="V177" s="280"/>
      <c r="W177" s="280"/>
      <c r="X177" s="90"/>
      <c r="Y177" s="90"/>
      <c r="Z177" s="90"/>
      <c r="BF177" s="91"/>
    </row>
    <row r="178" spans="1:59" ht="14.4" hidden="1" customHeight="1" x14ac:dyDescent="0.3">
      <c r="A178" s="80"/>
      <c r="C178" s="80"/>
      <c r="D178" s="80"/>
      <c r="E178" s="80"/>
      <c r="F178" s="59"/>
      <c r="G178" s="59"/>
      <c r="O178" s="1"/>
      <c r="AA178" s="54" t="e">
        <f t="shared" ref="AA178:BE178" si="81">COUNTIFS(AA11:AA34,"",$F$11:$F$14,$O$179)</f>
        <v>#VALUE!</v>
      </c>
      <c r="AB178" s="54" t="e">
        <f t="shared" si="81"/>
        <v>#VALUE!</v>
      </c>
      <c r="AC178" s="54" t="e">
        <f t="shared" si="81"/>
        <v>#VALUE!</v>
      </c>
      <c r="AD178" s="54" t="e">
        <f t="shared" si="81"/>
        <v>#VALUE!</v>
      </c>
      <c r="AE178" s="54" t="e">
        <f t="shared" si="81"/>
        <v>#VALUE!</v>
      </c>
      <c r="AF178" s="54" t="e">
        <f t="shared" si="81"/>
        <v>#VALUE!</v>
      </c>
      <c r="AG178" s="54" t="e">
        <f t="shared" si="81"/>
        <v>#VALUE!</v>
      </c>
      <c r="AH178" s="54" t="e">
        <f t="shared" si="81"/>
        <v>#VALUE!</v>
      </c>
      <c r="AI178" s="54" t="e">
        <f t="shared" si="81"/>
        <v>#VALUE!</v>
      </c>
      <c r="AJ178" s="54" t="e">
        <f t="shared" si="81"/>
        <v>#VALUE!</v>
      </c>
      <c r="AK178" s="54" t="e">
        <f t="shared" si="81"/>
        <v>#VALUE!</v>
      </c>
      <c r="AL178" s="54" t="e">
        <f t="shared" si="81"/>
        <v>#VALUE!</v>
      </c>
      <c r="AM178" s="54" t="e">
        <f t="shared" si="81"/>
        <v>#VALUE!</v>
      </c>
      <c r="AN178" s="54" t="e">
        <f t="shared" si="81"/>
        <v>#VALUE!</v>
      </c>
      <c r="AO178" s="54" t="e">
        <f t="shared" si="81"/>
        <v>#VALUE!</v>
      </c>
      <c r="AP178" s="54" t="e">
        <f t="shared" si="81"/>
        <v>#VALUE!</v>
      </c>
      <c r="AQ178" s="54" t="e">
        <f t="shared" si="81"/>
        <v>#VALUE!</v>
      </c>
      <c r="AR178" s="54" t="e">
        <f t="shared" si="81"/>
        <v>#VALUE!</v>
      </c>
      <c r="AS178" s="54" t="e">
        <f t="shared" si="81"/>
        <v>#VALUE!</v>
      </c>
      <c r="AT178" s="54" t="e">
        <f t="shared" si="81"/>
        <v>#VALUE!</v>
      </c>
      <c r="AU178" s="54" t="e">
        <f t="shared" si="81"/>
        <v>#VALUE!</v>
      </c>
      <c r="AV178" s="54" t="e">
        <f t="shared" si="81"/>
        <v>#VALUE!</v>
      </c>
      <c r="AW178" s="54" t="e">
        <f t="shared" si="81"/>
        <v>#VALUE!</v>
      </c>
      <c r="AX178" s="54" t="e">
        <f t="shared" si="81"/>
        <v>#VALUE!</v>
      </c>
      <c r="AY178" s="54" t="e">
        <f t="shared" si="81"/>
        <v>#VALUE!</v>
      </c>
      <c r="AZ178" s="54" t="e">
        <f t="shared" si="81"/>
        <v>#VALUE!</v>
      </c>
      <c r="BA178" s="54" t="e">
        <f t="shared" si="81"/>
        <v>#VALUE!</v>
      </c>
      <c r="BB178" s="54" t="e">
        <f t="shared" si="81"/>
        <v>#VALUE!</v>
      </c>
      <c r="BC178" s="54" t="e">
        <f t="shared" si="81"/>
        <v>#VALUE!</v>
      </c>
      <c r="BD178" s="54" t="e">
        <f t="shared" si="81"/>
        <v>#VALUE!</v>
      </c>
      <c r="BE178" s="54" t="e">
        <f t="shared" si="81"/>
        <v>#VALUE!</v>
      </c>
      <c r="BF178" s="45" t="str">
        <f>IFERROR(AVERAGE(AA178:BE178),"")</f>
        <v/>
      </c>
      <c r="BG178" s="55"/>
    </row>
    <row r="179" spans="1:59" ht="14.4" hidden="1" customHeight="1" x14ac:dyDescent="0.3">
      <c r="A179" s="80"/>
      <c r="C179" s="80"/>
      <c r="D179" s="80"/>
      <c r="E179" s="80"/>
      <c r="F179" s="59"/>
      <c r="G179" s="59"/>
      <c r="O179" s="295" t="s">
        <v>179</v>
      </c>
      <c r="P179" s="295"/>
      <c r="Q179" s="295"/>
      <c r="AA179" s="64" t="e">
        <f t="shared" ref="AA179:BE179" si="82">AA187+AA196+AA200+AA204+AA208+AA191+AA212</f>
        <v>#VALUE!</v>
      </c>
      <c r="AB179" s="64" t="e">
        <f t="shared" si="82"/>
        <v>#VALUE!</v>
      </c>
      <c r="AC179" s="64" t="e">
        <f t="shared" si="82"/>
        <v>#VALUE!</v>
      </c>
      <c r="AD179" s="64" t="e">
        <f t="shared" si="82"/>
        <v>#VALUE!</v>
      </c>
      <c r="AE179" s="64" t="e">
        <f t="shared" si="82"/>
        <v>#VALUE!</v>
      </c>
      <c r="AF179" s="64" t="e">
        <f t="shared" si="82"/>
        <v>#VALUE!</v>
      </c>
      <c r="AG179" s="64" t="e">
        <f t="shared" si="82"/>
        <v>#VALUE!</v>
      </c>
      <c r="AH179" s="64" t="e">
        <f t="shared" si="82"/>
        <v>#VALUE!</v>
      </c>
      <c r="AI179" s="64" t="e">
        <f t="shared" si="82"/>
        <v>#VALUE!</v>
      </c>
      <c r="AJ179" s="64" t="e">
        <f t="shared" si="82"/>
        <v>#VALUE!</v>
      </c>
      <c r="AK179" s="64" t="e">
        <f t="shared" si="82"/>
        <v>#VALUE!</v>
      </c>
      <c r="AL179" s="64" t="e">
        <f t="shared" si="82"/>
        <v>#VALUE!</v>
      </c>
      <c r="AM179" s="64" t="e">
        <f t="shared" si="82"/>
        <v>#VALUE!</v>
      </c>
      <c r="AN179" s="64" t="e">
        <f t="shared" si="82"/>
        <v>#VALUE!</v>
      </c>
      <c r="AO179" s="64" t="e">
        <f t="shared" si="82"/>
        <v>#VALUE!</v>
      </c>
      <c r="AP179" s="64" t="e">
        <f t="shared" si="82"/>
        <v>#VALUE!</v>
      </c>
      <c r="AQ179" s="64" t="e">
        <f t="shared" si="82"/>
        <v>#VALUE!</v>
      </c>
      <c r="AR179" s="64" t="e">
        <f t="shared" si="82"/>
        <v>#VALUE!</v>
      </c>
      <c r="AS179" s="64" t="e">
        <f t="shared" si="82"/>
        <v>#VALUE!</v>
      </c>
      <c r="AT179" s="64" t="e">
        <f t="shared" si="82"/>
        <v>#VALUE!</v>
      </c>
      <c r="AU179" s="64" t="e">
        <f t="shared" si="82"/>
        <v>#VALUE!</v>
      </c>
      <c r="AV179" s="64" t="e">
        <f t="shared" si="82"/>
        <v>#VALUE!</v>
      </c>
      <c r="AW179" s="64" t="e">
        <f t="shared" si="82"/>
        <v>#VALUE!</v>
      </c>
      <c r="AX179" s="64" t="e">
        <f t="shared" si="82"/>
        <v>#VALUE!</v>
      </c>
      <c r="AY179" s="64" t="e">
        <f t="shared" si="82"/>
        <v>#VALUE!</v>
      </c>
      <c r="AZ179" s="64" t="e">
        <f t="shared" si="82"/>
        <v>#VALUE!</v>
      </c>
      <c r="BA179" s="64" t="e">
        <f t="shared" si="82"/>
        <v>#VALUE!</v>
      </c>
      <c r="BB179" s="64" t="e">
        <f t="shared" si="82"/>
        <v>#VALUE!</v>
      </c>
      <c r="BC179" s="64" t="e">
        <f t="shared" si="82"/>
        <v>#VALUE!</v>
      </c>
      <c r="BD179" s="64" t="e">
        <f t="shared" si="82"/>
        <v>#VALUE!</v>
      </c>
      <c r="BE179" s="64" t="e">
        <f t="shared" si="82"/>
        <v>#VALUE!</v>
      </c>
      <c r="BF179" s="45" t="e">
        <f>MAX(AA179:BE179)</f>
        <v>#VALUE!</v>
      </c>
      <c r="BG179" s="55"/>
    </row>
    <row r="180" spans="1:59" ht="14.4" hidden="1" customHeight="1" x14ac:dyDescent="0.3">
      <c r="A180" s="80"/>
      <c r="C180" s="80"/>
      <c r="D180" s="80"/>
      <c r="E180" s="80"/>
      <c r="F180" s="59"/>
      <c r="G180" s="59"/>
      <c r="O180" s="284" t="str">
        <f>O179&amp;"'s  Team"</f>
        <v>Ali's  Team</v>
      </c>
      <c r="P180" s="285"/>
      <c r="Q180" s="286"/>
      <c r="R180" s="279" t="s">
        <v>27</v>
      </c>
      <c r="S180" s="280"/>
      <c r="T180" s="280"/>
      <c r="U180" s="280"/>
      <c r="V180" s="280"/>
      <c r="W180" s="280"/>
      <c r="X180" s="98"/>
      <c r="Y180" s="98"/>
      <c r="Z180" s="98"/>
      <c r="AA180" s="64" t="e">
        <f t="shared" ref="AA180:BE182" si="83">AA188+AA197+AA201+AA209+AA192+AA205+AA213</f>
        <v>#VALUE!</v>
      </c>
      <c r="AB180" s="64" t="e">
        <f t="shared" si="83"/>
        <v>#VALUE!</v>
      </c>
      <c r="AC180" s="64" t="e">
        <f t="shared" si="83"/>
        <v>#VALUE!</v>
      </c>
      <c r="AD180" s="64" t="e">
        <f t="shared" si="83"/>
        <v>#VALUE!</v>
      </c>
      <c r="AE180" s="64" t="e">
        <f t="shared" si="83"/>
        <v>#VALUE!</v>
      </c>
      <c r="AF180" s="64" t="e">
        <f t="shared" si="83"/>
        <v>#VALUE!</v>
      </c>
      <c r="AG180" s="64" t="e">
        <f t="shared" si="83"/>
        <v>#VALUE!</v>
      </c>
      <c r="AH180" s="64" t="e">
        <f t="shared" si="83"/>
        <v>#VALUE!</v>
      </c>
      <c r="AI180" s="64" t="e">
        <f t="shared" si="83"/>
        <v>#VALUE!</v>
      </c>
      <c r="AJ180" s="64" t="e">
        <f t="shared" si="83"/>
        <v>#VALUE!</v>
      </c>
      <c r="AK180" s="64" t="e">
        <f t="shared" si="83"/>
        <v>#VALUE!</v>
      </c>
      <c r="AL180" s="64" t="e">
        <f t="shared" si="83"/>
        <v>#VALUE!</v>
      </c>
      <c r="AM180" s="64" t="e">
        <f t="shared" si="83"/>
        <v>#VALUE!</v>
      </c>
      <c r="AN180" s="64" t="e">
        <f t="shared" si="83"/>
        <v>#VALUE!</v>
      </c>
      <c r="AO180" s="64" t="e">
        <f t="shared" si="83"/>
        <v>#VALUE!</v>
      </c>
      <c r="AP180" s="64" t="e">
        <f t="shared" si="83"/>
        <v>#VALUE!</v>
      </c>
      <c r="AQ180" s="64" t="e">
        <f t="shared" si="83"/>
        <v>#VALUE!</v>
      </c>
      <c r="AR180" s="64" t="e">
        <f t="shared" si="83"/>
        <v>#VALUE!</v>
      </c>
      <c r="AS180" s="64" t="e">
        <f t="shared" si="83"/>
        <v>#VALUE!</v>
      </c>
      <c r="AT180" s="64" t="e">
        <f t="shared" si="83"/>
        <v>#VALUE!</v>
      </c>
      <c r="AU180" s="64" t="e">
        <f t="shared" si="83"/>
        <v>#VALUE!</v>
      </c>
      <c r="AV180" s="64" t="e">
        <f t="shared" si="83"/>
        <v>#VALUE!</v>
      </c>
      <c r="AW180" s="64" t="e">
        <f t="shared" si="83"/>
        <v>#VALUE!</v>
      </c>
      <c r="AX180" s="64" t="e">
        <f t="shared" si="83"/>
        <v>#VALUE!</v>
      </c>
      <c r="AY180" s="64" t="e">
        <f t="shared" si="83"/>
        <v>#VALUE!</v>
      </c>
      <c r="AZ180" s="64" t="e">
        <f t="shared" si="83"/>
        <v>#VALUE!</v>
      </c>
      <c r="BA180" s="64" t="e">
        <f t="shared" si="83"/>
        <v>#VALUE!</v>
      </c>
      <c r="BB180" s="64" t="e">
        <f t="shared" si="83"/>
        <v>#VALUE!</v>
      </c>
      <c r="BC180" s="64" t="e">
        <f t="shared" si="83"/>
        <v>#VALUE!</v>
      </c>
      <c r="BD180" s="64" t="e">
        <f t="shared" si="83"/>
        <v>#VALUE!</v>
      </c>
      <c r="BE180" s="64" t="e">
        <f t="shared" si="83"/>
        <v>#VALUE!</v>
      </c>
      <c r="BF180" s="45" t="e">
        <f>MAX(AA180:BE180)</f>
        <v>#VALUE!</v>
      </c>
      <c r="BG180" s="55"/>
    </row>
    <row r="181" spans="1:59" ht="14.4" hidden="1" customHeight="1" x14ac:dyDescent="0.3">
      <c r="A181" s="80"/>
      <c r="C181" s="80"/>
      <c r="D181" s="80"/>
      <c r="E181" s="80"/>
      <c r="F181" s="59"/>
      <c r="G181" s="59"/>
      <c r="O181" s="287"/>
      <c r="P181" s="288"/>
      <c r="Q181" s="289"/>
      <c r="R181" s="279" t="s">
        <v>64</v>
      </c>
      <c r="S181" s="280"/>
      <c r="T181" s="280"/>
      <c r="U181" s="280"/>
      <c r="V181" s="280"/>
      <c r="W181" s="280"/>
      <c r="X181" s="98"/>
      <c r="Y181" s="98"/>
      <c r="Z181" s="98"/>
      <c r="AA181" s="64" t="e">
        <f t="shared" si="83"/>
        <v>#VALUE!</v>
      </c>
      <c r="AB181" s="64" t="e">
        <f t="shared" si="83"/>
        <v>#VALUE!</v>
      </c>
      <c r="AC181" s="64" t="e">
        <f t="shared" si="83"/>
        <v>#VALUE!</v>
      </c>
      <c r="AD181" s="64" t="e">
        <f t="shared" si="83"/>
        <v>#VALUE!</v>
      </c>
      <c r="AE181" s="64" t="e">
        <f t="shared" si="83"/>
        <v>#VALUE!</v>
      </c>
      <c r="AF181" s="64" t="e">
        <f t="shared" si="83"/>
        <v>#VALUE!</v>
      </c>
      <c r="AG181" s="64" t="e">
        <f t="shared" si="83"/>
        <v>#VALUE!</v>
      </c>
      <c r="AH181" s="64" t="e">
        <f t="shared" si="83"/>
        <v>#VALUE!</v>
      </c>
      <c r="AI181" s="64" t="e">
        <f t="shared" si="83"/>
        <v>#VALUE!</v>
      </c>
      <c r="AJ181" s="64" t="e">
        <f t="shared" si="83"/>
        <v>#VALUE!</v>
      </c>
      <c r="AK181" s="64" t="e">
        <f t="shared" si="83"/>
        <v>#VALUE!</v>
      </c>
      <c r="AL181" s="64" t="e">
        <f t="shared" si="83"/>
        <v>#VALUE!</v>
      </c>
      <c r="AM181" s="64" t="e">
        <f t="shared" si="83"/>
        <v>#VALUE!</v>
      </c>
      <c r="AN181" s="64" t="e">
        <f t="shared" si="83"/>
        <v>#VALUE!</v>
      </c>
      <c r="AO181" s="64" t="e">
        <f t="shared" si="83"/>
        <v>#VALUE!</v>
      </c>
      <c r="AP181" s="64" t="e">
        <f t="shared" si="83"/>
        <v>#VALUE!</v>
      </c>
      <c r="AQ181" s="64" t="e">
        <f t="shared" si="83"/>
        <v>#VALUE!</v>
      </c>
      <c r="AR181" s="64" t="e">
        <f t="shared" si="83"/>
        <v>#VALUE!</v>
      </c>
      <c r="AS181" s="64" t="e">
        <f t="shared" si="83"/>
        <v>#VALUE!</v>
      </c>
      <c r="AT181" s="64" t="e">
        <f t="shared" si="83"/>
        <v>#VALUE!</v>
      </c>
      <c r="AU181" s="64" t="e">
        <f t="shared" si="83"/>
        <v>#VALUE!</v>
      </c>
      <c r="AV181" s="64" t="e">
        <f t="shared" si="83"/>
        <v>#VALUE!</v>
      </c>
      <c r="AW181" s="64" t="e">
        <f t="shared" si="83"/>
        <v>#VALUE!</v>
      </c>
      <c r="AX181" s="64" t="e">
        <f t="shared" si="83"/>
        <v>#VALUE!</v>
      </c>
      <c r="AY181" s="64" t="e">
        <f t="shared" si="83"/>
        <v>#VALUE!</v>
      </c>
      <c r="AZ181" s="64" t="e">
        <f t="shared" si="83"/>
        <v>#VALUE!</v>
      </c>
      <c r="BA181" s="64" t="e">
        <f t="shared" si="83"/>
        <v>#VALUE!</v>
      </c>
      <c r="BB181" s="64" t="e">
        <f t="shared" si="83"/>
        <v>#VALUE!</v>
      </c>
      <c r="BC181" s="64" t="e">
        <f t="shared" si="83"/>
        <v>#VALUE!</v>
      </c>
      <c r="BD181" s="64" t="e">
        <f t="shared" si="83"/>
        <v>#VALUE!</v>
      </c>
      <c r="BE181" s="64" t="e">
        <f t="shared" si="83"/>
        <v>#VALUE!</v>
      </c>
      <c r="BF181" s="45" t="e">
        <f>MAX(AA181:BE181)</f>
        <v>#VALUE!</v>
      </c>
      <c r="BG181" s="55"/>
    </row>
    <row r="182" spans="1:59" ht="14.4" hidden="1" customHeight="1" x14ac:dyDescent="0.3">
      <c r="A182" s="80"/>
      <c r="C182" s="80"/>
      <c r="D182" s="80"/>
      <c r="E182" s="80"/>
      <c r="F182" s="59"/>
      <c r="G182" s="59"/>
      <c r="O182" s="287"/>
      <c r="P182" s="288"/>
      <c r="Q182" s="289"/>
      <c r="R182" s="279" t="s">
        <v>66</v>
      </c>
      <c r="S182" s="280"/>
      <c r="T182" s="280"/>
      <c r="U182" s="280"/>
      <c r="V182" s="280"/>
      <c r="W182" s="280"/>
      <c r="X182" s="98"/>
      <c r="Y182" s="98"/>
      <c r="Z182" s="98"/>
      <c r="AA182" s="64" t="e">
        <f t="shared" si="83"/>
        <v>#VALUE!</v>
      </c>
      <c r="AB182" s="64" t="e">
        <f t="shared" si="83"/>
        <v>#VALUE!</v>
      </c>
      <c r="AC182" s="64" t="e">
        <f t="shared" si="83"/>
        <v>#VALUE!</v>
      </c>
      <c r="AD182" s="64" t="e">
        <f t="shared" si="83"/>
        <v>#VALUE!</v>
      </c>
      <c r="AE182" s="64" t="e">
        <f t="shared" si="83"/>
        <v>#VALUE!</v>
      </c>
      <c r="AF182" s="64" t="e">
        <f t="shared" si="83"/>
        <v>#VALUE!</v>
      </c>
      <c r="AG182" s="64" t="e">
        <f t="shared" si="83"/>
        <v>#VALUE!</v>
      </c>
      <c r="AH182" s="64" t="e">
        <f t="shared" si="83"/>
        <v>#VALUE!</v>
      </c>
      <c r="AI182" s="64" t="e">
        <f t="shared" si="83"/>
        <v>#VALUE!</v>
      </c>
      <c r="AJ182" s="64" t="e">
        <f t="shared" si="83"/>
        <v>#VALUE!</v>
      </c>
      <c r="AK182" s="64" t="e">
        <f t="shared" si="83"/>
        <v>#VALUE!</v>
      </c>
      <c r="AL182" s="64" t="e">
        <f t="shared" si="83"/>
        <v>#VALUE!</v>
      </c>
      <c r="AM182" s="64" t="e">
        <f t="shared" si="83"/>
        <v>#VALUE!</v>
      </c>
      <c r="AN182" s="64" t="e">
        <f t="shared" si="83"/>
        <v>#VALUE!</v>
      </c>
      <c r="AO182" s="64" t="e">
        <f t="shared" si="83"/>
        <v>#VALUE!</v>
      </c>
      <c r="AP182" s="64" t="e">
        <f t="shared" si="83"/>
        <v>#VALUE!</v>
      </c>
      <c r="AQ182" s="64" t="e">
        <f t="shared" si="83"/>
        <v>#VALUE!</v>
      </c>
      <c r="AR182" s="64" t="e">
        <f t="shared" si="83"/>
        <v>#VALUE!</v>
      </c>
      <c r="AS182" s="64" t="e">
        <f t="shared" si="83"/>
        <v>#VALUE!</v>
      </c>
      <c r="AT182" s="64" t="e">
        <f t="shared" si="83"/>
        <v>#VALUE!</v>
      </c>
      <c r="AU182" s="64" t="e">
        <f t="shared" si="83"/>
        <v>#VALUE!</v>
      </c>
      <c r="AV182" s="64" t="e">
        <f t="shared" si="83"/>
        <v>#VALUE!</v>
      </c>
      <c r="AW182" s="64" t="e">
        <f t="shared" si="83"/>
        <v>#VALUE!</v>
      </c>
      <c r="AX182" s="64" t="e">
        <f t="shared" si="83"/>
        <v>#VALUE!</v>
      </c>
      <c r="AY182" s="64" t="e">
        <f t="shared" si="83"/>
        <v>#VALUE!</v>
      </c>
      <c r="AZ182" s="64" t="e">
        <f t="shared" si="83"/>
        <v>#VALUE!</v>
      </c>
      <c r="BA182" s="64" t="e">
        <f t="shared" si="83"/>
        <v>#VALUE!</v>
      </c>
      <c r="BB182" s="64" t="e">
        <f t="shared" si="83"/>
        <v>#VALUE!</v>
      </c>
      <c r="BC182" s="64" t="e">
        <f t="shared" si="83"/>
        <v>#VALUE!</v>
      </c>
      <c r="BD182" s="64" t="e">
        <f t="shared" si="83"/>
        <v>#VALUE!</v>
      </c>
      <c r="BE182" s="64" t="e">
        <f t="shared" si="83"/>
        <v>#VALUE!</v>
      </c>
      <c r="BF182" s="45" t="e">
        <f>MAX(AA182:BE182)</f>
        <v>#VALUE!</v>
      </c>
      <c r="BG182" s="55"/>
    </row>
    <row r="183" spans="1:59" ht="14.4" hidden="1" customHeight="1" x14ac:dyDescent="0.3">
      <c r="A183" s="80"/>
      <c r="C183" s="80"/>
      <c r="D183" s="80"/>
      <c r="E183" s="80"/>
      <c r="F183" s="59"/>
      <c r="G183" s="59"/>
      <c r="O183" s="287"/>
      <c r="P183" s="288"/>
      <c r="Q183" s="289"/>
      <c r="R183" s="279" t="s">
        <v>69</v>
      </c>
      <c r="S183" s="280"/>
      <c r="T183" s="280"/>
      <c r="U183" s="280"/>
      <c r="V183" s="280"/>
      <c r="W183" s="280"/>
      <c r="X183" s="98"/>
      <c r="Y183" s="98"/>
      <c r="Z183" s="98"/>
      <c r="AA183" s="64" t="e">
        <f t="shared" ref="AA183:BE183" si="84">AA187+AA204+AA208</f>
        <v>#VALUE!</v>
      </c>
      <c r="AB183" s="64" t="e">
        <f t="shared" si="84"/>
        <v>#VALUE!</v>
      </c>
      <c r="AC183" s="64" t="e">
        <f t="shared" si="84"/>
        <v>#VALUE!</v>
      </c>
      <c r="AD183" s="64" t="e">
        <f t="shared" si="84"/>
        <v>#VALUE!</v>
      </c>
      <c r="AE183" s="64" t="e">
        <f t="shared" si="84"/>
        <v>#VALUE!</v>
      </c>
      <c r="AF183" s="64" t="e">
        <f t="shared" si="84"/>
        <v>#VALUE!</v>
      </c>
      <c r="AG183" s="64" t="e">
        <f t="shared" si="84"/>
        <v>#VALUE!</v>
      </c>
      <c r="AH183" s="64" t="e">
        <f t="shared" si="84"/>
        <v>#VALUE!</v>
      </c>
      <c r="AI183" s="64" t="e">
        <f t="shared" si="84"/>
        <v>#VALUE!</v>
      </c>
      <c r="AJ183" s="64" t="e">
        <f t="shared" si="84"/>
        <v>#VALUE!</v>
      </c>
      <c r="AK183" s="64" t="e">
        <f t="shared" si="84"/>
        <v>#VALUE!</v>
      </c>
      <c r="AL183" s="64" t="e">
        <f t="shared" si="84"/>
        <v>#VALUE!</v>
      </c>
      <c r="AM183" s="64" t="e">
        <f t="shared" si="84"/>
        <v>#VALUE!</v>
      </c>
      <c r="AN183" s="64" t="e">
        <f t="shared" si="84"/>
        <v>#VALUE!</v>
      </c>
      <c r="AO183" s="64" t="e">
        <f t="shared" si="84"/>
        <v>#VALUE!</v>
      </c>
      <c r="AP183" s="64" t="e">
        <f t="shared" si="84"/>
        <v>#VALUE!</v>
      </c>
      <c r="AQ183" s="64" t="e">
        <f t="shared" si="84"/>
        <v>#VALUE!</v>
      </c>
      <c r="AR183" s="64" t="e">
        <f t="shared" si="84"/>
        <v>#VALUE!</v>
      </c>
      <c r="AS183" s="64" t="e">
        <f t="shared" si="84"/>
        <v>#VALUE!</v>
      </c>
      <c r="AT183" s="64" t="e">
        <f t="shared" si="84"/>
        <v>#VALUE!</v>
      </c>
      <c r="AU183" s="64" t="e">
        <f t="shared" si="84"/>
        <v>#VALUE!</v>
      </c>
      <c r="AV183" s="64" t="e">
        <f t="shared" si="84"/>
        <v>#VALUE!</v>
      </c>
      <c r="AW183" s="64" t="e">
        <f t="shared" si="84"/>
        <v>#VALUE!</v>
      </c>
      <c r="AX183" s="64" t="e">
        <f t="shared" si="84"/>
        <v>#VALUE!</v>
      </c>
      <c r="AY183" s="64" t="e">
        <f t="shared" si="84"/>
        <v>#VALUE!</v>
      </c>
      <c r="AZ183" s="64" t="e">
        <f t="shared" si="84"/>
        <v>#VALUE!</v>
      </c>
      <c r="BA183" s="64" t="e">
        <f t="shared" si="84"/>
        <v>#VALUE!</v>
      </c>
      <c r="BB183" s="64" t="e">
        <f t="shared" si="84"/>
        <v>#VALUE!</v>
      </c>
      <c r="BC183" s="64" t="e">
        <f t="shared" si="84"/>
        <v>#VALUE!</v>
      </c>
      <c r="BD183" s="64" t="e">
        <f t="shared" si="84"/>
        <v>#VALUE!</v>
      </c>
      <c r="BE183" s="64" t="e">
        <f t="shared" si="84"/>
        <v>#VALUE!</v>
      </c>
      <c r="BF183" s="45" t="e">
        <f t="shared" ref="BF183:BF194" si="85">SUM(AA183:BE183)</f>
        <v>#VALUE!</v>
      </c>
      <c r="BG183" s="78" t="e">
        <f>BF183-SUMIFS($N$11:$N$124,$F$11:$F$124,$O$179)</f>
        <v>#VALUE!</v>
      </c>
    </row>
    <row r="184" spans="1:59" ht="14.4" hidden="1" customHeight="1" x14ac:dyDescent="0.3">
      <c r="A184" s="80"/>
      <c r="C184" s="80"/>
      <c r="D184" s="80"/>
      <c r="E184" s="80"/>
      <c r="F184" s="59"/>
      <c r="G184" s="80"/>
      <c r="O184" s="287"/>
      <c r="P184" s="288"/>
      <c r="Q184" s="289"/>
      <c r="R184" s="279" t="s">
        <v>72</v>
      </c>
      <c r="S184" s="280"/>
      <c r="T184" s="280"/>
      <c r="U184" s="280"/>
      <c r="V184" s="280"/>
      <c r="W184" s="280"/>
      <c r="X184" s="98"/>
      <c r="Y184" s="98"/>
      <c r="Z184" s="98"/>
      <c r="AA184" s="74" t="e">
        <f t="shared" ref="AA184:BE184" si="86">AA185+(AA186/2)</f>
        <v>#VALUE!</v>
      </c>
      <c r="AB184" s="74" t="e">
        <f t="shared" si="86"/>
        <v>#VALUE!</v>
      </c>
      <c r="AC184" s="74" t="e">
        <f t="shared" si="86"/>
        <v>#VALUE!</v>
      </c>
      <c r="AD184" s="74" t="e">
        <f t="shared" si="86"/>
        <v>#VALUE!</v>
      </c>
      <c r="AE184" s="74" t="e">
        <f t="shared" si="86"/>
        <v>#VALUE!</v>
      </c>
      <c r="AF184" s="74" t="e">
        <f t="shared" si="86"/>
        <v>#VALUE!</v>
      </c>
      <c r="AG184" s="74" t="e">
        <f t="shared" si="86"/>
        <v>#VALUE!</v>
      </c>
      <c r="AH184" s="74" t="e">
        <f t="shared" si="86"/>
        <v>#VALUE!</v>
      </c>
      <c r="AI184" s="74" t="e">
        <f t="shared" si="86"/>
        <v>#VALUE!</v>
      </c>
      <c r="AJ184" s="74" t="e">
        <f t="shared" si="86"/>
        <v>#VALUE!</v>
      </c>
      <c r="AK184" s="74" t="e">
        <f t="shared" si="86"/>
        <v>#VALUE!</v>
      </c>
      <c r="AL184" s="74" t="e">
        <f t="shared" si="86"/>
        <v>#VALUE!</v>
      </c>
      <c r="AM184" s="74" t="e">
        <f t="shared" si="86"/>
        <v>#VALUE!</v>
      </c>
      <c r="AN184" s="74" t="e">
        <f t="shared" si="86"/>
        <v>#VALUE!</v>
      </c>
      <c r="AO184" s="74" t="e">
        <f t="shared" si="86"/>
        <v>#VALUE!</v>
      </c>
      <c r="AP184" s="74" t="e">
        <f t="shared" si="86"/>
        <v>#VALUE!</v>
      </c>
      <c r="AQ184" s="74" t="e">
        <f t="shared" si="86"/>
        <v>#VALUE!</v>
      </c>
      <c r="AR184" s="74" t="e">
        <f t="shared" si="86"/>
        <v>#VALUE!</v>
      </c>
      <c r="AS184" s="74" t="e">
        <f t="shared" si="86"/>
        <v>#VALUE!</v>
      </c>
      <c r="AT184" s="74" t="e">
        <f t="shared" si="86"/>
        <v>#VALUE!</v>
      </c>
      <c r="AU184" s="74" t="e">
        <f t="shared" si="86"/>
        <v>#VALUE!</v>
      </c>
      <c r="AV184" s="74" t="e">
        <f t="shared" si="86"/>
        <v>#VALUE!</v>
      </c>
      <c r="AW184" s="74" t="e">
        <f t="shared" si="86"/>
        <v>#VALUE!</v>
      </c>
      <c r="AX184" s="74" t="e">
        <f t="shared" si="86"/>
        <v>#VALUE!</v>
      </c>
      <c r="AY184" s="74" t="e">
        <f t="shared" si="86"/>
        <v>#VALUE!</v>
      </c>
      <c r="AZ184" s="74" t="e">
        <f t="shared" si="86"/>
        <v>#VALUE!</v>
      </c>
      <c r="BA184" s="74" t="e">
        <f t="shared" si="86"/>
        <v>#VALUE!</v>
      </c>
      <c r="BB184" s="74" t="e">
        <f t="shared" si="86"/>
        <v>#VALUE!</v>
      </c>
      <c r="BC184" s="74" t="e">
        <f t="shared" si="86"/>
        <v>#VALUE!</v>
      </c>
      <c r="BD184" s="74" t="e">
        <f t="shared" si="86"/>
        <v>#VALUE!</v>
      </c>
      <c r="BE184" s="74" t="e">
        <f t="shared" si="86"/>
        <v>#VALUE!</v>
      </c>
      <c r="BF184" s="75" t="e">
        <f t="shared" si="85"/>
        <v>#VALUE!</v>
      </c>
      <c r="BG184" s="55"/>
    </row>
    <row r="185" spans="1:59" ht="14.4" hidden="1" customHeight="1" x14ac:dyDescent="0.3">
      <c r="A185" s="80"/>
      <c r="C185" s="80"/>
      <c r="D185" s="80"/>
      <c r="E185" s="80"/>
      <c r="F185" s="80"/>
      <c r="G185" s="80"/>
      <c r="O185" s="287"/>
      <c r="P185" s="288"/>
      <c r="Q185" s="289"/>
      <c r="R185" s="279" t="s">
        <v>74</v>
      </c>
      <c r="S185" s="280"/>
      <c r="T185" s="280"/>
      <c r="U185" s="280"/>
      <c r="V185" s="280"/>
      <c r="W185" s="280"/>
      <c r="X185" s="98"/>
      <c r="Y185" s="98"/>
      <c r="Z185" s="98"/>
      <c r="AA185" s="64" t="e">
        <f t="shared" ref="AA185:BE186" si="87">AA189+AA206+AA210</f>
        <v>#VALUE!</v>
      </c>
      <c r="AB185" s="64" t="e">
        <f t="shared" si="87"/>
        <v>#VALUE!</v>
      </c>
      <c r="AC185" s="64" t="e">
        <f t="shared" si="87"/>
        <v>#VALUE!</v>
      </c>
      <c r="AD185" s="64" t="e">
        <f t="shared" si="87"/>
        <v>#VALUE!</v>
      </c>
      <c r="AE185" s="64" t="e">
        <f t="shared" si="87"/>
        <v>#VALUE!</v>
      </c>
      <c r="AF185" s="64" t="e">
        <f t="shared" si="87"/>
        <v>#VALUE!</v>
      </c>
      <c r="AG185" s="64" t="e">
        <f t="shared" si="87"/>
        <v>#VALUE!</v>
      </c>
      <c r="AH185" s="64" t="e">
        <f t="shared" si="87"/>
        <v>#VALUE!</v>
      </c>
      <c r="AI185" s="64" t="e">
        <f t="shared" si="87"/>
        <v>#VALUE!</v>
      </c>
      <c r="AJ185" s="64" t="e">
        <f t="shared" si="87"/>
        <v>#VALUE!</v>
      </c>
      <c r="AK185" s="64" t="e">
        <f t="shared" si="87"/>
        <v>#VALUE!</v>
      </c>
      <c r="AL185" s="64" t="e">
        <f t="shared" si="87"/>
        <v>#VALUE!</v>
      </c>
      <c r="AM185" s="64" t="e">
        <f t="shared" si="87"/>
        <v>#VALUE!</v>
      </c>
      <c r="AN185" s="64" t="e">
        <f t="shared" si="87"/>
        <v>#VALUE!</v>
      </c>
      <c r="AO185" s="64" t="e">
        <f t="shared" si="87"/>
        <v>#VALUE!</v>
      </c>
      <c r="AP185" s="64" t="e">
        <f t="shared" si="87"/>
        <v>#VALUE!</v>
      </c>
      <c r="AQ185" s="64" t="e">
        <f t="shared" si="87"/>
        <v>#VALUE!</v>
      </c>
      <c r="AR185" s="64" t="e">
        <f t="shared" si="87"/>
        <v>#VALUE!</v>
      </c>
      <c r="AS185" s="64" t="e">
        <f t="shared" si="87"/>
        <v>#VALUE!</v>
      </c>
      <c r="AT185" s="64" t="e">
        <f t="shared" si="87"/>
        <v>#VALUE!</v>
      </c>
      <c r="AU185" s="64" t="e">
        <f t="shared" si="87"/>
        <v>#VALUE!</v>
      </c>
      <c r="AV185" s="64" t="e">
        <f t="shared" si="87"/>
        <v>#VALUE!</v>
      </c>
      <c r="AW185" s="64" t="e">
        <f t="shared" si="87"/>
        <v>#VALUE!</v>
      </c>
      <c r="AX185" s="64" t="e">
        <f t="shared" si="87"/>
        <v>#VALUE!</v>
      </c>
      <c r="AY185" s="64" t="e">
        <f t="shared" si="87"/>
        <v>#VALUE!</v>
      </c>
      <c r="AZ185" s="64" t="e">
        <f t="shared" si="87"/>
        <v>#VALUE!</v>
      </c>
      <c r="BA185" s="64" t="e">
        <f t="shared" si="87"/>
        <v>#VALUE!</v>
      </c>
      <c r="BB185" s="64" t="e">
        <f t="shared" si="87"/>
        <v>#VALUE!</v>
      </c>
      <c r="BC185" s="64" t="e">
        <f t="shared" si="87"/>
        <v>#VALUE!</v>
      </c>
      <c r="BD185" s="64" t="e">
        <f t="shared" si="87"/>
        <v>#VALUE!</v>
      </c>
      <c r="BE185" s="64" t="e">
        <f t="shared" si="87"/>
        <v>#VALUE!</v>
      </c>
      <c r="BF185" s="45" t="e">
        <f t="shared" si="85"/>
        <v>#VALUE!</v>
      </c>
      <c r="BG185" s="55"/>
    </row>
    <row r="186" spans="1:59" ht="14.4" hidden="1" customHeight="1" x14ac:dyDescent="0.3">
      <c r="A186" s="80"/>
      <c r="C186" s="80"/>
      <c r="D186" s="80"/>
      <c r="E186" s="80"/>
      <c r="F186" s="80"/>
      <c r="G186" s="80"/>
      <c r="O186" s="287"/>
      <c r="P186" s="288"/>
      <c r="Q186" s="289"/>
      <c r="R186" s="279" t="s">
        <v>76</v>
      </c>
      <c r="S186" s="280"/>
      <c r="T186" s="280"/>
      <c r="U186" s="280"/>
      <c r="V186" s="280"/>
      <c r="W186" s="280"/>
      <c r="X186" s="98"/>
      <c r="Y186" s="98"/>
      <c r="Z186" s="98"/>
      <c r="AA186" s="64" t="e">
        <f t="shared" si="87"/>
        <v>#VALUE!</v>
      </c>
      <c r="AB186" s="64" t="e">
        <f t="shared" si="87"/>
        <v>#VALUE!</v>
      </c>
      <c r="AC186" s="64" t="e">
        <f t="shared" si="87"/>
        <v>#VALUE!</v>
      </c>
      <c r="AD186" s="64" t="e">
        <f t="shared" si="87"/>
        <v>#VALUE!</v>
      </c>
      <c r="AE186" s="64" t="e">
        <f t="shared" si="87"/>
        <v>#VALUE!</v>
      </c>
      <c r="AF186" s="64" t="e">
        <f t="shared" si="87"/>
        <v>#VALUE!</v>
      </c>
      <c r="AG186" s="64" t="e">
        <f t="shared" si="87"/>
        <v>#VALUE!</v>
      </c>
      <c r="AH186" s="64" t="e">
        <f t="shared" si="87"/>
        <v>#VALUE!</v>
      </c>
      <c r="AI186" s="64" t="e">
        <f t="shared" si="87"/>
        <v>#VALUE!</v>
      </c>
      <c r="AJ186" s="64" t="e">
        <f t="shared" si="87"/>
        <v>#VALUE!</v>
      </c>
      <c r="AK186" s="64" t="e">
        <f t="shared" si="87"/>
        <v>#VALUE!</v>
      </c>
      <c r="AL186" s="64" t="e">
        <f t="shared" si="87"/>
        <v>#VALUE!</v>
      </c>
      <c r="AM186" s="64" t="e">
        <f t="shared" si="87"/>
        <v>#VALUE!</v>
      </c>
      <c r="AN186" s="64" t="e">
        <f t="shared" si="87"/>
        <v>#VALUE!</v>
      </c>
      <c r="AO186" s="64" t="e">
        <f t="shared" si="87"/>
        <v>#VALUE!</v>
      </c>
      <c r="AP186" s="64" t="e">
        <f t="shared" si="87"/>
        <v>#VALUE!</v>
      </c>
      <c r="AQ186" s="64" t="e">
        <f t="shared" si="87"/>
        <v>#VALUE!</v>
      </c>
      <c r="AR186" s="64" t="e">
        <f t="shared" si="87"/>
        <v>#VALUE!</v>
      </c>
      <c r="AS186" s="64" t="e">
        <f t="shared" si="87"/>
        <v>#VALUE!</v>
      </c>
      <c r="AT186" s="64" t="e">
        <f t="shared" si="87"/>
        <v>#VALUE!</v>
      </c>
      <c r="AU186" s="64" t="e">
        <f t="shared" si="87"/>
        <v>#VALUE!</v>
      </c>
      <c r="AV186" s="64" t="e">
        <f t="shared" si="87"/>
        <v>#VALUE!</v>
      </c>
      <c r="AW186" s="64" t="e">
        <f t="shared" si="87"/>
        <v>#VALUE!</v>
      </c>
      <c r="AX186" s="64" t="e">
        <f t="shared" si="87"/>
        <v>#VALUE!</v>
      </c>
      <c r="AY186" s="64" t="e">
        <f t="shared" si="87"/>
        <v>#VALUE!</v>
      </c>
      <c r="AZ186" s="64" t="e">
        <f t="shared" si="87"/>
        <v>#VALUE!</v>
      </c>
      <c r="BA186" s="64" t="e">
        <f t="shared" si="87"/>
        <v>#VALUE!</v>
      </c>
      <c r="BB186" s="64" t="e">
        <f t="shared" si="87"/>
        <v>#VALUE!</v>
      </c>
      <c r="BC186" s="64" t="e">
        <f t="shared" si="87"/>
        <v>#VALUE!</v>
      </c>
      <c r="BD186" s="64" t="e">
        <f t="shared" si="87"/>
        <v>#VALUE!</v>
      </c>
      <c r="BE186" s="64" t="e">
        <f t="shared" si="87"/>
        <v>#VALUE!</v>
      </c>
      <c r="BF186" s="45" t="e">
        <f t="shared" si="85"/>
        <v>#VALUE!</v>
      </c>
      <c r="BG186" s="55"/>
    </row>
    <row r="187" spans="1:59" ht="14.4" hidden="1" customHeight="1" x14ac:dyDescent="0.3">
      <c r="A187" s="80"/>
      <c r="C187" s="80"/>
      <c r="D187" s="80"/>
      <c r="E187" s="80"/>
      <c r="F187" s="59"/>
      <c r="G187" s="59"/>
      <c r="O187" s="287"/>
      <c r="P187" s="288"/>
      <c r="Q187" s="289"/>
      <c r="R187" s="279" t="s">
        <v>79</v>
      </c>
      <c r="S187" s="280"/>
      <c r="T187" s="280"/>
      <c r="U187" s="280"/>
      <c r="V187" s="280"/>
      <c r="W187" s="280"/>
      <c r="X187" s="98"/>
      <c r="Y187" s="98"/>
      <c r="Z187" s="98"/>
      <c r="AA187" s="64" t="e">
        <f t="shared" ref="AA187:BE187" si="88">COUNTIFS($F$11:$F$14,$O$179,AA11:AA34,"P")+COUNTIFS($F$11:$F$14,$O$179,AA11:AA34,"RP")+COUNTIFS($F$11:$F$14,$O$179,AA11:AA34,"T-RP")+COUNTIFS($F$11:$F$14,$O$179,AA11:AA34,"T")+COUNTIFS($F$11:$F$14,$O$179,AA11:AA34,"MU")+COUNTIFS($F$11:$F$14,$O$179,AA11:AA34,"T-MU")+COUNTIFS($F$11:$F$14,$O$179,AA11:AA34,"EL")+COUNTIFS($F$11:$F$14,$O$179,AA11:AA34,"T-EL")+COUNTIFS($F$11:$F$14,$O$179,AA11:AA34,"EL-MU")+COUNTIFS($F$11:$F$14,$O$179,AA11:AA34,"TR")+COUNTIFS($F$11:$F$14,$O$179,AA11:AA34,"TR-MU")+COUNTIFS($F$11:$F$14,$O$179,AA11:AA34,"TR-EL")+COUNTIFS($F$11:$F$14,$O$179,AA11:AA34,"TR-T")</f>
        <v>#VALUE!</v>
      </c>
      <c r="AB187" s="64" t="e">
        <f t="shared" si="88"/>
        <v>#VALUE!</v>
      </c>
      <c r="AC187" s="64" t="e">
        <f t="shared" si="88"/>
        <v>#VALUE!</v>
      </c>
      <c r="AD187" s="64" t="e">
        <f t="shared" si="88"/>
        <v>#VALUE!</v>
      </c>
      <c r="AE187" s="64" t="e">
        <f t="shared" si="88"/>
        <v>#VALUE!</v>
      </c>
      <c r="AF187" s="64" t="e">
        <f t="shared" si="88"/>
        <v>#VALUE!</v>
      </c>
      <c r="AG187" s="64" t="e">
        <f t="shared" si="88"/>
        <v>#VALUE!</v>
      </c>
      <c r="AH187" s="64" t="e">
        <f t="shared" si="88"/>
        <v>#VALUE!</v>
      </c>
      <c r="AI187" s="64" t="e">
        <f t="shared" si="88"/>
        <v>#VALUE!</v>
      </c>
      <c r="AJ187" s="64" t="e">
        <f t="shared" si="88"/>
        <v>#VALUE!</v>
      </c>
      <c r="AK187" s="64" t="e">
        <f t="shared" si="88"/>
        <v>#VALUE!</v>
      </c>
      <c r="AL187" s="64" t="e">
        <f t="shared" si="88"/>
        <v>#VALUE!</v>
      </c>
      <c r="AM187" s="64" t="e">
        <f t="shared" si="88"/>
        <v>#VALUE!</v>
      </c>
      <c r="AN187" s="64" t="e">
        <f t="shared" si="88"/>
        <v>#VALUE!</v>
      </c>
      <c r="AO187" s="64" t="e">
        <f t="shared" si="88"/>
        <v>#VALUE!</v>
      </c>
      <c r="AP187" s="64" t="e">
        <f t="shared" si="88"/>
        <v>#VALUE!</v>
      </c>
      <c r="AQ187" s="64" t="e">
        <f t="shared" si="88"/>
        <v>#VALUE!</v>
      </c>
      <c r="AR187" s="64" t="e">
        <f t="shared" si="88"/>
        <v>#VALUE!</v>
      </c>
      <c r="AS187" s="64" t="e">
        <f t="shared" si="88"/>
        <v>#VALUE!</v>
      </c>
      <c r="AT187" s="64" t="e">
        <f t="shared" si="88"/>
        <v>#VALUE!</v>
      </c>
      <c r="AU187" s="64" t="e">
        <f t="shared" si="88"/>
        <v>#VALUE!</v>
      </c>
      <c r="AV187" s="64" t="e">
        <f t="shared" si="88"/>
        <v>#VALUE!</v>
      </c>
      <c r="AW187" s="64" t="e">
        <f t="shared" si="88"/>
        <v>#VALUE!</v>
      </c>
      <c r="AX187" s="64" t="e">
        <f t="shared" si="88"/>
        <v>#VALUE!</v>
      </c>
      <c r="AY187" s="64" t="e">
        <f t="shared" si="88"/>
        <v>#VALUE!</v>
      </c>
      <c r="AZ187" s="64" t="e">
        <f t="shared" si="88"/>
        <v>#VALUE!</v>
      </c>
      <c r="BA187" s="64" t="e">
        <f t="shared" si="88"/>
        <v>#VALUE!</v>
      </c>
      <c r="BB187" s="64" t="e">
        <f t="shared" si="88"/>
        <v>#VALUE!</v>
      </c>
      <c r="BC187" s="64" t="e">
        <f t="shared" si="88"/>
        <v>#VALUE!</v>
      </c>
      <c r="BD187" s="64" t="e">
        <f t="shared" si="88"/>
        <v>#VALUE!</v>
      </c>
      <c r="BE187" s="64" t="e">
        <f t="shared" si="88"/>
        <v>#VALUE!</v>
      </c>
      <c r="BF187" s="45" t="e">
        <f t="shared" si="85"/>
        <v>#VALUE!</v>
      </c>
      <c r="BG187" s="78" t="e">
        <f>BF187-SUMIFS($O$11:$O$124,$F$11:$F$124,$O$179)</f>
        <v>#VALUE!</v>
      </c>
    </row>
    <row r="188" spans="1:59" ht="14.4" hidden="1" customHeight="1" x14ac:dyDescent="0.3">
      <c r="A188" s="80"/>
      <c r="C188" s="80"/>
      <c r="D188" s="80"/>
      <c r="E188" s="80"/>
      <c r="F188" s="59"/>
      <c r="G188" s="59"/>
      <c r="O188" s="287"/>
      <c r="P188" s="288"/>
      <c r="Q188" s="289"/>
      <c r="R188" s="279" t="s">
        <v>81</v>
      </c>
      <c r="S188" s="280"/>
      <c r="T188" s="280"/>
      <c r="U188" s="280"/>
      <c r="V188" s="280"/>
      <c r="W188" s="280"/>
      <c r="X188" s="98"/>
      <c r="Y188" s="98"/>
      <c r="Z188" s="98"/>
      <c r="AA188" s="74" t="e">
        <f t="shared" ref="AA188:BE188" si="89">AA189+(AA190/2)</f>
        <v>#VALUE!</v>
      </c>
      <c r="AB188" s="74" t="e">
        <f t="shared" si="89"/>
        <v>#VALUE!</v>
      </c>
      <c r="AC188" s="74" t="e">
        <f t="shared" si="89"/>
        <v>#VALUE!</v>
      </c>
      <c r="AD188" s="74" t="e">
        <f t="shared" si="89"/>
        <v>#VALUE!</v>
      </c>
      <c r="AE188" s="74" t="e">
        <f t="shared" si="89"/>
        <v>#VALUE!</v>
      </c>
      <c r="AF188" s="74" t="e">
        <f t="shared" si="89"/>
        <v>#VALUE!</v>
      </c>
      <c r="AG188" s="74" t="e">
        <f t="shared" si="89"/>
        <v>#VALUE!</v>
      </c>
      <c r="AH188" s="74" t="e">
        <f t="shared" si="89"/>
        <v>#VALUE!</v>
      </c>
      <c r="AI188" s="74" t="e">
        <f t="shared" si="89"/>
        <v>#VALUE!</v>
      </c>
      <c r="AJ188" s="74" t="e">
        <f t="shared" si="89"/>
        <v>#VALUE!</v>
      </c>
      <c r="AK188" s="74" t="e">
        <f t="shared" si="89"/>
        <v>#VALUE!</v>
      </c>
      <c r="AL188" s="74" t="e">
        <f t="shared" si="89"/>
        <v>#VALUE!</v>
      </c>
      <c r="AM188" s="74" t="e">
        <f t="shared" si="89"/>
        <v>#VALUE!</v>
      </c>
      <c r="AN188" s="74" t="e">
        <f t="shared" si="89"/>
        <v>#VALUE!</v>
      </c>
      <c r="AO188" s="74" t="e">
        <f t="shared" si="89"/>
        <v>#VALUE!</v>
      </c>
      <c r="AP188" s="74" t="e">
        <f t="shared" si="89"/>
        <v>#VALUE!</v>
      </c>
      <c r="AQ188" s="74" t="e">
        <f t="shared" si="89"/>
        <v>#VALUE!</v>
      </c>
      <c r="AR188" s="74" t="e">
        <f t="shared" si="89"/>
        <v>#VALUE!</v>
      </c>
      <c r="AS188" s="74" t="e">
        <f t="shared" si="89"/>
        <v>#VALUE!</v>
      </c>
      <c r="AT188" s="74" t="e">
        <f t="shared" si="89"/>
        <v>#VALUE!</v>
      </c>
      <c r="AU188" s="74" t="e">
        <f t="shared" si="89"/>
        <v>#VALUE!</v>
      </c>
      <c r="AV188" s="74" t="e">
        <f t="shared" si="89"/>
        <v>#VALUE!</v>
      </c>
      <c r="AW188" s="74" t="e">
        <f t="shared" si="89"/>
        <v>#VALUE!</v>
      </c>
      <c r="AX188" s="74" t="e">
        <f t="shared" si="89"/>
        <v>#VALUE!</v>
      </c>
      <c r="AY188" s="74" t="e">
        <f t="shared" si="89"/>
        <v>#VALUE!</v>
      </c>
      <c r="AZ188" s="74" t="e">
        <f t="shared" si="89"/>
        <v>#VALUE!</v>
      </c>
      <c r="BA188" s="74" t="e">
        <f t="shared" si="89"/>
        <v>#VALUE!</v>
      </c>
      <c r="BB188" s="74" t="e">
        <f t="shared" si="89"/>
        <v>#VALUE!</v>
      </c>
      <c r="BC188" s="74" t="e">
        <f t="shared" si="89"/>
        <v>#VALUE!</v>
      </c>
      <c r="BD188" s="74" t="e">
        <f t="shared" si="89"/>
        <v>#VALUE!</v>
      </c>
      <c r="BE188" s="74" t="e">
        <f t="shared" si="89"/>
        <v>#VALUE!</v>
      </c>
      <c r="BF188" s="75" t="e">
        <f t="shared" si="85"/>
        <v>#VALUE!</v>
      </c>
      <c r="BG188" s="55"/>
    </row>
    <row r="189" spans="1:59" ht="14.4" hidden="1" customHeight="1" x14ac:dyDescent="0.3">
      <c r="A189" s="80"/>
      <c r="C189" s="80"/>
      <c r="D189" s="80"/>
      <c r="E189" s="80"/>
      <c r="F189" s="59"/>
      <c r="G189" s="59"/>
      <c r="O189" s="287"/>
      <c r="P189" s="288"/>
      <c r="Q189" s="289"/>
      <c r="R189" s="279" t="s">
        <v>15</v>
      </c>
      <c r="S189" s="280"/>
      <c r="T189" s="280"/>
      <c r="U189" s="280"/>
      <c r="V189" s="280"/>
      <c r="W189" s="280"/>
      <c r="X189" s="98"/>
      <c r="Y189" s="98"/>
      <c r="Z189" s="98"/>
      <c r="AA189" s="64" t="e">
        <f t="shared" ref="AA189:BE189" si="90">COUNTIFS($F$11:$F$14,$O$179,$L$11:$L$14,"FT",AA$11:AA$34,"P")+COUNTIFS($F$11:$F$14,$O$179,$L$11:$L$14,"FT",AA$11:AA$34,"RP")+COUNTIFS($F$11:$F$14,$O$179,$L$11:$L$14,"FT",AA$11:AA$34,"T-RP")+COUNTIFS($F$11:$F$14,$O$179,$L$11:$L$14,"FT",AA$11:AA$34,"T")+COUNTIFS($F$11:$F$14,$O$179,$L$11:$L$14,"FT",AA$11:AA$34,"MU")+COUNTIFS($F$11:$F$14,$O$179,$L$11:$L$14,"FT",AA$11:AA$34,"T-MU")+COUNTIFS($F$11:$F$14,$O$179,$L$11:$L$14,"FT",AA$11:AA$34,"EL")+COUNTIFS($F$11:$F$14,$O$179,$L$11:$L$14,"FT",AA$11:AA$34,"T-EL")+COUNTIFS($F$11:$F$14,$O$179,$L$11:$L$14,"FT",AA$11:AA$34,"EL-MU")+COUNTIFS($F$11:$F$14,$O$179,$L$11:$L$14,"FT",AA$11:AA$34,"TR")+COUNTIFS($F$11:$F$14,$O$179,$L$11:$L$14,"FT",AA$11:AA$34,"TR-MU")+COUNTIFS($F$11:$F$14,$O$179,$L$11:$L$14,"FT",AA$11:AA$34,"TR-EL")+COUNTIFS($F$11:$F$14,$O$179,$L$11:$L$14,"FT",AA$11:AA$34,"TR-T")</f>
        <v>#VALUE!</v>
      </c>
      <c r="AB189" s="64" t="e">
        <f t="shared" si="90"/>
        <v>#VALUE!</v>
      </c>
      <c r="AC189" s="64" t="e">
        <f t="shared" si="90"/>
        <v>#VALUE!</v>
      </c>
      <c r="AD189" s="64" t="e">
        <f t="shared" si="90"/>
        <v>#VALUE!</v>
      </c>
      <c r="AE189" s="64" t="e">
        <f t="shared" si="90"/>
        <v>#VALUE!</v>
      </c>
      <c r="AF189" s="64" t="e">
        <f t="shared" si="90"/>
        <v>#VALUE!</v>
      </c>
      <c r="AG189" s="64" t="e">
        <f t="shared" si="90"/>
        <v>#VALUE!</v>
      </c>
      <c r="AH189" s="64" t="e">
        <f t="shared" si="90"/>
        <v>#VALUE!</v>
      </c>
      <c r="AI189" s="64" t="e">
        <f t="shared" si="90"/>
        <v>#VALUE!</v>
      </c>
      <c r="AJ189" s="64" t="e">
        <f t="shared" si="90"/>
        <v>#VALUE!</v>
      </c>
      <c r="AK189" s="64" t="e">
        <f t="shared" si="90"/>
        <v>#VALUE!</v>
      </c>
      <c r="AL189" s="64" t="e">
        <f t="shared" si="90"/>
        <v>#VALUE!</v>
      </c>
      <c r="AM189" s="64" t="e">
        <f t="shared" si="90"/>
        <v>#VALUE!</v>
      </c>
      <c r="AN189" s="64" t="e">
        <f t="shared" si="90"/>
        <v>#VALUE!</v>
      </c>
      <c r="AO189" s="64" t="e">
        <f t="shared" si="90"/>
        <v>#VALUE!</v>
      </c>
      <c r="AP189" s="64" t="e">
        <f t="shared" si="90"/>
        <v>#VALUE!</v>
      </c>
      <c r="AQ189" s="64" t="e">
        <f t="shared" si="90"/>
        <v>#VALUE!</v>
      </c>
      <c r="AR189" s="64" t="e">
        <f t="shared" si="90"/>
        <v>#VALUE!</v>
      </c>
      <c r="AS189" s="64" t="e">
        <f t="shared" si="90"/>
        <v>#VALUE!</v>
      </c>
      <c r="AT189" s="64" t="e">
        <f t="shared" si="90"/>
        <v>#VALUE!</v>
      </c>
      <c r="AU189" s="64" t="e">
        <f t="shared" si="90"/>
        <v>#VALUE!</v>
      </c>
      <c r="AV189" s="64" t="e">
        <f t="shared" si="90"/>
        <v>#VALUE!</v>
      </c>
      <c r="AW189" s="64" t="e">
        <f t="shared" si="90"/>
        <v>#VALUE!</v>
      </c>
      <c r="AX189" s="64" t="e">
        <f t="shared" si="90"/>
        <v>#VALUE!</v>
      </c>
      <c r="AY189" s="64" t="e">
        <f t="shared" si="90"/>
        <v>#VALUE!</v>
      </c>
      <c r="AZ189" s="64" t="e">
        <f t="shared" si="90"/>
        <v>#VALUE!</v>
      </c>
      <c r="BA189" s="64" t="e">
        <f t="shared" si="90"/>
        <v>#VALUE!</v>
      </c>
      <c r="BB189" s="64" t="e">
        <f t="shared" si="90"/>
        <v>#VALUE!</v>
      </c>
      <c r="BC189" s="64" t="e">
        <f t="shared" si="90"/>
        <v>#VALUE!</v>
      </c>
      <c r="BD189" s="64" t="e">
        <f t="shared" si="90"/>
        <v>#VALUE!</v>
      </c>
      <c r="BE189" s="64" t="e">
        <f t="shared" si="90"/>
        <v>#VALUE!</v>
      </c>
      <c r="BF189" s="45" t="e">
        <f t="shared" si="85"/>
        <v>#VALUE!</v>
      </c>
      <c r="BG189" s="55"/>
    </row>
    <row r="190" spans="1:59" ht="14.4" hidden="1" customHeight="1" x14ac:dyDescent="0.3">
      <c r="A190" s="80"/>
      <c r="C190" s="80"/>
      <c r="D190" s="80"/>
      <c r="E190" s="80"/>
      <c r="F190" s="59"/>
      <c r="G190" s="59"/>
      <c r="O190" s="287"/>
      <c r="P190" s="288"/>
      <c r="Q190" s="289"/>
      <c r="R190" s="279" t="s">
        <v>84</v>
      </c>
      <c r="S190" s="280"/>
      <c r="T190" s="280"/>
      <c r="U190" s="280"/>
      <c r="V190" s="280"/>
      <c r="W190" s="280"/>
      <c r="X190" s="98"/>
      <c r="Y190" s="98"/>
      <c r="Z190" s="98"/>
      <c r="AA190" s="64" t="e">
        <f t="shared" ref="AA190:BE190" si="91">COUNTIFS($F$11:$F$14,$O$179,$L$11:$L$14,"HT",AA$11:AA$34,"P")+COUNTIFS($F$11:$F$14,$O$179,$L$11:$L$14,"HT",AA$11:AA$34,"RP")+COUNTIFS($F$11:$F$14,$O$179,$L$11:$L$14,"HT",AA$11:AA$34,"T-RP")+COUNTIFS($F$11:$F$14,$O$179,$L$11:$L$14,"HT",AA$11:AA$34,"T")+COUNTIFS($F$11:$F$14,$O$179,$L$11:$L$14,"HT",AA$11:AA$34,"MU")+COUNTIFS($F$11:$F$14,$O$179,$L$11:$L$14,"HT",AA$11:AA$34,"T-MU")+COUNTIFS($F$11:$F$14,$O$179,$L$11:$L$14,"HT",AA$11:AA$34,"EL")+COUNTIFS($F$11:$F$14,$O$179,$L$11:$L$14,"HT",AA$11:AA$34,"T-EL")+COUNTIFS($F$11:$F$14,$O$179,$L$11:$L$14,"HT",AA$11:AA$34,"EL-MU")+COUNTIFS($F$11:$F$14,$O$179,$L$11:$L$14,"HT",AA$11:AA$34,"TR")+COUNTIFS($F$11:$F$14,$O$179,$L$11:$L$14,"HT",AA$11:AA$34,"TR-MU")+COUNTIFS($F$11:$F$14,$O$179,$L$11:$L$14,"HT",AA$11:AA$34,"TR-EL")+COUNTIFS($F$11:$F$14,$O$179,$L$11:$L$14,"HT",AA$11:AA$34,"TR-T")</f>
        <v>#VALUE!</v>
      </c>
      <c r="AB190" s="64" t="e">
        <f t="shared" si="91"/>
        <v>#VALUE!</v>
      </c>
      <c r="AC190" s="64" t="e">
        <f t="shared" si="91"/>
        <v>#VALUE!</v>
      </c>
      <c r="AD190" s="64" t="e">
        <f t="shared" si="91"/>
        <v>#VALUE!</v>
      </c>
      <c r="AE190" s="64" t="e">
        <f t="shared" si="91"/>
        <v>#VALUE!</v>
      </c>
      <c r="AF190" s="64" t="e">
        <f t="shared" si="91"/>
        <v>#VALUE!</v>
      </c>
      <c r="AG190" s="64" t="e">
        <f t="shared" si="91"/>
        <v>#VALUE!</v>
      </c>
      <c r="AH190" s="64" t="e">
        <f t="shared" si="91"/>
        <v>#VALUE!</v>
      </c>
      <c r="AI190" s="64" t="e">
        <f t="shared" si="91"/>
        <v>#VALUE!</v>
      </c>
      <c r="AJ190" s="64" t="e">
        <f t="shared" si="91"/>
        <v>#VALUE!</v>
      </c>
      <c r="AK190" s="64" t="e">
        <f t="shared" si="91"/>
        <v>#VALUE!</v>
      </c>
      <c r="AL190" s="64" t="e">
        <f t="shared" si="91"/>
        <v>#VALUE!</v>
      </c>
      <c r="AM190" s="64" t="e">
        <f t="shared" si="91"/>
        <v>#VALUE!</v>
      </c>
      <c r="AN190" s="64" t="e">
        <f t="shared" si="91"/>
        <v>#VALUE!</v>
      </c>
      <c r="AO190" s="64" t="e">
        <f t="shared" si="91"/>
        <v>#VALUE!</v>
      </c>
      <c r="AP190" s="64" t="e">
        <f t="shared" si="91"/>
        <v>#VALUE!</v>
      </c>
      <c r="AQ190" s="64" t="e">
        <f t="shared" si="91"/>
        <v>#VALUE!</v>
      </c>
      <c r="AR190" s="64" t="e">
        <f t="shared" si="91"/>
        <v>#VALUE!</v>
      </c>
      <c r="AS190" s="64" t="e">
        <f t="shared" si="91"/>
        <v>#VALUE!</v>
      </c>
      <c r="AT190" s="64" t="e">
        <f t="shared" si="91"/>
        <v>#VALUE!</v>
      </c>
      <c r="AU190" s="64" t="e">
        <f t="shared" si="91"/>
        <v>#VALUE!</v>
      </c>
      <c r="AV190" s="64" t="e">
        <f t="shared" si="91"/>
        <v>#VALUE!</v>
      </c>
      <c r="AW190" s="64" t="e">
        <f t="shared" si="91"/>
        <v>#VALUE!</v>
      </c>
      <c r="AX190" s="64" t="e">
        <f t="shared" si="91"/>
        <v>#VALUE!</v>
      </c>
      <c r="AY190" s="64" t="e">
        <f t="shared" si="91"/>
        <v>#VALUE!</v>
      </c>
      <c r="AZ190" s="64" t="e">
        <f t="shared" si="91"/>
        <v>#VALUE!</v>
      </c>
      <c r="BA190" s="64" t="e">
        <f t="shared" si="91"/>
        <v>#VALUE!</v>
      </c>
      <c r="BB190" s="64" t="e">
        <f t="shared" si="91"/>
        <v>#VALUE!</v>
      </c>
      <c r="BC190" s="64" t="e">
        <f t="shared" si="91"/>
        <v>#VALUE!</v>
      </c>
      <c r="BD190" s="64" t="e">
        <f t="shared" si="91"/>
        <v>#VALUE!</v>
      </c>
      <c r="BE190" s="64" t="e">
        <f t="shared" si="91"/>
        <v>#VALUE!</v>
      </c>
      <c r="BF190" s="45" t="e">
        <f t="shared" si="85"/>
        <v>#VALUE!</v>
      </c>
      <c r="BG190" s="55"/>
    </row>
    <row r="191" spans="1:59" ht="14.4" hidden="1" customHeight="1" x14ac:dyDescent="0.3">
      <c r="O191" s="287"/>
      <c r="P191" s="288"/>
      <c r="Q191" s="289"/>
      <c r="R191" s="279" t="s">
        <v>87</v>
      </c>
      <c r="S191" s="280"/>
      <c r="T191" s="280"/>
      <c r="U191" s="280"/>
      <c r="V191" s="280"/>
      <c r="W191" s="280"/>
      <c r="X191" s="98"/>
      <c r="Y191" s="98"/>
      <c r="Z191" s="98"/>
      <c r="AA191" s="64" t="e">
        <f t="shared" ref="AA191:BE191" si="92">COUNTIFS($F$11:$F$14,$O$179,AA$11:AA$34,"OFF")+COUNTIFS($F$11:$F$14,$O$179,AA$11:AA$34,"TR-OFF")</f>
        <v>#VALUE!</v>
      </c>
      <c r="AB191" s="64" t="e">
        <f t="shared" si="92"/>
        <v>#VALUE!</v>
      </c>
      <c r="AC191" s="64" t="e">
        <f t="shared" si="92"/>
        <v>#VALUE!</v>
      </c>
      <c r="AD191" s="64" t="e">
        <f t="shared" si="92"/>
        <v>#VALUE!</v>
      </c>
      <c r="AE191" s="64" t="e">
        <f t="shared" si="92"/>
        <v>#VALUE!</v>
      </c>
      <c r="AF191" s="64" t="e">
        <f t="shared" si="92"/>
        <v>#VALUE!</v>
      </c>
      <c r="AG191" s="64" t="e">
        <f t="shared" si="92"/>
        <v>#VALUE!</v>
      </c>
      <c r="AH191" s="64" t="e">
        <f t="shared" si="92"/>
        <v>#VALUE!</v>
      </c>
      <c r="AI191" s="64" t="e">
        <f t="shared" si="92"/>
        <v>#VALUE!</v>
      </c>
      <c r="AJ191" s="64" t="e">
        <f t="shared" si="92"/>
        <v>#VALUE!</v>
      </c>
      <c r="AK191" s="64" t="e">
        <f t="shared" si="92"/>
        <v>#VALUE!</v>
      </c>
      <c r="AL191" s="64" t="e">
        <f t="shared" si="92"/>
        <v>#VALUE!</v>
      </c>
      <c r="AM191" s="64" t="e">
        <f t="shared" si="92"/>
        <v>#VALUE!</v>
      </c>
      <c r="AN191" s="64" t="e">
        <f t="shared" si="92"/>
        <v>#VALUE!</v>
      </c>
      <c r="AO191" s="64" t="e">
        <f t="shared" si="92"/>
        <v>#VALUE!</v>
      </c>
      <c r="AP191" s="64" t="e">
        <f t="shared" si="92"/>
        <v>#VALUE!</v>
      </c>
      <c r="AQ191" s="64" t="e">
        <f t="shared" si="92"/>
        <v>#VALUE!</v>
      </c>
      <c r="AR191" s="64" t="e">
        <f t="shared" si="92"/>
        <v>#VALUE!</v>
      </c>
      <c r="AS191" s="64" t="e">
        <f t="shared" si="92"/>
        <v>#VALUE!</v>
      </c>
      <c r="AT191" s="64" t="e">
        <f t="shared" si="92"/>
        <v>#VALUE!</v>
      </c>
      <c r="AU191" s="64" t="e">
        <f t="shared" si="92"/>
        <v>#VALUE!</v>
      </c>
      <c r="AV191" s="64" t="e">
        <f t="shared" si="92"/>
        <v>#VALUE!</v>
      </c>
      <c r="AW191" s="64" t="e">
        <f t="shared" si="92"/>
        <v>#VALUE!</v>
      </c>
      <c r="AX191" s="64" t="e">
        <f t="shared" si="92"/>
        <v>#VALUE!</v>
      </c>
      <c r="AY191" s="64" t="e">
        <f t="shared" si="92"/>
        <v>#VALUE!</v>
      </c>
      <c r="AZ191" s="64" t="e">
        <f t="shared" si="92"/>
        <v>#VALUE!</v>
      </c>
      <c r="BA191" s="64" t="e">
        <f t="shared" si="92"/>
        <v>#VALUE!</v>
      </c>
      <c r="BB191" s="64" t="e">
        <f t="shared" si="92"/>
        <v>#VALUE!</v>
      </c>
      <c r="BC191" s="64" t="e">
        <f t="shared" si="92"/>
        <v>#VALUE!</v>
      </c>
      <c r="BD191" s="64" t="e">
        <f t="shared" si="92"/>
        <v>#VALUE!</v>
      </c>
      <c r="BE191" s="64" t="e">
        <f t="shared" si="92"/>
        <v>#VALUE!</v>
      </c>
      <c r="BF191" s="45" t="e">
        <f t="shared" si="85"/>
        <v>#VALUE!</v>
      </c>
      <c r="BG191" s="78" t="e">
        <f>BF191-SUMIFS($Q$11:$Q$124,$F$11:$F$124,$O$179)</f>
        <v>#VALUE!</v>
      </c>
    </row>
    <row r="192" spans="1:59" ht="14.4" hidden="1" customHeight="1" x14ac:dyDescent="0.3">
      <c r="F192" s="92"/>
      <c r="O192" s="287"/>
      <c r="P192" s="288"/>
      <c r="Q192" s="289"/>
      <c r="R192" s="279" t="s">
        <v>90</v>
      </c>
      <c r="S192" s="280"/>
      <c r="T192" s="280"/>
      <c r="U192" s="280"/>
      <c r="V192" s="280"/>
      <c r="W192" s="280"/>
      <c r="X192" s="98"/>
      <c r="Y192" s="98"/>
      <c r="Z192" s="98"/>
      <c r="AA192" s="74" t="e">
        <f t="shared" ref="AA192:BE192" si="93">AA193+(AA194/2)</f>
        <v>#VALUE!</v>
      </c>
      <c r="AB192" s="74" t="e">
        <f t="shared" si="93"/>
        <v>#VALUE!</v>
      </c>
      <c r="AC192" s="74" t="e">
        <f t="shared" si="93"/>
        <v>#VALUE!</v>
      </c>
      <c r="AD192" s="74" t="e">
        <f t="shared" si="93"/>
        <v>#VALUE!</v>
      </c>
      <c r="AE192" s="74" t="e">
        <f t="shared" si="93"/>
        <v>#VALUE!</v>
      </c>
      <c r="AF192" s="74" t="e">
        <f t="shared" si="93"/>
        <v>#VALUE!</v>
      </c>
      <c r="AG192" s="74" t="e">
        <f t="shared" si="93"/>
        <v>#VALUE!</v>
      </c>
      <c r="AH192" s="74" t="e">
        <f t="shared" si="93"/>
        <v>#VALUE!</v>
      </c>
      <c r="AI192" s="74" t="e">
        <f t="shared" si="93"/>
        <v>#VALUE!</v>
      </c>
      <c r="AJ192" s="74" t="e">
        <f t="shared" si="93"/>
        <v>#VALUE!</v>
      </c>
      <c r="AK192" s="74" t="e">
        <f t="shared" si="93"/>
        <v>#VALUE!</v>
      </c>
      <c r="AL192" s="74" t="e">
        <f t="shared" si="93"/>
        <v>#VALUE!</v>
      </c>
      <c r="AM192" s="74" t="e">
        <f t="shared" si="93"/>
        <v>#VALUE!</v>
      </c>
      <c r="AN192" s="74" t="e">
        <f t="shared" si="93"/>
        <v>#VALUE!</v>
      </c>
      <c r="AO192" s="74" t="e">
        <f t="shared" si="93"/>
        <v>#VALUE!</v>
      </c>
      <c r="AP192" s="74" t="e">
        <f t="shared" si="93"/>
        <v>#VALUE!</v>
      </c>
      <c r="AQ192" s="74" t="e">
        <f t="shared" si="93"/>
        <v>#VALUE!</v>
      </c>
      <c r="AR192" s="74" t="e">
        <f t="shared" si="93"/>
        <v>#VALUE!</v>
      </c>
      <c r="AS192" s="74" t="e">
        <f t="shared" si="93"/>
        <v>#VALUE!</v>
      </c>
      <c r="AT192" s="74" t="e">
        <f t="shared" si="93"/>
        <v>#VALUE!</v>
      </c>
      <c r="AU192" s="74" t="e">
        <f t="shared" si="93"/>
        <v>#VALUE!</v>
      </c>
      <c r="AV192" s="74" t="e">
        <f t="shared" si="93"/>
        <v>#VALUE!</v>
      </c>
      <c r="AW192" s="74" t="e">
        <f t="shared" si="93"/>
        <v>#VALUE!</v>
      </c>
      <c r="AX192" s="74" t="e">
        <f t="shared" si="93"/>
        <v>#VALUE!</v>
      </c>
      <c r="AY192" s="74" t="e">
        <f t="shared" si="93"/>
        <v>#VALUE!</v>
      </c>
      <c r="AZ192" s="74" t="e">
        <f t="shared" si="93"/>
        <v>#VALUE!</v>
      </c>
      <c r="BA192" s="74" t="e">
        <f t="shared" si="93"/>
        <v>#VALUE!</v>
      </c>
      <c r="BB192" s="74" t="e">
        <f t="shared" si="93"/>
        <v>#VALUE!</v>
      </c>
      <c r="BC192" s="74" t="e">
        <f t="shared" si="93"/>
        <v>#VALUE!</v>
      </c>
      <c r="BD192" s="74" t="e">
        <f t="shared" si="93"/>
        <v>#VALUE!</v>
      </c>
      <c r="BE192" s="74" t="e">
        <f t="shared" si="93"/>
        <v>#VALUE!</v>
      </c>
      <c r="BF192" s="75" t="e">
        <f t="shared" si="85"/>
        <v>#VALUE!</v>
      </c>
      <c r="BG192" s="55"/>
    </row>
    <row r="193" spans="6:59" ht="14.4" hidden="1" customHeight="1" x14ac:dyDescent="0.3">
      <c r="F193" s="92"/>
      <c r="O193" s="287"/>
      <c r="P193" s="288"/>
      <c r="Q193" s="289"/>
      <c r="R193" s="279" t="s">
        <v>31</v>
      </c>
      <c r="S193" s="280"/>
      <c r="T193" s="280"/>
      <c r="U193" s="280"/>
      <c r="V193" s="280"/>
      <c r="W193" s="280"/>
      <c r="X193" s="98"/>
      <c r="Y193" s="98"/>
      <c r="Z193" s="98"/>
      <c r="AA193" s="64" t="e">
        <f t="shared" ref="AA193:BE193" si="94">COUNTIFS($F$11:$F$14,$O$179,$L$11:$L$14,"FT",AA$11:AA$34,"OFF")+COUNTIFS($F$11:$F$14,$O$179,$L$11:$L$14,"FT",AA$11:AA$34,"TR-OFF")</f>
        <v>#VALUE!</v>
      </c>
      <c r="AB193" s="64" t="e">
        <f t="shared" si="94"/>
        <v>#VALUE!</v>
      </c>
      <c r="AC193" s="64" t="e">
        <f t="shared" si="94"/>
        <v>#VALUE!</v>
      </c>
      <c r="AD193" s="64" t="e">
        <f t="shared" si="94"/>
        <v>#VALUE!</v>
      </c>
      <c r="AE193" s="64" t="e">
        <f t="shared" si="94"/>
        <v>#VALUE!</v>
      </c>
      <c r="AF193" s="64" t="e">
        <f t="shared" si="94"/>
        <v>#VALUE!</v>
      </c>
      <c r="AG193" s="64" t="e">
        <f t="shared" si="94"/>
        <v>#VALUE!</v>
      </c>
      <c r="AH193" s="64" t="e">
        <f t="shared" si="94"/>
        <v>#VALUE!</v>
      </c>
      <c r="AI193" s="64" t="e">
        <f t="shared" si="94"/>
        <v>#VALUE!</v>
      </c>
      <c r="AJ193" s="64" t="e">
        <f t="shared" si="94"/>
        <v>#VALUE!</v>
      </c>
      <c r="AK193" s="64" t="e">
        <f t="shared" si="94"/>
        <v>#VALUE!</v>
      </c>
      <c r="AL193" s="64" t="e">
        <f t="shared" si="94"/>
        <v>#VALUE!</v>
      </c>
      <c r="AM193" s="64" t="e">
        <f t="shared" si="94"/>
        <v>#VALUE!</v>
      </c>
      <c r="AN193" s="64" t="e">
        <f t="shared" si="94"/>
        <v>#VALUE!</v>
      </c>
      <c r="AO193" s="64" t="e">
        <f t="shared" si="94"/>
        <v>#VALUE!</v>
      </c>
      <c r="AP193" s="64" t="e">
        <f t="shared" si="94"/>
        <v>#VALUE!</v>
      </c>
      <c r="AQ193" s="64" t="e">
        <f t="shared" si="94"/>
        <v>#VALUE!</v>
      </c>
      <c r="AR193" s="64" t="e">
        <f t="shared" si="94"/>
        <v>#VALUE!</v>
      </c>
      <c r="AS193" s="64" t="e">
        <f t="shared" si="94"/>
        <v>#VALUE!</v>
      </c>
      <c r="AT193" s="64" t="e">
        <f t="shared" si="94"/>
        <v>#VALUE!</v>
      </c>
      <c r="AU193" s="64" t="e">
        <f t="shared" si="94"/>
        <v>#VALUE!</v>
      </c>
      <c r="AV193" s="64" t="e">
        <f t="shared" si="94"/>
        <v>#VALUE!</v>
      </c>
      <c r="AW193" s="64" t="e">
        <f t="shared" si="94"/>
        <v>#VALUE!</v>
      </c>
      <c r="AX193" s="64" t="e">
        <f t="shared" si="94"/>
        <v>#VALUE!</v>
      </c>
      <c r="AY193" s="64" t="e">
        <f t="shared" si="94"/>
        <v>#VALUE!</v>
      </c>
      <c r="AZ193" s="64" t="e">
        <f t="shared" si="94"/>
        <v>#VALUE!</v>
      </c>
      <c r="BA193" s="64" t="e">
        <f t="shared" si="94"/>
        <v>#VALUE!</v>
      </c>
      <c r="BB193" s="64" t="e">
        <f t="shared" si="94"/>
        <v>#VALUE!</v>
      </c>
      <c r="BC193" s="64" t="e">
        <f t="shared" si="94"/>
        <v>#VALUE!</v>
      </c>
      <c r="BD193" s="64" t="e">
        <f t="shared" si="94"/>
        <v>#VALUE!</v>
      </c>
      <c r="BE193" s="64" t="e">
        <f t="shared" si="94"/>
        <v>#VALUE!</v>
      </c>
      <c r="BF193" s="45" t="e">
        <f t="shared" si="85"/>
        <v>#VALUE!</v>
      </c>
      <c r="BG193" s="55"/>
    </row>
    <row r="194" spans="6:59" ht="14.4" hidden="1" customHeight="1" x14ac:dyDescent="0.3">
      <c r="F194" s="92"/>
      <c r="O194" s="287"/>
      <c r="P194" s="288"/>
      <c r="Q194" s="289"/>
      <c r="R194" s="279" t="s">
        <v>95</v>
      </c>
      <c r="S194" s="280"/>
      <c r="T194" s="280"/>
      <c r="U194" s="280"/>
      <c r="V194" s="280"/>
      <c r="W194" s="280"/>
      <c r="X194" s="98"/>
      <c r="Y194" s="98"/>
      <c r="Z194" s="98"/>
      <c r="AA194" s="64" t="e">
        <f t="shared" ref="AA194:BE194" si="95">COUNTIFS($F$11:$F$14,$O$179,$L$11:$L$14,"HT",AA$11:AA$34,"OFF")+COUNTIFS($F$11:$F$14,$O$179,$L$11:$L$14,"HT",AA$11:AA$34,"TR-OFF")</f>
        <v>#VALUE!</v>
      </c>
      <c r="AB194" s="64" t="e">
        <f t="shared" si="95"/>
        <v>#VALUE!</v>
      </c>
      <c r="AC194" s="64" t="e">
        <f t="shared" si="95"/>
        <v>#VALUE!</v>
      </c>
      <c r="AD194" s="64" t="e">
        <f t="shared" si="95"/>
        <v>#VALUE!</v>
      </c>
      <c r="AE194" s="64" t="e">
        <f t="shared" si="95"/>
        <v>#VALUE!</v>
      </c>
      <c r="AF194" s="64" t="e">
        <f t="shared" si="95"/>
        <v>#VALUE!</v>
      </c>
      <c r="AG194" s="64" t="e">
        <f t="shared" si="95"/>
        <v>#VALUE!</v>
      </c>
      <c r="AH194" s="64" t="e">
        <f t="shared" si="95"/>
        <v>#VALUE!</v>
      </c>
      <c r="AI194" s="64" t="e">
        <f t="shared" si="95"/>
        <v>#VALUE!</v>
      </c>
      <c r="AJ194" s="64" t="e">
        <f t="shared" si="95"/>
        <v>#VALUE!</v>
      </c>
      <c r="AK194" s="64" t="e">
        <f t="shared" si="95"/>
        <v>#VALUE!</v>
      </c>
      <c r="AL194" s="64" t="e">
        <f t="shared" si="95"/>
        <v>#VALUE!</v>
      </c>
      <c r="AM194" s="64" t="e">
        <f t="shared" si="95"/>
        <v>#VALUE!</v>
      </c>
      <c r="AN194" s="64" t="e">
        <f t="shared" si="95"/>
        <v>#VALUE!</v>
      </c>
      <c r="AO194" s="64" t="e">
        <f t="shared" si="95"/>
        <v>#VALUE!</v>
      </c>
      <c r="AP194" s="64" t="e">
        <f t="shared" si="95"/>
        <v>#VALUE!</v>
      </c>
      <c r="AQ194" s="64" t="e">
        <f t="shared" si="95"/>
        <v>#VALUE!</v>
      </c>
      <c r="AR194" s="64" t="e">
        <f t="shared" si="95"/>
        <v>#VALUE!</v>
      </c>
      <c r="AS194" s="64" t="e">
        <f t="shared" si="95"/>
        <v>#VALUE!</v>
      </c>
      <c r="AT194" s="64" t="e">
        <f t="shared" si="95"/>
        <v>#VALUE!</v>
      </c>
      <c r="AU194" s="64" t="e">
        <f t="shared" si="95"/>
        <v>#VALUE!</v>
      </c>
      <c r="AV194" s="64" t="e">
        <f t="shared" si="95"/>
        <v>#VALUE!</v>
      </c>
      <c r="AW194" s="64" t="e">
        <f t="shared" si="95"/>
        <v>#VALUE!</v>
      </c>
      <c r="AX194" s="64" t="e">
        <f t="shared" si="95"/>
        <v>#VALUE!</v>
      </c>
      <c r="AY194" s="64" t="e">
        <f t="shared" si="95"/>
        <v>#VALUE!</v>
      </c>
      <c r="AZ194" s="64" t="e">
        <f t="shared" si="95"/>
        <v>#VALUE!</v>
      </c>
      <c r="BA194" s="64" t="e">
        <f t="shared" si="95"/>
        <v>#VALUE!</v>
      </c>
      <c r="BB194" s="64" t="e">
        <f t="shared" si="95"/>
        <v>#VALUE!</v>
      </c>
      <c r="BC194" s="64" t="e">
        <f t="shared" si="95"/>
        <v>#VALUE!</v>
      </c>
      <c r="BD194" s="64" t="e">
        <f t="shared" si="95"/>
        <v>#VALUE!</v>
      </c>
      <c r="BE194" s="64" t="e">
        <f t="shared" si="95"/>
        <v>#VALUE!</v>
      </c>
      <c r="BF194" s="45" t="e">
        <f t="shared" si="85"/>
        <v>#VALUE!</v>
      </c>
      <c r="BG194" s="55"/>
    </row>
    <row r="195" spans="6:59" ht="14.4" hidden="1" customHeight="1" x14ac:dyDescent="0.3">
      <c r="F195" s="92"/>
      <c r="O195" s="287"/>
      <c r="P195" s="288"/>
      <c r="Q195" s="289"/>
      <c r="R195" s="279" t="s">
        <v>98</v>
      </c>
      <c r="S195" s="280"/>
      <c r="T195" s="280"/>
      <c r="U195" s="280"/>
      <c r="V195" s="280"/>
      <c r="W195" s="280"/>
      <c r="X195" s="98"/>
      <c r="Y195" s="98"/>
      <c r="Z195" s="98"/>
      <c r="AA195" s="64" t="e">
        <f t="shared" ref="AA195:BE195" si="96">COUNTIFS($F$11:$F$14,$O$179,AA$11:AA$34,"TR")+COUNTIFS($F$11:$F$14,$O$179,AA$11:AA$34,"TR-T")+COUNTIFS($F$11:$F$14,$O$179,AA$11:AA$34,"TR-OFF")+COUNTIFS($F$11:$F$14,$O$179,AA$11:AA$34,"TR-AU")+COUNTIFS($F$11:$F$14,$O$179,AA$11:AA$34,"TR-UC")+COUNTIFS($F$11:$F$14,$O$179,AA$11:AA$34,"TR-U")+COUNTIFS($F$11:$F$14,$O$179,AA$11:AA$34,"TR-NCNS")+COUNTIFS($F$11:$F$14,$O$179,AA$11:AA$34,"TR-MU")+COUNTIFS($F$11:$F$14,$O$179,AA$11:AA$34,"TR-EL")</f>
        <v>#VALUE!</v>
      </c>
      <c r="AB195" s="64" t="e">
        <f t="shared" si="96"/>
        <v>#VALUE!</v>
      </c>
      <c r="AC195" s="64" t="e">
        <f t="shared" si="96"/>
        <v>#VALUE!</v>
      </c>
      <c r="AD195" s="64" t="e">
        <f t="shared" si="96"/>
        <v>#VALUE!</v>
      </c>
      <c r="AE195" s="64" t="e">
        <f t="shared" si="96"/>
        <v>#VALUE!</v>
      </c>
      <c r="AF195" s="64" t="e">
        <f t="shared" si="96"/>
        <v>#VALUE!</v>
      </c>
      <c r="AG195" s="64" t="e">
        <f t="shared" si="96"/>
        <v>#VALUE!</v>
      </c>
      <c r="AH195" s="64" t="e">
        <f t="shared" si="96"/>
        <v>#VALUE!</v>
      </c>
      <c r="AI195" s="64" t="e">
        <f t="shared" si="96"/>
        <v>#VALUE!</v>
      </c>
      <c r="AJ195" s="64" t="e">
        <f t="shared" si="96"/>
        <v>#VALUE!</v>
      </c>
      <c r="AK195" s="64" t="e">
        <f t="shared" si="96"/>
        <v>#VALUE!</v>
      </c>
      <c r="AL195" s="64" t="e">
        <f t="shared" si="96"/>
        <v>#VALUE!</v>
      </c>
      <c r="AM195" s="64" t="e">
        <f t="shared" si="96"/>
        <v>#VALUE!</v>
      </c>
      <c r="AN195" s="64" t="e">
        <f t="shared" si="96"/>
        <v>#VALUE!</v>
      </c>
      <c r="AO195" s="64" t="e">
        <f t="shared" si="96"/>
        <v>#VALUE!</v>
      </c>
      <c r="AP195" s="64" t="e">
        <f t="shared" si="96"/>
        <v>#VALUE!</v>
      </c>
      <c r="AQ195" s="64" t="e">
        <f t="shared" si="96"/>
        <v>#VALUE!</v>
      </c>
      <c r="AR195" s="64" t="e">
        <f t="shared" si="96"/>
        <v>#VALUE!</v>
      </c>
      <c r="AS195" s="64" t="e">
        <f t="shared" si="96"/>
        <v>#VALUE!</v>
      </c>
      <c r="AT195" s="64" t="e">
        <f t="shared" si="96"/>
        <v>#VALUE!</v>
      </c>
      <c r="AU195" s="64" t="e">
        <f t="shared" si="96"/>
        <v>#VALUE!</v>
      </c>
      <c r="AV195" s="64" t="e">
        <f t="shared" si="96"/>
        <v>#VALUE!</v>
      </c>
      <c r="AW195" s="64" t="e">
        <f t="shared" si="96"/>
        <v>#VALUE!</v>
      </c>
      <c r="AX195" s="64" t="e">
        <f t="shared" si="96"/>
        <v>#VALUE!</v>
      </c>
      <c r="AY195" s="64" t="e">
        <f t="shared" si="96"/>
        <v>#VALUE!</v>
      </c>
      <c r="AZ195" s="64" t="e">
        <f t="shared" si="96"/>
        <v>#VALUE!</v>
      </c>
      <c r="BA195" s="64" t="e">
        <f t="shared" si="96"/>
        <v>#VALUE!</v>
      </c>
      <c r="BB195" s="64" t="e">
        <f t="shared" si="96"/>
        <v>#VALUE!</v>
      </c>
      <c r="BC195" s="64" t="e">
        <f t="shared" si="96"/>
        <v>#VALUE!</v>
      </c>
      <c r="BD195" s="64" t="e">
        <f t="shared" si="96"/>
        <v>#VALUE!</v>
      </c>
      <c r="BE195" s="64" t="e">
        <f t="shared" si="96"/>
        <v>#VALUE!</v>
      </c>
      <c r="BF195" s="45" t="e">
        <f>MAX(AA195:BE195)</f>
        <v>#VALUE!</v>
      </c>
      <c r="BG195" s="55"/>
    </row>
    <row r="196" spans="6:59" ht="14.4" hidden="1" customHeight="1" x14ac:dyDescent="0.3">
      <c r="F196" s="92"/>
      <c r="O196" s="287"/>
      <c r="P196" s="288"/>
      <c r="Q196" s="289"/>
      <c r="R196" s="279" t="s">
        <v>101</v>
      </c>
      <c r="S196" s="280"/>
      <c r="T196" s="280"/>
      <c r="U196" s="280"/>
      <c r="V196" s="280"/>
      <c r="W196" s="280"/>
      <c r="X196" s="98"/>
      <c r="Y196" s="98"/>
      <c r="Z196" s="98"/>
      <c r="AA196" s="64" t="e">
        <f t="shared" ref="AA196:BE196" si="97">COUNTIFS($F$11:$F$14,$O$179,AA11:AA34,"Leave")+COUNTIFS($F$11:$F$14,$O$179,AA11:AA34,"CL")</f>
        <v>#VALUE!</v>
      </c>
      <c r="AB196" s="64" t="e">
        <f t="shared" si="97"/>
        <v>#VALUE!</v>
      </c>
      <c r="AC196" s="64" t="e">
        <f t="shared" si="97"/>
        <v>#VALUE!</v>
      </c>
      <c r="AD196" s="64" t="e">
        <f t="shared" si="97"/>
        <v>#VALUE!</v>
      </c>
      <c r="AE196" s="64" t="e">
        <f t="shared" si="97"/>
        <v>#VALUE!</v>
      </c>
      <c r="AF196" s="64" t="e">
        <f t="shared" si="97"/>
        <v>#VALUE!</v>
      </c>
      <c r="AG196" s="64" t="e">
        <f t="shared" si="97"/>
        <v>#VALUE!</v>
      </c>
      <c r="AH196" s="64" t="e">
        <f t="shared" si="97"/>
        <v>#VALUE!</v>
      </c>
      <c r="AI196" s="64" t="e">
        <f t="shared" si="97"/>
        <v>#VALUE!</v>
      </c>
      <c r="AJ196" s="64" t="e">
        <f t="shared" si="97"/>
        <v>#VALUE!</v>
      </c>
      <c r="AK196" s="64" t="e">
        <f t="shared" si="97"/>
        <v>#VALUE!</v>
      </c>
      <c r="AL196" s="64" t="e">
        <f t="shared" si="97"/>
        <v>#VALUE!</v>
      </c>
      <c r="AM196" s="64" t="e">
        <f t="shared" si="97"/>
        <v>#VALUE!</v>
      </c>
      <c r="AN196" s="64" t="e">
        <f t="shared" si="97"/>
        <v>#VALUE!</v>
      </c>
      <c r="AO196" s="64" t="e">
        <f t="shared" si="97"/>
        <v>#VALUE!</v>
      </c>
      <c r="AP196" s="64" t="e">
        <f t="shared" si="97"/>
        <v>#VALUE!</v>
      </c>
      <c r="AQ196" s="64" t="e">
        <f t="shared" si="97"/>
        <v>#VALUE!</v>
      </c>
      <c r="AR196" s="64" t="e">
        <f t="shared" si="97"/>
        <v>#VALUE!</v>
      </c>
      <c r="AS196" s="64" t="e">
        <f t="shared" si="97"/>
        <v>#VALUE!</v>
      </c>
      <c r="AT196" s="64" t="e">
        <f t="shared" si="97"/>
        <v>#VALUE!</v>
      </c>
      <c r="AU196" s="64" t="e">
        <f t="shared" si="97"/>
        <v>#VALUE!</v>
      </c>
      <c r="AV196" s="64" t="e">
        <f t="shared" si="97"/>
        <v>#VALUE!</v>
      </c>
      <c r="AW196" s="64" t="e">
        <f t="shared" si="97"/>
        <v>#VALUE!</v>
      </c>
      <c r="AX196" s="64" t="e">
        <f t="shared" si="97"/>
        <v>#VALUE!</v>
      </c>
      <c r="AY196" s="64" t="e">
        <f t="shared" si="97"/>
        <v>#VALUE!</v>
      </c>
      <c r="AZ196" s="64" t="e">
        <f t="shared" si="97"/>
        <v>#VALUE!</v>
      </c>
      <c r="BA196" s="64" t="e">
        <f t="shared" si="97"/>
        <v>#VALUE!</v>
      </c>
      <c r="BB196" s="64" t="e">
        <f t="shared" si="97"/>
        <v>#VALUE!</v>
      </c>
      <c r="BC196" s="64" t="e">
        <f t="shared" si="97"/>
        <v>#VALUE!</v>
      </c>
      <c r="BD196" s="64" t="e">
        <f t="shared" si="97"/>
        <v>#VALUE!</v>
      </c>
      <c r="BE196" s="64" t="e">
        <f t="shared" si="97"/>
        <v>#VALUE!</v>
      </c>
      <c r="BF196" s="45" t="e">
        <f t="shared" ref="BF196:BF211" si="98">SUM(AA196:BE196)</f>
        <v>#VALUE!</v>
      </c>
      <c r="BG196" s="78" t="e">
        <f>(BF196+BF200)-SUMIFS($U$11:$U$124,$F$11:$F$124,$O$179)</f>
        <v>#VALUE!</v>
      </c>
    </row>
    <row r="197" spans="6:59" ht="14.4" hidden="1" customHeight="1" x14ac:dyDescent="0.3">
      <c r="F197" s="92"/>
      <c r="O197" s="287"/>
      <c r="P197" s="288"/>
      <c r="Q197" s="289"/>
      <c r="R197" s="279" t="s">
        <v>91</v>
      </c>
      <c r="S197" s="280"/>
      <c r="T197" s="280"/>
      <c r="U197" s="280"/>
      <c r="V197" s="280"/>
      <c r="W197" s="280"/>
      <c r="X197" s="98"/>
      <c r="Y197" s="98"/>
      <c r="Z197" s="98"/>
      <c r="AA197" s="74" t="e">
        <f t="shared" ref="AA197:BE197" si="99">AA198+(AA199/2)</f>
        <v>#VALUE!</v>
      </c>
      <c r="AB197" s="74" t="e">
        <f t="shared" si="99"/>
        <v>#VALUE!</v>
      </c>
      <c r="AC197" s="74" t="e">
        <f t="shared" si="99"/>
        <v>#VALUE!</v>
      </c>
      <c r="AD197" s="74" t="e">
        <f t="shared" si="99"/>
        <v>#VALUE!</v>
      </c>
      <c r="AE197" s="74" t="e">
        <f t="shared" si="99"/>
        <v>#VALUE!</v>
      </c>
      <c r="AF197" s="74" t="e">
        <f t="shared" si="99"/>
        <v>#VALUE!</v>
      </c>
      <c r="AG197" s="74" t="e">
        <f t="shared" si="99"/>
        <v>#VALUE!</v>
      </c>
      <c r="AH197" s="74" t="e">
        <f t="shared" si="99"/>
        <v>#VALUE!</v>
      </c>
      <c r="AI197" s="74" t="e">
        <f t="shared" si="99"/>
        <v>#VALUE!</v>
      </c>
      <c r="AJ197" s="74" t="e">
        <f t="shared" si="99"/>
        <v>#VALUE!</v>
      </c>
      <c r="AK197" s="74" t="e">
        <f t="shared" si="99"/>
        <v>#VALUE!</v>
      </c>
      <c r="AL197" s="74" t="e">
        <f t="shared" si="99"/>
        <v>#VALUE!</v>
      </c>
      <c r="AM197" s="74" t="e">
        <f t="shared" si="99"/>
        <v>#VALUE!</v>
      </c>
      <c r="AN197" s="74" t="e">
        <f t="shared" si="99"/>
        <v>#VALUE!</v>
      </c>
      <c r="AO197" s="74" t="e">
        <f t="shared" si="99"/>
        <v>#VALUE!</v>
      </c>
      <c r="AP197" s="74" t="e">
        <f t="shared" si="99"/>
        <v>#VALUE!</v>
      </c>
      <c r="AQ197" s="74" t="e">
        <f t="shared" si="99"/>
        <v>#VALUE!</v>
      </c>
      <c r="AR197" s="74" t="e">
        <f t="shared" si="99"/>
        <v>#VALUE!</v>
      </c>
      <c r="AS197" s="74" t="e">
        <f t="shared" si="99"/>
        <v>#VALUE!</v>
      </c>
      <c r="AT197" s="74" t="e">
        <f t="shared" si="99"/>
        <v>#VALUE!</v>
      </c>
      <c r="AU197" s="74" t="e">
        <f t="shared" si="99"/>
        <v>#VALUE!</v>
      </c>
      <c r="AV197" s="74" t="e">
        <f t="shared" si="99"/>
        <v>#VALUE!</v>
      </c>
      <c r="AW197" s="74" t="e">
        <f t="shared" si="99"/>
        <v>#VALUE!</v>
      </c>
      <c r="AX197" s="74" t="e">
        <f t="shared" si="99"/>
        <v>#VALUE!</v>
      </c>
      <c r="AY197" s="74" t="e">
        <f t="shared" si="99"/>
        <v>#VALUE!</v>
      </c>
      <c r="AZ197" s="74" t="e">
        <f t="shared" si="99"/>
        <v>#VALUE!</v>
      </c>
      <c r="BA197" s="74" t="e">
        <f t="shared" si="99"/>
        <v>#VALUE!</v>
      </c>
      <c r="BB197" s="74" t="e">
        <f t="shared" si="99"/>
        <v>#VALUE!</v>
      </c>
      <c r="BC197" s="74" t="e">
        <f t="shared" si="99"/>
        <v>#VALUE!</v>
      </c>
      <c r="BD197" s="74" t="e">
        <f t="shared" si="99"/>
        <v>#VALUE!</v>
      </c>
      <c r="BE197" s="74" t="e">
        <f t="shared" si="99"/>
        <v>#VALUE!</v>
      </c>
      <c r="BF197" s="75" t="e">
        <f t="shared" si="98"/>
        <v>#VALUE!</v>
      </c>
      <c r="BG197" s="55"/>
    </row>
    <row r="198" spans="6:59" ht="14.4" hidden="1" customHeight="1" x14ac:dyDescent="0.3">
      <c r="F198" s="92"/>
      <c r="O198" s="287"/>
      <c r="P198" s="288"/>
      <c r="Q198" s="289"/>
      <c r="R198" s="279" t="s">
        <v>105</v>
      </c>
      <c r="S198" s="280"/>
      <c r="T198" s="280"/>
      <c r="U198" s="280"/>
      <c r="V198" s="280"/>
      <c r="W198" s="280"/>
      <c r="X198" s="98"/>
      <c r="Y198" s="98"/>
      <c r="Z198" s="98"/>
      <c r="AA198" s="64" t="e">
        <f t="shared" ref="AA198:BE198" si="100">COUNTIFS($F$11:$F$14,$O$179,$L$11:$L$14,"FT",AA$11:AA$34,"Leave")+COUNTIFS($F$11:$F$14,$O$179,$L$11:$L$14,"FT",AA$11:AA$34,"CL")</f>
        <v>#VALUE!</v>
      </c>
      <c r="AB198" s="64" t="e">
        <f t="shared" si="100"/>
        <v>#VALUE!</v>
      </c>
      <c r="AC198" s="64" t="e">
        <f t="shared" si="100"/>
        <v>#VALUE!</v>
      </c>
      <c r="AD198" s="64" t="e">
        <f t="shared" si="100"/>
        <v>#VALUE!</v>
      </c>
      <c r="AE198" s="64" t="e">
        <f t="shared" si="100"/>
        <v>#VALUE!</v>
      </c>
      <c r="AF198" s="64" t="e">
        <f t="shared" si="100"/>
        <v>#VALUE!</v>
      </c>
      <c r="AG198" s="64" t="e">
        <f t="shared" si="100"/>
        <v>#VALUE!</v>
      </c>
      <c r="AH198" s="64" t="e">
        <f t="shared" si="100"/>
        <v>#VALUE!</v>
      </c>
      <c r="AI198" s="64" t="e">
        <f t="shared" si="100"/>
        <v>#VALUE!</v>
      </c>
      <c r="AJ198" s="64" t="e">
        <f t="shared" si="100"/>
        <v>#VALUE!</v>
      </c>
      <c r="AK198" s="64" t="e">
        <f t="shared" si="100"/>
        <v>#VALUE!</v>
      </c>
      <c r="AL198" s="64" t="e">
        <f t="shared" si="100"/>
        <v>#VALUE!</v>
      </c>
      <c r="AM198" s="64" t="e">
        <f t="shared" si="100"/>
        <v>#VALUE!</v>
      </c>
      <c r="AN198" s="64" t="e">
        <f t="shared" si="100"/>
        <v>#VALUE!</v>
      </c>
      <c r="AO198" s="64" t="e">
        <f t="shared" si="100"/>
        <v>#VALUE!</v>
      </c>
      <c r="AP198" s="64" t="e">
        <f t="shared" si="100"/>
        <v>#VALUE!</v>
      </c>
      <c r="AQ198" s="64" t="e">
        <f t="shared" si="100"/>
        <v>#VALUE!</v>
      </c>
      <c r="AR198" s="64" t="e">
        <f t="shared" si="100"/>
        <v>#VALUE!</v>
      </c>
      <c r="AS198" s="64" t="e">
        <f t="shared" si="100"/>
        <v>#VALUE!</v>
      </c>
      <c r="AT198" s="64" t="e">
        <f t="shared" si="100"/>
        <v>#VALUE!</v>
      </c>
      <c r="AU198" s="64" t="e">
        <f t="shared" si="100"/>
        <v>#VALUE!</v>
      </c>
      <c r="AV198" s="64" t="e">
        <f t="shared" si="100"/>
        <v>#VALUE!</v>
      </c>
      <c r="AW198" s="64" t="e">
        <f t="shared" si="100"/>
        <v>#VALUE!</v>
      </c>
      <c r="AX198" s="64" t="e">
        <f t="shared" si="100"/>
        <v>#VALUE!</v>
      </c>
      <c r="AY198" s="64" t="e">
        <f t="shared" si="100"/>
        <v>#VALUE!</v>
      </c>
      <c r="AZ198" s="64" t="e">
        <f t="shared" si="100"/>
        <v>#VALUE!</v>
      </c>
      <c r="BA198" s="64" t="e">
        <f t="shared" si="100"/>
        <v>#VALUE!</v>
      </c>
      <c r="BB198" s="64" t="e">
        <f t="shared" si="100"/>
        <v>#VALUE!</v>
      </c>
      <c r="BC198" s="64" t="e">
        <f t="shared" si="100"/>
        <v>#VALUE!</v>
      </c>
      <c r="BD198" s="64" t="e">
        <f t="shared" si="100"/>
        <v>#VALUE!</v>
      </c>
      <c r="BE198" s="64" t="e">
        <f t="shared" si="100"/>
        <v>#VALUE!</v>
      </c>
      <c r="BF198" s="45" t="e">
        <f t="shared" si="98"/>
        <v>#VALUE!</v>
      </c>
      <c r="BG198" s="55"/>
    </row>
    <row r="199" spans="6:59" ht="14.4" hidden="1" customHeight="1" x14ac:dyDescent="0.3">
      <c r="F199" s="92"/>
      <c r="O199" s="287"/>
      <c r="P199" s="288"/>
      <c r="Q199" s="289"/>
      <c r="R199" s="279" t="s">
        <v>111</v>
      </c>
      <c r="S199" s="280"/>
      <c r="T199" s="280"/>
      <c r="U199" s="280"/>
      <c r="V199" s="280"/>
      <c r="W199" s="280"/>
      <c r="X199" s="98"/>
      <c r="Y199" s="98"/>
      <c r="Z199" s="98"/>
      <c r="AA199" s="64" t="e">
        <f t="shared" ref="AA199:BE199" si="101">COUNTIFS($F$11:$F$14,$O$179,$L$11:$L$14,"HT",AA$11:AA$34,"Leave")+COUNTIFS($F$11:$F$14,$O$179,$L$11:$L$14,"HT",AA$11:AA$34,"CL")</f>
        <v>#VALUE!</v>
      </c>
      <c r="AB199" s="64" t="e">
        <f t="shared" si="101"/>
        <v>#VALUE!</v>
      </c>
      <c r="AC199" s="64" t="e">
        <f t="shared" si="101"/>
        <v>#VALUE!</v>
      </c>
      <c r="AD199" s="64" t="e">
        <f t="shared" si="101"/>
        <v>#VALUE!</v>
      </c>
      <c r="AE199" s="64" t="e">
        <f t="shared" si="101"/>
        <v>#VALUE!</v>
      </c>
      <c r="AF199" s="64" t="e">
        <f t="shared" si="101"/>
        <v>#VALUE!</v>
      </c>
      <c r="AG199" s="64" t="e">
        <f t="shared" si="101"/>
        <v>#VALUE!</v>
      </c>
      <c r="AH199" s="64" t="e">
        <f t="shared" si="101"/>
        <v>#VALUE!</v>
      </c>
      <c r="AI199" s="64" t="e">
        <f t="shared" si="101"/>
        <v>#VALUE!</v>
      </c>
      <c r="AJ199" s="64" t="e">
        <f t="shared" si="101"/>
        <v>#VALUE!</v>
      </c>
      <c r="AK199" s="64" t="e">
        <f t="shared" si="101"/>
        <v>#VALUE!</v>
      </c>
      <c r="AL199" s="64" t="e">
        <f t="shared" si="101"/>
        <v>#VALUE!</v>
      </c>
      <c r="AM199" s="64" t="e">
        <f t="shared" si="101"/>
        <v>#VALUE!</v>
      </c>
      <c r="AN199" s="64" t="e">
        <f t="shared" si="101"/>
        <v>#VALUE!</v>
      </c>
      <c r="AO199" s="64" t="e">
        <f t="shared" si="101"/>
        <v>#VALUE!</v>
      </c>
      <c r="AP199" s="64" t="e">
        <f t="shared" si="101"/>
        <v>#VALUE!</v>
      </c>
      <c r="AQ199" s="64" t="e">
        <f t="shared" si="101"/>
        <v>#VALUE!</v>
      </c>
      <c r="AR199" s="64" t="e">
        <f t="shared" si="101"/>
        <v>#VALUE!</v>
      </c>
      <c r="AS199" s="64" t="e">
        <f t="shared" si="101"/>
        <v>#VALUE!</v>
      </c>
      <c r="AT199" s="64" t="e">
        <f t="shared" si="101"/>
        <v>#VALUE!</v>
      </c>
      <c r="AU199" s="64" t="e">
        <f t="shared" si="101"/>
        <v>#VALUE!</v>
      </c>
      <c r="AV199" s="64" t="e">
        <f t="shared" si="101"/>
        <v>#VALUE!</v>
      </c>
      <c r="AW199" s="64" t="e">
        <f t="shared" si="101"/>
        <v>#VALUE!</v>
      </c>
      <c r="AX199" s="64" t="e">
        <f t="shared" si="101"/>
        <v>#VALUE!</v>
      </c>
      <c r="AY199" s="64" t="e">
        <f t="shared" si="101"/>
        <v>#VALUE!</v>
      </c>
      <c r="AZ199" s="64" t="e">
        <f t="shared" si="101"/>
        <v>#VALUE!</v>
      </c>
      <c r="BA199" s="64" t="e">
        <f t="shared" si="101"/>
        <v>#VALUE!</v>
      </c>
      <c r="BB199" s="64" t="e">
        <f t="shared" si="101"/>
        <v>#VALUE!</v>
      </c>
      <c r="BC199" s="64" t="e">
        <f t="shared" si="101"/>
        <v>#VALUE!</v>
      </c>
      <c r="BD199" s="64" t="e">
        <f t="shared" si="101"/>
        <v>#VALUE!</v>
      </c>
      <c r="BE199" s="64" t="e">
        <f t="shared" si="101"/>
        <v>#VALUE!</v>
      </c>
      <c r="BF199" s="45" t="e">
        <f t="shared" si="98"/>
        <v>#VALUE!</v>
      </c>
      <c r="BG199" s="55"/>
    </row>
    <row r="200" spans="6:59" ht="14.4" hidden="1" customHeight="1" x14ac:dyDescent="0.3">
      <c r="F200" s="92"/>
      <c r="O200" s="287"/>
      <c r="P200" s="288"/>
      <c r="Q200" s="289"/>
      <c r="R200" s="279" t="s">
        <v>114</v>
      </c>
      <c r="S200" s="280"/>
      <c r="T200" s="280"/>
      <c r="U200" s="280"/>
      <c r="V200" s="280"/>
      <c r="W200" s="280"/>
      <c r="X200" s="98"/>
      <c r="Y200" s="98"/>
      <c r="Z200" s="98"/>
      <c r="AA200" s="64" t="e">
        <f t="shared" ref="AA200:BE200" si="102">COUNTIFS($F$11:$F$14,$O$179,AA11:AA34,"AU")+COUNTIFS($F$11:$F$14,$O$179,AA11:AA34,"TR-AU")</f>
        <v>#VALUE!</v>
      </c>
      <c r="AB200" s="64" t="e">
        <f t="shared" si="102"/>
        <v>#VALUE!</v>
      </c>
      <c r="AC200" s="64" t="e">
        <f t="shared" si="102"/>
        <v>#VALUE!</v>
      </c>
      <c r="AD200" s="64" t="e">
        <f t="shared" si="102"/>
        <v>#VALUE!</v>
      </c>
      <c r="AE200" s="64" t="e">
        <f t="shared" si="102"/>
        <v>#VALUE!</v>
      </c>
      <c r="AF200" s="64" t="e">
        <f t="shared" si="102"/>
        <v>#VALUE!</v>
      </c>
      <c r="AG200" s="64" t="e">
        <f t="shared" si="102"/>
        <v>#VALUE!</v>
      </c>
      <c r="AH200" s="64" t="e">
        <f t="shared" si="102"/>
        <v>#VALUE!</v>
      </c>
      <c r="AI200" s="64" t="e">
        <f t="shared" si="102"/>
        <v>#VALUE!</v>
      </c>
      <c r="AJ200" s="64" t="e">
        <f t="shared" si="102"/>
        <v>#VALUE!</v>
      </c>
      <c r="AK200" s="64" t="e">
        <f t="shared" si="102"/>
        <v>#VALUE!</v>
      </c>
      <c r="AL200" s="64" t="e">
        <f t="shared" si="102"/>
        <v>#VALUE!</v>
      </c>
      <c r="AM200" s="64" t="e">
        <f t="shared" si="102"/>
        <v>#VALUE!</v>
      </c>
      <c r="AN200" s="64" t="e">
        <f t="shared" si="102"/>
        <v>#VALUE!</v>
      </c>
      <c r="AO200" s="64" t="e">
        <f t="shared" si="102"/>
        <v>#VALUE!</v>
      </c>
      <c r="AP200" s="64" t="e">
        <f t="shared" si="102"/>
        <v>#VALUE!</v>
      </c>
      <c r="AQ200" s="64" t="e">
        <f t="shared" si="102"/>
        <v>#VALUE!</v>
      </c>
      <c r="AR200" s="64" t="e">
        <f t="shared" si="102"/>
        <v>#VALUE!</v>
      </c>
      <c r="AS200" s="64" t="e">
        <f t="shared" si="102"/>
        <v>#VALUE!</v>
      </c>
      <c r="AT200" s="64" t="e">
        <f t="shared" si="102"/>
        <v>#VALUE!</v>
      </c>
      <c r="AU200" s="64" t="e">
        <f t="shared" si="102"/>
        <v>#VALUE!</v>
      </c>
      <c r="AV200" s="64" t="e">
        <f t="shared" si="102"/>
        <v>#VALUE!</v>
      </c>
      <c r="AW200" s="64" t="e">
        <f t="shared" si="102"/>
        <v>#VALUE!</v>
      </c>
      <c r="AX200" s="64" t="e">
        <f t="shared" si="102"/>
        <v>#VALUE!</v>
      </c>
      <c r="AY200" s="64" t="e">
        <f t="shared" si="102"/>
        <v>#VALUE!</v>
      </c>
      <c r="AZ200" s="64" t="e">
        <f t="shared" si="102"/>
        <v>#VALUE!</v>
      </c>
      <c r="BA200" s="64" t="e">
        <f t="shared" si="102"/>
        <v>#VALUE!</v>
      </c>
      <c r="BB200" s="64" t="e">
        <f t="shared" si="102"/>
        <v>#VALUE!</v>
      </c>
      <c r="BC200" s="64" t="e">
        <f t="shared" si="102"/>
        <v>#VALUE!</v>
      </c>
      <c r="BD200" s="64" t="e">
        <f t="shared" si="102"/>
        <v>#VALUE!</v>
      </c>
      <c r="BE200" s="64" t="e">
        <f t="shared" si="102"/>
        <v>#VALUE!</v>
      </c>
      <c r="BF200" s="45" t="e">
        <f t="shared" si="98"/>
        <v>#VALUE!</v>
      </c>
      <c r="BG200" s="55"/>
    </row>
    <row r="201" spans="6:59" ht="14.4" hidden="1" customHeight="1" x14ac:dyDescent="0.3">
      <c r="F201" s="92"/>
      <c r="O201" s="287"/>
      <c r="P201" s="288"/>
      <c r="Q201" s="289"/>
      <c r="R201" s="279" t="s">
        <v>118</v>
      </c>
      <c r="S201" s="280"/>
      <c r="T201" s="280"/>
      <c r="U201" s="280"/>
      <c r="V201" s="280"/>
      <c r="W201" s="280"/>
      <c r="X201" s="98"/>
      <c r="Y201" s="98"/>
      <c r="Z201" s="98"/>
      <c r="AA201" s="74" t="e">
        <f t="shared" ref="AA201:BE201" si="103">AA202+(AA203/2)</f>
        <v>#VALUE!</v>
      </c>
      <c r="AB201" s="74" t="e">
        <f t="shared" si="103"/>
        <v>#VALUE!</v>
      </c>
      <c r="AC201" s="74" t="e">
        <f t="shared" si="103"/>
        <v>#VALUE!</v>
      </c>
      <c r="AD201" s="74" t="e">
        <f t="shared" si="103"/>
        <v>#VALUE!</v>
      </c>
      <c r="AE201" s="74" t="e">
        <f t="shared" si="103"/>
        <v>#VALUE!</v>
      </c>
      <c r="AF201" s="74" t="e">
        <f t="shared" si="103"/>
        <v>#VALUE!</v>
      </c>
      <c r="AG201" s="74" t="e">
        <f t="shared" si="103"/>
        <v>#VALUE!</v>
      </c>
      <c r="AH201" s="74" t="e">
        <f t="shared" si="103"/>
        <v>#VALUE!</v>
      </c>
      <c r="AI201" s="74" t="e">
        <f t="shared" si="103"/>
        <v>#VALUE!</v>
      </c>
      <c r="AJ201" s="74" t="e">
        <f t="shared" si="103"/>
        <v>#VALUE!</v>
      </c>
      <c r="AK201" s="74" t="e">
        <f t="shared" si="103"/>
        <v>#VALUE!</v>
      </c>
      <c r="AL201" s="74" t="e">
        <f t="shared" si="103"/>
        <v>#VALUE!</v>
      </c>
      <c r="AM201" s="74" t="e">
        <f t="shared" si="103"/>
        <v>#VALUE!</v>
      </c>
      <c r="AN201" s="74" t="e">
        <f t="shared" si="103"/>
        <v>#VALUE!</v>
      </c>
      <c r="AO201" s="74" t="e">
        <f t="shared" si="103"/>
        <v>#VALUE!</v>
      </c>
      <c r="AP201" s="74" t="e">
        <f t="shared" si="103"/>
        <v>#VALUE!</v>
      </c>
      <c r="AQ201" s="74" t="e">
        <f t="shared" si="103"/>
        <v>#VALUE!</v>
      </c>
      <c r="AR201" s="74" t="e">
        <f t="shared" si="103"/>
        <v>#VALUE!</v>
      </c>
      <c r="AS201" s="74" t="e">
        <f t="shared" si="103"/>
        <v>#VALUE!</v>
      </c>
      <c r="AT201" s="74" t="e">
        <f t="shared" si="103"/>
        <v>#VALUE!</v>
      </c>
      <c r="AU201" s="74" t="e">
        <f t="shared" si="103"/>
        <v>#VALUE!</v>
      </c>
      <c r="AV201" s="74" t="e">
        <f t="shared" si="103"/>
        <v>#VALUE!</v>
      </c>
      <c r="AW201" s="74" t="e">
        <f t="shared" si="103"/>
        <v>#VALUE!</v>
      </c>
      <c r="AX201" s="74" t="e">
        <f t="shared" si="103"/>
        <v>#VALUE!</v>
      </c>
      <c r="AY201" s="74" t="e">
        <f t="shared" si="103"/>
        <v>#VALUE!</v>
      </c>
      <c r="AZ201" s="74" t="e">
        <f t="shared" si="103"/>
        <v>#VALUE!</v>
      </c>
      <c r="BA201" s="74" t="e">
        <f t="shared" si="103"/>
        <v>#VALUE!</v>
      </c>
      <c r="BB201" s="74" t="e">
        <f t="shared" si="103"/>
        <v>#VALUE!</v>
      </c>
      <c r="BC201" s="74" t="e">
        <f t="shared" si="103"/>
        <v>#VALUE!</v>
      </c>
      <c r="BD201" s="74" t="e">
        <f t="shared" si="103"/>
        <v>#VALUE!</v>
      </c>
      <c r="BE201" s="74" t="e">
        <f t="shared" si="103"/>
        <v>#VALUE!</v>
      </c>
      <c r="BF201" s="75" t="e">
        <f t="shared" si="98"/>
        <v>#VALUE!</v>
      </c>
      <c r="BG201" s="55"/>
    </row>
    <row r="202" spans="6:59" ht="14.4" hidden="1" customHeight="1" x14ac:dyDescent="0.3">
      <c r="F202" s="92"/>
      <c r="O202" s="287"/>
      <c r="P202" s="288"/>
      <c r="Q202" s="289"/>
      <c r="R202" s="279" t="s">
        <v>121</v>
      </c>
      <c r="S202" s="280"/>
      <c r="T202" s="280"/>
      <c r="U202" s="280"/>
      <c r="V202" s="280"/>
      <c r="W202" s="280"/>
      <c r="X202" s="98"/>
      <c r="Y202" s="98"/>
      <c r="Z202" s="98"/>
      <c r="AA202" s="64" t="e">
        <f t="shared" ref="AA202:BE202" si="104">COUNTIFS($F$11:$F$14,$O$179,$L$11:$L$14,"FT",AA$11:AA$34,"AU")+COUNTIFS($F$11:$F$14,$O$179,$L$11:$L$14,"FT",AA$11:AA$34,"TR-AU")</f>
        <v>#VALUE!</v>
      </c>
      <c r="AB202" s="64" t="e">
        <f t="shared" si="104"/>
        <v>#VALUE!</v>
      </c>
      <c r="AC202" s="64" t="e">
        <f t="shared" si="104"/>
        <v>#VALUE!</v>
      </c>
      <c r="AD202" s="64" t="e">
        <f t="shared" si="104"/>
        <v>#VALUE!</v>
      </c>
      <c r="AE202" s="64" t="e">
        <f t="shared" si="104"/>
        <v>#VALUE!</v>
      </c>
      <c r="AF202" s="64" t="e">
        <f t="shared" si="104"/>
        <v>#VALUE!</v>
      </c>
      <c r="AG202" s="64" t="e">
        <f t="shared" si="104"/>
        <v>#VALUE!</v>
      </c>
      <c r="AH202" s="64" t="e">
        <f t="shared" si="104"/>
        <v>#VALUE!</v>
      </c>
      <c r="AI202" s="64" t="e">
        <f t="shared" si="104"/>
        <v>#VALUE!</v>
      </c>
      <c r="AJ202" s="64" t="e">
        <f t="shared" si="104"/>
        <v>#VALUE!</v>
      </c>
      <c r="AK202" s="64" t="e">
        <f t="shared" si="104"/>
        <v>#VALUE!</v>
      </c>
      <c r="AL202" s="64" t="e">
        <f t="shared" si="104"/>
        <v>#VALUE!</v>
      </c>
      <c r="AM202" s="64" t="e">
        <f t="shared" si="104"/>
        <v>#VALUE!</v>
      </c>
      <c r="AN202" s="64" t="e">
        <f t="shared" si="104"/>
        <v>#VALUE!</v>
      </c>
      <c r="AO202" s="64" t="e">
        <f t="shared" si="104"/>
        <v>#VALUE!</v>
      </c>
      <c r="AP202" s="64" t="e">
        <f t="shared" si="104"/>
        <v>#VALUE!</v>
      </c>
      <c r="AQ202" s="64" t="e">
        <f t="shared" si="104"/>
        <v>#VALUE!</v>
      </c>
      <c r="AR202" s="64" t="e">
        <f t="shared" si="104"/>
        <v>#VALUE!</v>
      </c>
      <c r="AS202" s="64" t="e">
        <f t="shared" si="104"/>
        <v>#VALUE!</v>
      </c>
      <c r="AT202" s="64" t="e">
        <f t="shared" si="104"/>
        <v>#VALUE!</v>
      </c>
      <c r="AU202" s="64" t="e">
        <f t="shared" si="104"/>
        <v>#VALUE!</v>
      </c>
      <c r="AV202" s="64" t="e">
        <f t="shared" si="104"/>
        <v>#VALUE!</v>
      </c>
      <c r="AW202" s="64" t="e">
        <f t="shared" si="104"/>
        <v>#VALUE!</v>
      </c>
      <c r="AX202" s="64" t="e">
        <f t="shared" si="104"/>
        <v>#VALUE!</v>
      </c>
      <c r="AY202" s="64" t="e">
        <f t="shared" si="104"/>
        <v>#VALUE!</v>
      </c>
      <c r="AZ202" s="64" t="e">
        <f t="shared" si="104"/>
        <v>#VALUE!</v>
      </c>
      <c r="BA202" s="64" t="e">
        <f t="shared" si="104"/>
        <v>#VALUE!</v>
      </c>
      <c r="BB202" s="64" t="e">
        <f t="shared" si="104"/>
        <v>#VALUE!</v>
      </c>
      <c r="BC202" s="64" t="e">
        <f t="shared" si="104"/>
        <v>#VALUE!</v>
      </c>
      <c r="BD202" s="64" t="e">
        <f t="shared" si="104"/>
        <v>#VALUE!</v>
      </c>
      <c r="BE202" s="64" t="e">
        <f t="shared" si="104"/>
        <v>#VALUE!</v>
      </c>
      <c r="BF202" s="45" t="e">
        <f t="shared" si="98"/>
        <v>#VALUE!</v>
      </c>
      <c r="BG202" s="55"/>
    </row>
    <row r="203" spans="6:59" ht="14.4" hidden="1" customHeight="1" x14ac:dyDescent="0.3">
      <c r="F203" s="92"/>
      <c r="O203" s="287"/>
      <c r="P203" s="288"/>
      <c r="Q203" s="289"/>
      <c r="R203" s="279" t="s">
        <v>125</v>
      </c>
      <c r="S203" s="280"/>
      <c r="T203" s="280"/>
      <c r="U203" s="280"/>
      <c r="V203" s="280"/>
      <c r="W203" s="280"/>
      <c r="X203" s="98"/>
      <c r="Y203" s="98"/>
      <c r="Z203" s="98"/>
      <c r="AA203" s="64" t="e">
        <f t="shared" ref="AA203:BE203" si="105">COUNTIFS($F$11:$F$14,$O$179,$L$11:$L$14,"HT",AA$11:AA$34,"AU")+COUNTIFS($F$11:$F$14,$O$179,$L$11:$L$14,"HT",AA$11:AA$34,"AU")</f>
        <v>#VALUE!</v>
      </c>
      <c r="AB203" s="64" t="e">
        <f t="shared" si="105"/>
        <v>#VALUE!</v>
      </c>
      <c r="AC203" s="64" t="e">
        <f t="shared" si="105"/>
        <v>#VALUE!</v>
      </c>
      <c r="AD203" s="64" t="e">
        <f t="shared" si="105"/>
        <v>#VALUE!</v>
      </c>
      <c r="AE203" s="64" t="e">
        <f t="shared" si="105"/>
        <v>#VALUE!</v>
      </c>
      <c r="AF203" s="64" t="e">
        <f t="shared" si="105"/>
        <v>#VALUE!</v>
      </c>
      <c r="AG203" s="64" t="e">
        <f t="shared" si="105"/>
        <v>#VALUE!</v>
      </c>
      <c r="AH203" s="64" t="e">
        <f t="shared" si="105"/>
        <v>#VALUE!</v>
      </c>
      <c r="AI203" s="64" t="e">
        <f t="shared" si="105"/>
        <v>#VALUE!</v>
      </c>
      <c r="AJ203" s="64" t="e">
        <f t="shared" si="105"/>
        <v>#VALUE!</v>
      </c>
      <c r="AK203" s="64" t="e">
        <f t="shared" si="105"/>
        <v>#VALUE!</v>
      </c>
      <c r="AL203" s="64" t="e">
        <f t="shared" si="105"/>
        <v>#VALUE!</v>
      </c>
      <c r="AM203" s="64" t="e">
        <f t="shared" si="105"/>
        <v>#VALUE!</v>
      </c>
      <c r="AN203" s="64" t="e">
        <f t="shared" si="105"/>
        <v>#VALUE!</v>
      </c>
      <c r="AO203" s="64" t="e">
        <f t="shared" si="105"/>
        <v>#VALUE!</v>
      </c>
      <c r="AP203" s="64" t="e">
        <f t="shared" si="105"/>
        <v>#VALUE!</v>
      </c>
      <c r="AQ203" s="64" t="e">
        <f t="shared" si="105"/>
        <v>#VALUE!</v>
      </c>
      <c r="AR203" s="64" t="e">
        <f t="shared" si="105"/>
        <v>#VALUE!</v>
      </c>
      <c r="AS203" s="64" t="e">
        <f t="shared" si="105"/>
        <v>#VALUE!</v>
      </c>
      <c r="AT203" s="64" t="e">
        <f t="shared" si="105"/>
        <v>#VALUE!</v>
      </c>
      <c r="AU203" s="64" t="e">
        <f t="shared" si="105"/>
        <v>#VALUE!</v>
      </c>
      <c r="AV203" s="64" t="e">
        <f t="shared" si="105"/>
        <v>#VALUE!</v>
      </c>
      <c r="AW203" s="64" t="e">
        <f t="shared" si="105"/>
        <v>#VALUE!</v>
      </c>
      <c r="AX203" s="64" t="e">
        <f t="shared" si="105"/>
        <v>#VALUE!</v>
      </c>
      <c r="AY203" s="64" t="e">
        <f t="shared" si="105"/>
        <v>#VALUE!</v>
      </c>
      <c r="AZ203" s="64" t="e">
        <f t="shared" si="105"/>
        <v>#VALUE!</v>
      </c>
      <c r="BA203" s="64" t="e">
        <f t="shared" si="105"/>
        <v>#VALUE!</v>
      </c>
      <c r="BB203" s="64" t="e">
        <f t="shared" si="105"/>
        <v>#VALUE!</v>
      </c>
      <c r="BC203" s="64" t="e">
        <f t="shared" si="105"/>
        <v>#VALUE!</v>
      </c>
      <c r="BD203" s="64" t="e">
        <f t="shared" si="105"/>
        <v>#VALUE!</v>
      </c>
      <c r="BE203" s="64" t="e">
        <f t="shared" si="105"/>
        <v>#VALUE!</v>
      </c>
      <c r="BF203" s="45" t="e">
        <f t="shared" si="98"/>
        <v>#VALUE!</v>
      </c>
      <c r="BG203" s="55"/>
    </row>
    <row r="204" spans="6:59" ht="14.4" hidden="1" customHeight="1" x14ac:dyDescent="0.3">
      <c r="F204" s="92"/>
      <c r="O204" s="287"/>
      <c r="P204" s="288"/>
      <c r="Q204" s="289"/>
      <c r="R204" s="279" t="s">
        <v>128</v>
      </c>
      <c r="S204" s="280"/>
      <c r="T204" s="280"/>
      <c r="U204" s="280"/>
      <c r="V204" s="280"/>
      <c r="W204" s="280"/>
      <c r="X204" s="98"/>
      <c r="Y204" s="98"/>
      <c r="Z204" s="98"/>
      <c r="AA204" s="64" t="e">
        <f t="shared" ref="AA204:BE204" si="106">COUNTIFS($F$11:$F$14,$O$179,AA11:AA34,"A")+COUNTIFS($F$11:$F$14,$O$179,AA11:AA34,"SL")</f>
        <v>#VALUE!</v>
      </c>
      <c r="AB204" s="64" t="e">
        <f t="shared" si="106"/>
        <v>#VALUE!</v>
      </c>
      <c r="AC204" s="64" t="e">
        <f t="shared" si="106"/>
        <v>#VALUE!</v>
      </c>
      <c r="AD204" s="64" t="e">
        <f t="shared" si="106"/>
        <v>#VALUE!</v>
      </c>
      <c r="AE204" s="64" t="e">
        <f t="shared" si="106"/>
        <v>#VALUE!</v>
      </c>
      <c r="AF204" s="64" t="e">
        <f t="shared" si="106"/>
        <v>#VALUE!</v>
      </c>
      <c r="AG204" s="64" t="e">
        <f t="shared" si="106"/>
        <v>#VALUE!</v>
      </c>
      <c r="AH204" s="64" t="e">
        <f t="shared" si="106"/>
        <v>#VALUE!</v>
      </c>
      <c r="AI204" s="64" t="e">
        <f t="shared" si="106"/>
        <v>#VALUE!</v>
      </c>
      <c r="AJ204" s="64" t="e">
        <f t="shared" si="106"/>
        <v>#VALUE!</v>
      </c>
      <c r="AK204" s="64" t="e">
        <f t="shared" si="106"/>
        <v>#VALUE!</v>
      </c>
      <c r="AL204" s="64" t="e">
        <f t="shared" si="106"/>
        <v>#VALUE!</v>
      </c>
      <c r="AM204" s="64" t="e">
        <f t="shared" si="106"/>
        <v>#VALUE!</v>
      </c>
      <c r="AN204" s="64" t="e">
        <f t="shared" si="106"/>
        <v>#VALUE!</v>
      </c>
      <c r="AO204" s="64" t="e">
        <f t="shared" si="106"/>
        <v>#VALUE!</v>
      </c>
      <c r="AP204" s="64" t="e">
        <f t="shared" si="106"/>
        <v>#VALUE!</v>
      </c>
      <c r="AQ204" s="64" t="e">
        <f t="shared" si="106"/>
        <v>#VALUE!</v>
      </c>
      <c r="AR204" s="64" t="e">
        <f t="shared" si="106"/>
        <v>#VALUE!</v>
      </c>
      <c r="AS204" s="64" t="e">
        <f t="shared" si="106"/>
        <v>#VALUE!</v>
      </c>
      <c r="AT204" s="64" t="e">
        <f t="shared" si="106"/>
        <v>#VALUE!</v>
      </c>
      <c r="AU204" s="64" t="e">
        <f t="shared" si="106"/>
        <v>#VALUE!</v>
      </c>
      <c r="AV204" s="64" t="e">
        <f t="shared" si="106"/>
        <v>#VALUE!</v>
      </c>
      <c r="AW204" s="64" t="e">
        <f t="shared" si="106"/>
        <v>#VALUE!</v>
      </c>
      <c r="AX204" s="64" t="e">
        <f t="shared" si="106"/>
        <v>#VALUE!</v>
      </c>
      <c r="AY204" s="64" t="e">
        <f t="shared" si="106"/>
        <v>#VALUE!</v>
      </c>
      <c r="AZ204" s="64" t="e">
        <f t="shared" si="106"/>
        <v>#VALUE!</v>
      </c>
      <c r="BA204" s="64" t="e">
        <f t="shared" si="106"/>
        <v>#VALUE!</v>
      </c>
      <c r="BB204" s="64" t="e">
        <f t="shared" si="106"/>
        <v>#VALUE!</v>
      </c>
      <c r="BC204" s="64" t="e">
        <f t="shared" si="106"/>
        <v>#VALUE!</v>
      </c>
      <c r="BD204" s="64" t="e">
        <f t="shared" si="106"/>
        <v>#VALUE!</v>
      </c>
      <c r="BE204" s="64" t="e">
        <f t="shared" si="106"/>
        <v>#VALUE!</v>
      </c>
      <c r="BF204" s="45" t="e">
        <f t="shared" si="98"/>
        <v>#VALUE!</v>
      </c>
      <c r="BG204" s="78" t="e">
        <f>(BF204+BF208)-SUMIFS($R$11:$R$124,$F$11:$F$124,$O$179)</f>
        <v>#VALUE!</v>
      </c>
    </row>
    <row r="205" spans="6:59" ht="14.4" hidden="1" customHeight="1" x14ac:dyDescent="0.3">
      <c r="F205" s="92"/>
      <c r="O205" s="287"/>
      <c r="P205" s="288"/>
      <c r="Q205" s="289"/>
      <c r="R205" s="279" t="s">
        <v>131</v>
      </c>
      <c r="S205" s="280"/>
      <c r="T205" s="280"/>
      <c r="U205" s="280"/>
      <c r="V205" s="280"/>
      <c r="W205" s="280"/>
      <c r="X205" s="98"/>
      <c r="Y205" s="98"/>
      <c r="Z205" s="98"/>
      <c r="AA205" s="74" t="e">
        <f t="shared" ref="AA205:BE205" si="107">AA206+(AA207/2)</f>
        <v>#VALUE!</v>
      </c>
      <c r="AB205" s="74" t="e">
        <f t="shared" si="107"/>
        <v>#VALUE!</v>
      </c>
      <c r="AC205" s="74" t="e">
        <f t="shared" si="107"/>
        <v>#VALUE!</v>
      </c>
      <c r="AD205" s="74" t="e">
        <f t="shared" si="107"/>
        <v>#VALUE!</v>
      </c>
      <c r="AE205" s="74" t="e">
        <f t="shared" si="107"/>
        <v>#VALUE!</v>
      </c>
      <c r="AF205" s="74" t="e">
        <f t="shared" si="107"/>
        <v>#VALUE!</v>
      </c>
      <c r="AG205" s="74" t="e">
        <f t="shared" si="107"/>
        <v>#VALUE!</v>
      </c>
      <c r="AH205" s="74" t="e">
        <f t="shared" si="107"/>
        <v>#VALUE!</v>
      </c>
      <c r="AI205" s="74" t="e">
        <f t="shared" si="107"/>
        <v>#VALUE!</v>
      </c>
      <c r="AJ205" s="74" t="e">
        <f t="shared" si="107"/>
        <v>#VALUE!</v>
      </c>
      <c r="AK205" s="74" t="e">
        <f t="shared" si="107"/>
        <v>#VALUE!</v>
      </c>
      <c r="AL205" s="74" t="e">
        <f t="shared" si="107"/>
        <v>#VALUE!</v>
      </c>
      <c r="AM205" s="74" t="e">
        <f t="shared" si="107"/>
        <v>#VALUE!</v>
      </c>
      <c r="AN205" s="74" t="e">
        <f t="shared" si="107"/>
        <v>#VALUE!</v>
      </c>
      <c r="AO205" s="74" t="e">
        <f t="shared" si="107"/>
        <v>#VALUE!</v>
      </c>
      <c r="AP205" s="74" t="e">
        <f t="shared" si="107"/>
        <v>#VALUE!</v>
      </c>
      <c r="AQ205" s="74" t="e">
        <f t="shared" si="107"/>
        <v>#VALUE!</v>
      </c>
      <c r="AR205" s="74" t="e">
        <f t="shared" si="107"/>
        <v>#VALUE!</v>
      </c>
      <c r="AS205" s="74" t="e">
        <f t="shared" si="107"/>
        <v>#VALUE!</v>
      </c>
      <c r="AT205" s="74" t="e">
        <f t="shared" si="107"/>
        <v>#VALUE!</v>
      </c>
      <c r="AU205" s="74" t="e">
        <f t="shared" si="107"/>
        <v>#VALUE!</v>
      </c>
      <c r="AV205" s="74" t="e">
        <f t="shared" si="107"/>
        <v>#VALUE!</v>
      </c>
      <c r="AW205" s="74" t="e">
        <f t="shared" si="107"/>
        <v>#VALUE!</v>
      </c>
      <c r="AX205" s="74" t="e">
        <f t="shared" si="107"/>
        <v>#VALUE!</v>
      </c>
      <c r="AY205" s="74" t="e">
        <f t="shared" si="107"/>
        <v>#VALUE!</v>
      </c>
      <c r="AZ205" s="74" t="e">
        <f t="shared" si="107"/>
        <v>#VALUE!</v>
      </c>
      <c r="BA205" s="74" t="e">
        <f t="shared" si="107"/>
        <v>#VALUE!</v>
      </c>
      <c r="BB205" s="74" t="e">
        <f t="shared" si="107"/>
        <v>#VALUE!</v>
      </c>
      <c r="BC205" s="74" t="e">
        <f t="shared" si="107"/>
        <v>#VALUE!</v>
      </c>
      <c r="BD205" s="74" t="e">
        <f t="shared" si="107"/>
        <v>#VALUE!</v>
      </c>
      <c r="BE205" s="74" t="e">
        <f t="shared" si="107"/>
        <v>#VALUE!</v>
      </c>
      <c r="BF205" s="75" t="e">
        <f t="shared" si="98"/>
        <v>#VALUE!</v>
      </c>
      <c r="BG205" s="55"/>
    </row>
    <row r="206" spans="6:59" ht="14.4" hidden="1" customHeight="1" x14ac:dyDescent="0.3">
      <c r="F206" s="92"/>
      <c r="O206" s="287"/>
      <c r="P206" s="288"/>
      <c r="Q206" s="289"/>
      <c r="R206" s="279" t="s">
        <v>122</v>
      </c>
      <c r="S206" s="280"/>
      <c r="T206" s="280"/>
      <c r="U206" s="280"/>
      <c r="V206" s="280"/>
      <c r="W206" s="280"/>
      <c r="X206" s="98"/>
      <c r="Y206" s="98"/>
      <c r="Z206" s="98"/>
      <c r="AA206" s="64" t="e">
        <f t="shared" ref="AA206:BE206" si="108">COUNTIFS($F$11:$F$14,$O$179,$L$11:$L$14,"FT",AA$11:AA$34,"A")+COUNTIFS($F$11:$F$14,$O$179,$L$11:$L$14,"FT",AA$11:AA$34,"SL")</f>
        <v>#VALUE!</v>
      </c>
      <c r="AB206" s="64" t="e">
        <f t="shared" si="108"/>
        <v>#VALUE!</v>
      </c>
      <c r="AC206" s="64" t="e">
        <f t="shared" si="108"/>
        <v>#VALUE!</v>
      </c>
      <c r="AD206" s="64" t="e">
        <f t="shared" si="108"/>
        <v>#VALUE!</v>
      </c>
      <c r="AE206" s="64" t="e">
        <f t="shared" si="108"/>
        <v>#VALUE!</v>
      </c>
      <c r="AF206" s="64" t="e">
        <f t="shared" si="108"/>
        <v>#VALUE!</v>
      </c>
      <c r="AG206" s="64" t="e">
        <f t="shared" si="108"/>
        <v>#VALUE!</v>
      </c>
      <c r="AH206" s="64" t="e">
        <f t="shared" si="108"/>
        <v>#VALUE!</v>
      </c>
      <c r="AI206" s="64" t="e">
        <f t="shared" si="108"/>
        <v>#VALUE!</v>
      </c>
      <c r="AJ206" s="64" t="e">
        <f t="shared" si="108"/>
        <v>#VALUE!</v>
      </c>
      <c r="AK206" s="64" t="e">
        <f t="shared" si="108"/>
        <v>#VALUE!</v>
      </c>
      <c r="AL206" s="64" t="e">
        <f t="shared" si="108"/>
        <v>#VALUE!</v>
      </c>
      <c r="AM206" s="64" t="e">
        <f t="shared" si="108"/>
        <v>#VALUE!</v>
      </c>
      <c r="AN206" s="64" t="e">
        <f t="shared" si="108"/>
        <v>#VALUE!</v>
      </c>
      <c r="AO206" s="64" t="e">
        <f t="shared" si="108"/>
        <v>#VALUE!</v>
      </c>
      <c r="AP206" s="64" t="e">
        <f t="shared" si="108"/>
        <v>#VALUE!</v>
      </c>
      <c r="AQ206" s="64" t="e">
        <f t="shared" si="108"/>
        <v>#VALUE!</v>
      </c>
      <c r="AR206" s="64" t="e">
        <f t="shared" si="108"/>
        <v>#VALUE!</v>
      </c>
      <c r="AS206" s="64" t="e">
        <f t="shared" si="108"/>
        <v>#VALUE!</v>
      </c>
      <c r="AT206" s="64" t="e">
        <f t="shared" si="108"/>
        <v>#VALUE!</v>
      </c>
      <c r="AU206" s="64" t="e">
        <f t="shared" si="108"/>
        <v>#VALUE!</v>
      </c>
      <c r="AV206" s="64" t="e">
        <f t="shared" si="108"/>
        <v>#VALUE!</v>
      </c>
      <c r="AW206" s="64" t="e">
        <f t="shared" si="108"/>
        <v>#VALUE!</v>
      </c>
      <c r="AX206" s="64" t="e">
        <f t="shared" si="108"/>
        <v>#VALUE!</v>
      </c>
      <c r="AY206" s="64" t="e">
        <f t="shared" si="108"/>
        <v>#VALUE!</v>
      </c>
      <c r="AZ206" s="64" t="e">
        <f t="shared" si="108"/>
        <v>#VALUE!</v>
      </c>
      <c r="BA206" s="64" t="e">
        <f t="shared" si="108"/>
        <v>#VALUE!</v>
      </c>
      <c r="BB206" s="64" t="e">
        <f t="shared" si="108"/>
        <v>#VALUE!</v>
      </c>
      <c r="BC206" s="64" t="e">
        <f t="shared" si="108"/>
        <v>#VALUE!</v>
      </c>
      <c r="BD206" s="64" t="e">
        <f t="shared" si="108"/>
        <v>#VALUE!</v>
      </c>
      <c r="BE206" s="64" t="e">
        <f t="shared" si="108"/>
        <v>#VALUE!</v>
      </c>
      <c r="BF206" s="45" t="e">
        <f t="shared" si="98"/>
        <v>#VALUE!</v>
      </c>
      <c r="BG206" s="55"/>
    </row>
    <row r="207" spans="6:59" ht="14.4" hidden="1" customHeight="1" x14ac:dyDescent="0.3">
      <c r="F207" s="92"/>
      <c r="O207" s="287"/>
      <c r="P207" s="288"/>
      <c r="Q207" s="289"/>
      <c r="R207" s="279" t="s">
        <v>137</v>
      </c>
      <c r="S207" s="280"/>
      <c r="T207" s="280"/>
      <c r="U207" s="280"/>
      <c r="V207" s="280"/>
      <c r="W207" s="280"/>
      <c r="X207" s="98"/>
      <c r="Y207" s="98"/>
      <c r="Z207" s="98"/>
      <c r="AA207" s="64" t="e">
        <f t="shared" ref="AA207:BE207" si="109">COUNTIFS($F$11:$F$14,$O$179,$L$11:$L$14,"HT",AA$11:AA$34,"A")+COUNTIFS($F$11:$F$14,$O$179,$L$11:$L$14,"HT",AA$11:AA$34,"SL")</f>
        <v>#VALUE!</v>
      </c>
      <c r="AB207" s="64" t="e">
        <f t="shared" si="109"/>
        <v>#VALUE!</v>
      </c>
      <c r="AC207" s="64" t="e">
        <f t="shared" si="109"/>
        <v>#VALUE!</v>
      </c>
      <c r="AD207" s="64" t="e">
        <f t="shared" si="109"/>
        <v>#VALUE!</v>
      </c>
      <c r="AE207" s="64" t="e">
        <f t="shared" si="109"/>
        <v>#VALUE!</v>
      </c>
      <c r="AF207" s="64" t="e">
        <f t="shared" si="109"/>
        <v>#VALUE!</v>
      </c>
      <c r="AG207" s="64" t="e">
        <f t="shared" si="109"/>
        <v>#VALUE!</v>
      </c>
      <c r="AH207" s="64" t="e">
        <f t="shared" si="109"/>
        <v>#VALUE!</v>
      </c>
      <c r="AI207" s="64" t="e">
        <f t="shared" si="109"/>
        <v>#VALUE!</v>
      </c>
      <c r="AJ207" s="64" t="e">
        <f t="shared" si="109"/>
        <v>#VALUE!</v>
      </c>
      <c r="AK207" s="64" t="e">
        <f t="shared" si="109"/>
        <v>#VALUE!</v>
      </c>
      <c r="AL207" s="64" t="e">
        <f t="shared" si="109"/>
        <v>#VALUE!</v>
      </c>
      <c r="AM207" s="64" t="e">
        <f t="shared" si="109"/>
        <v>#VALUE!</v>
      </c>
      <c r="AN207" s="64" t="e">
        <f t="shared" si="109"/>
        <v>#VALUE!</v>
      </c>
      <c r="AO207" s="64" t="e">
        <f t="shared" si="109"/>
        <v>#VALUE!</v>
      </c>
      <c r="AP207" s="64" t="e">
        <f t="shared" si="109"/>
        <v>#VALUE!</v>
      </c>
      <c r="AQ207" s="64" t="e">
        <f t="shared" si="109"/>
        <v>#VALUE!</v>
      </c>
      <c r="AR207" s="64" t="e">
        <f t="shared" si="109"/>
        <v>#VALUE!</v>
      </c>
      <c r="AS207" s="64" t="e">
        <f t="shared" si="109"/>
        <v>#VALUE!</v>
      </c>
      <c r="AT207" s="64" t="e">
        <f t="shared" si="109"/>
        <v>#VALUE!</v>
      </c>
      <c r="AU207" s="64" t="e">
        <f t="shared" si="109"/>
        <v>#VALUE!</v>
      </c>
      <c r="AV207" s="64" t="e">
        <f t="shared" si="109"/>
        <v>#VALUE!</v>
      </c>
      <c r="AW207" s="64" t="e">
        <f t="shared" si="109"/>
        <v>#VALUE!</v>
      </c>
      <c r="AX207" s="64" t="e">
        <f t="shared" si="109"/>
        <v>#VALUE!</v>
      </c>
      <c r="AY207" s="64" t="e">
        <f t="shared" si="109"/>
        <v>#VALUE!</v>
      </c>
      <c r="AZ207" s="64" t="e">
        <f t="shared" si="109"/>
        <v>#VALUE!</v>
      </c>
      <c r="BA207" s="64" t="e">
        <f t="shared" si="109"/>
        <v>#VALUE!</v>
      </c>
      <c r="BB207" s="64" t="e">
        <f t="shared" si="109"/>
        <v>#VALUE!</v>
      </c>
      <c r="BC207" s="64" t="e">
        <f t="shared" si="109"/>
        <v>#VALUE!</v>
      </c>
      <c r="BD207" s="64" t="e">
        <f t="shared" si="109"/>
        <v>#VALUE!</v>
      </c>
      <c r="BE207" s="64" t="e">
        <f t="shared" si="109"/>
        <v>#VALUE!</v>
      </c>
      <c r="BF207" s="45" t="e">
        <f t="shared" si="98"/>
        <v>#VALUE!</v>
      </c>
      <c r="BG207" s="55"/>
    </row>
    <row r="208" spans="6:59" ht="14.4" hidden="1" customHeight="1" x14ac:dyDescent="0.3">
      <c r="F208" s="92"/>
      <c r="O208" s="287"/>
      <c r="P208" s="288"/>
      <c r="Q208" s="289"/>
      <c r="R208" s="279" t="s">
        <v>140</v>
      </c>
      <c r="S208" s="280"/>
      <c r="T208" s="280"/>
      <c r="U208" s="280"/>
      <c r="V208" s="280"/>
      <c r="W208" s="280"/>
      <c r="X208" s="98"/>
      <c r="Y208" s="98"/>
      <c r="Z208" s="98"/>
      <c r="AA208" s="64" t="e">
        <f t="shared" ref="AA208:BE208" si="110">COUNTIFS($F$11:$F$14,$O$179,AA11:AA34,"U")+COUNTIFS($F$11:$F$14,$O$179,AA11:AA34,"UC")+COUNTIFS($F$11:$F$14,$O$179,AA11:AA34,"NCNS")+COUNTIFS($F$11:$F$14,$O$179,AA11:AA34,"TR-U")+COUNTIFS($F$11:$F$14,$O$179,AA11:AA34,"TR-UC")+COUNTIFS($F$11:$F$14,$O$179,AA11:AA34,"TR-NCNS")</f>
        <v>#VALUE!</v>
      </c>
      <c r="AB208" s="64" t="e">
        <f t="shared" si="110"/>
        <v>#VALUE!</v>
      </c>
      <c r="AC208" s="64" t="e">
        <f t="shared" si="110"/>
        <v>#VALUE!</v>
      </c>
      <c r="AD208" s="64" t="e">
        <f t="shared" si="110"/>
        <v>#VALUE!</v>
      </c>
      <c r="AE208" s="64" t="e">
        <f t="shared" si="110"/>
        <v>#VALUE!</v>
      </c>
      <c r="AF208" s="64" t="e">
        <f t="shared" si="110"/>
        <v>#VALUE!</v>
      </c>
      <c r="AG208" s="64" t="e">
        <f t="shared" si="110"/>
        <v>#VALUE!</v>
      </c>
      <c r="AH208" s="64" t="e">
        <f t="shared" si="110"/>
        <v>#VALUE!</v>
      </c>
      <c r="AI208" s="64" t="e">
        <f t="shared" si="110"/>
        <v>#VALUE!</v>
      </c>
      <c r="AJ208" s="64" t="e">
        <f t="shared" si="110"/>
        <v>#VALUE!</v>
      </c>
      <c r="AK208" s="64" t="e">
        <f t="shared" si="110"/>
        <v>#VALUE!</v>
      </c>
      <c r="AL208" s="64" t="e">
        <f t="shared" si="110"/>
        <v>#VALUE!</v>
      </c>
      <c r="AM208" s="64" t="e">
        <f t="shared" si="110"/>
        <v>#VALUE!</v>
      </c>
      <c r="AN208" s="64" t="e">
        <f t="shared" si="110"/>
        <v>#VALUE!</v>
      </c>
      <c r="AO208" s="64" t="e">
        <f t="shared" si="110"/>
        <v>#VALUE!</v>
      </c>
      <c r="AP208" s="64" t="e">
        <f t="shared" si="110"/>
        <v>#VALUE!</v>
      </c>
      <c r="AQ208" s="64" t="e">
        <f t="shared" si="110"/>
        <v>#VALUE!</v>
      </c>
      <c r="AR208" s="64" t="e">
        <f t="shared" si="110"/>
        <v>#VALUE!</v>
      </c>
      <c r="AS208" s="64" t="e">
        <f t="shared" si="110"/>
        <v>#VALUE!</v>
      </c>
      <c r="AT208" s="64" t="e">
        <f t="shared" si="110"/>
        <v>#VALUE!</v>
      </c>
      <c r="AU208" s="64" t="e">
        <f t="shared" si="110"/>
        <v>#VALUE!</v>
      </c>
      <c r="AV208" s="64" t="e">
        <f t="shared" si="110"/>
        <v>#VALUE!</v>
      </c>
      <c r="AW208" s="64" t="e">
        <f t="shared" si="110"/>
        <v>#VALUE!</v>
      </c>
      <c r="AX208" s="64" t="e">
        <f t="shared" si="110"/>
        <v>#VALUE!</v>
      </c>
      <c r="AY208" s="64" t="e">
        <f t="shared" si="110"/>
        <v>#VALUE!</v>
      </c>
      <c r="AZ208" s="64" t="e">
        <f t="shared" si="110"/>
        <v>#VALUE!</v>
      </c>
      <c r="BA208" s="64" t="e">
        <f t="shared" si="110"/>
        <v>#VALUE!</v>
      </c>
      <c r="BB208" s="64" t="e">
        <f t="shared" si="110"/>
        <v>#VALUE!</v>
      </c>
      <c r="BC208" s="64" t="e">
        <f t="shared" si="110"/>
        <v>#VALUE!</v>
      </c>
      <c r="BD208" s="64" t="e">
        <f t="shared" si="110"/>
        <v>#VALUE!</v>
      </c>
      <c r="BE208" s="64" t="e">
        <f t="shared" si="110"/>
        <v>#VALUE!</v>
      </c>
      <c r="BF208" s="45" t="e">
        <f t="shared" si="98"/>
        <v>#VALUE!</v>
      </c>
      <c r="BG208" s="55"/>
    </row>
    <row r="209" spans="6:59" ht="14.4" hidden="1" customHeight="1" x14ac:dyDescent="0.3">
      <c r="F209" s="92"/>
      <c r="O209" s="287"/>
      <c r="P209" s="288"/>
      <c r="Q209" s="289"/>
      <c r="R209" s="279" t="s">
        <v>143</v>
      </c>
      <c r="S209" s="280"/>
      <c r="T209" s="280"/>
      <c r="U209" s="280"/>
      <c r="V209" s="280"/>
      <c r="W209" s="280"/>
      <c r="X209" s="98"/>
      <c r="Y209" s="98"/>
      <c r="Z209" s="98"/>
      <c r="AA209" s="74" t="e">
        <f t="shared" ref="AA209:BE209" si="111">AA210+(AA211/2)</f>
        <v>#VALUE!</v>
      </c>
      <c r="AB209" s="74" t="e">
        <f t="shared" si="111"/>
        <v>#VALUE!</v>
      </c>
      <c r="AC209" s="74" t="e">
        <f t="shared" si="111"/>
        <v>#VALUE!</v>
      </c>
      <c r="AD209" s="74" t="e">
        <f t="shared" si="111"/>
        <v>#VALUE!</v>
      </c>
      <c r="AE209" s="74" t="e">
        <f t="shared" si="111"/>
        <v>#VALUE!</v>
      </c>
      <c r="AF209" s="74" t="e">
        <f t="shared" si="111"/>
        <v>#VALUE!</v>
      </c>
      <c r="AG209" s="74" t="e">
        <f t="shared" si="111"/>
        <v>#VALUE!</v>
      </c>
      <c r="AH209" s="74" t="e">
        <f t="shared" si="111"/>
        <v>#VALUE!</v>
      </c>
      <c r="AI209" s="74" t="e">
        <f t="shared" si="111"/>
        <v>#VALUE!</v>
      </c>
      <c r="AJ209" s="74" t="e">
        <f t="shared" si="111"/>
        <v>#VALUE!</v>
      </c>
      <c r="AK209" s="74" t="e">
        <f t="shared" si="111"/>
        <v>#VALUE!</v>
      </c>
      <c r="AL209" s="74" t="e">
        <f t="shared" si="111"/>
        <v>#VALUE!</v>
      </c>
      <c r="AM209" s="74" t="e">
        <f t="shared" si="111"/>
        <v>#VALUE!</v>
      </c>
      <c r="AN209" s="74" t="e">
        <f t="shared" si="111"/>
        <v>#VALUE!</v>
      </c>
      <c r="AO209" s="74" t="e">
        <f t="shared" si="111"/>
        <v>#VALUE!</v>
      </c>
      <c r="AP209" s="74" t="e">
        <f t="shared" si="111"/>
        <v>#VALUE!</v>
      </c>
      <c r="AQ209" s="74" t="e">
        <f t="shared" si="111"/>
        <v>#VALUE!</v>
      </c>
      <c r="AR209" s="74" t="e">
        <f t="shared" si="111"/>
        <v>#VALUE!</v>
      </c>
      <c r="AS209" s="74" t="e">
        <f t="shared" si="111"/>
        <v>#VALUE!</v>
      </c>
      <c r="AT209" s="74" t="e">
        <f t="shared" si="111"/>
        <v>#VALUE!</v>
      </c>
      <c r="AU209" s="74" t="e">
        <f t="shared" si="111"/>
        <v>#VALUE!</v>
      </c>
      <c r="AV209" s="74" t="e">
        <f t="shared" si="111"/>
        <v>#VALUE!</v>
      </c>
      <c r="AW209" s="74" t="e">
        <f t="shared" si="111"/>
        <v>#VALUE!</v>
      </c>
      <c r="AX209" s="74" t="e">
        <f t="shared" si="111"/>
        <v>#VALUE!</v>
      </c>
      <c r="AY209" s="74" t="e">
        <f t="shared" si="111"/>
        <v>#VALUE!</v>
      </c>
      <c r="AZ209" s="74" t="e">
        <f t="shared" si="111"/>
        <v>#VALUE!</v>
      </c>
      <c r="BA209" s="74" t="e">
        <f t="shared" si="111"/>
        <v>#VALUE!</v>
      </c>
      <c r="BB209" s="74" t="e">
        <f t="shared" si="111"/>
        <v>#VALUE!</v>
      </c>
      <c r="BC209" s="74" t="e">
        <f t="shared" si="111"/>
        <v>#VALUE!</v>
      </c>
      <c r="BD209" s="74" t="e">
        <f t="shared" si="111"/>
        <v>#VALUE!</v>
      </c>
      <c r="BE209" s="74" t="e">
        <f t="shared" si="111"/>
        <v>#VALUE!</v>
      </c>
      <c r="BF209" s="75" t="e">
        <f t="shared" si="98"/>
        <v>#VALUE!</v>
      </c>
      <c r="BG209" s="55"/>
    </row>
    <row r="210" spans="6:59" ht="14.4" hidden="1" customHeight="1" x14ac:dyDescent="0.3">
      <c r="F210" s="92"/>
      <c r="O210" s="287"/>
      <c r="P210" s="288"/>
      <c r="Q210" s="289"/>
      <c r="R210" s="279" t="s">
        <v>146</v>
      </c>
      <c r="S210" s="280"/>
      <c r="T210" s="280"/>
      <c r="U210" s="280"/>
      <c r="V210" s="280"/>
      <c r="W210" s="280"/>
      <c r="X210" s="98"/>
      <c r="Y210" s="98"/>
      <c r="Z210" s="98"/>
      <c r="AA210" s="64" t="e">
        <f t="shared" ref="AA210:BE210" si="112">COUNTIFS($F$11:$F$14,$O$179,$L$11:$L$14,"FT",AA$11:AA$34,"U")+COUNTIFS($F$11:$F$14,$O$179,$L$11:$L$14,"FT",AA$11:AA$34,"UC")+COUNTIFS($F$11:$F$14,$O$179,$L$11:$L$14,"FT",AA$11:AA$34,"NCNS")+COUNTIFS($F$11:$F$14,$O$179,$L$11:$L$14,"FT",AA$11:AA$34,"TR-U")+COUNTIFS($F$11:$F$14,$O$179,$L$11:$L$14,"FT",AA$11:AA$34,"TR-UC")+COUNTIFS($F$11:$F$14,$O$179,$L$11:$L$14,"FT",AA$11:AA$34,"TR-NCNS")</f>
        <v>#VALUE!</v>
      </c>
      <c r="AB210" s="64" t="e">
        <f t="shared" si="112"/>
        <v>#VALUE!</v>
      </c>
      <c r="AC210" s="64" t="e">
        <f t="shared" si="112"/>
        <v>#VALUE!</v>
      </c>
      <c r="AD210" s="64" t="e">
        <f t="shared" si="112"/>
        <v>#VALUE!</v>
      </c>
      <c r="AE210" s="64" t="e">
        <f t="shared" si="112"/>
        <v>#VALUE!</v>
      </c>
      <c r="AF210" s="64" t="e">
        <f t="shared" si="112"/>
        <v>#VALUE!</v>
      </c>
      <c r="AG210" s="64" t="e">
        <f t="shared" si="112"/>
        <v>#VALUE!</v>
      </c>
      <c r="AH210" s="64" t="e">
        <f t="shared" si="112"/>
        <v>#VALUE!</v>
      </c>
      <c r="AI210" s="64" t="e">
        <f t="shared" si="112"/>
        <v>#VALUE!</v>
      </c>
      <c r="AJ210" s="64" t="e">
        <f t="shared" si="112"/>
        <v>#VALUE!</v>
      </c>
      <c r="AK210" s="64" t="e">
        <f t="shared" si="112"/>
        <v>#VALUE!</v>
      </c>
      <c r="AL210" s="64" t="e">
        <f t="shared" si="112"/>
        <v>#VALUE!</v>
      </c>
      <c r="AM210" s="64" t="e">
        <f t="shared" si="112"/>
        <v>#VALUE!</v>
      </c>
      <c r="AN210" s="64" t="e">
        <f t="shared" si="112"/>
        <v>#VALUE!</v>
      </c>
      <c r="AO210" s="64" t="e">
        <f t="shared" si="112"/>
        <v>#VALUE!</v>
      </c>
      <c r="AP210" s="64" t="e">
        <f t="shared" si="112"/>
        <v>#VALUE!</v>
      </c>
      <c r="AQ210" s="64" t="e">
        <f t="shared" si="112"/>
        <v>#VALUE!</v>
      </c>
      <c r="AR210" s="64" t="e">
        <f t="shared" si="112"/>
        <v>#VALUE!</v>
      </c>
      <c r="AS210" s="64" t="e">
        <f t="shared" si="112"/>
        <v>#VALUE!</v>
      </c>
      <c r="AT210" s="64" t="e">
        <f t="shared" si="112"/>
        <v>#VALUE!</v>
      </c>
      <c r="AU210" s="64" t="e">
        <f t="shared" si="112"/>
        <v>#VALUE!</v>
      </c>
      <c r="AV210" s="64" t="e">
        <f t="shared" si="112"/>
        <v>#VALUE!</v>
      </c>
      <c r="AW210" s="64" t="e">
        <f t="shared" si="112"/>
        <v>#VALUE!</v>
      </c>
      <c r="AX210" s="64" t="e">
        <f t="shared" si="112"/>
        <v>#VALUE!</v>
      </c>
      <c r="AY210" s="64" t="e">
        <f t="shared" si="112"/>
        <v>#VALUE!</v>
      </c>
      <c r="AZ210" s="64" t="e">
        <f t="shared" si="112"/>
        <v>#VALUE!</v>
      </c>
      <c r="BA210" s="64" t="e">
        <f t="shared" si="112"/>
        <v>#VALUE!</v>
      </c>
      <c r="BB210" s="64" t="e">
        <f t="shared" si="112"/>
        <v>#VALUE!</v>
      </c>
      <c r="BC210" s="64" t="e">
        <f t="shared" si="112"/>
        <v>#VALUE!</v>
      </c>
      <c r="BD210" s="64" t="e">
        <f t="shared" si="112"/>
        <v>#VALUE!</v>
      </c>
      <c r="BE210" s="64" t="e">
        <f t="shared" si="112"/>
        <v>#VALUE!</v>
      </c>
      <c r="BF210" s="45" t="e">
        <f t="shared" si="98"/>
        <v>#VALUE!</v>
      </c>
      <c r="BG210" s="55"/>
    </row>
    <row r="211" spans="6:59" ht="14.4" hidden="1" customHeight="1" x14ac:dyDescent="0.3">
      <c r="F211" s="92"/>
      <c r="O211" s="287"/>
      <c r="P211" s="288"/>
      <c r="Q211" s="289"/>
      <c r="R211" s="279" t="s">
        <v>150</v>
      </c>
      <c r="S211" s="280"/>
      <c r="T211" s="280"/>
      <c r="U211" s="280"/>
      <c r="V211" s="280"/>
      <c r="W211" s="280"/>
      <c r="X211" s="98"/>
      <c r="Y211" s="98"/>
      <c r="Z211" s="98"/>
      <c r="AA211" s="64" t="e">
        <f t="shared" ref="AA211:BE211" si="113">COUNTIFS($F$11:$F$14,$O$179,$L$11:$L$14,"HT",AA$11:AA$34,"U")+COUNTIFS($F$11:$F$14,$O$179,$L$11:$L$14,"HT",AA$11:AA$34,"UC")+COUNTIFS($F$11:$F$14,$O$179,$L$11:$L$14,"HT",AA$11:AA$34,"NCNS")+COUNTIFS($F$11:$F$14,$O$179,$L$11:$L$14,"HT",AA$11:AA$34,"TR-U")+COUNTIFS($F$11:$F$14,$O$179,$L$11:$L$14,"HT",AA$11:AA$34,"TR-UC")+COUNTIFS($F$11:$F$14,$O$179,$L$11:$L$14,"HT",AA$11:AA$34,"TR-NCNS")</f>
        <v>#VALUE!</v>
      </c>
      <c r="AB211" s="64" t="e">
        <f t="shared" si="113"/>
        <v>#VALUE!</v>
      </c>
      <c r="AC211" s="64" t="e">
        <f t="shared" si="113"/>
        <v>#VALUE!</v>
      </c>
      <c r="AD211" s="64" t="e">
        <f t="shared" si="113"/>
        <v>#VALUE!</v>
      </c>
      <c r="AE211" s="64" t="e">
        <f t="shared" si="113"/>
        <v>#VALUE!</v>
      </c>
      <c r="AF211" s="64" t="e">
        <f t="shared" si="113"/>
        <v>#VALUE!</v>
      </c>
      <c r="AG211" s="64" t="e">
        <f t="shared" si="113"/>
        <v>#VALUE!</v>
      </c>
      <c r="AH211" s="64" t="e">
        <f t="shared" si="113"/>
        <v>#VALUE!</v>
      </c>
      <c r="AI211" s="64" t="e">
        <f t="shared" si="113"/>
        <v>#VALUE!</v>
      </c>
      <c r="AJ211" s="64" t="e">
        <f t="shared" si="113"/>
        <v>#VALUE!</v>
      </c>
      <c r="AK211" s="64" t="e">
        <f t="shared" si="113"/>
        <v>#VALUE!</v>
      </c>
      <c r="AL211" s="64" t="e">
        <f t="shared" si="113"/>
        <v>#VALUE!</v>
      </c>
      <c r="AM211" s="64" t="e">
        <f t="shared" si="113"/>
        <v>#VALUE!</v>
      </c>
      <c r="AN211" s="64" t="e">
        <f t="shared" si="113"/>
        <v>#VALUE!</v>
      </c>
      <c r="AO211" s="64" t="e">
        <f t="shared" si="113"/>
        <v>#VALUE!</v>
      </c>
      <c r="AP211" s="64" t="e">
        <f t="shared" si="113"/>
        <v>#VALUE!</v>
      </c>
      <c r="AQ211" s="64" t="e">
        <f t="shared" si="113"/>
        <v>#VALUE!</v>
      </c>
      <c r="AR211" s="64" t="e">
        <f t="shared" si="113"/>
        <v>#VALUE!</v>
      </c>
      <c r="AS211" s="64" t="e">
        <f t="shared" si="113"/>
        <v>#VALUE!</v>
      </c>
      <c r="AT211" s="64" t="e">
        <f t="shared" si="113"/>
        <v>#VALUE!</v>
      </c>
      <c r="AU211" s="64" t="e">
        <f t="shared" si="113"/>
        <v>#VALUE!</v>
      </c>
      <c r="AV211" s="64" t="e">
        <f t="shared" si="113"/>
        <v>#VALUE!</v>
      </c>
      <c r="AW211" s="64" t="e">
        <f t="shared" si="113"/>
        <v>#VALUE!</v>
      </c>
      <c r="AX211" s="64" t="e">
        <f t="shared" si="113"/>
        <v>#VALUE!</v>
      </c>
      <c r="AY211" s="64" t="e">
        <f t="shared" si="113"/>
        <v>#VALUE!</v>
      </c>
      <c r="AZ211" s="64" t="e">
        <f t="shared" si="113"/>
        <v>#VALUE!</v>
      </c>
      <c r="BA211" s="64" t="e">
        <f t="shared" si="113"/>
        <v>#VALUE!</v>
      </c>
      <c r="BB211" s="64" t="e">
        <f t="shared" si="113"/>
        <v>#VALUE!</v>
      </c>
      <c r="BC211" s="64" t="e">
        <f t="shared" si="113"/>
        <v>#VALUE!</v>
      </c>
      <c r="BD211" s="64" t="e">
        <f t="shared" si="113"/>
        <v>#VALUE!</v>
      </c>
      <c r="BE211" s="64" t="e">
        <f t="shared" si="113"/>
        <v>#VALUE!</v>
      </c>
      <c r="BF211" s="45" t="e">
        <f t="shared" si="98"/>
        <v>#VALUE!</v>
      </c>
      <c r="BG211" s="55"/>
    </row>
    <row r="212" spans="6:59" ht="14.4" hidden="1" customHeight="1" x14ac:dyDescent="0.3">
      <c r="F212" s="92"/>
      <c r="O212" s="287"/>
      <c r="P212" s="288"/>
      <c r="Q212" s="289"/>
      <c r="R212" s="279" t="s">
        <v>153</v>
      </c>
      <c r="S212" s="280"/>
      <c r="T212" s="280"/>
      <c r="U212" s="280"/>
      <c r="V212" s="280"/>
      <c r="W212" s="280"/>
      <c r="X212" s="98"/>
      <c r="Y212" s="98"/>
      <c r="Z212" s="98"/>
      <c r="AA212" s="64" t="e">
        <f t="shared" ref="AA212:BE212" si="114">COUNTIFS($F$11:$F$14,$O$179,AA11:AA34,"S")+COUNTIFS($F$11:$F$14,$O$179,AA11:AA34,"TR-S")</f>
        <v>#VALUE!</v>
      </c>
      <c r="AB212" s="64" t="e">
        <f t="shared" si="114"/>
        <v>#VALUE!</v>
      </c>
      <c r="AC212" s="64" t="e">
        <f t="shared" si="114"/>
        <v>#VALUE!</v>
      </c>
      <c r="AD212" s="64" t="e">
        <f t="shared" si="114"/>
        <v>#VALUE!</v>
      </c>
      <c r="AE212" s="64" t="e">
        <f t="shared" si="114"/>
        <v>#VALUE!</v>
      </c>
      <c r="AF212" s="64" t="e">
        <f t="shared" si="114"/>
        <v>#VALUE!</v>
      </c>
      <c r="AG212" s="64" t="e">
        <f t="shared" si="114"/>
        <v>#VALUE!</v>
      </c>
      <c r="AH212" s="64" t="e">
        <f t="shared" si="114"/>
        <v>#VALUE!</v>
      </c>
      <c r="AI212" s="64" t="e">
        <f t="shared" si="114"/>
        <v>#VALUE!</v>
      </c>
      <c r="AJ212" s="64" t="e">
        <f t="shared" si="114"/>
        <v>#VALUE!</v>
      </c>
      <c r="AK212" s="64" t="e">
        <f t="shared" si="114"/>
        <v>#VALUE!</v>
      </c>
      <c r="AL212" s="64" t="e">
        <f t="shared" si="114"/>
        <v>#VALUE!</v>
      </c>
      <c r="AM212" s="64" t="e">
        <f t="shared" si="114"/>
        <v>#VALUE!</v>
      </c>
      <c r="AN212" s="64" t="e">
        <f t="shared" si="114"/>
        <v>#VALUE!</v>
      </c>
      <c r="AO212" s="64" t="e">
        <f t="shared" si="114"/>
        <v>#VALUE!</v>
      </c>
      <c r="AP212" s="64" t="e">
        <f t="shared" si="114"/>
        <v>#VALUE!</v>
      </c>
      <c r="AQ212" s="64" t="e">
        <f t="shared" si="114"/>
        <v>#VALUE!</v>
      </c>
      <c r="AR212" s="64" t="e">
        <f t="shared" si="114"/>
        <v>#VALUE!</v>
      </c>
      <c r="AS212" s="64" t="e">
        <f t="shared" si="114"/>
        <v>#VALUE!</v>
      </c>
      <c r="AT212" s="64" t="e">
        <f t="shared" si="114"/>
        <v>#VALUE!</v>
      </c>
      <c r="AU212" s="64" t="e">
        <f t="shared" si="114"/>
        <v>#VALUE!</v>
      </c>
      <c r="AV212" s="64" t="e">
        <f t="shared" si="114"/>
        <v>#VALUE!</v>
      </c>
      <c r="AW212" s="64" t="e">
        <f t="shared" si="114"/>
        <v>#VALUE!</v>
      </c>
      <c r="AX212" s="64" t="e">
        <f t="shared" si="114"/>
        <v>#VALUE!</v>
      </c>
      <c r="AY212" s="64" t="e">
        <f t="shared" si="114"/>
        <v>#VALUE!</v>
      </c>
      <c r="AZ212" s="64" t="e">
        <f t="shared" si="114"/>
        <v>#VALUE!</v>
      </c>
      <c r="BA212" s="64" t="e">
        <f t="shared" si="114"/>
        <v>#VALUE!</v>
      </c>
      <c r="BB212" s="64" t="e">
        <f t="shared" si="114"/>
        <v>#VALUE!</v>
      </c>
      <c r="BC212" s="64" t="e">
        <f t="shared" si="114"/>
        <v>#VALUE!</v>
      </c>
      <c r="BD212" s="64" t="e">
        <f t="shared" si="114"/>
        <v>#VALUE!</v>
      </c>
      <c r="BE212" s="64" t="e">
        <f t="shared" si="114"/>
        <v>#VALUE!</v>
      </c>
      <c r="BF212" s="45" t="e">
        <f t="shared" ref="BF212:BF218" si="115">MAX(AA212:BE212)</f>
        <v>#VALUE!</v>
      </c>
      <c r="BG212" s="55"/>
    </row>
    <row r="213" spans="6:59" ht="14.4" hidden="1" customHeight="1" x14ac:dyDescent="0.3">
      <c r="F213" s="92"/>
      <c r="O213" s="287"/>
      <c r="P213" s="288"/>
      <c r="Q213" s="289"/>
      <c r="R213" s="279" t="s">
        <v>157</v>
      </c>
      <c r="S213" s="280"/>
      <c r="T213" s="280"/>
      <c r="U213" s="280"/>
      <c r="V213" s="280"/>
      <c r="W213" s="280"/>
      <c r="X213" s="98"/>
      <c r="Y213" s="98"/>
      <c r="Z213" s="98"/>
      <c r="AA213" s="74" t="e">
        <f t="shared" ref="AA213:BE213" si="116">AA214+(AA215/2)</f>
        <v>#VALUE!</v>
      </c>
      <c r="AB213" s="74" t="e">
        <f t="shared" si="116"/>
        <v>#VALUE!</v>
      </c>
      <c r="AC213" s="74" t="e">
        <f t="shared" si="116"/>
        <v>#VALUE!</v>
      </c>
      <c r="AD213" s="74" t="e">
        <f t="shared" si="116"/>
        <v>#VALUE!</v>
      </c>
      <c r="AE213" s="74" t="e">
        <f t="shared" si="116"/>
        <v>#VALUE!</v>
      </c>
      <c r="AF213" s="74" t="e">
        <f t="shared" si="116"/>
        <v>#VALUE!</v>
      </c>
      <c r="AG213" s="74" t="e">
        <f t="shared" si="116"/>
        <v>#VALUE!</v>
      </c>
      <c r="AH213" s="74" t="e">
        <f t="shared" si="116"/>
        <v>#VALUE!</v>
      </c>
      <c r="AI213" s="74" t="e">
        <f t="shared" si="116"/>
        <v>#VALUE!</v>
      </c>
      <c r="AJ213" s="74" t="e">
        <f t="shared" si="116"/>
        <v>#VALUE!</v>
      </c>
      <c r="AK213" s="74" t="e">
        <f t="shared" si="116"/>
        <v>#VALUE!</v>
      </c>
      <c r="AL213" s="74" t="e">
        <f t="shared" si="116"/>
        <v>#VALUE!</v>
      </c>
      <c r="AM213" s="74" t="e">
        <f t="shared" si="116"/>
        <v>#VALUE!</v>
      </c>
      <c r="AN213" s="74" t="e">
        <f t="shared" si="116"/>
        <v>#VALUE!</v>
      </c>
      <c r="AO213" s="74" t="e">
        <f t="shared" si="116"/>
        <v>#VALUE!</v>
      </c>
      <c r="AP213" s="74" t="e">
        <f t="shared" si="116"/>
        <v>#VALUE!</v>
      </c>
      <c r="AQ213" s="74" t="e">
        <f t="shared" si="116"/>
        <v>#VALUE!</v>
      </c>
      <c r="AR213" s="74" t="e">
        <f t="shared" si="116"/>
        <v>#VALUE!</v>
      </c>
      <c r="AS213" s="74" t="e">
        <f t="shared" si="116"/>
        <v>#VALUE!</v>
      </c>
      <c r="AT213" s="74" t="e">
        <f t="shared" si="116"/>
        <v>#VALUE!</v>
      </c>
      <c r="AU213" s="74" t="e">
        <f t="shared" si="116"/>
        <v>#VALUE!</v>
      </c>
      <c r="AV213" s="74" t="e">
        <f t="shared" si="116"/>
        <v>#VALUE!</v>
      </c>
      <c r="AW213" s="74" t="e">
        <f t="shared" si="116"/>
        <v>#VALUE!</v>
      </c>
      <c r="AX213" s="74" t="e">
        <f t="shared" si="116"/>
        <v>#VALUE!</v>
      </c>
      <c r="AY213" s="74" t="e">
        <f t="shared" si="116"/>
        <v>#VALUE!</v>
      </c>
      <c r="AZ213" s="74" t="e">
        <f t="shared" si="116"/>
        <v>#VALUE!</v>
      </c>
      <c r="BA213" s="74" t="e">
        <f t="shared" si="116"/>
        <v>#VALUE!</v>
      </c>
      <c r="BB213" s="74" t="e">
        <f t="shared" si="116"/>
        <v>#VALUE!</v>
      </c>
      <c r="BC213" s="74" t="e">
        <f t="shared" si="116"/>
        <v>#VALUE!</v>
      </c>
      <c r="BD213" s="74" t="e">
        <f t="shared" si="116"/>
        <v>#VALUE!</v>
      </c>
      <c r="BE213" s="74" t="e">
        <f t="shared" si="116"/>
        <v>#VALUE!</v>
      </c>
      <c r="BF213" s="75" t="e">
        <f t="shared" si="115"/>
        <v>#VALUE!</v>
      </c>
      <c r="BG213" s="55"/>
    </row>
    <row r="214" spans="6:59" ht="14.4" hidden="1" customHeight="1" x14ac:dyDescent="0.3">
      <c r="F214" s="92"/>
      <c r="O214" s="287"/>
      <c r="P214" s="288"/>
      <c r="Q214" s="289"/>
      <c r="R214" s="279" t="s">
        <v>160</v>
      </c>
      <c r="S214" s="280"/>
      <c r="T214" s="280"/>
      <c r="U214" s="280"/>
      <c r="V214" s="280"/>
      <c r="W214" s="280"/>
      <c r="X214" s="98"/>
      <c r="Y214" s="98"/>
      <c r="Z214" s="98"/>
      <c r="AA214" s="64" t="e">
        <f t="shared" ref="AA214:BE214" si="117">COUNTIFS($F$11:$F$14,$O$179,$L$11:$L$14,"FT",AA$11:AA$34,"S")+COUNTIFS($F$11:$F$14,$O$179,$L$11:$L$14,"FT",AA$11:AA$34,"TR-S")</f>
        <v>#VALUE!</v>
      </c>
      <c r="AB214" s="64" t="e">
        <f t="shared" si="117"/>
        <v>#VALUE!</v>
      </c>
      <c r="AC214" s="64" t="e">
        <f t="shared" si="117"/>
        <v>#VALUE!</v>
      </c>
      <c r="AD214" s="64" t="e">
        <f t="shared" si="117"/>
        <v>#VALUE!</v>
      </c>
      <c r="AE214" s="64" t="e">
        <f t="shared" si="117"/>
        <v>#VALUE!</v>
      </c>
      <c r="AF214" s="64" t="e">
        <f t="shared" si="117"/>
        <v>#VALUE!</v>
      </c>
      <c r="AG214" s="64" t="e">
        <f t="shared" si="117"/>
        <v>#VALUE!</v>
      </c>
      <c r="AH214" s="64" t="e">
        <f t="shared" si="117"/>
        <v>#VALUE!</v>
      </c>
      <c r="AI214" s="64" t="e">
        <f t="shared" si="117"/>
        <v>#VALUE!</v>
      </c>
      <c r="AJ214" s="64" t="e">
        <f t="shared" si="117"/>
        <v>#VALUE!</v>
      </c>
      <c r="AK214" s="64" t="e">
        <f t="shared" si="117"/>
        <v>#VALUE!</v>
      </c>
      <c r="AL214" s="64" t="e">
        <f t="shared" si="117"/>
        <v>#VALUE!</v>
      </c>
      <c r="AM214" s="64" t="e">
        <f t="shared" si="117"/>
        <v>#VALUE!</v>
      </c>
      <c r="AN214" s="64" t="e">
        <f t="shared" si="117"/>
        <v>#VALUE!</v>
      </c>
      <c r="AO214" s="64" t="e">
        <f t="shared" si="117"/>
        <v>#VALUE!</v>
      </c>
      <c r="AP214" s="64" t="e">
        <f t="shared" si="117"/>
        <v>#VALUE!</v>
      </c>
      <c r="AQ214" s="64" t="e">
        <f t="shared" si="117"/>
        <v>#VALUE!</v>
      </c>
      <c r="AR214" s="64" t="e">
        <f t="shared" si="117"/>
        <v>#VALUE!</v>
      </c>
      <c r="AS214" s="64" t="e">
        <f t="shared" si="117"/>
        <v>#VALUE!</v>
      </c>
      <c r="AT214" s="64" t="e">
        <f t="shared" si="117"/>
        <v>#VALUE!</v>
      </c>
      <c r="AU214" s="64" t="e">
        <f t="shared" si="117"/>
        <v>#VALUE!</v>
      </c>
      <c r="AV214" s="64" t="e">
        <f t="shared" si="117"/>
        <v>#VALUE!</v>
      </c>
      <c r="AW214" s="64" t="e">
        <f t="shared" si="117"/>
        <v>#VALUE!</v>
      </c>
      <c r="AX214" s="64" t="e">
        <f t="shared" si="117"/>
        <v>#VALUE!</v>
      </c>
      <c r="AY214" s="64" t="e">
        <f t="shared" si="117"/>
        <v>#VALUE!</v>
      </c>
      <c r="AZ214" s="64" t="e">
        <f t="shared" si="117"/>
        <v>#VALUE!</v>
      </c>
      <c r="BA214" s="64" t="e">
        <f t="shared" si="117"/>
        <v>#VALUE!</v>
      </c>
      <c r="BB214" s="64" t="e">
        <f t="shared" si="117"/>
        <v>#VALUE!</v>
      </c>
      <c r="BC214" s="64" t="e">
        <f t="shared" si="117"/>
        <v>#VALUE!</v>
      </c>
      <c r="BD214" s="64" t="e">
        <f t="shared" si="117"/>
        <v>#VALUE!</v>
      </c>
      <c r="BE214" s="64" t="e">
        <f t="shared" si="117"/>
        <v>#VALUE!</v>
      </c>
      <c r="BF214" s="45" t="e">
        <f t="shared" si="115"/>
        <v>#VALUE!</v>
      </c>
      <c r="BG214" s="55"/>
    </row>
    <row r="215" spans="6:59" ht="14.4" hidden="1" customHeight="1" x14ac:dyDescent="0.3">
      <c r="O215" s="287"/>
      <c r="P215" s="288"/>
      <c r="Q215" s="289"/>
      <c r="R215" s="279" t="s">
        <v>163</v>
      </c>
      <c r="S215" s="280"/>
      <c r="T215" s="280"/>
      <c r="U215" s="280"/>
      <c r="V215" s="280"/>
      <c r="W215" s="280"/>
      <c r="X215" s="98"/>
      <c r="Y215" s="98"/>
      <c r="Z215" s="98"/>
      <c r="AA215" s="64" t="e">
        <f t="shared" ref="AA215:BE215" si="118">COUNTIFS($F$11:$F$14,$O$179,$L$11:$L$14,"HT",AA$11:AA$34,"S")+COUNTIFS($F$11:$F$14,$O$179,$L$11:$L$14,"HT",AA$11:AA$34,"TR-S")</f>
        <v>#VALUE!</v>
      </c>
      <c r="AB215" s="64" t="e">
        <f t="shared" si="118"/>
        <v>#VALUE!</v>
      </c>
      <c r="AC215" s="64" t="e">
        <f t="shared" si="118"/>
        <v>#VALUE!</v>
      </c>
      <c r="AD215" s="64" t="e">
        <f t="shared" si="118"/>
        <v>#VALUE!</v>
      </c>
      <c r="AE215" s="64" t="e">
        <f t="shared" si="118"/>
        <v>#VALUE!</v>
      </c>
      <c r="AF215" s="64" t="e">
        <f t="shared" si="118"/>
        <v>#VALUE!</v>
      </c>
      <c r="AG215" s="64" t="e">
        <f t="shared" si="118"/>
        <v>#VALUE!</v>
      </c>
      <c r="AH215" s="64" t="e">
        <f t="shared" si="118"/>
        <v>#VALUE!</v>
      </c>
      <c r="AI215" s="64" t="e">
        <f t="shared" si="118"/>
        <v>#VALUE!</v>
      </c>
      <c r="AJ215" s="64" t="e">
        <f t="shared" si="118"/>
        <v>#VALUE!</v>
      </c>
      <c r="AK215" s="64" t="e">
        <f t="shared" si="118"/>
        <v>#VALUE!</v>
      </c>
      <c r="AL215" s="64" t="e">
        <f t="shared" si="118"/>
        <v>#VALUE!</v>
      </c>
      <c r="AM215" s="64" t="e">
        <f t="shared" si="118"/>
        <v>#VALUE!</v>
      </c>
      <c r="AN215" s="64" t="e">
        <f t="shared" si="118"/>
        <v>#VALUE!</v>
      </c>
      <c r="AO215" s="64" t="e">
        <f t="shared" si="118"/>
        <v>#VALUE!</v>
      </c>
      <c r="AP215" s="64" t="e">
        <f t="shared" si="118"/>
        <v>#VALUE!</v>
      </c>
      <c r="AQ215" s="64" t="e">
        <f t="shared" si="118"/>
        <v>#VALUE!</v>
      </c>
      <c r="AR215" s="64" t="e">
        <f t="shared" si="118"/>
        <v>#VALUE!</v>
      </c>
      <c r="AS215" s="64" t="e">
        <f t="shared" si="118"/>
        <v>#VALUE!</v>
      </c>
      <c r="AT215" s="64" t="e">
        <f t="shared" si="118"/>
        <v>#VALUE!</v>
      </c>
      <c r="AU215" s="64" t="e">
        <f t="shared" si="118"/>
        <v>#VALUE!</v>
      </c>
      <c r="AV215" s="64" t="e">
        <f t="shared" si="118"/>
        <v>#VALUE!</v>
      </c>
      <c r="AW215" s="64" t="e">
        <f t="shared" si="118"/>
        <v>#VALUE!</v>
      </c>
      <c r="AX215" s="64" t="e">
        <f t="shared" si="118"/>
        <v>#VALUE!</v>
      </c>
      <c r="AY215" s="64" t="e">
        <f t="shared" si="118"/>
        <v>#VALUE!</v>
      </c>
      <c r="AZ215" s="64" t="e">
        <f t="shared" si="118"/>
        <v>#VALUE!</v>
      </c>
      <c r="BA215" s="64" t="e">
        <f t="shared" si="118"/>
        <v>#VALUE!</v>
      </c>
      <c r="BB215" s="64" t="e">
        <f t="shared" si="118"/>
        <v>#VALUE!</v>
      </c>
      <c r="BC215" s="64" t="e">
        <f t="shared" si="118"/>
        <v>#VALUE!</v>
      </c>
      <c r="BD215" s="64" t="e">
        <f t="shared" si="118"/>
        <v>#VALUE!</v>
      </c>
      <c r="BE215" s="64" t="e">
        <f t="shared" si="118"/>
        <v>#VALUE!</v>
      </c>
      <c r="BF215" s="45" t="e">
        <f t="shared" si="115"/>
        <v>#VALUE!</v>
      </c>
      <c r="BG215" s="55"/>
    </row>
    <row r="216" spans="6:59" ht="14.4" hidden="1" customHeight="1" x14ac:dyDescent="0.3">
      <c r="O216" s="287"/>
      <c r="P216" s="288"/>
      <c r="Q216" s="289"/>
      <c r="R216" s="279" t="s">
        <v>166</v>
      </c>
      <c r="S216" s="280"/>
      <c r="T216" s="280"/>
      <c r="U216" s="280"/>
      <c r="V216" s="280"/>
      <c r="W216" s="280"/>
      <c r="X216" s="98"/>
      <c r="Y216" s="98"/>
      <c r="Z216" s="98"/>
      <c r="AA216" s="64" t="e">
        <f t="shared" ref="AA216:BE216" si="119">COUNTIFS($F$11:$F$14,$O$179,AA$11:AA$34,"TD")+COUNTIFS($F$11:$F$14,$O$179,AA$11:AA$34,"PR")</f>
        <v>#VALUE!</v>
      </c>
      <c r="AB216" s="64" t="e">
        <f t="shared" si="119"/>
        <v>#VALUE!</v>
      </c>
      <c r="AC216" s="64" t="e">
        <f t="shared" si="119"/>
        <v>#VALUE!</v>
      </c>
      <c r="AD216" s="64" t="e">
        <f t="shared" si="119"/>
        <v>#VALUE!</v>
      </c>
      <c r="AE216" s="64" t="e">
        <f t="shared" si="119"/>
        <v>#VALUE!</v>
      </c>
      <c r="AF216" s="64" t="e">
        <f t="shared" si="119"/>
        <v>#VALUE!</v>
      </c>
      <c r="AG216" s="64" t="e">
        <f t="shared" si="119"/>
        <v>#VALUE!</v>
      </c>
      <c r="AH216" s="64" t="e">
        <f t="shared" si="119"/>
        <v>#VALUE!</v>
      </c>
      <c r="AI216" s="64" t="e">
        <f t="shared" si="119"/>
        <v>#VALUE!</v>
      </c>
      <c r="AJ216" s="64" t="e">
        <f t="shared" si="119"/>
        <v>#VALUE!</v>
      </c>
      <c r="AK216" s="64" t="e">
        <f t="shared" si="119"/>
        <v>#VALUE!</v>
      </c>
      <c r="AL216" s="64" t="e">
        <f t="shared" si="119"/>
        <v>#VALUE!</v>
      </c>
      <c r="AM216" s="64" t="e">
        <f t="shared" si="119"/>
        <v>#VALUE!</v>
      </c>
      <c r="AN216" s="64" t="e">
        <f t="shared" si="119"/>
        <v>#VALUE!</v>
      </c>
      <c r="AO216" s="64" t="e">
        <f t="shared" si="119"/>
        <v>#VALUE!</v>
      </c>
      <c r="AP216" s="64" t="e">
        <f t="shared" si="119"/>
        <v>#VALUE!</v>
      </c>
      <c r="AQ216" s="64" t="e">
        <f t="shared" si="119"/>
        <v>#VALUE!</v>
      </c>
      <c r="AR216" s="64" t="e">
        <f t="shared" si="119"/>
        <v>#VALUE!</v>
      </c>
      <c r="AS216" s="64" t="e">
        <f t="shared" si="119"/>
        <v>#VALUE!</v>
      </c>
      <c r="AT216" s="64" t="e">
        <f t="shared" si="119"/>
        <v>#VALUE!</v>
      </c>
      <c r="AU216" s="64" t="e">
        <f t="shared" si="119"/>
        <v>#VALUE!</v>
      </c>
      <c r="AV216" s="64" t="e">
        <f t="shared" si="119"/>
        <v>#VALUE!</v>
      </c>
      <c r="AW216" s="64" t="e">
        <f t="shared" si="119"/>
        <v>#VALUE!</v>
      </c>
      <c r="AX216" s="64" t="e">
        <f t="shared" si="119"/>
        <v>#VALUE!</v>
      </c>
      <c r="AY216" s="64" t="e">
        <f t="shared" si="119"/>
        <v>#VALUE!</v>
      </c>
      <c r="AZ216" s="64" t="e">
        <f t="shared" si="119"/>
        <v>#VALUE!</v>
      </c>
      <c r="BA216" s="64" t="e">
        <f t="shared" si="119"/>
        <v>#VALUE!</v>
      </c>
      <c r="BB216" s="64" t="e">
        <f t="shared" si="119"/>
        <v>#VALUE!</v>
      </c>
      <c r="BC216" s="64" t="e">
        <f t="shared" si="119"/>
        <v>#VALUE!</v>
      </c>
      <c r="BD216" s="64" t="e">
        <f t="shared" si="119"/>
        <v>#VALUE!</v>
      </c>
      <c r="BE216" s="64" t="e">
        <f t="shared" si="119"/>
        <v>#VALUE!</v>
      </c>
      <c r="BF216" s="45" t="e">
        <f t="shared" si="115"/>
        <v>#VALUE!</v>
      </c>
      <c r="BG216" s="55"/>
    </row>
    <row r="217" spans="6:59" ht="14.4" hidden="1" customHeight="1" x14ac:dyDescent="0.3">
      <c r="O217" s="287"/>
      <c r="P217" s="288"/>
      <c r="Q217" s="289"/>
      <c r="R217" s="279" t="s">
        <v>169</v>
      </c>
      <c r="S217" s="280"/>
      <c r="T217" s="280"/>
      <c r="U217" s="280"/>
      <c r="V217" s="280"/>
      <c r="W217" s="280"/>
      <c r="X217" s="98"/>
      <c r="Y217" s="98"/>
      <c r="Z217" s="98"/>
      <c r="AA217" s="64" t="e">
        <f t="shared" ref="AA217:BE217" si="120">COUNTIFS($F$11:$F$14,$O$179,AA$11:AA$34,"RS")</f>
        <v>#VALUE!</v>
      </c>
      <c r="AB217" s="64" t="e">
        <f t="shared" si="120"/>
        <v>#VALUE!</v>
      </c>
      <c r="AC217" s="64" t="e">
        <f t="shared" si="120"/>
        <v>#VALUE!</v>
      </c>
      <c r="AD217" s="64" t="e">
        <f t="shared" si="120"/>
        <v>#VALUE!</v>
      </c>
      <c r="AE217" s="64" t="e">
        <f t="shared" si="120"/>
        <v>#VALUE!</v>
      </c>
      <c r="AF217" s="64" t="e">
        <f t="shared" si="120"/>
        <v>#VALUE!</v>
      </c>
      <c r="AG217" s="64" t="e">
        <f t="shared" si="120"/>
        <v>#VALUE!</v>
      </c>
      <c r="AH217" s="64" t="e">
        <f t="shared" si="120"/>
        <v>#VALUE!</v>
      </c>
      <c r="AI217" s="64" t="e">
        <f t="shared" si="120"/>
        <v>#VALUE!</v>
      </c>
      <c r="AJ217" s="64" t="e">
        <f t="shared" si="120"/>
        <v>#VALUE!</v>
      </c>
      <c r="AK217" s="64" t="e">
        <f t="shared" si="120"/>
        <v>#VALUE!</v>
      </c>
      <c r="AL217" s="64" t="e">
        <f t="shared" si="120"/>
        <v>#VALUE!</v>
      </c>
      <c r="AM217" s="64" t="e">
        <f t="shared" si="120"/>
        <v>#VALUE!</v>
      </c>
      <c r="AN217" s="64" t="e">
        <f t="shared" si="120"/>
        <v>#VALUE!</v>
      </c>
      <c r="AO217" s="64" t="e">
        <f t="shared" si="120"/>
        <v>#VALUE!</v>
      </c>
      <c r="AP217" s="64" t="e">
        <f t="shared" si="120"/>
        <v>#VALUE!</v>
      </c>
      <c r="AQ217" s="64" t="e">
        <f t="shared" si="120"/>
        <v>#VALUE!</v>
      </c>
      <c r="AR217" s="64" t="e">
        <f t="shared" si="120"/>
        <v>#VALUE!</v>
      </c>
      <c r="AS217" s="64" t="e">
        <f t="shared" si="120"/>
        <v>#VALUE!</v>
      </c>
      <c r="AT217" s="64" t="e">
        <f t="shared" si="120"/>
        <v>#VALUE!</v>
      </c>
      <c r="AU217" s="64" t="e">
        <f t="shared" si="120"/>
        <v>#VALUE!</v>
      </c>
      <c r="AV217" s="64" t="e">
        <f t="shared" si="120"/>
        <v>#VALUE!</v>
      </c>
      <c r="AW217" s="64" t="e">
        <f t="shared" si="120"/>
        <v>#VALUE!</v>
      </c>
      <c r="AX217" s="64" t="e">
        <f t="shared" si="120"/>
        <v>#VALUE!</v>
      </c>
      <c r="AY217" s="64" t="e">
        <f t="shared" si="120"/>
        <v>#VALUE!</v>
      </c>
      <c r="AZ217" s="64" t="e">
        <f t="shared" si="120"/>
        <v>#VALUE!</v>
      </c>
      <c r="BA217" s="64" t="e">
        <f t="shared" si="120"/>
        <v>#VALUE!</v>
      </c>
      <c r="BB217" s="64" t="e">
        <f t="shared" si="120"/>
        <v>#VALUE!</v>
      </c>
      <c r="BC217" s="64" t="e">
        <f t="shared" si="120"/>
        <v>#VALUE!</v>
      </c>
      <c r="BD217" s="64" t="e">
        <f t="shared" si="120"/>
        <v>#VALUE!</v>
      </c>
      <c r="BE217" s="64" t="e">
        <f t="shared" si="120"/>
        <v>#VALUE!</v>
      </c>
      <c r="BF217" s="45" t="e">
        <f t="shared" si="115"/>
        <v>#VALUE!</v>
      </c>
      <c r="BG217" s="55"/>
    </row>
    <row r="218" spans="6:59" ht="14.4" hidden="1" customHeight="1" x14ac:dyDescent="0.3">
      <c r="O218" s="287"/>
      <c r="P218" s="288"/>
      <c r="Q218" s="289"/>
      <c r="R218" s="279" t="s">
        <v>180</v>
      </c>
      <c r="S218" s="280"/>
      <c r="T218" s="280"/>
      <c r="U218" s="280"/>
      <c r="V218" s="280"/>
      <c r="W218" s="280"/>
      <c r="X218" s="98"/>
      <c r="Y218" s="98"/>
      <c r="Z218" s="98"/>
      <c r="AA218" s="64" t="e">
        <f t="shared" ref="AA218:BE218" si="121">COUNTIFS($F$11:$F$14,$O$179,AA$11:AA$34,"TM")</f>
        <v>#VALUE!</v>
      </c>
      <c r="AB218" s="64" t="e">
        <f t="shared" si="121"/>
        <v>#VALUE!</v>
      </c>
      <c r="AC218" s="64" t="e">
        <f t="shared" si="121"/>
        <v>#VALUE!</v>
      </c>
      <c r="AD218" s="64" t="e">
        <f t="shared" si="121"/>
        <v>#VALUE!</v>
      </c>
      <c r="AE218" s="64" t="e">
        <f t="shared" si="121"/>
        <v>#VALUE!</v>
      </c>
      <c r="AF218" s="64" t="e">
        <f t="shared" si="121"/>
        <v>#VALUE!</v>
      </c>
      <c r="AG218" s="64" t="e">
        <f t="shared" si="121"/>
        <v>#VALUE!</v>
      </c>
      <c r="AH218" s="64" t="e">
        <f t="shared" si="121"/>
        <v>#VALUE!</v>
      </c>
      <c r="AI218" s="64" t="e">
        <f t="shared" si="121"/>
        <v>#VALUE!</v>
      </c>
      <c r="AJ218" s="64" t="e">
        <f t="shared" si="121"/>
        <v>#VALUE!</v>
      </c>
      <c r="AK218" s="64" t="e">
        <f t="shared" si="121"/>
        <v>#VALUE!</v>
      </c>
      <c r="AL218" s="64" t="e">
        <f t="shared" si="121"/>
        <v>#VALUE!</v>
      </c>
      <c r="AM218" s="64" t="e">
        <f t="shared" si="121"/>
        <v>#VALUE!</v>
      </c>
      <c r="AN218" s="64" t="e">
        <f t="shared" si="121"/>
        <v>#VALUE!</v>
      </c>
      <c r="AO218" s="64" t="e">
        <f t="shared" si="121"/>
        <v>#VALUE!</v>
      </c>
      <c r="AP218" s="64" t="e">
        <f t="shared" si="121"/>
        <v>#VALUE!</v>
      </c>
      <c r="AQ218" s="64" t="e">
        <f t="shared" si="121"/>
        <v>#VALUE!</v>
      </c>
      <c r="AR218" s="64" t="e">
        <f t="shared" si="121"/>
        <v>#VALUE!</v>
      </c>
      <c r="AS218" s="64" t="e">
        <f t="shared" si="121"/>
        <v>#VALUE!</v>
      </c>
      <c r="AT218" s="64" t="e">
        <f t="shared" si="121"/>
        <v>#VALUE!</v>
      </c>
      <c r="AU218" s="64" t="e">
        <f t="shared" si="121"/>
        <v>#VALUE!</v>
      </c>
      <c r="AV218" s="64" t="e">
        <f t="shared" si="121"/>
        <v>#VALUE!</v>
      </c>
      <c r="AW218" s="64" t="e">
        <f t="shared" si="121"/>
        <v>#VALUE!</v>
      </c>
      <c r="AX218" s="64" t="e">
        <f t="shared" si="121"/>
        <v>#VALUE!</v>
      </c>
      <c r="AY218" s="64" t="e">
        <f t="shared" si="121"/>
        <v>#VALUE!</v>
      </c>
      <c r="AZ218" s="64" t="e">
        <f t="shared" si="121"/>
        <v>#VALUE!</v>
      </c>
      <c r="BA218" s="64" t="e">
        <f t="shared" si="121"/>
        <v>#VALUE!</v>
      </c>
      <c r="BB218" s="64" t="e">
        <f t="shared" si="121"/>
        <v>#VALUE!</v>
      </c>
      <c r="BC218" s="64" t="e">
        <f t="shared" si="121"/>
        <v>#VALUE!</v>
      </c>
      <c r="BD218" s="64" t="e">
        <f t="shared" si="121"/>
        <v>#VALUE!</v>
      </c>
      <c r="BE218" s="64" t="e">
        <f t="shared" si="121"/>
        <v>#VALUE!</v>
      </c>
      <c r="BF218" s="45" t="e">
        <f t="shared" si="115"/>
        <v>#VALUE!</v>
      </c>
      <c r="BG218" s="55"/>
    </row>
    <row r="219" spans="6:59" ht="14.4" hidden="1" customHeight="1" x14ac:dyDescent="0.3">
      <c r="O219" s="287"/>
      <c r="P219" s="288"/>
      <c r="Q219" s="289"/>
      <c r="R219" s="279" t="s">
        <v>161</v>
      </c>
      <c r="S219" s="280"/>
      <c r="T219" s="280"/>
      <c r="U219" s="280"/>
      <c r="V219" s="280"/>
      <c r="W219" s="280"/>
      <c r="X219" s="98"/>
      <c r="Y219" s="98"/>
      <c r="Z219" s="98"/>
      <c r="AA219" s="85">
        <f t="shared" ref="AA219:BF219" si="122">IFERROR(IF(AA180&lt;5,0,((AA217+AA218)/(AA180+AA217+AA218))),0)</f>
        <v>0</v>
      </c>
      <c r="AB219" s="85">
        <f t="shared" si="122"/>
        <v>0</v>
      </c>
      <c r="AC219" s="85">
        <f t="shared" si="122"/>
        <v>0</v>
      </c>
      <c r="AD219" s="85">
        <f t="shared" si="122"/>
        <v>0</v>
      </c>
      <c r="AE219" s="85">
        <f t="shared" si="122"/>
        <v>0</v>
      </c>
      <c r="AF219" s="85">
        <f t="shared" si="122"/>
        <v>0</v>
      </c>
      <c r="AG219" s="85">
        <f t="shared" si="122"/>
        <v>0</v>
      </c>
      <c r="AH219" s="85">
        <f t="shared" si="122"/>
        <v>0</v>
      </c>
      <c r="AI219" s="85">
        <f t="shared" si="122"/>
        <v>0</v>
      </c>
      <c r="AJ219" s="85">
        <f t="shared" si="122"/>
        <v>0</v>
      </c>
      <c r="AK219" s="85">
        <f t="shared" si="122"/>
        <v>0</v>
      </c>
      <c r="AL219" s="85">
        <f t="shared" si="122"/>
        <v>0</v>
      </c>
      <c r="AM219" s="85">
        <f t="shared" si="122"/>
        <v>0</v>
      </c>
      <c r="AN219" s="85">
        <f t="shared" si="122"/>
        <v>0</v>
      </c>
      <c r="AO219" s="85">
        <f t="shared" si="122"/>
        <v>0</v>
      </c>
      <c r="AP219" s="85">
        <f t="shared" si="122"/>
        <v>0</v>
      </c>
      <c r="AQ219" s="85">
        <f t="shared" si="122"/>
        <v>0</v>
      </c>
      <c r="AR219" s="85">
        <f t="shared" si="122"/>
        <v>0</v>
      </c>
      <c r="AS219" s="85">
        <f t="shared" si="122"/>
        <v>0</v>
      </c>
      <c r="AT219" s="85">
        <f t="shared" si="122"/>
        <v>0</v>
      </c>
      <c r="AU219" s="85">
        <f t="shared" si="122"/>
        <v>0</v>
      </c>
      <c r="AV219" s="85">
        <f t="shared" si="122"/>
        <v>0</v>
      </c>
      <c r="AW219" s="85">
        <f t="shared" si="122"/>
        <v>0</v>
      </c>
      <c r="AX219" s="85">
        <f t="shared" si="122"/>
        <v>0</v>
      </c>
      <c r="AY219" s="85">
        <f t="shared" si="122"/>
        <v>0</v>
      </c>
      <c r="AZ219" s="85">
        <f t="shared" si="122"/>
        <v>0</v>
      </c>
      <c r="BA219" s="85">
        <f t="shared" si="122"/>
        <v>0</v>
      </c>
      <c r="BB219" s="85">
        <f t="shared" si="122"/>
        <v>0</v>
      </c>
      <c r="BC219" s="85">
        <f t="shared" si="122"/>
        <v>0</v>
      </c>
      <c r="BD219" s="85">
        <f t="shared" si="122"/>
        <v>0</v>
      </c>
      <c r="BE219" s="85">
        <f t="shared" si="122"/>
        <v>0</v>
      </c>
      <c r="BF219" s="86">
        <f t="shared" si="122"/>
        <v>0</v>
      </c>
      <c r="BG219" s="55"/>
    </row>
    <row r="220" spans="6:59" ht="14.4" hidden="1" customHeight="1" x14ac:dyDescent="0.3">
      <c r="O220" s="287"/>
      <c r="P220" s="288"/>
      <c r="Q220" s="289"/>
      <c r="R220" s="279" t="s">
        <v>164</v>
      </c>
      <c r="S220" s="280"/>
      <c r="T220" s="280"/>
      <c r="U220" s="280"/>
      <c r="V220" s="280"/>
      <c r="W220" s="280"/>
      <c r="X220" s="98"/>
      <c r="Y220" s="98"/>
      <c r="Z220" s="98"/>
      <c r="AA220" s="85">
        <f t="shared" ref="AA220:BF220" si="123">IFERROR(IF(AA180&lt;5,0,(AA217/(AA180+AA217+AA218))),0)</f>
        <v>0</v>
      </c>
      <c r="AB220" s="85">
        <f t="shared" si="123"/>
        <v>0</v>
      </c>
      <c r="AC220" s="85">
        <f t="shared" si="123"/>
        <v>0</v>
      </c>
      <c r="AD220" s="85">
        <f t="shared" si="123"/>
        <v>0</v>
      </c>
      <c r="AE220" s="85">
        <f t="shared" si="123"/>
        <v>0</v>
      </c>
      <c r="AF220" s="85">
        <f t="shared" si="123"/>
        <v>0</v>
      </c>
      <c r="AG220" s="85">
        <f t="shared" si="123"/>
        <v>0</v>
      </c>
      <c r="AH220" s="85">
        <f t="shared" si="123"/>
        <v>0</v>
      </c>
      <c r="AI220" s="85">
        <f t="shared" si="123"/>
        <v>0</v>
      </c>
      <c r="AJ220" s="85">
        <f t="shared" si="123"/>
        <v>0</v>
      </c>
      <c r="AK220" s="85">
        <f t="shared" si="123"/>
        <v>0</v>
      </c>
      <c r="AL220" s="85">
        <f t="shared" si="123"/>
        <v>0</v>
      </c>
      <c r="AM220" s="85">
        <f t="shared" si="123"/>
        <v>0</v>
      </c>
      <c r="AN220" s="85">
        <f t="shared" si="123"/>
        <v>0</v>
      </c>
      <c r="AO220" s="85">
        <f t="shared" si="123"/>
        <v>0</v>
      </c>
      <c r="AP220" s="85">
        <f t="shared" si="123"/>
        <v>0</v>
      </c>
      <c r="AQ220" s="85">
        <f t="shared" si="123"/>
        <v>0</v>
      </c>
      <c r="AR220" s="85">
        <f t="shared" si="123"/>
        <v>0</v>
      </c>
      <c r="AS220" s="85">
        <f t="shared" si="123"/>
        <v>0</v>
      </c>
      <c r="AT220" s="85">
        <f t="shared" si="123"/>
        <v>0</v>
      </c>
      <c r="AU220" s="85">
        <f t="shared" si="123"/>
        <v>0</v>
      </c>
      <c r="AV220" s="85">
        <f t="shared" si="123"/>
        <v>0</v>
      </c>
      <c r="AW220" s="85">
        <f t="shared" si="123"/>
        <v>0</v>
      </c>
      <c r="AX220" s="85">
        <f t="shared" si="123"/>
        <v>0</v>
      </c>
      <c r="AY220" s="85">
        <f t="shared" si="123"/>
        <v>0</v>
      </c>
      <c r="AZ220" s="85">
        <f t="shared" si="123"/>
        <v>0</v>
      </c>
      <c r="BA220" s="85">
        <f t="shared" si="123"/>
        <v>0</v>
      </c>
      <c r="BB220" s="85">
        <f t="shared" si="123"/>
        <v>0</v>
      </c>
      <c r="BC220" s="85">
        <f t="shared" si="123"/>
        <v>0</v>
      </c>
      <c r="BD220" s="85">
        <f t="shared" si="123"/>
        <v>0</v>
      </c>
      <c r="BE220" s="85">
        <f t="shared" si="123"/>
        <v>0</v>
      </c>
      <c r="BF220" s="86">
        <f t="shared" si="123"/>
        <v>0</v>
      </c>
      <c r="BG220" s="55"/>
    </row>
    <row r="221" spans="6:59" ht="14.4" hidden="1" customHeight="1" x14ac:dyDescent="0.3">
      <c r="O221" s="287"/>
      <c r="P221" s="288"/>
      <c r="Q221" s="289"/>
      <c r="R221" s="279" t="s">
        <v>171</v>
      </c>
      <c r="S221" s="280"/>
      <c r="T221" s="280"/>
      <c r="U221" s="280"/>
      <c r="V221" s="280"/>
      <c r="W221" s="280"/>
      <c r="X221" s="98"/>
      <c r="Y221" s="98"/>
      <c r="Z221" s="98"/>
      <c r="AA221" s="85">
        <f t="shared" ref="AA221:BF221" si="124">IFERROR(IF(AA180&lt;5,0,(AA218/(AA180+AA217+AA218))),0)</f>
        <v>0</v>
      </c>
      <c r="AB221" s="85">
        <f t="shared" si="124"/>
        <v>0</v>
      </c>
      <c r="AC221" s="85">
        <f t="shared" si="124"/>
        <v>0</v>
      </c>
      <c r="AD221" s="85">
        <f t="shared" si="124"/>
        <v>0</v>
      </c>
      <c r="AE221" s="85">
        <f t="shared" si="124"/>
        <v>0</v>
      </c>
      <c r="AF221" s="85">
        <f t="shared" si="124"/>
        <v>0</v>
      </c>
      <c r="AG221" s="85">
        <f t="shared" si="124"/>
        <v>0</v>
      </c>
      <c r="AH221" s="85">
        <f t="shared" si="124"/>
        <v>0</v>
      </c>
      <c r="AI221" s="85">
        <f t="shared" si="124"/>
        <v>0</v>
      </c>
      <c r="AJ221" s="85">
        <f t="shared" si="124"/>
        <v>0</v>
      </c>
      <c r="AK221" s="85">
        <f t="shared" si="124"/>
        <v>0</v>
      </c>
      <c r="AL221" s="85">
        <f t="shared" si="124"/>
        <v>0</v>
      </c>
      <c r="AM221" s="85">
        <f t="shared" si="124"/>
        <v>0</v>
      </c>
      <c r="AN221" s="85">
        <f t="shared" si="124"/>
        <v>0</v>
      </c>
      <c r="AO221" s="85">
        <f t="shared" si="124"/>
        <v>0</v>
      </c>
      <c r="AP221" s="85">
        <f t="shared" si="124"/>
        <v>0</v>
      </c>
      <c r="AQ221" s="85">
        <f t="shared" si="124"/>
        <v>0</v>
      </c>
      <c r="AR221" s="85">
        <f t="shared" si="124"/>
        <v>0</v>
      </c>
      <c r="AS221" s="85">
        <f t="shared" si="124"/>
        <v>0</v>
      </c>
      <c r="AT221" s="85">
        <f t="shared" si="124"/>
        <v>0</v>
      </c>
      <c r="AU221" s="85">
        <f t="shared" si="124"/>
        <v>0</v>
      </c>
      <c r="AV221" s="85">
        <f t="shared" si="124"/>
        <v>0</v>
      </c>
      <c r="AW221" s="85">
        <f t="shared" si="124"/>
        <v>0</v>
      </c>
      <c r="AX221" s="85">
        <f t="shared" si="124"/>
        <v>0</v>
      </c>
      <c r="AY221" s="85">
        <f t="shared" si="124"/>
        <v>0</v>
      </c>
      <c r="AZ221" s="85">
        <f t="shared" si="124"/>
        <v>0</v>
      </c>
      <c r="BA221" s="85">
        <f t="shared" si="124"/>
        <v>0</v>
      </c>
      <c r="BB221" s="85">
        <f t="shared" si="124"/>
        <v>0</v>
      </c>
      <c r="BC221" s="85">
        <f t="shared" si="124"/>
        <v>0</v>
      </c>
      <c r="BD221" s="85">
        <f t="shared" si="124"/>
        <v>0</v>
      </c>
      <c r="BE221" s="85">
        <f t="shared" si="124"/>
        <v>0</v>
      </c>
      <c r="BF221" s="86">
        <f t="shared" si="124"/>
        <v>0</v>
      </c>
      <c r="BG221" s="55"/>
    </row>
    <row r="222" spans="6:59" ht="14.4" hidden="1" customHeight="1" x14ac:dyDescent="0.3">
      <c r="O222" s="287"/>
      <c r="P222" s="288"/>
      <c r="Q222" s="289"/>
      <c r="R222" s="279" t="s">
        <v>172</v>
      </c>
      <c r="S222" s="280"/>
      <c r="T222" s="280"/>
      <c r="U222" s="280"/>
      <c r="V222" s="280"/>
      <c r="W222" s="280"/>
      <c r="X222" s="98"/>
      <c r="Y222" s="98"/>
      <c r="Z222" s="98"/>
      <c r="AA222" s="87" t="str">
        <f t="shared" ref="AA222:BF222" si="125">IFERROR(((AA205+AA209)/AA184),"")</f>
        <v/>
      </c>
      <c r="AB222" s="87" t="str">
        <f t="shared" si="125"/>
        <v/>
      </c>
      <c r="AC222" s="87" t="str">
        <f t="shared" si="125"/>
        <v/>
      </c>
      <c r="AD222" s="87" t="str">
        <f t="shared" si="125"/>
        <v/>
      </c>
      <c r="AE222" s="87" t="str">
        <f t="shared" si="125"/>
        <v/>
      </c>
      <c r="AF222" s="87" t="str">
        <f t="shared" si="125"/>
        <v/>
      </c>
      <c r="AG222" s="87" t="str">
        <f t="shared" si="125"/>
        <v/>
      </c>
      <c r="AH222" s="87" t="str">
        <f t="shared" si="125"/>
        <v/>
      </c>
      <c r="AI222" s="87" t="str">
        <f t="shared" si="125"/>
        <v/>
      </c>
      <c r="AJ222" s="87" t="str">
        <f t="shared" si="125"/>
        <v/>
      </c>
      <c r="AK222" s="87" t="str">
        <f t="shared" si="125"/>
        <v/>
      </c>
      <c r="AL222" s="87" t="str">
        <f t="shared" si="125"/>
        <v/>
      </c>
      <c r="AM222" s="87" t="str">
        <f t="shared" si="125"/>
        <v/>
      </c>
      <c r="AN222" s="87" t="str">
        <f t="shared" si="125"/>
        <v/>
      </c>
      <c r="AO222" s="87" t="str">
        <f t="shared" si="125"/>
        <v/>
      </c>
      <c r="AP222" s="87" t="str">
        <f t="shared" si="125"/>
        <v/>
      </c>
      <c r="AQ222" s="87" t="str">
        <f t="shared" si="125"/>
        <v/>
      </c>
      <c r="AR222" s="87" t="str">
        <f t="shared" si="125"/>
        <v/>
      </c>
      <c r="AS222" s="87" t="str">
        <f t="shared" si="125"/>
        <v/>
      </c>
      <c r="AT222" s="87" t="str">
        <f t="shared" si="125"/>
        <v/>
      </c>
      <c r="AU222" s="87" t="str">
        <f t="shared" si="125"/>
        <v/>
      </c>
      <c r="AV222" s="87" t="str">
        <f t="shared" si="125"/>
        <v/>
      </c>
      <c r="AW222" s="87" t="str">
        <f t="shared" si="125"/>
        <v/>
      </c>
      <c r="AX222" s="87" t="str">
        <f t="shared" si="125"/>
        <v/>
      </c>
      <c r="AY222" s="87" t="str">
        <f t="shared" si="125"/>
        <v/>
      </c>
      <c r="AZ222" s="87" t="str">
        <f t="shared" si="125"/>
        <v/>
      </c>
      <c r="BA222" s="87" t="str">
        <f t="shared" si="125"/>
        <v/>
      </c>
      <c r="BB222" s="87" t="str">
        <f t="shared" si="125"/>
        <v/>
      </c>
      <c r="BC222" s="87" t="str">
        <f t="shared" si="125"/>
        <v/>
      </c>
      <c r="BD222" s="87" t="str">
        <f t="shared" si="125"/>
        <v/>
      </c>
      <c r="BE222" s="87" t="str">
        <f t="shared" si="125"/>
        <v/>
      </c>
      <c r="BF222" s="86" t="str">
        <f t="shared" si="125"/>
        <v/>
      </c>
      <c r="BG222" s="55"/>
    </row>
    <row r="223" spans="6:59" ht="14.4" hidden="1" customHeight="1" x14ac:dyDescent="0.3">
      <c r="O223" s="287"/>
      <c r="P223" s="288"/>
      <c r="Q223" s="289"/>
      <c r="R223" s="279" t="s">
        <v>173</v>
      </c>
      <c r="S223" s="280"/>
      <c r="T223" s="280"/>
      <c r="U223" s="280"/>
      <c r="V223" s="280"/>
      <c r="W223" s="280"/>
      <c r="X223" s="98"/>
      <c r="Y223" s="98"/>
      <c r="Z223" s="98"/>
      <c r="AA223" s="87" t="str">
        <f t="shared" ref="AA223:BF223" si="126">IFERROR((AA197+AA201)/(AA184+AA197+AA201),"")</f>
        <v/>
      </c>
      <c r="AB223" s="87" t="str">
        <f t="shared" si="126"/>
        <v/>
      </c>
      <c r="AC223" s="87" t="str">
        <f t="shared" si="126"/>
        <v/>
      </c>
      <c r="AD223" s="87" t="str">
        <f t="shared" si="126"/>
        <v/>
      </c>
      <c r="AE223" s="87" t="str">
        <f t="shared" si="126"/>
        <v/>
      </c>
      <c r="AF223" s="87" t="str">
        <f t="shared" si="126"/>
        <v/>
      </c>
      <c r="AG223" s="87" t="str">
        <f t="shared" si="126"/>
        <v/>
      </c>
      <c r="AH223" s="87" t="str">
        <f t="shared" si="126"/>
        <v/>
      </c>
      <c r="AI223" s="87" t="str">
        <f t="shared" si="126"/>
        <v/>
      </c>
      <c r="AJ223" s="87" t="str">
        <f t="shared" si="126"/>
        <v/>
      </c>
      <c r="AK223" s="87" t="str">
        <f t="shared" si="126"/>
        <v/>
      </c>
      <c r="AL223" s="87" t="str">
        <f t="shared" si="126"/>
        <v/>
      </c>
      <c r="AM223" s="87" t="str">
        <f t="shared" si="126"/>
        <v/>
      </c>
      <c r="AN223" s="87" t="str">
        <f t="shared" si="126"/>
        <v/>
      </c>
      <c r="AO223" s="87" t="str">
        <f t="shared" si="126"/>
        <v/>
      </c>
      <c r="AP223" s="87" t="str">
        <f t="shared" si="126"/>
        <v/>
      </c>
      <c r="AQ223" s="87" t="str">
        <f t="shared" si="126"/>
        <v/>
      </c>
      <c r="AR223" s="87" t="str">
        <f t="shared" si="126"/>
        <v/>
      </c>
      <c r="AS223" s="87" t="str">
        <f t="shared" si="126"/>
        <v/>
      </c>
      <c r="AT223" s="87" t="str">
        <f t="shared" si="126"/>
        <v/>
      </c>
      <c r="AU223" s="87" t="str">
        <f t="shared" si="126"/>
        <v/>
      </c>
      <c r="AV223" s="87" t="str">
        <f t="shared" si="126"/>
        <v/>
      </c>
      <c r="AW223" s="87" t="str">
        <f t="shared" si="126"/>
        <v/>
      </c>
      <c r="AX223" s="87" t="str">
        <f t="shared" si="126"/>
        <v/>
      </c>
      <c r="AY223" s="87" t="str">
        <f t="shared" si="126"/>
        <v/>
      </c>
      <c r="AZ223" s="87" t="str">
        <f t="shared" si="126"/>
        <v/>
      </c>
      <c r="BA223" s="87" t="str">
        <f t="shared" si="126"/>
        <v/>
      </c>
      <c r="BB223" s="87" t="str">
        <f t="shared" si="126"/>
        <v/>
      </c>
      <c r="BC223" s="87" t="str">
        <f t="shared" si="126"/>
        <v/>
      </c>
      <c r="BD223" s="87" t="str">
        <f t="shared" si="126"/>
        <v/>
      </c>
      <c r="BE223" s="87" t="str">
        <f t="shared" si="126"/>
        <v/>
      </c>
      <c r="BF223" s="86" t="str">
        <f t="shared" si="126"/>
        <v/>
      </c>
      <c r="BG223" s="55"/>
    </row>
    <row r="224" spans="6:59" ht="14.4" hidden="1" customHeight="1" x14ac:dyDescent="0.3">
      <c r="O224" s="287"/>
      <c r="P224" s="288"/>
      <c r="Q224" s="289"/>
      <c r="R224" s="279" t="s">
        <v>174</v>
      </c>
      <c r="S224" s="280"/>
      <c r="T224" s="280"/>
      <c r="U224" s="280"/>
      <c r="V224" s="280"/>
      <c r="W224" s="280"/>
      <c r="X224" s="98"/>
      <c r="Y224" s="98"/>
      <c r="Z224" s="98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45"/>
      <c r="BG224" s="55"/>
    </row>
    <row r="225" spans="15:59" ht="14.4" hidden="1" customHeight="1" x14ac:dyDescent="0.3">
      <c r="O225" s="287"/>
      <c r="P225" s="288"/>
      <c r="Q225" s="289"/>
      <c r="R225" s="279" t="s">
        <v>175</v>
      </c>
      <c r="S225" s="280"/>
      <c r="T225" s="280"/>
      <c r="U225" s="280"/>
      <c r="V225" s="280"/>
      <c r="W225" s="280"/>
      <c r="X225" s="98"/>
      <c r="Y225" s="98"/>
      <c r="Z225" s="98"/>
      <c r="AA225" s="64" t="e">
        <f t="shared" ref="AA225:BE225" si="127">IF(AA184&lt;&gt;0,ROUNDUP(AA180*0.08,0),0)</f>
        <v>#VALUE!</v>
      </c>
      <c r="AB225" s="64" t="e">
        <f t="shared" si="127"/>
        <v>#VALUE!</v>
      </c>
      <c r="AC225" s="64" t="e">
        <f t="shared" si="127"/>
        <v>#VALUE!</v>
      </c>
      <c r="AD225" s="64" t="e">
        <f t="shared" si="127"/>
        <v>#VALUE!</v>
      </c>
      <c r="AE225" s="64" t="e">
        <f t="shared" si="127"/>
        <v>#VALUE!</v>
      </c>
      <c r="AF225" s="64" t="e">
        <f t="shared" si="127"/>
        <v>#VALUE!</v>
      </c>
      <c r="AG225" s="64" t="e">
        <f t="shared" si="127"/>
        <v>#VALUE!</v>
      </c>
      <c r="AH225" s="64" t="e">
        <f t="shared" si="127"/>
        <v>#VALUE!</v>
      </c>
      <c r="AI225" s="64" t="e">
        <f t="shared" si="127"/>
        <v>#VALUE!</v>
      </c>
      <c r="AJ225" s="64" t="e">
        <f t="shared" si="127"/>
        <v>#VALUE!</v>
      </c>
      <c r="AK225" s="64" t="e">
        <f t="shared" si="127"/>
        <v>#VALUE!</v>
      </c>
      <c r="AL225" s="64" t="e">
        <f t="shared" si="127"/>
        <v>#VALUE!</v>
      </c>
      <c r="AM225" s="64" t="e">
        <f t="shared" si="127"/>
        <v>#VALUE!</v>
      </c>
      <c r="AN225" s="64" t="e">
        <f t="shared" si="127"/>
        <v>#VALUE!</v>
      </c>
      <c r="AO225" s="64" t="e">
        <f t="shared" si="127"/>
        <v>#VALUE!</v>
      </c>
      <c r="AP225" s="64" t="e">
        <f t="shared" si="127"/>
        <v>#VALUE!</v>
      </c>
      <c r="AQ225" s="64" t="e">
        <f t="shared" si="127"/>
        <v>#VALUE!</v>
      </c>
      <c r="AR225" s="64" t="e">
        <f t="shared" si="127"/>
        <v>#VALUE!</v>
      </c>
      <c r="AS225" s="64" t="e">
        <f t="shared" si="127"/>
        <v>#VALUE!</v>
      </c>
      <c r="AT225" s="64" t="e">
        <f t="shared" si="127"/>
        <v>#VALUE!</v>
      </c>
      <c r="AU225" s="64" t="e">
        <f t="shared" si="127"/>
        <v>#VALUE!</v>
      </c>
      <c r="AV225" s="64" t="e">
        <f t="shared" si="127"/>
        <v>#VALUE!</v>
      </c>
      <c r="AW225" s="64" t="e">
        <f t="shared" si="127"/>
        <v>#VALUE!</v>
      </c>
      <c r="AX225" s="64" t="e">
        <f t="shared" si="127"/>
        <v>#VALUE!</v>
      </c>
      <c r="AY225" s="64" t="e">
        <f t="shared" si="127"/>
        <v>#VALUE!</v>
      </c>
      <c r="AZ225" s="64" t="e">
        <f t="shared" si="127"/>
        <v>#VALUE!</v>
      </c>
      <c r="BA225" s="64" t="e">
        <f t="shared" si="127"/>
        <v>#VALUE!</v>
      </c>
      <c r="BB225" s="64" t="e">
        <f t="shared" si="127"/>
        <v>#VALUE!</v>
      </c>
      <c r="BC225" s="64" t="e">
        <f t="shared" si="127"/>
        <v>#VALUE!</v>
      </c>
      <c r="BD225" s="64" t="e">
        <f t="shared" si="127"/>
        <v>#VALUE!</v>
      </c>
      <c r="BE225" s="64" t="e">
        <f t="shared" si="127"/>
        <v>#VALUE!</v>
      </c>
      <c r="BF225" s="45" t="e">
        <f>SUM(AA225:BE225)</f>
        <v>#VALUE!</v>
      </c>
      <c r="BG225" s="55"/>
    </row>
    <row r="226" spans="15:59" ht="14.4" hidden="1" customHeight="1" x14ac:dyDescent="0.3">
      <c r="O226" s="287"/>
      <c r="P226" s="288"/>
      <c r="Q226" s="289"/>
      <c r="R226" s="279"/>
      <c r="S226" s="280"/>
      <c r="T226" s="280"/>
      <c r="U226" s="280"/>
      <c r="V226" s="280"/>
      <c r="W226" s="280"/>
      <c r="X226" s="98"/>
      <c r="Y226" s="98"/>
      <c r="Z226" s="98"/>
      <c r="AA226" s="64" t="e">
        <f t="shared" ref="AA226:BE226" si="128">AA209+AA205+AA201+AA197</f>
        <v>#VALUE!</v>
      </c>
      <c r="AB226" s="64" t="e">
        <f t="shared" si="128"/>
        <v>#VALUE!</v>
      </c>
      <c r="AC226" s="64" t="e">
        <f t="shared" si="128"/>
        <v>#VALUE!</v>
      </c>
      <c r="AD226" s="64" t="e">
        <f t="shared" si="128"/>
        <v>#VALUE!</v>
      </c>
      <c r="AE226" s="64" t="e">
        <f t="shared" si="128"/>
        <v>#VALUE!</v>
      </c>
      <c r="AF226" s="64" t="e">
        <f t="shared" si="128"/>
        <v>#VALUE!</v>
      </c>
      <c r="AG226" s="64" t="e">
        <f t="shared" si="128"/>
        <v>#VALUE!</v>
      </c>
      <c r="AH226" s="64" t="e">
        <f t="shared" si="128"/>
        <v>#VALUE!</v>
      </c>
      <c r="AI226" s="64" t="e">
        <f t="shared" si="128"/>
        <v>#VALUE!</v>
      </c>
      <c r="AJ226" s="64" t="e">
        <f t="shared" si="128"/>
        <v>#VALUE!</v>
      </c>
      <c r="AK226" s="64" t="e">
        <f t="shared" si="128"/>
        <v>#VALUE!</v>
      </c>
      <c r="AL226" s="64" t="e">
        <f t="shared" si="128"/>
        <v>#VALUE!</v>
      </c>
      <c r="AM226" s="64" t="e">
        <f t="shared" si="128"/>
        <v>#VALUE!</v>
      </c>
      <c r="AN226" s="64" t="e">
        <f t="shared" si="128"/>
        <v>#VALUE!</v>
      </c>
      <c r="AO226" s="64" t="e">
        <f t="shared" si="128"/>
        <v>#VALUE!</v>
      </c>
      <c r="AP226" s="64" t="e">
        <f t="shared" si="128"/>
        <v>#VALUE!</v>
      </c>
      <c r="AQ226" s="64" t="e">
        <f t="shared" si="128"/>
        <v>#VALUE!</v>
      </c>
      <c r="AR226" s="64" t="e">
        <f t="shared" si="128"/>
        <v>#VALUE!</v>
      </c>
      <c r="AS226" s="64" t="e">
        <f t="shared" si="128"/>
        <v>#VALUE!</v>
      </c>
      <c r="AT226" s="64" t="e">
        <f t="shared" si="128"/>
        <v>#VALUE!</v>
      </c>
      <c r="AU226" s="64" t="e">
        <f t="shared" si="128"/>
        <v>#VALUE!</v>
      </c>
      <c r="AV226" s="64" t="e">
        <f t="shared" si="128"/>
        <v>#VALUE!</v>
      </c>
      <c r="AW226" s="64" t="e">
        <f t="shared" si="128"/>
        <v>#VALUE!</v>
      </c>
      <c r="AX226" s="64" t="e">
        <f t="shared" si="128"/>
        <v>#VALUE!</v>
      </c>
      <c r="AY226" s="64" t="e">
        <f t="shared" si="128"/>
        <v>#VALUE!</v>
      </c>
      <c r="AZ226" s="64" t="e">
        <f t="shared" si="128"/>
        <v>#VALUE!</v>
      </c>
      <c r="BA226" s="64" t="e">
        <f t="shared" si="128"/>
        <v>#VALUE!</v>
      </c>
      <c r="BB226" s="64" t="e">
        <f t="shared" si="128"/>
        <v>#VALUE!</v>
      </c>
      <c r="BC226" s="64" t="e">
        <f t="shared" si="128"/>
        <v>#VALUE!</v>
      </c>
      <c r="BD226" s="64" t="e">
        <f t="shared" si="128"/>
        <v>#VALUE!</v>
      </c>
      <c r="BE226" s="64" t="e">
        <f t="shared" si="128"/>
        <v>#VALUE!</v>
      </c>
      <c r="BF226" s="45" t="e">
        <f>SUM(AA226:BE226)</f>
        <v>#VALUE!</v>
      </c>
      <c r="BG226" s="55"/>
    </row>
    <row r="227" spans="15:59" ht="15" hidden="1" customHeight="1" thickBot="1" x14ac:dyDescent="0.35">
      <c r="O227" s="287"/>
      <c r="P227" s="288"/>
      <c r="Q227" s="289"/>
      <c r="R227" s="279" t="s">
        <v>176</v>
      </c>
      <c r="S227" s="280"/>
      <c r="T227" s="280"/>
      <c r="U227" s="280"/>
      <c r="V227" s="280"/>
      <c r="W227" s="280"/>
      <c r="X227" s="98"/>
      <c r="Y227" s="98"/>
      <c r="Z227" s="98"/>
      <c r="AA227" s="88" t="e">
        <f t="shared" ref="AA227:BF227" si="129">AA225-AA226</f>
        <v>#VALUE!</v>
      </c>
      <c r="AB227" s="88" t="e">
        <f t="shared" si="129"/>
        <v>#VALUE!</v>
      </c>
      <c r="AC227" s="88" t="e">
        <f t="shared" si="129"/>
        <v>#VALUE!</v>
      </c>
      <c r="AD227" s="88" t="e">
        <f t="shared" si="129"/>
        <v>#VALUE!</v>
      </c>
      <c r="AE227" s="88" t="e">
        <f t="shared" si="129"/>
        <v>#VALUE!</v>
      </c>
      <c r="AF227" s="88" t="e">
        <f t="shared" si="129"/>
        <v>#VALUE!</v>
      </c>
      <c r="AG227" s="88" t="e">
        <f t="shared" si="129"/>
        <v>#VALUE!</v>
      </c>
      <c r="AH227" s="88" t="e">
        <f t="shared" si="129"/>
        <v>#VALUE!</v>
      </c>
      <c r="AI227" s="88" t="e">
        <f t="shared" si="129"/>
        <v>#VALUE!</v>
      </c>
      <c r="AJ227" s="88" t="e">
        <f t="shared" si="129"/>
        <v>#VALUE!</v>
      </c>
      <c r="AK227" s="88" t="e">
        <f t="shared" si="129"/>
        <v>#VALUE!</v>
      </c>
      <c r="AL227" s="88" t="e">
        <f t="shared" si="129"/>
        <v>#VALUE!</v>
      </c>
      <c r="AM227" s="88" t="e">
        <f t="shared" si="129"/>
        <v>#VALUE!</v>
      </c>
      <c r="AN227" s="88" t="e">
        <f t="shared" si="129"/>
        <v>#VALUE!</v>
      </c>
      <c r="AO227" s="88" t="e">
        <f t="shared" si="129"/>
        <v>#VALUE!</v>
      </c>
      <c r="AP227" s="88" t="e">
        <f t="shared" si="129"/>
        <v>#VALUE!</v>
      </c>
      <c r="AQ227" s="88" t="e">
        <f t="shared" si="129"/>
        <v>#VALUE!</v>
      </c>
      <c r="AR227" s="88" t="e">
        <f t="shared" si="129"/>
        <v>#VALUE!</v>
      </c>
      <c r="AS227" s="88" t="e">
        <f t="shared" si="129"/>
        <v>#VALUE!</v>
      </c>
      <c r="AT227" s="88" t="e">
        <f t="shared" si="129"/>
        <v>#VALUE!</v>
      </c>
      <c r="AU227" s="88" t="e">
        <f t="shared" si="129"/>
        <v>#VALUE!</v>
      </c>
      <c r="AV227" s="88" t="e">
        <f t="shared" si="129"/>
        <v>#VALUE!</v>
      </c>
      <c r="AW227" s="88" t="e">
        <f t="shared" si="129"/>
        <v>#VALUE!</v>
      </c>
      <c r="AX227" s="88" t="e">
        <f t="shared" si="129"/>
        <v>#VALUE!</v>
      </c>
      <c r="AY227" s="88" t="e">
        <f t="shared" si="129"/>
        <v>#VALUE!</v>
      </c>
      <c r="AZ227" s="88" t="e">
        <f t="shared" si="129"/>
        <v>#VALUE!</v>
      </c>
      <c r="BA227" s="88" t="e">
        <f t="shared" si="129"/>
        <v>#VALUE!</v>
      </c>
      <c r="BB227" s="88" t="e">
        <f t="shared" si="129"/>
        <v>#VALUE!</v>
      </c>
      <c r="BC227" s="88" t="e">
        <f t="shared" si="129"/>
        <v>#VALUE!</v>
      </c>
      <c r="BD227" s="88" t="e">
        <f t="shared" si="129"/>
        <v>#VALUE!</v>
      </c>
      <c r="BE227" s="88" t="e">
        <f t="shared" si="129"/>
        <v>#VALUE!</v>
      </c>
      <c r="BF227" s="89" t="e">
        <f t="shared" si="129"/>
        <v>#VALUE!</v>
      </c>
      <c r="BG227" s="55"/>
    </row>
    <row r="228" spans="15:59" ht="14.4" hidden="1" customHeight="1" x14ac:dyDescent="0.3">
      <c r="O228" s="287"/>
      <c r="P228" s="288"/>
      <c r="Q228" s="289"/>
      <c r="R228" s="279" t="s">
        <v>177</v>
      </c>
      <c r="S228" s="280"/>
      <c r="T228" s="280"/>
      <c r="U228" s="280"/>
      <c r="V228" s="280"/>
      <c r="W228" s="280"/>
      <c r="X228" s="90"/>
      <c r="Y228" s="90"/>
      <c r="Z228" s="90"/>
      <c r="BF228" s="91"/>
    </row>
    <row r="229" spans="15:59" ht="15" hidden="1" customHeight="1" thickBot="1" x14ac:dyDescent="0.35">
      <c r="O229" s="290"/>
      <c r="P229" s="291"/>
      <c r="Q229" s="292"/>
      <c r="R229" s="279" t="s">
        <v>178</v>
      </c>
      <c r="S229" s="280"/>
      <c r="T229" s="280"/>
      <c r="U229" s="280"/>
      <c r="V229" s="280"/>
      <c r="W229" s="280"/>
      <c r="X229" s="90"/>
      <c r="Y229" s="90"/>
      <c r="Z229" s="90"/>
      <c r="BF229" s="91"/>
    </row>
    <row r="230" spans="15:59" ht="14.4" hidden="1" customHeight="1" x14ac:dyDescent="0.3">
      <c r="O230" s="1"/>
      <c r="AA230" s="54" t="e">
        <f t="shared" ref="AA230:BE230" si="130">COUNTIFS(AA11:AA34,"",$F$11:$F$14,$O$231)</f>
        <v>#VALUE!</v>
      </c>
      <c r="AB230" s="54" t="e">
        <f t="shared" si="130"/>
        <v>#VALUE!</v>
      </c>
      <c r="AC230" s="54" t="e">
        <f t="shared" si="130"/>
        <v>#VALUE!</v>
      </c>
      <c r="AD230" s="54" t="e">
        <f t="shared" si="130"/>
        <v>#VALUE!</v>
      </c>
      <c r="AE230" s="54" t="e">
        <f t="shared" si="130"/>
        <v>#VALUE!</v>
      </c>
      <c r="AF230" s="54" t="e">
        <f t="shared" si="130"/>
        <v>#VALUE!</v>
      </c>
      <c r="AG230" s="54" t="e">
        <f t="shared" si="130"/>
        <v>#VALUE!</v>
      </c>
      <c r="AH230" s="54" t="e">
        <f t="shared" si="130"/>
        <v>#VALUE!</v>
      </c>
      <c r="AI230" s="54" t="e">
        <f t="shared" si="130"/>
        <v>#VALUE!</v>
      </c>
      <c r="AJ230" s="54" t="e">
        <f t="shared" si="130"/>
        <v>#VALUE!</v>
      </c>
      <c r="AK230" s="54" t="e">
        <f t="shared" si="130"/>
        <v>#VALUE!</v>
      </c>
      <c r="AL230" s="54" t="e">
        <f t="shared" si="130"/>
        <v>#VALUE!</v>
      </c>
      <c r="AM230" s="54" t="e">
        <f t="shared" si="130"/>
        <v>#VALUE!</v>
      </c>
      <c r="AN230" s="54" t="e">
        <f t="shared" si="130"/>
        <v>#VALUE!</v>
      </c>
      <c r="AO230" s="54" t="e">
        <f t="shared" si="130"/>
        <v>#VALUE!</v>
      </c>
      <c r="AP230" s="54" t="e">
        <f t="shared" si="130"/>
        <v>#VALUE!</v>
      </c>
      <c r="AQ230" s="54" t="e">
        <f t="shared" si="130"/>
        <v>#VALUE!</v>
      </c>
      <c r="AR230" s="54" t="e">
        <f t="shared" si="130"/>
        <v>#VALUE!</v>
      </c>
      <c r="AS230" s="54" t="e">
        <f t="shared" si="130"/>
        <v>#VALUE!</v>
      </c>
      <c r="AT230" s="54" t="e">
        <f t="shared" si="130"/>
        <v>#VALUE!</v>
      </c>
      <c r="AU230" s="54" t="e">
        <f t="shared" si="130"/>
        <v>#VALUE!</v>
      </c>
      <c r="AV230" s="54" t="e">
        <f t="shared" si="130"/>
        <v>#VALUE!</v>
      </c>
      <c r="AW230" s="54" t="e">
        <f t="shared" si="130"/>
        <v>#VALUE!</v>
      </c>
      <c r="AX230" s="54" t="e">
        <f t="shared" si="130"/>
        <v>#VALUE!</v>
      </c>
      <c r="AY230" s="54" t="e">
        <f t="shared" si="130"/>
        <v>#VALUE!</v>
      </c>
      <c r="AZ230" s="54" t="e">
        <f t="shared" si="130"/>
        <v>#VALUE!</v>
      </c>
      <c r="BA230" s="54" t="e">
        <f t="shared" si="130"/>
        <v>#VALUE!</v>
      </c>
      <c r="BB230" s="54" t="e">
        <f t="shared" si="130"/>
        <v>#VALUE!</v>
      </c>
      <c r="BC230" s="54" t="e">
        <f t="shared" si="130"/>
        <v>#VALUE!</v>
      </c>
      <c r="BD230" s="54" t="e">
        <f t="shared" si="130"/>
        <v>#VALUE!</v>
      </c>
      <c r="BE230" s="54" t="e">
        <f t="shared" si="130"/>
        <v>#VALUE!</v>
      </c>
      <c r="BF230" s="45" t="str">
        <f>IFERROR(AVERAGE(AA230:BE230),"")</f>
        <v/>
      </c>
    </row>
    <row r="231" spans="15:59" ht="14.4" hidden="1" customHeight="1" x14ac:dyDescent="0.3">
      <c r="O231" s="295" t="s">
        <v>181</v>
      </c>
      <c r="P231" s="295"/>
      <c r="Q231" s="295"/>
      <c r="AA231" s="64" t="e">
        <f t="shared" ref="AA231:BE231" si="131">AA239+AA248+AA252+AA256+AA260+AA243+AA264</f>
        <v>#VALUE!</v>
      </c>
      <c r="AB231" s="64" t="e">
        <f t="shared" si="131"/>
        <v>#VALUE!</v>
      </c>
      <c r="AC231" s="64" t="e">
        <f t="shared" si="131"/>
        <v>#VALUE!</v>
      </c>
      <c r="AD231" s="64" t="e">
        <f t="shared" si="131"/>
        <v>#VALUE!</v>
      </c>
      <c r="AE231" s="64" t="e">
        <f t="shared" si="131"/>
        <v>#VALUE!</v>
      </c>
      <c r="AF231" s="64" t="e">
        <f t="shared" si="131"/>
        <v>#VALUE!</v>
      </c>
      <c r="AG231" s="64" t="e">
        <f t="shared" si="131"/>
        <v>#VALUE!</v>
      </c>
      <c r="AH231" s="64" t="e">
        <f t="shared" si="131"/>
        <v>#VALUE!</v>
      </c>
      <c r="AI231" s="64" t="e">
        <f t="shared" si="131"/>
        <v>#VALUE!</v>
      </c>
      <c r="AJ231" s="64" t="e">
        <f t="shared" si="131"/>
        <v>#VALUE!</v>
      </c>
      <c r="AK231" s="64" t="e">
        <f t="shared" si="131"/>
        <v>#VALUE!</v>
      </c>
      <c r="AL231" s="64" t="e">
        <f t="shared" si="131"/>
        <v>#VALUE!</v>
      </c>
      <c r="AM231" s="64" t="e">
        <f t="shared" si="131"/>
        <v>#VALUE!</v>
      </c>
      <c r="AN231" s="64" t="e">
        <f t="shared" si="131"/>
        <v>#VALUE!</v>
      </c>
      <c r="AO231" s="64" t="e">
        <f t="shared" si="131"/>
        <v>#VALUE!</v>
      </c>
      <c r="AP231" s="64" t="e">
        <f t="shared" si="131"/>
        <v>#VALUE!</v>
      </c>
      <c r="AQ231" s="64" t="e">
        <f t="shared" si="131"/>
        <v>#VALUE!</v>
      </c>
      <c r="AR231" s="64" t="e">
        <f t="shared" si="131"/>
        <v>#VALUE!</v>
      </c>
      <c r="AS231" s="64" t="e">
        <f t="shared" si="131"/>
        <v>#VALUE!</v>
      </c>
      <c r="AT231" s="64" t="e">
        <f t="shared" si="131"/>
        <v>#VALUE!</v>
      </c>
      <c r="AU231" s="64" t="e">
        <f t="shared" si="131"/>
        <v>#VALUE!</v>
      </c>
      <c r="AV231" s="64" t="e">
        <f t="shared" si="131"/>
        <v>#VALUE!</v>
      </c>
      <c r="AW231" s="64" t="e">
        <f t="shared" si="131"/>
        <v>#VALUE!</v>
      </c>
      <c r="AX231" s="64" t="e">
        <f t="shared" si="131"/>
        <v>#VALUE!</v>
      </c>
      <c r="AY231" s="64" t="e">
        <f t="shared" si="131"/>
        <v>#VALUE!</v>
      </c>
      <c r="AZ231" s="64" t="e">
        <f t="shared" si="131"/>
        <v>#VALUE!</v>
      </c>
      <c r="BA231" s="64" t="e">
        <f t="shared" si="131"/>
        <v>#VALUE!</v>
      </c>
      <c r="BB231" s="64" t="e">
        <f t="shared" si="131"/>
        <v>#VALUE!</v>
      </c>
      <c r="BC231" s="64" t="e">
        <f t="shared" si="131"/>
        <v>#VALUE!</v>
      </c>
      <c r="BD231" s="64" t="e">
        <f t="shared" si="131"/>
        <v>#VALUE!</v>
      </c>
      <c r="BE231" s="64" t="e">
        <f t="shared" si="131"/>
        <v>#VALUE!</v>
      </c>
      <c r="BF231" s="45" t="e">
        <f>MAX(AA231:BE231)</f>
        <v>#VALUE!</v>
      </c>
    </row>
    <row r="232" spans="15:59" ht="14.4" hidden="1" customHeight="1" x14ac:dyDescent="0.3">
      <c r="O232" s="284" t="str">
        <f>O231&amp;"'s  Team"</f>
        <v>Omer Bin Ishaq's  Team</v>
      </c>
      <c r="P232" s="285"/>
      <c r="Q232" s="286"/>
      <c r="R232" s="277" t="s">
        <v>27</v>
      </c>
      <c r="S232" s="278"/>
      <c r="T232" s="278"/>
      <c r="U232" s="278"/>
      <c r="V232" s="278"/>
      <c r="W232" s="279"/>
      <c r="X232" s="97"/>
      <c r="Y232" s="97"/>
      <c r="Z232" s="97"/>
      <c r="AA232" s="64" t="e">
        <f t="shared" ref="AA232:BE234" si="132">AA240+AA249+AA253+AA261+AA244+AA257+AA265</f>
        <v>#VALUE!</v>
      </c>
      <c r="AB232" s="64" t="e">
        <f t="shared" si="132"/>
        <v>#VALUE!</v>
      </c>
      <c r="AC232" s="64" t="e">
        <f t="shared" si="132"/>
        <v>#VALUE!</v>
      </c>
      <c r="AD232" s="64" t="e">
        <f t="shared" si="132"/>
        <v>#VALUE!</v>
      </c>
      <c r="AE232" s="64" t="e">
        <f t="shared" si="132"/>
        <v>#VALUE!</v>
      </c>
      <c r="AF232" s="64" t="e">
        <f t="shared" si="132"/>
        <v>#VALUE!</v>
      </c>
      <c r="AG232" s="64" t="e">
        <f t="shared" si="132"/>
        <v>#VALUE!</v>
      </c>
      <c r="AH232" s="64" t="e">
        <f t="shared" si="132"/>
        <v>#VALUE!</v>
      </c>
      <c r="AI232" s="64" t="e">
        <f t="shared" si="132"/>
        <v>#VALUE!</v>
      </c>
      <c r="AJ232" s="64" t="e">
        <f t="shared" si="132"/>
        <v>#VALUE!</v>
      </c>
      <c r="AK232" s="64" t="e">
        <f t="shared" si="132"/>
        <v>#VALUE!</v>
      </c>
      <c r="AL232" s="64" t="e">
        <f t="shared" si="132"/>
        <v>#VALUE!</v>
      </c>
      <c r="AM232" s="64" t="e">
        <f t="shared" si="132"/>
        <v>#VALUE!</v>
      </c>
      <c r="AN232" s="64" t="e">
        <f t="shared" si="132"/>
        <v>#VALUE!</v>
      </c>
      <c r="AO232" s="64" t="e">
        <f t="shared" si="132"/>
        <v>#VALUE!</v>
      </c>
      <c r="AP232" s="64" t="e">
        <f t="shared" si="132"/>
        <v>#VALUE!</v>
      </c>
      <c r="AQ232" s="64" t="e">
        <f t="shared" si="132"/>
        <v>#VALUE!</v>
      </c>
      <c r="AR232" s="64" t="e">
        <f t="shared" si="132"/>
        <v>#VALUE!</v>
      </c>
      <c r="AS232" s="64" t="e">
        <f t="shared" si="132"/>
        <v>#VALUE!</v>
      </c>
      <c r="AT232" s="64" t="e">
        <f t="shared" si="132"/>
        <v>#VALUE!</v>
      </c>
      <c r="AU232" s="64" t="e">
        <f t="shared" si="132"/>
        <v>#VALUE!</v>
      </c>
      <c r="AV232" s="64" t="e">
        <f t="shared" si="132"/>
        <v>#VALUE!</v>
      </c>
      <c r="AW232" s="64" t="e">
        <f t="shared" si="132"/>
        <v>#VALUE!</v>
      </c>
      <c r="AX232" s="64" t="e">
        <f t="shared" si="132"/>
        <v>#VALUE!</v>
      </c>
      <c r="AY232" s="64" t="e">
        <f t="shared" si="132"/>
        <v>#VALUE!</v>
      </c>
      <c r="AZ232" s="64" t="e">
        <f t="shared" si="132"/>
        <v>#VALUE!</v>
      </c>
      <c r="BA232" s="64" t="e">
        <f t="shared" si="132"/>
        <v>#VALUE!</v>
      </c>
      <c r="BB232" s="64" t="e">
        <f t="shared" si="132"/>
        <v>#VALUE!</v>
      </c>
      <c r="BC232" s="64" t="e">
        <f t="shared" si="132"/>
        <v>#VALUE!</v>
      </c>
      <c r="BD232" s="64" t="e">
        <f t="shared" si="132"/>
        <v>#VALUE!</v>
      </c>
      <c r="BE232" s="64" t="e">
        <f t="shared" si="132"/>
        <v>#VALUE!</v>
      </c>
      <c r="BF232" s="45" t="e">
        <f>MAX(AA232:BE232)</f>
        <v>#VALUE!</v>
      </c>
    </row>
    <row r="233" spans="15:59" ht="14.4" hidden="1" customHeight="1" x14ac:dyDescent="0.3">
      <c r="O233" s="287"/>
      <c r="P233" s="288"/>
      <c r="Q233" s="289"/>
      <c r="R233" s="277" t="s">
        <v>64</v>
      </c>
      <c r="S233" s="278"/>
      <c r="T233" s="278"/>
      <c r="U233" s="278"/>
      <c r="V233" s="278"/>
      <c r="W233" s="279"/>
      <c r="X233" s="97"/>
      <c r="Y233" s="97"/>
      <c r="Z233" s="97"/>
      <c r="AA233" s="64" t="e">
        <f t="shared" si="132"/>
        <v>#VALUE!</v>
      </c>
      <c r="AB233" s="64" t="e">
        <f t="shared" si="132"/>
        <v>#VALUE!</v>
      </c>
      <c r="AC233" s="64" t="e">
        <f t="shared" si="132"/>
        <v>#VALUE!</v>
      </c>
      <c r="AD233" s="64" t="e">
        <f t="shared" si="132"/>
        <v>#VALUE!</v>
      </c>
      <c r="AE233" s="64" t="e">
        <f t="shared" si="132"/>
        <v>#VALUE!</v>
      </c>
      <c r="AF233" s="64" t="e">
        <f t="shared" si="132"/>
        <v>#VALUE!</v>
      </c>
      <c r="AG233" s="64" t="e">
        <f t="shared" si="132"/>
        <v>#VALUE!</v>
      </c>
      <c r="AH233" s="64" t="e">
        <f t="shared" si="132"/>
        <v>#VALUE!</v>
      </c>
      <c r="AI233" s="64" t="e">
        <f t="shared" si="132"/>
        <v>#VALUE!</v>
      </c>
      <c r="AJ233" s="64" t="e">
        <f t="shared" si="132"/>
        <v>#VALUE!</v>
      </c>
      <c r="AK233" s="64" t="e">
        <f t="shared" si="132"/>
        <v>#VALUE!</v>
      </c>
      <c r="AL233" s="64" t="e">
        <f t="shared" si="132"/>
        <v>#VALUE!</v>
      </c>
      <c r="AM233" s="64" t="e">
        <f t="shared" si="132"/>
        <v>#VALUE!</v>
      </c>
      <c r="AN233" s="64" t="e">
        <f t="shared" si="132"/>
        <v>#VALUE!</v>
      </c>
      <c r="AO233" s="64" t="e">
        <f t="shared" si="132"/>
        <v>#VALUE!</v>
      </c>
      <c r="AP233" s="64" t="e">
        <f t="shared" si="132"/>
        <v>#VALUE!</v>
      </c>
      <c r="AQ233" s="64" t="e">
        <f t="shared" si="132"/>
        <v>#VALUE!</v>
      </c>
      <c r="AR233" s="64" t="e">
        <f t="shared" si="132"/>
        <v>#VALUE!</v>
      </c>
      <c r="AS233" s="64" t="e">
        <f t="shared" si="132"/>
        <v>#VALUE!</v>
      </c>
      <c r="AT233" s="64" t="e">
        <f t="shared" si="132"/>
        <v>#VALUE!</v>
      </c>
      <c r="AU233" s="64" t="e">
        <f t="shared" si="132"/>
        <v>#VALUE!</v>
      </c>
      <c r="AV233" s="64" t="e">
        <f t="shared" si="132"/>
        <v>#VALUE!</v>
      </c>
      <c r="AW233" s="64" t="e">
        <f t="shared" si="132"/>
        <v>#VALUE!</v>
      </c>
      <c r="AX233" s="64" t="e">
        <f t="shared" si="132"/>
        <v>#VALUE!</v>
      </c>
      <c r="AY233" s="64" t="e">
        <f t="shared" si="132"/>
        <v>#VALUE!</v>
      </c>
      <c r="AZ233" s="64" t="e">
        <f t="shared" si="132"/>
        <v>#VALUE!</v>
      </c>
      <c r="BA233" s="64" t="e">
        <f t="shared" si="132"/>
        <v>#VALUE!</v>
      </c>
      <c r="BB233" s="64" t="e">
        <f t="shared" si="132"/>
        <v>#VALUE!</v>
      </c>
      <c r="BC233" s="64" t="e">
        <f t="shared" si="132"/>
        <v>#VALUE!</v>
      </c>
      <c r="BD233" s="64" t="e">
        <f t="shared" si="132"/>
        <v>#VALUE!</v>
      </c>
      <c r="BE233" s="64" t="e">
        <f t="shared" si="132"/>
        <v>#VALUE!</v>
      </c>
      <c r="BF233" s="45" t="e">
        <f>MAX(AA233:BE233)</f>
        <v>#VALUE!</v>
      </c>
    </row>
    <row r="234" spans="15:59" ht="14.4" hidden="1" customHeight="1" x14ac:dyDescent="0.3">
      <c r="O234" s="287"/>
      <c r="P234" s="288"/>
      <c r="Q234" s="289"/>
      <c r="R234" s="277" t="s">
        <v>66</v>
      </c>
      <c r="S234" s="278"/>
      <c r="T234" s="278"/>
      <c r="U234" s="278"/>
      <c r="V234" s="278"/>
      <c r="W234" s="279"/>
      <c r="X234" s="97"/>
      <c r="Y234" s="97"/>
      <c r="Z234" s="97"/>
      <c r="AA234" s="64" t="e">
        <f t="shared" si="132"/>
        <v>#VALUE!</v>
      </c>
      <c r="AB234" s="64" t="e">
        <f t="shared" si="132"/>
        <v>#VALUE!</v>
      </c>
      <c r="AC234" s="64" t="e">
        <f t="shared" si="132"/>
        <v>#VALUE!</v>
      </c>
      <c r="AD234" s="64" t="e">
        <f t="shared" si="132"/>
        <v>#VALUE!</v>
      </c>
      <c r="AE234" s="64" t="e">
        <f t="shared" si="132"/>
        <v>#VALUE!</v>
      </c>
      <c r="AF234" s="64" t="e">
        <f t="shared" si="132"/>
        <v>#VALUE!</v>
      </c>
      <c r="AG234" s="64" t="e">
        <f t="shared" si="132"/>
        <v>#VALUE!</v>
      </c>
      <c r="AH234" s="64" t="e">
        <f t="shared" si="132"/>
        <v>#VALUE!</v>
      </c>
      <c r="AI234" s="64" t="e">
        <f t="shared" si="132"/>
        <v>#VALUE!</v>
      </c>
      <c r="AJ234" s="64" t="e">
        <f t="shared" si="132"/>
        <v>#VALUE!</v>
      </c>
      <c r="AK234" s="64" t="e">
        <f t="shared" si="132"/>
        <v>#VALUE!</v>
      </c>
      <c r="AL234" s="64" t="e">
        <f t="shared" si="132"/>
        <v>#VALUE!</v>
      </c>
      <c r="AM234" s="64" t="e">
        <f t="shared" si="132"/>
        <v>#VALUE!</v>
      </c>
      <c r="AN234" s="64" t="e">
        <f t="shared" si="132"/>
        <v>#VALUE!</v>
      </c>
      <c r="AO234" s="64" t="e">
        <f t="shared" si="132"/>
        <v>#VALUE!</v>
      </c>
      <c r="AP234" s="64" t="e">
        <f t="shared" si="132"/>
        <v>#VALUE!</v>
      </c>
      <c r="AQ234" s="64" t="e">
        <f t="shared" si="132"/>
        <v>#VALUE!</v>
      </c>
      <c r="AR234" s="64" t="e">
        <f t="shared" si="132"/>
        <v>#VALUE!</v>
      </c>
      <c r="AS234" s="64" t="e">
        <f t="shared" si="132"/>
        <v>#VALUE!</v>
      </c>
      <c r="AT234" s="64" t="e">
        <f t="shared" si="132"/>
        <v>#VALUE!</v>
      </c>
      <c r="AU234" s="64" t="e">
        <f t="shared" si="132"/>
        <v>#VALUE!</v>
      </c>
      <c r="AV234" s="64" t="e">
        <f t="shared" si="132"/>
        <v>#VALUE!</v>
      </c>
      <c r="AW234" s="64" t="e">
        <f t="shared" si="132"/>
        <v>#VALUE!</v>
      </c>
      <c r="AX234" s="64" t="e">
        <f t="shared" si="132"/>
        <v>#VALUE!</v>
      </c>
      <c r="AY234" s="64" t="e">
        <f t="shared" si="132"/>
        <v>#VALUE!</v>
      </c>
      <c r="AZ234" s="64" t="e">
        <f t="shared" si="132"/>
        <v>#VALUE!</v>
      </c>
      <c r="BA234" s="64" t="e">
        <f t="shared" si="132"/>
        <v>#VALUE!</v>
      </c>
      <c r="BB234" s="64" t="e">
        <f t="shared" si="132"/>
        <v>#VALUE!</v>
      </c>
      <c r="BC234" s="64" t="e">
        <f t="shared" si="132"/>
        <v>#VALUE!</v>
      </c>
      <c r="BD234" s="64" t="e">
        <f t="shared" si="132"/>
        <v>#VALUE!</v>
      </c>
      <c r="BE234" s="64" t="e">
        <f t="shared" si="132"/>
        <v>#VALUE!</v>
      </c>
      <c r="BF234" s="45" t="e">
        <f>MAX(AA234:BE234)</f>
        <v>#VALUE!</v>
      </c>
    </row>
    <row r="235" spans="15:59" ht="14.4" hidden="1" customHeight="1" x14ac:dyDescent="0.3">
      <c r="O235" s="287"/>
      <c r="P235" s="288"/>
      <c r="Q235" s="289"/>
      <c r="R235" s="277" t="s">
        <v>69</v>
      </c>
      <c r="S235" s="278"/>
      <c r="T235" s="278"/>
      <c r="U235" s="278"/>
      <c r="V235" s="278"/>
      <c r="W235" s="279"/>
      <c r="X235" s="97"/>
      <c r="Y235" s="97"/>
      <c r="Z235" s="97"/>
      <c r="AA235" s="64" t="e">
        <f t="shared" ref="AA235:BE235" si="133">AA239+AA256+AA260</f>
        <v>#VALUE!</v>
      </c>
      <c r="AB235" s="64" t="e">
        <f t="shared" si="133"/>
        <v>#VALUE!</v>
      </c>
      <c r="AC235" s="64" t="e">
        <f t="shared" si="133"/>
        <v>#VALUE!</v>
      </c>
      <c r="AD235" s="64" t="e">
        <f t="shared" si="133"/>
        <v>#VALUE!</v>
      </c>
      <c r="AE235" s="64" t="e">
        <f t="shared" si="133"/>
        <v>#VALUE!</v>
      </c>
      <c r="AF235" s="64" t="e">
        <f t="shared" si="133"/>
        <v>#VALUE!</v>
      </c>
      <c r="AG235" s="64" t="e">
        <f t="shared" si="133"/>
        <v>#VALUE!</v>
      </c>
      <c r="AH235" s="64" t="e">
        <f t="shared" si="133"/>
        <v>#VALUE!</v>
      </c>
      <c r="AI235" s="64" t="e">
        <f t="shared" si="133"/>
        <v>#VALUE!</v>
      </c>
      <c r="AJ235" s="64" t="e">
        <f t="shared" si="133"/>
        <v>#VALUE!</v>
      </c>
      <c r="AK235" s="64" t="e">
        <f t="shared" si="133"/>
        <v>#VALUE!</v>
      </c>
      <c r="AL235" s="64" t="e">
        <f t="shared" si="133"/>
        <v>#VALUE!</v>
      </c>
      <c r="AM235" s="64" t="e">
        <f t="shared" si="133"/>
        <v>#VALUE!</v>
      </c>
      <c r="AN235" s="64" t="e">
        <f t="shared" si="133"/>
        <v>#VALUE!</v>
      </c>
      <c r="AO235" s="64" t="e">
        <f t="shared" si="133"/>
        <v>#VALUE!</v>
      </c>
      <c r="AP235" s="64" t="e">
        <f t="shared" si="133"/>
        <v>#VALUE!</v>
      </c>
      <c r="AQ235" s="64" t="e">
        <f t="shared" si="133"/>
        <v>#VALUE!</v>
      </c>
      <c r="AR235" s="64" t="e">
        <f t="shared" si="133"/>
        <v>#VALUE!</v>
      </c>
      <c r="AS235" s="64" t="e">
        <f t="shared" si="133"/>
        <v>#VALUE!</v>
      </c>
      <c r="AT235" s="64" t="e">
        <f t="shared" si="133"/>
        <v>#VALUE!</v>
      </c>
      <c r="AU235" s="64" t="e">
        <f t="shared" si="133"/>
        <v>#VALUE!</v>
      </c>
      <c r="AV235" s="64" t="e">
        <f t="shared" si="133"/>
        <v>#VALUE!</v>
      </c>
      <c r="AW235" s="64" t="e">
        <f t="shared" si="133"/>
        <v>#VALUE!</v>
      </c>
      <c r="AX235" s="64" t="e">
        <f t="shared" si="133"/>
        <v>#VALUE!</v>
      </c>
      <c r="AY235" s="64" t="e">
        <f t="shared" si="133"/>
        <v>#VALUE!</v>
      </c>
      <c r="AZ235" s="64" t="e">
        <f t="shared" si="133"/>
        <v>#VALUE!</v>
      </c>
      <c r="BA235" s="64" t="e">
        <f t="shared" si="133"/>
        <v>#VALUE!</v>
      </c>
      <c r="BB235" s="64" t="e">
        <f t="shared" si="133"/>
        <v>#VALUE!</v>
      </c>
      <c r="BC235" s="64" t="e">
        <f t="shared" si="133"/>
        <v>#VALUE!</v>
      </c>
      <c r="BD235" s="64" t="e">
        <f t="shared" si="133"/>
        <v>#VALUE!</v>
      </c>
      <c r="BE235" s="64" t="e">
        <f t="shared" si="133"/>
        <v>#VALUE!</v>
      </c>
      <c r="BF235" s="45" t="e">
        <f t="shared" ref="BF235:BF246" si="134">SUM(AA235:BE235)</f>
        <v>#VALUE!</v>
      </c>
      <c r="BG235" s="78" t="e">
        <f>BF235-SUMIFS($N$11:$N$124,$F$11:$F$124,$O$231)</f>
        <v>#VALUE!</v>
      </c>
    </row>
    <row r="236" spans="15:59" ht="14.4" hidden="1" customHeight="1" x14ac:dyDescent="0.3">
      <c r="O236" s="287"/>
      <c r="P236" s="288"/>
      <c r="Q236" s="289"/>
      <c r="R236" s="277" t="s">
        <v>72</v>
      </c>
      <c r="S236" s="278"/>
      <c r="T236" s="278"/>
      <c r="U236" s="278"/>
      <c r="V236" s="278"/>
      <c r="W236" s="279"/>
      <c r="X236" s="97"/>
      <c r="Y236" s="97"/>
      <c r="Z236" s="97"/>
      <c r="AA236" s="74" t="e">
        <f t="shared" ref="AA236:BE236" si="135">AA237+(AA238/2)</f>
        <v>#VALUE!</v>
      </c>
      <c r="AB236" s="74" t="e">
        <f t="shared" si="135"/>
        <v>#VALUE!</v>
      </c>
      <c r="AC236" s="74" t="e">
        <f t="shared" si="135"/>
        <v>#VALUE!</v>
      </c>
      <c r="AD236" s="74" t="e">
        <f t="shared" si="135"/>
        <v>#VALUE!</v>
      </c>
      <c r="AE236" s="74" t="e">
        <f t="shared" si="135"/>
        <v>#VALUE!</v>
      </c>
      <c r="AF236" s="74" t="e">
        <f t="shared" si="135"/>
        <v>#VALUE!</v>
      </c>
      <c r="AG236" s="74" t="e">
        <f t="shared" si="135"/>
        <v>#VALUE!</v>
      </c>
      <c r="AH236" s="74" t="e">
        <f t="shared" si="135"/>
        <v>#VALUE!</v>
      </c>
      <c r="AI236" s="74" t="e">
        <f t="shared" si="135"/>
        <v>#VALUE!</v>
      </c>
      <c r="AJ236" s="74" t="e">
        <f t="shared" si="135"/>
        <v>#VALUE!</v>
      </c>
      <c r="AK236" s="74" t="e">
        <f t="shared" si="135"/>
        <v>#VALUE!</v>
      </c>
      <c r="AL236" s="74" t="e">
        <f t="shared" si="135"/>
        <v>#VALUE!</v>
      </c>
      <c r="AM236" s="74" t="e">
        <f t="shared" si="135"/>
        <v>#VALUE!</v>
      </c>
      <c r="AN236" s="74" t="e">
        <f t="shared" si="135"/>
        <v>#VALUE!</v>
      </c>
      <c r="AO236" s="74" t="e">
        <f t="shared" si="135"/>
        <v>#VALUE!</v>
      </c>
      <c r="AP236" s="74" t="e">
        <f t="shared" si="135"/>
        <v>#VALUE!</v>
      </c>
      <c r="AQ236" s="74" t="e">
        <f t="shared" si="135"/>
        <v>#VALUE!</v>
      </c>
      <c r="AR236" s="74" t="e">
        <f t="shared" si="135"/>
        <v>#VALUE!</v>
      </c>
      <c r="AS236" s="74" t="e">
        <f t="shared" si="135"/>
        <v>#VALUE!</v>
      </c>
      <c r="AT236" s="74" t="e">
        <f t="shared" si="135"/>
        <v>#VALUE!</v>
      </c>
      <c r="AU236" s="74" t="e">
        <f t="shared" si="135"/>
        <v>#VALUE!</v>
      </c>
      <c r="AV236" s="74" t="e">
        <f t="shared" si="135"/>
        <v>#VALUE!</v>
      </c>
      <c r="AW236" s="74" t="e">
        <f t="shared" si="135"/>
        <v>#VALUE!</v>
      </c>
      <c r="AX236" s="74" t="e">
        <f t="shared" si="135"/>
        <v>#VALUE!</v>
      </c>
      <c r="AY236" s="74" t="e">
        <f t="shared" si="135"/>
        <v>#VALUE!</v>
      </c>
      <c r="AZ236" s="74" t="e">
        <f t="shared" si="135"/>
        <v>#VALUE!</v>
      </c>
      <c r="BA236" s="74" t="e">
        <f t="shared" si="135"/>
        <v>#VALUE!</v>
      </c>
      <c r="BB236" s="74" t="e">
        <f t="shared" si="135"/>
        <v>#VALUE!</v>
      </c>
      <c r="BC236" s="74" t="e">
        <f t="shared" si="135"/>
        <v>#VALUE!</v>
      </c>
      <c r="BD236" s="74" t="e">
        <f t="shared" si="135"/>
        <v>#VALUE!</v>
      </c>
      <c r="BE236" s="74" t="e">
        <f t="shared" si="135"/>
        <v>#VALUE!</v>
      </c>
      <c r="BF236" s="75" t="e">
        <f t="shared" si="134"/>
        <v>#VALUE!</v>
      </c>
    </row>
    <row r="237" spans="15:59" ht="14.4" hidden="1" customHeight="1" x14ac:dyDescent="0.3">
      <c r="O237" s="287"/>
      <c r="P237" s="288"/>
      <c r="Q237" s="289"/>
      <c r="R237" s="277" t="s">
        <v>74</v>
      </c>
      <c r="S237" s="278"/>
      <c r="T237" s="278"/>
      <c r="U237" s="278"/>
      <c r="V237" s="278"/>
      <c r="W237" s="279"/>
      <c r="X237" s="97"/>
      <c r="Y237" s="97"/>
      <c r="Z237" s="97"/>
      <c r="AA237" s="64" t="e">
        <f t="shared" ref="AA237:BE238" si="136">AA241+AA258+AA262</f>
        <v>#VALUE!</v>
      </c>
      <c r="AB237" s="64" t="e">
        <f t="shared" si="136"/>
        <v>#VALUE!</v>
      </c>
      <c r="AC237" s="64" t="e">
        <f t="shared" si="136"/>
        <v>#VALUE!</v>
      </c>
      <c r="AD237" s="64" t="e">
        <f t="shared" si="136"/>
        <v>#VALUE!</v>
      </c>
      <c r="AE237" s="64" t="e">
        <f t="shared" si="136"/>
        <v>#VALUE!</v>
      </c>
      <c r="AF237" s="64" t="e">
        <f t="shared" si="136"/>
        <v>#VALUE!</v>
      </c>
      <c r="AG237" s="64" t="e">
        <f t="shared" si="136"/>
        <v>#VALUE!</v>
      </c>
      <c r="AH237" s="64" t="e">
        <f t="shared" si="136"/>
        <v>#VALUE!</v>
      </c>
      <c r="AI237" s="64" t="e">
        <f t="shared" si="136"/>
        <v>#VALUE!</v>
      </c>
      <c r="AJ237" s="64" t="e">
        <f t="shared" si="136"/>
        <v>#VALUE!</v>
      </c>
      <c r="AK237" s="64" t="e">
        <f t="shared" si="136"/>
        <v>#VALUE!</v>
      </c>
      <c r="AL237" s="64" t="e">
        <f t="shared" si="136"/>
        <v>#VALUE!</v>
      </c>
      <c r="AM237" s="64" t="e">
        <f t="shared" si="136"/>
        <v>#VALUE!</v>
      </c>
      <c r="AN237" s="64" t="e">
        <f t="shared" si="136"/>
        <v>#VALUE!</v>
      </c>
      <c r="AO237" s="64" t="e">
        <f t="shared" si="136"/>
        <v>#VALUE!</v>
      </c>
      <c r="AP237" s="64" t="e">
        <f t="shared" si="136"/>
        <v>#VALUE!</v>
      </c>
      <c r="AQ237" s="64" t="e">
        <f t="shared" si="136"/>
        <v>#VALUE!</v>
      </c>
      <c r="AR237" s="64" t="e">
        <f t="shared" si="136"/>
        <v>#VALUE!</v>
      </c>
      <c r="AS237" s="64" t="e">
        <f t="shared" si="136"/>
        <v>#VALUE!</v>
      </c>
      <c r="AT237" s="64" t="e">
        <f t="shared" si="136"/>
        <v>#VALUE!</v>
      </c>
      <c r="AU237" s="64" t="e">
        <f t="shared" si="136"/>
        <v>#VALUE!</v>
      </c>
      <c r="AV237" s="64" t="e">
        <f t="shared" si="136"/>
        <v>#VALUE!</v>
      </c>
      <c r="AW237" s="64" t="e">
        <f t="shared" si="136"/>
        <v>#VALUE!</v>
      </c>
      <c r="AX237" s="64" t="e">
        <f t="shared" si="136"/>
        <v>#VALUE!</v>
      </c>
      <c r="AY237" s="64" t="e">
        <f t="shared" si="136"/>
        <v>#VALUE!</v>
      </c>
      <c r="AZ237" s="64" t="e">
        <f t="shared" si="136"/>
        <v>#VALUE!</v>
      </c>
      <c r="BA237" s="64" t="e">
        <f t="shared" si="136"/>
        <v>#VALUE!</v>
      </c>
      <c r="BB237" s="64" t="e">
        <f t="shared" si="136"/>
        <v>#VALUE!</v>
      </c>
      <c r="BC237" s="64" t="e">
        <f t="shared" si="136"/>
        <v>#VALUE!</v>
      </c>
      <c r="BD237" s="64" t="e">
        <f t="shared" si="136"/>
        <v>#VALUE!</v>
      </c>
      <c r="BE237" s="64" t="e">
        <f t="shared" si="136"/>
        <v>#VALUE!</v>
      </c>
      <c r="BF237" s="45" t="e">
        <f t="shared" si="134"/>
        <v>#VALUE!</v>
      </c>
    </row>
    <row r="238" spans="15:59" ht="14.4" hidden="1" customHeight="1" x14ac:dyDescent="0.3">
      <c r="O238" s="287"/>
      <c r="P238" s="288"/>
      <c r="Q238" s="289"/>
      <c r="R238" s="277" t="s">
        <v>76</v>
      </c>
      <c r="S238" s="278"/>
      <c r="T238" s="278"/>
      <c r="U238" s="278"/>
      <c r="V238" s="278"/>
      <c r="W238" s="279"/>
      <c r="X238" s="97"/>
      <c r="Y238" s="97"/>
      <c r="Z238" s="97"/>
      <c r="AA238" s="64" t="e">
        <f t="shared" si="136"/>
        <v>#VALUE!</v>
      </c>
      <c r="AB238" s="64" t="e">
        <f t="shared" si="136"/>
        <v>#VALUE!</v>
      </c>
      <c r="AC238" s="64" t="e">
        <f t="shared" si="136"/>
        <v>#VALUE!</v>
      </c>
      <c r="AD238" s="64" t="e">
        <f t="shared" si="136"/>
        <v>#VALUE!</v>
      </c>
      <c r="AE238" s="64" t="e">
        <f t="shared" si="136"/>
        <v>#VALUE!</v>
      </c>
      <c r="AF238" s="64" t="e">
        <f t="shared" si="136"/>
        <v>#VALUE!</v>
      </c>
      <c r="AG238" s="64" t="e">
        <f t="shared" si="136"/>
        <v>#VALUE!</v>
      </c>
      <c r="AH238" s="64" t="e">
        <f t="shared" si="136"/>
        <v>#VALUE!</v>
      </c>
      <c r="AI238" s="64" t="e">
        <f t="shared" si="136"/>
        <v>#VALUE!</v>
      </c>
      <c r="AJ238" s="64" t="e">
        <f t="shared" si="136"/>
        <v>#VALUE!</v>
      </c>
      <c r="AK238" s="64" t="e">
        <f t="shared" si="136"/>
        <v>#VALUE!</v>
      </c>
      <c r="AL238" s="64" t="e">
        <f t="shared" si="136"/>
        <v>#VALUE!</v>
      </c>
      <c r="AM238" s="64" t="e">
        <f t="shared" si="136"/>
        <v>#VALUE!</v>
      </c>
      <c r="AN238" s="64" t="e">
        <f t="shared" si="136"/>
        <v>#VALUE!</v>
      </c>
      <c r="AO238" s="64" t="e">
        <f t="shared" si="136"/>
        <v>#VALUE!</v>
      </c>
      <c r="AP238" s="64" t="e">
        <f t="shared" si="136"/>
        <v>#VALUE!</v>
      </c>
      <c r="AQ238" s="64" t="e">
        <f t="shared" si="136"/>
        <v>#VALUE!</v>
      </c>
      <c r="AR238" s="64" t="e">
        <f t="shared" si="136"/>
        <v>#VALUE!</v>
      </c>
      <c r="AS238" s="64" t="e">
        <f t="shared" si="136"/>
        <v>#VALUE!</v>
      </c>
      <c r="AT238" s="64" t="e">
        <f t="shared" si="136"/>
        <v>#VALUE!</v>
      </c>
      <c r="AU238" s="64" t="e">
        <f t="shared" si="136"/>
        <v>#VALUE!</v>
      </c>
      <c r="AV238" s="64" t="e">
        <f t="shared" si="136"/>
        <v>#VALUE!</v>
      </c>
      <c r="AW238" s="64" t="e">
        <f t="shared" si="136"/>
        <v>#VALUE!</v>
      </c>
      <c r="AX238" s="64" t="e">
        <f t="shared" si="136"/>
        <v>#VALUE!</v>
      </c>
      <c r="AY238" s="64" t="e">
        <f t="shared" si="136"/>
        <v>#VALUE!</v>
      </c>
      <c r="AZ238" s="64" t="e">
        <f t="shared" si="136"/>
        <v>#VALUE!</v>
      </c>
      <c r="BA238" s="64" t="e">
        <f t="shared" si="136"/>
        <v>#VALUE!</v>
      </c>
      <c r="BB238" s="64" t="e">
        <f t="shared" si="136"/>
        <v>#VALUE!</v>
      </c>
      <c r="BC238" s="64" t="e">
        <f t="shared" si="136"/>
        <v>#VALUE!</v>
      </c>
      <c r="BD238" s="64" t="e">
        <f t="shared" si="136"/>
        <v>#VALUE!</v>
      </c>
      <c r="BE238" s="64" t="e">
        <f t="shared" si="136"/>
        <v>#VALUE!</v>
      </c>
      <c r="BF238" s="45" t="e">
        <f t="shared" si="134"/>
        <v>#VALUE!</v>
      </c>
    </row>
    <row r="239" spans="15:59" ht="14.4" hidden="1" customHeight="1" x14ac:dyDescent="0.3">
      <c r="O239" s="287"/>
      <c r="P239" s="288"/>
      <c r="Q239" s="289"/>
      <c r="R239" s="277" t="s">
        <v>79</v>
      </c>
      <c r="S239" s="278"/>
      <c r="T239" s="278"/>
      <c r="U239" s="278"/>
      <c r="V239" s="278"/>
      <c r="W239" s="279"/>
      <c r="X239" s="97"/>
      <c r="Y239" s="97"/>
      <c r="Z239" s="97"/>
      <c r="AA239" s="64" t="e">
        <f t="shared" ref="AA239:BE239" si="137">COUNTIFS($F$11:$F$14,$O$231,AA11:AA34,"P")+COUNTIFS($F$11:$F$14,$O$231,AA11:AA34,"RP")+COUNTIFS($F$11:$F$14,$O$231,AA11:AA34,"T-RP")+COUNTIFS($F$11:$F$14,$O$231,AA11:AA34,"T")+COUNTIFS($F$11:$F$14,$O$231,AA11:AA34,"MU")+COUNTIFS($F$11:$F$14,$O$231,AA11:AA34,"T-MU")+COUNTIFS($F$11:$F$14,$O$231,AA11:AA34,"EL")+COUNTIFS($F$11:$F$14,$O$231,AA11:AA34,"T-EL")+COUNTIFS($F$11:$F$14,$O$231,AA11:AA34,"EL-MU")+COUNTIFS($F$11:$F$14,$O$231,AA11:AA34,"TR")+COUNTIFS($F$11:$F$14,$O$231,AA11:AA34,"TR-MU")+COUNTIFS($F$11:$F$14,$O$231,AA11:AA34,"TR-EL")+COUNTIFS($F$11:$F$14,$O$231,AA11:AA34,"TR-T")</f>
        <v>#VALUE!</v>
      </c>
      <c r="AB239" s="64" t="e">
        <f t="shared" si="137"/>
        <v>#VALUE!</v>
      </c>
      <c r="AC239" s="64" t="e">
        <f t="shared" si="137"/>
        <v>#VALUE!</v>
      </c>
      <c r="AD239" s="64" t="e">
        <f t="shared" si="137"/>
        <v>#VALUE!</v>
      </c>
      <c r="AE239" s="64" t="e">
        <f t="shared" si="137"/>
        <v>#VALUE!</v>
      </c>
      <c r="AF239" s="64" t="e">
        <f t="shared" si="137"/>
        <v>#VALUE!</v>
      </c>
      <c r="AG239" s="64" t="e">
        <f t="shared" si="137"/>
        <v>#VALUE!</v>
      </c>
      <c r="AH239" s="64" t="e">
        <f t="shared" si="137"/>
        <v>#VALUE!</v>
      </c>
      <c r="AI239" s="64" t="e">
        <f t="shared" si="137"/>
        <v>#VALUE!</v>
      </c>
      <c r="AJ239" s="64" t="e">
        <f t="shared" si="137"/>
        <v>#VALUE!</v>
      </c>
      <c r="AK239" s="64" t="e">
        <f t="shared" si="137"/>
        <v>#VALUE!</v>
      </c>
      <c r="AL239" s="64" t="e">
        <f t="shared" si="137"/>
        <v>#VALUE!</v>
      </c>
      <c r="AM239" s="64" t="e">
        <f t="shared" si="137"/>
        <v>#VALUE!</v>
      </c>
      <c r="AN239" s="64" t="e">
        <f t="shared" si="137"/>
        <v>#VALUE!</v>
      </c>
      <c r="AO239" s="64" t="e">
        <f t="shared" si="137"/>
        <v>#VALUE!</v>
      </c>
      <c r="AP239" s="64" t="e">
        <f t="shared" si="137"/>
        <v>#VALUE!</v>
      </c>
      <c r="AQ239" s="64" t="e">
        <f t="shared" si="137"/>
        <v>#VALUE!</v>
      </c>
      <c r="AR239" s="64" t="e">
        <f t="shared" si="137"/>
        <v>#VALUE!</v>
      </c>
      <c r="AS239" s="64" t="e">
        <f t="shared" si="137"/>
        <v>#VALUE!</v>
      </c>
      <c r="AT239" s="64" t="e">
        <f t="shared" si="137"/>
        <v>#VALUE!</v>
      </c>
      <c r="AU239" s="64" t="e">
        <f t="shared" si="137"/>
        <v>#VALUE!</v>
      </c>
      <c r="AV239" s="64" t="e">
        <f t="shared" si="137"/>
        <v>#VALUE!</v>
      </c>
      <c r="AW239" s="64" t="e">
        <f t="shared" si="137"/>
        <v>#VALUE!</v>
      </c>
      <c r="AX239" s="64" t="e">
        <f t="shared" si="137"/>
        <v>#VALUE!</v>
      </c>
      <c r="AY239" s="64" t="e">
        <f t="shared" si="137"/>
        <v>#VALUE!</v>
      </c>
      <c r="AZ239" s="64" t="e">
        <f t="shared" si="137"/>
        <v>#VALUE!</v>
      </c>
      <c r="BA239" s="64" t="e">
        <f t="shared" si="137"/>
        <v>#VALUE!</v>
      </c>
      <c r="BB239" s="64" t="e">
        <f t="shared" si="137"/>
        <v>#VALUE!</v>
      </c>
      <c r="BC239" s="64" t="e">
        <f t="shared" si="137"/>
        <v>#VALUE!</v>
      </c>
      <c r="BD239" s="64" t="e">
        <f t="shared" si="137"/>
        <v>#VALUE!</v>
      </c>
      <c r="BE239" s="64" t="e">
        <f t="shared" si="137"/>
        <v>#VALUE!</v>
      </c>
      <c r="BF239" s="45" t="e">
        <f t="shared" si="134"/>
        <v>#VALUE!</v>
      </c>
      <c r="BG239" s="78" t="e">
        <f>BF239-SUMIFS($O$11:$O$124,$F$11:$F$124,$O$231)</f>
        <v>#VALUE!</v>
      </c>
    </row>
    <row r="240" spans="15:59" ht="14.4" hidden="1" customHeight="1" x14ac:dyDescent="0.3">
      <c r="O240" s="287"/>
      <c r="P240" s="288"/>
      <c r="Q240" s="289"/>
      <c r="R240" s="277" t="s">
        <v>81</v>
      </c>
      <c r="S240" s="278"/>
      <c r="T240" s="278"/>
      <c r="U240" s="278"/>
      <c r="V240" s="278"/>
      <c r="W240" s="279"/>
      <c r="X240" s="97"/>
      <c r="Y240" s="97"/>
      <c r="Z240" s="97"/>
      <c r="AA240" s="74" t="e">
        <f t="shared" ref="AA240:BE240" si="138">AA241+(AA242/2)</f>
        <v>#VALUE!</v>
      </c>
      <c r="AB240" s="74" t="e">
        <f t="shared" si="138"/>
        <v>#VALUE!</v>
      </c>
      <c r="AC240" s="74" t="e">
        <f t="shared" si="138"/>
        <v>#VALUE!</v>
      </c>
      <c r="AD240" s="74" t="e">
        <f t="shared" si="138"/>
        <v>#VALUE!</v>
      </c>
      <c r="AE240" s="74" t="e">
        <f t="shared" si="138"/>
        <v>#VALUE!</v>
      </c>
      <c r="AF240" s="74" t="e">
        <f t="shared" si="138"/>
        <v>#VALUE!</v>
      </c>
      <c r="AG240" s="74" t="e">
        <f t="shared" si="138"/>
        <v>#VALUE!</v>
      </c>
      <c r="AH240" s="74" t="e">
        <f t="shared" si="138"/>
        <v>#VALUE!</v>
      </c>
      <c r="AI240" s="74" t="e">
        <f t="shared" si="138"/>
        <v>#VALUE!</v>
      </c>
      <c r="AJ240" s="74" t="e">
        <f t="shared" si="138"/>
        <v>#VALUE!</v>
      </c>
      <c r="AK240" s="74" t="e">
        <f t="shared" si="138"/>
        <v>#VALUE!</v>
      </c>
      <c r="AL240" s="74" t="e">
        <f t="shared" si="138"/>
        <v>#VALUE!</v>
      </c>
      <c r="AM240" s="74" t="e">
        <f t="shared" si="138"/>
        <v>#VALUE!</v>
      </c>
      <c r="AN240" s="74" t="e">
        <f t="shared" si="138"/>
        <v>#VALUE!</v>
      </c>
      <c r="AO240" s="74" t="e">
        <f t="shared" si="138"/>
        <v>#VALUE!</v>
      </c>
      <c r="AP240" s="74" t="e">
        <f t="shared" si="138"/>
        <v>#VALUE!</v>
      </c>
      <c r="AQ240" s="74" t="e">
        <f t="shared" si="138"/>
        <v>#VALUE!</v>
      </c>
      <c r="AR240" s="74" t="e">
        <f t="shared" si="138"/>
        <v>#VALUE!</v>
      </c>
      <c r="AS240" s="74" t="e">
        <f t="shared" si="138"/>
        <v>#VALUE!</v>
      </c>
      <c r="AT240" s="74" t="e">
        <f t="shared" si="138"/>
        <v>#VALUE!</v>
      </c>
      <c r="AU240" s="74" t="e">
        <f t="shared" si="138"/>
        <v>#VALUE!</v>
      </c>
      <c r="AV240" s="74" t="e">
        <f t="shared" si="138"/>
        <v>#VALUE!</v>
      </c>
      <c r="AW240" s="74" t="e">
        <f t="shared" si="138"/>
        <v>#VALUE!</v>
      </c>
      <c r="AX240" s="74" t="e">
        <f t="shared" si="138"/>
        <v>#VALUE!</v>
      </c>
      <c r="AY240" s="74" t="e">
        <f t="shared" si="138"/>
        <v>#VALUE!</v>
      </c>
      <c r="AZ240" s="74" t="e">
        <f t="shared" si="138"/>
        <v>#VALUE!</v>
      </c>
      <c r="BA240" s="74" t="e">
        <f t="shared" si="138"/>
        <v>#VALUE!</v>
      </c>
      <c r="BB240" s="74" t="e">
        <f t="shared" si="138"/>
        <v>#VALUE!</v>
      </c>
      <c r="BC240" s="74" t="e">
        <f t="shared" si="138"/>
        <v>#VALUE!</v>
      </c>
      <c r="BD240" s="74" t="e">
        <f t="shared" si="138"/>
        <v>#VALUE!</v>
      </c>
      <c r="BE240" s="74" t="e">
        <f t="shared" si="138"/>
        <v>#VALUE!</v>
      </c>
      <c r="BF240" s="75" t="e">
        <f t="shared" si="134"/>
        <v>#VALUE!</v>
      </c>
    </row>
    <row r="241" spans="15:59" ht="14.4" hidden="1" customHeight="1" x14ac:dyDescent="0.3">
      <c r="O241" s="287"/>
      <c r="P241" s="288"/>
      <c r="Q241" s="289"/>
      <c r="R241" s="277" t="s">
        <v>15</v>
      </c>
      <c r="S241" s="278"/>
      <c r="T241" s="278"/>
      <c r="U241" s="278"/>
      <c r="V241" s="278"/>
      <c r="W241" s="279"/>
      <c r="X241" s="97"/>
      <c r="Y241" s="97"/>
      <c r="Z241" s="97"/>
      <c r="AA241" s="64" t="e">
        <f t="shared" ref="AA241:BE241" si="139">COUNTIFS($F$11:$F$14,$O$231,$L$11:$L$14,"FT",AA$11:AA$34,"P")+COUNTIFS($F$11:$F$14,$O$231,$L$11:$L$14,"FT",AA$11:AA$34,"RP")+COUNTIFS($F$11:$F$14,$O$231,$L$11:$L$14,"FT",AA$11:AA$34,"T-RP")+COUNTIFS($F$11:$F$14,$O$231,$L$11:$L$14,"FT",AA$11:AA$34,"T")+COUNTIFS($F$11:$F$14,$O$231,$L$11:$L$14,"FT",AA$11:AA$34,"MU")+COUNTIFS($F$11:$F$14,$O$231,$L$11:$L$14,"FT",AA$11:AA$34,"T-MU")+COUNTIFS($F$11:$F$14,$O$231,$L$11:$L$14,"FT",AA$11:AA$34,"EL")+COUNTIFS($F$11:$F$14,$O$231,$L$11:$L$14,"FT",AA$11:AA$34,"T-EL")+COUNTIFS($F$11:$F$14,$O$231,$L$11:$L$14,"FT",AA$11:AA$34,"EL-MU")+COUNTIFS($F$11:$F$14,$O$231,$L$11:$L$14,"FT",AA$11:AA$34,"TR")+COUNTIFS($F$11:$F$14,$O$231,$L$11:$L$14,"FT",AA$11:AA$34,"TR-MU")+COUNTIFS($F$11:$F$14,$O$231,$L$11:$L$14,"FT",AA$11:AA$34,"TR-EL")+COUNTIFS($F$11:$F$14,$O$231,$L$11:$L$14,"FT",AA$11:AA$34,"TR-T")</f>
        <v>#VALUE!</v>
      </c>
      <c r="AB241" s="64" t="e">
        <f t="shared" si="139"/>
        <v>#VALUE!</v>
      </c>
      <c r="AC241" s="64" t="e">
        <f t="shared" si="139"/>
        <v>#VALUE!</v>
      </c>
      <c r="AD241" s="64" t="e">
        <f t="shared" si="139"/>
        <v>#VALUE!</v>
      </c>
      <c r="AE241" s="64" t="e">
        <f t="shared" si="139"/>
        <v>#VALUE!</v>
      </c>
      <c r="AF241" s="64" t="e">
        <f t="shared" si="139"/>
        <v>#VALUE!</v>
      </c>
      <c r="AG241" s="64" t="e">
        <f t="shared" si="139"/>
        <v>#VALUE!</v>
      </c>
      <c r="AH241" s="64" t="e">
        <f t="shared" si="139"/>
        <v>#VALUE!</v>
      </c>
      <c r="AI241" s="64" t="e">
        <f t="shared" si="139"/>
        <v>#VALUE!</v>
      </c>
      <c r="AJ241" s="64" t="e">
        <f t="shared" si="139"/>
        <v>#VALUE!</v>
      </c>
      <c r="AK241" s="64" t="e">
        <f t="shared" si="139"/>
        <v>#VALUE!</v>
      </c>
      <c r="AL241" s="64" t="e">
        <f t="shared" si="139"/>
        <v>#VALUE!</v>
      </c>
      <c r="AM241" s="64" t="e">
        <f t="shared" si="139"/>
        <v>#VALUE!</v>
      </c>
      <c r="AN241" s="64" t="e">
        <f t="shared" si="139"/>
        <v>#VALUE!</v>
      </c>
      <c r="AO241" s="64" t="e">
        <f t="shared" si="139"/>
        <v>#VALUE!</v>
      </c>
      <c r="AP241" s="64" t="e">
        <f t="shared" si="139"/>
        <v>#VALUE!</v>
      </c>
      <c r="AQ241" s="64" t="e">
        <f t="shared" si="139"/>
        <v>#VALUE!</v>
      </c>
      <c r="AR241" s="64" t="e">
        <f t="shared" si="139"/>
        <v>#VALUE!</v>
      </c>
      <c r="AS241" s="64" t="e">
        <f t="shared" si="139"/>
        <v>#VALUE!</v>
      </c>
      <c r="AT241" s="64" t="e">
        <f t="shared" si="139"/>
        <v>#VALUE!</v>
      </c>
      <c r="AU241" s="64" t="e">
        <f t="shared" si="139"/>
        <v>#VALUE!</v>
      </c>
      <c r="AV241" s="64" t="e">
        <f t="shared" si="139"/>
        <v>#VALUE!</v>
      </c>
      <c r="AW241" s="64" t="e">
        <f t="shared" si="139"/>
        <v>#VALUE!</v>
      </c>
      <c r="AX241" s="64" t="e">
        <f t="shared" si="139"/>
        <v>#VALUE!</v>
      </c>
      <c r="AY241" s="64" t="e">
        <f t="shared" si="139"/>
        <v>#VALUE!</v>
      </c>
      <c r="AZ241" s="64" t="e">
        <f t="shared" si="139"/>
        <v>#VALUE!</v>
      </c>
      <c r="BA241" s="64" t="e">
        <f t="shared" si="139"/>
        <v>#VALUE!</v>
      </c>
      <c r="BB241" s="64" t="e">
        <f t="shared" si="139"/>
        <v>#VALUE!</v>
      </c>
      <c r="BC241" s="64" t="e">
        <f t="shared" si="139"/>
        <v>#VALUE!</v>
      </c>
      <c r="BD241" s="64" t="e">
        <f t="shared" si="139"/>
        <v>#VALUE!</v>
      </c>
      <c r="BE241" s="64" t="e">
        <f t="shared" si="139"/>
        <v>#VALUE!</v>
      </c>
      <c r="BF241" s="45" t="e">
        <f t="shared" si="134"/>
        <v>#VALUE!</v>
      </c>
    </row>
    <row r="242" spans="15:59" ht="14.4" hidden="1" customHeight="1" x14ac:dyDescent="0.3">
      <c r="O242" s="287"/>
      <c r="P242" s="288"/>
      <c r="Q242" s="289"/>
      <c r="R242" s="277" t="s">
        <v>84</v>
      </c>
      <c r="S242" s="278"/>
      <c r="T242" s="278"/>
      <c r="U242" s="278"/>
      <c r="V242" s="278"/>
      <c r="W242" s="279"/>
      <c r="X242" s="97"/>
      <c r="Y242" s="97"/>
      <c r="Z242" s="97"/>
      <c r="AA242" s="64" t="e">
        <f t="shared" ref="AA242:BE242" si="140">COUNTIFS($F$11:$F$14,$O$231,$L$11:$L$14,"HT",AA$11:AA$34,"P")+COUNTIFS($F$11:$F$14,$O$231,$L$11:$L$14,"HT",AA$11:AA$34,"RP")+COUNTIFS($F$11:$F$14,$O$231,$L$11:$L$14,"HT",AA$11:AA$34,"T-RP")+COUNTIFS($F$11:$F$14,$O$231,$L$11:$L$14,"HT",AA$11:AA$34,"T")+COUNTIFS($F$11:$F$14,$O$231,$L$11:$L$14,"HT",AA$11:AA$34,"MU")+COUNTIFS($F$11:$F$14,$O$231,$L$11:$L$14,"HT",AA$11:AA$34,"T-MU")+COUNTIFS($F$11:$F$14,$O$231,$L$11:$L$14,"HT",AA$11:AA$34,"EL")+COUNTIFS($F$11:$F$14,$O$231,$L$11:$L$14,"HT",AA$11:AA$34,"T-EL")+COUNTIFS($F$11:$F$14,$O$231,$L$11:$L$14,"HT",AA$11:AA$34,"EL-MU")+COUNTIFS($F$11:$F$14,$O$231,$L$11:$L$14,"HT",AA$11:AA$34,"TR")+COUNTIFS($F$11:$F$14,$O$231,$L$11:$L$14,"HT",AA$11:AA$34,"TR-MU")+COUNTIFS($F$11:$F$14,$O$231,$L$11:$L$14,"HT",AA$11:AA$34,"TR-EL")+COUNTIFS($F$11:$F$14,$O$231,$L$11:$L$14,"HT",AA$11:AA$34,"TR-T")</f>
        <v>#VALUE!</v>
      </c>
      <c r="AB242" s="64" t="e">
        <f t="shared" si="140"/>
        <v>#VALUE!</v>
      </c>
      <c r="AC242" s="64" t="e">
        <f t="shared" si="140"/>
        <v>#VALUE!</v>
      </c>
      <c r="AD242" s="64" t="e">
        <f t="shared" si="140"/>
        <v>#VALUE!</v>
      </c>
      <c r="AE242" s="64" t="e">
        <f t="shared" si="140"/>
        <v>#VALUE!</v>
      </c>
      <c r="AF242" s="64" t="e">
        <f t="shared" si="140"/>
        <v>#VALUE!</v>
      </c>
      <c r="AG242" s="64" t="e">
        <f t="shared" si="140"/>
        <v>#VALUE!</v>
      </c>
      <c r="AH242" s="64" t="e">
        <f t="shared" si="140"/>
        <v>#VALUE!</v>
      </c>
      <c r="AI242" s="64" t="e">
        <f t="shared" si="140"/>
        <v>#VALUE!</v>
      </c>
      <c r="AJ242" s="64" t="e">
        <f t="shared" si="140"/>
        <v>#VALUE!</v>
      </c>
      <c r="AK242" s="64" t="e">
        <f t="shared" si="140"/>
        <v>#VALUE!</v>
      </c>
      <c r="AL242" s="64" t="e">
        <f t="shared" si="140"/>
        <v>#VALUE!</v>
      </c>
      <c r="AM242" s="64" t="e">
        <f t="shared" si="140"/>
        <v>#VALUE!</v>
      </c>
      <c r="AN242" s="64" t="e">
        <f t="shared" si="140"/>
        <v>#VALUE!</v>
      </c>
      <c r="AO242" s="64" t="e">
        <f t="shared" si="140"/>
        <v>#VALUE!</v>
      </c>
      <c r="AP242" s="64" t="e">
        <f t="shared" si="140"/>
        <v>#VALUE!</v>
      </c>
      <c r="AQ242" s="64" t="e">
        <f t="shared" si="140"/>
        <v>#VALUE!</v>
      </c>
      <c r="AR242" s="64" t="e">
        <f t="shared" si="140"/>
        <v>#VALUE!</v>
      </c>
      <c r="AS242" s="64" t="e">
        <f t="shared" si="140"/>
        <v>#VALUE!</v>
      </c>
      <c r="AT242" s="64" t="e">
        <f t="shared" si="140"/>
        <v>#VALUE!</v>
      </c>
      <c r="AU242" s="64" t="e">
        <f t="shared" si="140"/>
        <v>#VALUE!</v>
      </c>
      <c r="AV242" s="64" t="e">
        <f t="shared" si="140"/>
        <v>#VALUE!</v>
      </c>
      <c r="AW242" s="64" t="e">
        <f t="shared" si="140"/>
        <v>#VALUE!</v>
      </c>
      <c r="AX242" s="64" t="e">
        <f t="shared" si="140"/>
        <v>#VALUE!</v>
      </c>
      <c r="AY242" s="64" t="e">
        <f t="shared" si="140"/>
        <v>#VALUE!</v>
      </c>
      <c r="AZ242" s="64" t="e">
        <f t="shared" si="140"/>
        <v>#VALUE!</v>
      </c>
      <c r="BA242" s="64" t="e">
        <f t="shared" si="140"/>
        <v>#VALUE!</v>
      </c>
      <c r="BB242" s="64" t="e">
        <f t="shared" si="140"/>
        <v>#VALUE!</v>
      </c>
      <c r="BC242" s="64" t="e">
        <f t="shared" si="140"/>
        <v>#VALUE!</v>
      </c>
      <c r="BD242" s="64" t="e">
        <f t="shared" si="140"/>
        <v>#VALUE!</v>
      </c>
      <c r="BE242" s="64" t="e">
        <f t="shared" si="140"/>
        <v>#VALUE!</v>
      </c>
      <c r="BF242" s="45" t="e">
        <f t="shared" si="134"/>
        <v>#VALUE!</v>
      </c>
    </row>
    <row r="243" spans="15:59" ht="14.4" hidden="1" customHeight="1" x14ac:dyDescent="0.3">
      <c r="O243" s="287"/>
      <c r="P243" s="288"/>
      <c r="Q243" s="289"/>
      <c r="R243" s="277" t="s">
        <v>87</v>
      </c>
      <c r="S243" s="278"/>
      <c r="T243" s="278"/>
      <c r="U243" s="278"/>
      <c r="V243" s="278"/>
      <c r="W243" s="279"/>
      <c r="X243" s="97"/>
      <c r="Y243" s="97"/>
      <c r="Z243" s="97"/>
      <c r="AA243" s="64" t="e">
        <f t="shared" ref="AA243:BE243" si="141">COUNTIFS($F$11:$F$14,$O$231,AA$11:AA$34,"OFF")+COUNTIFS($F$11:$F$14,$O$231,AA$11:AA$34,"TR-OFF")</f>
        <v>#VALUE!</v>
      </c>
      <c r="AB243" s="64" t="e">
        <f t="shared" si="141"/>
        <v>#VALUE!</v>
      </c>
      <c r="AC243" s="64" t="e">
        <f t="shared" si="141"/>
        <v>#VALUE!</v>
      </c>
      <c r="AD243" s="64" t="e">
        <f t="shared" si="141"/>
        <v>#VALUE!</v>
      </c>
      <c r="AE243" s="64" t="e">
        <f t="shared" si="141"/>
        <v>#VALUE!</v>
      </c>
      <c r="AF243" s="64" t="e">
        <f t="shared" si="141"/>
        <v>#VALUE!</v>
      </c>
      <c r="AG243" s="64" t="e">
        <f t="shared" si="141"/>
        <v>#VALUE!</v>
      </c>
      <c r="AH243" s="64" t="e">
        <f t="shared" si="141"/>
        <v>#VALUE!</v>
      </c>
      <c r="AI243" s="64" t="e">
        <f t="shared" si="141"/>
        <v>#VALUE!</v>
      </c>
      <c r="AJ243" s="64" t="e">
        <f t="shared" si="141"/>
        <v>#VALUE!</v>
      </c>
      <c r="AK243" s="64" t="e">
        <f t="shared" si="141"/>
        <v>#VALUE!</v>
      </c>
      <c r="AL243" s="64" t="e">
        <f t="shared" si="141"/>
        <v>#VALUE!</v>
      </c>
      <c r="AM243" s="64" t="e">
        <f t="shared" si="141"/>
        <v>#VALUE!</v>
      </c>
      <c r="AN243" s="64" t="e">
        <f t="shared" si="141"/>
        <v>#VALUE!</v>
      </c>
      <c r="AO243" s="64" t="e">
        <f t="shared" si="141"/>
        <v>#VALUE!</v>
      </c>
      <c r="AP243" s="64" t="e">
        <f t="shared" si="141"/>
        <v>#VALUE!</v>
      </c>
      <c r="AQ243" s="64" t="e">
        <f t="shared" si="141"/>
        <v>#VALUE!</v>
      </c>
      <c r="AR243" s="64" t="e">
        <f t="shared" si="141"/>
        <v>#VALUE!</v>
      </c>
      <c r="AS243" s="64" t="e">
        <f t="shared" si="141"/>
        <v>#VALUE!</v>
      </c>
      <c r="AT243" s="64" t="e">
        <f t="shared" si="141"/>
        <v>#VALUE!</v>
      </c>
      <c r="AU243" s="64" t="e">
        <f t="shared" si="141"/>
        <v>#VALUE!</v>
      </c>
      <c r="AV243" s="64" t="e">
        <f t="shared" si="141"/>
        <v>#VALUE!</v>
      </c>
      <c r="AW243" s="64" t="e">
        <f t="shared" si="141"/>
        <v>#VALUE!</v>
      </c>
      <c r="AX243" s="64" t="e">
        <f t="shared" si="141"/>
        <v>#VALUE!</v>
      </c>
      <c r="AY243" s="64" t="e">
        <f t="shared" si="141"/>
        <v>#VALUE!</v>
      </c>
      <c r="AZ243" s="64" t="e">
        <f t="shared" si="141"/>
        <v>#VALUE!</v>
      </c>
      <c r="BA243" s="64" t="e">
        <f t="shared" si="141"/>
        <v>#VALUE!</v>
      </c>
      <c r="BB243" s="64" t="e">
        <f t="shared" si="141"/>
        <v>#VALUE!</v>
      </c>
      <c r="BC243" s="64" t="e">
        <f t="shared" si="141"/>
        <v>#VALUE!</v>
      </c>
      <c r="BD243" s="64" t="e">
        <f t="shared" si="141"/>
        <v>#VALUE!</v>
      </c>
      <c r="BE243" s="64" t="e">
        <f t="shared" si="141"/>
        <v>#VALUE!</v>
      </c>
      <c r="BF243" s="45" t="e">
        <f t="shared" si="134"/>
        <v>#VALUE!</v>
      </c>
      <c r="BG243" s="78" t="e">
        <f>BF243-SUMIFS($Q$11:$Q$124,$F$11:$F$124,$O$231)</f>
        <v>#VALUE!</v>
      </c>
    </row>
    <row r="244" spans="15:59" ht="14.4" hidden="1" customHeight="1" x14ac:dyDescent="0.3">
      <c r="O244" s="287"/>
      <c r="P244" s="288"/>
      <c r="Q244" s="289"/>
      <c r="R244" s="277" t="s">
        <v>90</v>
      </c>
      <c r="S244" s="278"/>
      <c r="T244" s="278"/>
      <c r="U244" s="278"/>
      <c r="V244" s="278"/>
      <c r="W244" s="279"/>
      <c r="X244" s="97"/>
      <c r="Y244" s="97"/>
      <c r="Z244" s="97"/>
      <c r="AA244" s="74" t="e">
        <f t="shared" ref="AA244:BE244" si="142">AA245+(AA246/2)</f>
        <v>#VALUE!</v>
      </c>
      <c r="AB244" s="74" t="e">
        <f t="shared" si="142"/>
        <v>#VALUE!</v>
      </c>
      <c r="AC244" s="74" t="e">
        <f t="shared" si="142"/>
        <v>#VALUE!</v>
      </c>
      <c r="AD244" s="74" t="e">
        <f t="shared" si="142"/>
        <v>#VALUE!</v>
      </c>
      <c r="AE244" s="74" t="e">
        <f t="shared" si="142"/>
        <v>#VALUE!</v>
      </c>
      <c r="AF244" s="74" t="e">
        <f t="shared" si="142"/>
        <v>#VALUE!</v>
      </c>
      <c r="AG244" s="74" t="e">
        <f t="shared" si="142"/>
        <v>#VALUE!</v>
      </c>
      <c r="AH244" s="74" t="e">
        <f t="shared" si="142"/>
        <v>#VALUE!</v>
      </c>
      <c r="AI244" s="74" t="e">
        <f t="shared" si="142"/>
        <v>#VALUE!</v>
      </c>
      <c r="AJ244" s="74" t="e">
        <f t="shared" si="142"/>
        <v>#VALUE!</v>
      </c>
      <c r="AK244" s="74" t="e">
        <f t="shared" si="142"/>
        <v>#VALUE!</v>
      </c>
      <c r="AL244" s="74" t="e">
        <f t="shared" si="142"/>
        <v>#VALUE!</v>
      </c>
      <c r="AM244" s="74" t="e">
        <f t="shared" si="142"/>
        <v>#VALUE!</v>
      </c>
      <c r="AN244" s="74" t="e">
        <f t="shared" si="142"/>
        <v>#VALUE!</v>
      </c>
      <c r="AO244" s="74" t="e">
        <f t="shared" si="142"/>
        <v>#VALUE!</v>
      </c>
      <c r="AP244" s="74" t="e">
        <f t="shared" si="142"/>
        <v>#VALUE!</v>
      </c>
      <c r="AQ244" s="74" t="e">
        <f t="shared" si="142"/>
        <v>#VALUE!</v>
      </c>
      <c r="AR244" s="74" t="e">
        <f t="shared" si="142"/>
        <v>#VALUE!</v>
      </c>
      <c r="AS244" s="74" t="e">
        <f t="shared" si="142"/>
        <v>#VALUE!</v>
      </c>
      <c r="AT244" s="74" t="e">
        <f t="shared" si="142"/>
        <v>#VALUE!</v>
      </c>
      <c r="AU244" s="74" t="e">
        <f t="shared" si="142"/>
        <v>#VALUE!</v>
      </c>
      <c r="AV244" s="74" t="e">
        <f t="shared" si="142"/>
        <v>#VALUE!</v>
      </c>
      <c r="AW244" s="74" t="e">
        <f t="shared" si="142"/>
        <v>#VALUE!</v>
      </c>
      <c r="AX244" s="74" t="e">
        <f t="shared" si="142"/>
        <v>#VALUE!</v>
      </c>
      <c r="AY244" s="74" t="e">
        <f t="shared" si="142"/>
        <v>#VALUE!</v>
      </c>
      <c r="AZ244" s="74" t="e">
        <f t="shared" si="142"/>
        <v>#VALUE!</v>
      </c>
      <c r="BA244" s="74" t="e">
        <f t="shared" si="142"/>
        <v>#VALUE!</v>
      </c>
      <c r="BB244" s="74" t="e">
        <f t="shared" si="142"/>
        <v>#VALUE!</v>
      </c>
      <c r="BC244" s="74" t="e">
        <f t="shared" si="142"/>
        <v>#VALUE!</v>
      </c>
      <c r="BD244" s="74" t="e">
        <f t="shared" si="142"/>
        <v>#VALUE!</v>
      </c>
      <c r="BE244" s="74" t="e">
        <f t="shared" si="142"/>
        <v>#VALUE!</v>
      </c>
      <c r="BF244" s="75" t="e">
        <f t="shared" si="134"/>
        <v>#VALUE!</v>
      </c>
    </row>
    <row r="245" spans="15:59" ht="14.4" hidden="1" customHeight="1" x14ac:dyDescent="0.3">
      <c r="O245" s="287"/>
      <c r="P245" s="288"/>
      <c r="Q245" s="289"/>
      <c r="R245" s="277" t="s">
        <v>31</v>
      </c>
      <c r="S245" s="278"/>
      <c r="T245" s="278"/>
      <c r="U245" s="278"/>
      <c r="V245" s="278"/>
      <c r="W245" s="279"/>
      <c r="X245" s="97"/>
      <c r="Y245" s="97"/>
      <c r="Z245" s="97"/>
      <c r="AA245" s="64" t="e">
        <f t="shared" ref="AA245:BE245" si="143">COUNTIFS($F$11:$F$14,$O$231,$L$11:$L$14,"FT",AA$11:AA$34,"OFF")+COUNTIFS($F$11:$F$14,$O$231,$L$11:$L$14,"FT",AA$11:AA$34,"TR-OFF")</f>
        <v>#VALUE!</v>
      </c>
      <c r="AB245" s="64" t="e">
        <f t="shared" si="143"/>
        <v>#VALUE!</v>
      </c>
      <c r="AC245" s="64" t="e">
        <f t="shared" si="143"/>
        <v>#VALUE!</v>
      </c>
      <c r="AD245" s="64" t="e">
        <f t="shared" si="143"/>
        <v>#VALUE!</v>
      </c>
      <c r="AE245" s="64" t="e">
        <f t="shared" si="143"/>
        <v>#VALUE!</v>
      </c>
      <c r="AF245" s="64" t="e">
        <f t="shared" si="143"/>
        <v>#VALUE!</v>
      </c>
      <c r="AG245" s="64" t="e">
        <f t="shared" si="143"/>
        <v>#VALUE!</v>
      </c>
      <c r="AH245" s="64" t="e">
        <f t="shared" si="143"/>
        <v>#VALUE!</v>
      </c>
      <c r="AI245" s="64" t="e">
        <f t="shared" si="143"/>
        <v>#VALUE!</v>
      </c>
      <c r="AJ245" s="64" t="e">
        <f t="shared" si="143"/>
        <v>#VALUE!</v>
      </c>
      <c r="AK245" s="64" t="e">
        <f t="shared" si="143"/>
        <v>#VALUE!</v>
      </c>
      <c r="AL245" s="64" t="e">
        <f t="shared" si="143"/>
        <v>#VALUE!</v>
      </c>
      <c r="AM245" s="64" t="e">
        <f t="shared" si="143"/>
        <v>#VALUE!</v>
      </c>
      <c r="AN245" s="64" t="e">
        <f t="shared" si="143"/>
        <v>#VALUE!</v>
      </c>
      <c r="AO245" s="64" t="e">
        <f t="shared" si="143"/>
        <v>#VALUE!</v>
      </c>
      <c r="AP245" s="64" t="e">
        <f t="shared" si="143"/>
        <v>#VALUE!</v>
      </c>
      <c r="AQ245" s="64" t="e">
        <f t="shared" si="143"/>
        <v>#VALUE!</v>
      </c>
      <c r="AR245" s="64" t="e">
        <f t="shared" si="143"/>
        <v>#VALUE!</v>
      </c>
      <c r="AS245" s="64" t="e">
        <f t="shared" si="143"/>
        <v>#VALUE!</v>
      </c>
      <c r="AT245" s="64" t="e">
        <f t="shared" si="143"/>
        <v>#VALUE!</v>
      </c>
      <c r="AU245" s="64" t="e">
        <f t="shared" si="143"/>
        <v>#VALUE!</v>
      </c>
      <c r="AV245" s="64" t="e">
        <f t="shared" si="143"/>
        <v>#VALUE!</v>
      </c>
      <c r="AW245" s="64" t="e">
        <f t="shared" si="143"/>
        <v>#VALUE!</v>
      </c>
      <c r="AX245" s="64" t="e">
        <f t="shared" si="143"/>
        <v>#VALUE!</v>
      </c>
      <c r="AY245" s="64" t="e">
        <f t="shared" si="143"/>
        <v>#VALUE!</v>
      </c>
      <c r="AZ245" s="64" t="e">
        <f t="shared" si="143"/>
        <v>#VALUE!</v>
      </c>
      <c r="BA245" s="64" t="e">
        <f t="shared" si="143"/>
        <v>#VALUE!</v>
      </c>
      <c r="BB245" s="64" t="e">
        <f t="shared" si="143"/>
        <v>#VALUE!</v>
      </c>
      <c r="BC245" s="64" t="e">
        <f t="shared" si="143"/>
        <v>#VALUE!</v>
      </c>
      <c r="BD245" s="64" t="e">
        <f t="shared" si="143"/>
        <v>#VALUE!</v>
      </c>
      <c r="BE245" s="64" t="e">
        <f t="shared" si="143"/>
        <v>#VALUE!</v>
      </c>
      <c r="BF245" s="45" t="e">
        <f t="shared" si="134"/>
        <v>#VALUE!</v>
      </c>
    </row>
    <row r="246" spans="15:59" ht="14.4" hidden="1" customHeight="1" x14ac:dyDescent="0.3">
      <c r="O246" s="287"/>
      <c r="P246" s="288"/>
      <c r="Q246" s="289"/>
      <c r="R246" s="277" t="s">
        <v>95</v>
      </c>
      <c r="S246" s="278"/>
      <c r="T246" s="278"/>
      <c r="U246" s="278"/>
      <c r="V246" s="278"/>
      <c r="W246" s="279"/>
      <c r="X246" s="97"/>
      <c r="Y246" s="97"/>
      <c r="Z246" s="97"/>
      <c r="AA246" s="64" t="e">
        <f t="shared" ref="AA246:BE246" si="144">COUNTIFS($F$11:$F$14,$O$231,$L$11:$L$14,"HT",AA$11:AA$34,"OFF")+COUNTIFS($F$11:$F$14,$O$231,$L$11:$L$14,"HT",AA$11:AA$34,"TR-OFF")</f>
        <v>#VALUE!</v>
      </c>
      <c r="AB246" s="64" t="e">
        <f t="shared" si="144"/>
        <v>#VALUE!</v>
      </c>
      <c r="AC246" s="64" t="e">
        <f t="shared" si="144"/>
        <v>#VALUE!</v>
      </c>
      <c r="AD246" s="64" t="e">
        <f t="shared" si="144"/>
        <v>#VALUE!</v>
      </c>
      <c r="AE246" s="64" t="e">
        <f t="shared" si="144"/>
        <v>#VALUE!</v>
      </c>
      <c r="AF246" s="64" t="e">
        <f t="shared" si="144"/>
        <v>#VALUE!</v>
      </c>
      <c r="AG246" s="64" t="e">
        <f t="shared" si="144"/>
        <v>#VALUE!</v>
      </c>
      <c r="AH246" s="64" t="e">
        <f t="shared" si="144"/>
        <v>#VALUE!</v>
      </c>
      <c r="AI246" s="64" t="e">
        <f t="shared" si="144"/>
        <v>#VALUE!</v>
      </c>
      <c r="AJ246" s="64" t="e">
        <f t="shared" si="144"/>
        <v>#VALUE!</v>
      </c>
      <c r="AK246" s="64" t="e">
        <f t="shared" si="144"/>
        <v>#VALUE!</v>
      </c>
      <c r="AL246" s="64" t="e">
        <f t="shared" si="144"/>
        <v>#VALUE!</v>
      </c>
      <c r="AM246" s="64" t="e">
        <f t="shared" si="144"/>
        <v>#VALUE!</v>
      </c>
      <c r="AN246" s="64" t="e">
        <f t="shared" si="144"/>
        <v>#VALUE!</v>
      </c>
      <c r="AO246" s="64" t="e">
        <f t="shared" si="144"/>
        <v>#VALUE!</v>
      </c>
      <c r="AP246" s="64" t="e">
        <f t="shared" si="144"/>
        <v>#VALUE!</v>
      </c>
      <c r="AQ246" s="64" t="e">
        <f t="shared" si="144"/>
        <v>#VALUE!</v>
      </c>
      <c r="AR246" s="64" t="e">
        <f t="shared" si="144"/>
        <v>#VALUE!</v>
      </c>
      <c r="AS246" s="64" t="e">
        <f t="shared" si="144"/>
        <v>#VALUE!</v>
      </c>
      <c r="AT246" s="64" t="e">
        <f t="shared" si="144"/>
        <v>#VALUE!</v>
      </c>
      <c r="AU246" s="64" t="e">
        <f t="shared" si="144"/>
        <v>#VALUE!</v>
      </c>
      <c r="AV246" s="64" t="e">
        <f t="shared" si="144"/>
        <v>#VALUE!</v>
      </c>
      <c r="AW246" s="64" t="e">
        <f t="shared" si="144"/>
        <v>#VALUE!</v>
      </c>
      <c r="AX246" s="64" t="e">
        <f t="shared" si="144"/>
        <v>#VALUE!</v>
      </c>
      <c r="AY246" s="64" t="e">
        <f t="shared" si="144"/>
        <v>#VALUE!</v>
      </c>
      <c r="AZ246" s="64" t="e">
        <f t="shared" si="144"/>
        <v>#VALUE!</v>
      </c>
      <c r="BA246" s="64" t="e">
        <f t="shared" si="144"/>
        <v>#VALUE!</v>
      </c>
      <c r="BB246" s="64" t="e">
        <f t="shared" si="144"/>
        <v>#VALUE!</v>
      </c>
      <c r="BC246" s="64" t="e">
        <f t="shared" si="144"/>
        <v>#VALUE!</v>
      </c>
      <c r="BD246" s="64" t="e">
        <f t="shared" si="144"/>
        <v>#VALUE!</v>
      </c>
      <c r="BE246" s="64" t="e">
        <f t="shared" si="144"/>
        <v>#VALUE!</v>
      </c>
      <c r="BF246" s="45" t="e">
        <f t="shared" si="134"/>
        <v>#VALUE!</v>
      </c>
    </row>
    <row r="247" spans="15:59" ht="14.4" hidden="1" customHeight="1" x14ac:dyDescent="0.3">
      <c r="O247" s="287"/>
      <c r="P247" s="288"/>
      <c r="Q247" s="289"/>
      <c r="R247" s="277" t="s">
        <v>98</v>
      </c>
      <c r="S247" s="278"/>
      <c r="T247" s="278"/>
      <c r="U247" s="278"/>
      <c r="V247" s="278"/>
      <c r="W247" s="279"/>
      <c r="X247" s="97"/>
      <c r="Y247" s="97"/>
      <c r="Z247" s="97"/>
      <c r="AA247" s="64" t="e">
        <f t="shared" ref="AA247:BE247" si="145">COUNTIFS($F$11:$F$14,$O$231,AA$11:AA$34,"TR")+COUNTIFS($F$11:$F$14,$O$231,AA$11:AA$34,"TR-T")+COUNTIFS($F$11:$F$14,$O$231,AA$11:AA$34,"TR-OFF")+COUNTIFS($F$11:$F$14,$O$231,AA$11:AA$34,"TR-AU")+COUNTIFS($F$11:$F$14,$O$231,AA$11:AA$34,"TR-UC")+COUNTIFS($F$11:$F$14,$O$231,AA$11:AA$34,"TR-U")+COUNTIFS($F$11:$F$14,$O$231,AA$11:AA$34,"TR-NCNS")+COUNTIFS($F$11:$F$14,$O$231,AA$11:AA$34,"TR-MU")+COUNTIFS($F$11:$F$14,$O$231,AA$11:AA$34,"TR-EL")</f>
        <v>#VALUE!</v>
      </c>
      <c r="AB247" s="64" t="e">
        <f t="shared" si="145"/>
        <v>#VALUE!</v>
      </c>
      <c r="AC247" s="64" t="e">
        <f t="shared" si="145"/>
        <v>#VALUE!</v>
      </c>
      <c r="AD247" s="64" t="e">
        <f t="shared" si="145"/>
        <v>#VALUE!</v>
      </c>
      <c r="AE247" s="64" t="e">
        <f t="shared" si="145"/>
        <v>#VALUE!</v>
      </c>
      <c r="AF247" s="64" t="e">
        <f t="shared" si="145"/>
        <v>#VALUE!</v>
      </c>
      <c r="AG247" s="64" t="e">
        <f t="shared" si="145"/>
        <v>#VALUE!</v>
      </c>
      <c r="AH247" s="64" t="e">
        <f t="shared" si="145"/>
        <v>#VALUE!</v>
      </c>
      <c r="AI247" s="64" t="e">
        <f t="shared" si="145"/>
        <v>#VALUE!</v>
      </c>
      <c r="AJ247" s="64" t="e">
        <f t="shared" si="145"/>
        <v>#VALUE!</v>
      </c>
      <c r="AK247" s="64" t="e">
        <f t="shared" si="145"/>
        <v>#VALUE!</v>
      </c>
      <c r="AL247" s="64" t="e">
        <f t="shared" si="145"/>
        <v>#VALUE!</v>
      </c>
      <c r="AM247" s="64" t="e">
        <f t="shared" si="145"/>
        <v>#VALUE!</v>
      </c>
      <c r="AN247" s="64" t="e">
        <f t="shared" si="145"/>
        <v>#VALUE!</v>
      </c>
      <c r="AO247" s="64" t="e">
        <f t="shared" si="145"/>
        <v>#VALUE!</v>
      </c>
      <c r="AP247" s="64" t="e">
        <f t="shared" si="145"/>
        <v>#VALUE!</v>
      </c>
      <c r="AQ247" s="64" t="e">
        <f t="shared" si="145"/>
        <v>#VALUE!</v>
      </c>
      <c r="AR247" s="64" t="e">
        <f t="shared" si="145"/>
        <v>#VALUE!</v>
      </c>
      <c r="AS247" s="64" t="e">
        <f t="shared" si="145"/>
        <v>#VALUE!</v>
      </c>
      <c r="AT247" s="64" t="e">
        <f t="shared" si="145"/>
        <v>#VALUE!</v>
      </c>
      <c r="AU247" s="64" t="e">
        <f t="shared" si="145"/>
        <v>#VALUE!</v>
      </c>
      <c r="AV247" s="64" t="e">
        <f t="shared" si="145"/>
        <v>#VALUE!</v>
      </c>
      <c r="AW247" s="64" t="e">
        <f t="shared" si="145"/>
        <v>#VALUE!</v>
      </c>
      <c r="AX247" s="64" t="e">
        <f t="shared" si="145"/>
        <v>#VALUE!</v>
      </c>
      <c r="AY247" s="64" t="e">
        <f t="shared" si="145"/>
        <v>#VALUE!</v>
      </c>
      <c r="AZ247" s="64" t="e">
        <f t="shared" si="145"/>
        <v>#VALUE!</v>
      </c>
      <c r="BA247" s="64" t="e">
        <f t="shared" si="145"/>
        <v>#VALUE!</v>
      </c>
      <c r="BB247" s="64" t="e">
        <f t="shared" si="145"/>
        <v>#VALUE!</v>
      </c>
      <c r="BC247" s="64" t="e">
        <f t="shared" si="145"/>
        <v>#VALUE!</v>
      </c>
      <c r="BD247" s="64" t="e">
        <f t="shared" si="145"/>
        <v>#VALUE!</v>
      </c>
      <c r="BE247" s="64" t="e">
        <f t="shared" si="145"/>
        <v>#VALUE!</v>
      </c>
      <c r="BF247" s="45" t="e">
        <f>MAX(AA247:BE247)</f>
        <v>#VALUE!</v>
      </c>
    </row>
    <row r="248" spans="15:59" ht="14.4" hidden="1" customHeight="1" x14ac:dyDescent="0.3">
      <c r="O248" s="287"/>
      <c r="P248" s="288"/>
      <c r="Q248" s="289"/>
      <c r="R248" s="277" t="s">
        <v>101</v>
      </c>
      <c r="S248" s="278"/>
      <c r="T248" s="278"/>
      <c r="U248" s="278"/>
      <c r="V248" s="278"/>
      <c r="W248" s="279"/>
      <c r="X248" s="97"/>
      <c r="Y248" s="97"/>
      <c r="Z248" s="97"/>
      <c r="AA248" s="64" t="e">
        <f t="shared" ref="AA248:BE248" si="146">COUNTIFS($F$11:$F$14,$O$231,AA11:AA34,"Leave")+COUNTIFS($F$11:$F$14,$O$231,AA11:AA34,"CL")</f>
        <v>#VALUE!</v>
      </c>
      <c r="AB248" s="64" t="e">
        <f t="shared" si="146"/>
        <v>#VALUE!</v>
      </c>
      <c r="AC248" s="64" t="e">
        <f t="shared" si="146"/>
        <v>#VALUE!</v>
      </c>
      <c r="AD248" s="64" t="e">
        <f t="shared" si="146"/>
        <v>#VALUE!</v>
      </c>
      <c r="AE248" s="64" t="e">
        <f t="shared" si="146"/>
        <v>#VALUE!</v>
      </c>
      <c r="AF248" s="64" t="e">
        <f t="shared" si="146"/>
        <v>#VALUE!</v>
      </c>
      <c r="AG248" s="64" t="e">
        <f t="shared" si="146"/>
        <v>#VALUE!</v>
      </c>
      <c r="AH248" s="64" t="e">
        <f t="shared" si="146"/>
        <v>#VALUE!</v>
      </c>
      <c r="AI248" s="64" t="e">
        <f t="shared" si="146"/>
        <v>#VALUE!</v>
      </c>
      <c r="AJ248" s="64" t="e">
        <f t="shared" si="146"/>
        <v>#VALUE!</v>
      </c>
      <c r="AK248" s="64" t="e">
        <f t="shared" si="146"/>
        <v>#VALUE!</v>
      </c>
      <c r="AL248" s="64" t="e">
        <f t="shared" si="146"/>
        <v>#VALUE!</v>
      </c>
      <c r="AM248" s="64" t="e">
        <f t="shared" si="146"/>
        <v>#VALUE!</v>
      </c>
      <c r="AN248" s="64" t="e">
        <f t="shared" si="146"/>
        <v>#VALUE!</v>
      </c>
      <c r="AO248" s="64" t="e">
        <f t="shared" si="146"/>
        <v>#VALUE!</v>
      </c>
      <c r="AP248" s="64" t="e">
        <f t="shared" si="146"/>
        <v>#VALUE!</v>
      </c>
      <c r="AQ248" s="64" t="e">
        <f t="shared" si="146"/>
        <v>#VALUE!</v>
      </c>
      <c r="AR248" s="64" t="e">
        <f t="shared" si="146"/>
        <v>#VALUE!</v>
      </c>
      <c r="AS248" s="64" t="e">
        <f t="shared" si="146"/>
        <v>#VALUE!</v>
      </c>
      <c r="AT248" s="64" t="e">
        <f t="shared" si="146"/>
        <v>#VALUE!</v>
      </c>
      <c r="AU248" s="64" t="e">
        <f t="shared" si="146"/>
        <v>#VALUE!</v>
      </c>
      <c r="AV248" s="64" t="e">
        <f t="shared" si="146"/>
        <v>#VALUE!</v>
      </c>
      <c r="AW248" s="64" t="e">
        <f t="shared" si="146"/>
        <v>#VALUE!</v>
      </c>
      <c r="AX248" s="64" t="e">
        <f t="shared" si="146"/>
        <v>#VALUE!</v>
      </c>
      <c r="AY248" s="64" t="e">
        <f t="shared" si="146"/>
        <v>#VALUE!</v>
      </c>
      <c r="AZ248" s="64" t="e">
        <f t="shared" si="146"/>
        <v>#VALUE!</v>
      </c>
      <c r="BA248" s="64" t="e">
        <f t="shared" si="146"/>
        <v>#VALUE!</v>
      </c>
      <c r="BB248" s="64" t="e">
        <f t="shared" si="146"/>
        <v>#VALUE!</v>
      </c>
      <c r="BC248" s="64" t="e">
        <f t="shared" si="146"/>
        <v>#VALUE!</v>
      </c>
      <c r="BD248" s="64" t="e">
        <f t="shared" si="146"/>
        <v>#VALUE!</v>
      </c>
      <c r="BE248" s="64" t="e">
        <f t="shared" si="146"/>
        <v>#VALUE!</v>
      </c>
      <c r="BF248" s="45" t="e">
        <f t="shared" ref="BF248:BF263" si="147">SUM(AA248:BE248)</f>
        <v>#VALUE!</v>
      </c>
      <c r="BG248" s="78" t="e">
        <f>(BF248+BF252)-SUMIFS($U$11:$U$124,$F$11:$F$124,$O$231)</f>
        <v>#VALUE!</v>
      </c>
    </row>
    <row r="249" spans="15:59" ht="14.4" hidden="1" customHeight="1" x14ac:dyDescent="0.3">
      <c r="O249" s="287"/>
      <c r="P249" s="288"/>
      <c r="Q249" s="289"/>
      <c r="R249" s="277" t="s">
        <v>91</v>
      </c>
      <c r="S249" s="278"/>
      <c r="T249" s="278"/>
      <c r="U249" s="278"/>
      <c r="V249" s="278"/>
      <c r="W249" s="279"/>
      <c r="X249" s="97"/>
      <c r="Y249" s="97"/>
      <c r="Z249" s="97"/>
      <c r="AA249" s="74" t="e">
        <f t="shared" ref="AA249:BE249" si="148">AA250+(AA251/2)</f>
        <v>#VALUE!</v>
      </c>
      <c r="AB249" s="74" t="e">
        <f t="shared" si="148"/>
        <v>#VALUE!</v>
      </c>
      <c r="AC249" s="74" t="e">
        <f t="shared" si="148"/>
        <v>#VALUE!</v>
      </c>
      <c r="AD249" s="74" t="e">
        <f t="shared" si="148"/>
        <v>#VALUE!</v>
      </c>
      <c r="AE249" s="74" t="e">
        <f t="shared" si="148"/>
        <v>#VALUE!</v>
      </c>
      <c r="AF249" s="74" t="e">
        <f t="shared" si="148"/>
        <v>#VALUE!</v>
      </c>
      <c r="AG249" s="74" t="e">
        <f t="shared" si="148"/>
        <v>#VALUE!</v>
      </c>
      <c r="AH249" s="74" t="e">
        <f t="shared" si="148"/>
        <v>#VALUE!</v>
      </c>
      <c r="AI249" s="74" t="e">
        <f t="shared" si="148"/>
        <v>#VALUE!</v>
      </c>
      <c r="AJ249" s="74" t="e">
        <f t="shared" si="148"/>
        <v>#VALUE!</v>
      </c>
      <c r="AK249" s="74" t="e">
        <f t="shared" si="148"/>
        <v>#VALUE!</v>
      </c>
      <c r="AL249" s="74" t="e">
        <f t="shared" si="148"/>
        <v>#VALUE!</v>
      </c>
      <c r="AM249" s="74" t="e">
        <f t="shared" si="148"/>
        <v>#VALUE!</v>
      </c>
      <c r="AN249" s="74" t="e">
        <f t="shared" si="148"/>
        <v>#VALUE!</v>
      </c>
      <c r="AO249" s="74" t="e">
        <f t="shared" si="148"/>
        <v>#VALUE!</v>
      </c>
      <c r="AP249" s="74" t="e">
        <f t="shared" si="148"/>
        <v>#VALUE!</v>
      </c>
      <c r="AQ249" s="74" t="e">
        <f t="shared" si="148"/>
        <v>#VALUE!</v>
      </c>
      <c r="AR249" s="74" t="e">
        <f t="shared" si="148"/>
        <v>#VALUE!</v>
      </c>
      <c r="AS249" s="74" t="e">
        <f t="shared" si="148"/>
        <v>#VALUE!</v>
      </c>
      <c r="AT249" s="74" t="e">
        <f t="shared" si="148"/>
        <v>#VALUE!</v>
      </c>
      <c r="AU249" s="74" t="e">
        <f t="shared" si="148"/>
        <v>#VALUE!</v>
      </c>
      <c r="AV249" s="74" t="e">
        <f t="shared" si="148"/>
        <v>#VALUE!</v>
      </c>
      <c r="AW249" s="74" t="e">
        <f t="shared" si="148"/>
        <v>#VALUE!</v>
      </c>
      <c r="AX249" s="74" t="e">
        <f t="shared" si="148"/>
        <v>#VALUE!</v>
      </c>
      <c r="AY249" s="74" t="e">
        <f t="shared" si="148"/>
        <v>#VALUE!</v>
      </c>
      <c r="AZ249" s="74" t="e">
        <f t="shared" si="148"/>
        <v>#VALUE!</v>
      </c>
      <c r="BA249" s="74" t="e">
        <f t="shared" si="148"/>
        <v>#VALUE!</v>
      </c>
      <c r="BB249" s="74" t="e">
        <f t="shared" si="148"/>
        <v>#VALUE!</v>
      </c>
      <c r="BC249" s="74" t="e">
        <f t="shared" si="148"/>
        <v>#VALUE!</v>
      </c>
      <c r="BD249" s="74" t="e">
        <f t="shared" si="148"/>
        <v>#VALUE!</v>
      </c>
      <c r="BE249" s="74" t="e">
        <f t="shared" si="148"/>
        <v>#VALUE!</v>
      </c>
      <c r="BF249" s="75" t="e">
        <f t="shared" si="147"/>
        <v>#VALUE!</v>
      </c>
    </row>
    <row r="250" spans="15:59" ht="14.4" hidden="1" customHeight="1" x14ac:dyDescent="0.3">
      <c r="O250" s="287"/>
      <c r="P250" s="288"/>
      <c r="Q250" s="289"/>
      <c r="R250" s="277" t="s">
        <v>105</v>
      </c>
      <c r="S250" s="278"/>
      <c r="T250" s="278"/>
      <c r="U250" s="278"/>
      <c r="V250" s="278"/>
      <c r="W250" s="279"/>
      <c r="X250" s="97"/>
      <c r="Y250" s="97"/>
      <c r="Z250" s="97"/>
      <c r="AA250" s="64" t="e">
        <f t="shared" ref="AA250:BE250" si="149">COUNTIFS($F$11:$F$14,$O$231,$L$11:$L$14,"FT",AA$11:AA$34,"Leave")+COUNTIFS($F$11:$F$14,$O$231,$L$11:$L$14,"FT",AA$11:AA$34,"CL")</f>
        <v>#VALUE!</v>
      </c>
      <c r="AB250" s="64" t="e">
        <f t="shared" si="149"/>
        <v>#VALUE!</v>
      </c>
      <c r="AC250" s="64" t="e">
        <f t="shared" si="149"/>
        <v>#VALUE!</v>
      </c>
      <c r="AD250" s="64" t="e">
        <f t="shared" si="149"/>
        <v>#VALUE!</v>
      </c>
      <c r="AE250" s="64" t="e">
        <f t="shared" si="149"/>
        <v>#VALUE!</v>
      </c>
      <c r="AF250" s="64" t="e">
        <f t="shared" si="149"/>
        <v>#VALUE!</v>
      </c>
      <c r="AG250" s="64" t="e">
        <f t="shared" si="149"/>
        <v>#VALUE!</v>
      </c>
      <c r="AH250" s="64" t="e">
        <f t="shared" si="149"/>
        <v>#VALUE!</v>
      </c>
      <c r="AI250" s="64" t="e">
        <f t="shared" si="149"/>
        <v>#VALUE!</v>
      </c>
      <c r="AJ250" s="64" t="e">
        <f t="shared" si="149"/>
        <v>#VALUE!</v>
      </c>
      <c r="AK250" s="64" t="e">
        <f t="shared" si="149"/>
        <v>#VALUE!</v>
      </c>
      <c r="AL250" s="64" t="e">
        <f t="shared" si="149"/>
        <v>#VALUE!</v>
      </c>
      <c r="AM250" s="64" t="e">
        <f t="shared" si="149"/>
        <v>#VALUE!</v>
      </c>
      <c r="AN250" s="64" t="e">
        <f t="shared" si="149"/>
        <v>#VALUE!</v>
      </c>
      <c r="AO250" s="64" t="e">
        <f t="shared" si="149"/>
        <v>#VALUE!</v>
      </c>
      <c r="AP250" s="64" t="e">
        <f t="shared" si="149"/>
        <v>#VALUE!</v>
      </c>
      <c r="AQ250" s="64" t="e">
        <f t="shared" si="149"/>
        <v>#VALUE!</v>
      </c>
      <c r="AR250" s="64" t="e">
        <f t="shared" si="149"/>
        <v>#VALUE!</v>
      </c>
      <c r="AS250" s="64" t="e">
        <f t="shared" si="149"/>
        <v>#VALUE!</v>
      </c>
      <c r="AT250" s="64" t="e">
        <f t="shared" si="149"/>
        <v>#VALUE!</v>
      </c>
      <c r="AU250" s="64" t="e">
        <f t="shared" si="149"/>
        <v>#VALUE!</v>
      </c>
      <c r="AV250" s="64" t="e">
        <f t="shared" si="149"/>
        <v>#VALUE!</v>
      </c>
      <c r="AW250" s="64" t="e">
        <f t="shared" si="149"/>
        <v>#VALUE!</v>
      </c>
      <c r="AX250" s="64" t="e">
        <f t="shared" si="149"/>
        <v>#VALUE!</v>
      </c>
      <c r="AY250" s="64" t="e">
        <f t="shared" si="149"/>
        <v>#VALUE!</v>
      </c>
      <c r="AZ250" s="64" t="e">
        <f t="shared" si="149"/>
        <v>#VALUE!</v>
      </c>
      <c r="BA250" s="64" t="e">
        <f t="shared" si="149"/>
        <v>#VALUE!</v>
      </c>
      <c r="BB250" s="64" t="e">
        <f t="shared" si="149"/>
        <v>#VALUE!</v>
      </c>
      <c r="BC250" s="64" t="e">
        <f t="shared" si="149"/>
        <v>#VALUE!</v>
      </c>
      <c r="BD250" s="64" t="e">
        <f t="shared" si="149"/>
        <v>#VALUE!</v>
      </c>
      <c r="BE250" s="64" t="e">
        <f t="shared" si="149"/>
        <v>#VALUE!</v>
      </c>
      <c r="BF250" s="45" t="e">
        <f t="shared" si="147"/>
        <v>#VALUE!</v>
      </c>
    </row>
    <row r="251" spans="15:59" ht="14.4" hidden="1" customHeight="1" x14ac:dyDescent="0.3">
      <c r="O251" s="287"/>
      <c r="P251" s="288"/>
      <c r="Q251" s="289"/>
      <c r="R251" s="277" t="s">
        <v>111</v>
      </c>
      <c r="S251" s="278"/>
      <c r="T251" s="278"/>
      <c r="U251" s="278"/>
      <c r="V251" s="278"/>
      <c r="W251" s="279"/>
      <c r="X251" s="97"/>
      <c r="Y251" s="97"/>
      <c r="Z251" s="97"/>
      <c r="AA251" s="64" t="e">
        <f t="shared" ref="AA251:BE251" si="150">COUNTIFS($F$11:$F$14,$O$231,$L$11:$L$14,"HT",AA$11:AA$34,"Leave")+COUNTIFS($F$11:$F$14,$O$231,$L$11:$L$14,"HT",AA$11:AA$34,"CL")</f>
        <v>#VALUE!</v>
      </c>
      <c r="AB251" s="64" t="e">
        <f t="shared" si="150"/>
        <v>#VALUE!</v>
      </c>
      <c r="AC251" s="64" t="e">
        <f t="shared" si="150"/>
        <v>#VALUE!</v>
      </c>
      <c r="AD251" s="64" t="e">
        <f t="shared" si="150"/>
        <v>#VALUE!</v>
      </c>
      <c r="AE251" s="64" t="e">
        <f t="shared" si="150"/>
        <v>#VALUE!</v>
      </c>
      <c r="AF251" s="64" t="e">
        <f t="shared" si="150"/>
        <v>#VALUE!</v>
      </c>
      <c r="AG251" s="64" t="e">
        <f t="shared" si="150"/>
        <v>#VALUE!</v>
      </c>
      <c r="AH251" s="64" t="e">
        <f t="shared" si="150"/>
        <v>#VALUE!</v>
      </c>
      <c r="AI251" s="64" t="e">
        <f t="shared" si="150"/>
        <v>#VALUE!</v>
      </c>
      <c r="AJ251" s="64" t="e">
        <f t="shared" si="150"/>
        <v>#VALUE!</v>
      </c>
      <c r="AK251" s="64" t="e">
        <f t="shared" si="150"/>
        <v>#VALUE!</v>
      </c>
      <c r="AL251" s="64" t="e">
        <f t="shared" si="150"/>
        <v>#VALUE!</v>
      </c>
      <c r="AM251" s="64" t="e">
        <f t="shared" si="150"/>
        <v>#VALUE!</v>
      </c>
      <c r="AN251" s="64" t="e">
        <f t="shared" si="150"/>
        <v>#VALUE!</v>
      </c>
      <c r="AO251" s="64" t="e">
        <f t="shared" si="150"/>
        <v>#VALUE!</v>
      </c>
      <c r="AP251" s="64" t="e">
        <f t="shared" si="150"/>
        <v>#VALUE!</v>
      </c>
      <c r="AQ251" s="64" t="e">
        <f t="shared" si="150"/>
        <v>#VALUE!</v>
      </c>
      <c r="AR251" s="64" t="e">
        <f t="shared" si="150"/>
        <v>#VALUE!</v>
      </c>
      <c r="AS251" s="64" t="e">
        <f t="shared" si="150"/>
        <v>#VALUE!</v>
      </c>
      <c r="AT251" s="64" t="e">
        <f t="shared" si="150"/>
        <v>#VALUE!</v>
      </c>
      <c r="AU251" s="64" t="e">
        <f t="shared" si="150"/>
        <v>#VALUE!</v>
      </c>
      <c r="AV251" s="64" t="e">
        <f t="shared" si="150"/>
        <v>#VALUE!</v>
      </c>
      <c r="AW251" s="64" t="e">
        <f t="shared" si="150"/>
        <v>#VALUE!</v>
      </c>
      <c r="AX251" s="64" t="e">
        <f t="shared" si="150"/>
        <v>#VALUE!</v>
      </c>
      <c r="AY251" s="64" t="e">
        <f t="shared" si="150"/>
        <v>#VALUE!</v>
      </c>
      <c r="AZ251" s="64" t="e">
        <f t="shared" si="150"/>
        <v>#VALUE!</v>
      </c>
      <c r="BA251" s="64" t="e">
        <f t="shared" si="150"/>
        <v>#VALUE!</v>
      </c>
      <c r="BB251" s="64" t="e">
        <f t="shared" si="150"/>
        <v>#VALUE!</v>
      </c>
      <c r="BC251" s="64" t="e">
        <f t="shared" si="150"/>
        <v>#VALUE!</v>
      </c>
      <c r="BD251" s="64" t="e">
        <f t="shared" si="150"/>
        <v>#VALUE!</v>
      </c>
      <c r="BE251" s="64" t="e">
        <f t="shared" si="150"/>
        <v>#VALUE!</v>
      </c>
      <c r="BF251" s="45" t="e">
        <f t="shared" si="147"/>
        <v>#VALUE!</v>
      </c>
    </row>
    <row r="252" spans="15:59" ht="14.4" hidden="1" customHeight="1" x14ac:dyDescent="0.3">
      <c r="O252" s="287"/>
      <c r="P252" s="288"/>
      <c r="Q252" s="289"/>
      <c r="R252" s="277" t="s">
        <v>114</v>
      </c>
      <c r="S252" s="278"/>
      <c r="T252" s="278"/>
      <c r="U252" s="278"/>
      <c r="V252" s="278"/>
      <c r="W252" s="279"/>
      <c r="X252" s="97"/>
      <c r="Y252" s="97"/>
      <c r="Z252" s="97"/>
      <c r="AA252" s="64" t="e">
        <f t="shared" ref="AA252:BE252" si="151">COUNTIFS($F$11:$F$14,$O$231,AA11:AA34,"AU")+COUNTIFS($F$11:$F$14,$O$231,AA11:AA34,"TR-AU")</f>
        <v>#VALUE!</v>
      </c>
      <c r="AB252" s="64" t="e">
        <f t="shared" si="151"/>
        <v>#VALUE!</v>
      </c>
      <c r="AC252" s="64" t="e">
        <f t="shared" si="151"/>
        <v>#VALUE!</v>
      </c>
      <c r="AD252" s="64" t="e">
        <f t="shared" si="151"/>
        <v>#VALUE!</v>
      </c>
      <c r="AE252" s="64" t="e">
        <f t="shared" si="151"/>
        <v>#VALUE!</v>
      </c>
      <c r="AF252" s="64" t="e">
        <f t="shared" si="151"/>
        <v>#VALUE!</v>
      </c>
      <c r="AG252" s="64" t="e">
        <f t="shared" si="151"/>
        <v>#VALUE!</v>
      </c>
      <c r="AH252" s="64" t="e">
        <f t="shared" si="151"/>
        <v>#VALUE!</v>
      </c>
      <c r="AI252" s="64" t="e">
        <f t="shared" si="151"/>
        <v>#VALUE!</v>
      </c>
      <c r="AJ252" s="64" t="e">
        <f t="shared" si="151"/>
        <v>#VALUE!</v>
      </c>
      <c r="AK252" s="64" t="e">
        <f t="shared" si="151"/>
        <v>#VALUE!</v>
      </c>
      <c r="AL252" s="64" t="e">
        <f t="shared" si="151"/>
        <v>#VALUE!</v>
      </c>
      <c r="AM252" s="64" t="e">
        <f t="shared" si="151"/>
        <v>#VALUE!</v>
      </c>
      <c r="AN252" s="64" t="e">
        <f t="shared" si="151"/>
        <v>#VALUE!</v>
      </c>
      <c r="AO252" s="64" t="e">
        <f t="shared" si="151"/>
        <v>#VALUE!</v>
      </c>
      <c r="AP252" s="64" t="e">
        <f t="shared" si="151"/>
        <v>#VALUE!</v>
      </c>
      <c r="AQ252" s="64" t="e">
        <f t="shared" si="151"/>
        <v>#VALUE!</v>
      </c>
      <c r="AR252" s="64" t="e">
        <f t="shared" si="151"/>
        <v>#VALUE!</v>
      </c>
      <c r="AS252" s="64" t="e">
        <f t="shared" si="151"/>
        <v>#VALUE!</v>
      </c>
      <c r="AT252" s="64" t="e">
        <f t="shared" si="151"/>
        <v>#VALUE!</v>
      </c>
      <c r="AU252" s="64" t="e">
        <f t="shared" si="151"/>
        <v>#VALUE!</v>
      </c>
      <c r="AV252" s="64" t="e">
        <f t="shared" si="151"/>
        <v>#VALUE!</v>
      </c>
      <c r="AW252" s="64" t="e">
        <f t="shared" si="151"/>
        <v>#VALUE!</v>
      </c>
      <c r="AX252" s="64" t="e">
        <f t="shared" si="151"/>
        <v>#VALUE!</v>
      </c>
      <c r="AY252" s="64" t="e">
        <f t="shared" si="151"/>
        <v>#VALUE!</v>
      </c>
      <c r="AZ252" s="64" t="e">
        <f t="shared" si="151"/>
        <v>#VALUE!</v>
      </c>
      <c r="BA252" s="64" t="e">
        <f t="shared" si="151"/>
        <v>#VALUE!</v>
      </c>
      <c r="BB252" s="64" t="e">
        <f t="shared" si="151"/>
        <v>#VALUE!</v>
      </c>
      <c r="BC252" s="64" t="e">
        <f t="shared" si="151"/>
        <v>#VALUE!</v>
      </c>
      <c r="BD252" s="64" t="e">
        <f t="shared" si="151"/>
        <v>#VALUE!</v>
      </c>
      <c r="BE252" s="64" t="e">
        <f t="shared" si="151"/>
        <v>#VALUE!</v>
      </c>
      <c r="BF252" s="45" t="e">
        <f t="shared" si="147"/>
        <v>#VALUE!</v>
      </c>
    </row>
    <row r="253" spans="15:59" ht="14.4" hidden="1" customHeight="1" x14ac:dyDescent="0.3">
      <c r="O253" s="287"/>
      <c r="P253" s="288"/>
      <c r="Q253" s="289"/>
      <c r="R253" s="277" t="s">
        <v>118</v>
      </c>
      <c r="S253" s="278"/>
      <c r="T253" s="278"/>
      <c r="U253" s="278"/>
      <c r="V253" s="278"/>
      <c r="W253" s="279"/>
      <c r="X253" s="97"/>
      <c r="Y253" s="97"/>
      <c r="Z253" s="97"/>
      <c r="AA253" s="74" t="e">
        <f t="shared" ref="AA253:BE253" si="152">AA254+(AA255/2)</f>
        <v>#VALUE!</v>
      </c>
      <c r="AB253" s="74" t="e">
        <f t="shared" si="152"/>
        <v>#VALUE!</v>
      </c>
      <c r="AC253" s="74" t="e">
        <f t="shared" si="152"/>
        <v>#VALUE!</v>
      </c>
      <c r="AD253" s="74" t="e">
        <f t="shared" si="152"/>
        <v>#VALUE!</v>
      </c>
      <c r="AE253" s="74" t="e">
        <f t="shared" si="152"/>
        <v>#VALUE!</v>
      </c>
      <c r="AF253" s="74" t="e">
        <f t="shared" si="152"/>
        <v>#VALUE!</v>
      </c>
      <c r="AG253" s="74" t="e">
        <f t="shared" si="152"/>
        <v>#VALUE!</v>
      </c>
      <c r="AH253" s="74" t="e">
        <f t="shared" si="152"/>
        <v>#VALUE!</v>
      </c>
      <c r="AI253" s="74" t="e">
        <f t="shared" si="152"/>
        <v>#VALUE!</v>
      </c>
      <c r="AJ253" s="74" t="e">
        <f t="shared" si="152"/>
        <v>#VALUE!</v>
      </c>
      <c r="AK253" s="74" t="e">
        <f t="shared" si="152"/>
        <v>#VALUE!</v>
      </c>
      <c r="AL253" s="74" t="e">
        <f t="shared" si="152"/>
        <v>#VALUE!</v>
      </c>
      <c r="AM253" s="74" t="e">
        <f t="shared" si="152"/>
        <v>#VALUE!</v>
      </c>
      <c r="AN253" s="74" t="e">
        <f t="shared" si="152"/>
        <v>#VALUE!</v>
      </c>
      <c r="AO253" s="74" t="e">
        <f t="shared" si="152"/>
        <v>#VALUE!</v>
      </c>
      <c r="AP253" s="74" t="e">
        <f t="shared" si="152"/>
        <v>#VALUE!</v>
      </c>
      <c r="AQ253" s="74" t="e">
        <f t="shared" si="152"/>
        <v>#VALUE!</v>
      </c>
      <c r="AR253" s="74" t="e">
        <f t="shared" si="152"/>
        <v>#VALUE!</v>
      </c>
      <c r="AS253" s="74" t="e">
        <f t="shared" si="152"/>
        <v>#VALUE!</v>
      </c>
      <c r="AT253" s="74" t="e">
        <f t="shared" si="152"/>
        <v>#VALUE!</v>
      </c>
      <c r="AU253" s="74" t="e">
        <f t="shared" si="152"/>
        <v>#VALUE!</v>
      </c>
      <c r="AV253" s="74" t="e">
        <f t="shared" si="152"/>
        <v>#VALUE!</v>
      </c>
      <c r="AW253" s="74" t="e">
        <f t="shared" si="152"/>
        <v>#VALUE!</v>
      </c>
      <c r="AX253" s="74" t="e">
        <f t="shared" si="152"/>
        <v>#VALUE!</v>
      </c>
      <c r="AY253" s="74" t="e">
        <f t="shared" si="152"/>
        <v>#VALUE!</v>
      </c>
      <c r="AZ253" s="74" t="e">
        <f t="shared" si="152"/>
        <v>#VALUE!</v>
      </c>
      <c r="BA253" s="74" t="e">
        <f t="shared" si="152"/>
        <v>#VALUE!</v>
      </c>
      <c r="BB253" s="74" t="e">
        <f t="shared" si="152"/>
        <v>#VALUE!</v>
      </c>
      <c r="BC253" s="74" t="e">
        <f t="shared" si="152"/>
        <v>#VALUE!</v>
      </c>
      <c r="BD253" s="74" t="e">
        <f t="shared" si="152"/>
        <v>#VALUE!</v>
      </c>
      <c r="BE253" s="74" t="e">
        <f t="shared" si="152"/>
        <v>#VALUE!</v>
      </c>
      <c r="BF253" s="75" t="e">
        <f t="shared" si="147"/>
        <v>#VALUE!</v>
      </c>
    </row>
    <row r="254" spans="15:59" ht="14.4" hidden="1" customHeight="1" x14ac:dyDescent="0.3">
      <c r="O254" s="287"/>
      <c r="P254" s="288"/>
      <c r="Q254" s="289"/>
      <c r="R254" s="277" t="s">
        <v>121</v>
      </c>
      <c r="S254" s="278"/>
      <c r="T254" s="278"/>
      <c r="U254" s="278"/>
      <c r="V254" s="278"/>
      <c r="W254" s="279"/>
      <c r="X254" s="97"/>
      <c r="Y254" s="97"/>
      <c r="Z254" s="97"/>
      <c r="AA254" s="64" t="e">
        <f t="shared" ref="AA254:BE254" si="153">COUNTIFS($F$11:$F$14,$O$231,$L$11:$L$14,"FT",AA$11:AA$34,"AU")+COUNTIFS($F$11:$F$14,$O$231,$L$11:$L$14,"FT",AA$11:AA$34,"TR-AU")</f>
        <v>#VALUE!</v>
      </c>
      <c r="AB254" s="64" t="e">
        <f t="shared" si="153"/>
        <v>#VALUE!</v>
      </c>
      <c r="AC254" s="64" t="e">
        <f t="shared" si="153"/>
        <v>#VALUE!</v>
      </c>
      <c r="AD254" s="64" t="e">
        <f t="shared" si="153"/>
        <v>#VALUE!</v>
      </c>
      <c r="AE254" s="64" t="e">
        <f t="shared" si="153"/>
        <v>#VALUE!</v>
      </c>
      <c r="AF254" s="64" t="e">
        <f t="shared" si="153"/>
        <v>#VALUE!</v>
      </c>
      <c r="AG254" s="64" t="e">
        <f t="shared" si="153"/>
        <v>#VALUE!</v>
      </c>
      <c r="AH254" s="64" t="e">
        <f t="shared" si="153"/>
        <v>#VALUE!</v>
      </c>
      <c r="AI254" s="64" t="e">
        <f t="shared" si="153"/>
        <v>#VALUE!</v>
      </c>
      <c r="AJ254" s="64" t="e">
        <f t="shared" si="153"/>
        <v>#VALUE!</v>
      </c>
      <c r="AK254" s="64" t="e">
        <f t="shared" si="153"/>
        <v>#VALUE!</v>
      </c>
      <c r="AL254" s="64" t="e">
        <f t="shared" si="153"/>
        <v>#VALUE!</v>
      </c>
      <c r="AM254" s="64" t="e">
        <f t="shared" si="153"/>
        <v>#VALUE!</v>
      </c>
      <c r="AN254" s="64" t="e">
        <f t="shared" si="153"/>
        <v>#VALUE!</v>
      </c>
      <c r="AO254" s="64" t="e">
        <f t="shared" si="153"/>
        <v>#VALUE!</v>
      </c>
      <c r="AP254" s="64" t="e">
        <f t="shared" si="153"/>
        <v>#VALUE!</v>
      </c>
      <c r="AQ254" s="64" t="e">
        <f t="shared" si="153"/>
        <v>#VALUE!</v>
      </c>
      <c r="AR254" s="64" t="e">
        <f t="shared" si="153"/>
        <v>#VALUE!</v>
      </c>
      <c r="AS254" s="64" t="e">
        <f t="shared" si="153"/>
        <v>#VALUE!</v>
      </c>
      <c r="AT254" s="64" t="e">
        <f t="shared" si="153"/>
        <v>#VALUE!</v>
      </c>
      <c r="AU254" s="64" t="e">
        <f t="shared" si="153"/>
        <v>#VALUE!</v>
      </c>
      <c r="AV254" s="64" t="e">
        <f t="shared" si="153"/>
        <v>#VALUE!</v>
      </c>
      <c r="AW254" s="64" t="e">
        <f t="shared" si="153"/>
        <v>#VALUE!</v>
      </c>
      <c r="AX254" s="64" t="e">
        <f t="shared" si="153"/>
        <v>#VALUE!</v>
      </c>
      <c r="AY254" s="64" t="e">
        <f t="shared" si="153"/>
        <v>#VALUE!</v>
      </c>
      <c r="AZ254" s="64" t="e">
        <f t="shared" si="153"/>
        <v>#VALUE!</v>
      </c>
      <c r="BA254" s="64" t="e">
        <f t="shared" si="153"/>
        <v>#VALUE!</v>
      </c>
      <c r="BB254" s="64" t="e">
        <f t="shared" si="153"/>
        <v>#VALUE!</v>
      </c>
      <c r="BC254" s="64" t="e">
        <f t="shared" si="153"/>
        <v>#VALUE!</v>
      </c>
      <c r="BD254" s="64" t="e">
        <f t="shared" si="153"/>
        <v>#VALUE!</v>
      </c>
      <c r="BE254" s="64" t="e">
        <f t="shared" si="153"/>
        <v>#VALUE!</v>
      </c>
      <c r="BF254" s="45" t="e">
        <f t="shared" si="147"/>
        <v>#VALUE!</v>
      </c>
    </row>
    <row r="255" spans="15:59" ht="14.4" hidden="1" customHeight="1" x14ac:dyDescent="0.3">
      <c r="O255" s="287"/>
      <c r="P255" s="288"/>
      <c r="Q255" s="289"/>
      <c r="R255" s="277" t="s">
        <v>125</v>
      </c>
      <c r="S255" s="278"/>
      <c r="T255" s="278"/>
      <c r="U255" s="278"/>
      <c r="V255" s="278"/>
      <c r="W255" s="279"/>
      <c r="X255" s="97"/>
      <c r="Y255" s="97"/>
      <c r="Z255" s="97"/>
      <c r="AA255" s="64" t="e">
        <f t="shared" ref="AA255:BE255" si="154">COUNTIFS($F$11:$F$14,$O$231,$L$11:$L$14,"HT",AA$11:AA$34,"AU")+COUNTIFS($F$11:$F$14,$O$231,$L$11:$L$14,"HT",AA$11:AA$34,"TR-AU")</f>
        <v>#VALUE!</v>
      </c>
      <c r="AB255" s="64" t="e">
        <f t="shared" si="154"/>
        <v>#VALUE!</v>
      </c>
      <c r="AC255" s="64" t="e">
        <f t="shared" si="154"/>
        <v>#VALUE!</v>
      </c>
      <c r="AD255" s="64" t="e">
        <f t="shared" si="154"/>
        <v>#VALUE!</v>
      </c>
      <c r="AE255" s="64" t="e">
        <f t="shared" si="154"/>
        <v>#VALUE!</v>
      </c>
      <c r="AF255" s="64" t="e">
        <f t="shared" si="154"/>
        <v>#VALUE!</v>
      </c>
      <c r="AG255" s="64" t="e">
        <f t="shared" si="154"/>
        <v>#VALUE!</v>
      </c>
      <c r="AH255" s="64" t="e">
        <f t="shared" si="154"/>
        <v>#VALUE!</v>
      </c>
      <c r="AI255" s="64" t="e">
        <f t="shared" si="154"/>
        <v>#VALUE!</v>
      </c>
      <c r="AJ255" s="64" t="e">
        <f t="shared" si="154"/>
        <v>#VALUE!</v>
      </c>
      <c r="AK255" s="64" t="e">
        <f t="shared" si="154"/>
        <v>#VALUE!</v>
      </c>
      <c r="AL255" s="64" t="e">
        <f t="shared" si="154"/>
        <v>#VALUE!</v>
      </c>
      <c r="AM255" s="64" t="e">
        <f t="shared" si="154"/>
        <v>#VALUE!</v>
      </c>
      <c r="AN255" s="64" t="e">
        <f t="shared" si="154"/>
        <v>#VALUE!</v>
      </c>
      <c r="AO255" s="64" t="e">
        <f t="shared" si="154"/>
        <v>#VALUE!</v>
      </c>
      <c r="AP255" s="64" t="e">
        <f t="shared" si="154"/>
        <v>#VALUE!</v>
      </c>
      <c r="AQ255" s="64" t="e">
        <f t="shared" si="154"/>
        <v>#VALUE!</v>
      </c>
      <c r="AR255" s="64" t="e">
        <f t="shared" si="154"/>
        <v>#VALUE!</v>
      </c>
      <c r="AS255" s="64" t="e">
        <f t="shared" si="154"/>
        <v>#VALUE!</v>
      </c>
      <c r="AT255" s="64" t="e">
        <f t="shared" si="154"/>
        <v>#VALUE!</v>
      </c>
      <c r="AU255" s="64" t="e">
        <f t="shared" si="154"/>
        <v>#VALUE!</v>
      </c>
      <c r="AV255" s="64" t="e">
        <f t="shared" si="154"/>
        <v>#VALUE!</v>
      </c>
      <c r="AW255" s="64" t="e">
        <f t="shared" si="154"/>
        <v>#VALUE!</v>
      </c>
      <c r="AX255" s="64" t="e">
        <f t="shared" si="154"/>
        <v>#VALUE!</v>
      </c>
      <c r="AY255" s="64" t="e">
        <f t="shared" si="154"/>
        <v>#VALUE!</v>
      </c>
      <c r="AZ255" s="64" t="e">
        <f t="shared" si="154"/>
        <v>#VALUE!</v>
      </c>
      <c r="BA255" s="64" t="e">
        <f t="shared" si="154"/>
        <v>#VALUE!</v>
      </c>
      <c r="BB255" s="64" t="e">
        <f t="shared" si="154"/>
        <v>#VALUE!</v>
      </c>
      <c r="BC255" s="64" t="e">
        <f t="shared" si="154"/>
        <v>#VALUE!</v>
      </c>
      <c r="BD255" s="64" t="e">
        <f t="shared" si="154"/>
        <v>#VALUE!</v>
      </c>
      <c r="BE255" s="64" t="e">
        <f t="shared" si="154"/>
        <v>#VALUE!</v>
      </c>
      <c r="BF255" s="45" t="e">
        <f t="shared" si="147"/>
        <v>#VALUE!</v>
      </c>
    </row>
    <row r="256" spans="15:59" ht="14.4" hidden="1" customHeight="1" x14ac:dyDescent="0.3">
      <c r="O256" s="287"/>
      <c r="P256" s="288"/>
      <c r="Q256" s="289"/>
      <c r="R256" s="277" t="s">
        <v>128</v>
      </c>
      <c r="S256" s="278"/>
      <c r="T256" s="278"/>
      <c r="U256" s="278"/>
      <c r="V256" s="278"/>
      <c r="W256" s="279"/>
      <c r="X256" s="97"/>
      <c r="Y256" s="97"/>
      <c r="Z256" s="97"/>
      <c r="AA256" s="64" t="e">
        <f t="shared" ref="AA256:BE256" si="155">COUNTIFS($F$11:$F$14,$O$231,AA11:AA34,"A")+COUNTIFS($F$11:$F$14,$O$231,AA11:AA34,"SL")</f>
        <v>#VALUE!</v>
      </c>
      <c r="AB256" s="64" t="e">
        <f t="shared" si="155"/>
        <v>#VALUE!</v>
      </c>
      <c r="AC256" s="64" t="e">
        <f t="shared" si="155"/>
        <v>#VALUE!</v>
      </c>
      <c r="AD256" s="64" t="e">
        <f t="shared" si="155"/>
        <v>#VALUE!</v>
      </c>
      <c r="AE256" s="64" t="e">
        <f t="shared" si="155"/>
        <v>#VALUE!</v>
      </c>
      <c r="AF256" s="64" t="e">
        <f t="shared" si="155"/>
        <v>#VALUE!</v>
      </c>
      <c r="AG256" s="64" t="e">
        <f t="shared" si="155"/>
        <v>#VALUE!</v>
      </c>
      <c r="AH256" s="64" t="e">
        <f t="shared" si="155"/>
        <v>#VALUE!</v>
      </c>
      <c r="AI256" s="64" t="e">
        <f t="shared" si="155"/>
        <v>#VALUE!</v>
      </c>
      <c r="AJ256" s="64" t="e">
        <f t="shared" si="155"/>
        <v>#VALUE!</v>
      </c>
      <c r="AK256" s="64" t="e">
        <f t="shared" si="155"/>
        <v>#VALUE!</v>
      </c>
      <c r="AL256" s="64" t="e">
        <f t="shared" si="155"/>
        <v>#VALUE!</v>
      </c>
      <c r="AM256" s="64" t="e">
        <f t="shared" si="155"/>
        <v>#VALUE!</v>
      </c>
      <c r="AN256" s="64" t="e">
        <f t="shared" si="155"/>
        <v>#VALUE!</v>
      </c>
      <c r="AO256" s="64" t="e">
        <f t="shared" si="155"/>
        <v>#VALUE!</v>
      </c>
      <c r="AP256" s="64" t="e">
        <f t="shared" si="155"/>
        <v>#VALUE!</v>
      </c>
      <c r="AQ256" s="64" t="e">
        <f t="shared" si="155"/>
        <v>#VALUE!</v>
      </c>
      <c r="AR256" s="64" t="e">
        <f t="shared" si="155"/>
        <v>#VALUE!</v>
      </c>
      <c r="AS256" s="64" t="e">
        <f t="shared" si="155"/>
        <v>#VALUE!</v>
      </c>
      <c r="AT256" s="64" t="e">
        <f t="shared" si="155"/>
        <v>#VALUE!</v>
      </c>
      <c r="AU256" s="64" t="e">
        <f t="shared" si="155"/>
        <v>#VALUE!</v>
      </c>
      <c r="AV256" s="64" t="e">
        <f t="shared" si="155"/>
        <v>#VALUE!</v>
      </c>
      <c r="AW256" s="64" t="e">
        <f t="shared" si="155"/>
        <v>#VALUE!</v>
      </c>
      <c r="AX256" s="64" t="e">
        <f t="shared" si="155"/>
        <v>#VALUE!</v>
      </c>
      <c r="AY256" s="64" t="e">
        <f t="shared" si="155"/>
        <v>#VALUE!</v>
      </c>
      <c r="AZ256" s="64" t="e">
        <f t="shared" si="155"/>
        <v>#VALUE!</v>
      </c>
      <c r="BA256" s="64" t="e">
        <f t="shared" si="155"/>
        <v>#VALUE!</v>
      </c>
      <c r="BB256" s="64" t="e">
        <f t="shared" si="155"/>
        <v>#VALUE!</v>
      </c>
      <c r="BC256" s="64" t="e">
        <f t="shared" si="155"/>
        <v>#VALUE!</v>
      </c>
      <c r="BD256" s="64" t="e">
        <f t="shared" si="155"/>
        <v>#VALUE!</v>
      </c>
      <c r="BE256" s="64" t="e">
        <f t="shared" si="155"/>
        <v>#VALUE!</v>
      </c>
      <c r="BF256" s="45" t="e">
        <f t="shared" si="147"/>
        <v>#VALUE!</v>
      </c>
      <c r="BG256" s="78" t="e">
        <f>(BF256+BF260)-SUMIFS($R$11:$R$124,$F$11:$F$124,$O$231)</f>
        <v>#VALUE!</v>
      </c>
    </row>
    <row r="257" spans="15:58" ht="14.4" hidden="1" customHeight="1" x14ac:dyDescent="0.3">
      <c r="O257" s="287"/>
      <c r="P257" s="288"/>
      <c r="Q257" s="289"/>
      <c r="R257" s="277" t="s">
        <v>131</v>
      </c>
      <c r="S257" s="278"/>
      <c r="T257" s="278"/>
      <c r="U257" s="278"/>
      <c r="V257" s="278"/>
      <c r="W257" s="279"/>
      <c r="X257" s="97"/>
      <c r="Y257" s="97"/>
      <c r="Z257" s="97"/>
      <c r="AA257" s="74" t="e">
        <f t="shared" ref="AA257:BE257" si="156">AA258+(AA259/2)</f>
        <v>#VALUE!</v>
      </c>
      <c r="AB257" s="74" t="e">
        <f t="shared" si="156"/>
        <v>#VALUE!</v>
      </c>
      <c r="AC257" s="74" t="e">
        <f t="shared" si="156"/>
        <v>#VALUE!</v>
      </c>
      <c r="AD257" s="74" t="e">
        <f t="shared" si="156"/>
        <v>#VALUE!</v>
      </c>
      <c r="AE257" s="74" t="e">
        <f t="shared" si="156"/>
        <v>#VALUE!</v>
      </c>
      <c r="AF257" s="74" t="e">
        <f t="shared" si="156"/>
        <v>#VALUE!</v>
      </c>
      <c r="AG257" s="74" t="e">
        <f t="shared" si="156"/>
        <v>#VALUE!</v>
      </c>
      <c r="AH257" s="74" t="e">
        <f t="shared" si="156"/>
        <v>#VALUE!</v>
      </c>
      <c r="AI257" s="74" t="e">
        <f t="shared" si="156"/>
        <v>#VALUE!</v>
      </c>
      <c r="AJ257" s="74" t="e">
        <f t="shared" si="156"/>
        <v>#VALUE!</v>
      </c>
      <c r="AK257" s="74" t="e">
        <f t="shared" si="156"/>
        <v>#VALUE!</v>
      </c>
      <c r="AL257" s="74" t="e">
        <f t="shared" si="156"/>
        <v>#VALUE!</v>
      </c>
      <c r="AM257" s="74" t="e">
        <f t="shared" si="156"/>
        <v>#VALUE!</v>
      </c>
      <c r="AN257" s="74" t="e">
        <f t="shared" si="156"/>
        <v>#VALUE!</v>
      </c>
      <c r="AO257" s="74" t="e">
        <f t="shared" si="156"/>
        <v>#VALUE!</v>
      </c>
      <c r="AP257" s="74" t="e">
        <f t="shared" si="156"/>
        <v>#VALUE!</v>
      </c>
      <c r="AQ257" s="74" t="e">
        <f t="shared" si="156"/>
        <v>#VALUE!</v>
      </c>
      <c r="AR257" s="74" t="e">
        <f t="shared" si="156"/>
        <v>#VALUE!</v>
      </c>
      <c r="AS257" s="74" t="e">
        <f t="shared" si="156"/>
        <v>#VALUE!</v>
      </c>
      <c r="AT257" s="74" t="e">
        <f t="shared" si="156"/>
        <v>#VALUE!</v>
      </c>
      <c r="AU257" s="74" t="e">
        <f t="shared" si="156"/>
        <v>#VALUE!</v>
      </c>
      <c r="AV257" s="74" t="e">
        <f t="shared" si="156"/>
        <v>#VALUE!</v>
      </c>
      <c r="AW257" s="74" t="e">
        <f t="shared" si="156"/>
        <v>#VALUE!</v>
      </c>
      <c r="AX257" s="74" t="e">
        <f t="shared" si="156"/>
        <v>#VALUE!</v>
      </c>
      <c r="AY257" s="74" t="e">
        <f t="shared" si="156"/>
        <v>#VALUE!</v>
      </c>
      <c r="AZ257" s="74" t="e">
        <f t="shared" si="156"/>
        <v>#VALUE!</v>
      </c>
      <c r="BA257" s="74" t="e">
        <f t="shared" si="156"/>
        <v>#VALUE!</v>
      </c>
      <c r="BB257" s="74" t="e">
        <f t="shared" si="156"/>
        <v>#VALUE!</v>
      </c>
      <c r="BC257" s="74" t="e">
        <f t="shared" si="156"/>
        <v>#VALUE!</v>
      </c>
      <c r="BD257" s="74" t="e">
        <f t="shared" si="156"/>
        <v>#VALUE!</v>
      </c>
      <c r="BE257" s="74" t="e">
        <f t="shared" si="156"/>
        <v>#VALUE!</v>
      </c>
      <c r="BF257" s="75" t="e">
        <f t="shared" si="147"/>
        <v>#VALUE!</v>
      </c>
    </row>
    <row r="258" spans="15:58" ht="14.4" hidden="1" customHeight="1" x14ac:dyDescent="0.3">
      <c r="O258" s="287"/>
      <c r="P258" s="288"/>
      <c r="Q258" s="289"/>
      <c r="R258" s="277" t="s">
        <v>122</v>
      </c>
      <c r="S258" s="278"/>
      <c r="T258" s="278"/>
      <c r="U258" s="278"/>
      <c r="V258" s="278"/>
      <c r="W258" s="279"/>
      <c r="X258" s="97"/>
      <c r="Y258" s="97"/>
      <c r="Z258" s="97"/>
      <c r="AA258" s="64" t="e">
        <f t="shared" ref="AA258:BE258" si="157">COUNTIFS($F$11:$F$14,$O$231,$L$11:$L$14,"FT",AA$11:AA$34,"A")+COUNTIFS($F$11:$F$14,$O$231,$L$11:$L$14,"FT",AA$11:AA$34,"SL")</f>
        <v>#VALUE!</v>
      </c>
      <c r="AB258" s="64" t="e">
        <f t="shared" si="157"/>
        <v>#VALUE!</v>
      </c>
      <c r="AC258" s="64" t="e">
        <f t="shared" si="157"/>
        <v>#VALUE!</v>
      </c>
      <c r="AD258" s="64" t="e">
        <f t="shared" si="157"/>
        <v>#VALUE!</v>
      </c>
      <c r="AE258" s="64" t="e">
        <f t="shared" si="157"/>
        <v>#VALUE!</v>
      </c>
      <c r="AF258" s="64" t="e">
        <f t="shared" si="157"/>
        <v>#VALUE!</v>
      </c>
      <c r="AG258" s="64" t="e">
        <f t="shared" si="157"/>
        <v>#VALUE!</v>
      </c>
      <c r="AH258" s="64" t="e">
        <f t="shared" si="157"/>
        <v>#VALUE!</v>
      </c>
      <c r="AI258" s="64" t="e">
        <f t="shared" si="157"/>
        <v>#VALUE!</v>
      </c>
      <c r="AJ258" s="64" t="e">
        <f t="shared" si="157"/>
        <v>#VALUE!</v>
      </c>
      <c r="AK258" s="64" t="e">
        <f t="shared" si="157"/>
        <v>#VALUE!</v>
      </c>
      <c r="AL258" s="64" t="e">
        <f t="shared" si="157"/>
        <v>#VALUE!</v>
      </c>
      <c r="AM258" s="64" t="e">
        <f t="shared" si="157"/>
        <v>#VALUE!</v>
      </c>
      <c r="AN258" s="64" t="e">
        <f t="shared" si="157"/>
        <v>#VALUE!</v>
      </c>
      <c r="AO258" s="64" t="e">
        <f t="shared" si="157"/>
        <v>#VALUE!</v>
      </c>
      <c r="AP258" s="64" t="e">
        <f t="shared" si="157"/>
        <v>#VALUE!</v>
      </c>
      <c r="AQ258" s="64" t="e">
        <f t="shared" si="157"/>
        <v>#VALUE!</v>
      </c>
      <c r="AR258" s="64" t="e">
        <f t="shared" si="157"/>
        <v>#VALUE!</v>
      </c>
      <c r="AS258" s="64" t="e">
        <f t="shared" si="157"/>
        <v>#VALUE!</v>
      </c>
      <c r="AT258" s="64" t="e">
        <f t="shared" si="157"/>
        <v>#VALUE!</v>
      </c>
      <c r="AU258" s="64" t="e">
        <f t="shared" si="157"/>
        <v>#VALUE!</v>
      </c>
      <c r="AV258" s="64" t="e">
        <f t="shared" si="157"/>
        <v>#VALUE!</v>
      </c>
      <c r="AW258" s="64" t="e">
        <f t="shared" si="157"/>
        <v>#VALUE!</v>
      </c>
      <c r="AX258" s="64" t="e">
        <f t="shared" si="157"/>
        <v>#VALUE!</v>
      </c>
      <c r="AY258" s="64" t="e">
        <f t="shared" si="157"/>
        <v>#VALUE!</v>
      </c>
      <c r="AZ258" s="64" t="e">
        <f t="shared" si="157"/>
        <v>#VALUE!</v>
      </c>
      <c r="BA258" s="64" t="e">
        <f t="shared" si="157"/>
        <v>#VALUE!</v>
      </c>
      <c r="BB258" s="64" t="e">
        <f t="shared" si="157"/>
        <v>#VALUE!</v>
      </c>
      <c r="BC258" s="64" t="e">
        <f t="shared" si="157"/>
        <v>#VALUE!</v>
      </c>
      <c r="BD258" s="64" t="e">
        <f t="shared" si="157"/>
        <v>#VALUE!</v>
      </c>
      <c r="BE258" s="64" t="e">
        <f t="shared" si="157"/>
        <v>#VALUE!</v>
      </c>
      <c r="BF258" s="45" t="e">
        <f t="shared" si="147"/>
        <v>#VALUE!</v>
      </c>
    </row>
    <row r="259" spans="15:58" ht="14.4" hidden="1" customHeight="1" x14ac:dyDescent="0.3">
      <c r="O259" s="287"/>
      <c r="P259" s="288"/>
      <c r="Q259" s="289"/>
      <c r="R259" s="277" t="s">
        <v>137</v>
      </c>
      <c r="S259" s="278"/>
      <c r="T259" s="278"/>
      <c r="U259" s="278"/>
      <c r="V259" s="278"/>
      <c r="W259" s="279"/>
      <c r="X259" s="97"/>
      <c r="Y259" s="97"/>
      <c r="Z259" s="97"/>
      <c r="AA259" s="64" t="e">
        <f t="shared" ref="AA259:BE259" si="158">COUNTIFS($F$11:$F$14,$O$231,$L$11:$L$14,"HT",AA$11:AA$34,"A")+COUNTIFS($F$11:$F$14,$O$231,$L$11:$L$14,"HT",AA$11:AA$34,"SL")</f>
        <v>#VALUE!</v>
      </c>
      <c r="AB259" s="64" t="e">
        <f t="shared" si="158"/>
        <v>#VALUE!</v>
      </c>
      <c r="AC259" s="64" t="e">
        <f t="shared" si="158"/>
        <v>#VALUE!</v>
      </c>
      <c r="AD259" s="64" t="e">
        <f t="shared" si="158"/>
        <v>#VALUE!</v>
      </c>
      <c r="AE259" s="64" t="e">
        <f t="shared" si="158"/>
        <v>#VALUE!</v>
      </c>
      <c r="AF259" s="64" t="e">
        <f t="shared" si="158"/>
        <v>#VALUE!</v>
      </c>
      <c r="AG259" s="64" t="e">
        <f t="shared" si="158"/>
        <v>#VALUE!</v>
      </c>
      <c r="AH259" s="64" t="e">
        <f t="shared" si="158"/>
        <v>#VALUE!</v>
      </c>
      <c r="AI259" s="64" t="e">
        <f t="shared" si="158"/>
        <v>#VALUE!</v>
      </c>
      <c r="AJ259" s="64" t="e">
        <f t="shared" si="158"/>
        <v>#VALUE!</v>
      </c>
      <c r="AK259" s="64" t="e">
        <f t="shared" si="158"/>
        <v>#VALUE!</v>
      </c>
      <c r="AL259" s="64" t="e">
        <f t="shared" si="158"/>
        <v>#VALUE!</v>
      </c>
      <c r="AM259" s="64" t="e">
        <f t="shared" si="158"/>
        <v>#VALUE!</v>
      </c>
      <c r="AN259" s="64" t="e">
        <f t="shared" si="158"/>
        <v>#VALUE!</v>
      </c>
      <c r="AO259" s="64" t="e">
        <f t="shared" si="158"/>
        <v>#VALUE!</v>
      </c>
      <c r="AP259" s="64" t="e">
        <f t="shared" si="158"/>
        <v>#VALUE!</v>
      </c>
      <c r="AQ259" s="64" t="e">
        <f t="shared" si="158"/>
        <v>#VALUE!</v>
      </c>
      <c r="AR259" s="64" t="e">
        <f t="shared" si="158"/>
        <v>#VALUE!</v>
      </c>
      <c r="AS259" s="64" t="e">
        <f t="shared" si="158"/>
        <v>#VALUE!</v>
      </c>
      <c r="AT259" s="64" t="e">
        <f t="shared" si="158"/>
        <v>#VALUE!</v>
      </c>
      <c r="AU259" s="64" t="e">
        <f t="shared" si="158"/>
        <v>#VALUE!</v>
      </c>
      <c r="AV259" s="64" t="e">
        <f t="shared" si="158"/>
        <v>#VALUE!</v>
      </c>
      <c r="AW259" s="64" t="e">
        <f t="shared" si="158"/>
        <v>#VALUE!</v>
      </c>
      <c r="AX259" s="64" t="e">
        <f t="shared" si="158"/>
        <v>#VALUE!</v>
      </c>
      <c r="AY259" s="64" t="e">
        <f t="shared" si="158"/>
        <v>#VALUE!</v>
      </c>
      <c r="AZ259" s="64" t="e">
        <f t="shared" si="158"/>
        <v>#VALUE!</v>
      </c>
      <c r="BA259" s="64" t="e">
        <f t="shared" si="158"/>
        <v>#VALUE!</v>
      </c>
      <c r="BB259" s="64" t="e">
        <f t="shared" si="158"/>
        <v>#VALUE!</v>
      </c>
      <c r="BC259" s="64" t="e">
        <f t="shared" si="158"/>
        <v>#VALUE!</v>
      </c>
      <c r="BD259" s="64" t="e">
        <f t="shared" si="158"/>
        <v>#VALUE!</v>
      </c>
      <c r="BE259" s="64" t="e">
        <f t="shared" si="158"/>
        <v>#VALUE!</v>
      </c>
      <c r="BF259" s="45" t="e">
        <f t="shared" si="147"/>
        <v>#VALUE!</v>
      </c>
    </row>
    <row r="260" spans="15:58" ht="14.4" hidden="1" customHeight="1" x14ac:dyDescent="0.3">
      <c r="O260" s="287"/>
      <c r="P260" s="288"/>
      <c r="Q260" s="289"/>
      <c r="R260" s="277" t="s">
        <v>140</v>
      </c>
      <c r="S260" s="278"/>
      <c r="T260" s="278"/>
      <c r="U260" s="278"/>
      <c r="V260" s="278"/>
      <c r="W260" s="279"/>
      <c r="X260" s="97"/>
      <c r="Y260" s="97"/>
      <c r="Z260" s="97"/>
      <c r="AA260" s="64" t="e">
        <f t="shared" ref="AA260:BE260" si="159">COUNTIFS($F$11:$F$14,$O$231,AA11:AA34,"U")+COUNTIFS($F$11:$F$14,$O$231,AA11:AA34,"UC")+COUNTIFS($F$11:$F$14,$O$231,AA11:AA34,"NCNS")+COUNTIFS($F$11:$F$14,$O$231,AA11:AA34,"TR-U")+COUNTIFS($F$11:$F$14,$O$231,AA11:AA34,"TR-UC")+COUNTIFS($F$11:$F$14,$O$231,AA11:AA34,"TR-NCNS")</f>
        <v>#VALUE!</v>
      </c>
      <c r="AB260" s="64" t="e">
        <f t="shared" si="159"/>
        <v>#VALUE!</v>
      </c>
      <c r="AC260" s="64" t="e">
        <f t="shared" si="159"/>
        <v>#VALUE!</v>
      </c>
      <c r="AD260" s="64" t="e">
        <f t="shared" si="159"/>
        <v>#VALUE!</v>
      </c>
      <c r="AE260" s="64" t="e">
        <f t="shared" si="159"/>
        <v>#VALUE!</v>
      </c>
      <c r="AF260" s="64" t="e">
        <f t="shared" si="159"/>
        <v>#VALUE!</v>
      </c>
      <c r="AG260" s="64" t="e">
        <f t="shared" si="159"/>
        <v>#VALUE!</v>
      </c>
      <c r="AH260" s="64" t="e">
        <f t="shared" si="159"/>
        <v>#VALUE!</v>
      </c>
      <c r="AI260" s="64" t="e">
        <f t="shared" si="159"/>
        <v>#VALUE!</v>
      </c>
      <c r="AJ260" s="64" t="e">
        <f t="shared" si="159"/>
        <v>#VALUE!</v>
      </c>
      <c r="AK260" s="64" t="e">
        <f t="shared" si="159"/>
        <v>#VALUE!</v>
      </c>
      <c r="AL260" s="64" t="e">
        <f t="shared" si="159"/>
        <v>#VALUE!</v>
      </c>
      <c r="AM260" s="64" t="e">
        <f t="shared" si="159"/>
        <v>#VALUE!</v>
      </c>
      <c r="AN260" s="64" t="e">
        <f t="shared" si="159"/>
        <v>#VALUE!</v>
      </c>
      <c r="AO260" s="64" t="e">
        <f t="shared" si="159"/>
        <v>#VALUE!</v>
      </c>
      <c r="AP260" s="64" t="e">
        <f t="shared" si="159"/>
        <v>#VALUE!</v>
      </c>
      <c r="AQ260" s="64" t="e">
        <f t="shared" si="159"/>
        <v>#VALUE!</v>
      </c>
      <c r="AR260" s="64" t="e">
        <f t="shared" si="159"/>
        <v>#VALUE!</v>
      </c>
      <c r="AS260" s="64" t="e">
        <f t="shared" si="159"/>
        <v>#VALUE!</v>
      </c>
      <c r="AT260" s="64" t="e">
        <f t="shared" si="159"/>
        <v>#VALUE!</v>
      </c>
      <c r="AU260" s="64" t="e">
        <f t="shared" si="159"/>
        <v>#VALUE!</v>
      </c>
      <c r="AV260" s="64" t="e">
        <f t="shared" si="159"/>
        <v>#VALUE!</v>
      </c>
      <c r="AW260" s="64" t="e">
        <f t="shared" si="159"/>
        <v>#VALUE!</v>
      </c>
      <c r="AX260" s="64" t="e">
        <f t="shared" si="159"/>
        <v>#VALUE!</v>
      </c>
      <c r="AY260" s="64" t="e">
        <f t="shared" si="159"/>
        <v>#VALUE!</v>
      </c>
      <c r="AZ260" s="64" t="e">
        <f t="shared" si="159"/>
        <v>#VALUE!</v>
      </c>
      <c r="BA260" s="64" t="e">
        <f t="shared" si="159"/>
        <v>#VALUE!</v>
      </c>
      <c r="BB260" s="64" t="e">
        <f t="shared" si="159"/>
        <v>#VALUE!</v>
      </c>
      <c r="BC260" s="64" t="e">
        <f t="shared" si="159"/>
        <v>#VALUE!</v>
      </c>
      <c r="BD260" s="64" t="e">
        <f t="shared" si="159"/>
        <v>#VALUE!</v>
      </c>
      <c r="BE260" s="64" t="e">
        <f t="shared" si="159"/>
        <v>#VALUE!</v>
      </c>
      <c r="BF260" s="45" t="e">
        <f t="shared" si="147"/>
        <v>#VALUE!</v>
      </c>
    </row>
    <row r="261" spans="15:58" ht="14.4" hidden="1" customHeight="1" x14ac:dyDescent="0.3">
      <c r="O261" s="287"/>
      <c r="P261" s="288"/>
      <c r="Q261" s="289"/>
      <c r="R261" s="277" t="s">
        <v>143</v>
      </c>
      <c r="S261" s="278"/>
      <c r="T261" s="278"/>
      <c r="U261" s="278"/>
      <c r="V261" s="278"/>
      <c r="W261" s="279"/>
      <c r="X261" s="97"/>
      <c r="Y261" s="97"/>
      <c r="Z261" s="97"/>
      <c r="AA261" s="74" t="e">
        <f t="shared" ref="AA261:BE261" si="160">AA262+(AA263/2)</f>
        <v>#VALUE!</v>
      </c>
      <c r="AB261" s="74" t="e">
        <f t="shared" si="160"/>
        <v>#VALUE!</v>
      </c>
      <c r="AC261" s="74" t="e">
        <f t="shared" si="160"/>
        <v>#VALUE!</v>
      </c>
      <c r="AD261" s="74" t="e">
        <f t="shared" si="160"/>
        <v>#VALUE!</v>
      </c>
      <c r="AE261" s="74" t="e">
        <f t="shared" si="160"/>
        <v>#VALUE!</v>
      </c>
      <c r="AF261" s="74" t="e">
        <f t="shared" si="160"/>
        <v>#VALUE!</v>
      </c>
      <c r="AG261" s="74" t="e">
        <f t="shared" si="160"/>
        <v>#VALUE!</v>
      </c>
      <c r="AH261" s="74" t="e">
        <f t="shared" si="160"/>
        <v>#VALUE!</v>
      </c>
      <c r="AI261" s="74" t="e">
        <f t="shared" si="160"/>
        <v>#VALUE!</v>
      </c>
      <c r="AJ261" s="74" t="e">
        <f t="shared" si="160"/>
        <v>#VALUE!</v>
      </c>
      <c r="AK261" s="74" t="e">
        <f t="shared" si="160"/>
        <v>#VALUE!</v>
      </c>
      <c r="AL261" s="74" t="e">
        <f t="shared" si="160"/>
        <v>#VALUE!</v>
      </c>
      <c r="AM261" s="74" t="e">
        <f t="shared" si="160"/>
        <v>#VALUE!</v>
      </c>
      <c r="AN261" s="74" t="e">
        <f t="shared" si="160"/>
        <v>#VALUE!</v>
      </c>
      <c r="AO261" s="74" t="e">
        <f t="shared" si="160"/>
        <v>#VALUE!</v>
      </c>
      <c r="AP261" s="74" t="e">
        <f t="shared" si="160"/>
        <v>#VALUE!</v>
      </c>
      <c r="AQ261" s="74" t="e">
        <f t="shared" si="160"/>
        <v>#VALUE!</v>
      </c>
      <c r="AR261" s="74" t="e">
        <f t="shared" si="160"/>
        <v>#VALUE!</v>
      </c>
      <c r="AS261" s="74" t="e">
        <f t="shared" si="160"/>
        <v>#VALUE!</v>
      </c>
      <c r="AT261" s="74" t="e">
        <f t="shared" si="160"/>
        <v>#VALUE!</v>
      </c>
      <c r="AU261" s="74" t="e">
        <f t="shared" si="160"/>
        <v>#VALUE!</v>
      </c>
      <c r="AV261" s="74" t="e">
        <f t="shared" si="160"/>
        <v>#VALUE!</v>
      </c>
      <c r="AW261" s="74" t="e">
        <f t="shared" si="160"/>
        <v>#VALUE!</v>
      </c>
      <c r="AX261" s="74" t="e">
        <f t="shared" si="160"/>
        <v>#VALUE!</v>
      </c>
      <c r="AY261" s="74" t="e">
        <f t="shared" si="160"/>
        <v>#VALUE!</v>
      </c>
      <c r="AZ261" s="74" t="e">
        <f t="shared" si="160"/>
        <v>#VALUE!</v>
      </c>
      <c r="BA261" s="74" t="e">
        <f t="shared" si="160"/>
        <v>#VALUE!</v>
      </c>
      <c r="BB261" s="74" t="e">
        <f t="shared" si="160"/>
        <v>#VALUE!</v>
      </c>
      <c r="BC261" s="74" t="e">
        <f t="shared" si="160"/>
        <v>#VALUE!</v>
      </c>
      <c r="BD261" s="74" t="e">
        <f t="shared" si="160"/>
        <v>#VALUE!</v>
      </c>
      <c r="BE261" s="74" t="e">
        <f t="shared" si="160"/>
        <v>#VALUE!</v>
      </c>
      <c r="BF261" s="75" t="e">
        <f t="shared" si="147"/>
        <v>#VALUE!</v>
      </c>
    </row>
    <row r="262" spans="15:58" ht="14.4" hidden="1" customHeight="1" x14ac:dyDescent="0.3">
      <c r="O262" s="287"/>
      <c r="P262" s="288"/>
      <c r="Q262" s="289"/>
      <c r="R262" s="277" t="s">
        <v>146</v>
      </c>
      <c r="S262" s="278"/>
      <c r="T262" s="278"/>
      <c r="U262" s="278"/>
      <c r="V262" s="278"/>
      <c r="W262" s="279"/>
      <c r="X262" s="97"/>
      <c r="Y262" s="97"/>
      <c r="Z262" s="97"/>
      <c r="AA262" s="64" t="e">
        <f t="shared" ref="AA262:BE262" si="161">COUNTIFS($F$11:$F$14,$O$231,$L$11:$L$14,"FT",AA$11:AA$34,"U")+COUNTIFS($F$11:$F$14,$O$231,$L$11:$L$14,"FT",AA$11:AA$34,"UC")+COUNTIFS($F$11:$F$14,$O$231,$L$11:$L$14,"FT",AA$11:AA$34,"NCNS")+COUNTIFS($F$11:$F$14,$O$231,$L$11:$L$14,"FT",AA$11:AA$34,"TR-U")+COUNTIFS($F$11:$F$14,$O$231,$L$11:$L$14,"FT",AA$11:AA$34,"TR-UC")+COUNTIFS($F$11:$F$14,$O$231,$L$11:$L$14,"FT",AA$11:AA$34,"TR-NCNS")</f>
        <v>#VALUE!</v>
      </c>
      <c r="AB262" s="64" t="e">
        <f t="shared" si="161"/>
        <v>#VALUE!</v>
      </c>
      <c r="AC262" s="64" t="e">
        <f t="shared" si="161"/>
        <v>#VALUE!</v>
      </c>
      <c r="AD262" s="64" t="e">
        <f t="shared" si="161"/>
        <v>#VALUE!</v>
      </c>
      <c r="AE262" s="64" t="e">
        <f t="shared" si="161"/>
        <v>#VALUE!</v>
      </c>
      <c r="AF262" s="64" t="e">
        <f t="shared" si="161"/>
        <v>#VALUE!</v>
      </c>
      <c r="AG262" s="64" t="e">
        <f t="shared" si="161"/>
        <v>#VALUE!</v>
      </c>
      <c r="AH262" s="64" t="e">
        <f t="shared" si="161"/>
        <v>#VALUE!</v>
      </c>
      <c r="AI262" s="64" t="e">
        <f t="shared" si="161"/>
        <v>#VALUE!</v>
      </c>
      <c r="AJ262" s="64" t="e">
        <f t="shared" si="161"/>
        <v>#VALUE!</v>
      </c>
      <c r="AK262" s="64" t="e">
        <f t="shared" si="161"/>
        <v>#VALUE!</v>
      </c>
      <c r="AL262" s="64" t="e">
        <f t="shared" si="161"/>
        <v>#VALUE!</v>
      </c>
      <c r="AM262" s="64" t="e">
        <f t="shared" si="161"/>
        <v>#VALUE!</v>
      </c>
      <c r="AN262" s="64" t="e">
        <f t="shared" si="161"/>
        <v>#VALUE!</v>
      </c>
      <c r="AO262" s="64" t="e">
        <f t="shared" si="161"/>
        <v>#VALUE!</v>
      </c>
      <c r="AP262" s="64" t="e">
        <f t="shared" si="161"/>
        <v>#VALUE!</v>
      </c>
      <c r="AQ262" s="64" t="e">
        <f t="shared" si="161"/>
        <v>#VALUE!</v>
      </c>
      <c r="AR262" s="64" t="e">
        <f t="shared" si="161"/>
        <v>#VALUE!</v>
      </c>
      <c r="AS262" s="64" t="e">
        <f t="shared" si="161"/>
        <v>#VALUE!</v>
      </c>
      <c r="AT262" s="64" t="e">
        <f t="shared" si="161"/>
        <v>#VALUE!</v>
      </c>
      <c r="AU262" s="64" t="e">
        <f t="shared" si="161"/>
        <v>#VALUE!</v>
      </c>
      <c r="AV262" s="64" t="e">
        <f t="shared" si="161"/>
        <v>#VALUE!</v>
      </c>
      <c r="AW262" s="64" t="e">
        <f t="shared" si="161"/>
        <v>#VALUE!</v>
      </c>
      <c r="AX262" s="64" t="e">
        <f t="shared" si="161"/>
        <v>#VALUE!</v>
      </c>
      <c r="AY262" s="64" t="e">
        <f t="shared" si="161"/>
        <v>#VALUE!</v>
      </c>
      <c r="AZ262" s="64" t="e">
        <f t="shared" si="161"/>
        <v>#VALUE!</v>
      </c>
      <c r="BA262" s="64" t="e">
        <f t="shared" si="161"/>
        <v>#VALUE!</v>
      </c>
      <c r="BB262" s="64" t="e">
        <f t="shared" si="161"/>
        <v>#VALUE!</v>
      </c>
      <c r="BC262" s="64" t="e">
        <f t="shared" si="161"/>
        <v>#VALUE!</v>
      </c>
      <c r="BD262" s="64" t="e">
        <f t="shared" si="161"/>
        <v>#VALUE!</v>
      </c>
      <c r="BE262" s="64" t="e">
        <f t="shared" si="161"/>
        <v>#VALUE!</v>
      </c>
      <c r="BF262" s="45" t="e">
        <f t="shared" si="147"/>
        <v>#VALUE!</v>
      </c>
    </row>
    <row r="263" spans="15:58" ht="14.4" hidden="1" customHeight="1" x14ac:dyDescent="0.3">
      <c r="O263" s="287"/>
      <c r="P263" s="288"/>
      <c r="Q263" s="289"/>
      <c r="R263" s="277" t="s">
        <v>150</v>
      </c>
      <c r="S263" s="278"/>
      <c r="T263" s="278"/>
      <c r="U263" s="278"/>
      <c r="V263" s="278"/>
      <c r="W263" s="279"/>
      <c r="X263" s="97"/>
      <c r="Y263" s="97"/>
      <c r="Z263" s="97"/>
      <c r="AA263" s="64" t="e">
        <f t="shared" ref="AA263:BE263" si="162">COUNTIFS($F$11:$F$14,$O$231,$L$11:$L$14,"HT",AA$11:AA$34,"U")+COUNTIFS($F$11:$F$14,$O$231,$L$11:$L$14,"HT",AA$11:AA$34,"UC")+COUNTIFS($F$11:$F$14,$O$231,$L$11:$L$14,"HT",AA$11:AA$34,"NCNS")+COUNTIFS($F$11:$F$14,$O$231,$L$11:$L$14,"HT",AA$11:AA$34,"TR-U")+COUNTIFS($F$11:$F$14,$O$231,$L$11:$L$14,"HT",AA$11:AA$34,"TR-UC")+COUNTIFS($F$11:$F$14,$O$231,$L$11:$L$14,"HT",AA$11:AA$34,"TR-NCNS")</f>
        <v>#VALUE!</v>
      </c>
      <c r="AB263" s="64" t="e">
        <f t="shared" si="162"/>
        <v>#VALUE!</v>
      </c>
      <c r="AC263" s="64" t="e">
        <f t="shared" si="162"/>
        <v>#VALUE!</v>
      </c>
      <c r="AD263" s="64" t="e">
        <f t="shared" si="162"/>
        <v>#VALUE!</v>
      </c>
      <c r="AE263" s="64" t="e">
        <f t="shared" si="162"/>
        <v>#VALUE!</v>
      </c>
      <c r="AF263" s="64" t="e">
        <f t="shared" si="162"/>
        <v>#VALUE!</v>
      </c>
      <c r="AG263" s="64" t="e">
        <f t="shared" si="162"/>
        <v>#VALUE!</v>
      </c>
      <c r="AH263" s="64" t="e">
        <f t="shared" si="162"/>
        <v>#VALUE!</v>
      </c>
      <c r="AI263" s="64" t="e">
        <f t="shared" si="162"/>
        <v>#VALUE!</v>
      </c>
      <c r="AJ263" s="64" t="e">
        <f t="shared" si="162"/>
        <v>#VALUE!</v>
      </c>
      <c r="AK263" s="64" t="e">
        <f t="shared" si="162"/>
        <v>#VALUE!</v>
      </c>
      <c r="AL263" s="64" t="e">
        <f t="shared" si="162"/>
        <v>#VALUE!</v>
      </c>
      <c r="AM263" s="64" t="e">
        <f t="shared" si="162"/>
        <v>#VALUE!</v>
      </c>
      <c r="AN263" s="64" t="e">
        <f t="shared" si="162"/>
        <v>#VALUE!</v>
      </c>
      <c r="AO263" s="64" t="e">
        <f t="shared" si="162"/>
        <v>#VALUE!</v>
      </c>
      <c r="AP263" s="64" t="e">
        <f t="shared" si="162"/>
        <v>#VALUE!</v>
      </c>
      <c r="AQ263" s="64" t="e">
        <f t="shared" si="162"/>
        <v>#VALUE!</v>
      </c>
      <c r="AR263" s="64" t="e">
        <f t="shared" si="162"/>
        <v>#VALUE!</v>
      </c>
      <c r="AS263" s="64" t="e">
        <f t="shared" si="162"/>
        <v>#VALUE!</v>
      </c>
      <c r="AT263" s="64" t="e">
        <f t="shared" si="162"/>
        <v>#VALUE!</v>
      </c>
      <c r="AU263" s="64" t="e">
        <f t="shared" si="162"/>
        <v>#VALUE!</v>
      </c>
      <c r="AV263" s="64" t="e">
        <f t="shared" si="162"/>
        <v>#VALUE!</v>
      </c>
      <c r="AW263" s="64" t="e">
        <f t="shared" si="162"/>
        <v>#VALUE!</v>
      </c>
      <c r="AX263" s="64" t="e">
        <f t="shared" si="162"/>
        <v>#VALUE!</v>
      </c>
      <c r="AY263" s="64" t="e">
        <f t="shared" si="162"/>
        <v>#VALUE!</v>
      </c>
      <c r="AZ263" s="64" t="e">
        <f t="shared" si="162"/>
        <v>#VALUE!</v>
      </c>
      <c r="BA263" s="64" t="e">
        <f t="shared" si="162"/>
        <v>#VALUE!</v>
      </c>
      <c r="BB263" s="64" t="e">
        <f t="shared" si="162"/>
        <v>#VALUE!</v>
      </c>
      <c r="BC263" s="64" t="e">
        <f t="shared" si="162"/>
        <v>#VALUE!</v>
      </c>
      <c r="BD263" s="64" t="e">
        <f t="shared" si="162"/>
        <v>#VALUE!</v>
      </c>
      <c r="BE263" s="64" t="e">
        <f t="shared" si="162"/>
        <v>#VALUE!</v>
      </c>
      <c r="BF263" s="45" t="e">
        <f t="shared" si="147"/>
        <v>#VALUE!</v>
      </c>
    </row>
    <row r="264" spans="15:58" ht="14.4" hidden="1" customHeight="1" x14ac:dyDescent="0.3">
      <c r="O264" s="287"/>
      <c r="P264" s="288"/>
      <c r="Q264" s="289"/>
      <c r="R264" s="277" t="s">
        <v>153</v>
      </c>
      <c r="S264" s="278"/>
      <c r="T264" s="278"/>
      <c r="U264" s="278"/>
      <c r="V264" s="278"/>
      <c r="W264" s="279"/>
      <c r="X264" s="97"/>
      <c r="Y264" s="97"/>
      <c r="Z264" s="97"/>
      <c r="AA264" s="64" t="e">
        <f t="shared" ref="AA264:BE264" si="163">COUNTIFS($F$11:$F$14,$O$231,AA11:AA34,"S")+COUNTIFS($F$11:$F$14,$O$231,AA11:AA34,"TR-S")</f>
        <v>#VALUE!</v>
      </c>
      <c r="AB264" s="64" t="e">
        <f t="shared" si="163"/>
        <v>#VALUE!</v>
      </c>
      <c r="AC264" s="64" t="e">
        <f t="shared" si="163"/>
        <v>#VALUE!</v>
      </c>
      <c r="AD264" s="64" t="e">
        <f t="shared" si="163"/>
        <v>#VALUE!</v>
      </c>
      <c r="AE264" s="64" t="e">
        <f t="shared" si="163"/>
        <v>#VALUE!</v>
      </c>
      <c r="AF264" s="64" t="e">
        <f t="shared" si="163"/>
        <v>#VALUE!</v>
      </c>
      <c r="AG264" s="64" t="e">
        <f t="shared" si="163"/>
        <v>#VALUE!</v>
      </c>
      <c r="AH264" s="64" t="e">
        <f t="shared" si="163"/>
        <v>#VALUE!</v>
      </c>
      <c r="AI264" s="64" t="e">
        <f t="shared" si="163"/>
        <v>#VALUE!</v>
      </c>
      <c r="AJ264" s="64" t="e">
        <f t="shared" si="163"/>
        <v>#VALUE!</v>
      </c>
      <c r="AK264" s="64" t="e">
        <f t="shared" si="163"/>
        <v>#VALUE!</v>
      </c>
      <c r="AL264" s="64" t="e">
        <f t="shared" si="163"/>
        <v>#VALUE!</v>
      </c>
      <c r="AM264" s="64" t="e">
        <f t="shared" si="163"/>
        <v>#VALUE!</v>
      </c>
      <c r="AN264" s="64" t="e">
        <f t="shared" si="163"/>
        <v>#VALUE!</v>
      </c>
      <c r="AO264" s="64" t="e">
        <f t="shared" si="163"/>
        <v>#VALUE!</v>
      </c>
      <c r="AP264" s="64" t="e">
        <f t="shared" si="163"/>
        <v>#VALUE!</v>
      </c>
      <c r="AQ264" s="64" t="e">
        <f t="shared" si="163"/>
        <v>#VALUE!</v>
      </c>
      <c r="AR264" s="64" t="e">
        <f t="shared" si="163"/>
        <v>#VALUE!</v>
      </c>
      <c r="AS264" s="64" t="e">
        <f t="shared" si="163"/>
        <v>#VALUE!</v>
      </c>
      <c r="AT264" s="64" t="e">
        <f t="shared" si="163"/>
        <v>#VALUE!</v>
      </c>
      <c r="AU264" s="64" t="e">
        <f t="shared" si="163"/>
        <v>#VALUE!</v>
      </c>
      <c r="AV264" s="64" t="e">
        <f t="shared" si="163"/>
        <v>#VALUE!</v>
      </c>
      <c r="AW264" s="64" t="e">
        <f t="shared" si="163"/>
        <v>#VALUE!</v>
      </c>
      <c r="AX264" s="64" t="e">
        <f t="shared" si="163"/>
        <v>#VALUE!</v>
      </c>
      <c r="AY264" s="64" t="e">
        <f t="shared" si="163"/>
        <v>#VALUE!</v>
      </c>
      <c r="AZ264" s="64" t="e">
        <f t="shared" si="163"/>
        <v>#VALUE!</v>
      </c>
      <c r="BA264" s="64" t="e">
        <f t="shared" si="163"/>
        <v>#VALUE!</v>
      </c>
      <c r="BB264" s="64" t="e">
        <f t="shared" si="163"/>
        <v>#VALUE!</v>
      </c>
      <c r="BC264" s="64" t="e">
        <f t="shared" si="163"/>
        <v>#VALUE!</v>
      </c>
      <c r="BD264" s="64" t="e">
        <f t="shared" si="163"/>
        <v>#VALUE!</v>
      </c>
      <c r="BE264" s="64" t="e">
        <f t="shared" si="163"/>
        <v>#VALUE!</v>
      </c>
      <c r="BF264" s="45" t="e">
        <f t="shared" ref="BF264:BF270" si="164">MAX(AA264:BE264)</f>
        <v>#VALUE!</v>
      </c>
    </row>
    <row r="265" spans="15:58" ht="14.4" hidden="1" customHeight="1" x14ac:dyDescent="0.3">
      <c r="O265" s="287"/>
      <c r="P265" s="288"/>
      <c r="Q265" s="289"/>
      <c r="R265" s="277" t="s">
        <v>157</v>
      </c>
      <c r="S265" s="278"/>
      <c r="T265" s="278"/>
      <c r="U265" s="278"/>
      <c r="V265" s="278"/>
      <c r="W265" s="279"/>
      <c r="X265" s="97"/>
      <c r="Y265" s="97"/>
      <c r="Z265" s="97"/>
      <c r="AA265" s="74" t="e">
        <f t="shared" ref="AA265:BE265" si="165">AA266+(AA267/2)</f>
        <v>#VALUE!</v>
      </c>
      <c r="AB265" s="74" t="e">
        <f t="shared" si="165"/>
        <v>#VALUE!</v>
      </c>
      <c r="AC265" s="74" t="e">
        <f t="shared" si="165"/>
        <v>#VALUE!</v>
      </c>
      <c r="AD265" s="74" t="e">
        <f t="shared" si="165"/>
        <v>#VALUE!</v>
      </c>
      <c r="AE265" s="74" t="e">
        <f t="shared" si="165"/>
        <v>#VALUE!</v>
      </c>
      <c r="AF265" s="74" t="e">
        <f t="shared" si="165"/>
        <v>#VALUE!</v>
      </c>
      <c r="AG265" s="74" t="e">
        <f t="shared" si="165"/>
        <v>#VALUE!</v>
      </c>
      <c r="AH265" s="74" t="e">
        <f t="shared" si="165"/>
        <v>#VALUE!</v>
      </c>
      <c r="AI265" s="74" t="e">
        <f t="shared" si="165"/>
        <v>#VALUE!</v>
      </c>
      <c r="AJ265" s="74" t="e">
        <f t="shared" si="165"/>
        <v>#VALUE!</v>
      </c>
      <c r="AK265" s="74" t="e">
        <f t="shared" si="165"/>
        <v>#VALUE!</v>
      </c>
      <c r="AL265" s="74" t="e">
        <f t="shared" si="165"/>
        <v>#VALUE!</v>
      </c>
      <c r="AM265" s="74" t="e">
        <f t="shared" si="165"/>
        <v>#VALUE!</v>
      </c>
      <c r="AN265" s="74" t="e">
        <f t="shared" si="165"/>
        <v>#VALUE!</v>
      </c>
      <c r="AO265" s="74" t="e">
        <f t="shared" si="165"/>
        <v>#VALUE!</v>
      </c>
      <c r="AP265" s="74" t="e">
        <f t="shared" si="165"/>
        <v>#VALUE!</v>
      </c>
      <c r="AQ265" s="74" t="e">
        <f t="shared" si="165"/>
        <v>#VALUE!</v>
      </c>
      <c r="AR265" s="74" t="e">
        <f t="shared" si="165"/>
        <v>#VALUE!</v>
      </c>
      <c r="AS265" s="74" t="e">
        <f t="shared" si="165"/>
        <v>#VALUE!</v>
      </c>
      <c r="AT265" s="74" t="e">
        <f t="shared" si="165"/>
        <v>#VALUE!</v>
      </c>
      <c r="AU265" s="74" t="e">
        <f t="shared" si="165"/>
        <v>#VALUE!</v>
      </c>
      <c r="AV265" s="74" t="e">
        <f t="shared" si="165"/>
        <v>#VALUE!</v>
      </c>
      <c r="AW265" s="74" t="e">
        <f t="shared" si="165"/>
        <v>#VALUE!</v>
      </c>
      <c r="AX265" s="74" t="e">
        <f t="shared" si="165"/>
        <v>#VALUE!</v>
      </c>
      <c r="AY265" s="74" t="e">
        <f t="shared" si="165"/>
        <v>#VALUE!</v>
      </c>
      <c r="AZ265" s="74" t="e">
        <f t="shared" si="165"/>
        <v>#VALUE!</v>
      </c>
      <c r="BA265" s="74" t="e">
        <f t="shared" si="165"/>
        <v>#VALUE!</v>
      </c>
      <c r="BB265" s="74" t="e">
        <f t="shared" si="165"/>
        <v>#VALUE!</v>
      </c>
      <c r="BC265" s="74" t="e">
        <f t="shared" si="165"/>
        <v>#VALUE!</v>
      </c>
      <c r="BD265" s="74" t="e">
        <f t="shared" si="165"/>
        <v>#VALUE!</v>
      </c>
      <c r="BE265" s="74" t="e">
        <f t="shared" si="165"/>
        <v>#VALUE!</v>
      </c>
      <c r="BF265" s="75" t="e">
        <f t="shared" si="164"/>
        <v>#VALUE!</v>
      </c>
    </row>
    <row r="266" spans="15:58" ht="14.4" hidden="1" customHeight="1" x14ac:dyDescent="0.3">
      <c r="O266" s="287"/>
      <c r="P266" s="288"/>
      <c r="Q266" s="289"/>
      <c r="R266" s="277" t="s">
        <v>160</v>
      </c>
      <c r="S266" s="278"/>
      <c r="T266" s="278"/>
      <c r="U266" s="278"/>
      <c r="V266" s="278"/>
      <c r="W266" s="279"/>
      <c r="X266" s="97"/>
      <c r="Y266" s="97"/>
      <c r="Z266" s="97"/>
      <c r="AA266" s="64" t="e">
        <f t="shared" ref="AA266:BE266" si="166">COUNTIFS($F$11:$F$14,$O$231,$L$11:$L$14,"FT",AA$11:AA$34,"S")+COUNTIFS($F$11:$F$14,$O$231,$L$11:$L$14,"FT",AA$11:AA$34,"TR-S")</f>
        <v>#VALUE!</v>
      </c>
      <c r="AB266" s="64" t="e">
        <f t="shared" si="166"/>
        <v>#VALUE!</v>
      </c>
      <c r="AC266" s="64" t="e">
        <f t="shared" si="166"/>
        <v>#VALUE!</v>
      </c>
      <c r="AD266" s="64" t="e">
        <f t="shared" si="166"/>
        <v>#VALUE!</v>
      </c>
      <c r="AE266" s="64" t="e">
        <f t="shared" si="166"/>
        <v>#VALUE!</v>
      </c>
      <c r="AF266" s="64" t="e">
        <f t="shared" si="166"/>
        <v>#VALUE!</v>
      </c>
      <c r="AG266" s="64" t="e">
        <f t="shared" si="166"/>
        <v>#VALUE!</v>
      </c>
      <c r="AH266" s="64" t="e">
        <f t="shared" si="166"/>
        <v>#VALUE!</v>
      </c>
      <c r="AI266" s="64" t="e">
        <f t="shared" si="166"/>
        <v>#VALUE!</v>
      </c>
      <c r="AJ266" s="64" t="e">
        <f t="shared" si="166"/>
        <v>#VALUE!</v>
      </c>
      <c r="AK266" s="64" t="e">
        <f t="shared" si="166"/>
        <v>#VALUE!</v>
      </c>
      <c r="AL266" s="64" t="e">
        <f t="shared" si="166"/>
        <v>#VALUE!</v>
      </c>
      <c r="AM266" s="64" t="e">
        <f t="shared" si="166"/>
        <v>#VALUE!</v>
      </c>
      <c r="AN266" s="64" t="e">
        <f t="shared" si="166"/>
        <v>#VALUE!</v>
      </c>
      <c r="AO266" s="64" t="e">
        <f t="shared" si="166"/>
        <v>#VALUE!</v>
      </c>
      <c r="AP266" s="64" t="e">
        <f t="shared" si="166"/>
        <v>#VALUE!</v>
      </c>
      <c r="AQ266" s="64" t="e">
        <f t="shared" si="166"/>
        <v>#VALUE!</v>
      </c>
      <c r="AR266" s="64" t="e">
        <f t="shared" si="166"/>
        <v>#VALUE!</v>
      </c>
      <c r="AS266" s="64" t="e">
        <f t="shared" si="166"/>
        <v>#VALUE!</v>
      </c>
      <c r="AT266" s="64" t="e">
        <f t="shared" si="166"/>
        <v>#VALUE!</v>
      </c>
      <c r="AU266" s="64" t="e">
        <f t="shared" si="166"/>
        <v>#VALUE!</v>
      </c>
      <c r="AV266" s="64" t="e">
        <f t="shared" si="166"/>
        <v>#VALUE!</v>
      </c>
      <c r="AW266" s="64" t="e">
        <f t="shared" si="166"/>
        <v>#VALUE!</v>
      </c>
      <c r="AX266" s="64" t="e">
        <f t="shared" si="166"/>
        <v>#VALUE!</v>
      </c>
      <c r="AY266" s="64" t="e">
        <f t="shared" si="166"/>
        <v>#VALUE!</v>
      </c>
      <c r="AZ266" s="64" t="e">
        <f t="shared" si="166"/>
        <v>#VALUE!</v>
      </c>
      <c r="BA266" s="64" t="e">
        <f t="shared" si="166"/>
        <v>#VALUE!</v>
      </c>
      <c r="BB266" s="64" t="e">
        <f t="shared" si="166"/>
        <v>#VALUE!</v>
      </c>
      <c r="BC266" s="64" t="e">
        <f t="shared" si="166"/>
        <v>#VALUE!</v>
      </c>
      <c r="BD266" s="64" t="e">
        <f t="shared" si="166"/>
        <v>#VALUE!</v>
      </c>
      <c r="BE266" s="64" t="e">
        <f t="shared" si="166"/>
        <v>#VALUE!</v>
      </c>
      <c r="BF266" s="45" t="e">
        <f t="shared" si="164"/>
        <v>#VALUE!</v>
      </c>
    </row>
    <row r="267" spans="15:58" ht="14.4" hidden="1" customHeight="1" x14ac:dyDescent="0.3">
      <c r="O267" s="287"/>
      <c r="P267" s="288"/>
      <c r="Q267" s="289"/>
      <c r="R267" s="277" t="s">
        <v>163</v>
      </c>
      <c r="S267" s="278"/>
      <c r="T267" s="278"/>
      <c r="U267" s="278"/>
      <c r="V267" s="278"/>
      <c r="W267" s="279"/>
      <c r="X267" s="97"/>
      <c r="Y267" s="97"/>
      <c r="Z267" s="97"/>
      <c r="AA267" s="64" t="e">
        <f t="shared" ref="AA267:BE267" si="167">COUNTIFS($F$11:$F$14,$O$231,$L$11:$L$14,"HT",AA$11:AA$34,"S")+COUNTIFS($F$11:$F$14,$O$231,$L$11:$L$14,"HT",AA$11:AA$34,"TR-S")</f>
        <v>#VALUE!</v>
      </c>
      <c r="AB267" s="64" t="e">
        <f t="shared" si="167"/>
        <v>#VALUE!</v>
      </c>
      <c r="AC267" s="64" t="e">
        <f t="shared" si="167"/>
        <v>#VALUE!</v>
      </c>
      <c r="AD267" s="64" t="e">
        <f t="shared" si="167"/>
        <v>#VALUE!</v>
      </c>
      <c r="AE267" s="64" t="e">
        <f t="shared" si="167"/>
        <v>#VALUE!</v>
      </c>
      <c r="AF267" s="64" t="e">
        <f t="shared" si="167"/>
        <v>#VALUE!</v>
      </c>
      <c r="AG267" s="64" t="e">
        <f t="shared" si="167"/>
        <v>#VALUE!</v>
      </c>
      <c r="AH267" s="64" t="e">
        <f t="shared" si="167"/>
        <v>#VALUE!</v>
      </c>
      <c r="AI267" s="64" t="e">
        <f t="shared" si="167"/>
        <v>#VALUE!</v>
      </c>
      <c r="AJ267" s="64" t="e">
        <f t="shared" si="167"/>
        <v>#VALUE!</v>
      </c>
      <c r="AK267" s="64" t="e">
        <f t="shared" si="167"/>
        <v>#VALUE!</v>
      </c>
      <c r="AL267" s="64" t="e">
        <f t="shared" si="167"/>
        <v>#VALUE!</v>
      </c>
      <c r="AM267" s="64" t="e">
        <f t="shared" si="167"/>
        <v>#VALUE!</v>
      </c>
      <c r="AN267" s="64" t="e">
        <f t="shared" si="167"/>
        <v>#VALUE!</v>
      </c>
      <c r="AO267" s="64" t="e">
        <f t="shared" si="167"/>
        <v>#VALUE!</v>
      </c>
      <c r="AP267" s="64" t="e">
        <f t="shared" si="167"/>
        <v>#VALUE!</v>
      </c>
      <c r="AQ267" s="64" t="e">
        <f t="shared" si="167"/>
        <v>#VALUE!</v>
      </c>
      <c r="AR267" s="64" t="e">
        <f t="shared" si="167"/>
        <v>#VALUE!</v>
      </c>
      <c r="AS267" s="64" t="e">
        <f t="shared" si="167"/>
        <v>#VALUE!</v>
      </c>
      <c r="AT267" s="64" t="e">
        <f t="shared" si="167"/>
        <v>#VALUE!</v>
      </c>
      <c r="AU267" s="64" t="e">
        <f t="shared" si="167"/>
        <v>#VALUE!</v>
      </c>
      <c r="AV267" s="64" t="e">
        <f t="shared" si="167"/>
        <v>#VALUE!</v>
      </c>
      <c r="AW267" s="64" t="e">
        <f t="shared" si="167"/>
        <v>#VALUE!</v>
      </c>
      <c r="AX267" s="64" t="e">
        <f t="shared" si="167"/>
        <v>#VALUE!</v>
      </c>
      <c r="AY267" s="64" t="e">
        <f t="shared" si="167"/>
        <v>#VALUE!</v>
      </c>
      <c r="AZ267" s="64" t="e">
        <f t="shared" si="167"/>
        <v>#VALUE!</v>
      </c>
      <c r="BA267" s="64" t="e">
        <f t="shared" si="167"/>
        <v>#VALUE!</v>
      </c>
      <c r="BB267" s="64" t="e">
        <f t="shared" si="167"/>
        <v>#VALUE!</v>
      </c>
      <c r="BC267" s="64" t="e">
        <f t="shared" si="167"/>
        <v>#VALUE!</v>
      </c>
      <c r="BD267" s="64" t="e">
        <f t="shared" si="167"/>
        <v>#VALUE!</v>
      </c>
      <c r="BE267" s="64" t="e">
        <f t="shared" si="167"/>
        <v>#VALUE!</v>
      </c>
      <c r="BF267" s="45" t="e">
        <f t="shared" si="164"/>
        <v>#VALUE!</v>
      </c>
    </row>
    <row r="268" spans="15:58" ht="14.4" hidden="1" customHeight="1" x14ac:dyDescent="0.3">
      <c r="O268" s="287"/>
      <c r="P268" s="288"/>
      <c r="Q268" s="289"/>
      <c r="R268" s="277" t="s">
        <v>166</v>
      </c>
      <c r="S268" s="278"/>
      <c r="T268" s="278"/>
      <c r="U268" s="278"/>
      <c r="V268" s="278"/>
      <c r="W268" s="279"/>
      <c r="X268" s="97"/>
      <c r="Y268" s="97"/>
      <c r="Z268" s="97"/>
      <c r="AA268" s="64" t="e">
        <f t="shared" ref="AA268:BE268" si="168">COUNTIFS($F$11:$F$14,$O$231,AA$11:AA$34,"TD")+COUNTIFS($F$11:$F$14,$O$231,AA$11:AA$34,"PR")</f>
        <v>#VALUE!</v>
      </c>
      <c r="AB268" s="64" t="e">
        <f t="shared" si="168"/>
        <v>#VALUE!</v>
      </c>
      <c r="AC268" s="64" t="e">
        <f t="shared" si="168"/>
        <v>#VALUE!</v>
      </c>
      <c r="AD268" s="64" t="e">
        <f t="shared" si="168"/>
        <v>#VALUE!</v>
      </c>
      <c r="AE268" s="64" t="e">
        <f t="shared" si="168"/>
        <v>#VALUE!</v>
      </c>
      <c r="AF268" s="64" t="e">
        <f t="shared" si="168"/>
        <v>#VALUE!</v>
      </c>
      <c r="AG268" s="64" t="e">
        <f t="shared" si="168"/>
        <v>#VALUE!</v>
      </c>
      <c r="AH268" s="64" t="e">
        <f t="shared" si="168"/>
        <v>#VALUE!</v>
      </c>
      <c r="AI268" s="64" t="e">
        <f t="shared" si="168"/>
        <v>#VALUE!</v>
      </c>
      <c r="AJ268" s="64" t="e">
        <f t="shared" si="168"/>
        <v>#VALUE!</v>
      </c>
      <c r="AK268" s="64" t="e">
        <f t="shared" si="168"/>
        <v>#VALUE!</v>
      </c>
      <c r="AL268" s="64" t="e">
        <f t="shared" si="168"/>
        <v>#VALUE!</v>
      </c>
      <c r="AM268" s="64" t="e">
        <f t="shared" si="168"/>
        <v>#VALUE!</v>
      </c>
      <c r="AN268" s="64" t="e">
        <f t="shared" si="168"/>
        <v>#VALUE!</v>
      </c>
      <c r="AO268" s="64" t="e">
        <f t="shared" si="168"/>
        <v>#VALUE!</v>
      </c>
      <c r="AP268" s="64" t="e">
        <f t="shared" si="168"/>
        <v>#VALUE!</v>
      </c>
      <c r="AQ268" s="64" t="e">
        <f t="shared" si="168"/>
        <v>#VALUE!</v>
      </c>
      <c r="AR268" s="64" t="e">
        <f t="shared" si="168"/>
        <v>#VALUE!</v>
      </c>
      <c r="AS268" s="64" t="e">
        <f t="shared" si="168"/>
        <v>#VALUE!</v>
      </c>
      <c r="AT268" s="64" t="e">
        <f t="shared" si="168"/>
        <v>#VALUE!</v>
      </c>
      <c r="AU268" s="64" t="e">
        <f t="shared" si="168"/>
        <v>#VALUE!</v>
      </c>
      <c r="AV268" s="64" t="e">
        <f t="shared" si="168"/>
        <v>#VALUE!</v>
      </c>
      <c r="AW268" s="64" t="e">
        <f t="shared" si="168"/>
        <v>#VALUE!</v>
      </c>
      <c r="AX268" s="64" t="e">
        <f t="shared" si="168"/>
        <v>#VALUE!</v>
      </c>
      <c r="AY268" s="64" t="e">
        <f t="shared" si="168"/>
        <v>#VALUE!</v>
      </c>
      <c r="AZ268" s="64" t="e">
        <f t="shared" si="168"/>
        <v>#VALUE!</v>
      </c>
      <c r="BA268" s="64" t="e">
        <f t="shared" si="168"/>
        <v>#VALUE!</v>
      </c>
      <c r="BB268" s="64" t="e">
        <f t="shared" si="168"/>
        <v>#VALUE!</v>
      </c>
      <c r="BC268" s="64" t="e">
        <f t="shared" si="168"/>
        <v>#VALUE!</v>
      </c>
      <c r="BD268" s="64" t="e">
        <f t="shared" si="168"/>
        <v>#VALUE!</v>
      </c>
      <c r="BE268" s="64" t="e">
        <f t="shared" si="168"/>
        <v>#VALUE!</v>
      </c>
      <c r="BF268" s="45" t="e">
        <f t="shared" si="164"/>
        <v>#VALUE!</v>
      </c>
    </row>
    <row r="269" spans="15:58" ht="14.4" hidden="1" customHeight="1" x14ac:dyDescent="0.3">
      <c r="O269" s="287"/>
      <c r="P269" s="288"/>
      <c r="Q269" s="289"/>
      <c r="R269" s="277" t="s">
        <v>169</v>
      </c>
      <c r="S269" s="278"/>
      <c r="T269" s="278"/>
      <c r="U269" s="278"/>
      <c r="V269" s="278"/>
      <c r="W269" s="279"/>
      <c r="X269" s="97"/>
      <c r="Y269" s="97"/>
      <c r="Z269" s="97"/>
      <c r="AA269" s="64" t="e">
        <f t="shared" ref="AA269:BE269" si="169">COUNTIFS($F$11:$F$14,$O$231,AA$11:AA$34,"RS")</f>
        <v>#VALUE!</v>
      </c>
      <c r="AB269" s="64" t="e">
        <f t="shared" si="169"/>
        <v>#VALUE!</v>
      </c>
      <c r="AC269" s="64" t="e">
        <f t="shared" si="169"/>
        <v>#VALUE!</v>
      </c>
      <c r="AD269" s="64" t="e">
        <f t="shared" si="169"/>
        <v>#VALUE!</v>
      </c>
      <c r="AE269" s="64" t="e">
        <f t="shared" si="169"/>
        <v>#VALUE!</v>
      </c>
      <c r="AF269" s="64" t="e">
        <f t="shared" si="169"/>
        <v>#VALUE!</v>
      </c>
      <c r="AG269" s="64" t="e">
        <f t="shared" si="169"/>
        <v>#VALUE!</v>
      </c>
      <c r="AH269" s="64" t="e">
        <f t="shared" si="169"/>
        <v>#VALUE!</v>
      </c>
      <c r="AI269" s="64" t="e">
        <f t="shared" si="169"/>
        <v>#VALUE!</v>
      </c>
      <c r="AJ269" s="64" t="e">
        <f t="shared" si="169"/>
        <v>#VALUE!</v>
      </c>
      <c r="AK269" s="64" t="e">
        <f t="shared" si="169"/>
        <v>#VALUE!</v>
      </c>
      <c r="AL269" s="64" t="e">
        <f t="shared" si="169"/>
        <v>#VALUE!</v>
      </c>
      <c r="AM269" s="64" t="e">
        <f t="shared" si="169"/>
        <v>#VALUE!</v>
      </c>
      <c r="AN269" s="64" t="e">
        <f t="shared" si="169"/>
        <v>#VALUE!</v>
      </c>
      <c r="AO269" s="64" t="e">
        <f t="shared" si="169"/>
        <v>#VALUE!</v>
      </c>
      <c r="AP269" s="64" t="e">
        <f t="shared" si="169"/>
        <v>#VALUE!</v>
      </c>
      <c r="AQ269" s="64" t="e">
        <f t="shared" si="169"/>
        <v>#VALUE!</v>
      </c>
      <c r="AR269" s="64" t="e">
        <f t="shared" si="169"/>
        <v>#VALUE!</v>
      </c>
      <c r="AS269" s="64" t="e">
        <f t="shared" si="169"/>
        <v>#VALUE!</v>
      </c>
      <c r="AT269" s="64" t="e">
        <f t="shared" si="169"/>
        <v>#VALUE!</v>
      </c>
      <c r="AU269" s="64" t="e">
        <f t="shared" si="169"/>
        <v>#VALUE!</v>
      </c>
      <c r="AV269" s="64" t="e">
        <f t="shared" si="169"/>
        <v>#VALUE!</v>
      </c>
      <c r="AW269" s="64" t="e">
        <f t="shared" si="169"/>
        <v>#VALUE!</v>
      </c>
      <c r="AX269" s="64" t="e">
        <f t="shared" si="169"/>
        <v>#VALUE!</v>
      </c>
      <c r="AY269" s="64" t="e">
        <f t="shared" si="169"/>
        <v>#VALUE!</v>
      </c>
      <c r="AZ269" s="64" t="e">
        <f t="shared" si="169"/>
        <v>#VALUE!</v>
      </c>
      <c r="BA269" s="64" t="e">
        <f t="shared" si="169"/>
        <v>#VALUE!</v>
      </c>
      <c r="BB269" s="64" t="e">
        <f t="shared" si="169"/>
        <v>#VALUE!</v>
      </c>
      <c r="BC269" s="64" t="e">
        <f t="shared" si="169"/>
        <v>#VALUE!</v>
      </c>
      <c r="BD269" s="64" t="e">
        <f t="shared" si="169"/>
        <v>#VALUE!</v>
      </c>
      <c r="BE269" s="64" t="e">
        <f t="shared" si="169"/>
        <v>#VALUE!</v>
      </c>
      <c r="BF269" s="45" t="e">
        <f t="shared" si="164"/>
        <v>#VALUE!</v>
      </c>
    </row>
    <row r="270" spans="15:58" ht="14.4" hidden="1" customHeight="1" x14ac:dyDescent="0.3">
      <c r="O270" s="287"/>
      <c r="P270" s="288"/>
      <c r="Q270" s="289"/>
      <c r="R270" s="277" t="s">
        <v>170</v>
      </c>
      <c r="S270" s="278"/>
      <c r="T270" s="278"/>
      <c r="U270" s="278"/>
      <c r="V270" s="278"/>
      <c r="W270" s="279"/>
      <c r="X270" s="97"/>
      <c r="Y270" s="97"/>
      <c r="Z270" s="97"/>
      <c r="AA270" s="64" t="e">
        <f t="shared" ref="AA270:BE270" si="170">COUNTIFS($F$11:$F$14,$O$231,AA$11:AA$34,"TM")</f>
        <v>#VALUE!</v>
      </c>
      <c r="AB270" s="64" t="e">
        <f t="shared" si="170"/>
        <v>#VALUE!</v>
      </c>
      <c r="AC270" s="64" t="e">
        <f t="shared" si="170"/>
        <v>#VALUE!</v>
      </c>
      <c r="AD270" s="64" t="e">
        <f t="shared" si="170"/>
        <v>#VALUE!</v>
      </c>
      <c r="AE270" s="64" t="e">
        <f t="shared" si="170"/>
        <v>#VALUE!</v>
      </c>
      <c r="AF270" s="64" t="e">
        <f t="shared" si="170"/>
        <v>#VALUE!</v>
      </c>
      <c r="AG270" s="64" t="e">
        <f t="shared" si="170"/>
        <v>#VALUE!</v>
      </c>
      <c r="AH270" s="64" t="e">
        <f t="shared" si="170"/>
        <v>#VALUE!</v>
      </c>
      <c r="AI270" s="64" t="e">
        <f t="shared" si="170"/>
        <v>#VALUE!</v>
      </c>
      <c r="AJ270" s="64" t="e">
        <f t="shared" si="170"/>
        <v>#VALUE!</v>
      </c>
      <c r="AK270" s="64" t="e">
        <f t="shared" si="170"/>
        <v>#VALUE!</v>
      </c>
      <c r="AL270" s="64" t="e">
        <f t="shared" si="170"/>
        <v>#VALUE!</v>
      </c>
      <c r="AM270" s="64" t="e">
        <f t="shared" si="170"/>
        <v>#VALUE!</v>
      </c>
      <c r="AN270" s="64" t="e">
        <f t="shared" si="170"/>
        <v>#VALUE!</v>
      </c>
      <c r="AO270" s="64" t="e">
        <f t="shared" si="170"/>
        <v>#VALUE!</v>
      </c>
      <c r="AP270" s="64" t="e">
        <f t="shared" si="170"/>
        <v>#VALUE!</v>
      </c>
      <c r="AQ270" s="64" t="e">
        <f t="shared" si="170"/>
        <v>#VALUE!</v>
      </c>
      <c r="AR270" s="64" t="e">
        <f t="shared" si="170"/>
        <v>#VALUE!</v>
      </c>
      <c r="AS270" s="64" t="e">
        <f t="shared" si="170"/>
        <v>#VALUE!</v>
      </c>
      <c r="AT270" s="64" t="e">
        <f t="shared" si="170"/>
        <v>#VALUE!</v>
      </c>
      <c r="AU270" s="64" t="e">
        <f t="shared" si="170"/>
        <v>#VALUE!</v>
      </c>
      <c r="AV270" s="64" t="e">
        <f t="shared" si="170"/>
        <v>#VALUE!</v>
      </c>
      <c r="AW270" s="64" t="e">
        <f t="shared" si="170"/>
        <v>#VALUE!</v>
      </c>
      <c r="AX270" s="64" t="e">
        <f t="shared" si="170"/>
        <v>#VALUE!</v>
      </c>
      <c r="AY270" s="64" t="e">
        <f t="shared" si="170"/>
        <v>#VALUE!</v>
      </c>
      <c r="AZ270" s="64" t="e">
        <f t="shared" si="170"/>
        <v>#VALUE!</v>
      </c>
      <c r="BA270" s="64" t="e">
        <f t="shared" si="170"/>
        <v>#VALUE!</v>
      </c>
      <c r="BB270" s="64" t="e">
        <f t="shared" si="170"/>
        <v>#VALUE!</v>
      </c>
      <c r="BC270" s="64" t="e">
        <f t="shared" si="170"/>
        <v>#VALUE!</v>
      </c>
      <c r="BD270" s="64" t="e">
        <f t="shared" si="170"/>
        <v>#VALUE!</v>
      </c>
      <c r="BE270" s="64" t="e">
        <f t="shared" si="170"/>
        <v>#VALUE!</v>
      </c>
      <c r="BF270" s="45" t="e">
        <f t="shared" si="164"/>
        <v>#VALUE!</v>
      </c>
    </row>
    <row r="271" spans="15:58" ht="14.4" hidden="1" customHeight="1" x14ac:dyDescent="0.3">
      <c r="O271" s="287"/>
      <c r="P271" s="288"/>
      <c r="Q271" s="289"/>
      <c r="R271" s="277" t="s">
        <v>161</v>
      </c>
      <c r="S271" s="278"/>
      <c r="T271" s="278"/>
      <c r="U271" s="278"/>
      <c r="V271" s="278"/>
      <c r="W271" s="279"/>
      <c r="X271" s="97"/>
      <c r="Y271" s="97"/>
      <c r="Z271" s="97"/>
      <c r="AA271" s="85">
        <f t="shared" ref="AA271:BE271" si="171">IFERROR(IF(AA232&lt;5,0,((AA269+AA270)/(AA232+AA269+AA270))),0)</f>
        <v>0</v>
      </c>
      <c r="AB271" s="85">
        <f t="shared" si="171"/>
        <v>0</v>
      </c>
      <c r="AC271" s="85">
        <f t="shared" si="171"/>
        <v>0</v>
      </c>
      <c r="AD271" s="85">
        <f t="shared" si="171"/>
        <v>0</v>
      </c>
      <c r="AE271" s="85">
        <f t="shared" si="171"/>
        <v>0</v>
      </c>
      <c r="AF271" s="85">
        <f t="shared" si="171"/>
        <v>0</v>
      </c>
      <c r="AG271" s="85">
        <f t="shared" si="171"/>
        <v>0</v>
      </c>
      <c r="AH271" s="85">
        <f t="shared" si="171"/>
        <v>0</v>
      </c>
      <c r="AI271" s="85">
        <f t="shared" si="171"/>
        <v>0</v>
      </c>
      <c r="AJ271" s="85">
        <f t="shared" si="171"/>
        <v>0</v>
      </c>
      <c r="AK271" s="85">
        <f t="shared" si="171"/>
        <v>0</v>
      </c>
      <c r="AL271" s="85">
        <f t="shared" si="171"/>
        <v>0</v>
      </c>
      <c r="AM271" s="85">
        <f t="shared" si="171"/>
        <v>0</v>
      </c>
      <c r="AN271" s="85">
        <f t="shared" si="171"/>
        <v>0</v>
      </c>
      <c r="AO271" s="85">
        <f t="shared" si="171"/>
        <v>0</v>
      </c>
      <c r="AP271" s="85">
        <f t="shared" si="171"/>
        <v>0</v>
      </c>
      <c r="AQ271" s="85">
        <f t="shared" si="171"/>
        <v>0</v>
      </c>
      <c r="AR271" s="85">
        <f t="shared" si="171"/>
        <v>0</v>
      </c>
      <c r="AS271" s="85">
        <f t="shared" si="171"/>
        <v>0</v>
      </c>
      <c r="AT271" s="85">
        <f t="shared" si="171"/>
        <v>0</v>
      </c>
      <c r="AU271" s="85">
        <f t="shared" si="171"/>
        <v>0</v>
      </c>
      <c r="AV271" s="85">
        <f t="shared" si="171"/>
        <v>0</v>
      </c>
      <c r="AW271" s="85">
        <f t="shared" si="171"/>
        <v>0</v>
      </c>
      <c r="AX271" s="85">
        <f t="shared" si="171"/>
        <v>0</v>
      </c>
      <c r="AY271" s="85">
        <f t="shared" si="171"/>
        <v>0</v>
      </c>
      <c r="AZ271" s="85">
        <f t="shared" si="171"/>
        <v>0</v>
      </c>
      <c r="BA271" s="85">
        <f t="shared" si="171"/>
        <v>0</v>
      </c>
      <c r="BB271" s="85">
        <f t="shared" si="171"/>
        <v>0</v>
      </c>
      <c r="BC271" s="85">
        <f t="shared" si="171"/>
        <v>0</v>
      </c>
      <c r="BD271" s="85">
        <f t="shared" si="171"/>
        <v>0</v>
      </c>
      <c r="BE271" s="85">
        <f t="shared" si="171"/>
        <v>0</v>
      </c>
      <c r="BF271" s="86">
        <f>IFERROR((BF269+BF270)/(BF231+BF269+BF270),0)</f>
        <v>0</v>
      </c>
    </row>
    <row r="272" spans="15:58" ht="14.4" hidden="1" customHeight="1" x14ac:dyDescent="0.3">
      <c r="O272" s="287"/>
      <c r="P272" s="288"/>
      <c r="Q272" s="289"/>
      <c r="R272" s="277" t="s">
        <v>164</v>
      </c>
      <c r="S272" s="278"/>
      <c r="T272" s="278"/>
      <c r="U272" s="278"/>
      <c r="V272" s="278"/>
      <c r="W272" s="279"/>
      <c r="X272" s="97"/>
      <c r="Y272" s="97"/>
      <c r="Z272" s="97"/>
      <c r="AA272" s="85">
        <f t="shared" ref="AA272:BE272" si="172">IFERROR(IF(AA232&lt;5,0,(AA269/(AA232+AA269+AA270))),0)</f>
        <v>0</v>
      </c>
      <c r="AB272" s="85">
        <f t="shared" si="172"/>
        <v>0</v>
      </c>
      <c r="AC272" s="85">
        <f t="shared" si="172"/>
        <v>0</v>
      </c>
      <c r="AD272" s="85">
        <f t="shared" si="172"/>
        <v>0</v>
      </c>
      <c r="AE272" s="85">
        <f t="shared" si="172"/>
        <v>0</v>
      </c>
      <c r="AF272" s="85">
        <f t="shared" si="172"/>
        <v>0</v>
      </c>
      <c r="AG272" s="85">
        <f t="shared" si="172"/>
        <v>0</v>
      </c>
      <c r="AH272" s="85">
        <f t="shared" si="172"/>
        <v>0</v>
      </c>
      <c r="AI272" s="85">
        <f t="shared" si="172"/>
        <v>0</v>
      </c>
      <c r="AJ272" s="85">
        <f t="shared" si="172"/>
        <v>0</v>
      </c>
      <c r="AK272" s="85">
        <f t="shared" si="172"/>
        <v>0</v>
      </c>
      <c r="AL272" s="85">
        <f t="shared" si="172"/>
        <v>0</v>
      </c>
      <c r="AM272" s="85">
        <f t="shared" si="172"/>
        <v>0</v>
      </c>
      <c r="AN272" s="85">
        <f t="shared" si="172"/>
        <v>0</v>
      </c>
      <c r="AO272" s="85">
        <f t="shared" si="172"/>
        <v>0</v>
      </c>
      <c r="AP272" s="85">
        <f t="shared" si="172"/>
        <v>0</v>
      </c>
      <c r="AQ272" s="85">
        <f t="shared" si="172"/>
        <v>0</v>
      </c>
      <c r="AR272" s="85">
        <f t="shared" si="172"/>
        <v>0</v>
      </c>
      <c r="AS272" s="85">
        <f t="shared" si="172"/>
        <v>0</v>
      </c>
      <c r="AT272" s="85">
        <f t="shared" si="172"/>
        <v>0</v>
      </c>
      <c r="AU272" s="85">
        <f t="shared" si="172"/>
        <v>0</v>
      </c>
      <c r="AV272" s="85">
        <f t="shared" si="172"/>
        <v>0</v>
      </c>
      <c r="AW272" s="85">
        <f t="shared" si="172"/>
        <v>0</v>
      </c>
      <c r="AX272" s="85">
        <f t="shared" si="172"/>
        <v>0</v>
      </c>
      <c r="AY272" s="85">
        <f t="shared" si="172"/>
        <v>0</v>
      </c>
      <c r="AZ272" s="85">
        <f t="shared" si="172"/>
        <v>0</v>
      </c>
      <c r="BA272" s="85">
        <f t="shared" si="172"/>
        <v>0</v>
      </c>
      <c r="BB272" s="85">
        <f t="shared" si="172"/>
        <v>0</v>
      </c>
      <c r="BC272" s="85">
        <f t="shared" si="172"/>
        <v>0</v>
      </c>
      <c r="BD272" s="85">
        <f t="shared" si="172"/>
        <v>0</v>
      </c>
      <c r="BE272" s="85">
        <f t="shared" si="172"/>
        <v>0</v>
      </c>
      <c r="BF272" s="86">
        <f>IFERROR((BF269/(BF231+BF269+BF270)),0)</f>
        <v>0</v>
      </c>
    </row>
    <row r="273" spans="15:59" ht="14.4" hidden="1" customHeight="1" x14ac:dyDescent="0.3">
      <c r="O273" s="287"/>
      <c r="P273" s="288"/>
      <c r="Q273" s="289"/>
      <c r="R273" s="277" t="s">
        <v>171</v>
      </c>
      <c r="S273" s="278"/>
      <c r="T273" s="278"/>
      <c r="U273" s="278"/>
      <c r="V273" s="278"/>
      <c r="W273" s="279"/>
      <c r="X273" s="97"/>
      <c r="Y273" s="97"/>
      <c r="Z273" s="97"/>
      <c r="AA273" s="85">
        <f t="shared" ref="AA273:BE273" si="173">IFERROR(IF(AA232&lt;5,0,(AA270/(AA232+AA269+AA270))),0)</f>
        <v>0</v>
      </c>
      <c r="AB273" s="85">
        <f t="shared" si="173"/>
        <v>0</v>
      </c>
      <c r="AC273" s="85">
        <f t="shared" si="173"/>
        <v>0</v>
      </c>
      <c r="AD273" s="85">
        <f t="shared" si="173"/>
        <v>0</v>
      </c>
      <c r="AE273" s="85">
        <f t="shared" si="173"/>
        <v>0</v>
      </c>
      <c r="AF273" s="85">
        <f t="shared" si="173"/>
        <v>0</v>
      </c>
      <c r="AG273" s="85">
        <f t="shared" si="173"/>
        <v>0</v>
      </c>
      <c r="AH273" s="85">
        <f t="shared" si="173"/>
        <v>0</v>
      </c>
      <c r="AI273" s="85">
        <f t="shared" si="173"/>
        <v>0</v>
      </c>
      <c r="AJ273" s="85">
        <f t="shared" si="173"/>
        <v>0</v>
      </c>
      <c r="AK273" s="85">
        <f t="shared" si="173"/>
        <v>0</v>
      </c>
      <c r="AL273" s="85">
        <f t="shared" si="173"/>
        <v>0</v>
      </c>
      <c r="AM273" s="85">
        <f t="shared" si="173"/>
        <v>0</v>
      </c>
      <c r="AN273" s="85">
        <f t="shared" si="173"/>
        <v>0</v>
      </c>
      <c r="AO273" s="85">
        <f t="shared" si="173"/>
        <v>0</v>
      </c>
      <c r="AP273" s="85">
        <f t="shared" si="173"/>
        <v>0</v>
      </c>
      <c r="AQ273" s="85">
        <f t="shared" si="173"/>
        <v>0</v>
      </c>
      <c r="AR273" s="85">
        <f t="shared" si="173"/>
        <v>0</v>
      </c>
      <c r="AS273" s="85">
        <f t="shared" si="173"/>
        <v>0</v>
      </c>
      <c r="AT273" s="85">
        <f t="shared" si="173"/>
        <v>0</v>
      </c>
      <c r="AU273" s="85">
        <f t="shared" si="173"/>
        <v>0</v>
      </c>
      <c r="AV273" s="85">
        <f t="shared" si="173"/>
        <v>0</v>
      </c>
      <c r="AW273" s="85">
        <f t="shared" si="173"/>
        <v>0</v>
      </c>
      <c r="AX273" s="85">
        <f t="shared" si="173"/>
        <v>0</v>
      </c>
      <c r="AY273" s="85">
        <f t="shared" si="173"/>
        <v>0</v>
      </c>
      <c r="AZ273" s="85">
        <f t="shared" si="173"/>
        <v>0</v>
      </c>
      <c r="BA273" s="85">
        <f t="shared" si="173"/>
        <v>0</v>
      </c>
      <c r="BB273" s="85">
        <f t="shared" si="173"/>
        <v>0</v>
      </c>
      <c r="BC273" s="85">
        <f t="shared" si="173"/>
        <v>0</v>
      </c>
      <c r="BD273" s="85">
        <f t="shared" si="173"/>
        <v>0</v>
      </c>
      <c r="BE273" s="85">
        <f t="shared" si="173"/>
        <v>0</v>
      </c>
      <c r="BF273" s="86">
        <f>IFERROR((BF270/(BF231+BF269+BF270)),0)</f>
        <v>0</v>
      </c>
    </row>
    <row r="274" spans="15:59" ht="14.4" hidden="1" customHeight="1" x14ac:dyDescent="0.3">
      <c r="O274" s="287"/>
      <c r="P274" s="288"/>
      <c r="Q274" s="289"/>
      <c r="R274" s="277" t="s">
        <v>172</v>
      </c>
      <c r="S274" s="278"/>
      <c r="T274" s="278"/>
      <c r="U274" s="278"/>
      <c r="V274" s="278"/>
      <c r="W274" s="279"/>
      <c r="X274" s="97"/>
      <c r="Y274" s="97"/>
      <c r="Z274" s="97"/>
      <c r="AA274" s="87" t="str">
        <f t="shared" ref="AA274:BE274" si="174">IFERROR(((AA257+AA261)/AA236),"")</f>
        <v/>
      </c>
      <c r="AB274" s="87" t="str">
        <f t="shared" si="174"/>
        <v/>
      </c>
      <c r="AC274" s="87" t="str">
        <f t="shared" si="174"/>
        <v/>
      </c>
      <c r="AD274" s="87" t="str">
        <f t="shared" si="174"/>
        <v/>
      </c>
      <c r="AE274" s="87" t="str">
        <f t="shared" si="174"/>
        <v/>
      </c>
      <c r="AF274" s="87" t="str">
        <f t="shared" si="174"/>
        <v/>
      </c>
      <c r="AG274" s="87" t="str">
        <f t="shared" si="174"/>
        <v/>
      </c>
      <c r="AH274" s="87" t="str">
        <f t="shared" si="174"/>
        <v/>
      </c>
      <c r="AI274" s="87" t="str">
        <f t="shared" si="174"/>
        <v/>
      </c>
      <c r="AJ274" s="87" t="str">
        <f t="shared" si="174"/>
        <v/>
      </c>
      <c r="AK274" s="87" t="str">
        <f t="shared" si="174"/>
        <v/>
      </c>
      <c r="AL274" s="87" t="str">
        <f t="shared" si="174"/>
        <v/>
      </c>
      <c r="AM274" s="87" t="str">
        <f t="shared" si="174"/>
        <v/>
      </c>
      <c r="AN274" s="87" t="str">
        <f t="shared" si="174"/>
        <v/>
      </c>
      <c r="AO274" s="87" t="str">
        <f t="shared" si="174"/>
        <v/>
      </c>
      <c r="AP274" s="87" t="str">
        <f t="shared" si="174"/>
        <v/>
      </c>
      <c r="AQ274" s="87" t="str">
        <f t="shared" si="174"/>
        <v/>
      </c>
      <c r="AR274" s="87" t="str">
        <f t="shared" si="174"/>
        <v/>
      </c>
      <c r="AS274" s="87" t="str">
        <f t="shared" si="174"/>
        <v/>
      </c>
      <c r="AT274" s="87" t="str">
        <f t="shared" si="174"/>
        <v/>
      </c>
      <c r="AU274" s="87" t="str">
        <f t="shared" si="174"/>
        <v/>
      </c>
      <c r="AV274" s="87" t="str">
        <f t="shared" si="174"/>
        <v/>
      </c>
      <c r="AW274" s="87" t="str">
        <f t="shared" si="174"/>
        <v/>
      </c>
      <c r="AX274" s="87" t="str">
        <f t="shared" si="174"/>
        <v/>
      </c>
      <c r="AY274" s="87" t="str">
        <f t="shared" si="174"/>
        <v/>
      </c>
      <c r="AZ274" s="87" t="str">
        <f t="shared" si="174"/>
        <v/>
      </c>
      <c r="BA274" s="87" t="str">
        <f t="shared" si="174"/>
        <v/>
      </c>
      <c r="BB274" s="87" t="str">
        <f t="shared" si="174"/>
        <v/>
      </c>
      <c r="BC274" s="87" t="str">
        <f t="shared" si="174"/>
        <v/>
      </c>
      <c r="BD274" s="87" t="str">
        <f t="shared" si="174"/>
        <v/>
      </c>
      <c r="BE274" s="87" t="str">
        <f t="shared" si="174"/>
        <v/>
      </c>
      <c r="BF274" s="86" t="str">
        <f>IFERROR(((BF256+BF260)/BF235),"")</f>
        <v/>
      </c>
    </row>
    <row r="275" spans="15:59" ht="14.4" hidden="1" customHeight="1" x14ac:dyDescent="0.3">
      <c r="O275" s="287"/>
      <c r="P275" s="288"/>
      <c r="Q275" s="289"/>
      <c r="R275" s="277" t="s">
        <v>173</v>
      </c>
      <c r="S275" s="278"/>
      <c r="T275" s="278"/>
      <c r="U275" s="278"/>
      <c r="V275" s="278"/>
      <c r="W275" s="279"/>
      <c r="X275" s="97"/>
      <c r="Y275" s="97"/>
      <c r="Z275" s="97"/>
      <c r="AA275" s="87" t="str">
        <f t="shared" ref="AA275:BE275" si="175">IFERROR((AA249+AA253)/(AA236+AA249+AA253),"")</f>
        <v/>
      </c>
      <c r="AB275" s="87" t="str">
        <f t="shared" si="175"/>
        <v/>
      </c>
      <c r="AC275" s="87" t="str">
        <f t="shared" si="175"/>
        <v/>
      </c>
      <c r="AD275" s="87" t="str">
        <f t="shared" si="175"/>
        <v/>
      </c>
      <c r="AE275" s="87" t="str">
        <f t="shared" si="175"/>
        <v/>
      </c>
      <c r="AF275" s="87" t="str">
        <f t="shared" si="175"/>
        <v/>
      </c>
      <c r="AG275" s="87" t="str">
        <f t="shared" si="175"/>
        <v/>
      </c>
      <c r="AH275" s="87" t="str">
        <f t="shared" si="175"/>
        <v/>
      </c>
      <c r="AI275" s="87" t="str">
        <f t="shared" si="175"/>
        <v/>
      </c>
      <c r="AJ275" s="87" t="str">
        <f t="shared" si="175"/>
        <v/>
      </c>
      <c r="AK275" s="87" t="str">
        <f t="shared" si="175"/>
        <v/>
      </c>
      <c r="AL275" s="87" t="str">
        <f t="shared" si="175"/>
        <v/>
      </c>
      <c r="AM275" s="87" t="str">
        <f t="shared" si="175"/>
        <v/>
      </c>
      <c r="AN275" s="87" t="str">
        <f t="shared" si="175"/>
        <v/>
      </c>
      <c r="AO275" s="87" t="str">
        <f t="shared" si="175"/>
        <v/>
      </c>
      <c r="AP275" s="87" t="str">
        <f t="shared" si="175"/>
        <v/>
      </c>
      <c r="AQ275" s="87" t="str">
        <f t="shared" si="175"/>
        <v/>
      </c>
      <c r="AR275" s="87" t="str">
        <f t="shared" si="175"/>
        <v/>
      </c>
      <c r="AS275" s="87" t="str">
        <f t="shared" si="175"/>
        <v/>
      </c>
      <c r="AT275" s="87" t="str">
        <f t="shared" si="175"/>
        <v/>
      </c>
      <c r="AU275" s="87" t="str">
        <f t="shared" si="175"/>
        <v/>
      </c>
      <c r="AV275" s="87" t="str">
        <f t="shared" si="175"/>
        <v/>
      </c>
      <c r="AW275" s="87" t="str">
        <f t="shared" si="175"/>
        <v/>
      </c>
      <c r="AX275" s="87" t="str">
        <f t="shared" si="175"/>
        <v/>
      </c>
      <c r="AY275" s="87" t="str">
        <f t="shared" si="175"/>
        <v/>
      </c>
      <c r="AZ275" s="87" t="str">
        <f t="shared" si="175"/>
        <v/>
      </c>
      <c r="BA275" s="87" t="str">
        <f t="shared" si="175"/>
        <v/>
      </c>
      <c r="BB275" s="87" t="str">
        <f t="shared" si="175"/>
        <v/>
      </c>
      <c r="BC275" s="87" t="str">
        <f t="shared" si="175"/>
        <v/>
      </c>
      <c r="BD275" s="87" t="str">
        <f t="shared" si="175"/>
        <v/>
      </c>
      <c r="BE275" s="87" t="str">
        <f t="shared" si="175"/>
        <v/>
      </c>
      <c r="BF275" s="86" t="str">
        <f>IFERROR((BF248+BF252)/(BF235+BF248+BF252),"")</f>
        <v/>
      </c>
    </row>
    <row r="276" spans="15:59" ht="14.4" hidden="1" customHeight="1" x14ac:dyDescent="0.3">
      <c r="O276" s="287"/>
      <c r="P276" s="288"/>
      <c r="Q276" s="289"/>
      <c r="R276" s="277" t="s">
        <v>174</v>
      </c>
      <c r="S276" s="278"/>
      <c r="T276" s="278"/>
      <c r="U276" s="278"/>
      <c r="V276" s="278"/>
      <c r="W276" s="279"/>
      <c r="X276" s="97"/>
      <c r="Y276" s="97"/>
      <c r="Z276" s="97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  <c r="AU276" s="64"/>
      <c r="AV276" s="64"/>
      <c r="AW276" s="64"/>
      <c r="AX276" s="64"/>
      <c r="AY276" s="64"/>
      <c r="AZ276" s="64"/>
      <c r="BA276" s="64"/>
      <c r="BB276" s="64"/>
      <c r="BC276" s="64"/>
      <c r="BD276" s="64"/>
      <c r="BE276" s="64"/>
      <c r="BF276" s="45"/>
    </row>
    <row r="277" spans="15:59" ht="14.4" hidden="1" customHeight="1" x14ac:dyDescent="0.3">
      <c r="O277" s="287"/>
      <c r="P277" s="288"/>
      <c r="Q277" s="289"/>
      <c r="R277" s="277" t="s">
        <v>175</v>
      </c>
      <c r="S277" s="278"/>
      <c r="T277" s="278"/>
      <c r="U277" s="278"/>
      <c r="V277" s="278"/>
      <c r="W277" s="279"/>
      <c r="X277" s="97"/>
      <c r="Y277" s="97"/>
      <c r="Z277" s="97"/>
      <c r="AA277" s="64" t="e">
        <f t="shared" ref="AA277:BE277" si="176">IF(AA236&lt;&gt;0,ROUNDUP(AA232*0.08,0),0)</f>
        <v>#VALUE!</v>
      </c>
      <c r="AB277" s="64" t="e">
        <f t="shared" si="176"/>
        <v>#VALUE!</v>
      </c>
      <c r="AC277" s="64" t="e">
        <f t="shared" si="176"/>
        <v>#VALUE!</v>
      </c>
      <c r="AD277" s="64" t="e">
        <f t="shared" si="176"/>
        <v>#VALUE!</v>
      </c>
      <c r="AE277" s="64" t="e">
        <f t="shared" si="176"/>
        <v>#VALUE!</v>
      </c>
      <c r="AF277" s="64" t="e">
        <f t="shared" si="176"/>
        <v>#VALUE!</v>
      </c>
      <c r="AG277" s="64" t="e">
        <f t="shared" si="176"/>
        <v>#VALUE!</v>
      </c>
      <c r="AH277" s="64" t="e">
        <f t="shared" si="176"/>
        <v>#VALUE!</v>
      </c>
      <c r="AI277" s="64" t="e">
        <f t="shared" si="176"/>
        <v>#VALUE!</v>
      </c>
      <c r="AJ277" s="64" t="e">
        <f t="shared" si="176"/>
        <v>#VALUE!</v>
      </c>
      <c r="AK277" s="64" t="e">
        <f t="shared" si="176"/>
        <v>#VALUE!</v>
      </c>
      <c r="AL277" s="64" t="e">
        <f t="shared" si="176"/>
        <v>#VALUE!</v>
      </c>
      <c r="AM277" s="64" t="e">
        <f t="shared" si="176"/>
        <v>#VALUE!</v>
      </c>
      <c r="AN277" s="64" t="e">
        <f t="shared" si="176"/>
        <v>#VALUE!</v>
      </c>
      <c r="AO277" s="64" t="e">
        <f t="shared" si="176"/>
        <v>#VALUE!</v>
      </c>
      <c r="AP277" s="64" t="e">
        <f t="shared" si="176"/>
        <v>#VALUE!</v>
      </c>
      <c r="AQ277" s="64" t="e">
        <f t="shared" si="176"/>
        <v>#VALUE!</v>
      </c>
      <c r="AR277" s="64" t="e">
        <f t="shared" si="176"/>
        <v>#VALUE!</v>
      </c>
      <c r="AS277" s="64" t="e">
        <f t="shared" si="176"/>
        <v>#VALUE!</v>
      </c>
      <c r="AT277" s="64" t="e">
        <f t="shared" si="176"/>
        <v>#VALUE!</v>
      </c>
      <c r="AU277" s="64" t="e">
        <f t="shared" si="176"/>
        <v>#VALUE!</v>
      </c>
      <c r="AV277" s="64" t="e">
        <f t="shared" si="176"/>
        <v>#VALUE!</v>
      </c>
      <c r="AW277" s="64" t="e">
        <f t="shared" si="176"/>
        <v>#VALUE!</v>
      </c>
      <c r="AX277" s="64" t="e">
        <f t="shared" si="176"/>
        <v>#VALUE!</v>
      </c>
      <c r="AY277" s="64" t="e">
        <f t="shared" si="176"/>
        <v>#VALUE!</v>
      </c>
      <c r="AZ277" s="64" t="e">
        <f t="shared" si="176"/>
        <v>#VALUE!</v>
      </c>
      <c r="BA277" s="64" t="e">
        <f t="shared" si="176"/>
        <v>#VALUE!</v>
      </c>
      <c r="BB277" s="64" t="e">
        <f t="shared" si="176"/>
        <v>#VALUE!</v>
      </c>
      <c r="BC277" s="64" t="e">
        <f t="shared" si="176"/>
        <v>#VALUE!</v>
      </c>
      <c r="BD277" s="64" t="e">
        <f t="shared" si="176"/>
        <v>#VALUE!</v>
      </c>
      <c r="BE277" s="64" t="e">
        <f t="shared" si="176"/>
        <v>#VALUE!</v>
      </c>
      <c r="BF277" s="45" t="e">
        <f>SUM(AA277:BE277)</f>
        <v>#VALUE!</v>
      </c>
    </row>
    <row r="278" spans="15:59" ht="14.4" hidden="1" customHeight="1" x14ac:dyDescent="0.3">
      <c r="O278" s="287"/>
      <c r="P278" s="288"/>
      <c r="Q278" s="289"/>
      <c r="R278" s="277"/>
      <c r="S278" s="278"/>
      <c r="T278" s="278"/>
      <c r="U278" s="278"/>
      <c r="V278" s="278"/>
      <c r="W278" s="279"/>
      <c r="X278" s="97"/>
      <c r="Y278" s="97"/>
      <c r="Z278" s="97"/>
      <c r="AA278" s="64" t="e">
        <f t="shared" ref="AA278:BE278" si="177">AA261+AA257+AA253+AA249</f>
        <v>#VALUE!</v>
      </c>
      <c r="AB278" s="64" t="e">
        <f t="shared" si="177"/>
        <v>#VALUE!</v>
      </c>
      <c r="AC278" s="64" t="e">
        <f t="shared" si="177"/>
        <v>#VALUE!</v>
      </c>
      <c r="AD278" s="64" t="e">
        <f t="shared" si="177"/>
        <v>#VALUE!</v>
      </c>
      <c r="AE278" s="64" t="e">
        <f t="shared" si="177"/>
        <v>#VALUE!</v>
      </c>
      <c r="AF278" s="64" t="e">
        <f t="shared" si="177"/>
        <v>#VALUE!</v>
      </c>
      <c r="AG278" s="64" t="e">
        <f t="shared" si="177"/>
        <v>#VALUE!</v>
      </c>
      <c r="AH278" s="64" t="e">
        <f t="shared" si="177"/>
        <v>#VALUE!</v>
      </c>
      <c r="AI278" s="64" t="e">
        <f t="shared" si="177"/>
        <v>#VALUE!</v>
      </c>
      <c r="AJ278" s="64" t="e">
        <f t="shared" si="177"/>
        <v>#VALUE!</v>
      </c>
      <c r="AK278" s="64" t="e">
        <f t="shared" si="177"/>
        <v>#VALUE!</v>
      </c>
      <c r="AL278" s="64" t="e">
        <f t="shared" si="177"/>
        <v>#VALUE!</v>
      </c>
      <c r="AM278" s="64" t="e">
        <f t="shared" si="177"/>
        <v>#VALUE!</v>
      </c>
      <c r="AN278" s="64" t="e">
        <f t="shared" si="177"/>
        <v>#VALUE!</v>
      </c>
      <c r="AO278" s="64" t="e">
        <f t="shared" si="177"/>
        <v>#VALUE!</v>
      </c>
      <c r="AP278" s="64" t="e">
        <f t="shared" si="177"/>
        <v>#VALUE!</v>
      </c>
      <c r="AQ278" s="64" t="e">
        <f t="shared" si="177"/>
        <v>#VALUE!</v>
      </c>
      <c r="AR278" s="64" t="e">
        <f t="shared" si="177"/>
        <v>#VALUE!</v>
      </c>
      <c r="AS278" s="64" t="e">
        <f t="shared" si="177"/>
        <v>#VALUE!</v>
      </c>
      <c r="AT278" s="64" t="e">
        <f t="shared" si="177"/>
        <v>#VALUE!</v>
      </c>
      <c r="AU278" s="64" t="e">
        <f t="shared" si="177"/>
        <v>#VALUE!</v>
      </c>
      <c r="AV278" s="64" t="e">
        <f t="shared" si="177"/>
        <v>#VALUE!</v>
      </c>
      <c r="AW278" s="64" t="e">
        <f t="shared" si="177"/>
        <v>#VALUE!</v>
      </c>
      <c r="AX278" s="64" t="e">
        <f t="shared" si="177"/>
        <v>#VALUE!</v>
      </c>
      <c r="AY278" s="64" t="e">
        <f t="shared" si="177"/>
        <v>#VALUE!</v>
      </c>
      <c r="AZ278" s="64" t="e">
        <f t="shared" si="177"/>
        <v>#VALUE!</v>
      </c>
      <c r="BA278" s="64" t="e">
        <f t="shared" si="177"/>
        <v>#VALUE!</v>
      </c>
      <c r="BB278" s="64" t="e">
        <f t="shared" si="177"/>
        <v>#VALUE!</v>
      </c>
      <c r="BC278" s="64" t="e">
        <f t="shared" si="177"/>
        <v>#VALUE!</v>
      </c>
      <c r="BD278" s="64" t="e">
        <f t="shared" si="177"/>
        <v>#VALUE!</v>
      </c>
      <c r="BE278" s="64" t="e">
        <f t="shared" si="177"/>
        <v>#VALUE!</v>
      </c>
      <c r="BF278" s="45" t="e">
        <f>SUM(AA278:BE278)</f>
        <v>#VALUE!</v>
      </c>
    </row>
    <row r="279" spans="15:59" ht="15" hidden="1" customHeight="1" thickBot="1" x14ac:dyDescent="0.35">
      <c r="O279" s="287"/>
      <c r="P279" s="288"/>
      <c r="Q279" s="289"/>
      <c r="R279" s="277" t="s">
        <v>176</v>
      </c>
      <c r="S279" s="278"/>
      <c r="T279" s="278"/>
      <c r="U279" s="278"/>
      <c r="V279" s="278"/>
      <c r="W279" s="279"/>
      <c r="X279" s="97"/>
      <c r="Y279" s="97"/>
      <c r="Z279" s="97"/>
      <c r="AA279" s="88" t="e">
        <f t="shared" ref="AA279:BF279" si="178">AA277-AA278</f>
        <v>#VALUE!</v>
      </c>
      <c r="AB279" s="88" t="e">
        <f t="shared" si="178"/>
        <v>#VALUE!</v>
      </c>
      <c r="AC279" s="88" t="e">
        <f t="shared" si="178"/>
        <v>#VALUE!</v>
      </c>
      <c r="AD279" s="88" t="e">
        <f t="shared" si="178"/>
        <v>#VALUE!</v>
      </c>
      <c r="AE279" s="88" t="e">
        <f t="shared" si="178"/>
        <v>#VALUE!</v>
      </c>
      <c r="AF279" s="88" t="e">
        <f t="shared" si="178"/>
        <v>#VALUE!</v>
      </c>
      <c r="AG279" s="88" t="e">
        <f t="shared" si="178"/>
        <v>#VALUE!</v>
      </c>
      <c r="AH279" s="88" t="e">
        <f t="shared" si="178"/>
        <v>#VALUE!</v>
      </c>
      <c r="AI279" s="88" t="e">
        <f t="shared" si="178"/>
        <v>#VALUE!</v>
      </c>
      <c r="AJ279" s="88" t="e">
        <f t="shared" si="178"/>
        <v>#VALUE!</v>
      </c>
      <c r="AK279" s="88" t="e">
        <f t="shared" si="178"/>
        <v>#VALUE!</v>
      </c>
      <c r="AL279" s="88" t="e">
        <f t="shared" si="178"/>
        <v>#VALUE!</v>
      </c>
      <c r="AM279" s="88" t="e">
        <f t="shared" si="178"/>
        <v>#VALUE!</v>
      </c>
      <c r="AN279" s="88" t="e">
        <f t="shared" si="178"/>
        <v>#VALUE!</v>
      </c>
      <c r="AO279" s="88" t="e">
        <f t="shared" si="178"/>
        <v>#VALUE!</v>
      </c>
      <c r="AP279" s="88" t="e">
        <f t="shared" si="178"/>
        <v>#VALUE!</v>
      </c>
      <c r="AQ279" s="88" t="e">
        <f t="shared" si="178"/>
        <v>#VALUE!</v>
      </c>
      <c r="AR279" s="88" t="e">
        <f t="shared" si="178"/>
        <v>#VALUE!</v>
      </c>
      <c r="AS279" s="88" t="e">
        <f t="shared" si="178"/>
        <v>#VALUE!</v>
      </c>
      <c r="AT279" s="88" t="e">
        <f t="shared" si="178"/>
        <v>#VALUE!</v>
      </c>
      <c r="AU279" s="88" t="e">
        <f t="shared" si="178"/>
        <v>#VALUE!</v>
      </c>
      <c r="AV279" s="88" t="e">
        <f t="shared" si="178"/>
        <v>#VALUE!</v>
      </c>
      <c r="AW279" s="88" t="e">
        <f t="shared" si="178"/>
        <v>#VALUE!</v>
      </c>
      <c r="AX279" s="88" t="e">
        <f t="shared" si="178"/>
        <v>#VALUE!</v>
      </c>
      <c r="AY279" s="88" t="e">
        <f t="shared" si="178"/>
        <v>#VALUE!</v>
      </c>
      <c r="AZ279" s="88" t="e">
        <f t="shared" si="178"/>
        <v>#VALUE!</v>
      </c>
      <c r="BA279" s="88" t="e">
        <f t="shared" si="178"/>
        <v>#VALUE!</v>
      </c>
      <c r="BB279" s="88" t="e">
        <f t="shared" si="178"/>
        <v>#VALUE!</v>
      </c>
      <c r="BC279" s="88" t="e">
        <f t="shared" si="178"/>
        <v>#VALUE!</v>
      </c>
      <c r="BD279" s="88" t="e">
        <f t="shared" si="178"/>
        <v>#VALUE!</v>
      </c>
      <c r="BE279" s="88" t="e">
        <f t="shared" si="178"/>
        <v>#VALUE!</v>
      </c>
      <c r="BF279" s="93" t="e">
        <f t="shared" si="178"/>
        <v>#VALUE!</v>
      </c>
    </row>
    <row r="280" spans="15:59" ht="14.4" hidden="1" customHeight="1" x14ac:dyDescent="0.3">
      <c r="O280" s="287"/>
      <c r="P280" s="288"/>
      <c r="Q280" s="289"/>
      <c r="R280" s="277" t="s">
        <v>177</v>
      </c>
      <c r="S280" s="278"/>
      <c r="T280" s="278"/>
      <c r="U280" s="278"/>
      <c r="V280" s="278"/>
      <c r="W280" s="279"/>
      <c r="X280" s="90"/>
      <c r="Y280" s="90"/>
      <c r="Z280" s="90"/>
      <c r="BF280" s="91"/>
    </row>
    <row r="281" spans="15:59" ht="15" hidden="1" customHeight="1" thickBot="1" x14ac:dyDescent="0.35">
      <c r="O281" s="290"/>
      <c r="P281" s="291"/>
      <c r="Q281" s="292"/>
      <c r="R281" s="277" t="s">
        <v>178</v>
      </c>
      <c r="S281" s="278"/>
      <c r="T281" s="278"/>
      <c r="U281" s="278"/>
      <c r="V281" s="278"/>
      <c r="W281" s="279"/>
      <c r="X281" s="90"/>
      <c r="Y281" s="90"/>
      <c r="Z281" s="90"/>
      <c r="BF281" s="91"/>
    </row>
    <row r="282" spans="15:59" ht="14.4" hidden="1" customHeight="1" x14ac:dyDescent="0.3">
      <c r="O282" s="1"/>
      <c r="AA282" s="54" t="e">
        <f t="shared" ref="AA282:BE282" si="179">COUNTIFS(AA11:AA34,"",$F$11:$F$14,$O$283)</f>
        <v>#VALUE!</v>
      </c>
      <c r="AB282" s="54" t="e">
        <f t="shared" si="179"/>
        <v>#VALUE!</v>
      </c>
      <c r="AC282" s="54" t="e">
        <f t="shared" si="179"/>
        <v>#VALUE!</v>
      </c>
      <c r="AD282" s="54" t="e">
        <f t="shared" si="179"/>
        <v>#VALUE!</v>
      </c>
      <c r="AE282" s="54" t="e">
        <f t="shared" si="179"/>
        <v>#VALUE!</v>
      </c>
      <c r="AF282" s="54" t="e">
        <f t="shared" si="179"/>
        <v>#VALUE!</v>
      </c>
      <c r="AG282" s="54" t="e">
        <f t="shared" si="179"/>
        <v>#VALUE!</v>
      </c>
      <c r="AH282" s="54" t="e">
        <f t="shared" si="179"/>
        <v>#VALUE!</v>
      </c>
      <c r="AI282" s="54" t="e">
        <f t="shared" si="179"/>
        <v>#VALUE!</v>
      </c>
      <c r="AJ282" s="54" t="e">
        <f t="shared" si="179"/>
        <v>#VALUE!</v>
      </c>
      <c r="AK282" s="54" t="e">
        <f t="shared" si="179"/>
        <v>#VALUE!</v>
      </c>
      <c r="AL282" s="54" t="e">
        <f t="shared" si="179"/>
        <v>#VALUE!</v>
      </c>
      <c r="AM282" s="54" t="e">
        <f t="shared" si="179"/>
        <v>#VALUE!</v>
      </c>
      <c r="AN282" s="54" t="e">
        <f t="shared" si="179"/>
        <v>#VALUE!</v>
      </c>
      <c r="AO282" s="54" t="e">
        <f t="shared" si="179"/>
        <v>#VALUE!</v>
      </c>
      <c r="AP282" s="54" t="e">
        <f t="shared" si="179"/>
        <v>#VALUE!</v>
      </c>
      <c r="AQ282" s="54" t="e">
        <f t="shared" si="179"/>
        <v>#VALUE!</v>
      </c>
      <c r="AR282" s="54" t="e">
        <f t="shared" si="179"/>
        <v>#VALUE!</v>
      </c>
      <c r="AS282" s="54" t="e">
        <f t="shared" si="179"/>
        <v>#VALUE!</v>
      </c>
      <c r="AT282" s="54" t="e">
        <f t="shared" si="179"/>
        <v>#VALUE!</v>
      </c>
      <c r="AU282" s="54" t="e">
        <f t="shared" si="179"/>
        <v>#VALUE!</v>
      </c>
      <c r="AV282" s="54" t="e">
        <f t="shared" si="179"/>
        <v>#VALUE!</v>
      </c>
      <c r="AW282" s="54" t="e">
        <f t="shared" si="179"/>
        <v>#VALUE!</v>
      </c>
      <c r="AX282" s="54" t="e">
        <f t="shared" si="179"/>
        <v>#VALUE!</v>
      </c>
      <c r="AY282" s="54" t="e">
        <f t="shared" si="179"/>
        <v>#VALUE!</v>
      </c>
      <c r="AZ282" s="54" t="e">
        <f t="shared" si="179"/>
        <v>#VALUE!</v>
      </c>
      <c r="BA282" s="54" t="e">
        <f t="shared" si="179"/>
        <v>#VALUE!</v>
      </c>
      <c r="BB282" s="54" t="e">
        <f t="shared" si="179"/>
        <v>#VALUE!</v>
      </c>
      <c r="BC282" s="54" t="e">
        <f t="shared" si="179"/>
        <v>#VALUE!</v>
      </c>
      <c r="BD282" s="54" t="e">
        <f t="shared" si="179"/>
        <v>#VALUE!</v>
      </c>
      <c r="BE282" s="54" t="e">
        <f t="shared" si="179"/>
        <v>#VALUE!</v>
      </c>
      <c r="BF282" s="45" t="str">
        <f>IFERROR(AVERAGE(AA282:BE282),"")</f>
        <v/>
      </c>
    </row>
    <row r="283" spans="15:59" ht="14.4" hidden="1" customHeight="1" x14ac:dyDescent="0.3">
      <c r="O283" s="295" t="s">
        <v>182</v>
      </c>
      <c r="P283" s="295"/>
      <c r="Q283" s="295"/>
      <c r="AA283" s="64" t="e">
        <f t="shared" ref="AA283:BE283" si="180">AA291+AA300+AA304+AA308+AA312+AA295+AA316</f>
        <v>#VALUE!</v>
      </c>
      <c r="AB283" s="64" t="e">
        <f t="shared" si="180"/>
        <v>#VALUE!</v>
      </c>
      <c r="AC283" s="64" t="e">
        <f t="shared" si="180"/>
        <v>#VALUE!</v>
      </c>
      <c r="AD283" s="64" t="e">
        <f t="shared" si="180"/>
        <v>#VALUE!</v>
      </c>
      <c r="AE283" s="64" t="e">
        <f t="shared" si="180"/>
        <v>#VALUE!</v>
      </c>
      <c r="AF283" s="64" t="e">
        <f t="shared" si="180"/>
        <v>#VALUE!</v>
      </c>
      <c r="AG283" s="64" t="e">
        <f t="shared" si="180"/>
        <v>#VALUE!</v>
      </c>
      <c r="AH283" s="64" t="e">
        <f t="shared" si="180"/>
        <v>#VALUE!</v>
      </c>
      <c r="AI283" s="64" t="e">
        <f t="shared" si="180"/>
        <v>#VALUE!</v>
      </c>
      <c r="AJ283" s="64" t="e">
        <f t="shared" si="180"/>
        <v>#VALUE!</v>
      </c>
      <c r="AK283" s="64" t="e">
        <f t="shared" si="180"/>
        <v>#VALUE!</v>
      </c>
      <c r="AL283" s="64" t="e">
        <f t="shared" si="180"/>
        <v>#VALUE!</v>
      </c>
      <c r="AM283" s="64" t="e">
        <f t="shared" si="180"/>
        <v>#VALUE!</v>
      </c>
      <c r="AN283" s="64" t="e">
        <f t="shared" si="180"/>
        <v>#VALUE!</v>
      </c>
      <c r="AO283" s="64" t="e">
        <f t="shared" si="180"/>
        <v>#VALUE!</v>
      </c>
      <c r="AP283" s="64" t="e">
        <f t="shared" si="180"/>
        <v>#VALUE!</v>
      </c>
      <c r="AQ283" s="64" t="e">
        <f t="shared" si="180"/>
        <v>#VALUE!</v>
      </c>
      <c r="AR283" s="64" t="e">
        <f t="shared" si="180"/>
        <v>#VALUE!</v>
      </c>
      <c r="AS283" s="64" t="e">
        <f t="shared" si="180"/>
        <v>#VALUE!</v>
      </c>
      <c r="AT283" s="64" t="e">
        <f t="shared" si="180"/>
        <v>#VALUE!</v>
      </c>
      <c r="AU283" s="64" t="e">
        <f t="shared" si="180"/>
        <v>#VALUE!</v>
      </c>
      <c r="AV283" s="64" t="e">
        <f t="shared" si="180"/>
        <v>#VALUE!</v>
      </c>
      <c r="AW283" s="64" t="e">
        <f t="shared" si="180"/>
        <v>#VALUE!</v>
      </c>
      <c r="AX283" s="64" t="e">
        <f t="shared" si="180"/>
        <v>#VALUE!</v>
      </c>
      <c r="AY283" s="64" t="e">
        <f t="shared" si="180"/>
        <v>#VALUE!</v>
      </c>
      <c r="AZ283" s="64" t="e">
        <f t="shared" si="180"/>
        <v>#VALUE!</v>
      </c>
      <c r="BA283" s="64" t="e">
        <f t="shared" si="180"/>
        <v>#VALUE!</v>
      </c>
      <c r="BB283" s="64" t="e">
        <f t="shared" si="180"/>
        <v>#VALUE!</v>
      </c>
      <c r="BC283" s="64" t="e">
        <f t="shared" si="180"/>
        <v>#VALUE!</v>
      </c>
      <c r="BD283" s="64" t="e">
        <f t="shared" si="180"/>
        <v>#VALUE!</v>
      </c>
      <c r="BE283" s="64" t="e">
        <f t="shared" si="180"/>
        <v>#VALUE!</v>
      </c>
      <c r="BF283" s="45" t="e">
        <f>MAX(AA283:BE283)</f>
        <v>#VALUE!</v>
      </c>
    </row>
    <row r="284" spans="15:59" ht="14.4" hidden="1" customHeight="1" x14ac:dyDescent="0.3">
      <c r="O284" s="284" t="str">
        <f>O283&amp;"'s  Team"</f>
        <v>Jehanzaib Rasul's  Team</v>
      </c>
      <c r="P284" s="285"/>
      <c r="Q284" s="286"/>
      <c r="R284" s="279" t="s">
        <v>27</v>
      </c>
      <c r="S284" s="280"/>
      <c r="T284" s="280"/>
      <c r="U284" s="280"/>
      <c r="V284" s="280"/>
      <c r="W284" s="280"/>
      <c r="X284" s="98"/>
      <c r="Y284" s="98"/>
      <c r="Z284" s="98"/>
      <c r="AA284" s="64" t="e">
        <f t="shared" ref="AA284:BE286" si="181">AA292+AA301+AA305+AA313+AA296+AA309+AA317</f>
        <v>#VALUE!</v>
      </c>
      <c r="AB284" s="64" t="e">
        <f t="shared" si="181"/>
        <v>#VALUE!</v>
      </c>
      <c r="AC284" s="64" t="e">
        <f t="shared" si="181"/>
        <v>#VALUE!</v>
      </c>
      <c r="AD284" s="64" t="e">
        <f t="shared" si="181"/>
        <v>#VALUE!</v>
      </c>
      <c r="AE284" s="64" t="e">
        <f t="shared" si="181"/>
        <v>#VALUE!</v>
      </c>
      <c r="AF284" s="64" t="e">
        <f t="shared" si="181"/>
        <v>#VALUE!</v>
      </c>
      <c r="AG284" s="64" t="e">
        <f t="shared" si="181"/>
        <v>#VALUE!</v>
      </c>
      <c r="AH284" s="64" t="e">
        <f t="shared" si="181"/>
        <v>#VALUE!</v>
      </c>
      <c r="AI284" s="64" t="e">
        <f t="shared" si="181"/>
        <v>#VALUE!</v>
      </c>
      <c r="AJ284" s="64" t="e">
        <f t="shared" si="181"/>
        <v>#VALUE!</v>
      </c>
      <c r="AK284" s="64" t="e">
        <f t="shared" si="181"/>
        <v>#VALUE!</v>
      </c>
      <c r="AL284" s="64" t="e">
        <f t="shared" si="181"/>
        <v>#VALUE!</v>
      </c>
      <c r="AM284" s="64" t="e">
        <f t="shared" si="181"/>
        <v>#VALUE!</v>
      </c>
      <c r="AN284" s="64" t="e">
        <f t="shared" si="181"/>
        <v>#VALUE!</v>
      </c>
      <c r="AO284" s="64" t="e">
        <f t="shared" si="181"/>
        <v>#VALUE!</v>
      </c>
      <c r="AP284" s="64" t="e">
        <f t="shared" si="181"/>
        <v>#VALUE!</v>
      </c>
      <c r="AQ284" s="64" t="e">
        <f t="shared" si="181"/>
        <v>#VALUE!</v>
      </c>
      <c r="AR284" s="64" t="e">
        <f t="shared" si="181"/>
        <v>#VALUE!</v>
      </c>
      <c r="AS284" s="64" t="e">
        <f t="shared" si="181"/>
        <v>#VALUE!</v>
      </c>
      <c r="AT284" s="64" t="e">
        <f t="shared" si="181"/>
        <v>#VALUE!</v>
      </c>
      <c r="AU284" s="64" t="e">
        <f t="shared" si="181"/>
        <v>#VALUE!</v>
      </c>
      <c r="AV284" s="64" t="e">
        <f t="shared" si="181"/>
        <v>#VALUE!</v>
      </c>
      <c r="AW284" s="64" t="e">
        <f t="shared" si="181"/>
        <v>#VALUE!</v>
      </c>
      <c r="AX284" s="64" t="e">
        <f t="shared" si="181"/>
        <v>#VALUE!</v>
      </c>
      <c r="AY284" s="64" t="e">
        <f t="shared" si="181"/>
        <v>#VALUE!</v>
      </c>
      <c r="AZ284" s="64" t="e">
        <f t="shared" si="181"/>
        <v>#VALUE!</v>
      </c>
      <c r="BA284" s="64" t="e">
        <f t="shared" si="181"/>
        <v>#VALUE!</v>
      </c>
      <c r="BB284" s="64" t="e">
        <f t="shared" si="181"/>
        <v>#VALUE!</v>
      </c>
      <c r="BC284" s="64" t="e">
        <f t="shared" si="181"/>
        <v>#VALUE!</v>
      </c>
      <c r="BD284" s="64" t="e">
        <f t="shared" si="181"/>
        <v>#VALUE!</v>
      </c>
      <c r="BE284" s="64" t="e">
        <f t="shared" si="181"/>
        <v>#VALUE!</v>
      </c>
      <c r="BF284" s="45" t="e">
        <f>MAX(AA284:BE284)</f>
        <v>#VALUE!</v>
      </c>
    </row>
    <row r="285" spans="15:59" ht="14.4" hidden="1" customHeight="1" x14ac:dyDescent="0.3">
      <c r="O285" s="287"/>
      <c r="P285" s="288"/>
      <c r="Q285" s="289"/>
      <c r="R285" s="279" t="s">
        <v>64</v>
      </c>
      <c r="S285" s="280"/>
      <c r="T285" s="280"/>
      <c r="U285" s="280"/>
      <c r="V285" s="280"/>
      <c r="W285" s="280"/>
      <c r="X285" s="98"/>
      <c r="Y285" s="98"/>
      <c r="Z285" s="98"/>
      <c r="AA285" s="64" t="e">
        <f t="shared" si="181"/>
        <v>#VALUE!</v>
      </c>
      <c r="AB285" s="64" t="e">
        <f t="shared" si="181"/>
        <v>#VALUE!</v>
      </c>
      <c r="AC285" s="64" t="e">
        <f t="shared" si="181"/>
        <v>#VALUE!</v>
      </c>
      <c r="AD285" s="64" t="e">
        <f t="shared" si="181"/>
        <v>#VALUE!</v>
      </c>
      <c r="AE285" s="64" t="e">
        <f t="shared" si="181"/>
        <v>#VALUE!</v>
      </c>
      <c r="AF285" s="64" t="e">
        <f t="shared" si="181"/>
        <v>#VALUE!</v>
      </c>
      <c r="AG285" s="64" t="e">
        <f t="shared" si="181"/>
        <v>#VALUE!</v>
      </c>
      <c r="AH285" s="64" t="e">
        <f t="shared" si="181"/>
        <v>#VALUE!</v>
      </c>
      <c r="AI285" s="64" t="e">
        <f t="shared" si="181"/>
        <v>#VALUE!</v>
      </c>
      <c r="AJ285" s="64" t="e">
        <f t="shared" si="181"/>
        <v>#VALUE!</v>
      </c>
      <c r="AK285" s="64" t="e">
        <f t="shared" si="181"/>
        <v>#VALUE!</v>
      </c>
      <c r="AL285" s="64" t="e">
        <f t="shared" si="181"/>
        <v>#VALUE!</v>
      </c>
      <c r="AM285" s="64" t="e">
        <f t="shared" si="181"/>
        <v>#VALUE!</v>
      </c>
      <c r="AN285" s="64" t="e">
        <f t="shared" si="181"/>
        <v>#VALUE!</v>
      </c>
      <c r="AO285" s="64" t="e">
        <f t="shared" si="181"/>
        <v>#VALUE!</v>
      </c>
      <c r="AP285" s="64" t="e">
        <f t="shared" si="181"/>
        <v>#VALUE!</v>
      </c>
      <c r="AQ285" s="64" t="e">
        <f t="shared" si="181"/>
        <v>#VALUE!</v>
      </c>
      <c r="AR285" s="64" t="e">
        <f t="shared" si="181"/>
        <v>#VALUE!</v>
      </c>
      <c r="AS285" s="64" t="e">
        <f t="shared" si="181"/>
        <v>#VALUE!</v>
      </c>
      <c r="AT285" s="64" t="e">
        <f t="shared" si="181"/>
        <v>#VALUE!</v>
      </c>
      <c r="AU285" s="64" t="e">
        <f t="shared" si="181"/>
        <v>#VALUE!</v>
      </c>
      <c r="AV285" s="64" t="e">
        <f t="shared" si="181"/>
        <v>#VALUE!</v>
      </c>
      <c r="AW285" s="64" t="e">
        <f t="shared" si="181"/>
        <v>#VALUE!</v>
      </c>
      <c r="AX285" s="64" t="e">
        <f t="shared" si="181"/>
        <v>#VALUE!</v>
      </c>
      <c r="AY285" s="64" t="e">
        <f t="shared" si="181"/>
        <v>#VALUE!</v>
      </c>
      <c r="AZ285" s="64" t="e">
        <f t="shared" si="181"/>
        <v>#VALUE!</v>
      </c>
      <c r="BA285" s="64" t="e">
        <f t="shared" si="181"/>
        <v>#VALUE!</v>
      </c>
      <c r="BB285" s="64" t="e">
        <f t="shared" si="181"/>
        <v>#VALUE!</v>
      </c>
      <c r="BC285" s="64" t="e">
        <f t="shared" si="181"/>
        <v>#VALUE!</v>
      </c>
      <c r="BD285" s="64" t="e">
        <f t="shared" si="181"/>
        <v>#VALUE!</v>
      </c>
      <c r="BE285" s="64" t="e">
        <f t="shared" si="181"/>
        <v>#VALUE!</v>
      </c>
      <c r="BF285" s="45" t="e">
        <f>MAX(AA285:BE285)</f>
        <v>#VALUE!</v>
      </c>
    </row>
    <row r="286" spans="15:59" ht="14.4" hidden="1" customHeight="1" x14ac:dyDescent="0.3">
      <c r="O286" s="287"/>
      <c r="P286" s="288"/>
      <c r="Q286" s="289"/>
      <c r="R286" s="279" t="s">
        <v>66</v>
      </c>
      <c r="S286" s="280"/>
      <c r="T286" s="280"/>
      <c r="U286" s="280"/>
      <c r="V286" s="280"/>
      <c r="W286" s="280"/>
      <c r="X286" s="98"/>
      <c r="Y286" s="98"/>
      <c r="Z286" s="98"/>
      <c r="AA286" s="64" t="e">
        <f t="shared" si="181"/>
        <v>#VALUE!</v>
      </c>
      <c r="AB286" s="64" t="e">
        <f t="shared" si="181"/>
        <v>#VALUE!</v>
      </c>
      <c r="AC286" s="64" t="e">
        <f t="shared" si="181"/>
        <v>#VALUE!</v>
      </c>
      <c r="AD286" s="64" t="e">
        <f t="shared" si="181"/>
        <v>#VALUE!</v>
      </c>
      <c r="AE286" s="64" t="e">
        <f t="shared" si="181"/>
        <v>#VALUE!</v>
      </c>
      <c r="AF286" s="64" t="e">
        <f t="shared" si="181"/>
        <v>#VALUE!</v>
      </c>
      <c r="AG286" s="64" t="e">
        <f t="shared" si="181"/>
        <v>#VALUE!</v>
      </c>
      <c r="AH286" s="64" t="e">
        <f t="shared" si="181"/>
        <v>#VALUE!</v>
      </c>
      <c r="AI286" s="64" t="e">
        <f t="shared" si="181"/>
        <v>#VALUE!</v>
      </c>
      <c r="AJ286" s="64" t="e">
        <f t="shared" si="181"/>
        <v>#VALUE!</v>
      </c>
      <c r="AK286" s="64" t="e">
        <f t="shared" si="181"/>
        <v>#VALUE!</v>
      </c>
      <c r="AL286" s="64" t="e">
        <f t="shared" si="181"/>
        <v>#VALUE!</v>
      </c>
      <c r="AM286" s="64" t="e">
        <f t="shared" si="181"/>
        <v>#VALUE!</v>
      </c>
      <c r="AN286" s="64" t="e">
        <f t="shared" si="181"/>
        <v>#VALUE!</v>
      </c>
      <c r="AO286" s="64" t="e">
        <f t="shared" si="181"/>
        <v>#VALUE!</v>
      </c>
      <c r="AP286" s="64" t="e">
        <f t="shared" si="181"/>
        <v>#VALUE!</v>
      </c>
      <c r="AQ286" s="64" t="e">
        <f t="shared" si="181"/>
        <v>#VALUE!</v>
      </c>
      <c r="AR286" s="64" t="e">
        <f t="shared" si="181"/>
        <v>#VALUE!</v>
      </c>
      <c r="AS286" s="64" t="e">
        <f t="shared" si="181"/>
        <v>#VALUE!</v>
      </c>
      <c r="AT286" s="64" t="e">
        <f t="shared" si="181"/>
        <v>#VALUE!</v>
      </c>
      <c r="AU286" s="64" t="e">
        <f t="shared" si="181"/>
        <v>#VALUE!</v>
      </c>
      <c r="AV286" s="64" t="e">
        <f t="shared" si="181"/>
        <v>#VALUE!</v>
      </c>
      <c r="AW286" s="64" t="e">
        <f t="shared" si="181"/>
        <v>#VALUE!</v>
      </c>
      <c r="AX286" s="64" t="e">
        <f t="shared" si="181"/>
        <v>#VALUE!</v>
      </c>
      <c r="AY286" s="64" t="e">
        <f t="shared" si="181"/>
        <v>#VALUE!</v>
      </c>
      <c r="AZ286" s="64" t="e">
        <f t="shared" si="181"/>
        <v>#VALUE!</v>
      </c>
      <c r="BA286" s="64" t="e">
        <f t="shared" si="181"/>
        <v>#VALUE!</v>
      </c>
      <c r="BB286" s="64" t="e">
        <f t="shared" si="181"/>
        <v>#VALUE!</v>
      </c>
      <c r="BC286" s="64" t="e">
        <f t="shared" si="181"/>
        <v>#VALUE!</v>
      </c>
      <c r="BD286" s="64" t="e">
        <f t="shared" si="181"/>
        <v>#VALUE!</v>
      </c>
      <c r="BE286" s="64" t="e">
        <f t="shared" si="181"/>
        <v>#VALUE!</v>
      </c>
      <c r="BF286" s="45" t="e">
        <f>MAX(AA286:BE286)</f>
        <v>#VALUE!</v>
      </c>
    </row>
    <row r="287" spans="15:59" ht="14.4" hidden="1" customHeight="1" x14ac:dyDescent="0.3">
      <c r="O287" s="287"/>
      <c r="P287" s="288"/>
      <c r="Q287" s="289"/>
      <c r="R287" s="279" t="s">
        <v>69</v>
      </c>
      <c r="S287" s="280"/>
      <c r="T287" s="280"/>
      <c r="U287" s="280"/>
      <c r="V287" s="280"/>
      <c r="W287" s="280"/>
      <c r="X287" s="98"/>
      <c r="Y287" s="98"/>
      <c r="Z287" s="98"/>
      <c r="AA287" s="64" t="e">
        <f t="shared" ref="AA287:BE287" si="182">AA291+AA308+AA312</f>
        <v>#VALUE!</v>
      </c>
      <c r="AB287" s="64" t="e">
        <f t="shared" si="182"/>
        <v>#VALUE!</v>
      </c>
      <c r="AC287" s="64" t="e">
        <f t="shared" si="182"/>
        <v>#VALUE!</v>
      </c>
      <c r="AD287" s="64" t="e">
        <f t="shared" si="182"/>
        <v>#VALUE!</v>
      </c>
      <c r="AE287" s="64" t="e">
        <f t="shared" si="182"/>
        <v>#VALUE!</v>
      </c>
      <c r="AF287" s="64" t="e">
        <f t="shared" si="182"/>
        <v>#VALUE!</v>
      </c>
      <c r="AG287" s="64" t="e">
        <f t="shared" si="182"/>
        <v>#VALUE!</v>
      </c>
      <c r="AH287" s="64" t="e">
        <f t="shared" si="182"/>
        <v>#VALUE!</v>
      </c>
      <c r="AI287" s="64" t="e">
        <f t="shared" si="182"/>
        <v>#VALUE!</v>
      </c>
      <c r="AJ287" s="64" t="e">
        <f t="shared" si="182"/>
        <v>#VALUE!</v>
      </c>
      <c r="AK287" s="64" t="e">
        <f t="shared" si="182"/>
        <v>#VALUE!</v>
      </c>
      <c r="AL287" s="64" t="e">
        <f t="shared" si="182"/>
        <v>#VALUE!</v>
      </c>
      <c r="AM287" s="64" t="e">
        <f t="shared" si="182"/>
        <v>#VALUE!</v>
      </c>
      <c r="AN287" s="64" t="e">
        <f t="shared" si="182"/>
        <v>#VALUE!</v>
      </c>
      <c r="AO287" s="64" t="e">
        <f t="shared" si="182"/>
        <v>#VALUE!</v>
      </c>
      <c r="AP287" s="64" t="e">
        <f t="shared" si="182"/>
        <v>#VALUE!</v>
      </c>
      <c r="AQ287" s="64" t="e">
        <f t="shared" si="182"/>
        <v>#VALUE!</v>
      </c>
      <c r="AR287" s="64" t="e">
        <f t="shared" si="182"/>
        <v>#VALUE!</v>
      </c>
      <c r="AS287" s="64" t="e">
        <f t="shared" si="182"/>
        <v>#VALUE!</v>
      </c>
      <c r="AT287" s="64" t="e">
        <f t="shared" si="182"/>
        <v>#VALUE!</v>
      </c>
      <c r="AU287" s="64" t="e">
        <f t="shared" si="182"/>
        <v>#VALUE!</v>
      </c>
      <c r="AV287" s="64" t="e">
        <f t="shared" si="182"/>
        <v>#VALUE!</v>
      </c>
      <c r="AW287" s="64" t="e">
        <f t="shared" si="182"/>
        <v>#VALUE!</v>
      </c>
      <c r="AX287" s="64" t="e">
        <f t="shared" si="182"/>
        <v>#VALUE!</v>
      </c>
      <c r="AY287" s="64" t="e">
        <f t="shared" si="182"/>
        <v>#VALUE!</v>
      </c>
      <c r="AZ287" s="64" t="e">
        <f t="shared" si="182"/>
        <v>#VALUE!</v>
      </c>
      <c r="BA287" s="64" t="e">
        <f t="shared" si="182"/>
        <v>#VALUE!</v>
      </c>
      <c r="BB287" s="64" t="e">
        <f t="shared" si="182"/>
        <v>#VALUE!</v>
      </c>
      <c r="BC287" s="64" t="e">
        <f t="shared" si="182"/>
        <v>#VALUE!</v>
      </c>
      <c r="BD287" s="64" t="e">
        <f t="shared" si="182"/>
        <v>#VALUE!</v>
      </c>
      <c r="BE287" s="64" t="e">
        <f t="shared" si="182"/>
        <v>#VALUE!</v>
      </c>
      <c r="BF287" s="45" t="e">
        <f t="shared" ref="BF287:BF298" si="183">SUM(AA287:BE287)</f>
        <v>#VALUE!</v>
      </c>
      <c r="BG287" s="78" t="e">
        <f>BF287-SUMIFS($N$11:$N$124,$F$11:$F$124,$O$283)</f>
        <v>#VALUE!</v>
      </c>
    </row>
    <row r="288" spans="15:59" ht="14.4" hidden="1" customHeight="1" x14ac:dyDescent="0.3">
      <c r="O288" s="287"/>
      <c r="P288" s="288"/>
      <c r="Q288" s="289"/>
      <c r="R288" s="279" t="s">
        <v>72</v>
      </c>
      <c r="S288" s="280"/>
      <c r="T288" s="280"/>
      <c r="U288" s="280"/>
      <c r="V288" s="280"/>
      <c r="W288" s="280"/>
      <c r="X288" s="98"/>
      <c r="Y288" s="98"/>
      <c r="Z288" s="98"/>
      <c r="AA288" s="74" t="e">
        <f t="shared" ref="AA288:BE288" si="184">AA289+(AA290/2)</f>
        <v>#VALUE!</v>
      </c>
      <c r="AB288" s="74" t="e">
        <f t="shared" si="184"/>
        <v>#VALUE!</v>
      </c>
      <c r="AC288" s="74" t="e">
        <f t="shared" si="184"/>
        <v>#VALUE!</v>
      </c>
      <c r="AD288" s="74" t="e">
        <f t="shared" si="184"/>
        <v>#VALUE!</v>
      </c>
      <c r="AE288" s="74" t="e">
        <f t="shared" si="184"/>
        <v>#VALUE!</v>
      </c>
      <c r="AF288" s="74" t="e">
        <f t="shared" si="184"/>
        <v>#VALUE!</v>
      </c>
      <c r="AG288" s="74" t="e">
        <f t="shared" si="184"/>
        <v>#VALUE!</v>
      </c>
      <c r="AH288" s="74" t="e">
        <f t="shared" si="184"/>
        <v>#VALUE!</v>
      </c>
      <c r="AI288" s="74" t="e">
        <f t="shared" si="184"/>
        <v>#VALUE!</v>
      </c>
      <c r="AJ288" s="74" t="e">
        <f t="shared" si="184"/>
        <v>#VALUE!</v>
      </c>
      <c r="AK288" s="74" t="e">
        <f t="shared" si="184"/>
        <v>#VALUE!</v>
      </c>
      <c r="AL288" s="74" t="e">
        <f t="shared" si="184"/>
        <v>#VALUE!</v>
      </c>
      <c r="AM288" s="74" t="e">
        <f t="shared" si="184"/>
        <v>#VALUE!</v>
      </c>
      <c r="AN288" s="74" t="e">
        <f t="shared" si="184"/>
        <v>#VALUE!</v>
      </c>
      <c r="AO288" s="74" t="e">
        <f t="shared" si="184"/>
        <v>#VALUE!</v>
      </c>
      <c r="AP288" s="74" t="e">
        <f t="shared" si="184"/>
        <v>#VALUE!</v>
      </c>
      <c r="AQ288" s="74" t="e">
        <f t="shared" si="184"/>
        <v>#VALUE!</v>
      </c>
      <c r="AR288" s="74" t="e">
        <f t="shared" si="184"/>
        <v>#VALUE!</v>
      </c>
      <c r="AS288" s="74" t="e">
        <f t="shared" si="184"/>
        <v>#VALUE!</v>
      </c>
      <c r="AT288" s="74" t="e">
        <f t="shared" si="184"/>
        <v>#VALUE!</v>
      </c>
      <c r="AU288" s="74" t="e">
        <f t="shared" si="184"/>
        <v>#VALUE!</v>
      </c>
      <c r="AV288" s="74" t="e">
        <f t="shared" si="184"/>
        <v>#VALUE!</v>
      </c>
      <c r="AW288" s="74" t="e">
        <f t="shared" si="184"/>
        <v>#VALUE!</v>
      </c>
      <c r="AX288" s="74" t="e">
        <f t="shared" si="184"/>
        <v>#VALUE!</v>
      </c>
      <c r="AY288" s="74" t="e">
        <f t="shared" si="184"/>
        <v>#VALUE!</v>
      </c>
      <c r="AZ288" s="74" t="e">
        <f t="shared" si="184"/>
        <v>#VALUE!</v>
      </c>
      <c r="BA288" s="74" t="e">
        <f t="shared" si="184"/>
        <v>#VALUE!</v>
      </c>
      <c r="BB288" s="74" t="e">
        <f t="shared" si="184"/>
        <v>#VALUE!</v>
      </c>
      <c r="BC288" s="74" t="e">
        <f t="shared" si="184"/>
        <v>#VALUE!</v>
      </c>
      <c r="BD288" s="74" t="e">
        <f t="shared" si="184"/>
        <v>#VALUE!</v>
      </c>
      <c r="BE288" s="74" t="e">
        <f t="shared" si="184"/>
        <v>#VALUE!</v>
      </c>
      <c r="BF288" s="75" t="e">
        <f t="shared" si="183"/>
        <v>#VALUE!</v>
      </c>
    </row>
    <row r="289" spans="15:59" ht="14.4" hidden="1" customHeight="1" x14ac:dyDescent="0.3">
      <c r="O289" s="287"/>
      <c r="P289" s="288"/>
      <c r="Q289" s="289"/>
      <c r="R289" s="279" t="s">
        <v>74</v>
      </c>
      <c r="S289" s="280"/>
      <c r="T289" s="280"/>
      <c r="U289" s="280"/>
      <c r="V289" s="280"/>
      <c r="W289" s="280"/>
      <c r="X289" s="98"/>
      <c r="Y289" s="98"/>
      <c r="Z289" s="98"/>
      <c r="AA289" s="64" t="e">
        <f t="shared" ref="AA289:BE290" si="185">AA293+AA310+AA314</f>
        <v>#VALUE!</v>
      </c>
      <c r="AB289" s="64" t="e">
        <f t="shared" si="185"/>
        <v>#VALUE!</v>
      </c>
      <c r="AC289" s="64" t="e">
        <f t="shared" si="185"/>
        <v>#VALUE!</v>
      </c>
      <c r="AD289" s="64" t="e">
        <f t="shared" si="185"/>
        <v>#VALUE!</v>
      </c>
      <c r="AE289" s="64" t="e">
        <f t="shared" si="185"/>
        <v>#VALUE!</v>
      </c>
      <c r="AF289" s="64" t="e">
        <f t="shared" si="185"/>
        <v>#VALUE!</v>
      </c>
      <c r="AG289" s="64" t="e">
        <f t="shared" si="185"/>
        <v>#VALUE!</v>
      </c>
      <c r="AH289" s="64" t="e">
        <f t="shared" si="185"/>
        <v>#VALUE!</v>
      </c>
      <c r="AI289" s="64" t="e">
        <f t="shared" si="185"/>
        <v>#VALUE!</v>
      </c>
      <c r="AJ289" s="64" t="e">
        <f t="shared" si="185"/>
        <v>#VALUE!</v>
      </c>
      <c r="AK289" s="64" t="e">
        <f t="shared" si="185"/>
        <v>#VALUE!</v>
      </c>
      <c r="AL289" s="64" t="e">
        <f t="shared" si="185"/>
        <v>#VALUE!</v>
      </c>
      <c r="AM289" s="64" t="e">
        <f t="shared" si="185"/>
        <v>#VALUE!</v>
      </c>
      <c r="AN289" s="64" t="e">
        <f t="shared" si="185"/>
        <v>#VALUE!</v>
      </c>
      <c r="AO289" s="64" t="e">
        <f t="shared" si="185"/>
        <v>#VALUE!</v>
      </c>
      <c r="AP289" s="64" t="e">
        <f t="shared" si="185"/>
        <v>#VALUE!</v>
      </c>
      <c r="AQ289" s="64" t="e">
        <f t="shared" si="185"/>
        <v>#VALUE!</v>
      </c>
      <c r="AR289" s="64" t="e">
        <f t="shared" si="185"/>
        <v>#VALUE!</v>
      </c>
      <c r="AS289" s="64" t="e">
        <f t="shared" si="185"/>
        <v>#VALUE!</v>
      </c>
      <c r="AT289" s="64" t="e">
        <f t="shared" si="185"/>
        <v>#VALUE!</v>
      </c>
      <c r="AU289" s="64" t="e">
        <f t="shared" si="185"/>
        <v>#VALUE!</v>
      </c>
      <c r="AV289" s="64" t="e">
        <f t="shared" si="185"/>
        <v>#VALUE!</v>
      </c>
      <c r="AW289" s="64" t="e">
        <f t="shared" si="185"/>
        <v>#VALUE!</v>
      </c>
      <c r="AX289" s="64" t="e">
        <f t="shared" si="185"/>
        <v>#VALUE!</v>
      </c>
      <c r="AY289" s="64" t="e">
        <f t="shared" si="185"/>
        <v>#VALUE!</v>
      </c>
      <c r="AZ289" s="64" t="e">
        <f t="shared" si="185"/>
        <v>#VALUE!</v>
      </c>
      <c r="BA289" s="64" t="e">
        <f t="shared" si="185"/>
        <v>#VALUE!</v>
      </c>
      <c r="BB289" s="64" t="e">
        <f t="shared" si="185"/>
        <v>#VALUE!</v>
      </c>
      <c r="BC289" s="64" t="e">
        <f t="shared" si="185"/>
        <v>#VALUE!</v>
      </c>
      <c r="BD289" s="64" t="e">
        <f t="shared" si="185"/>
        <v>#VALUE!</v>
      </c>
      <c r="BE289" s="64" t="e">
        <f t="shared" si="185"/>
        <v>#VALUE!</v>
      </c>
      <c r="BF289" s="45" t="e">
        <f t="shared" si="183"/>
        <v>#VALUE!</v>
      </c>
    </row>
    <row r="290" spans="15:59" ht="14.4" hidden="1" customHeight="1" x14ac:dyDescent="0.3">
      <c r="O290" s="287"/>
      <c r="P290" s="288"/>
      <c r="Q290" s="289"/>
      <c r="R290" s="279" t="s">
        <v>76</v>
      </c>
      <c r="S290" s="280"/>
      <c r="T290" s="280"/>
      <c r="U290" s="280"/>
      <c r="V290" s="280"/>
      <c r="W290" s="280"/>
      <c r="X290" s="98"/>
      <c r="Y290" s="98"/>
      <c r="Z290" s="98"/>
      <c r="AA290" s="64" t="e">
        <f t="shared" si="185"/>
        <v>#VALUE!</v>
      </c>
      <c r="AB290" s="64" t="e">
        <f t="shared" si="185"/>
        <v>#VALUE!</v>
      </c>
      <c r="AC290" s="64" t="e">
        <f t="shared" si="185"/>
        <v>#VALUE!</v>
      </c>
      <c r="AD290" s="64" t="e">
        <f t="shared" si="185"/>
        <v>#VALUE!</v>
      </c>
      <c r="AE290" s="64" t="e">
        <f t="shared" si="185"/>
        <v>#VALUE!</v>
      </c>
      <c r="AF290" s="64" t="e">
        <f t="shared" si="185"/>
        <v>#VALUE!</v>
      </c>
      <c r="AG290" s="64" t="e">
        <f t="shared" si="185"/>
        <v>#VALUE!</v>
      </c>
      <c r="AH290" s="64" t="e">
        <f t="shared" si="185"/>
        <v>#VALUE!</v>
      </c>
      <c r="AI290" s="64" t="e">
        <f t="shared" si="185"/>
        <v>#VALUE!</v>
      </c>
      <c r="AJ290" s="64" t="e">
        <f t="shared" si="185"/>
        <v>#VALUE!</v>
      </c>
      <c r="AK290" s="64" t="e">
        <f t="shared" si="185"/>
        <v>#VALUE!</v>
      </c>
      <c r="AL290" s="64" t="e">
        <f t="shared" si="185"/>
        <v>#VALUE!</v>
      </c>
      <c r="AM290" s="64" t="e">
        <f t="shared" si="185"/>
        <v>#VALUE!</v>
      </c>
      <c r="AN290" s="64" t="e">
        <f t="shared" si="185"/>
        <v>#VALUE!</v>
      </c>
      <c r="AO290" s="64" t="e">
        <f t="shared" si="185"/>
        <v>#VALUE!</v>
      </c>
      <c r="AP290" s="64" t="e">
        <f t="shared" si="185"/>
        <v>#VALUE!</v>
      </c>
      <c r="AQ290" s="64" t="e">
        <f t="shared" si="185"/>
        <v>#VALUE!</v>
      </c>
      <c r="AR290" s="64" t="e">
        <f t="shared" si="185"/>
        <v>#VALUE!</v>
      </c>
      <c r="AS290" s="64" t="e">
        <f t="shared" si="185"/>
        <v>#VALUE!</v>
      </c>
      <c r="AT290" s="64" t="e">
        <f t="shared" si="185"/>
        <v>#VALUE!</v>
      </c>
      <c r="AU290" s="64" t="e">
        <f t="shared" si="185"/>
        <v>#VALUE!</v>
      </c>
      <c r="AV290" s="64" t="e">
        <f t="shared" si="185"/>
        <v>#VALUE!</v>
      </c>
      <c r="AW290" s="64" t="e">
        <f t="shared" si="185"/>
        <v>#VALUE!</v>
      </c>
      <c r="AX290" s="64" t="e">
        <f t="shared" si="185"/>
        <v>#VALUE!</v>
      </c>
      <c r="AY290" s="64" t="e">
        <f t="shared" si="185"/>
        <v>#VALUE!</v>
      </c>
      <c r="AZ290" s="64" t="e">
        <f t="shared" si="185"/>
        <v>#VALUE!</v>
      </c>
      <c r="BA290" s="64" t="e">
        <f t="shared" si="185"/>
        <v>#VALUE!</v>
      </c>
      <c r="BB290" s="64" t="e">
        <f t="shared" si="185"/>
        <v>#VALUE!</v>
      </c>
      <c r="BC290" s="64" t="e">
        <f t="shared" si="185"/>
        <v>#VALUE!</v>
      </c>
      <c r="BD290" s="64" t="e">
        <f t="shared" si="185"/>
        <v>#VALUE!</v>
      </c>
      <c r="BE290" s="64" t="e">
        <f t="shared" si="185"/>
        <v>#VALUE!</v>
      </c>
      <c r="BF290" s="45" t="e">
        <f t="shared" si="183"/>
        <v>#VALUE!</v>
      </c>
    </row>
    <row r="291" spans="15:59" ht="14.4" hidden="1" customHeight="1" x14ac:dyDescent="0.3">
      <c r="O291" s="287"/>
      <c r="P291" s="288"/>
      <c r="Q291" s="289"/>
      <c r="R291" s="279" t="s">
        <v>79</v>
      </c>
      <c r="S291" s="280"/>
      <c r="T291" s="280"/>
      <c r="U291" s="280"/>
      <c r="V291" s="280"/>
      <c r="W291" s="280"/>
      <c r="X291" s="98"/>
      <c r="Y291" s="98"/>
      <c r="Z291" s="98"/>
      <c r="AA291" s="64" t="e">
        <f t="shared" ref="AA291:BE291" si="186">COUNTIFS($F$11:$F$14,$O$283,AA11:AA34,"P")+COUNTIFS($F$11:$F$14,$O$283,AA11:AA34,"RP")+COUNTIFS($F$11:$F$14,$O$283,AA11:AA34,"T-RP")+COUNTIFS($F$11:$F$14,$O$283,AA11:AA34,"T")+COUNTIFS($F$11:$F$14,$O$283,AA11:AA34,"MU")+COUNTIFS($F$11:$F$14,$O$283,AA11:AA34,"T-MU")+COUNTIFS($F$11:$F$14,$O$283,AA11:AA34,"EL")+COUNTIFS($F$11:$F$14,$O$283,AA11:AA34,"T-EL")+COUNTIFS($F$11:$F$14,$O$283,AA11:AA34,"EL-MU")+COUNTIFS($F$11:$F$14,$O$283,AA11:AA34,"TR")+COUNTIFS($F$11:$F$14,$O$283,AA11:AA34,"TR-MU")+COUNTIFS($F$11:$F$14,$O$283,AA11:AA34,"TR-EL")+COUNTIFS($F$11:$F$14,$O$283,AA11:AA34,"TR-T")</f>
        <v>#VALUE!</v>
      </c>
      <c r="AB291" s="64" t="e">
        <f t="shared" si="186"/>
        <v>#VALUE!</v>
      </c>
      <c r="AC291" s="64" t="e">
        <f t="shared" si="186"/>
        <v>#VALUE!</v>
      </c>
      <c r="AD291" s="64" t="e">
        <f t="shared" si="186"/>
        <v>#VALUE!</v>
      </c>
      <c r="AE291" s="64" t="e">
        <f t="shared" si="186"/>
        <v>#VALUE!</v>
      </c>
      <c r="AF291" s="64" t="e">
        <f t="shared" si="186"/>
        <v>#VALUE!</v>
      </c>
      <c r="AG291" s="64" t="e">
        <f t="shared" si="186"/>
        <v>#VALUE!</v>
      </c>
      <c r="AH291" s="64" t="e">
        <f t="shared" si="186"/>
        <v>#VALUE!</v>
      </c>
      <c r="AI291" s="64" t="e">
        <f t="shared" si="186"/>
        <v>#VALUE!</v>
      </c>
      <c r="AJ291" s="64" t="e">
        <f t="shared" si="186"/>
        <v>#VALUE!</v>
      </c>
      <c r="AK291" s="64" t="e">
        <f t="shared" si="186"/>
        <v>#VALUE!</v>
      </c>
      <c r="AL291" s="64" t="e">
        <f t="shared" si="186"/>
        <v>#VALUE!</v>
      </c>
      <c r="AM291" s="64" t="e">
        <f t="shared" si="186"/>
        <v>#VALUE!</v>
      </c>
      <c r="AN291" s="64" t="e">
        <f t="shared" si="186"/>
        <v>#VALUE!</v>
      </c>
      <c r="AO291" s="64" t="e">
        <f t="shared" si="186"/>
        <v>#VALUE!</v>
      </c>
      <c r="AP291" s="64" t="e">
        <f t="shared" si="186"/>
        <v>#VALUE!</v>
      </c>
      <c r="AQ291" s="64" t="e">
        <f t="shared" si="186"/>
        <v>#VALUE!</v>
      </c>
      <c r="AR291" s="64" t="e">
        <f t="shared" si="186"/>
        <v>#VALUE!</v>
      </c>
      <c r="AS291" s="64" t="e">
        <f t="shared" si="186"/>
        <v>#VALUE!</v>
      </c>
      <c r="AT291" s="64" t="e">
        <f t="shared" si="186"/>
        <v>#VALUE!</v>
      </c>
      <c r="AU291" s="64" t="e">
        <f t="shared" si="186"/>
        <v>#VALUE!</v>
      </c>
      <c r="AV291" s="64" t="e">
        <f t="shared" si="186"/>
        <v>#VALUE!</v>
      </c>
      <c r="AW291" s="64" t="e">
        <f t="shared" si="186"/>
        <v>#VALUE!</v>
      </c>
      <c r="AX291" s="64" t="e">
        <f t="shared" si="186"/>
        <v>#VALUE!</v>
      </c>
      <c r="AY291" s="64" t="e">
        <f t="shared" si="186"/>
        <v>#VALUE!</v>
      </c>
      <c r="AZ291" s="64" t="e">
        <f t="shared" si="186"/>
        <v>#VALUE!</v>
      </c>
      <c r="BA291" s="64" t="e">
        <f t="shared" si="186"/>
        <v>#VALUE!</v>
      </c>
      <c r="BB291" s="64" t="e">
        <f t="shared" si="186"/>
        <v>#VALUE!</v>
      </c>
      <c r="BC291" s="64" t="e">
        <f t="shared" si="186"/>
        <v>#VALUE!</v>
      </c>
      <c r="BD291" s="64" t="e">
        <f t="shared" si="186"/>
        <v>#VALUE!</v>
      </c>
      <c r="BE291" s="64" t="e">
        <f t="shared" si="186"/>
        <v>#VALUE!</v>
      </c>
      <c r="BF291" s="45" t="e">
        <f t="shared" si="183"/>
        <v>#VALUE!</v>
      </c>
      <c r="BG291" s="78" t="e">
        <f>BF291-SUMIFS($O$11:$O$124,$F$11:$F$124,$O$283)</f>
        <v>#VALUE!</v>
      </c>
    </row>
    <row r="292" spans="15:59" ht="14.4" hidden="1" customHeight="1" x14ac:dyDescent="0.3">
      <c r="O292" s="287"/>
      <c r="P292" s="288"/>
      <c r="Q292" s="289"/>
      <c r="R292" s="279" t="s">
        <v>81</v>
      </c>
      <c r="S292" s="280"/>
      <c r="T292" s="280"/>
      <c r="U292" s="280"/>
      <c r="V292" s="280"/>
      <c r="W292" s="280"/>
      <c r="X292" s="98"/>
      <c r="Y292" s="98"/>
      <c r="Z292" s="98"/>
      <c r="AA292" s="74" t="e">
        <f t="shared" ref="AA292:BE292" si="187">AA293+(AA294/2)</f>
        <v>#VALUE!</v>
      </c>
      <c r="AB292" s="74" t="e">
        <f t="shared" si="187"/>
        <v>#VALUE!</v>
      </c>
      <c r="AC292" s="74" t="e">
        <f t="shared" si="187"/>
        <v>#VALUE!</v>
      </c>
      <c r="AD292" s="74" t="e">
        <f t="shared" si="187"/>
        <v>#VALUE!</v>
      </c>
      <c r="AE292" s="74" t="e">
        <f t="shared" si="187"/>
        <v>#VALUE!</v>
      </c>
      <c r="AF292" s="74" t="e">
        <f t="shared" si="187"/>
        <v>#VALUE!</v>
      </c>
      <c r="AG292" s="74" t="e">
        <f t="shared" si="187"/>
        <v>#VALUE!</v>
      </c>
      <c r="AH292" s="74" t="e">
        <f t="shared" si="187"/>
        <v>#VALUE!</v>
      </c>
      <c r="AI292" s="74" t="e">
        <f t="shared" si="187"/>
        <v>#VALUE!</v>
      </c>
      <c r="AJ292" s="74" t="e">
        <f t="shared" si="187"/>
        <v>#VALUE!</v>
      </c>
      <c r="AK292" s="74" t="e">
        <f t="shared" si="187"/>
        <v>#VALUE!</v>
      </c>
      <c r="AL292" s="74" t="e">
        <f t="shared" si="187"/>
        <v>#VALUE!</v>
      </c>
      <c r="AM292" s="74" t="e">
        <f t="shared" si="187"/>
        <v>#VALUE!</v>
      </c>
      <c r="AN292" s="74" t="e">
        <f t="shared" si="187"/>
        <v>#VALUE!</v>
      </c>
      <c r="AO292" s="74" t="e">
        <f t="shared" si="187"/>
        <v>#VALUE!</v>
      </c>
      <c r="AP292" s="74" t="e">
        <f t="shared" si="187"/>
        <v>#VALUE!</v>
      </c>
      <c r="AQ292" s="74" t="e">
        <f t="shared" si="187"/>
        <v>#VALUE!</v>
      </c>
      <c r="AR292" s="74" t="e">
        <f t="shared" si="187"/>
        <v>#VALUE!</v>
      </c>
      <c r="AS292" s="74" t="e">
        <f t="shared" si="187"/>
        <v>#VALUE!</v>
      </c>
      <c r="AT292" s="74" t="e">
        <f t="shared" si="187"/>
        <v>#VALUE!</v>
      </c>
      <c r="AU292" s="74" t="e">
        <f t="shared" si="187"/>
        <v>#VALUE!</v>
      </c>
      <c r="AV292" s="74" t="e">
        <f t="shared" si="187"/>
        <v>#VALUE!</v>
      </c>
      <c r="AW292" s="74" t="e">
        <f t="shared" si="187"/>
        <v>#VALUE!</v>
      </c>
      <c r="AX292" s="74" t="e">
        <f t="shared" si="187"/>
        <v>#VALUE!</v>
      </c>
      <c r="AY292" s="74" t="e">
        <f t="shared" si="187"/>
        <v>#VALUE!</v>
      </c>
      <c r="AZ292" s="74" t="e">
        <f t="shared" si="187"/>
        <v>#VALUE!</v>
      </c>
      <c r="BA292" s="74" t="e">
        <f t="shared" si="187"/>
        <v>#VALUE!</v>
      </c>
      <c r="BB292" s="74" t="e">
        <f t="shared" si="187"/>
        <v>#VALUE!</v>
      </c>
      <c r="BC292" s="74" t="e">
        <f t="shared" si="187"/>
        <v>#VALUE!</v>
      </c>
      <c r="BD292" s="74" t="e">
        <f t="shared" si="187"/>
        <v>#VALUE!</v>
      </c>
      <c r="BE292" s="74" t="e">
        <f t="shared" si="187"/>
        <v>#VALUE!</v>
      </c>
      <c r="BF292" s="75" t="e">
        <f t="shared" si="183"/>
        <v>#VALUE!</v>
      </c>
    </row>
    <row r="293" spans="15:59" ht="14.4" hidden="1" customHeight="1" x14ac:dyDescent="0.3">
      <c r="O293" s="287"/>
      <c r="P293" s="288"/>
      <c r="Q293" s="289"/>
      <c r="R293" s="279" t="s">
        <v>15</v>
      </c>
      <c r="S293" s="280"/>
      <c r="T293" s="280"/>
      <c r="U293" s="280"/>
      <c r="V293" s="280"/>
      <c r="W293" s="280"/>
      <c r="X293" s="98"/>
      <c r="Y293" s="98"/>
      <c r="Z293" s="98"/>
      <c r="AA293" s="64" t="e">
        <f t="shared" ref="AA293:BE293" si="188">COUNTIFS($F$11:$F$14,$O$283,$L$11:$L$14,"FT",AA$11:AA$34,"P")+COUNTIFS($F$11:$F$14,$O$283,$L$11:$L$14,"FT",AA$11:AA$34,"RP")+COUNTIFS($F$11:$F$14,$O$283,$L$11:$L$14,"FT",AA$11:AA$34,"T-RP")+COUNTIFS($F$11:$F$14,$O$283,$L$11:$L$14,"FT",AA$11:AA$34,"T")+COUNTIFS($F$11:$F$14,$O$283,$L$11:$L$14,"FT",AA$11:AA$34,"MU")+COUNTIFS($F$11:$F$14,$O$283,$L$11:$L$14,"FT",AA$11:AA$34,"T-MU")+COUNTIFS($F$11:$F$14,$O$283,$L$11:$L$14,"FT",AA$11:AA$34,"EL")+COUNTIFS($F$11:$F$14,$O$283,$L$11:$L$14,"FT",AA$11:AA$34,"T-EL")+COUNTIFS($F$11:$F$14,$O$283,$L$11:$L$14,"FT",AA$11:AA$34,"EL-MU")+COUNTIFS($F$11:$F$14,$O$283,$L$11:$L$14,"FT",AA$11:AA$34,"TR")+COUNTIFS($F$11:$F$14,$O$283,$L$11:$L$14,"FT",AA$11:AA$34,"TR-MU")+COUNTIFS($F$11:$F$14,$O$283,$L$11:$L$14,"FT",AA$11:AA$34,"TR-EL")+COUNTIFS($F$11:$F$14,$O$283,$L$11:$L$14,"FT",AA$11:AA$34,"TR-T")</f>
        <v>#VALUE!</v>
      </c>
      <c r="AB293" s="64" t="e">
        <f t="shared" si="188"/>
        <v>#VALUE!</v>
      </c>
      <c r="AC293" s="64" t="e">
        <f t="shared" si="188"/>
        <v>#VALUE!</v>
      </c>
      <c r="AD293" s="64" t="e">
        <f t="shared" si="188"/>
        <v>#VALUE!</v>
      </c>
      <c r="AE293" s="64" t="e">
        <f t="shared" si="188"/>
        <v>#VALUE!</v>
      </c>
      <c r="AF293" s="64" t="e">
        <f t="shared" si="188"/>
        <v>#VALUE!</v>
      </c>
      <c r="AG293" s="64" t="e">
        <f t="shared" si="188"/>
        <v>#VALUE!</v>
      </c>
      <c r="AH293" s="64" t="e">
        <f t="shared" si="188"/>
        <v>#VALUE!</v>
      </c>
      <c r="AI293" s="64" t="e">
        <f t="shared" si="188"/>
        <v>#VALUE!</v>
      </c>
      <c r="AJ293" s="64" t="e">
        <f t="shared" si="188"/>
        <v>#VALUE!</v>
      </c>
      <c r="AK293" s="64" t="e">
        <f t="shared" si="188"/>
        <v>#VALUE!</v>
      </c>
      <c r="AL293" s="64" t="e">
        <f t="shared" si="188"/>
        <v>#VALUE!</v>
      </c>
      <c r="AM293" s="64" t="e">
        <f t="shared" si="188"/>
        <v>#VALUE!</v>
      </c>
      <c r="AN293" s="64" t="e">
        <f t="shared" si="188"/>
        <v>#VALUE!</v>
      </c>
      <c r="AO293" s="64" t="e">
        <f t="shared" si="188"/>
        <v>#VALUE!</v>
      </c>
      <c r="AP293" s="64" t="e">
        <f t="shared" si="188"/>
        <v>#VALUE!</v>
      </c>
      <c r="AQ293" s="64" t="e">
        <f t="shared" si="188"/>
        <v>#VALUE!</v>
      </c>
      <c r="AR293" s="64" t="e">
        <f t="shared" si="188"/>
        <v>#VALUE!</v>
      </c>
      <c r="AS293" s="64" t="e">
        <f t="shared" si="188"/>
        <v>#VALUE!</v>
      </c>
      <c r="AT293" s="64" t="e">
        <f t="shared" si="188"/>
        <v>#VALUE!</v>
      </c>
      <c r="AU293" s="64" t="e">
        <f t="shared" si="188"/>
        <v>#VALUE!</v>
      </c>
      <c r="AV293" s="64" t="e">
        <f t="shared" si="188"/>
        <v>#VALUE!</v>
      </c>
      <c r="AW293" s="64" t="e">
        <f t="shared" si="188"/>
        <v>#VALUE!</v>
      </c>
      <c r="AX293" s="64" t="e">
        <f t="shared" si="188"/>
        <v>#VALUE!</v>
      </c>
      <c r="AY293" s="64" t="e">
        <f t="shared" si="188"/>
        <v>#VALUE!</v>
      </c>
      <c r="AZ293" s="64" t="e">
        <f t="shared" si="188"/>
        <v>#VALUE!</v>
      </c>
      <c r="BA293" s="64" t="e">
        <f t="shared" si="188"/>
        <v>#VALUE!</v>
      </c>
      <c r="BB293" s="64" t="e">
        <f t="shared" si="188"/>
        <v>#VALUE!</v>
      </c>
      <c r="BC293" s="64" t="e">
        <f t="shared" si="188"/>
        <v>#VALUE!</v>
      </c>
      <c r="BD293" s="64" t="e">
        <f t="shared" si="188"/>
        <v>#VALUE!</v>
      </c>
      <c r="BE293" s="64" t="e">
        <f t="shared" si="188"/>
        <v>#VALUE!</v>
      </c>
      <c r="BF293" s="45" t="e">
        <f t="shared" si="183"/>
        <v>#VALUE!</v>
      </c>
    </row>
    <row r="294" spans="15:59" ht="14.4" hidden="1" customHeight="1" x14ac:dyDescent="0.3">
      <c r="O294" s="287"/>
      <c r="P294" s="288"/>
      <c r="Q294" s="289"/>
      <c r="R294" s="279" t="s">
        <v>84</v>
      </c>
      <c r="S294" s="280"/>
      <c r="T294" s="280"/>
      <c r="U294" s="280"/>
      <c r="V294" s="280"/>
      <c r="W294" s="280"/>
      <c r="X294" s="98"/>
      <c r="Y294" s="98"/>
      <c r="Z294" s="98"/>
      <c r="AA294" s="64" t="e">
        <f t="shared" ref="AA294:BE294" si="189">COUNTIFS($F$11:$F$14,$O$283,$L$11:$L$14,"HT",AA$11:AA$34,"P")+COUNTIFS($F$11:$F$14,$O$283,$L$11:$L$14,"HT",AA$11:AA$34,"RP")+COUNTIFS($F$11:$F$14,$O$283,$L$11:$L$14,"HT",AA$11:AA$34,"T-RP")+COUNTIFS($F$11:$F$14,$O$283,$L$11:$L$14,"HT",AA$11:AA$34,"T")+COUNTIFS($F$11:$F$14,$O$283,$L$11:$L$14,"HT",AA$11:AA$34,"MU")+COUNTIFS($F$11:$F$14,$O$283,$L$11:$L$14,"HT",AA$11:AA$34,"T-MU")+COUNTIFS($F$11:$F$14,$O$283,$L$11:$L$14,"HT",AA$11:AA$34,"EL")+COUNTIFS($F$11:$F$14,$O$283,$L$11:$L$14,"HT",AA$11:AA$34,"T-EL")+COUNTIFS($F$11:$F$14,$O$283,$L$11:$L$14,"HT",AA$11:AA$34,"EL-MU")+COUNTIFS($F$11:$F$14,$O$283,$L$11:$L$14,"HT",AA$11:AA$34,"TR")+COUNTIFS($F$11:$F$14,$O$283,$L$11:$L$14,"HT",AA$11:AA$34,"TR-MU")+COUNTIFS($F$11:$F$14,$O$283,$L$11:$L$14,"HT",AA$11:AA$34,"TR-EL")+COUNTIFS($F$11:$F$14,$O$283,$L$11:$L$14,"HT",AA$11:AA$34,"TR-T")</f>
        <v>#VALUE!</v>
      </c>
      <c r="AB294" s="64" t="e">
        <f t="shared" si="189"/>
        <v>#VALUE!</v>
      </c>
      <c r="AC294" s="64" t="e">
        <f t="shared" si="189"/>
        <v>#VALUE!</v>
      </c>
      <c r="AD294" s="64" t="e">
        <f t="shared" si="189"/>
        <v>#VALUE!</v>
      </c>
      <c r="AE294" s="64" t="e">
        <f t="shared" si="189"/>
        <v>#VALUE!</v>
      </c>
      <c r="AF294" s="64" t="e">
        <f t="shared" si="189"/>
        <v>#VALUE!</v>
      </c>
      <c r="AG294" s="64" t="e">
        <f t="shared" si="189"/>
        <v>#VALUE!</v>
      </c>
      <c r="AH294" s="64" t="e">
        <f t="shared" si="189"/>
        <v>#VALUE!</v>
      </c>
      <c r="AI294" s="64" t="e">
        <f t="shared" si="189"/>
        <v>#VALUE!</v>
      </c>
      <c r="AJ294" s="64" t="e">
        <f t="shared" si="189"/>
        <v>#VALUE!</v>
      </c>
      <c r="AK294" s="64" t="e">
        <f t="shared" si="189"/>
        <v>#VALUE!</v>
      </c>
      <c r="AL294" s="64" t="e">
        <f t="shared" si="189"/>
        <v>#VALUE!</v>
      </c>
      <c r="AM294" s="64" t="e">
        <f t="shared" si="189"/>
        <v>#VALUE!</v>
      </c>
      <c r="AN294" s="64" t="e">
        <f t="shared" si="189"/>
        <v>#VALUE!</v>
      </c>
      <c r="AO294" s="64" t="e">
        <f t="shared" si="189"/>
        <v>#VALUE!</v>
      </c>
      <c r="AP294" s="64" t="e">
        <f t="shared" si="189"/>
        <v>#VALUE!</v>
      </c>
      <c r="AQ294" s="64" t="e">
        <f t="shared" si="189"/>
        <v>#VALUE!</v>
      </c>
      <c r="AR294" s="64" t="e">
        <f t="shared" si="189"/>
        <v>#VALUE!</v>
      </c>
      <c r="AS294" s="64" t="e">
        <f t="shared" si="189"/>
        <v>#VALUE!</v>
      </c>
      <c r="AT294" s="64" t="e">
        <f t="shared" si="189"/>
        <v>#VALUE!</v>
      </c>
      <c r="AU294" s="64" t="e">
        <f t="shared" si="189"/>
        <v>#VALUE!</v>
      </c>
      <c r="AV294" s="64" t="e">
        <f t="shared" si="189"/>
        <v>#VALUE!</v>
      </c>
      <c r="AW294" s="64" t="e">
        <f t="shared" si="189"/>
        <v>#VALUE!</v>
      </c>
      <c r="AX294" s="64" t="e">
        <f t="shared" si="189"/>
        <v>#VALUE!</v>
      </c>
      <c r="AY294" s="64" t="e">
        <f t="shared" si="189"/>
        <v>#VALUE!</v>
      </c>
      <c r="AZ294" s="64" t="e">
        <f t="shared" si="189"/>
        <v>#VALUE!</v>
      </c>
      <c r="BA294" s="64" t="e">
        <f t="shared" si="189"/>
        <v>#VALUE!</v>
      </c>
      <c r="BB294" s="64" t="e">
        <f t="shared" si="189"/>
        <v>#VALUE!</v>
      </c>
      <c r="BC294" s="64" t="e">
        <f t="shared" si="189"/>
        <v>#VALUE!</v>
      </c>
      <c r="BD294" s="64" t="e">
        <f t="shared" si="189"/>
        <v>#VALUE!</v>
      </c>
      <c r="BE294" s="64" t="e">
        <f t="shared" si="189"/>
        <v>#VALUE!</v>
      </c>
      <c r="BF294" s="45" t="e">
        <f t="shared" si="183"/>
        <v>#VALUE!</v>
      </c>
    </row>
    <row r="295" spans="15:59" ht="14.4" hidden="1" customHeight="1" x14ac:dyDescent="0.3">
      <c r="O295" s="287"/>
      <c r="P295" s="288"/>
      <c r="Q295" s="289"/>
      <c r="R295" s="279" t="s">
        <v>87</v>
      </c>
      <c r="S295" s="280"/>
      <c r="T295" s="280"/>
      <c r="U295" s="280"/>
      <c r="V295" s="280"/>
      <c r="W295" s="280"/>
      <c r="X295" s="98"/>
      <c r="Y295" s="98"/>
      <c r="Z295" s="98"/>
      <c r="AA295" s="64" t="e">
        <f t="shared" ref="AA295:BE295" si="190">COUNTIFS($F$11:$F$14,$O$283,AA$11:AA$34,"OFF")+COUNTIFS($F$11:$F$14,$O$283,AA$11:AA$34,"TR-OFF")</f>
        <v>#VALUE!</v>
      </c>
      <c r="AB295" s="64" t="e">
        <f t="shared" si="190"/>
        <v>#VALUE!</v>
      </c>
      <c r="AC295" s="64" t="e">
        <f t="shared" si="190"/>
        <v>#VALUE!</v>
      </c>
      <c r="AD295" s="64" t="e">
        <f t="shared" si="190"/>
        <v>#VALUE!</v>
      </c>
      <c r="AE295" s="64" t="e">
        <f t="shared" si="190"/>
        <v>#VALUE!</v>
      </c>
      <c r="AF295" s="64" t="e">
        <f t="shared" si="190"/>
        <v>#VALUE!</v>
      </c>
      <c r="AG295" s="64" t="e">
        <f t="shared" si="190"/>
        <v>#VALUE!</v>
      </c>
      <c r="AH295" s="64" t="e">
        <f t="shared" si="190"/>
        <v>#VALUE!</v>
      </c>
      <c r="AI295" s="64" t="e">
        <f t="shared" si="190"/>
        <v>#VALUE!</v>
      </c>
      <c r="AJ295" s="64" t="e">
        <f t="shared" si="190"/>
        <v>#VALUE!</v>
      </c>
      <c r="AK295" s="64" t="e">
        <f t="shared" si="190"/>
        <v>#VALUE!</v>
      </c>
      <c r="AL295" s="64" t="e">
        <f t="shared" si="190"/>
        <v>#VALUE!</v>
      </c>
      <c r="AM295" s="64" t="e">
        <f t="shared" si="190"/>
        <v>#VALUE!</v>
      </c>
      <c r="AN295" s="64" t="e">
        <f t="shared" si="190"/>
        <v>#VALUE!</v>
      </c>
      <c r="AO295" s="64" t="e">
        <f t="shared" si="190"/>
        <v>#VALUE!</v>
      </c>
      <c r="AP295" s="64" t="e">
        <f t="shared" si="190"/>
        <v>#VALUE!</v>
      </c>
      <c r="AQ295" s="64" t="e">
        <f t="shared" si="190"/>
        <v>#VALUE!</v>
      </c>
      <c r="AR295" s="64" t="e">
        <f t="shared" si="190"/>
        <v>#VALUE!</v>
      </c>
      <c r="AS295" s="64" t="e">
        <f t="shared" si="190"/>
        <v>#VALUE!</v>
      </c>
      <c r="AT295" s="64" t="e">
        <f t="shared" si="190"/>
        <v>#VALUE!</v>
      </c>
      <c r="AU295" s="64" t="e">
        <f t="shared" si="190"/>
        <v>#VALUE!</v>
      </c>
      <c r="AV295" s="64" t="e">
        <f t="shared" si="190"/>
        <v>#VALUE!</v>
      </c>
      <c r="AW295" s="64" t="e">
        <f t="shared" si="190"/>
        <v>#VALUE!</v>
      </c>
      <c r="AX295" s="64" t="e">
        <f t="shared" si="190"/>
        <v>#VALUE!</v>
      </c>
      <c r="AY295" s="64" t="e">
        <f t="shared" si="190"/>
        <v>#VALUE!</v>
      </c>
      <c r="AZ295" s="64" t="e">
        <f t="shared" si="190"/>
        <v>#VALUE!</v>
      </c>
      <c r="BA295" s="64" t="e">
        <f t="shared" si="190"/>
        <v>#VALUE!</v>
      </c>
      <c r="BB295" s="64" t="e">
        <f t="shared" si="190"/>
        <v>#VALUE!</v>
      </c>
      <c r="BC295" s="64" t="e">
        <f t="shared" si="190"/>
        <v>#VALUE!</v>
      </c>
      <c r="BD295" s="64" t="e">
        <f t="shared" si="190"/>
        <v>#VALUE!</v>
      </c>
      <c r="BE295" s="64" t="e">
        <f t="shared" si="190"/>
        <v>#VALUE!</v>
      </c>
      <c r="BF295" s="45" t="e">
        <f t="shared" si="183"/>
        <v>#VALUE!</v>
      </c>
      <c r="BG295" s="78" t="e">
        <f>BF295-SUMIFS($Q$11:$Q$124,$F$11:$F$124,$O$283)</f>
        <v>#VALUE!</v>
      </c>
    </row>
    <row r="296" spans="15:59" ht="14.4" hidden="1" customHeight="1" x14ac:dyDescent="0.3">
      <c r="O296" s="287"/>
      <c r="P296" s="288"/>
      <c r="Q296" s="289"/>
      <c r="R296" s="279" t="s">
        <v>90</v>
      </c>
      <c r="S296" s="280"/>
      <c r="T296" s="280"/>
      <c r="U296" s="280"/>
      <c r="V296" s="280"/>
      <c r="W296" s="280"/>
      <c r="X296" s="98"/>
      <c r="Y296" s="98"/>
      <c r="Z296" s="98"/>
      <c r="AA296" s="74" t="e">
        <f t="shared" ref="AA296:BE296" si="191">AA297+(AA298/2)</f>
        <v>#VALUE!</v>
      </c>
      <c r="AB296" s="74" t="e">
        <f t="shared" si="191"/>
        <v>#VALUE!</v>
      </c>
      <c r="AC296" s="74" t="e">
        <f t="shared" si="191"/>
        <v>#VALUE!</v>
      </c>
      <c r="AD296" s="74" t="e">
        <f t="shared" si="191"/>
        <v>#VALUE!</v>
      </c>
      <c r="AE296" s="74" t="e">
        <f t="shared" si="191"/>
        <v>#VALUE!</v>
      </c>
      <c r="AF296" s="74" t="e">
        <f t="shared" si="191"/>
        <v>#VALUE!</v>
      </c>
      <c r="AG296" s="74" t="e">
        <f t="shared" si="191"/>
        <v>#VALUE!</v>
      </c>
      <c r="AH296" s="74" t="e">
        <f t="shared" si="191"/>
        <v>#VALUE!</v>
      </c>
      <c r="AI296" s="74" t="e">
        <f t="shared" si="191"/>
        <v>#VALUE!</v>
      </c>
      <c r="AJ296" s="74" t="e">
        <f t="shared" si="191"/>
        <v>#VALUE!</v>
      </c>
      <c r="AK296" s="74" t="e">
        <f t="shared" si="191"/>
        <v>#VALUE!</v>
      </c>
      <c r="AL296" s="74" t="e">
        <f t="shared" si="191"/>
        <v>#VALUE!</v>
      </c>
      <c r="AM296" s="74" t="e">
        <f t="shared" si="191"/>
        <v>#VALUE!</v>
      </c>
      <c r="AN296" s="74" t="e">
        <f t="shared" si="191"/>
        <v>#VALUE!</v>
      </c>
      <c r="AO296" s="74" t="e">
        <f t="shared" si="191"/>
        <v>#VALUE!</v>
      </c>
      <c r="AP296" s="74" t="e">
        <f t="shared" si="191"/>
        <v>#VALUE!</v>
      </c>
      <c r="AQ296" s="74" t="e">
        <f t="shared" si="191"/>
        <v>#VALUE!</v>
      </c>
      <c r="AR296" s="74" t="e">
        <f t="shared" si="191"/>
        <v>#VALUE!</v>
      </c>
      <c r="AS296" s="74" t="e">
        <f t="shared" si="191"/>
        <v>#VALUE!</v>
      </c>
      <c r="AT296" s="74" t="e">
        <f t="shared" si="191"/>
        <v>#VALUE!</v>
      </c>
      <c r="AU296" s="74" t="e">
        <f t="shared" si="191"/>
        <v>#VALUE!</v>
      </c>
      <c r="AV296" s="74" t="e">
        <f t="shared" si="191"/>
        <v>#VALUE!</v>
      </c>
      <c r="AW296" s="74" t="e">
        <f t="shared" si="191"/>
        <v>#VALUE!</v>
      </c>
      <c r="AX296" s="74" t="e">
        <f t="shared" si="191"/>
        <v>#VALUE!</v>
      </c>
      <c r="AY296" s="74" t="e">
        <f t="shared" si="191"/>
        <v>#VALUE!</v>
      </c>
      <c r="AZ296" s="74" t="e">
        <f t="shared" si="191"/>
        <v>#VALUE!</v>
      </c>
      <c r="BA296" s="74" t="e">
        <f t="shared" si="191"/>
        <v>#VALUE!</v>
      </c>
      <c r="BB296" s="74" t="e">
        <f t="shared" si="191"/>
        <v>#VALUE!</v>
      </c>
      <c r="BC296" s="74" t="e">
        <f t="shared" si="191"/>
        <v>#VALUE!</v>
      </c>
      <c r="BD296" s="74" t="e">
        <f t="shared" si="191"/>
        <v>#VALUE!</v>
      </c>
      <c r="BE296" s="74" t="e">
        <f t="shared" si="191"/>
        <v>#VALUE!</v>
      </c>
      <c r="BF296" s="75" t="e">
        <f t="shared" si="183"/>
        <v>#VALUE!</v>
      </c>
    </row>
    <row r="297" spans="15:59" ht="14.4" hidden="1" customHeight="1" x14ac:dyDescent="0.3">
      <c r="O297" s="287"/>
      <c r="P297" s="288"/>
      <c r="Q297" s="289"/>
      <c r="R297" s="279" t="s">
        <v>31</v>
      </c>
      <c r="S297" s="280"/>
      <c r="T297" s="280"/>
      <c r="U297" s="280"/>
      <c r="V297" s="280"/>
      <c r="W297" s="280"/>
      <c r="X297" s="98"/>
      <c r="Y297" s="98"/>
      <c r="Z297" s="98"/>
      <c r="AA297" s="64" t="e">
        <f t="shared" ref="AA297:BE297" si="192">COUNTIFS($F$11:$F$14,$O$283,$L$11:$L$14,"FT",AA$11:AA$34,"OFF")+COUNTIFS($F$11:$F$14,$O$283,$L$11:$L$14,"FT",AA$11:AA$34,"TR-OFF")</f>
        <v>#VALUE!</v>
      </c>
      <c r="AB297" s="64" t="e">
        <f t="shared" si="192"/>
        <v>#VALUE!</v>
      </c>
      <c r="AC297" s="64" t="e">
        <f t="shared" si="192"/>
        <v>#VALUE!</v>
      </c>
      <c r="AD297" s="64" t="e">
        <f t="shared" si="192"/>
        <v>#VALUE!</v>
      </c>
      <c r="AE297" s="64" t="e">
        <f t="shared" si="192"/>
        <v>#VALUE!</v>
      </c>
      <c r="AF297" s="64" t="e">
        <f t="shared" si="192"/>
        <v>#VALUE!</v>
      </c>
      <c r="AG297" s="64" t="e">
        <f t="shared" si="192"/>
        <v>#VALUE!</v>
      </c>
      <c r="AH297" s="64" t="e">
        <f t="shared" si="192"/>
        <v>#VALUE!</v>
      </c>
      <c r="AI297" s="64" t="e">
        <f t="shared" si="192"/>
        <v>#VALUE!</v>
      </c>
      <c r="AJ297" s="64" t="e">
        <f t="shared" si="192"/>
        <v>#VALUE!</v>
      </c>
      <c r="AK297" s="64" t="e">
        <f t="shared" si="192"/>
        <v>#VALUE!</v>
      </c>
      <c r="AL297" s="64" t="e">
        <f t="shared" si="192"/>
        <v>#VALUE!</v>
      </c>
      <c r="AM297" s="64" t="e">
        <f t="shared" si="192"/>
        <v>#VALUE!</v>
      </c>
      <c r="AN297" s="64" t="e">
        <f t="shared" si="192"/>
        <v>#VALUE!</v>
      </c>
      <c r="AO297" s="64" t="e">
        <f t="shared" si="192"/>
        <v>#VALUE!</v>
      </c>
      <c r="AP297" s="64" t="e">
        <f t="shared" si="192"/>
        <v>#VALUE!</v>
      </c>
      <c r="AQ297" s="64" t="e">
        <f t="shared" si="192"/>
        <v>#VALUE!</v>
      </c>
      <c r="AR297" s="64" t="e">
        <f t="shared" si="192"/>
        <v>#VALUE!</v>
      </c>
      <c r="AS297" s="64" t="e">
        <f t="shared" si="192"/>
        <v>#VALUE!</v>
      </c>
      <c r="AT297" s="64" t="e">
        <f t="shared" si="192"/>
        <v>#VALUE!</v>
      </c>
      <c r="AU297" s="64" t="e">
        <f t="shared" si="192"/>
        <v>#VALUE!</v>
      </c>
      <c r="AV297" s="64" t="e">
        <f t="shared" si="192"/>
        <v>#VALUE!</v>
      </c>
      <c r="AW297" s="64" t="e">
        <f t="shared" si="192"/>
        <v>#VALUE!</v>
      </c>
      <c r="AX297" s="64" t="e">
        <f t="shared" si="192"/>
        <v>#VALUE!</v>
      </c>
      <c r="AY297" s="64" t="e">
        <f t="shared" si="192"/>
        <v>#VALUE!</v>
      </c>
      <c r="AZ297" s="64" t="e">
        <f t="shared" si="192"/>
        <v>#VALUE!</v>
      </c>
      <c r="BA297" s="64" t="e">
        <f t="shared" si="192"/>
        <v>#VALUE!</v>
      </c>
      <c r="BB297" s="64" t="e">
        <f t="shared" si="192"/>
        <v>#VALUE!</v>
      </c>
      <c r="BC297" s="64" t="e">
        <f t="shared" si="192"/>
        <v>#VALUE!</v>
      </c>
      <c r="BD297" s="64" t="e">
        <f t="shared" si="192"/>
        <v>#VALUE!</v>
      </c>
      <c r="BE297" s="64" t="e">
        <f t="shared" si="192"/>
        <v>#VALUE!</v>
      </c>
      <c r="BF297" s="45" t="e">
        <f t="shared" si="183"/>
        <v>#VALUE!</v>
      </c>
    </row>
    <row r="298" spans="15:59" ht="14.4" hidden="1" customHeight="1" x14ac:dyDescent="0.3">
      <c r="O298" s="287"/>
      <c r="P298" s="288"/>
      <c r="Q298" s="289"/>
      <c r="R298" s="279" t="s">
        <v>95</v>
      </c>
      <c r="S298" s="280"/>
      <c r="T298" s="280"/>
      <c r="U298" s="280"/>
      <c r="V298" s="280"/>
      <c r="W298" s="280"/>
      <c r="X298" s="98"/>
      <c r="Y298" s="98"/>
      <c r="Z298" s="98"/>
      <c r="AA298" s="64" t="e">
        <f t="shared" ref="AA298:BE298" si="193">COUNTIFS($F$11:$F$14,$O$283,$L$11:$L$14,"HT",AA$11:AA$34,"OFF")+COUNTIFS($F$11:$F$14,$O$283,$L$11:$L$14,"HT",AA$11:AA$34,"TR-OFF")</f>
        <v>#VALUE!</v>
      </c>
      <c r="AB298" s="64" t="e">
        <f t="shared" si="193"/>
        <v>#VALUE!</v>
      </c>
      <c r="AC298" s="64" t="e">
        <f t="shared" si="193"/>
        <v>#VALUE!</v>
      </c>
      <c r="AD298" s="64" t="e">
        <f t="shared" si="193"/>
        <v>#VALUE!</v>
      </c>
      <c r="AE298" s="64" t="e">
        <f t="shared" si="193"/>
        <v>#VALUE!</v>
      </c>
      <c r="AF298" s="64" t="e">
        <f t="shared" si="193"/>
        <v>#VALUE!</v>
      </c>
      <c r="AG298" s="64" t="e">
        <f t="shared" si="193"/>
        <v>#VALUE!</v>
      </c>
      <c r="AH298" s="64" t="e">
        <f t="shared" si="193"/>
        <v>#VALUE!</v>
      </c>
      <c r="AI298" s="64" t="e">
        <f t="shared" si="193"/>
        <v>#VALUE!</v>
      </c>
      <c r="AJ298" s="64" t="e">
        <f t="shared" si="193"/>
        <v>#VALUE!</v>
      </c>
      <c r="AK298" s="64" t="e">
        <f t="shared" si="193"/>
        <v>#VALUE!</v>
      </c>
      <c r="AL298" s="64" t="e">
        <f t="shared" si="193"/>
        <v>#VALUE!</v>
      </c>
      <c r="AM298" s="64" t="e">
        <f t="shared" si="193"/>
        <v>#VALUE!</v>
      </c>
      <c r="AN298" s="64" t="e">
        <f t="shared" si="193"/>
        <v>#VALUE!</v>
      </c>
      <c r="AO298" s="64" t="e">
        <f t="shared" si="193"/>
        <v>#VALUE!</v>
      </c>
      <c r="AP298" s="64" t="e">
        <f t="shared" si="193"/>
        <v>#VALUE!</v>
      </c>
      <c r="AQ298" s="64" t="e">
        <f t="shared" si="193"/>
        <v>#VALUE!</v>
      </c>
      <c r="AR298" s="64" t="e">
        <f t="shared" si="193"/>
        <v>#VALUE!</v>
      </c>
      <c r="AS298" s="64" t="e">
        <f t="shared" si="193"/>
        <v>#VALUE!</v>
      </c>
      <c r="AT298" s="64" t="e">
        <f t="shared" si="193"/>
        <v>#VALUE!</v>
      </c>
      <c r="AU298" s="64" t="e">
        <f t="shared" si="193"/>
        <v>#VALUE!</v>
      </c>
      <c r="AV298" s="64" t="e">
        <f t="shared" si="193"/>
        <v>#VALUE!</v>
      </c>
      <c r="AW298" s="64" t="e">
        <f t="shared" si="193"/>
        <v>#VALUE!</v>
      </c>
      <c r="AX298" s="64" t="e">
        <f t="shared" si="193"/>
        <v>#VALUE!</v>
      </c>
      <c r="AY298" s="64" t="e">
        <f t="shared" si="193"/>
        <v>#VALUE!</v>
      </c>
      <c r="AZ298" s="64" t="e">
        <f t="shared" si="193"/>
        <v>#VALUE!</v>
      </c>
      <c r="BA298" s="64" t="e">
        <f t="shared" si="193"/>
        <v>#VALUE!</v>
      </c>
      <c r="BB298" s="64" t="e">
        <f t="shared" si="193"/>
        <v>#VALUE!</v>
      </c>
      <c r="BC298" s="64" t="e">
        <f t="shared" si="193"/>
        <v>#VALUE!</v>
      </c>
      <c r="BD298" s="64" t="e">
        <f t="shared" si="193"/>
        <v>#VALUE!</v>
      </c>
      <c r="BE298" s="64" t="e">
        <f t="shared" si="193"/>
        <v>#VALUE!</v>
      </c>
      <c r="BF298" s="45" t="e">
        <f t="shared" si="183"/>
        <v>#VALUE!</v>
      </c>
    </row>
    <row r="299" spans="15:59" ht="14.4" hidden="1" customHeight="1" x14ac:dyDescent="0.3">
      <c r="O299" s="287"/>
      <c r="P299" s="288"/>
      <c r="Q299" s="289"/>
      <c r="R299" s="279" t="s">
        <v>98</v>
      </c>
      <c r="S299" s="280"/>
      <c r="T299" s="280"/>
      <c r="U299" s="280"/>
      <c r="V299" s="280"/>
      <c r="W299" s="280"/>
      <c r="X299" s="98"/>
      <c r="Y299" s="98"/>
      <c r="Z299" s="98"/>
      <c r="AA299" s="64" t="e">
        <f t="shared" ref="AA299:BE299" si="194">COUNTIFS($F$11:$F$14,$O$283,AA$11:AA$34,"TR")+COUNTIFS($F$11:$F$14,$O$283,AA$11:AA$34,"TR-T")+COUNTIFS($F$11:$F$14,$O$283,AA$11:AA$34,"TR-OFF")+COUNTIFS($F$11:$F$14,$O$283,AA$11:AA$34,"TR-AU")+COUNTIFS($F$11:$F$14,$O$283,AA$11:AA$34,"TR-UC")+COUNTIFS($F$11:$F$14,$O$283,AA$11:AA$34,"TR-U")+COUNTIFS($F$11:$F$14,$O$283,AA$11:AA$34,"TR-NCNS")+COUNTIFS($F$11:$F$14,$O$283,AA$11:AA$34,"TR-MU")+COUNTIFS($F$11:$F$14,$O$283,AA$11:AA$34,"TR-EL")</f>
        <v>#VALUE!</v>
      </c>
      <c r="AB299" s="64" t="e">
        <f t="shared" si="194"/>
        <v>#VALUE!</v>
      </c>
      <c r="AC299" s="64" t="e">
        <f t="shared" si="194"/>
        <v>#VALUE!</v>
      </c>
      <c r="AD299" s="64" t="e">
        <f t="shared" si="194"/>
        <v>#VALUE!</v>
      </c>
      <c r="AE299" s="64" t="e">
        <f t="shared" si="194"/>
        <v>#VALUE!</v>
      </c>
      <c r="AF299" s="64" t="e">
        <f t="shared" si="194"/>
        <v>#VALUE!</v>
      </c>
      <c r="AG299" s="64" t="e">
        <f t="shared" si="194"/>
        <v>#VALUE!</v>
      </c>
      <c r="AH299" s="64" t="e">
        <f t="shared" si="194"/>
        <v>#VALUE!</v>
      </c>
      <c r="AI299" s="64" t="e">
        <f t="shared" si="194"/>
        <v>#VALUE!</v>
      </c>
      <c r="AJ299" s="64" t="e">
        <f t="shared" si="194"/>
        <v>#VALUE!</v>
      </c>
      <c r="AK299" s="64" t="e">
        <f t="shared" si="194"/>
        <v>#VALUE!</v>
      </c>
      <c r="AL299" s="64" t="e">
        <f t="shared" si="194"/>
        <v>#VALUE!</v>
      </c>
      <c r="AM299" s="64" t="e">
        <f t="shared" si="194"/>
        <v>#VALUE!</v>
      </c>
      <c r="AN299" s="64" t="e">
        <f t="shared" si="194"/>
        <v>#VALUE!</v>
      </c>
      <c r="AO299" s="64" t="e">
        <f t="shared" si="194"/>
        <v>#VALUE!</v>
      </c>
      <c r="AP299" s="64" t="e">
        <f t="shared" si="194"/>
        <v>#VALUE!</v>
      </c>
      <c r="AQ299" s="64" t="e">
        <f t="shared" si="194"/>
        <v>#VALUE!</v>
      </c>
      <c r="AR299" s="64" t="e">
        <f t="shared" si="194"/>
        <v>#VALUE!</v>
      </c>
      <c r="AS299" s="64" t="e">
        <f t="shared" si="194"/>
        <v>#VALUE!</v>
      </c>
      <c r="AT299" s="64" t="e">
        <f t="shared" si="194"/>
        <v>#VALUE!</v>
      </c>
      <c r="AU299" s="64" t="e">
        <f t="shared" si="194"/>
        <v>#VALUE!</v>
      </c>
      <c r="AV299" s="64" t="e">
        <f t="shared" si="194"/>
        <v>#VALUE!</v>
      </c>
      <c r="AW299" s="64" t="e">
        <f t="shared" si="194"/>
        <v>#VALUE!</v>
      </c>
      <c r="AX299" s="64" t="e">
        <f t="shared" si="194"/>
        <v>#VALUE!</v>
      </c>
      <c r="AY299" s="64" t="e">
        <f t="shared" si="194"/>
        <v>#VALUE!</v>
      </c>
      <c r="AZ299" s="64" t="e">
        <f t="shared" si="194"/>
        <v>#VALUE!</v>
      </c>
      <c r="BA299" s="64" t="e">
        <f t="shared" si="194"/>
        <v>#VALUE!</v>
      </c>
      <c r="BB299" s="64" t="e">
        <f t="shared" si="194"/>
        <v>#VALUE!</v>
      </c>
      <c r="BC299" s="64" t="e">
        <f t="shared" si="194"/>
        <v>#VALUE!</v>
      </c>
      <c r="BD299" s="64" t="e">
        <f t="shared" si="194"/>
        <v>#VALUE!</v>
      </c>
      <c r="BE299" s="64" t="e">
        <f t="shared" si="194"/>
        <v>#VALUE!</v>
      </c>
      <c r="BF299" s="45" t="e">
        <f>MAX(AA299:BE299)</f>
        <v>#VALUE!</v>
      </c>
    </row>
    <row r="300" spans="15:59" ht="14.4" hidden="1" customHeight="1" x14ac:dyDescent="0.3">
      <c r="O300" s="287"/>
      <c r="P300" s="288"/>
      <c r="Q300" s="289"/>
      <c r="R300" s="279" t="s">
        <v>101</v>
      </c>
      <c r="S300" s="280"/>
      <c r="T300" s="280"/>
      <c r="U300" s="280"/>
      <c r="V300" s="280"/>
      <c r="W300" s="280"/>
      <c r="X300" s="98"/>
      <c r="Y300" s="98"/>
      <c r="Z300" s="98"/>
      <c r="AA300" s="64" t="e">
        <f t="shared" ref="AA300:BE300" si="195">COUNTIFS($F$11:$F$14,$O$283,AA11:AA34,"Leave")+COUNTIFS($F$11:$F$14,$O$283,AA11:AA34,"CL")</f>
        <v>#VALUE!</v>
      </c>
      <c r="AB300" s="64" t="e">
        <f t="shared" si="195"/>
        <v>#VALUE!</v>
      </c>
      <c r="AC300" s="64" t="e">
        <f t="shared" si="195"/>
        <v>#VALUE!</v>
      </c>
      <c r="AD300" s="64" t="e">
        <f t="shared" si="195"/>
        <v>#VALUE!</v>
      </c>
      <c r="AE300" s="64" t="e">
        <f t="shared" si="195"/>
        <v>#VALUE!</v>
      </c>
      <c r="AF300" s="64" t="e">
        <f t="shared" si="195"/>
        <v>#VALUE!</v>
      </c>
      <c r="AG300" s="64" t="e">
        <f t="shared" si="195"/>
        <v>#VALUE!</v>
      </c>
      <c r="AH300" s="64" t="e">
        <f t="shared" si="195"/>
        <v>#VALUE!</v>
      </c>
      <c r="AI300" s="64" t="e">
        <f t="shared" si="195"/>
        <v>#VALUE!</v>
      </c>
      <c r="AJ300" s="64" t="e">
        <f t="shared" si="195"/>
        <v>#VALUE!</v>
      </c>
      <c r="AK300" s="64" t="e">
        <f t="shared" si="195"/>
        <v>#VALUE!</v>
      </c>
      <c r="AL300" s="64" t="e">
        <f t="shared" si="195"/>
        <v>#VALUE!</v>
      </c>
      <c r="AM300" s="64" t="e">
        <f t="shared" si="195"/>
        <v>#VALUE!</v>
      </c>
      <c r="AN300" s="64" t="e">
        <f t="shared" si="195"/>
        <v>#VALUE!</v>
      </c>
      <c r="AO300" s="64" t="e">
        <f t="shared" si="195"/>
        <v>#VALUE!</v>
      </c>
      <c r="AP300" s="64" t="e">
        <f t="shared" si="195"/>
        <v>#VALUE!</v>
      </c>
      <c r="AQ300" s="64" t="e">
        <f t="shared" si="195"/>
        <v>#VALUE!</v>
      </c>
      <c r="AR300" s="64" t="e">
        <f t="shared" si="195"/>
        <v>#VALUE!</v>
      </c>
      <c r="AS300" s="64" t="e">
        <f t="shared" si="195"/>
        <v>#VALUE!</v>
      </c>
      <c r="AT300" s="64" t="e">
        <f t="shared" si="195"/>
        <v>#VALUE!</v>
      </c>
      <c r="AU300" s="64" t="e">
        <f t="shared" si="195"/>
        <v>#VALUE!</v>
      </c>
      <c r="AV300" s="64" t="e">
        <f t="shared" si="195"/>
        <v>#VALUE!</v>
      </c>
      <c r="AW300" s="64" t="e">
        <f t="shared" si="195"/>
        <v>#VALUE!</v>
      </c>
      <c r="AX300" s="64" t="e">
        <f t="shared" si="195"/>
        <v>#VALUE!</v>
      </c>
      <c r="AY300" s="64" t="e">
        <f t="shared" si="195"/>
        <v>#VALUE!</v>
      </c>
      <c r="AZ300" s="64" t="e">
        <f t="shared" si="195"/>
        <v>#VALUE!</v>
      </c>
      <c r="BA300" s="64" t="e">
        <f t="shared" si="195"/>
        <v>#VALUE!</v>
      </c>
      <c r="BB300" s="64" t="e">
        <f t="shared" si="195"/>
        <v>#VALUE!</v>
      </c>
      <c r="BC300" s="64" t="e">
        <f t="shared" si="195"/>
        <v>#VALUE!</v>
      </c>
      <c r="BD300" s="64" t="e">
        <f t="shared" si="195"/>
        <v>#VALUE!</v>
      </c>
      <c r="BE300" s="64" t="e">
        <f t="shared" si="195"/>
        <v>#VALUE!</v>
      </c>
      <c r="BF300" s="45" t="e">
        <f t="shared" ref="BF300:BF315" si="196">SUM(AA300:BE300)</f>
        <v>#VALUE!</v>
      </c>
      <c r="BG300" s="78" t="e">
        <f>(BF300+BF304)-SUMIFS($U$11:$U$124,$F$11:$F$124,$O$283)</f>
        <v>#VALUE!</v>
      </c>
    </row>
    <row r="301" spans="15:59" ht="14.4" hidden="1" customHeight="1" x14ac:dyDescent="0.3">
      <c r="O301" s="287"/>
      <c r="P301" s="288"/>
      <c r="Q301" s="289"/>
      <c r="R301" s="279" t="s">
        <v>91</v>
      </c>
      <c r="S301" s="280"/>
      <c r="T301" s="280"/>
      <c r="U301" s="280"/>
      <c r="V301" s="280"/>
      <c r="W301" s="280"/>
      <c r="X301" s="98"/>
      <c r="Y301" s="98"/>
      <c r="Z301" s="98"/>
      <c r="AA301" s="74" t="e">
        <f t="shared" ref="AA301:BE301" si="197">AA302+(AA303/2)</f>
        <v>#VALUE!</v>
      </c>
      <c r="AB301" s="74" t="e">
        <f t="shared" si="197"/>
        <v>#VALUE!</v>
      </c>
      <c r="AC301" s="74" t="e">
        <f t="shared" si="197"/>
        <v>#VALUE!</v>
      </c>
      <c r="AD301" s="74" t="e">
        <f t="shared" si="197"/>
        <v>#VALUE!</v>
      </c>
      <c r="AE301" s="74" t="e">
        <f t="shared" si="197"/>
        <v>#VALUE!</v>
      </c>
      <c r="AF301" s="74" t="e">
        <f t="shared" si="197"/>
        <v>#VALUE!</v>
      </c>
      <c r="AG301" s="74" t="e">
        <f t="shared" si="197"/>
        <v>#VALUE!</v>
      </c>
      <c r="AH301" s="74" t="e">
        <f t="shared" si="197"/>
        <v>#VALUE!</v>
      </c>
      <c r="AI301" s="74" t="e">
        <f t="shared" si="197"/>
        <v>#VALUE!</v>
      </c>
      <c r="AJ301" s="74" t="e">
        <f t="shared" si="197"/>
        <v>#VALUE!</v>
      </c>
      <c r="AK301" s="74" t="e">
        <f t="shared" si="197"/>
        <v>#VALUE!</v>
      </c>
      <c r="AL301" s="74" t="e">
        <f t="shared" si="197"/>
        <v>#VALUE!</v>
      </c>
      <c r="AM301" s="74" t="e">
        <f t="shared" si="197"/>
        <v>#VALUE!</v>
      </c>
      <c r="AN301" s="74" t="e">
        <f t="shared" si="197"/>
        <v>#VALUE!</v>
      </c>
      <c r="AO301" s="74" t="e">
        <f t="shared" si="197"/>
        <v>#VALUE!</v>
      </c>
      <c r="AP301" s="74" t="e">
        <f t="shared" si="197"/>
        <v>#VALUE!</v>
      </c>
      <c r="AQ301" s="74" t="e">
        <f t="shared" si="197"/>
        <v>#VALUE!</v>
      </c>
      <c r="AR301" s="74" t="e">
        <f t="shared" si="197"/>
        <v>#VALUE!</v>
      </c>
      <c r="AS301" s="74" t="e">
        <f t="shared" si="197"/>
        <v>#VALUE!</v>
      </c>
      <c r="AT301" s="74" t="e">
        <f t="shared" si="197"/>
        <v>#VALUE!</v>
      </c>
      <c r="AU301" s="74" t="e">
        <f t="shared" si="197"/>
        <v>#VALUE!</v>
      </c>
      <c r="AV301" s="74" t="e">
        <f t="shared" si="197"/>
        <v>#VALUE!</v>
      </c>
      <c r="AW301" s="74" t="e">
        <f t="shared" si="197"/>
        <v>#VALUE!</v>
      </c>
      <c r="AX301" s="74" t="e">
        <f t="shared" si="197"/>
        <v>#VALUE!</v>
      </c>
      <c r="AY301" s="74" t="e">
        <f t="shared" si="197"/>
        <v>#VALUE!</v>
      </c>
      <c r="AZ301" s="74" t="e">
        <f t="shared" si="197"/>
        <v>#VALUE!</v>
      </c>
      <c r="BA301" s="74" t="e">
        <f t="shared" si="197"/>
        <v>#VALUE!</v>
      </c>
      <c r="BB301" s="74" t="e">
        <f t="shared" si="197"/>
        <v>#VALUE!</v>
      </c>
      <c r="BC301" s="74" t="e">
        <f t="shared" si="197"/>
        <v>#VALUE!</v>
      </c>
      <c r="BD301" s="74" t="e">
        <f t="shared" si="197"/>
        <v>#VALUE!</v>
      </c>
      <c r="BE301" s="74" t="e">
        <f t="shared" si="197"/>
        <v>#VALUE!</v>
      </c>
      <c r="BF301" s="75" t="e">
        <f t="shared" si="196"/>
        <v>#VALUE!</v>
      </c>
    </row>
    <row r="302" spans="15:59" ht="14.4" hidden="1" customHeight="1" x14ac:dyDescent="0.3">
      <c r="O302" s="287"/>
      <c r="P302" s="288"/>
      <c r="Q302" s="289"/>
      <c r="R302" s="279" t="s">
        <v>105</v>
      </c>
      <c r="S302" s="280"/>
      <c r="T302" s="280"/>
      <c r="U302" s="280"/>
      <c r="V302" s="280"/>
      <c r="W302" s="280"/>
      <c r="X302" s="98"/>
      <c r="Y302" s="98"/>
      <c r="Z302" s="98"/>
      <c r="AA302" s="64" t="e">
        <f t="shared" ref="AA302:BE302" si="198">COUNTIFS($F$11:$F$14,$O$283,$L$11:$L$14,"FT",AA$11:AA$34,"Leave")+COUNTIFS($F$11:$F$14,$O$283,$L$11:$L$14,"FT",AA$11:AA$34,"CL")</f>
        <v>#VALUE!</v>
      </c>
      <c r="AB302" s="64" t="e">
        <f t="shared" si="198"/>
        <v>#VALUE!</v>
      </c>
      <c r="AC302" s="64" t="e">
        <f t="shared" si="198"/>
        <v>#VALUE!</v>
      </c>
      <c r="AD302" s="64" t="e">
        <f t="shared" si="198"/>
        <v>#VALUE!</v>
      </c>
      <c r="AE302" s="64" t="e">
        <f t="shared" si="198"/>
        <v>#VALUE!</v>
      </c>
      <c r="AF302" s="64" t="e">
        <f t="shared" si="198"/>
        <v>#VALUE!</v>
      </c>
      <c r="AG302" s="64" t="e">
        <f t="shared" si="198"/>
        <v>#VALUE!</v>
      </c>
      <c r="AH302" s="64" t="e">
        <f t="shared" si="198"/>
        <v>#VALUE!</v>
      </c>
      <c r="AI302" s="64" t="e">
        <f t="shared" si="198"/>
        <v>#VALUE!</v>
      </c>
      <c r="AJ302" s="64" t="e">
        <f t="shared" si="198"/>
        <v>#VALUE!</v>
      </c>
      <c r="AK302" s="64" t="e">
        <f t="shared" si="198"/>
        <v>#VALUE!</v>
      </c>
      <c r="AL302" s="64" t="e">
        <f t="shared" si="198"/>
        <v>#VALUE!</v>
      </c>
      <c r="AM302" s="64" t="e">
        <f t="shared" si="198"/>
        <v>#VALUE!</v>
      </c>
      <c r="AN302" s="64" t="e">
        <f t="shared" si="198"/>
        <v>#VALUE!</v>
      </c>
      <c r="AO302" s="64" t="e">
        <f t="shared" si="198"/>
        <v>#VALUE!</v>
      </c>
      <c r="AP302" s="64" t="e">
        <f t="shared" si="198"/>
        <v>#VALUE!</v>
      </c>
      <c r="AQ302" s="64" t="e">
        <f t="shared" si="198"/>
        <v>#VALUE!</v>
      </c>
      <c r="AR302" s="64" t="e">
        <f t="shared" si="198"/>
        <v>#VALUE!</v>
      </c>
      <c r="AS302" s="64" t="e">
        <f t="shared" si="198"/>
        <v>#VALUE!</v>
      </c>
      <c r="AT302" s="64" t="e">
        <f t="shared" si="198"/>
        <v>#VALUE!</v>
      </c>
      <c r="AU302" s="64" t="e">
        <f t="shared" si="198"/>
        <v>#VALUE!</v>
      </c>
      <c r="AV302" s="64" t="e">
        <f t="shared" si="198"/>
        <v>#VALUE!</v>
      </c>
      <c r="AW302" s="64" t="e">
        <f t="shared" si="198"/>
        <v>#VALUE!</v>
      </c>
      <c r="AX302" s="64" t="e">
        <f t="shared" si="198"/>
        <v>#VALUE!</v>
      </c>
      <c r="AY302" s="64" t="e">
        <f t="shared" si="198"/>
        <v>#VALUE!</v>
      </c>
      <c r="AZ302" s="64" t="e">
        <f t="shared" si="198"/>
        <v>#VALUE!</v>
      </c>
      <c r="BA302" s="64" t="e">
        <f t="shared" si="198"/>
        <v>#VALUE!</v>
      </c>
      <c r="BB302" s="64" t="e">
        <f t="shared" si="198"/>
        <v>#VALUE!</v>
      </c>
      <c r="BC302" s="64" t="e">
        <f t="shared" si="198"/>
        <v>#VALUE!</v>
      </c>
      <c r="BD302" s="64" t="e">
        <f t="shared" si="198"/>
        <v>#VALUE!</v>
      </c>
      <c r="BE302" s="64" t="e">
        <f t="shared" si="198"/>
        <v>#VALUE!</v>
      </c>
      <c r="BF302" s="45" t="e">
        <f t="shared" si="196"/>
        <v>#VALUE!</v>
      </c>
    </row>
    <row r="303" spans="15:59" ht="14.4" hidden="1" customHeight="1" x14ac:dyDescent="0.3">
      <c r="O303" s="287"/>
      <c r="P303" s="288"/>
      <c r="Q303" s="289"/>
      <c r="R303" s="279" t="s">
        <v>111</v>
      </c>
      <c r="S303" s="280"/>
      <c r="T303" s="280"/>
      <c r="U303" s="280"/>
      <c r="V303" s="280"/>
      <c r="W303" s="280"/>
      <c r="X303" s="98"/>
      <c r="Y303" s="98"/>
      <c r="Z303" s="98"/>
      <c r="AA303" s="64" t="e">
        <f t="shared" ref="AA303:BE303" si="199">COUNTIFS($F$11:$F$14,$O$283,$L$11:$L$14,"HT",AA$11:AA$34,"Leave")+COUNTIFS($F$11:$F$14,$O$283,$L$11:$L$14,"HT",AA$11:AA$34,"CL")</f>
        <v>#VALUE!</v>
      </c>
      <c r="AB303" s="64" t="e">
        <f t="shared" si="199"/>
        <v>#VALUE!</v>
      </c>
      <c r="AC303" s="64" t="e">
        <f t="shared" si="199"/>
        <v>#VALUE!</v>
      </c>
      <c r="AD303" s="64" t="e">
        <f t="shared" si="199"/>
        <v>#VALUE!</v>
      </c>
      <c r="AE303" s="64" t="e">
        <f t="shared" si="199"/>
        <v>#VALUE!</v>
      </c>
      <c r="AF303" s="64" t="e">
        <f t="shared" si="199"/>
        <v>#VALUE!</v>
      </c>
      <c r="AG303" s="64" t="e">
        <f t="shared" si="199"/>
        <v>#VALUE!</v>
      </c>
      <c r="AH303" s="64" t="e">
        <f t="shared" si="199"/>
        <v>#VALUE!</v>
      </c>
      <c r="AI303" s="64" t="e">
        <f t="shared" si="199"/>
        <v>#VALUE!</v>
      </c>
      <c r="AJ303" s="64" t="e">
        <f t="shared" si="199"/>
        <v>#VALUE!</v>
      </c>
      <c r="AK303" s="64" t="e">
        <f t="shared" si="199"/>
        <v>#VALUE!</v>
      </c>
      <c r="AL303" s="64" t="e">
        <f t="shared" si="199"/>
        <v>#VALUE!</v>
      </c>
      <c r="AM303" s="64" t="e">
        <f t="shared" si="199"/>
        <v>#VALUE!</v>
      </c>
      <c r="AN303" s="64" t="e">
        <f t="shared" si="199"/>
        <v>#VALUE!</v>
      </c>
      <c r="AO303" s="64" t="e">
        <f t="shared" si="199"/>
        <v>#VALUE!</v>
      </c>
      <c r="AP303" s="64" t="e">
        <f t="shared" si="199"/>
        <v>#VALUE!</v>
      </c>
      <c r="AQ303" s="64" t="e">
        <f t="shared" si="199"/>
        <v>#VALUE!</v>
      </c>
      <c r="AR303" s="64" t="e">
        <f t="shared" si="199"/>
        <v>#VALUE!</v>
      </c>
      <c r="AS303" s="64" t="e">
        <f t="shared" si="199"/>
        <v>#VALUE!</v>
      </c>
      <c r="AT303" s="64" t="e">
        <f t="shared" si="199"/>
        <v>#VALUE!</v>
      </c>
      <c r="AU303" s="64" t="e">
        <f t="shared" si="199"/>
        <v>#VALUE!</v>
      </c>
      <c r="AV303" s="64" t="e">
        <f t="shared" si="199"/>
        <v>#VALUE!</v>
      </c>
      <c r="AW303" s="64" t="e">
        <f t="shared" si="199"/>
        <v>#VALUE!</v>
      </c>
      <c r="AX303" s="64" t="e">
        <f t="shared" si="199"/>
        <v>#VALUE!</v>
      </c>
      <c r="AY303" s="64" t="e">
        <f t="shared" si="199"/>
        <v>#VALUE!</v>
      </c>
      <c r="AZ303" s="64" t="e">
        <f t="shared" si="199"/>
        <v>#VALUE!</v>
      </c>
      <c r="BA303" s="64" t="e">
        <f t="shared" si="199"/>
        <v>#VALUE!</v>
      </c>
      <c r="BB303" s="64" t="e">
        <f t="shared" si="199"/>
        <v>#VALUE!</v>
      </c>
      <c r="BC303" s="64" t="e">
        <f t="shared" si="199"/>
        <v>#VALUE!</v>
      </c>
      <c r="BD303" s="64" t="e">
        <f t="shared" si="199"/>
        <v>#VALUE!</v>
      </c>
      <c r="BE303" s="64" t="e">
        <f t="shared" si="199"/>
        <v>#VALUE!</v>
      </c>
      <c r="BF303" s="45" t="e">
        <f t="shared" si="196"/>
        <v>#VALUE!</v>
      </c>
    </row>
    <row r="304" spans="15:59" ht="14.4" hidden="1" customHeight="1" x14ac:dyDescent="0.3">
      <c r="O304" s="287"/>
      <c r="P304" s="288"/>
      <c r="Q304" s="289"/>
      <c r="R304" s="279" t="s">
        <v>114</v>
      </c>
      <c r="S304" s="280"/>
      <c r="T304" s="280"/>
      <c r="U304" s="280"/>
      <c r="V304" s="280"/>
      <c r="W304" s="280"/>
      <c r="X304" s="98"/>
      <c r="Y304" s="98"/>
      <c r="Z304" s="98"/>
      <c r="AA304" s="64" t="e">
        <f t="shared" ref="AA304:BE304" si="200">COUNTIFS($F$11:$F$14,$O$283,AA11:AA34,"AU")+COUNTIFS($F$11:$F$14,$O$283,AA11:AA34,"TR-AU")</f>
        <v>#VALUE!</v>
      </c>
      <c r="AB304" s="64" t="e">
        <f t="shared" si="200"/>
        <v>#VALUE!</v>
      </c>
      <c r="AC304" s="64" t="e">
        <f t="shared" si="200"/>
        <v>#VALUE!</v>
      </c>
      <c r="AD304" s="64" t="e">
        <f t="shared" si="200"/>
        <v>#VALUE!</v>
      </c>
      <c r="AE304" s="64" t="e">
        <f t="shared" si="200"/>
        <v>#VALUE!</v>
      </c>
      <c r="AF304" s="64" t="e">
        <f t="shared" si="200"/>
        <v>#VALUE!</v>
      </c>
      <c r="AG304" s="64" t="e">
        <f t="shared" si="200"/>
        <v>#VALUE!</v>
      </c>
      <c r="AH304" s="64" t="e">
        <f t="shared" si="200"/>
        <v>#VALUE!</v>
      </c>
      <c r="AI304" s="64" t="e">
        <f t="shared" si="200"/>
        <v>#VALUE!</v>
      </c>
      <c r="AJ304" s="64" t="e">
        <f t="shared" si="200"/>
        <v>#VALUE!</v>
      </c>
      <c r="AK304" s="64" t="e">
        <f t="shared" si="200"/>
        <v>#VALUE!</v>
      </c>
      <c r="AL304" s="64" t="e">
        <f t="shared" si="200"/>
        <v>#VALUE!</v>
      </c>
      <c r="AM304" s="64" t="e">
        <f t="shared" si="200"/>
        <v>#VALUE!</v>
      </c>
      <c r="AN304" s="64" t="e">
        <f t="shared" si="200"/>
        <v>#VALUE!</v>
      </c>
      <c r="AO304" s="64" t="e">
        <f t="shared" si="200"/>
        <v>#VALUE!</v>
      </c>
      <c r="AP304" s="64" t="e">
        <f t="shared" si="200"/>
        <v>#VALUE!</v>
      </c>
      <c r="AQ304" s="64" t="e">
        <f t="shared" si="200"/>
        <v>#VALUE!</v>
      </c>
      <c r="AR304" s="64" t="e">
        <f t="shared" si="200"/>
        <v>#VALUE!</v>
      </c>
      <c r="AS304" s="64" t="e">
        <f t="shared" si="200"/>
        <v>#VALUE!</v>
      </c>
      <c r="AT304" s="64" t="e">
        <f t="shared" si="200"/>
        <v>#VALUE!</v>
      </c>
      <c r="AU304" s="64" t="e">
        <f t="shared" si="200"/>
        <v>#VALUE!</v>
      </c>
      <c r="AV304" s="64" t="e">
        <f t="shared" si="200"/>
        <v>#VALUE!</v>
      </c>
      <c r="AW304" s="64" t="e">
        <f t="shared" si="200"/>
        <v>#VALUE!</v>
      </c>
      <c r="AX304" s="64" t="e">
        <f t="shared" si="200"/>
        <v>#VALUE!</v>
      </c>
      <c r="AY304" s="64" t="e">
        <f t="shared" si="200"/>
        <v>#VALUE!</v>
      </c>
      <c r="AZ304" s="64" t="e">
        <f t="shared" si="200"/>
        <v>#VALUE!</v>
      </c>
      <c r="BA304" s="64" t="e">
        <f t="shared" si="200"/>
        <v>#VALUE!</v>
      </c>
      <c r="BB304" s="64" t="e">
        <f t="shared" si="200"/>
        <v>#VALUE!</v>
      </c>
      <c r="BC304" s="64" t="e">
        <f t="shared" si="200"/>
        <v>#VALUE!</v>
      </c>
      <c r="BD304" s="64" t="e">
        <f t="shared" si="200"/>
        <v>#VALUE!</v>
      </c>
      <c r="BE304" s="64" t="e">
        <f t="shared" si="200"/>
        <v>#VALUE!</v>
      </c>
      <c r="BF304" s="45" t="e">
        <f t="shared" si="196"/>
        <v>#VALUE!</v>
      </c>
    </row>
    <row r="305" spans="15:59" ht="14.4" hidden="1" customHeight="1" x14ac:dyDescent="0.3">
      <c r="O305" s="287"/>
      <c r="P305" s="288"/>
      <c r="Q305" s="289"/>
      <c r="R305" s="279" t="s">
        <v>118</v>
      </c>
      <c r="S305" s="280"/>
      <c r="T305" s="280"/>
      <c r="U305" s="280"/>
      <c r="V305" s="280"/>
      <c r="W305" s="280"/>
      <c r="X305" s="98"/>
      <c r="Y305" s="98"/>
      <c r="Z305" s="98"/>
      <c r="AA305" s="74" t="e">
        <f t="shared" ref="AA305:BE305" si="201">AA306+(AA307/2)</f>
        <v>#VALUE!</v>
      </c>
      <c r="AB305" s="74" t="e">
        <f t="shared" si="201"/>
        <v>#VALUE!</v>
      </c>
      <c r="AC305" s="74" t="e">
        <f t="shared" si="201"/>
        <v>#VALUE!</v>
      </c>
      <c r="AD305" s="74" t="e">
        <f t="shared" si="201"/>
        <v>#VALUE!</v>
      </c>
      <c r="AE305" s="74" t="e">
        <f t="shared" si="201"/>
        <v>#VALUE!</v>
      </c>
      <c r="AF305" s="74" t="e">
        <f t="shared" si="201"/>
        <v>#VALUE!</v>
      </c>
      <c r="AG305" s="74" t="e">
        <f t="shared" si="201"/>
        <v>#VALUE!</v>
      </c>
      <c r="AH305" s="74" t="e">
        <f t="shared" si="201"/>
        <v>#VALUE!</v>
      </c>
      <c r="AI305" s="74" t="e">
        <f t="shared" si="201"/>
        <v>#VALUE!</v>
      </c>
      <c r="AJ305" s="74" t="e">
        <f t="shared" si="201"/>
        <v>#VALUE!</v>
      </c>
      <c r="AK305" s="74" t="e">
        <f t="shared" si="201"/>
        <v>#VALUE!</v>
      </c>
      <c r="AL305" s="74" t="e">
        <f t="shared" si="201"/>
        <v>#VALUE!</v>
      </c>
      <c r="AM305" s="74" t="e">
        <f t="shared" si="201"/>
        <v>#VALUE!</v>
      </c>
      <c r="AN305" s="74" t="e">
        <f t="shared" si="201"/>
        <v>#VALUE!</v>
      </c>
      <c r="AO305" s="74" t="e">
        <f t="shared" si="201"/>
        <v>#VALUE!</v>
      </c>
      <c r="AP305" s="74" t="e">
        <f t="shared" si="201"/>
        <v>#VALUE!</v>
      </c>
      <c r="AQ305" s="74" t="e">
        <f t="shared" si="201"/>
        <v>#VALUE!</v>
      </c>
      <c r="AR305" s="74" t="e">
        <f t="shared" si="201"/>
        <v>#VALUE!</v>
      </c>
      <c r="AS305" s="74" t="e">
        <f t="shared" si="201"/>
        <v>#VALUE!</v>
      </c>
      <c r="AT305" s="74" t="e">
        <f t="shared" si="201"/>
        <v>#VALUE!</v>
      </c>
      <c r="AU305" s="74" t="e">
        <f t="shared" si="201"/>
        <v>#VALUE!</v>
      </c>
      <c r="AV305" s="74" t="e">
        <f t="shared" si="201"/>
        <v>#VALUE!</v>
      </c>
      <c r="AW305" s="74" t="e">
        <f t="shared" si="201"/>
        <v>#VALUE!</v>
      </c>
      <c r="AX305" s="74" t="e">
        <f t="shared" si="201"/>
        <v>#VALUE!</v>
      </c>
      <c r="AY305" s="74" t="e">
        <f t="shared" si="201"/>
        <v>#VALUE!</v>
      </c>
      <c r="AZ305" s="74" t="e">
        <f t="shared" si="201"/>
        <v>#VALUE!</v>
      </c>
      <c r="BA305" s="74" t="e">
        <f t="shared" si="201"/>
        <v>#VALUE!</v>
      </c>
      <c r="BB305" s="74" t="e">
        <f t="shared" si="201"/>
        <v>#VALUE!</v>
      </c>
      <c r="BC305" s="74" t="e">
        <f t="shared" si="201"/>
        <v>#VALUE!</v>
      </c>
      <c r="BD305" s="74" t="e">
        <f t="shared" si="201"/>
        <v>#VALUE!</v>
      </c>
      <c r="BE305" s="74" t="e">
        <f t="shared" si="201"/>
        <v>#VALUE!</v>
      </c>
      <c r="BF305" s="75" t="e">
        <f t="shared" si="196"/>
        <v>#VALUE!</v>
      </c>
    </row>
    <row r="306" spans="15:59" ht="14.4" hidden="1" customHeight="1" x14ac:dyDescent="0.3">
      <c r="O306" s="287"/>
      <c r="P306" s="288"/>
      <c r="Q306" s="289"/>
      <c r="R306" s="279" t="s">
        <v>121</v>
      </c>
      <c r="S306" s="280"/>
      <c r="T306" s="280"/>
      <c r="U306" s="280"/>
      <c r="V306" s="280"/>
      <c r="W306" s="280"/>
      <c r="X306" s="98"/>
      <c r="Y306" s="98"/>
      <c r="Z306" s="98"/>
      <c r="AA306" s="64" t="e">
        <f t="shared" ref="AA306:BE306" si="202">COUNTIFS($F$11:$F$14,$O$283,$L$11:$L$14,"FT",AA$11:AA$34,"AU")+COUNTIFS($F$11:$F$14,$O$283,$L$11:$L$14,"FT",AA$11:AA$34,"TR-AU")</f>
        <v>#VALUE!</v>
      </c>
      <c r="AB306" s="64" t="e">
        <f t="shared" si="202"/>
        <v>#VALUE!</v>
      </c>
      <c r="AC306" s="64" t="e">
        <f t="shared" si="202"/>
        <v>#VALUE!</v>
      </c>
      <c r="AD306" s="64" t="e">
        <f t="shared" si="202"/>
        <v>#VALUE!</v>
      </c>
      <c r="AE306" s="64" t="e">
        <f t="shared" si="202"/>
        <v>#VALUE!</v>
      </c>
      <c r="AF306" s="64" t="e">
        <f t="shared" si="202"/>
        <v>#VALUE!</v>
      </c>
      <c r="AG306" s="64" t="e">
        <f t="shared" si="202"/>
        <v>#VALUE!</v>
      </c>
      <c r="AH306" s="64" t="e">
        <f t="shared" si="202"/>
        <v>#VALUE!</v>
      </c>
      <c r="AI306" s="64" t="e">
        <f t="shared" si="202"/>
        <v>#VALUE!</v>
      </c>
      <c r="AJ306" s="64" t="e">
        <f t="shared" si="202"/>
        <v>#VALUE!</v>
      </c>
      <c r="AK306" s="64" t="e">
        <f t="shared" si="202"/>
        <v>#VALUE!</v>
      </c>
      <c r="AL306" s="64" t="e">
        <f t="shared" si="202"/>
        <v>#VALUE!</v>
      </c>
      <c r="AM306" s="64" t="e">
        <f t="shared" si="202"/>
        <v>#VALUE!</v>
      </c>
      <c r="AN306" s="64" t="e">
        <f t="shared" si="202"/>
        <v>#VALUE!</v>
      </c>
      <c r="AO306" s="64" t="e">
        <f t="shared" si="202"/>
        <v>#VALUE!</v>
      </c>
      <c r="AP306" s="64" t="e">
        <f t="shared" si="202"/>
        <v>#VALUE!</v>
      </c>
      <c r="AQ306" s="64" t="e">
        <f t="shared" si="202"/>
        <v>#VALUE!</v>
      </c>
      <c r="AR306" s="64" t="e">
        <f t="shared" si="202"/>
        <v>#VALUE!</v>
      </c>
      <c r="AS306" s="64" t="e">
        <f t="shared" si="202"/>
        <v>#VALUE!</v>
      </c>
      <c r="AT306" s="64" t="e">
        <f t="shared" si="202"/>
        <v>#VALUE!</v>
      </c>
      <c r="AU306" s="64" t="e">
        <f t="shared" si="202"/>
        <v>#VALUE!</v>
      </c>
      <c r="AV306" s="64" t="e">
        <f t="shared" si="202"/>
        <v>#VALUE!</v>
      </c>
      <c r="AW306" s="64" t="e">
        <f t="shared" si="202"/>
        <v>#VALUE!</v>
      </c>
      <c r="AX306" s="64" t="e">
        <f t="shared" si="202"/>
        <v>#VALUE!</v>
      </c>
      <c r="AY306" s="64" t="e">
        <f t="shared" si="202"/>
        <v>#VALUE!</v>
      </c>
      <c r="AZ306" s="64" t="e">
        <f t="shared" si="202"/>
        <v>#VALUE!</v>
      </c>
      <c r="BA306" s="64" t="e">
        <f t="shared" si="202"/>
        <v>#VALUE!</v>
      </c>
      <c r="BB306" s="64" t="e">
        <f t="shared" si="202"/>
        <v>#VALUE!</v>
      </c>
      <c r="BC306" s="64" t="e">
        <f t="shared" si="202"/>
        <v>#VALUE!</v>
      </c>
      <c r="BD306" s="64" t="e">
        <f t="shared" si="202"/>
        <v>#VALUE!</v>
      </c>
      <c r="BE306" s="64" t="e">
        <f t="shared" si="202"/>
        <v>#VALUE!</v>
      </c>
      <c r="BF306" s="45" t="e">
        <f t="shared" si="196"/>
        <v>#VALUE!</v>
      </c>
    </row>
    <row r="307" spans="15:59" ht="14.4" hidden="1" customHeight="1" x14ac:dyDescent="0.3">
      <c r="O307" s="287"/>
      <c r="P307" s="288"/>
      <c r="Q307" s="289"/>
      <c r="R307" s="279" t="s">
        <v>125</v>
      </c>
      <c r="S307" s="280"/>
      <c r="T307" s="280"/>
      <c r="U307" s="280"/>
      <c r="V307" s="280"/>
      <c r="W307" s="280"/>
      <c r="X307" s="98"/>
      <c r="Y307" s="98"/>
      <c r="Z307" s="98"/>
      <c r="AA307" s="64" t="e">
        <f t="shared" ref="AA307:BE307" si="203">COUNTIFS($F$11:$F$14,$O$283,$L$11:$L$14,"HT",AA$11:AA$34,"AU")+COUNTIFS($F$11:$F$14,$O$283,$L$11:$L$14,"HT",AA$11:AA$34,"TR-AU")</f>
        <v>#VALUE!</v>
      </c>
      <c r="AB307" s="64" t="e">
        <f t="shared" si="203"/>
        <v>#VALUE!</v>
      </c>
      <c r="AC307" s="64" t="e">
        <f t="shared" si="203"/>
        <v>#VALUE!</v>
      </c>
      <c r="AD307" s="64" t="e">
        <f t="shared" si="203"/>
        <v>#VALUE!</v>
      </c>
      <c r="AE307" s="64" t="e">
        <f t="shared" si="203"/>
        <v>#VALUE!</v>
      </c>
      <c r="AF307" s="64" t="e">
        <f t="shared" si="203"/>
        <v>#VALUE!</v>
      </c>
      <c r="AG307" s="64" t="e">
        <f t="shared" si="203"/>
        <v>#VALUE!</v>
      </c>
      <c r="AH307" s="64" t="e">
        <f t="shared" si="203"/>
        <v>#VALUE!</v>
      </c>
      <c r="AI307" s="64" t="e">
        <f t="shared" si="203"/>
        <v>#VALUE!</v>
      </c>
      <c r="AJ307" s="64" t="e">
        <f t="shared" si="203"/>
        <v>#VALUE!</v>
      </c>
      <c r="AK307" s="64" t="e">
        <f t="shared" si="203"/>
        <v>#VALUE!</v>
      </c>
      <c r="AL307" s="64" t="e">
        <f t="shared" si="203"/>
        <v>#VALUE!</v>
      </c>
      <c r="AM307" s="64" t="e">
        <f t="shared" si="203"/>
        <v>#VALUE!</v>
      </c>
      <c r="AN307" s="64" t="e">
        <f t="shared" si="203"/>
        <v>#VALUE!</v>
      </c>
      <c r="AO307" s="64" t="e">
        <f t="shared" si="203"/>
        <v>#VALUE!</v>
      </c>
      <c r="AP307" s="64" t="e">
        <f t="shared" si="203"/>
        <v>#VALUE!</v>
      </c>
      <c r="AQ307" s="64" t="e">
        <f t="shared" si="203"/>
        <v>#VALUE!</v>
      </c>
      <c r="AR307" s="64" t="e">
        <f t="shared" si="203"/>
        <v>#VALUE!</v>
      </c>
      <c r="AS307" s="64" t="e">
        <f t="shared" si="203"/>
        <v>#VALUE!</v>
      </c>
      <c r="AT307" s="64" t="e">
        <f t="shared" si="203"/>
        <v>#VALUE!</v>
      </c>
      <c r="AU307" s="64" t="e">
        <f t="shared" si="203"/>
        <v>#VALUE!</v>
      </c>
      <c r="AV307" s="64" t="e">
        <f t="shared" si="203"/>
        <v>#VALUE!</v>
      </c>
      <c r="AW307" s="64" t="e">
        <f t="shared" si="203"/>
        <v>#VALUE!</v>
      </c>
      <c r="AX307" s="64" t="e">
        <f t="shared" si="203"/>
        <v>#VALUE!</v>
      </c>
      <c r="AY307" s="64" t="e">
        <f t="shared" si="203"/>
        <v>#VALUE!</v>
      </c>
      <c r="AZ307" s="64" t="e">
        <f t="shared" si="203"/>
        <v>#VALUE!</v>
      </c>
      <c r="BA307" s="64" t="e">
        <f t="shared" si="203"/>
        <v>#VALUE!</v>
      </c>
      <c r="BB307" s="64" t="e">
        <f t="shared" si="203"/>
        <v>#VALUE!</v>
      </c>
      <c r="BC307" s="64" t="e">
        <f t="shared" si="203"/>
        <v>#VALUE!</v>
      </c>
      <c r="BD307" s="64" t="e">
        <f t="shared" si="203"/>
        <v>#VALUE!</v>
      </c>
      <c r="BE307" s="64" t="e">
        <f t="shared" si="203"/>
        <v>#VALUE!</v>
      </c>
      <c r="BF307" s="45" t="e">
        <f t="shared" si="196"/>
        <v>#VALUE!</v>
      </c>
    </row>
    <row r="308" spans="15:59" ht="14.4" hidden="1" customHeight="1" x14ac:dyDescent="0.3">
      <c r="O308" s="287"/>
      <c r="P308" s="288"/>
      <c r="Q308" s="289"/>
      <c r="R308" s="279" t="s">
        <v>128</v>
      </c>
      <c r="S308" s="280"/>
      <c r="T308" s="280"/>
      <c r="U308" s="280"/>
      <c r="V308" s="280"/>
      <c r="W308" s="280"/>
      <c r="X308" s="98"/>
      <c r="Y308" s="98"/>
      <c r="Z308" s="98"/>
      <c r="AA308" s="64" t="e">
        <f t="shared" ref="AA308:BE308" si="204">COUNTIFS($F$11:$F$14,$O$283,AA11:AA34,"A")+COUNTIFS($F$11:$F$14,$O$283,AA11:AA34,"SL")</f>
        <v>#VALUE!</v>
      </c>
      <c r="AB308" s="64" t="e">
        <f t="shared" si="204"/>
        <v>#VALUE!</v>
      </c>
      <c r="AC308" s="64" t="e">
        <f t="shared" si="204"/>
        <v>#VALUE!</v>
      </c>
      <c r="AD308" s="64" t="e">
        <f t="shared" si="204"/>
        <v>#VALUE!</v>
      </c>
      <c r="AE308" s="64" t="e">
        <f t="shared" si="204"/>
        <v>#VALUE!</v>
      </c>
      <c r="AF308" s="64" t="e">
        <f t="shared" si="204"/>
        <v>#VALUE!</v>
      </c>
      <c r="AG308" s="64" t="e">
        <f t="shared" si="204"/>
        <v>#VALUE!</v>
      </c>
      <c r="AH308" s="64" t="e">
        <f t="shared" si="204"/>
        <v>#VALUE!</v>
      </c>
      <c r="AI308" s="64" t="e">
        <f t="shared" si="204"/>
        <v>#VALUE!</v>
      </c>
      <c r="AJ308" s="64" t="e">
        <f t="shared" si="204"/>
        <v>#VALUE!</v>
      </c>
      <c r="AK308" s="64" t="e">
        <f t="shared" si="204"/>
        <v>#VALUE!</v>
      </c>
      <c r="AL308" s="64" t="e">
        <f t="shared" si="204"/>
        <v>#VALUE!</v>
      </c>
      <c r="AM308" s="64" t="e">
        <f t="shared" si="204"/>
        <v>#VALUE!</v>
      </c>
      <c r="AN308" s="64" t="e">
        <f t="shared" si="204"/>
        <v>#VALUE!</v>
      </c>
      <c r="AO308" s="64" t="e">
        <f t="shared" si="204"/>
        <v>#VALUE!</v>
      </c>
      <c r="AP308" s="64" t="e">
        <f t="shared" si="204"/>
        <v>#VALUE!</v>
      </c>
      <c r="AQ308" s="64" t="e">
        <f t="shared" si="204"/>
        <v>#VALUE!</v>
      </c>
      <c r="AR308" s="64" t="e">
        <f t="shared" si="204"/>
        <v>#VALUE!</v>
      </c>
      <c r="AS308" s="64" t="e">
        <f t="shared" si="204"/>
        <v>#VALUE!</v>
      </c>
      <c r="AT308" s="64" t="e">
        <f t="shared" si="204"/>
        <v>#VALUE!</v>
      </c>
      <c r="AU308" s="64" t="e">
        <f t="shared" si="204"/>
        <v>#VALUE!</v>
      </c>
      <c r="AV308" s="64" t="e">
        <f t="shared" si="204"/>
        <v>#VALUE!</v>
      </c>
      <c r="AW308" s="64" t="e">
        <f t="shared" si="204"/>
        <v>#VALUE!</v>
      </c>
      <c r="AX308" s="64" t="e">
        <f t="shared" si="204"/>
        <v>#VALUE!</v>
      </c>
      <c r="AY308" s="64" t="e">
        <f t="shared" si="204"/>
        <v>#VALUE!</v>
      </c>
      <c r="AZ308" s="64" t="e">
        <f t="shared" si="204"/>
        <v>#VALUE!</v>
      </c>
      <c r="BA308" s="64" t="e">
        <f t="shared" si="204"/>
        <v>#VALUE!</v>
      </c>
      <c r="BB308" s="64" t="e">
        <f t="shared" si="204"/>
        <v>#VALUE!</v>
      </c>
      <c r="BC308" s="64" t="e">
        <f t="shared" si="204"/>
        <v>#VALUE!</v>
      </c>
      <c r="BD308" s="64" t="e">
        <f t="shared" si="204"/>
        <v>#VALUE!</v>
      </c>
      <c r="BE308" s="64" t="e">
        <f t="shared" si="204"/>
        <v>#VALUE!</v>
      </c>
      <c r="BF308" s="45" t="e">
        <f t="shared" si="196"/>
        <v>#VALUE!</v>
      </c>
      <c r="BG308" s="78" t="e">
        <f>(BF308+BF312)-SUMIFS($R$11:$R$124,$F$11:$F$124,$O$283)</f>
        <v>#VALUE!</v>
      </c>
    </row>
    <row r="309" spans="15:59" ht="14.4" hidden="1" customHeight="1" x14ac:dyDescent="0.3">
      <c r="O309" s="287"/>
      <c r="P309" s="288"/>
      <c r="Q309" s="289"/>
      <c r="R309" s="279" t="s">
        <v>131</v>
      </c>
      <c r="S309" s="280"/>
      <c r="T309" s="280"/>
      <c r="U309" s="280"/>
      <c r="V309" s="280"/>
      <c r="W309" s="280"/>
      <c r="X309" s="98"/>
      <c r="Y309" s="98"/>
      <c r="Z309" s="98"/>
      <c r="AA309" s="74" t="e">
        <f t="shared" ref="AA309:BE309" si="205">AA310+(AA311/2)</f>
        <v>#VALUE!</v>
      </c>
      <c r="AB309" s="74" t="e">
        <f t="shared" si="205"/>
        <v>#VALUE!</v>
      </c>
      <c r="AC309" s="74" t="e">
        <f t="shared" si="205"/>
        <v>#VALUE!</v>
      </c>
      <c r="AD309" s="74" t="e">
        <f t="shared" si="205"/>
        <v>#VALUE!</v>
      </c>
      <c r="AE309" s="74" t="e">
        <f t="shared" si="205"/>
        <v>#VALUE!</v>
      </c>
      <c r="AF309" s="74" t="e">
        <f t="shared" si="205"/>
        <v>#VALUE!</v>
      </c>
      <c r="AG309" s="74" t="e">
        <f t="shared" si="205"/>
        <v>#VALUE!</v>
      </c>
      <c r="AH309" s="74" t="e">
        <f t="shared" si="205"/>
        <v>#VALUE!</v>
      </c>
      <c r="AI309" s="74" t="e">
        <f t="shared" si="205"/>
        <v>#VALUE!</v>
      </c>
      <c r="AJ309" s="74" t="e">
        <f t="shared" si="205"/>
        <v>#VALUE!</v>
      </c>
      <c r="AK309" s="74" t="e">
        <f t="shared" si="205"/>
        <v>#VALUE!</v>
      </c>
      <c r="AL309" s="74" t="e">
        <f t="shared" si="205"/>
        <v>#VALUE!</v>
      </c>
      <c r="AM309" s="74" t="e">
        <f t="shared" si="205"/>
        <v>#VALUE!</v>
      </c>
      <c r="AN309" s="74" t="e">
        <f t="shared" si="205"/>
        <v>#VALUE!</v>
      </c>
      <c r="AO309" s="74" t="e">
        <f t="shared" si="205"/>
        <v>#VALUE!</v>
      </c>
      <c r="AP309" s="74" t="e">
        <f t="shared" si="205"/>
        <v>#VALUE!</v>
      </c>
      <c r="AQ309" s="74" t="e">
        <f t="shared" si="205"/>
        <v>#VALUE!</v>
      </c>
      <c r="AR309" s="74" t="e">
        <f t="shared" si="205"/>
        <v>#VALUE!</v>
      </c>
      <c r="AS309" s="74" t="e">
        <f t="shared" si="205"/>
        <v>#VALUE!</v>
      </c>
      <c r="AT309" s="74" t="e">
        <f t="shared" si="205"/>
        <v>#VALUE!</v>
      </c>
      <c r="AU309" s="74" t="e">
        <f t="shared" si="205"/>
        <v>#VALUE!</v>
      </c>
      <c r="AV309" s="74" t="e">
        <f t="shared" si="205"/>
        <v>#VALUE!</v>
      </c>
      <c r="AW309" s="74" t="e">
        <f t="shared" si="205"/>
        <v>#VALUE!</v>
      </c>
      <c r="AX309" s="74" t="e">
        <f t="shared" si="205"/>
        <v>#VALUE!</v>
      </c>
      <c r="AY309" s="74" t="e">
        <f t="shared" si="205"/>
        <v>#VALUE!</v>
      </c>
      <c r="AZ309" s="74" t="e">
        <f t="shared" si="205"/>
        <v>#VALUE!</v>
      </c>
      <c r="BA309" s="74" t="e">
        <f t="shared" si="205"/>
        <v>#VALUE!</v>
      </c>
      <c r="BB309" s="74" t="e">
        <f t="shared" si="205"/>
        <v>#VALUE!</v>
      </c>
      <c r="BC309" s="74" t="e">
        <f t="shared" si="205"/>
        <v>#VALUE!</v>
      </c>
      <c r="BD309" s="74" t="e">
        <f t="shared" si="205"/>
        <v>#VALUE!</v>
      </c>
      <c r="BE309" s="74" t="e">
        <f t="shared" si="205"/>
        <v>#VALUE!</v>
      </c>
      <c r="BF309" s="75" t="e">
        <f t="shared" si="196"/>
        <v>#VALUE!</v>
      </c>
    </row>
    <row r="310" spans="15:59" ht="14.4" hidden="1" customHeight="1" x14ac:dyDescent="0.3">
      <c r="O310" s="287"/>
      <c r="P310" s="288"/>
      <c r="Q310" s="289"/>
      <c r="R310" s="279" t="s">
        <v>122</v>
      </c>
      <c r="S310" s="280"/>
      <c r="T310" s="280"/>
      <c r="U310" s="280"/>
      <c r="V310" s="280"/>
      <c r="W310" s="280"/>
      <c r="X310" s="98"/>
      <c r="Y310" s="98"/>
      <c r="Z310" s="98"/>
      <c r="AA310" s="64" t="e">
        <f t="shared" ref="AA310:BE310" si="206">COUNTIFS($F$11:$F$14,$O$283,$L$11:$L$14,"FT",AA$11:AA$34,"A")+COUNTIFS($F$11:$F$14,$O$283,$L$11:$L$14,"FT",AA$11:AA$34,"SL")</f>
        <v>#VALUE!</v>
      </c>
      <c r="AB310" s="64" t="e">
        <f t="shared" si="206"/>
        <v>#VALUE!</v>
      </c>
      <c r="AC310" s="64" t="e">
        <f t="shared" si="206"/>
        <v>#VALUE!</v>
      </c>
      <c r="AD310" s="64" t="e">
        <f t="shared" si="206"/>
        <v>#VALUE!</v>
      </c>
      <c r="AE310" s="64" t="e">
        <f t="shared" si="206"/>
        <v>#VALUE!</v>
      </c>
      <c r="AF310" s="64" t="e">
        <f t="shared" si="206"/>
        <v>#VALUE!</v>
      </c>
      <c r="AG310" s="64" t="e">
        <f t="shared" si="206"/>
        <v>#VALUE!</v>
      </c>
      <c r="AH310" s="64" t="e">
        <f t="shared" si="206"/>
        <v>#VALUE!</v>
      </c>
      <c r="AI310" s="64" t="e">
        <f t="shared" si="206"/>
        <v>#VALUE!</v>
      </c>
      <c r="AJ310" s="64" t="e">
        <f t="shared" si="206"/>
        <v>#VALUE!</v>
      </c>
      <c r="AK310" s="64" t="e">
        <f t="shared" si="206"/>
        <v>#VALUE!</v>
      </c>
      <c r="AL310" s="64" t="e">
        <f t="shared" si="206"/>
        <v>#VALUE!</v>
      </c>
      <c r="AM310" s="64" t="e">
        <f t="shared" si="206"/>
        <v>#VALUE!</v>
      </c>
      <c r="AN310" s="64" t="e">
        <f t="shared" si="206"/>
        <v>#VALUE!</v>
      </c>
      <c r="AO310" s="64" t="e">
        <f t="shared" si="206"/>
        <v>#VALUE!</v>
      </c>
      <c r="AP310" s="64" t="e">
        <f t="shared" si="206"/>
        <v>#VALUE!</v>
      </c>
      <c r="AQ310" s="64" t="e">
        <f t="shared" si="206"/>
        <v>#VALUE!</v>
      </c>
      <c r="AR310" s="64" t="e">
        <f t="shared" si="206"/>
        <v>#VALUE!</v>
      </c>
      <c r="AS310" s="64" t="e">
        <f t="shared" si="206"/>
        <v>#VALUE!</v>
      </c>
      <c r="AT310" s="64" t="e">
        <f t="shared" si="206"/>
        <v>#VALUE!</v>
      </c>
      <c r="AU310" s="64" t="e">
        <f t="shared" si="206"/>
        <v>#VALUE!</v>
      </c>
      <c r="AV310" s="64" t="e">
        <f t="shared" si="206"/>
        <v>#VALUE!</v>
      </c>
      <c r="AW310" s="64" t="e">
        <f t="shared" si="206"/>
        <v>#VALUE!</v>
      </c>
      <c r="AX310" s="64" t="e">
        <f t="shared" si="206"/>
        <v>#VALUE!</v>
      </c>
      <c r="AY310" s="64" t="e">
        <f t="shared" si="206"/>
        <v>#VALUE!</v>
      </c>
      <c r="AZ310" s="64" t="e">
        <f t="shared" si="206"/>
        <v>#VALUE!</v>
      </c>
      <c r="BA310" s="64" t="e">
        <f t="shared" si="206"/>
        <v>#VALUE!</v>
      </c>
      <c r="BB310" s="64" t="e">
        <f t="shared" si="206"/>
        <v>#VALUE!</v>
      </c>
      <c r="BC310" s="64" t="e">
        <f t="shared" si="206"/>
        <v>#VALUE!</v>
      </c>
      <c r="BD310" s="64" t="e">
        <f t="shared" si="206"/>
        <v>#VALUE!</v>
      </c>
      <c r="BE310" s="64" t="e">
        <f t="shared" si="206"/>
        <v>#VALUE!</v>
      </c>
      <c r="BF310" s="45" t="e">
        <f t="shared" si="196"/>
        <v>#VALUE!</v>
      </c>
    </row>
    <row r="311" spans="15:59" ht="14.4" hidden="1" customHeight="1" x14ac:dyDescent="0.3">
      <c r="O311" s="287"/>
      <c r="P311" s="288"/>
      <c r="Q311" s="289"/>
      <c r="R311" s="279" t="s">
        <v>137</v>
      </c>
      <c r="S311" s="280"/>
      <c r="T311" s="280"/>
      <c r="U311" s="280"/>
      <c r="V311" s="280"/>
      <c r="W311" s="280"/>
      <c r="X311" s="98"/>
      <c r="Y311" s="98"/>
      <c r="Z311" s="98"/>
      <c r="AA311" s="64" t="e">
        <f t="shared" ref="AA311:BE311" si="207">COUNTIFS($F$11:$F$14,$O$283,$L$11:$L$14,"HT",AA$11:AA$34,"A")+COUNTIFS($F$11:$F$14,$O$283,$L$11:$L$14,"HT",AA$11:AA$34,"SL")</f>
        <v>#VALUE!</v>
      </c>
      <c r="AB311" s="64" t="e">
        <f t="shared" si="207"/>
        <v>#VALUE!</v>
      </c>
      <c r="AC311" s="64" t="e">
        <f t="shared" si="207"/>
        <v>#VALUE!</v>
      </c>
      <c r="AD311" s="64" t="e">
        <f t="shared" si="207"/>
        <v>#VALUE!</v>
      </c>
      <c r="AE311" s="64" t="e">
        <f t="shared" si="207"/>
        <v>#VALUE!</v>
      </c>
      <c r="AF311" s="64" t="e">
        <f t="shared" si="207"/>
        <v>#VALUE!</v>
      </c>
      <c r="AG311" s="64" t="e">
        <f t="shared" si="207"/>
        <v>#VALUE!</v>
      </c>
      <c r="AH311" s="64" t="e">
        <f t="shared" si="207"/>
        <v>#VALUE!</v>
      </c>
      <c r="AI311" s="64" t="e">
        <f t="shared" si="207"/>
        <v>#VALUE!</v>
      </c>
      <c r="AJ311" s="64" t="e">
        <f t="shared" si="207"/>
        <v>#VALUE!</v>
      </c>
      <c r="AK311" s="64" t="e">
        <f t="shared" si="207"/>
        <v>#VALUE!</v>
      </c>
      <c r="AL311" s="64" t="e">
        <f t="shared" si="207"/>
        <v>#VALUE!</v>
      </c>
      <c r="AM311" s="64" t="e">
        <f t="shared" si="207"/>
        <v>#VALUE!</v>
      </c>
      <c r="AN311" s="64" t="e">
        <f t="shared" si="207"/>
        <v>#VALUE!</v>
      </c>
      <c r="AO311" s="64" t="e">
        <f t="shared" si="207"/>
        <v>#VALUE!</v>
      </c>
      <c r="AP311" s="64" t="e">
        <f t="shared" si="207"/>
        <v>#VALUE!</v>
      </c>
      <c r="AQ311" s="64" t="e">
        <f t="shared" si="207"/>
        <v>#VALUE!</v>
      </c>
      <c r="AR311" s="64" t="e">
        <f t="shared" si="207"/>
        <v>#VALUE!</v>
      </c>
      <c r="AS311" s="64" t="e">
        <f t="shared" si="207"/>
        <v>#VALUE!</v>
      </c>
      <c r="AT311" s="64" t="e">
        <f t="shared" si="207"/>
        <v>#VALUE!</v>
      </c>
      <c r="AU311" s="64" t="e">
        <f t="shared" si="207"/>
        <v>#VALUE!</v>
      </c>
      <c r="AV311" s="64" t="e">
        <f t="shared" si="207"/>
        <v>#VALUE!</v>
      </c>
      <c r="AW311" s="64" t="e">
        <f t="shared" si="207"/>
        <v>#VALUE!</v>
      </c>
      <c r="AX311" s="64" t="e">
        <f t="shared" si="207"/>
        <v>#VALUE!</v>
      </c>
      <c r="AY311" s="64" t="e">
        <f t="shared" si="207"/>
        <v>#VALUE!</v>
      </c>
      <c r="AZ311" s="64" t="e">
        <f t="shared" si="207"/>
        <v>#VALUE!</v>
      </c>
      <c r="BA311" s="64" t="e">
        <f t="shared" si="207"/>
        <v>#VALUE!</v>
      </c>
      <c r="BB311" s="64" t="e">
        <f t="shared" si="207"/>
        <v>#VALUE!</v>
      </c>
      <c r="BC311" s="64" t="e">
        <f t="shared" si="207"/>
        <v>#VALUE!</v>
      </c>
      <c r="BD311" s="64" t="e">
        <f t="shared" si="207"/>
        <v>#VALUE!</v>
      </c>
      <c r="BE311" s="64" t="e">
        <f t="shared" si="207"/>
        <v>#VALUE!</v>
      </c>
      <c r="BF311" s="45" t="e">
        <f t="shared" si="196"/>
        <v>#VALUE!</v>
      </c>
    </row>
    <row r="312" spans="15:59" ht="14.4" hidden="1" customHeight="1" x14ac:dyDescent="0.3">
      <c r="O312" s="287"/>
      <c r="P312" s="288"/>
      <c r="Q312" s="289"/>
      <c r="R312" s="279" t="s">
        <v>140</v>
      </c>
      <c r="S312" s="280"/>
      <c r="T312" s="280"/>
      <c r="U312" s="280"/>
      <c r="V312" s="280"/>
      <c r="W312" s="280"/>
      <c r="X312" s="98"/>
      <c r="Y312" s="98"/>
      <c r="Z312" s="98"/>
      <c r="AA312" s="64" t="e">
        <f t="shared" ref="AA312:BE312" si="208">COUNTIFS($F$11:$F$14,$O$283,AA$11:AA$34,"U")+COUNTIFS($F$11:$F$14,$O$283,AA$11:AA$34,"UC")+COUNTIFS($F$11:$F$14,$O$283,AA$11:AA$34,"NCNS")+COUNTIFS($F$11:$F$14,$O$283,AA$11:AA$34,"TR-U")+COUNTIFS($F$11:$F$14,$O$283,AA$11:AA$34,"TR-UC")+COUNTIFS($F$11:$F$14,$O$283,AA$11:AA$34,"TR-NCNS")</f>
        <v>#VALUE!</v>
      </c>
      <c r="AB312" s="64" t="e">
        <f t="shared" si="208"/>
        <v>#VALUE!</v>
      </c>
      <c r="AC312" s="64" t="e">
        <f t="shared" si="208"/>
        <v>#VALUE!</v>
      </c>
      <c r="AD312" s="64" t="e">
        <f t="shared" si="208"/>
        <v>#VALUE!</v>
      </c>
      <c r="AE312" s="64" t="e">
        <f t="shared" si="208"/>
        <v>#VALUE!</v>
      </c>
      <c r="AF312" s="64" t="e">
        <f t="shared" si="208"/>
        <v>#VALUE!</v>
      </c>
      <c r="AG312" s="64" t="e">
        <f t="shared" si="208"/>
        <v>#VALUE!</v>
      </c>
      <c r="AH312" s="64" t="e">
        <f t="shared" si="208"/>
        <v>#VALUE!</v>
      </c>
      <c r="AI312" s="64" t="e">
        <f t="shared" si="208"/>
        <v>#VALUE!</v>
      </c>
      <c r="AJ312" s="64" t="e">
        <f t="shared" si="208"/>
        <v>#VALUE!</v>
      </c>
      <c r="AK312" s="64" t="e">
        <f t="shared" si="208"/>
        <v>#VALUE!</v>
      </c>
      <c r="AL312" s="64" t="e">
        <f t="shared" si="208"/>
        <v>#VALUE!</v>
      </c>
      <c r="AM312" s="64" t="e">
        <f t="shared" si="208"/>
        <v>#VALUE!</v>
      </c>
      <c r="AN312" s="64" t="e">
        <f t="shared" si="208"/>
        <v>#VALUE!</v>
      </c>
      <c r="AO312" s="64" t="e">
        <f t="shared" si="208"/>
        <v>#VALUE!</v>
      </c>
      <c r="AP312" s="64" t="e">
        <f t="shared" si="208"/>
        <v>#VALUE!</v>
      </c>
      <c r="AQ312" s="64" t="e">
        <f t="shared" si="208"/>
        <v>#VALUE!</v>
      </c>
      <c r="AR312" s="64" t="e">
        <f t="shared" si="208"/>
        <v>#VALUE!</v>
      </c>
      <c r="AS312" s="64" t="e">
        <f t="shared" si="208"/>
        <v>#VALUE!</v>
      </c>
      <c r="AT312" s="64" t="e">
        <f t="shared" si="208"/>
        <v>#VALUE!</v>
      </c>
      <c r="AU312" s="64" t="e">
        <f t="shared" si="208"/>
        <v>#VALUE!</v>
      </c>
      <c r="AV312" s="64" t="e">
        <f t="shared" si="208"/>
        <v>#VALUE!</v>
      </c>
      <c r="AW312" s="64" t="e">
        <f t="shared" si="208"/>
        <v>#VALUE!</v>
      </c>
      <c r="AX312" s="64" t="e">
        <f t="shared" si="208"/>
        <v>#VALUE!</v>
      </c>
      <c r="AY312" s="64" t="e">
        <f t="shared" si="208"/>
        <v>#VALUE!</v>
      </c>
      <c r="AZ312" s="64" t="e">
        <f t="shared" si="208"/>
        <v>#VALUE!</v>
      </c>
      <c r="BA312" s="64" t="e">
        <f t="shared" si="208"/>
        <v>#VALUE!</v>
      </c>
      <c r="BB312" s="64" t="e">
        <f t="shared" si="208"/>
        <v>#VALUE!</v>
      </c>
      <c r="BC312" s="64" t="e">
        <f t="shared" si="208"/>
        <v>#VALUE!</v>
      </c>
      <c r="BD312" s="64" t="e">
        <f t="shared" si="208"/>
        <v>#VALUE!</v>
      </c>
      <c r="BE312" s="64" t="e">
        <f t="shared" si="208"/>
        <v>#VALUE!</v>
      </c>
      <c r="BF312" s="45" t="e">
        <f t="shared" si="196"/>
        <v>#VALUE!</v>
      </c>
    </row>
    <row r="313" spans="15:59" ht="14.4" hidden="1" customHeight="1" x14ac:dyDescent="0.3">
      <c r="O313" s="287"/>
      <c r="P313" s="288"/>
      <c r="Q313" s="289"/>
      <c r="R313" s="279" t="s">
        <v>143</v>
      </c>
      <c r="S313" s="280"/>
      <c r="T313" s="280"/>
      <c r="U313" s="280"/>
      <c r="V313" s="280"/>
      <c r="W313" s="280"/>
      <c r="X313" s="98"/>
      <c r="Y313" s="98"/>
      <c r="Z313" s="98"/>
      <c r="AA313" s="74" t="e">
        <f t="shared" ref="AA313:BE313" si="209">AA314+(AA315/2)</f>
        <v>#VALUE!</v>
      </c>
      <c r="AB313" s="74" t="e">
        <f t="shared" si="209"/>
        <v>#VALUE!</v>
      </c>
      <c r="AC313" s="74" t="e">
        <f t="shared" si="209"/>
        <v>#VALUE!</v>
      </c>
      <c r="AD313" s="74" t="e">
        <f t="shared" si="209"/>
        <v>#VALUE!</v>
      </c>
      <c r="AE313" s="74" t="e">
        <f t="shared" si="209"/>
        <v>#VALUE!</v>
      </c>
      <c r="AF313" s="74" t="e">
        <f t="shared" si="209"/>
        <v>#VALUE!</v>
      </c>
      <c r="AG313" s="74" t="e">
        <f t="shared" si="209"/>
        <v>#VALUE!</v>
      </c>
      <c r="AH313" s="74" t="e">
        <f t="shared" si="209"/>
        <v>#VALUE!</v>
      </c>
      <c r="AI313" s="74" t="e">
        <f t="shared" si="209"/>
        <v>#VALUE!</v>
      </c>
      <c r="AJ313" s="74" t="e">
        <f t="shared" si="209"/>
        <v>#VALUE!</v>
      </c>
      <c r="AK313" s="74" t="e">
        <f t="shared" si="209"/>
        <v>#VALUE!</v>
      </c>
      <c r="AL313" s="74" t="e">
        <f t="shared" si="209"/>
        <v>#VALUE!</v>
      </c>
      <c r="AM313" s="74" t="e">
        <f t="shared" si="209"/>
        <v>#VALUE!</v>
      </c>
      <c r="AN313" s="74" t="e">
        <f t="shared" si="209"/>
        <v>#VALUE!</v>
      </c>
      <c r="AO313" s="74" t="e">
        <f t="shared" si="209"/>
        <v>#VALUE!</v>
      </c>
      <c r="AP313" s="74" t="e">
        <f t="shared" si="209"/>
        <v>#VALUE!</v>
      </c>
      <c r="AQ313" s="74" t="e">
        <f t="shared" si="209"/>
        <v>#VALUE!</v>
      </c>
      <c r="AR313" s="74" t="e">
        <f t="shared" si="209"/>
        <v>#VALUE!</v>
      </c>
      <c r="AS313" s="74" t="e">
        <f t="shared" si="209"/>
        <v>#VALUE!</v>
      </c>
      <c r="AT313" s="74" t="e">
        <f t="shared" si="209"/>
        <v>#VALUE!</v>
      </c>
      <c r="AU313" s="74" t="e">
        <f t="shared" si="209"/>
        <v>#VALUE!</v>
      </c>
      <c r="AV313" s="74" t="e">
        <f t="shared" si="209"/>
        <v>#VALUE!</v>
      </c>
      <c r="AW313" s="74" t="e">
        <f t="shared" si="209"/>
        <v>#VALUE!</v>
      </c>
      <c r="AX313" s="74" t="e">
        <f t="shared" si="209"/>
        <v>#VALUE!</v>
      </c>
      <c r="AY313" s="74" t="e">
        <f t="shared" si="209"/>
        <v>#VALUE!</v>
      </c>
      <c r="AZ313" s="74" t="e">
        <f t="shared" si="209"/>
        <v>#VALUE!</v>
      </c>
      <c r="BA313" s="74" t="e">
        <f t="shared" si="209"/>
        <v>#VALUE!</v>
      </c>
      <c r="BB313" s="74" t="e">
        <f t="shared" si="209"/>
        <v>#VALUE!</v>
      </c>
      <c r="BC313" s="74" t="e">
        <f t="shared" si="209"/>
        <v>#VALUE!</v>
      </c>
      <c r="BD313" s="74" t="e">
        <f t="shared" si="209"/>
        <v>#VALUE!</v>
      </c>
      <c r="BE313" s="74" t="e">
        <f t="shared" si="209"/>
        <v>#VALUE!</v>
      </c>
      <c r="BF313" s="75" t="e">
        <f t="shared" si="196"/>
        <v>#VALUE!</v>
      </c>
    </row>
    <row r="314" spans="15:59" ht="14.4" hidden="1" customHeight="1" x14ac:dyDescent="0.3">
      <c r="O314" s="287"/>
      <c r="P314" s="288"/>
      <c r="Q314" s="289"/>
      <c r="R314" s="279" t="s">
        <v>146</v>
      </c>
      <c r="S314" s="280"/>
      <c r="T314" s="280"/>
      <c r="U314" s="280"/>
      <c r="V314" s="280"/>
      <c r="W314" s="280"/>
      <c r="X314" s="98"/>
      <c r="Y314" s="98"/>
      <c r="Z314" s="98"/>
      <c r="AA314" s="64" t="e">
        <f t="shared" ref="AA314:BE314" si="210">COUNTIFS($F$11:$F$14,$O$283,$L$11:$L$14,"FT",AA$11:AA$34,"U")+COUNTIFS($F$11:$F$14,$O$283,$L$11:$L$14,"FT",AA$11:AA$34,"UC")+COUNTIFS($F$11:$F$14,$O$283,$L$11:$L$14,"FT",AA$11:AA$34,"NCNS")+COUNTIFS($F$11:$F$14,$O$283,$L$11:$L$14,"FT",AA$11:AA$34,"TR-U")+COUNTIFS($F$11:$F$14,$O$283,$L$11:$L$14,"FT",AA$11:AA$34,"TR-UC")+COUNTIFS($F$11:$F$14,$O$283,$L$11:$L$14,"FT",AA$11:AA$34,"TR-NCNS")</f>
        <v>#VALUE!</v>
      </c>
      <c r="AB314" s="64" t="e">
        <f t="shared" si="210"/>
        <v>#VALUE!</v>
      </c>
      <c r="AC314" s="64" t="e">
        <f t="shared" si="210"/>
        <v>#VALUE!</v>
      </c>
      <c r="AD314" s="64" t="e">
        <f t="shared" si="210"/>
        <v>#VALUE!</v>
      </c>
      <c r="AE314" s="64" t="e">
        <f t="shared" si="210"/>
        <v>#VALUE!</v>
      </c>
      <c r="AF314" s="64" t="e">
        <f t="shared" si="210"/>
        <v>#VALUE!</v>
      </c>
      <c r="AG314" s="64" t="e">
        <f t="shared" si="210"/>
        <v>#VALUE!</v>
      </c>
      <c r="AH314" s="64" t="e">
        <f t="shared" si="210"/>
        <v>#VALUE!</v>
      </c>
      <c r="AI314" s="64" t="e">
        <f t="shared" si="210"/>
        <v>#VALUE!</v>
      </c>
      <c r="AJ314" s="64" t="e">
        <f t="shared" si="210"/>
        <v>#VALUE!</v>
      </c>
      <c r="AK314" s="64" t="e">
        <f t="shared" si="210"/>
        <v>#VALUE!</v>
      </c>
      <c r="AL314" s="64" t="e">
        <f t="shared" si="210"/>
        <v>#VALUE!</v>
      </c>
      <c r="AM314" s="64" t="e">
        <f t="shared" si="210"/>
        <v>#VALUE!</v>
      </c>
      <c r="AN314" s="64" t="e">
        <f t="shared" si="210"/>
        <v>#VALUE!</v>
      </c>
      <c r="AO314" s="64" t="e">
        <f t="shared" si="210"/>
        <v>#VALUE!</v>
      </c>
      <c r="AP314" s="64" t="e">
        <f t="shared" si="210"/>
        <v>#VALUE!</v>
      </c>
      <c r="AQ314" s="64" t="e">
        <f t="shared" si="210"/>
        <v>#VALUE!</v>
      </c>
      <c r="AR314" s="64" t="e">
        <f t="shared" si="210"/>
        <v>#VALUE!</v>
      </c>
      <c r="AS314" s="64" t="e">
        <f t="shared" si="210"/>
        <v>#VALUE!</v>
      </c>
      <c r="AT314" s="64" t="e">
        <f t="shared" si="210"/>
        <v>#VALUE!</v>
      </c>
      <c r="AU314" s="64" t="e">
        <f t="shared" si="210"/>
        <v>#VALUE!</v>
      </c>
      <c r="AV314" s="64" t="e">
        <f t="shared" si="210"/>
        <v>#VALUE!</v>
      </c>
      <c r="AW314" s="64" t="e">
        <f t="shared" si="210"/>
        <v>#VALUE!</v>
      </c>
      <c r="AX314" s="64" t="e">
        <f t="shared" si="210"/>
        <v>#VALUE!</v>
      </c>
      <c r="AY314" s="64" t="e">
        <f t="shared" si="210"/>
        <v>#VALUE!</v>
      </c>
      <c r="AZ314" s="64" t="e">
        <f t="shared" si="210"/>
        <v>#VALUE!</v>
      </c>
      <c r="BA314" s="64" t="e">
        <f t="shared" si="210"/>
        <v>#VALUE!</v>
      </c>
      <c r="BB314" s="64" t="e">
        <f t="shared" si="210"/>
        <v>#VALUE!</v>
      </c>
      <c r="BC314" s="64" t="e">
        <f t="shared" si="210"/>
        <v>#VALUE!</v>
      </c>
      <c r="BD314" s="64" t="e">
        <f t="shared" si="210"/>
        <v>#VALUE!</v>
      </c>
      <c r="BE314" s="64" t="e">
        <f t="shared" si="210"/>
        <v>#VALUE!</v>
      </c>
      <c r="BF314" s="45" t="e">
        <f t="shared" si="196"/>
        <v>#VALUE!</v>
      </c>
    </row>
    <row r="315" spans="15:59" ht="14.4" hidden="1" customHeight="1" x14ac:dyDescent="0.3">
      <c r="O315" s="287"/>
      <c r="P315" s="288"/>
      <c r="Q315" s="289"/>
      <c r="R315" s="279" t="s">
        <v>150</v>
      </c>
      <c r="S315" s="280"/>
      <c r="T315" s="280"/>
      <c r="U315" s="280"/>
      <c r="V315" s="280"/>
      <c r="W315" s="280"/>
      <c r="X315" s="98"/>
      <c r="Y315" s="98"/>
      <c r="Z315" s="98"/>
      <c r="AA315" s="64" t="e">
        <f t="shared" ref="AA315:BE315" si="211">COUNTIFS($F$11:$F$14,$O$283,$L$11:$L$14,"HT",AA$11:AA$34,"U")+COUNTIFS($F$11:$F$14,$O$283,$L$11:$L$14,"HT",AA$11:AA$34,"UC")+COUNTIFS($F$11:$F$14,$O$283,$L$11:$L$14,"HT",AA$11:AA$34,"NCNS")+COUNTIFS($F$11:$F$14,$O$283,$L$11:$L$14,"HT",AA$11:AA$34,"TR-U")+COUNTIFS($F$11:$F$14,$O$283,$L$11:$L$14,"HT",AA$11:AA$34,"TR-UC")+COUNTIFS($F$11:$F$14,$O$283,$L$11:$L$14,"HT",AA$11:AA$34,"TR-NCNS")</f>
        <v>#VALUE!</v>
      </c>
      <c r="AB315" s="64" t="e">
        <f t="shared" si="211"/>
        <v>#VALUE!</v>
      </c>
      <c r="AC315" s="64" t="e">
        <f t="shared" si="211"/>
        <v>#VALUE!</v>
      </c>
      <c r="AD315" s="64" t="e">
        <f t="shared" si="211"/>
        <v>#VALUE!</v>
      </c>
      <c r="AE315" s="64" t="e">
        <f t="shared" si="211"/>
        <v>#VALUE!</v>
      </c>
      <c r="AF315" s="64" t="e">
        <f t="shared" si="211"/>
        <v>#VALUE!</v>
      </c>
      <c r="AG315" s="64" t="e">
        <f t="shared" si="211"/>
        <v>#VALUE!</v>
      </c>
      <c r="AH315" s="64" t="e">
        <f t="shared" si="211"/>
        <v>#VALUE!</v>
      </c>
      <c r="AI315" s="64" t="e">
        <f t="shared" si="211"/>
        <v>#VALUE!</v>
      </c>
      <c r="AJ315" s="64" t="e">
        <f t="shared" si="211"/>
        <v>#VALUE!</v>
      </c>
      <c r="AK315" s="64" t="e">
        <f t="shared" si="211"/>
        <v>#VALUE!</v>
      </c>
      <c r="AL315" s="64" t="e">
        <f t="shared" si="211"/>
        <v>#VALUE!</v>
      </c>
      <c r="AM315" s="64" t="e">
        <f t="shared" si="211"/>
        <v>#VALUE!</v>
      </c>
      <c r="AN315" s="64" t="e">
        <f t="shared" si="211"/>
        <v>#VALUE!</v>
      </c>
      <c r="AO315" s="64" t="e">
        <f t="shared" si="211"/>
        <v>#VALUE!</v>
      </c>
      <c r="AP315" s="64" t="e">
        <f t="shared" si="211"/>
        <v>#VALUE!</v>
      </c>
      <c r="AQ315" s="64" t="e">
        <f t="shared" si="211"/>
        <v>#VALUE!</v>
      </c>
      <c r="AR315" s="64" t="e">
        <f t="shared" si="211"/>
        <v>#VALUE!</v>
      </c>
      <c r="AS315" s="64" t="e">
        <f t="shared" si="211"/>
        <v>#VALUE!</v>
      </c>
      <c r="AT315" s="64" t="e">
        <f t="shared" si="211"/>
        <v>#VALUE!</v>
      </c>
      <c r="AU315" s="64" t="e">
        <f t="shared" si="211"/>
        <v>#VALUE!</v>
      </c>
      <c r="AV315" s="64" t="e">
        <f t="shared" si="211"/>
        <v>#VALUE!</v>
      </c>
      <c r="AW315" s="64" t="e">
        <f t="shared" si="211"/>
        <v>#VALUE!</v>
      </c>
      <c r="AX315" s="64" t="e">
        <f t="shared" si="211"/>
        <v>#VALUE!</v>
      </c>
      <c r="AY315" s="64" t="e">
        <f t="shared" si="211"/>
        <v>#VALUE!</v>
      </c>
      <c r="AZ315" s="64" t="e">
        <f t="shared" si="211"/>
        <v>#VALUE!</v>
      </c>
      <c r="BA315" s="64" t="e">
        <f t="shared" si="211"/>
        <v>#VALUE!</v>
      </c>
      <c r="BB315" s="64" t="e">
        <f t="shared" si="211"/>
        <v>#VALUE!</v>
      </c>
      <c r="BC315" s="64" t="e">
        <f t="shared" si="211"/>
        <v>#VALUE!</v>
      </c>
      <c r="BD315" s="64" t="e">
        <f t="shared" si="211"/>
        <v>#VALUE!</v>
      </c>
      <c r="BE315" s="64" t="e">
        <f t="shared" si="211"/>
        <v>#VALUE!</v>
      </c>
      <c r="BF315" s="45" t="e">
        <f t="shared" si="196"/>
        <v>#VALUE!</v>
      </c>
    </row>
    <row r="316" spans="15:59" ht="14.4" hidden="1" customHeight="1" x14ac:dyDescent="0.3">
      <c r="O316" s="287"/>
      <c r="P316" s="288"/>
      <c r="Q316" s="289"/>
      <c r="R316" s="279" t="s">
        <v>153</v>
      </c>
      <c r="S316" s="280"/>
      <c r="T316" s="280"/>
      <c r="U316" s="280"/>
      <c r="V316" s="280"/>
      <c r="W316" s="280"/>
      <c r="X316" s="98"/>
      <c r="Y316" s="98"/>
      <c r="Z316" s="98"/>
      <c r="AA316" s="64" t="e">
        <f t="shared" ref="AA316:BE316" si="212">COUNTIFS($F$11:$F$14,$O$283,AA11:AA34,"S")+COUNTIFS($F$11:$F$14,$O$283,AA11:AA34,"TR-S")</f>
        <v>#VALUE!</v>
      </c>
      <c r="AB316" s="64" t="e">
        <f t="shared" si="212"/>
        <v>#VALUE!</v>
      </c>
      <c r="AC316" s="64" t="e">
        <f t="shared" si="212"/>
        <v>#VALUE!</v>
      </c>
      <c r="AD316" s="64" t="e">
        <f t="shared" si="212"/>
        <v>#VALUE!</v>
      </c>
      <c r="AE316" s="64" t="e">
        <f t="shared" si="212"/>
        <v>#VALUE!</v>
      </c>
      <c r="AF316" s="64" t="e">
        <f t="shared" si="212"/>
        <v>#VALUE!</v>
      </c>
      <c r="AG316" s="64" t="e">
        <f t="shared" si="212"/>
        <v>#VALUE!</v>
      </c>
      <c r="AH316" s="64" t="e">
        <f t="shared" si="212"/>
        <v>#VALUE!</v>
      </c>
      <c r="AI316" s="64" t="e">
        <f t="shared" si="212"/>
        <v>#VALUE!</v>
      </c>
      <c r="AJ316" s="64" t="e">
        <f t="shared" si="212"/>
        <v>#VALUE!</v>
      </c>
      <c r="AK316" s="64" t="e">
        <f t="shared" si="212"/>
        <v>#VALUE!</v>
      </c>
      <c r="AL316" s="64" t="e">
        <f t="shared" si="212"/>
        <v>#VALUE!</v>
      </c>
      <c r="AM316" s="64" t="e">
        <f t="shared" si="212"/>
        <v>#VALUE!</v>
      </c>
      <c r="AN316" s="64" t="e">
        <f t="shared" si="212"/>
        <v>#VALUE!</v>
      </c>
      <c r="AO316" s="64" t="e">
        <f t="shared" si="212"/>
        <v>#VALUE!</v>
      </c>
      <c r="AP316" s="64" t="e">
        <f t="shared" si="212"/>
        <v>#VALUE!</v>
      </c>
      <c r="AQ316" s="64" t="e">
        <f t="shared" si="212"/>
        <v>#VALUE!</v>
      </c>
      <c r="AR316" s="64" t="e">
        <f t="shared" si="212"/>
        <v>#VALUE!</v>
      </c>
      <c r="AS316" s="64" t="e">
        <f t="shared" si="212"/>
        <v>#VALUE!</v>
      </c>
      <c r="AT316" s="64" t="e">
        <f t="shared" si="212"/>
        <v>#VALUE!</v>
      </c>
      <c r="AU316" s="64" t="e">
        <f t="shared" si="212"/>
        <v>#VALUE!</v>
      </c>
      <c r="AV316" s="64" t="e">
        <f t="shared" si="212"/>
        <v>#VALUE!</v>
      </c>
      <c r="AW316" s="64" t="e">
        <f t="shared" si="212"/>
        <v>#VALUE!</v>
      </c>
      <c r="AX316" s="64" t="e">
        <f t="shared" si="212"/>
        <v>#VALUE!</v>
      </c>
      <c r="AY316" s="64" t="e">
        <f t="shared" si="212"/>
        <v>#VALUE!</v>
      </c>
      <c r="AZ316" s="64" t="e">
        <f t="shared" si="212"/>
        <v>#VALUE!</v>
      </c>
      <c r="BA316" s="64" t="e">
        <f t="shared" si="212"/>
        <v>#VALUE!</v>
      </c>
      <c r="BB316" s="64" t="e">
        <f t="shared" si="212"/>
        <v>#VALUE!</v>
      </c>
      <c r="BC316" s="64" t="e">
        <f t="shared" si="212"/>
        <v>#VALUE!</v>
      </c>
      <c r="BD316" s="64" t="e">
        <f t="shared" si="212"/>
        <v>#VALUE!</v>
      </c>
      <c r="BE316" s="64" t="e">
        <f t="shared" si="212"/>
        <v>#VALUE!</v>
      </c>
      <c r="BF316" s="45" t="e">
        <f t="shared" ref="BF316:BF322" si="213">MAX(AA316:BE316)</f>
        <v>#VALUE!</v>
      </c>
    </row>
    <row r="317" spans="15:59" ht="14.4" hidden="1" customHeight="1" x14ac:dyDescent="0.3">
      <c r="O317" s="287"/>
      <c r="P317" s="288"/>
      <c r="Q317" s="289"/>
      <c r="R317" s="279" t="s">
        <v>157</v>
      </c>
      <c r="S317" s="280"/>
      <c r="T317" s="280"/>
      <c r="U317" s="280"/>
      <c r="V317" s="280"/>
      <c r="W317" s="280"/>
      <c r="X317" s="98"/>
      <c r="Y317" s="98"/>
      <c r="Z317" s="98"/>
      <c r="AA317" s="74" t="e">
        <f t="shared" ref="AA317:BE317" si="214">AA318+(AA319/2)</f>
        <v>#VALUE!</v>
      </c>
      <c r="AB317" s="74" t="e">
        <f t="shared" si="214"/>
        <v>#VALUE!</v>
      </c>
      <c r="AC317" s="74" t="e">
        <f t="shared" si="214"/>
        <v>#VALUE!</v>
      </c>
      <c r="AD317" s="74" t="e">
        <f t="shared" si="214"/>
        <v>#VALUE!</v>
      </c>
      <c r="AE317" s="74" t="e">
        <f t="shared" si="214"/>
        <v>#VALUE!</v>
      </c>
      <c r="AF317" s="74" t="e">
        <f t="shared" si="214"/>
        <v>#VALUE!</v>
      </c>
      <c r="AG317" s="74" t="e">
        <f t="shared" si="214"/>
        <v>#VALUE!</v>
      </c>
      <c r="AH317" s="74" t="e">
        <f t="shared" si="214"/>
        <v>#VALUE!</v>
      </c>
      <c r="AI317" s="74" t="e">
        <f t="shared" si="214"/>
        <v>#VALUE!</v>
      </c>
      <c r="AJ317" s="74" t="e">
        <f t="shared" si="214"/>
        <v>#VALUE!</v>
      </c>
      <c r="AK317" s="74" t="e">
        <f t="shared" si="214"/>
        <v>#VALUE!</v>
      </c>
      <c r="AL317" s="74" t="e">
        <f t="shared" si="214"/>
        <v>#VALUE!</v>
      </c>
      <c r="AM317" s="74" t="e">
        <f t="shared" si="214"/>
        <v>#VALUE!</v>
      </c>
      <c r="AN317" s="74" t="e">
        <f t="shared" si="214"/>
        <v>#VALUE!</v>
      </c>
      <c r="AO317" s="74" t="e">
        <f t="shared" si="214"/>
        <v>#VALUE!</v>
      </c>
      <c r="AP317" s="74" t="e">
        <f t="shared" si="214"/>
        <v>#VALUE!</v>
      </c>
      <c r="AQ317" s="74" t="e">
        <f t="shared" si="214"/>
        <v>#VALUE!</v>
      </c>
      <c r="AR317" s="74" t="e">
        <f t="shared" si="214"/>
        <v>#VALUE!</v>
      </c>
      <c r="AS317" s="74" t="e">
        <f t="shared" si="214"/>
        <v>#VALUE!</v>
      </c>
      <c r="AT317" s="74" t="e">
        <f t="shared" si="214"/>
        <v>#VALUE!</v>
      </c>
      <c r="AU317" s="74" t="e">
        <f t="shared" si="214"/>
        <v>#VALUE!</v>
      </c>
      <c r="AV317" s="74" t="e">
        <f t="shared" si="214"/>
        <v>#VALUE!</v>
      </c>
      <c r="AW317" s="74" t="e">
        <f t="shared" si="214"/>
        <v>#VALUE!</v>
      </c>
      <c r="AX317" s="74" t="e">
        <f t="shared" si="214"/>
        <v>#VALUE!</v>
      </c>
      <c r="AY317" s="74" t="e">
        <f t="shared" si="214"/>
        <v>#VALUE!</v>
      </c>
      <c r="AZ317" s="74" t="e">
        <f t="shared" si="214"/>
        <v>#VALUE!</v>
      </c>
      <c r="BA317" s="74" t="e">
        <f t="shared" si="214"/>
        <v>#VALUE!</v>
      </c>
      <c r="BB317" s="74" t="e">
        <f t="shared" si="214"/>
        <v>#VALUE!</v>
      </c>
      <c r="BC317" s="74" t="e">
        <f t="shared" si="214"/>
        <v>#VALUE!</v>
      </c>
      <c r="BD317" s="74" t="e">
        <f t="shared" si="214"/>
        <v>#VALUE!</v>
      </c>
      <c r="BE317" s="74" t="e">
        <f t="shared" si="214"/>
        <v>#VALUE!</v>
      </c>
      <c r="BF317" s="75" t="e">
        <f t="shared" si="213"/>
        <v>#VALUE!</v>
      </c>
    </row>
    <row r="318" spans="15:59" ht="14.4" hidden="1" customHeight="1" x14ac:dyDescent="0.3">
      <c r="O318" s="287"/>
      <c r="P318" s="288"/>
      <c r="Q318" s="289"/>
      <c r="R318" s="279" t="s">
        <v>160</v>
      </c>
      <c r="S318" s="280"/>
      <c r="T318" s="280"/>
      <c r="U318" s="280"/>
      <c r="V318" s="280"/>
      <c r="W318" s="280"/>
      <c r="X318" s="98"/>
      <c r="Y318" s="98"/>
      <c r="Z318" s="98"/>
      <c r="AA318" s="64" t="e">
        <f t="shared" ref="AA318:BE318" si="215">COUNTIFS($F$11:$F$14,$O$283,$L$11:$L$14,"FT",AA$11:AA$34,"S")+COUNTIFS($F$11:$F$14,$O$283,$L$11:$L$14,"FT",AA$11:AA$34,"TR-S")</f>
        <v>#VALUE!</v>
      </c>
      <c r="AB318" s="64" t="e">
        <f t="shared" si="215"/>
        <v>#VALUE!</v>
      </c>
      <c r="AC318" s="64" t="e">
        <f t="shared" si="215"/>
        <v>#VALUE!</v>
      </c>
      <c r="AD318" s="64" t="e">
        <f t="shared" si="215"/>
        <v>#VALUE!</v>
      </c>
      <c r="AE318" s="64" t="e">
        <f t="shared" si="215"/>
        <v>#VALUE!</v>
      </c>
      <c r="AF318" s="64" t="e">
        <f t="shared" si="215"/>
        <v>#VALUE!</v>
      </c>
      <c r="AG318" s="64" t="e">
        <f t="shared" si="215"/>
        <v>#VALUE!</v>
      </c>
      <c r="AH318" s="64" t="e">
        <f t="shared" si="215"/>
        <v>#VALUE!</v>
      </c>
      <c r="AI318" s="64" t="e">
        <f t="shared" si="215"/>
        <v>#VALUE!</v>
      </c>
      <c r="AJ318" s="64" t="e">
        <f t="shared" si="215"/>
        <v>#VALUE!</v>
      </c>
      <c r="AK318" s="64" t="e">
        <f t="shared" si="215"/>
        <v>#VALUE!</v>
      </c>
      <c r="AL318" s="64" t="e">
        <f t="shared" si="215"/>
        <v>#VALUE!</v>
      </c>
      <c r="AM318" s="64" t="e">
        <f t="shared" si="215"/>
        <v>#VALUE!</v>
      </c>
      <c r="AN318" s="64" t="e">
        <f t="shared" si="215"/>
        <v>#VALUE!</v>
      </c>
      <c r="AO318" s="64" t="e">
        <f t="shared" si="215"/>
        <v>#VALUE!</v>
      </c>
      <c r="AP318" s="64" t="e">
        <f t="shared" si="215"/>
        <v>#VALUE!</v>
      </c>
      <c r="AQ318" s="64" t="e">
        <f t="shared" si="215"/>
        <v>#VALUE!</v>
      </c>
      <c r="AR318" s="64" t="e">
        <f t="shared" si="215"/>
        <v>#VALUE!</v>
      </c>
      <c r="AS318" s="64" t="e">
        <f t="shared" si="215"/>
        <v>#VALUE!</v>
      </c>
      <c r="AT318" s="64" t="e">
        <f t="shared" si="215"/>
        <v>#VALUE!</v>
      </c>
      <c r="AU318" s="64" t="e">
        <f t="shared" si="215"/>
        <v>#VALUE!</v>
      </c>
      <c r="AV318" s="64" t="e">
        <f t="shared" si="215"/>
        <v>#VALUE!</v>
      </c>
      <c r="AW318" s="64" t="e">
        <f t="shared" si="215"/>
        <v>#VALUE!</v>
      </c>
      <c r="AX318" s="64" t="e">
        <f t="shared" si="215"/>
        <v>#VALUE!</v>
      </c>
      <c r="AY318" s="64" t="e">
        <f t="shared" si="215"/>
        <v>#VALUE!</v>
      </c>
      <c r="AZ318" s="64" t="e">
        <f t="shared" si="215"/>
        <v>#VALUE!</v>
      </c>
      <c r="BA318" s="64" t="e">
        <f t="shared" si="215"/>
        <v>#VALUE!</v>
      </c>
      <c r="BB318" s="64" t="e">
        <f t="shared" si="215"/>
        <v>#VALUE!</v>
      </c>
      <c r="BC318" s="64" t="e">
        <f t="shared" si="215"/>
        <v>#VALUE!</v>
      </c>
      <c r="BD318" s="64" t="e">
        <f t="shared" si="215"/>
        <v>#VALUE!</v>
      </c>
      <c r="BE318" s="64" t="e">
        <f t="shared" si="215"/>
        <v>#VALUE!</v>
      </c>
      <c r="BF318" s="45" t="e">
        <f t="shared" si="213"/>
        <v>#VALUE!</v>
      </c>
    </row>
    <row r="319" spans="15:59" ht="14.4" hidden="1" customHeight="1" x14ac:dyDescent="0.3">
      <c r="O319" s="287"/>
      <c r="P319" s="288"/>
      <c r="Q319" s="289"/>
      <c r="R319" s="279" t="s">
        <v>163</v>
      </c>
      <c r="S319" s="280"/>
      <c r="T319" s="280"/>
      <c r="U319" s="280"/>
      <c r="V319" s="280"/>
      <c r="W319" s="280"/>
      <c r="X319" s="98"/>
      <c r="Y319" s="98"/>
      <c r="Z319" s="98"/>
      <c r="AA319" s="64" t="e">
        <f t="shared" ref="AA319:BE319" si="216">COUNTIFS($F$11:$F$14,$O$283,$L$11:$L$14,"HT",AA$11:AA$34,"S")+COUNTIFS($F$11:$F$14,$O$283,$L$11:$L$14,"HT",AA$11:AA$34,"TR-S")</f>
        <v>#VALUE!</v>
      </c>
      <c r="AB319" s="64" t="e">
        <f t="shared" si="216"/>
        <v>#VALUE!</v>
      </c>
      <c r="AC319" s="64" t="e">
        <f t="shared" si="216"/>
        <v>#VALUE!</v>
      </c>
      <c r="AD319" s="64" t="e">
        <f t="shared" si="216"/>
        <v>#VALUE!</v>
      </c>
      <c r="AE319" s="64" t="e">
        <f t="shared" si="216"/>
        <v>#VALUE!</v>
      </c>
      <c r="AF319" s="64" t="e">
        <f t="shared" si="216"/>
        <v>#VALUE!</v>
      </c>
      <c r="AG319" s="64" t="e">
        <f t="shared" si="216"/>
        <v>#VALUE!</v>
      </c>
      <c r="AH319" s="64" t="e">
        <f t="shared" si="216"/>
        <v>#VALUE!</v>
      </c>
      <c r="AI319" s="64" t="e">
        <f t="shared" si="216"/>
        <v>#VALUE!</v>
      </c>
      <c r="AJ319" s="64" t="e">
        <f t="shared" si="216"/>
        <v>#VALUE!</v>
      </c>
      <c r="AK319" s="64" t="e">
        <f t="shared" si="216"/>
        <v>#VALUE!</v>
      </c>
      <c r="AL319" s="64" t="e">
        <f t="shared" si="216"/>
        <v>#VALUE!</v>
      </c>
      <c r="AM319" s="64" t="e">
        <f t="shared" si="216"/>
        <v>#VALUE!</v>
      </c>
      <c r="AN319" s="64" t="e">
        <f t="shared" si="216"/>
        <v>#VALUE!</v>
      </c>
      <c r="AO319" s="64" t="e">
        <f t="shared" si="216"/>
        <v>#VALUE!</v>
      </c>
      <c r="AP319" s="64" t="e">
        <f t="shared" si="216"/>
        <v>#VALUE!</v>
      </c>
      <c r="AQ319" s="64" t="e">
        <f t="shared" si="216"/>
        <v>#VALUE!</v>
      </c>
      <c r="AR319" s="64" t="e">
        <f t="shared" si="216"/>
        <v>#VALUE!</v>
      </c>
      <c r="AS319" s="64" t="e">
        <f t="shared" si="216"/>
        <v>#VALUE!</v>
      </c>
      <c r="AT319" s="64" t="e">
        <f t="shared" si="216"/>
        <v>#VALUE!</v>
      </c>
      <c r="AU319" s="64" t="e">
        <f t="shared" si="216"/>
        <v>#VALUE!</v>
      </c>
      <c r="AV319" s="64" t="e">
        <f t="shared" si="216"/>
        <v>#VALUE!</v>
      </c>
      <c r="AW319" s="64" t="e">
        <f t="shared" si="216"/>
        <v>#VALUE!</v>
      </c>
      <c r="AX319" s="64" t="e">
        <f t="shared" si="216"/>
        <v>#VALUE!</v>
      </c>
      <c r="AY319" s="64" t="e">
        <f t="shared" si="216"/>
        <v>#VALUE!</v>
      </c>
      <c r="AZ319" s="64" t="e">
        <f t="shared" si="216"/>
        <v>#VALUE!</v>
      </c>
      <c r="BA319" s="64" t="e">
        <f t="shared" si="216"/>
        <v>#VALUE!</v>
      </c>
      <c r="BB319" s="64" t="e">
        <f t="shared" si="216"/>
        <v>#VALUE!</v>
      </c>
      <c r="BC319" s="64" t="e">
        <f t="shared" si="216"/>
        <v>#VALUE!</v>
      </c>
      <c r="BD319" s="64" t="e">
        <f t="shared" si="216"/>
        <v>#VALUE!</v>
      </c>
      <c r="BE319" s="64" t="e">
        <f t="shared" si="216"/>
        <v>#VALUE!</v>
      </c>
      <c r="BF319" s="45" t="e">
        <f t="shared" si="213"/>
        <v>#VALUE!</v>
      </c>
    </row>
    <row r="320" spans="15:59" ht="14.4" hidden="1" customHeight="1" x14ac:dyDescent="0.3">
      <c r="O320" s="287"/>
      <c r="P320" s="288"/>
      <c r="Q320" s="289"/>
      <c r="R320" s="279" t="s">
        <v>166</v>
      </c>
      <c r="S320" s="280"/>
      <c r="T320" s="280"/>
      <c r="U320" s="280"/>
      <c r="V320" s="280"/>
      <c r="W320" s="280"/>
      <c r="X320" s="98"/>
      <c r="Y320" s="98"/>
      <c r="Z320" s="98"/>
      <c r="AA320" s="64" t="e">
        <f t="shared" ref="AA320:BE320" si="217">COUNTIFS($F$11:$F$14,$O$283,AA$11:AA$34,"TD")+COUNTIFS($F$11:$F$14,$O$283,AA$11:AA$34,"PR")</f>
        <v>#VALUE!</v>
      </c>
      <c r="AB320" s="64" t="e">
        <f t="shared" si="217"/>
        <v>#VALUE!</v>
      </c>
      <c r="AC320" s="64" t="e">
        <f t="shared" si="217"/>
        <v>#VALUE!</v>
      </c>
      <c r="AD320" s="64" t="e">
        <f t="shared" si="217"/>
        <v>#VALUE!</v>
      </c>
      <c r="AE320" s="64" t="e">
        <f t="shared" si="217"/>
        <v>#VALUE!</v>
      </c>
      <c r="AF320" s="64" t="e">
        <f t="shared" si="217"/>
        <v>#VALUE!</v>
      </c>
      <c r="AG320" s="64" t="e">
        <f t="shared" si="217"/>
        <v>#VALUE!</v>
      </c>
      <c r="AH320" s="64" t="e">
        <f t="shared" si="217"/>
        <v>#VALUE!</v>
      </c>
      <c r="AI320" s="64" t="e">
        <f t="shared" si="217"/>
        <v>#VALUE!</v>
      </c>
      <c r="AJ320" s="64" t="e">
        <f t="shared" si="217"/>
        <v>#VALUE!</v>
      </c>
      <c r="AK320" s="64" t="e">
        <f t="shared" si="217"/>
        <v>#VALUE!</v>
      </c>
      <c r="AL320" s="64" t="e">
        <f t="shared" si="217"/>
        <v>#VALUE!</v>
      </c>
      <c r="AM320" s="64" t="e">
        <f t="shared" si="217"/>
        <v>#VALUE!</v>
      </c>
      <c r="AN320" s="64" t="e">
        <f t="shared" si="217"/>
        <v>#VALUE!</v>
      </c>
      <c r="AO320" s="64" t="e">
        <f t="shared" si="217"/>
        <v>#VALUE!</v>
      </c>
      <c r="AP320" s="64" t="e">
        <f t="shared" si="217"/>
        <v>#VALUE!</v>
      </c>
      <c r="AQ320" s="64" t="e">
        <f t="shared" si="217"/>
        <v>#VALUE!</v>
      </c>
      <c r="AR320" s="64" t="e">
        <f t="shared" si="217"/>
        <v>#VALUE!</v>
      </c>
      <c r="AS320" s="64" t="e">
        <f t="shared" si="217"/>
        <v>#VALUE!</v>
      </c>
      <c r="AT320" s="64" t="e">
        <f t="shared" si="217"/>
        <v>#VALUE!</v>
      </c>
      <c r="AU320" s="64" t="e">
        <f t="shared" si="217"/>
        <v>#VALUE!</v>
      </c>
      <c r="AV320" s="64" t="e">
        <f t="shared" si="217"/>
        <v>#VALUE!</v>
      </c>
      <c r="AW320" s="64" t="e">
        <f t="shared" si="217"/>
        <v>#VALUE!</v>
      </c>
      <c r="AX320" s="64" t="e">
        <f t="shared" si="217"/>
        <v>#VALUE!</v>
      </c>
      <c r="AY320" s="64" t="e">
        <f t="shared" si="217"/>
        <v>#VALUE!</v>
      </c>
      <c r="AZ320" s="64" t="e">
        <f t="shared" si="217"/>
        <v>#VALUE!</v>
      </c>
      <c r="BA320" s="64" t="e">
        <f t="shared" si="217"/>
        <v>#VALUE!</v>
      </c>
      <c r="BB320" s="64" t="e">
        <f t="shared" si="217"/>
        <v>#VALUE!</v>
      </c>
      <c r="BC320" s="64" t="e">
        <f t="shared" si="217"/>
        <v>#VALUE!</v>
      </c>
      <c r="BD320" s="64" t="e">
        <f t="shared" si="217"/>
        <v>#VALUE!</v>
      </c>
      <c r="BE320" s="64" t="e">
        <f t="shared" si="217"/>
        <v>#VALUE!</v>
      </c>
      <c r="BF320" s="45" t="e">
        <f t="shared" si="213"/>
        <v>#VALUE!</v>
      </c>
    </row>
    <row r="321" spans="15:58" ht="14.4" hidden="1" customHeight="1" x14ac:dyDescent="0.3">
      <c r="O321" s="287"/>
      <c r="P321" s="288"/>
      <c r="Q321" s="289"/>
      <c r="R321" s="279" t="s">
        <v>169</v>
      </c>
      <c r="S321" s="280"/>
      <c r="T321" s="280"/>
      <c r="U321" s="280"/>
      <c r="V321" s="280"/>
      <c r="W321" s="280"/>
      <c r="X321" s="98"/>
      <c r="Y321" s="98"/>
      <c r="Z321" s="98"/>
      <c r="AA321" s="64" t="e">
        <f t="shared" ref="AA321:BE321" si="218">COUNTIFS($F$11:$F$14,$O$283,AA$11:AA$34,"RS")</f>
        <v>#VALUE!</v>
      </c>
      <c r="AB321" s="64" t="e">
        <f t="shared" si="218"/>
        <v>#VALUE!</v>
      </c>
      <c r="AC321" s="64" t="e">
        <f t="shared" si="218"/>
        <v>#VALUE!</v>
      </c>
      <c r="AD321" s="64" t="e">
        <f t="shared" si="218"/>
        <v>#VALUE!</v>
      </c>
      <c r="AE321" s="64" t="e">
        <f t="shared" si="218"/>
        <v>#VALUE!</v>
      </c>
      <c r="AF321" s="64" t="e">
        <f t="shared" si="218"/>
        <v>#VALUE!</v>
      </c>
      <c r="AG321" s="64" t="e">
        <f t="shared" si="218"/>
        <v>#VALUE!</v>
      </c>
      <c r="AH321" s="64" t="e">
        <f t="shared" si="218"/>
        <v>#VALUE!</v>
      </c>
      <c r="AI321" s="64" t="e">
        <f t="shared" si="218"/>
        <v>#VALUE!</v>
      </c>
      <c r="AJ321" s="64" t="e">
        <f t="shared" si="218"/>
        <v>#VALUE!</v>
      </c>
      <c r="AK321" s="64" t="e">
        <f t="shared" si="218"/>
        <v>#VALUE!</v>
      </c>
      <c r="AL321" s="64" t="e">
        <f t="shared" si="218"/>
        <v>#VALUE!</v>
      </c>
      <c r="AM321" s="64" t="e">
        <f t="shared" si="218"/>
        <v>#VALUE!</v>
      </c>
      <c r="AN321" s="64" t="e">
        <f t="shared" si="218"/>
        <v>#VALUE!</v>
      </c>
      <c r="AO321" s="64" t="e">
        <f t="shared" si="218"/>
        <v>#VALUE!</v>
      </c>
      <c r="AP321" s="64" t="e">
        <f t="shared" si="218"/>
        <v>#VALUE!</v>
      </c>
      <c r="AQ321" s="64" t="e">
        <f t="shared" si="218"/>
        <v>#VALUE!</v>
      </c>
      <c r="AR321" s="64" t="e">
        <f t="shared" si="218"/>
        <v>#VALUE!</v>
      </c>
      <c r="AS321" s="64" t="e">
        <f t="shared" si="218"/>
        <v>#VALUE!</v>
      </c>
      <c r="AT321" s="64" t="e">
        <f t="shared" si="218"/>
        <v>#VALUE!</v>
      </c>
      <c r="AU321" s="64" t="e">
        <f t="shared" si="218"/>
        <v>#VALUE!</v>
      </c>
      <c r="AV321" s="64" t="e">
        <f t="shared" si="218"/>
        <v>#VALUE!</v>
      </c>
      <c r="AW321" s="64" t="e">
        <f t="shared" si="218"/>
        <v>#VALUE!</v>
      </c>
      <c r="AX321" s="64" t="e">
        <f t="shared" si="218"/>
        <v>#VALUE!</v>
      </c>
      <c r="AY321" s="64" t="e">
        <f t="shared" si="218"/>
        <v>#VALUE!</v>
      </c>
      <c r="AZ321" s="64" t="e">
        <f t="shared" si="218"/>
        <v>#VALUE!</v>
      </c>
      <c r="BA321" s="64" t="e">
        <f t="shared" si="218"/>
        <v>#VALUE!</v>
      </c>
      <c r="BB321" s="64" t="e">
        <f t="shared" si="218"/>
        <v>#VALUE!</v>
      </c>
      <c r="BC321" s="64" t="e">
        <f t="shared" si="218"/>
        <v>#VALUE!</v>
      </c>
      <c r="BD321" s="64" t="e">
        <f t="shared" si="218"/>
        <v>#VALUE!</v>
      </c>
      <c r="BE321" s="64" t="e">
        <f t="shared" si="218"/>
        <v>#VALUE!</v>
      </c>
      <c r="BF321" s="45" t="e">
        <f t="shared" si="213"/>
        <v>#VALUE!</v>
      </c>
    </row>
    <row r="322" spans="15:58" ht="14.4" hidden="1" customHeight="1" x14ac:dyDescent="0.3">
      <c r="O322" s="287"/>
      <c r="P322" s="288"/>
      <c r="Q322" s="289"/>
      <c r="R322" s="279" t="s">
        <v>170</v>
      </c>
      <c r="S322" s="280"/>
      <c r="T322" s="280"/>
      <c r="U322" s="280"/>
      <c r="V322" s="280"/>
      <c r="W322" s="280"/>
      <c r="X322" s="98"/>
      <c r="Y322" s="98"/>
      <c r="Z322" s="98"/>
      <c r="AA322" s="64" t="e">
        <f t="shared" ref="AA322:BE322" si="219">COUNTIFS($F$11:$F$14,$O$283,AA$11:AA$34,"TM")</f>
        <v>#VALUE!</v>
      </c>
      <c r="AB322" s="64" t="e">
        <f t="shared" si="219"/>
        <v>#VALUE!</v>
      </c>
      <c r="AC322" s="64" t="e">
        <f t="shared" si="219"/>
        <v>#VALUE!</v>
      </c>
      <c r="AD322" s="64" t="e">
        <f t="shared" si="219"/>
        <v>#VALUE!</v>
      </c>
      <c r="AE322" s="64" t="e">
        <f t="shared" si="219"/>
        <v>#VALUE!</v>
      </c>
      <c r="AF322" s="64" t="e">
        <f t="shared" si="219"/>
        <v>#VALUE!</v>
      </c>
      <c r="AG322" s="64" t="e">
        <f t="shared" si="219"/>
        <v>#VALUE!</v>
      </c>
      <c r="AH322" s="64" t="e">
        <f t="shared" si="219"/>
        <v>#VALUE!</v>
      </c>
      <c r="AI322" s="64" t="e">
        <f t="shared" si="219"/>
        <v>#VALUE!</v>
      </c>
      <c r="AJ322" s="64" t="e">
        <f t="shared" si="219"/>
        <v>#VALUE!</v>
      </c>
      <c r="AK322" s="64" t="e">
        <f t="shared" si="219"/>
        <v>#VALUE!</v>
      </c>
      <c r="AL322" s="64" t="e">
        <f t="shared" si="219"/>
        <v>#VALUE!</v>
      </c>
      <c r="AM322" s="64" t="e">
        <f t="shared" si="219"/>
        <v>#VALUE!</v>
      </c>
      <c r="AN322" s="64" t="e">
        <f t="shared" si="219"/>
        <v>#VALUE!</v>
      </c>
      <c r="AO322" s="64" t="e">
        <f t="shared" si="219"/>
        <v>#VALUE!</v>
      </c>
      <c r="AP322" s="64" t="e">
        <f t="shared" si="219"/>
        <v>#VALUE!</v>
      </c>
      <c r="AQ322" s="64" t="e">
        <f t="shared" si="219"/>
        <v>#VALUE!</v>
      </c>
      <c r="AR322" s="64" t="e">
        <f t="shared" si="219"/>
        <v>#VALUE!</v>
      </c>
      <c r="AS322" s="64" t="e">
        <f t="shared" si="219"/>
        <v>#VALUE!</v>
      </c>
      <c r="AT322" s="64" t="e">
        <f t="shared" si="219"/>
        <v>#VALUE!</v>
      </c>
      <c r="AU322" s="64" t="e">
        <f t="shared" si="219"/>
        <v>#VALUE!</v>
      </c>
      <c r="AV322" s="64" t="e">
        <f t="shared" si="219"/>
        <v>#VALUE!</v>
      </c>
      <c r="AW322" s="64" t="e">
        <f t="shared" si="219"/>
        <v>#VALUE!</v>
      </c>
      <c r="AX322" s="64" t="e">
        <f t="shared" si="219"/>
        <v>#VALUE!</v>
      </c>
      <c r="AY322" s="64" t="e">
        <f t="shared" si="219"/>
        <v>#VALUE!</v>
      </c>
      <c r="AZ322" s="64" t="e">
        <f t="shared" si="219"/>
        <v>#VALUE!</v>
      </c>
      <c r="BA322" s="64" t="e">
        <f t="shared" si="219"/>
        <v>#VALUE!</v>
      </c>
      <c r="BB322" s="64" t="e">
        <f t="shared" si="219"/>
        <v>#VALUE!</v>
      </c>
      <c r="BC322" s="64" t="e">
        <f t="shared" si="219"/>
        <v>#VALUE!</v>
      </c>
      <c r="BD322" s="64" t="e">
        <f t="shared" si="219"/>
        <v>#VALUE!</v>
      </c>
      <c r="BE322" s="64" t="e">
        <f t="shared" si="219"/>
        <v>#VALUE!</v>
      </c>
      <c r="BF322" s="45" t="e">
        <f t="shared" si="213"/>
        <v>#VALUE!</v>
      </c>
    </row>
    <row r="323" spans="15:58" ht="14.4" hidden="1" customHeight="1" x14ac:dyDescent="0.3">
      <c r="O323" s="287"/>
      <c r="P323" s="288"/>
      <c r="Q323" s="289"/>
      <c r="R323" s="279" t="s">
        <v>161</v>
      </c>
      <c r="S323" s="280"/>
      <c r="T323" s="280"/>
      <c r="U323" s="280"/>
      <c r="V323" s="280"/>
      <c r="W323" s="280"/>
      <c r="X323" s="98"/>
      <c r="Y323" s="98"/>
      <c r="Z323" s="98"/>
      <c r="AA323" s="85">
        <f t="shared" ref="AA323:BF323" si="220">IFERROR(IF(AA284&lt;5,0,((AA321+AA322)/(AA284+AA321+AA322))),0)</f>
        <v>0</v>
      </c>
      <c r="AB323" s="85">
        <f t="shared" si="220"/>
        <v>0</v>
      </c>
      <c r="AC323" s="85">
        <f t="shared" si="220"/>
        <v>0</v>
      </c>
      <c r="AD323" s="85">
        <f t="shared" si="220"/>
        <v>0</v>
      </c>
      <c r="AE323" s="85">
        <f t="shared" si="220"/>
        <v>0</v>
      </c>
      <c r="AF323" s="85">
        <f t="shared" si="220"/>
        <v>0</v>
      </c>
      <c r="AG323" s="85">
        <f t="shared" si="220"/>
        <v>0</v>
      </c>
      <c r="AH323" s="85">
        <f t="shared" si="220"/>
        <v>0</v>
      </c>
      <c r="AI323" s="85">
        <f t="shared" si="220"/>
        <v>0</v>
      </c>
      <c r="AJ323" s="85">
        <f t="shared" si="220"/>
        <v>0</v>
      </c>
      <c r="AK323" s="85">
        <f t="shared" si="220"/>
        <v>0</v>
      </c>
      <c r="AL323" s="85">
        <f t="shared" si="220"/>
        <v>0</v>
      </c>
      <c r="AM323" s="85">
        <f t="shared" si="220"/>
        <v>0</v>
      </c>
      <c r="AN323" s="85">
        <f t="shared" si="220"/>
        <v>0</v>
      </c>
      <c r="AO323" s="85">
        <f t="shared" si="220"/>
        <v>0</v>
      </c>
      <c r="AP323" s="85">
        <f t="shared" si="220"/>
        <v>0</v>
      </c>
      <c r="AQ323" s="85">
        <f t="shared" si="220"/>
        <v>0</v>
      </c>
      <c r="AR323" s="85">
        <f t="shared" si="220"/>
        <v>0</v>
      </c>
      <c r="AS323" s="85">
        <f t="shared" si="220"/>
        <v>0</v>
      </c>
      <c r="AT323" s="85">
        <f t="shared" si="220"/>
        <v>0</v>
      </c>
      <c r="AU323" s="85">
        <f t="shared" si="220"/>
        <v>0</v>
      </c>
      <c r="AV323" s="85">
        <f t="shared" si="220"/>
        <v>0</v>
      </c>
      <c r="AW323" s="85">
        <f t="shared" si="220"/>
        <v>0</v>
      </c>
      <c r="AX323" s="85">
        <f t="shared" si="220"/>
        <v>0</v>
      </c>
      <c r="AY323" s="85">
        <f t="shared" si="220"/>
        <v>0</v>
      </c>
      <c r="AZ323" s="85">
        <f t="shared" si="220"/>
        <v>0</v>
      </c>
      <c r="BA323" s="85">
        <f t="shared" si="220"/>
        <v>0</v>
      </c>
      <c r="BB323" s="85">
        <f t="shared" si="220"/>
        <v>0</v>
      </c>
      <c r="BC323" s="85">
        <f t="shared" si="220"/>
        <v>0</v>
      </c>
      <c r="BD323" s="85">
        <f t="shared" si="220"/>
        <v>0</v>
      </c>
      <c r="BE323" s="85">
        <f t="shared" si="220"/>
        <v>0</v>
      </c>
      <c r="BF323" s="86">
        <f t="shared" si="220"/>
        <v>0</v>
      </c>
    </row>
    <row r="324" spans="15:58" ht="14.4" hidden="1" customHeight="1" x14ac:dyDescent="0.3">
      <c r="O324" s="287"/>
      <c r="P324" s="288"/>
      <c r="Q324" s="289"/>
      <c r="R324" s="279" t="s">
        <v>164</v>
      </c>
      <c r="S324" s="280"/>
      <c r="T324" s="280"/>
      <c r="U324" s="280"/>
      <c r="V324" s="280"/>
      <c r="W324" s="280"/>
      <c r="X324" s="98"/>
      <c r="Y324" s="98"/>
      <c r="Z324" s="98"/>
      <c r="AA324" s="85">
        <f t="shared" ref="AA324:BF324" si="221">IFERROR(IF(AA284&lt;5,0,(AA321/(AA284+AA321+AA322))),0)</f>
        <v>0</v>
      </c>
      <c r="AB324" s="85">
        <f t="shared" si="221"/>
        <v>0</v>
      </c>
      <c r="AC324" s="85">
        <f t="shared" si="221"/>
        <v>0</v>
      </c>
      <c r="AD324" s="85">
        <f t="shared" si="221"/>
        <v>0</v>
      </c>
      <c r="AE324" s="85">
        <f t="shared" si="221"/>
        <v>0</v>
      </c>
      <c r="AF324" s="85">
        <f t="shared" si="221"/>
        <v>0</v>
      </c>
      <c r="AG324" s="85">
        <f t="shared" si="221"/>
        <v>0</v>
      </c>
      <c r="AH324" s="85">
        <f t="shared" si="221"/>
        <v>0</v>
      </c>
      <c r="AI324" s="85">
        <f t="shared" si="221"/>
        <v>0</v>
      </c>
      <c r="AJ324" s="85">
        <f t="shared" si="221"/>
        <v>0</v>
      </c>
      <c r="AK324" s="85">
        <f t="shared" si="221"/>
        <v>0</v>
      </c>
      <c r="AL324" s="85">
        <f t="shared" si="221"/>
        <v>0</v>
      </c>
      <c r="AM324" s="85">
        <f t="shared" si="221"/>
        <v>0</v>
      </c>
      <c r="AN324" s="85">
        <f t="shared" si="221"/>
        <v>0</v>
      </c>
      <c r="AO324" s="85">
        <f t="shared" si="221"/>
        <v>0</v>
      </c>
      <c r="AP324" s="85">
        <f t="shared" si="221"/>
        <v>0</v>
      </c>
      <c r="AQ324" s="85">
        <f t="shared" si="221"/>
        <v>0</v>
      </c>
      <c r="AR324" s="85">
        <f t="shared" si="221"/>
        <v>0</v>
      </c>
      <c r="AS324" s="85">
        <f t="shared" si="221"/>
        <v>0</v>
      </c>
      <c r="AT324" s="85">
        <f t="shared" si="221"/>
        <v>0</v>
      </c>
      <c r="AU324" s="85">
        <f t="shared" si="221"/>
        <v>0</v>
      </c>
      <c r="AV324" s="85">
        <f t="shared" si="221"/>
        <v>0</v>
      </c>
      <c r="AW324" s="85">
        <f t="shared" si="221"/>
        <v>0</v>
      </c>
      <c r="AX324" s="85">
        <f t="shared" si="221"/>
        <v>0</v>
      </c>
      <c r="AY324" s="85">
        <f t="shared" si="221"/>
        <v>0</v>
      </c>
      <c r="AZ324" s="85">
        <f t="shared" si="221"/>
        <v>0</v>
      </c>
      <c r="BA324" s="85">
        <f t="shared" si="221"/>
        <v>0</v>
      </c>
      <c r="BB324" s="85">
        <f t="shared" si="221"/>
        <v>0</v>
      </c>
      <c r="BC324" s="85">
        <f t="shared" si="221"/>
        <v>0</v>
      </c>
      <c r="BD324" s="85">
        <f t="shared" si="221"/>
        <v>0</v>
      </c>
      <c r="BE324" s="85">
        <f t="shared" si="221"/>
        <v>0</v>
      </c>
      <c r="BF324" s="86">
        <f t="shared" si="221"/>
        <v>0</v>
      </c>
    </row>
    <row r="325" spans="15:58" ht="14.4" hidden="1" customHeight="1" x14ac:dyDescent="0.3">
      <c r="O325" s="287"/>
      <c r="P325" s="288"/>
      <c r="Q325" s="289"/>
      <c r="R325" s="279" t="s">
        <v>171</v>
      </c>
      <c r="S325" s="280"/>
      <c r="T325" s="280"/>
      <c r="U325" s="280"/>
      <c r="V325" s="280"/>
      <c r="W325" s="280"/>
      <c r="X325" s="98"/>
      <c r="Y325" s="98"/>
      <c r="Z325" s="98"/>
      <c r="AA325" s="85">
        <f t="shared" ref="AA325:BF325" si="222">IFERROR(IF(AA284&lt;5,0,(AA322/(AA284+AA321+AA322))),0)</f>
        <v>0</v>
      </c>
      <c r="AB325" s="85">
        <f t="shared" si="222"/>
        <v>0</v>
      </c>
      <c r="AC325" s="85">
        <f t="shared" si="222"/>
        <v>0</v>
      </c>
      <c r="AD325" s="85">
        <f t="shared" si="222"/>
        <v>0</v>
      </c>
      <c r="AE325" s="85">
        <f t="shared" si="222"/>
        <v>0</v>
      </c>
      <c r="AF325" s="85">
        <f t="shared" si="222"/>
        <v>0</v>
      </c>
      <c r="AG325" s="85">
        <f t="shared" si="222"/>
        <v>0</v>
      </c>
      <c r="AH325" s="85">
        <f t="shared" si="222"/>
        <v>0</v>
      </c>
      <c r="AI325" s="85">
        <f t="shared" si="222"/>
        <v>0</v>
      </c>
      <c r="AJ325" s="85">
        <f t="shared" si="222"/>
        <v>0</v>
      </c>
      <c r="AK325" s="85">
        <f t="shared" si="222"/>
        <v>0</v>
      </c>
      <c r="AL325" s="85">
        <f t="shared" si="222"/>
        <v>0</v>
      </c>
      <c r="AM325" s="85">
        <f t="shared" si="222"/>
        <v>0</v>
      </c>
      <c r="AN325" s="85">
        <f t="shared" si="222"/>
        <v>0</v>
      </c>
      <c r="AO325" s="85">
        <f t="shared" si="222"/>
        <v>0</v>
      </c>
      <c r="AP325" s="85">
        <f t="shared" si="222"/>
        <v>0</v>
      </c>
      <c r="AQ325" s="85">
        <f t="shared" si="222"/>
        <v>0</v>
      </c>
      <c r="AR325" s="85">
        <f t="shared" si="222"/>
        <v>0</v>
      </c>
      <c r="AS325" s="85">
        <f t="shared" si="222"/>
        <v>0</v>
      </c>
      <c r="AT325" s="85">
        <f t="shared" si="222"/>
        <v>0</v>
      </c>
      <c r="AU325" s="85">
        <f t="shared" si="222"/>
        <v>0</v>
      </c>
      <c r="AV325" s="85">
        <f t="shared" si="222"/>
        <v>0</v>
      </c>
      <c r="AW325" s="85">
        <f t="shared" si="222"/>
        <v>0</v>
      </c>
      <c r="AX325" s="85">
        <f t="shared" si="222"/>
        <v>0</v>
      </c>
      <c r="AY325" s="85">
        <f t="shared" si="222"/>
        <v>0</v>
      </c>
      <c r="AZ325" s="85">
        <f t="shared" si="222"/>
        <v>0</v>
      </c>
      <c r="BA325" s="85">
        <f t="shared" si="222"/>
        <v>0</v>
      </c>
      <c r="BB325" s="85">
        <f t="shared" si="222"/>
        <v>0</v>
      </c>
      <c r="BC325" s="85">
        <f t="shared" si="222"/>
        <v>0</v>
      </c>
      <c r="BD325" s="85">
        <f t="shared" si="222"/>
        <v>0</v>
      </c>
      <c r="BE325" s="85">
        <f t="shared" si="222"/>
        <v>0</v>
      </c>
      <c r="BF325" s="86">
        <f t="shared" si="222"/>
        <v>0</v>
      </c>
    </row>
    <row r="326" spans="15:58" ht="14.4" hidden="1" customHeight="1" x14ac:dyDescent="0.3">
      <c r="O326" s="287"/>
      <c r="P326" s="288"/>
      <c r="Q326" s="289"/>
      <c r="R326" s="279" t="s">
        <v>172</v>
      </c>
      <c r="S326" s="280"/>
      <c r="T326" s="280"/>
      <c r="U326" s="280"/>
      <c r="V326" s="280"/>
      <c r="W326" s="280"/>
      <c r="X326" s="98"/>
      <c r="Y326" s="98"/>
      <c r="Z326" s="98"/>
      <c r="AA326" s="87" t="str">
        <f t="shared" ref="AA326:BF326" si="223">IFERROR(((AA309+AA313)/AA288),"")</f>
        <v/>
      </c>
      <c r="AB326" s="87" t="str">
        <f t="shared" si="223"/>
        <v/>
      </c>
      <c r="AC326" s="87" t="str">
        <f t="shared" si="223"/>
        <v/>
      </c>
      <c r="AD326" s="87" t="str">
        <f t="shared" si="223"/>
        <v/>
      </c>
      <c r="AE326" s="87" t="str">
        <f t="shared" si="223"/>
        <v/>
      </c>
      <c r="AF326" s="87" t="str">
        <f t="shared" si="223"/>
        <v/>
      </c>
      <c r="AG326" s="87" t="str">
        <f t="shared" si="223"/>
        <v/>
      </c>
      <c r="AH326" s="87" t="str">
        <f t="shared" si="223"/>
        <v/>
      </c>
      <c r="AI326" s="87" t="str">
        <f t="shared" si="223"/>
        <v/>
      </c>
      <c r="AJ326" s="87" t="str">
        <f t="shared" si="223"/>
        <v/>
      </c>
      <c r="AK326" s="87" t="str">
        <f t="shared" si="223"/>
        <v/>
      </c>
      <c r="AL326" s="87" t="str">
        <f t="shared" si="223"/>
        <v/>
      </c>
      <c r="AM326" s="87" t="str">
        <f t="shared" si="223"/>
        <v/>
      </c>
      <c r="AN326" s="87" t="str">
        <f t="shared" si="223"/>
        <v/>
      </c>
      <c r="AO326" s="87" t="str">
        <f t="shared" si="223"/>
        <v/>
      </c>
      <c r="AP326" s="87" t="str">
        <f t="shared" si="223"/>
        <v/>
      </c>
      <c r="AQ326" s="87" t="str">
        <f t="shared" si="223"/>
        <v/>
      </c>
      <c r="AR326" s="87" t="str">
        <f t="shared" si="223"/>
        <v/>
      </c>
      <c r="AS326" s="87" t="str">
        <f t="shared" si="223"/>
        <v/>
      </c>
      <c r="AT326" s="87" t="str">
        <f t="shared" si="223"/>
        <v/>
      </c>
      <c r="AU326" s="87" t="str">
        <f t="shared" si="223"/>
        <v/>
      </c>
      <c r="AV326" s="87" t="str">
        <f t="shared" si="223"/>
        <v/>
      </c>
      <c r="AW326" s="87" t="str">
        <f t="shared" si="223"/>
        <v/>
      </c>
      <c r="AX326" s="87" t="str">
        <f t="shared" si="223"/>
        <v/>
      </c>
      <c r="AY326" s="87" t="str">
        <f t="shared" si="223"/>
        <v/>
      </c>
      <c r="AZ326" s="87" t="str">
        <f t="shared" si="223"/>
        <v/>
      </c>
      <c r="BA326" s="87" t="str">
        <f t="shared" si="223"/>
        <v/>
      </c>
      <c r="BB326" s="87" t="str">
        <f t="shared" si="223"/>
        <v/>
      </c>
      <c r="BC326" s="87" t="str">
        <f t="shared" si="223"/>
        <v/>
      </c>
      <c r="BD326" s="87" t="str">
        <f t="shared" si="223"/>
        <v/>
      </c>
      <c r="BE326" s="87" t="str">
        <f t="shared" si="223"/>
        <v/>
      </c>
      <c r="BF326" s="86" t="str">
        <f t="shared" si="223"/>
        <v/>
      </c>
    </row>
    <row r="327" spans="15:58" ht="14.4" hidden="1" customHeight="1" x14ac:dyDescent="0.3">
      <c r="O327" s="287"/>
      <c r="P327" s="288"/>
      <c r="Q327" s="289"/>
      <c r="R327" s="279" t="s">
        <v>173</v>
      </c>
      <c r="S327" s="280"/>
      <c r="T327" s="280"/>
      <c r="U327" s="280"/>
      <c r="V327" s="280"/>
      <c r="W327" s="280"/>
      <c r="X327" s="98"/>
      <c r="Y327" s="98"/>
      <c r="Z327" s="98"/>
      <c r="AA327" s="87" t="str">
        <f t="shared" ref="AA327:BF327" si="224">IFERROR((AA301+AA305)/(AA288+AA301+AA305),"")</f>
        <v/>
      </c>
      <c r="AB327" s="87" t="str">
        <f t="shared" si="224"/>
        <v/>
      </c>
      <c r="AC327" s="87" t="str">
        <f t="shared" si="224"/>
        <v/>
      </c>
      <c r="AD327" s="87" t="str">
        <f t="shared" si="224"/>
        <v/>
      </c>
      <c r="AE327" s="87" t="str">
        <f t="shared" si="224"/>
        <v/>
      </c>
      <c r="AF327" s="87" t="str">
        <f t="shared" si="224"/>
        <v/>
      </c>
      <c r="AG327" s="87" t="str">
        <f t="shared" si="224"/>
        <v/>
      </c>
      <c r="AH327" s="87" t="str">
        <f t="shared" si="224"/>
        <v/>
      </c>
      <c r="AI327" s="87" t="str">
        <f t="shared" si="224"/>
        <v/>
      </c>
      <c r="AJ327" s="87" t="str">
        <f t="shared" si="224"/>
        <v/>
      </c>
      <c r="AK327" s="87" t="str">
        <f t="shared" si="224"/>
        <v/>
      </c>
      <c r="AL327" s="87" t="str">
        <f t="shared" si="224"/>
        <v/>
      </c>
      <c r="AM327" s="87" t="str">
        <f t="shared" si="224"/>
        <v/>
      </c>
      <c r="AN327" s="87" t="str">
        <f t="shared" si="224"/>
        <v/>
      </c>
      <c r="AO327" s="87" t="str">
        <f t="shared" si="224"/>
        <v/>
      </c>
      <c r="AP327" s="87" t="str">
        <f t="shared" si="224"/>
        <v/>
      </c>
      <c r="AQ327" s="87" t="str">
        <f t="shared" si="224"/>
        <v/>
      </c>
      <c r="AR327" s="87" t="str">
        <f t="shared" si="224"/>
        <v/>
      </c>
      <c r="AS327" s="87" t="str">
        <f t="shared" si="224"/>
        <v/>
      </c>
      <c r="AT327" s="87" t="str">
        <f t="shared" si="224"/>
        <v/>
      </c>
      <c r="AU327" s="87" t="str">
        <f t="shared" si="224"/>
        <v/>
      </c>
      <c r="AV327" s="87" t="str">
        <f t="shared" si="224"/>
        <v/>
      </c>
      <c r="AW327" s="87" t="str">
        <f t="shared" si="224"/>
        <v/>
      </c>
      <c r="AX327" s="87" t="str">
        <f t="shared" si="224"/>
        <v/>
      </c>
      <c r="AY327" s="87" t="str">
        <f t="shared" si="224"/>
        <v/>
      </c>
      <c r="AZ327" s="87" t="str">
        <f t="shared" si="224"/>
        <v/>
      </c>
      <c r="BA327" s="87" t="str">
        <f t="shared" si="224"/>
        <v/>
      </c>
      <c r="BB327" s="87" t="str">
        <f t="shared" si="224"/>
        <v/>
      </c>
      <c r="BC327" s="87" t="str">
        <f t="shared" si="224"/>
        <v/>
      </c>
      <c r="BD327" s="87" t="str">
        <f t="shared" si="224"/>
        <v/>
      </c>
      <c r="BE327" s="87" t="str">
        <f t="shared" si="224"/>
        <v/>
      </c>
      <c r="BF327" s="86" t="str">
        <f t="shared" si="224"/>
        <v/>
      </c>
    </row>
    <row r="328" spans="15:58" ht="14.4" hidden="1" customHeight="1" x14ac:dyDescent="0.3">
      <c r="O328" s="287"/>
      <c r="P328" s="288"/>
      <c r="Q328" s="289"/>
      <c r="R328" s="279" t="s">
        <v>174</v>
      </c>
      <c r="S328" s="280"/>
      <c r="T328" s="280"/>
      <c r="U328" s="280"/>
      <c r="V328" s="280"/>
      <c r="W328" s="280"/>
      <c r="X328" s="98"/>
      <c r="Y328" s="98"/>
      <c r="Z328" s="98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  <c r="AS328" s="64"/>
      <c r="AT328" s="64"/>
      <c r="AU328" s="64"/>
      <c r="AV328" s="64"/>
      <c r="AW328" s="64"/>
      <c r="AX328" s="64"/>
      <c r="AY328" s="64"/>
      <c r="AZ328" s="64"/>
      <c r="BA328" s="64"/>
      <c r="BB328" s="64"/>
      <c r="BC328" s="64"/>
      <c r="BD328" s="64"/>
      <c r="BE328" s="64"/>
      <c r="BF328" s="45"/>
    </row>
    <row r="329" spans="15:58" ht="14.4" hidden="1" customHeight="1" x14ac:dyDescent="0.3">
      <c r="O329" s="287"/>
      <c r="P329" s="288"/>
      <c r="Q329" s="289"/>
      <c r="R329" s="279" t="s">
        <v>175</v>
      </c>
      <c r="S329" s="280"/>
      <c r="T329" s="280"/>
      <c r="U329" s="280"/>
      <c r="V329" s="280"/>
      <c r="W329" s="280"/>
      <c r="X329" s="98"/>
      <c r="Y329" s="98"/>
      <c r="Z329" s="98"/>
      <c r="AA329" s="64" t="e">
        <f t="shared" ref="AA329:BE329" si="225">IF(AA288&lt;&gt;0,ROUNDUP(AA284*0.08,0),0)</f>
        <v>#VALUE!</v>
      </c>
      <c r="AB329" s="64" t="e">
        <f t="shared" si="225"/>
        <v>#VALUE!</v>
      </c>
      <c r="AC329" s="64" t="e">
        <f t="shared" si="225"/>
        <v>#VALUE!</v>
      </c>
      <c r="AD329" s="64" t="e">
        <f t="shared" si="225"/>
        <v>#VALUE!</v>
      </c>
      <c r="AE329" s="64" t="e">
        <f t="shared" si="225"/>
        <v>#VALUE!</v>
      </c>
      <c r="AF329" s="64" t="e">
        <f t="shared" si="225"/>
        <v>#VALUE!</v>
      </c>
      <c r="AG329" s="64" t="e">
        <f t="shared" si="225"/>
        <v>#VALUE!</v>
      </c>
      <c r="AH329" s="64" t="e">
        <f t="shared" si="225"/>
        <v>#VALUE!</v>
      </c>
      <c r="AI329" s="64" t="e">
        <f t="shared" si="225"/>
        <v>#VALUE!</v>
      </c>
      <c r="AJ329" s="64" t="e">
        <f t="shared" si="225"/>
        <v>#VALUE!</v>
      </c>
      <c r="AK329" s="64" t="e">
        <f t="shared" si="225"/>
        <v>#VALUE!</v>
      </c>
      <c r="AL329" s="64" t="e">
        <f t="shared" si="225"/>
        <v>#VALUE!</v>
      </c>
      <c r="AM329" s="64" t="e">
        <f t="shared" si="225"/>
        <v>#VALUE!</v>
      </c>
      <c r="AN329" s="64" t="e">
        <f t="shared" si="225"/>
        <v>#VALUE!</v>
      </c>
      <c r="AO329" s="64" t="e">
        <f t="shared" si="225"/>
        <v>#VALUE!</v>
      </c>
      <c r="AP329" s="64" t="e">
        <f t="shared" si="225"/>
        <v>#VALUE!</v>
      </c>
      <c r="AQ329" s="64" t="e">
        <f t="shared" si="225"/>
        <v>#VALUE!</v>
      </c>
      <c r="AR329" s="64" t="e">
        <f t="shared" si="225"/>
        <v>#VALUE!</v>
      </c>
      <c r="AS329" s="64" t="e">
        <f t="shared" si="225"/>
        <v>#VALUE!</v>
      </c>
      <c r="AT329" s="64" t="e">
        <f t="shared" si="225"/>
        <v>#VALUE!</v>
      </c>
      <c r="AU329" s="64" t="e">
        <f t="shared" si="225"/>
        <v>#VALUE!</v>
      </c>
      <c r="AV329" s="64" t="e">
        <f t="shared" si="225"/>
        <v>#VALUE!</v>
      </c>
      <c r="AW329" s="64" t="e">
        <f t="shared" si="225"/>
        <v>#VALUE!</v>
      </c>
      <c r="AX329" s="64" t="e">
        <f t="shared" si="225"/>
        <v>#VALUE!</v>
      </c>
      <c r="AY329" s="64" t="e">
        <f t="shared" si="225"/>
        <v>#VALUE!</v>
      </c>
      <c r="AZ329" s="64" t="e">
        <f t="shared" si="225"/>
        <v>#VALUE!</v>
      </c>
      <c r="BA329" s="64" t="e">
        <f t="shared" si="225"/>
        <v>#VALUE!</v>
      </c>
      <c r="BB329" s="64" t="e">
        <f t="shared" si="225"/>
        <v>#VALUE!</v>
      </c>
      <c r="BC329" s="64" t="e">
        <f t="shared" si="225"/>
        <v>#VALUE!</v>
      </c>
      <c r="BD329" s="64" t="e">
        <f t="shared" si="225"/>
        <v>#VALUE!</v>
      </c>
      <c r="BE329" s="64" t="e">
        <f t="shared" si="225"/>
        <v>#VALUE!</v>
      </c>
      <c r="BF329" s="45" t="e">
        <f>SUM(AA329:BE329)</f>
        <v>#VALUE!</v>
      </c>
    </row>
    <row r="330" spans="15:58" ht="14.4" hidden="1" customHeight="1" x14ac:dyDescent="0.3">
      <c r="O330" s="287"/>
      <c r="P330" s="288"/>
      <c r="Q330" s="289"/>
      <c r="R330" s="279"/>
      <c r="S330" s="280"/>
      <c r="T330" s="280"/>
      <c r="U330" s="280"/>
      <c r="V330" s="280"/>
      <c r="W330" s="280"/>
      <c r="X330" s="98"/>
      <c r="Y330" s="98"/>
      <c r="Z330" s="98"/>
      <c r="AA330" s="64" t="e">
        <f t="shared" ref="AA330:BE330" si="226">AA313+AA309+AA305+AA301</f>
        <v>#VALUE!</v>
      </c>
      <c r="AB330" s="64" t="e">
        <f t="shared" si="226"/>
        <v>#VALUE!</v>
      </c>
      <c r="AC330" s="64" t="e">
        <f t="shared" si="226"/>
        <v>#VALUE!</v>
      </c>
      <c r="AD330" s="64" t="e">
        <f t="shared" si="226"/>
        <v>#VALUE!</v>
      </c>
      <c r="AE330" s="64" t="e">
        <f t="shared" si="226"/>
        <v>#VALUE!</v>
      </c>
      <c r="AF330" s="64" t="e">
        <f t="shared" si="226"/>
        <v>#VALUE!</v>
      </c>
      <c r="AG330" s="64" t="e">
        <f t="shared" si="226"/>
        <v>#VALUE!</v>
      </c>
      <c r="AH330" s="64" t="e">
        <f t="shared" si="226"/>
        <v>#VALUE!</v>
      </c>
      <c r="AI330" s="64" t="e">
        <f t="shared" si="226"/>
        <v>#VALUE!</v>
      </c>
      <c r="AJ330" s="64" t="e">
        <f t="shared" si="226"/>
        <v>#VALUE!</v>
      </c>
      <c r="AK330" s="64" t="e">
        <f t="shared" si="226"/>
        <v>#VALUE!</v>
      </c>
      <c r="AL330" s="64" t="e">
        <f t="shared" si="226"/>
        <v>#VALUE!</v>
      </c>
      <c r="AM330" s="64" t="e">
        <f t="shared" si="226"/>
        <v>#VALUE!</v>
      </c>
      <c r="AN330" s="64" t="e">
        <f t="shared" si="226"/>
        <v>#VALUE!</v>
      </c>
      <c r="AO330" s="64" t="e">
        <f t="shared" si="226"/>
        <v>#VALUE!</v>
      </c>
      <c r="AP330" s="64" t="e">
        <f t="shared" si="226"/>
        <v>#VALUE!</v>
      </c>
      <c r="AQ330" s="64" t="e">
        <f t="shared" si="226"/>
        <v>#VALUE!</v>
      </c>
      <c r="AR330" s="64" t="e">
        <f t="shared" si="226"/>
        <v>#VALUE!</v>
      </c>
      <c r="AS330" s="64" t="e">
        <f t="shared" si="226"/>
        <v>#VALUE!</v>
      </c>
      <c r="AT330" s="64" t="e">
        <f t="shared" si="226"/>
        <v>#VALUE!</v>
      </c>
      <c r="AU330" s="64" t="e">
        <f t="shared" si="226"/>
        <v>#VALUE!</v>
      </c>
      <c r="AV330" s="64" t="e">
        <f t="shared" si="226"/>
        <v>#VALUE!</v>
      </c>
      <c r="AW330" s="64" t="e">
        <f t="shared" si="226"/>
        <v>#VALUE!</v>
      </c>
      <c r="AX330" s="64" t="e">
        <f t="shared" si="226"/>
        <v>#VALUE!</v>
      </c>
      <c r="AY330" s="64" t="e">
        <f t="shared" si="226"/>
        <v>#VALUE!</v>
      </c>
      <c r="AZ330" s="64" t="e">
        <f t="shared" si="226"/>
        <v>#VALUE!</v>
      </c>
      <c r="BA330" s="64" t="e">
        <f t="shared" si="226"/>
        <v>#VALUE!</v>
      </c>
      <c r="BB330" s="64" t="e">
        <f t="shared" si="226"/>
        <v>#VALUE!</v>
      </c>
      <c r="BC330" s="64" t="e">
        <f t="shared" si="226"/>
        <v>#VALUE!</v>
      </c>
      <c r="BD330" s="64" t="e">
        <f t="shared" si="226"/>
        <v>#VALUE!</v>
      </c>
      <c r="BE330" s="64" t="e">
        <f t="shared" si="226"/>
        <v>#VALUE!</v>
      </c>
      <c r="BF330" s="45" t="e">
        <f>SUM(AA330:BE330)</f>
        <v>#VALUE!</v>
      </c>
    </row>
    <row r="331" spans="15:58" ht="15" hidden="1" customHeight="1" thickBot="1" x14ac:dyDescent="0.35">
      <c r="O331" s="287"/>
      <c r="P331" s="288"/>
      <c r="Q331" s="289"/>
      <c r="R331" s="279" t="s">
        <v>176</v>
      </c>
      <c r="S331" s="280"/>
      <c r="T331" s="280"/>
      <c r="U331" s="280"/>
      <c r="V331" s="280"/>
      <c r="W331" s="280"/>
      <c r="X331" s="98"/>
      <c r="Y331" s="98"/>
      <c r="Z331" s="98"/>
      <c r="AA331" s="88" t="e">
        <f t="shared" ref="AA331:BF331" si="227">AA329-AA330</f>
        <v>#VALUE!</v>
      </c>
      <c r="AB331" s="88" t="e">
        <f t="shared" si="227"/>
        <v>#VALUE!</v>
      </c>
      <c r="AC331" s="88" t="e">
        <f t="shared" si="227"/>
        <v>#VALUE!</v>
      </c>
      <c r="AD331" s="88" t="e">
        <f t="shared" si="227"/>
        <v>#VALUE!</v>
      </c>
      <c r="AE331" s="88" t="e">
        <f t="shared" si="227"/>
        <v>#VALUE!</v>
      </c>
      <c r="AF331" s="88" t="e">
        <f t="shared" si="227"/>
        <v>#VALUE!</v>
      </c>
      <c r="AG331" s="88" t="e">
        <f t="shared" si="227"/>
        <v>#VALUE!</v>
      </c>
      <c r="AH331" s="88" t="e">
        <f t="shared" si="227"/>
        <v>#VALUE!</v>
      </c>
      <c r="AI331" s="88" t="e">
        <f t="shared" si="227"/>
        <v>#VALUE!</v>
      </c>
      <c r="AJ331" s="88" t="e">
        <f t="shared" si="227"/>
        <v>#VALUE!</v>
      </c>
      <c r="AK331" s="88" t="e">
        <f t="shared" si="227"/>
        <v>#VALUE!</v>
      </c>
      <c r="AL331" s="88" t="e">
        <f t="shared" si="227"/>
        <v>#VALUE!</v>
      </c>
      <c r="AM331" s="88" t="e">
        <f t="shared" si="227"/>
        <v>#VALUE!</v>
      </c>
      <c r="AN331" s="88" t="e">
        <f t="shared" si="227"/>
        <v>#VALUE!</v>
      </c>
      <c r="AO331" s="88" t="e">
        <f t="shared" si="227"/>
        <v>#VALUE!</v>
      </c>
      <c r="AP331" s="88" t="e">
        <f t="shared" si="227"/>
        <v>#VALUE!</v>
      </c>
      <c r="AQ331" s="88" t="e">
        <f t="shared" si="227"/>
        <v>#VALUE!</v>
      </c>
      <c r="AR331" s="88" t="e">
        <f t="shared" si="227"/>
        <v>#VALUE!</v>
      </c>
      <c r="AS331" s="88" t="e">
        <f t="shared" si="227"/>
        <v>#VALUE!</v>
      </c>
      <c r="AT331" s="88" t="e">
        <f t="shared" si="227"/>
        <v>#VALUE!</v>
      </c>
      <c r="AU331" s="88" t="e">
        <f t="shared" si="227"/>
        <v>#VALUE!</v>
      </c>
      <c r="AV331" s="88" t="e">
        <f t="shared" si="227"/>
        <v>#VALUE!</v>
      </c>
      <c r="AW331" s="88" t="e">
        <f t="shared" si="227"/>
        <v>#VALUE!</v>
      </c>
      <c r="AX331" s="88" t="e">
        <f t="shared" si="227"/>
        <v>#VALUE!</v>
      </c>
      <c r="AY331" s="88" t="e">
        <f t="shared" si="227"/>
        <v>#VALUE!</v>
      </c>
      <c r="AZ331" s="88" t="e">
        <f t="shared" si="227"/>
        <v>#VALUE!</v>
      </c>
      <c r="BA331" s="88" t="e">
        <f t="shared" si="227"/>
        <v>#VALUE!</v>
      </c>
      <c r="BB331" s="88" t="e">
        <f t="shared" si="227"/>
        <v>#VALUE!</v>
      </c>
      <c r="BC331" s="88" t="e">
        <f t="shared" si="227"/>
        <v>#VALUE!</v>
      </c>
      <c r="BD331" s="88" t="e">
        <f t="shared" si="227"/>
        <v>#VALUE!</v>
      </c>
      <c r="BE331" s="88" t="e">
        <f t="shared" si="227"/>
        <v>#VALUE!</v>
      </c>
      <c r="BF331" s="89" t="e">
        <f t="shared" si="227"/>
        <v>#VALUE!</v>
      </c>
    </row>
    <row r="332" spans="15:58" ht="14.4" hidden="1" customHeight="1" x14ac:dyDescent="0.3">
      <c r="O332" s="287"/>
      <c r="P332" s="288"/>
      <c r="Q332" s="289"/>
      <c r="R332" s="279" t="s">
        <v>177</v>
      </c>
      <c r="S332" s="280"/>
      <c r="T332" s="280"/>
      <c r="U332" s="280"/>
      <c r="V332" s="280"/>
      <c r="W332" s="280"/>
      <c r="X332" s="90"/>
      <c r="Y332" s="90"/>
      <c r="Z332" s="90"/>
    </row>
    <row r="333" spans="15:58" ht="14.4" hidden="1" customHeight="1" x14ac:dyDescent="0.3">
      <c r="O333" s="290"/>
      <c r="P333" s="291"/>
      <c r="Q333" s="292"/>
      <c r="R333" s="279" t="s">
        <v>178</v>
      </c>
      <c r="S333" s="280"/>
      <c r="T333" s="280"/>
      <c r="U333" s="280"/>
      <c r="V333" s="280"/>
      <c r="W333" s="280"/>
      <c r="X333" s="90"/>
      <c r="Y333" s="90"/>
      <c r="Z333" s="90"/>
    </row>
    <row r="334" spans="15:58" ht="14.4" hidden="1" customHeight="1" x14ac:dyDescent="0.3"/>
    <row r="335" spans="15:58" ht="14.4" hidden="1" customHeight="1" x14ac:dyDescent="0.3"/>
    <row r="336" spans="15:58" ht="14.4" hidden="1" customHeight="1" x14ac:dyDescent="0.3"/>
    <row r="337" spans="6:8" ht="14.4" hidden="1" customHeight="1" x14ac:dyDescent="0.3"/>
    <row r="338" spans="6:8" ht="14.4" hidden="1" customHeight="1" x14ac:dyDescent="0.3"/>
    <row r="339" spans="6:8" ht="14.4" hidden="1" customHeight="1" x14ac:dyDescent="0.3">
      <c r="G339" s="20"/>
      <c r="H339" s="94"/>
    </row>
    <row r="340" spans="6:8" ht="14.4" hidden="1" customHeight="1" x14ac:dyDescent="0.3">
      <c r="G340" s="20"/>
      <c r="H340" s="94"/>
    </row>
    <row r="341" spans="6:8" ht="14.4" hidden="1" customHeight="1" x14ac:dyDescent="0.3">
      <c r="G341" s="20"/>
      <c r="H341" s="94"/>
    </row>
    <row r="342" spans="6:8" x14ac:dyDescent="0.3">
      <c r="H342" s="94"/>
    </row>
    <row r="343" spans="6:8" x14ac:dyDescent="0.3">
      <c r="G343" s="94"/>
      <c r="H343" s="94"/>
    </row>
    <row r="344" spans="6:8" x14ac:dyDescent="0.3">
      <c r="H344" s="94"/>
    </row>
    <row r="348" spans="6:8" x14ac:dyDescent="0.3">
      <c r="G348" s="95"/>
      <c r="H348" s="94"/>
    </row>
    <row r="352" spans="6:8" ht="15.6" x14ac:dyDescent="0.3">
      <c r="F352" s="96"/>
    </row>
  </sheetData>
  <autoFilter ref="A2:BG123" xr:uid="{0A4B3FEB-76B5-41EC-B5E4-0E816609F277}"/>
  <mergeCells count="240">
    <mergeCell ref="AF1:AF2"/>
    <mergeCell ref="AG1:AG2"/>
    <mergeCell ref="AH1:AH2"/>
    <mergeCell ref="AI1:AI2"/>
    <mergeCell ref="AJ1:AJ2"/>
    <mergeCell ref="AK1:AK2"/>
    <mergeCell ref="A1:Z1"/>
    <mergeCell ref="AA1:AA2"/>
    <mergeCell ref="AB1:AB2"/>
    <mergeCell ref="AC1:AC2"/>
    <mergeCell ref="AD1:AD2"/>
    <mergeCell ref="AE1:AE2"/>
    <mergeCell ref="AT1:AT2"/>
    <mergeCell ref="AU1:AU2"/>
    <mergeCell ref="AV1:AV2"/>
    <mergeCell ref="AW1:AW2"/>
    <mergeCell ref="AL1:AL2"/>
    <mergeCell ref="AM1:AM2"/>
    <mergeCell ref="AN1:AN2"/>
    <mergeCell ref="AO1:AO2"/>
    <mergeCell ref="AP1:AP2"/>
    <mergeCell ref="AQ1:AQ2"/>
    <mergeCell ref="R134:W134"/>
    <mergeCell ref="R135:W135"/>
    <mergeCell ref="R136:W136"/>
    <mergeCell ref="R137:W137"/>
    <mergeCell ref="R138:W138"/>
    <mergeCell ref="R139:W139"/>
    <mergeCell ref="BD1:BD2"/>
    <mergeCell ref="BE1:BE2"/>
    <mergeCell ref="A124:G124"/>
    <mergeCell ref="O128:Q177"/>
    <mergeCell ref="R128:W128"/>
    <mergeCell ref="R129:W129"/>
    <mergeCell ref="R130:W130"/>
    <mergeCell ref="R131:W131"/>
    <mergeCell ref="R132:W132"/>
    <mergeCell ref="R133:W133"/>
    <mergeCell ref="AX1:AX2"/>
    <mergeCell ref="AY1:AY2"/>
    <mergeCell ref="AZ1:AZ2"/>
    <mergeCell ref="BA1:BA2"/>
    <mergeCell ref="BB1:BB2"/>
    <mergeCell ref="BC1:BC2"/>
    <mergeCell ref="AR1:AR2"/>
    <mergeCell ref="AS1:AS2"/>
    <mergeCell ref="R146:W146"/>
    <mergeCell ref="R147:W147"/>
    <mergeCell ref="R148:W148"/>
    <mergeCell ref="R149:W149"/>
    <mergeCell ref="R150:W150"/>
    <mergeCell ref="R151:W151"/>
    <mergeCell ref="R140:W140"/>
    <mergeCell ref="R141:W141"/>
    <mergeCell ref="R142:W142"/>
    <mergeCell ref="R143:W143"/>
    <mergeCell ref="R144:W144"/>
    <mergeCell ref="R145:W145"/>
    <mergeCell ref="R158:W158"/>
    <mergeCell ref="R159:W159"/>
    <mergeCell ref="R160:W160"/>
    <mergeCell ref="R161:W161"/>
    <mergeCell ref="R162:W162"/>
    <mergeCell ref="R163:W163"/>
    <mergeCell ref="R152:W152"/>
    <mergeCell ref="R153:W153"/>
    <mergeCell ref="R154:W154"/>
    <mergeCell ref="R155:W155"/>
    <mergeCell ref="R156:W156"/>
    <mergeCell ref="R157:W157"/>
    <mergeCell ref="R170:W170"/>
    <mergeCell ref="R171:W171"/>
    <mergeCell ref="R172:W172"/>
    <mergeCell ref="R173:W173"/>
    <mergeCell ref="R174:W174"/>
    <mergeCell ref="R175:W175"/>
    <mergeCell ref="R164:W164"/>
    <mergeCell ref="R165:W165"/>
    <mergeCell ref="R166:W166"/>
    <mergeCell ref="R167:W167"/>
    <mergeCell ref="R168:W168"/>
    <mergeCell ref="R169:W169"/>
    <mergeCell ref="R186:W186"/>
    <mergeCell ref="R187:W187"/>
    <mergeCell ref="R188:W188"/>
    <mergeCell ref="R189:W189"/>
    <mergeCell ref="R190:W190"/>
    <mergeCell ref="R191:W191"/>
    <mergeCell ref="R176:W176"/>
    <mergeCell ref="R177:W177"/>
    <mergeCell ref="O179:Q179"/>
    <mergeCell ref="O180:Q229"/>
    <mergeCell ref="R180:W180"/>
    <mergeCell ref="R181:W181"/>
    <mergeCell ref="R182:W182"/>
    <mergeCell ref="R183:W183"/>
    <mergeCell ref="R184:W184"/>
    <mergeCell ref="R185:W185"/>
    <mergeCell ref="R198:W198"/>
    <mergeCell ref="R199:W199"/>
    <mergeCell ref="R200:W200"/>
    <mergeCell ref="R201:W201"/>
    <mergeCell ref="R202:W202"/>
    <mergeCell ref="R203:W203"/>
    <mergeCell ref="R192:W192"/>
    <mergeCell ref="R193:W193"/>
    <mergeCell ref="R194:W194"/>
    <mergeCell ref="R195:W195"/>
    <mergeCell ref="R196:W196"/>
    <mergeCell ref="R197:W197"/>
    <mergeCell ref="R210:W210"/>
    <mergeCell ref="R211:W211"/>
    <mergeCell ref="R212:W212"/>
    <mergeCell ref="R213:W213"/>
    <mergeCell ref="R214:W214"/>
    <mergeCell ref="R215:W215"/>
    <mergeCell ref="R204:W204"/>
    <mergeCell ref="R205:W205"/>
    <mergeCell ref="R206:W206"/>
    <mergeCell ref="R207:W207"/>
    <mergeCell ref="R208:W208"/>
    <mergeCell ref="R209:W209"/>
    <mergeCell ref="R222:W222"/>
    <mergeCell ref="R223:W223"/>
    <mergeCell ref="R224:W224"/>
    <mergeCell ref="R225:W225"/>
    <mergeCell ref="R226:W226"/>
    <mergeCell ref="R227:W227"/>
    <mergeCell ref="R216:W216"/>
    <mergeCell ref="R217:W217"/>
    <mergeCell ref="R218:W218"/>
    <mergeCell ref="R219:W219"/>
    <mergeCell ref="R220:W220"/>
    <mergeCell ref="R221:W221"/>
    <mergeCell ref="R238:W238"/>
    <mergeCell ref="R239:W239"/>
    <mergeCell ref="R240:W240"/>
    <mergeCell ref="R241:W241"/>
    <mergeCell ref="R242:W242"/>
    <mergeCell ref="R243:W243"/>
    <mergeCell ref="R228:W228"/>
    <mergeCell ref="R229:W229"/>
    <mergeCell ref="O231:Q231"/>
    <mergeCell ref="O232:Q281"/>
    <mergeCell ref="R232:W232"/>
    <mergeCell ref="R233:W233"/>
    <mergeCell ref="R234:W234"/>
    <mergeCell ref="R235:W235"/>
    <mergeCell ref="R236:W236"/>
    <mergeCell ref="R237:W237"/>
    <mergeCell ref="R250:W250"/>
    <mergeCell ref="R251:W251"/>
    <mergeCell ref="R252:W252"/>
    <mergeCell ref="R253:W253"/>
    <mergeCell ref="R254:W254"/>
    <mergeCell ref="R255:W255"/>
    <mergeCell ref="R244:W244"/>
    <mergeCell ref="R245:W245"/>
    <mergeCell ref="R246:W246"/>
    <mergeCell ref="R247:W247"/>
    <mergeCell ref="R248:W248"/>
    <mergeCell ref="R249:W249"/>
    <mergeCell ref="R262:W262"/>
    <mergeCell ref="R263:W263"/>
    <mergeCell ref="R264:W264"/>
    <mergeCell ref="R265:W265"/>
    <mergeCell ref="R266:W266"/>
    <mergeCell ref="R267:W267"/>
    <mergeCell ref="R256:W256"/>
    <mergeCell ref="R257:W257"/>
    <mergeCell ref="R258:W258"/>
    <mergeCell ref="R259:W259"/>
    <mergeCell ref="R260:W260"/>
    <mergeCell ref="R261:W261"/>
    <mergeCell ref="R274:W274"/>
    <mergeCell ref="R275:W275"/>
    <mergeCell ref="R276:W276"/>
    <mergeCell ref="R277:W277"/>
    <mergeCell ref="R278:W278"/>
    <mergeCell ref="R279:W279"/>
    <mergeCell ref="R268:W268"/>
    <mergeCell ref="R269:W269"/>
    <mergeCell ref="R270:W270"/>
    <mergeCell ref="R271:W271"/>
    <mergeCell ref="R272:W272"/>
    <mergeCell ref="R273:W273"/>
    <mergeCell ref="R290:W290"/>
    <mergeCell ref="R291:W291"/>
    <mergeCell ref="R292:W292"/>
    <mergeCell ref="R293:W293"/>
    <mergeCell ref="R294:W294"/>
    <mergeCell ref="R295:W295"/>
    <mergeCell ref="R280:W280"/>
    <mergeCell ref="R281:W281"/>
    <mergeCell ref="O283:Q283"/>
    <mergeCell ref="O284:Q333"/>
    <mergeCell ref="R284:W284"/>
    <mergeCell ref="R285:W285"/>
    <mergeCell ref="R286:W286"/>
    <mergeCell ref="R287:W287"/>
    <mergeCell ref="R288:W288"/>
    <mergeCell ref="R289:W289"/>
    <mergeCell ref="R302:W302"/>
    <mergeCell ref="R303:W303"/>
    <mergeCell ref="R304:W304"/>
    <mergeCell ref="R305:W305"/>
    <mergeCell ref="R306:W306"/>
    <mergeCell ref="R307:W307"/>
    <mergeCell ref="R296:W296"/>
    <mergeCell ref="R297:W297"/>
    <mergeCell ref="R298:W298"/>
    <mergeCell ref="R299:W299"/>
    <mergeCell ref="R300:W300"/>
    <mergeCell ref="R301:W301"/>
    <mergeCell ref="R314:W314"/>
    <mergeCell ref="R315:W315"/>
    <mergeCell ref="R316:W316"/>
    <mergeCell ref="R317:W317"/>
    <mergeCell ref="R318:W318"/>
    <mergeCell ref="R319:W319"/>
    <mergeCell ref="R308:W308"/>
    <mergeCell ref="R309:W309"/>
    <mergeCell ref="R310:W310"/>
    <mergeCell ref="R311:W311"/>
    <mergeCell ref="R312:W312"/>
    <mergeCell ref="R313:W313"/>
    <mergeCell ref="R332:W332"/>
    <mergeCell ref="R333:W333"/>
    <mergeCell ref="R326:W326"/>
    <mergeCell ref="R327:W327"/>
    <mergeCell ref="R328:W328"/>
    <mergeCell ref="R329:W329"/>
    <mergeCell ref="R330:W330"/>
    <mergeCell ref="R331:W331"/>
    <mergeCell ref="R320:W320"/>
    <mergeCell ref="R321:W321"/>
    <mergeCell ref="R322:W322"/>
    <mergeCell ref="R323:W323"/>
    <mergeCell ref="R324:W324"/>
    <mergeCell ref="R325:W325"/>
  </mergeCells>
  <conditionalFormatting sqref="A83:C83">
    <cfRule type="duplicateValues" dxfId="200" priority="15"/>
  </conditionalFormatting>
  <conditionalFormatting sqref="A85:C85">
    <cfRule type="duplicateValues" dxfId="199" priority="14"/>
  </conditionalFormatting>
  <conditionalFormatting sqref="A74:C74">
    <cfRule type="duplicateValues" dxfId="198" priority="13"/>
  </conditionalFormatting>
  <conditionalFormatting sqref="A75:B75">
    <cfRule type="duplicateValues" dxfId="197" priority="12"/>
  </conditionalFormatting>
  <conditionalFormatting sqref="C75">
    <cfRule type="duplicateValues" dxfId="196" priority="11"/>
  </conditionalFormatting>
  <conditionalFormatting sqref="C78 A78">
    <cfRule type="duplicateValues" dxfId="195" priority="10"/>
  </conditionalFormatting>
  <conditionalFormatting sqref="D78 B78">
    <cfRule type="duplicateValues" dxfId="194" priority="9"/>
  </conditionalFormatting>
  <conditionalFormatting sqref="A29:D29">
    <cfRule type="duplicateValues" dxfId="193" priority="8"/>
  </conditionalFormatting>
  <conditionalFormatting sqref="A31:D32">
    <cfRule type="duplicateValues" dxfId="192" priority="7"/>
  </conditionalFormatting>
  <conditionalFormatting sqref="A104:C104">
    <cfRule type="duplicateValues" dxfId="191" priority="6"/>
  </conditionalFormatting>
  <conditionalFormatting sqref="A102:C102">
    <cfRule type="duplicateValues" dxfId="190" priority="5"/>
  </conditionalFormatting>
  <conditionalFormatting sqref="C80 A80">
    <cfRule type="duplicateValues" dxfId="189" priority="4"/>
  </conditionalFormatting>
  <conditionalFormatting sqref="D80 B80">
    <cfRule type="duplicateValues" dxfId="188" priority="3"/>
  </conditionalFormatting>
  <conditionalFormatting sqref="A81:D81">
    <cfRule type="duplicateValues" dxfId="187" priority="2"/>
  </conditionalFormatting>
  <conditionalFormatting sqref="A56:C56">
    <cfRule type="duplicateValues" dxfId="186" priority="1"/>
  </conditionalFormatting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DA8F-35F6-4CE0-9657-4ABE49FD6C14}">
  <dimension ref="A1:BS349"/>
  <sheetViews>
    <sheetView zoomScale="85" zoomScaleNormal="85" workbookViewId="0">
      <pane xSplit="12" ySplit="2" topLeftCell="Z3" activePane="bottomRight" state="frozen"/>
      <selection activeCell="Z4" sqref="Z4"/>
      <selection pane="topRight" activeCell="Z4" sqref="Z4"/>
      <selection pane="bottomLeft" activeCell="Z4" sqref="Z4"/>
      <selection pane="bottomRight" activeCell="C11" sqref="C11"/>
    </sheetView>
  </sheetViews>
  <sheetFormatPr defaultColWidth="19.5546875" defaultRowHeight="14.4" outlineLevelCol="1" x14ac:dyDescent="0.3"/>
  <cols>
    <col min="1" max="1" width="11.33203125" style="1" customWidth="1"/>
    <col min="2" max="2" width="14.109375" style="1" hidden="1" customWidth="1"/>
    <col min="3" max="3" width="30.33203125" style="1" bestFit="1" customWidth="1"/>
    <col min="4" max="4" width="27.88671875" style="1" hidden="1" customWidth="1"/>
    <col min="5" max="5" width="7.5546875" style="1" customWidth="1"/>
    <col min="6" max="6" width="13.88671875" style="1" customWidth="1" outlineLevel="1"/>
    <col min="7" max="7" width="33.6640625" style="1" customWidth="1" outlineLevel="1"/>
    <col min="8" max="8" width="12.88671875" style="1" customWidth="1" outlineLevel="1"/>
    <col min="9" max="9" width="18.21875" style="1" hidden="1" customWidth="1"/>
    <col min="10" max="10" width="16.44140625" style="1" hidden="1" customWidth="1"/>
    <col min="11" max="11" width="10.33203125" style="1" customWidth="1"/>
    <col min="12" max="12" width="3.6640625" style="1" customWidth="1" outlineLevel="1"/>
    <col min="13" max="13" width="4.5546875" style="55" customWidth="1" outlineLevel="1"/>
    <col min="14" max="14" width="2.88671875" style="1" customWidth="1" outlineLevel="1"/>
    <col min="15" max="15" width="4.109375" style="55" customWidth="1" outlineLevel="1"/>
    <col min="16" max="16" width="4.5546875" style="1" customWidth="1" outlineLevel="1"/>
    <col min="17" max="17" width="4" style="1" customWidth="1" outlineLevel="1"/>
    <col min="18" max="22" width="4.5546875" style="1" customWidth="1" outlineLevel="1"/>
    <col min="23" max="23" width="3.77734375" style="1" customWidth="1" outlineLevel="1"/>
    <col min="24" max="26" width="4.5546875" style="1" customWidth="1" outlineLevel="1"/>
    <col min="27" max="29" width="3.109375" style="1" customWidth="1"/>
    <col min="30" max="30" width="3.44140625" style="1" customWidth="1"/>
    <col min="31" max="31" width="3.33203125" style="1" customWidth="1"/>
    <col min="32" max="57" width="3.109375" style="1" customWidth="1"/>
    <col min="58" max="58" width="3.6640625" style="1" customWidth="1"/>
    <col min="59" max="59" width="11.109375" style="1" customWidth="1"/>
    <col min="60" max="60" width="22.6640625" style="1" hidden="1" customWidth="1"/>
    <col min="61" max="61" width="16.33203125" style="1" hidden="1" customWidth="1"/>
    <col min="62" max="83" width="19.5546875" style="1"/>
    <col min="84" max="84" width="6" style="1" bestFit="1" customWidth="1"/>
    <col min="85" max="85" width="2.88671875" style="1" bestFit="1" customWidth="1"/>
    <col min="86" max="87" width="3" style="1" bestFit="1" customWidth="1"/>
    <col min="88" max="88" width="5" style="1" bestFit="1" customWidth="1"/>
    <col min="89" max="89" width="2.88671875" style="1" bestFit="1" customWidth="1"/>
    <col min="90" max="90" width="3" style="1" bestFit="1" customWidth="1"/>
    <col min="91" max="94" width="2.88671875" style="1" bestFit="1" customWidth="1"/>
    <col min="95" max="95" width="4" style="1" bestFit="1" customWidth="1"/>
    <col min="96" max="97" width="2.88671875" style="1" bestFit="1" customWidth="1"/>
    <col min="98" max="98" width="4" style="1" bestFit="1" customWidth="1"/>
    <col min="99" max="100" width="19.5546875" style="1"/>
    <col min="101" max="113" width="2.88671875" style="1" bestFit="1" customWidth="1"/>
    <col min="114" max="16384" width="19.5546875" style="1"/>
  </cols>
  <sheetData>
    <row r="1" spans="1:71" ht="22.8" customHeight="1" x14ac:dyDescent="0.3">
      <c r="A1" s="274" t="s">
        <v>689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6"/>
      <c r="AA1" s="272">
        <v>46143</v>
      </c>
      <c r="AB1" s="272">
        <f t="shared" ref="AB1:BE1" si="0">AA1+1</f>
        <v>46144</v>
      </c>
      <c r="AC1" s="272">
        <f t="shared" si="0"/>
        <v>46145</v>
      </c>
      <c r="AD1" s="272">
        <f t="shared" si="0"/>
        <v>46146</v>
      </c>
      <c r="AE1" s="272">
        <f t="shared" si="0"/>
        <v>46147</v>
      </c>
      <c r="AF1" s="272">
        <f t="shared" si="0"/>
        <v>46148</v>
      </c>
      <c r="AG1" s="272">
        <f t="shared" si="0"/>
        <v>46149</v>
      </c>
      <c r="AH1" s="272">
        <f t="shared" si="0"/>
        <v>46150</v>
      </c>
      <c r="AI1" s="272">
        <f t="shared" si="0"/>
        <v>46151</v>
      </c>
      <c r="AJ1" s="272">
        <f t="shared" si="0"/>
        <v>46152</v>
      </c>
      <c r="AK1" s="272">
        <f t="shared" si="0"/>
        <v>46153</v>
      </c>
      <c r="AL1" s="272">
        <f t="shared" si="0"/>
        <v>46154</v>
      </c>
      <c r="AM1" s="272">
        <f t="shared" si="0"/>
        <v>46155</v>
      </c>
      <c r="AN1" s="272">
        <f t="shared" si="0"/>
        <v>46156</v>
      </c>
      <c r="AO1" s="272">
        <f t="shared" si="0"/>
        <v>46157</v>
      </c>
      <c r="AP1" s="272">
        <f t="shared" si="0"/>
        <v>46158</v>
      </c>
      <c r="AQ1" s="272">
        <f t="shared" si="0"/>
        <v>46159</v>
      </c>
      <c r="AR1" s="272">
        <f t="shared" si="0"/>
        <v>46160</v>
      </c>
      <c r="AS1" s="272">
        <f t="shared" si="0"/>
        <v>46161</v>
      </c>
      <c r="AT1" s="272">
        <f t="shared" si="0"/>
        <v>46162</v>
      </c>
      <c r="AU1" s="272">
        <f t="shared" si="0"/>
        <v>46163</v>
      </c>
      <c r="AV1" s="272">
        <f t="shared" si="0"/>
        <v>46164</v>
      </c>
      <c r="AW1" s="272">
        <f t="shared" si="0"/>
        <v>46165</v>
      </c>
      <c r="AX1" s="272">
        <f t="shared" si="0"/>
        <v>46166</v>
      </c>
      <c r="AY1" s="272">
        <f t="shared" si="0"/>
        <v>46167</v>
      </c>
      <c r="AZ1" s="272">
        <f t="shared" si="0"/>
        <v>46168</v>
      </c>
      <c r="BA1" s="272">
        <f t="shared" si="0"/>
        <v>46169</v>
      </c>
      <c r="BB1" s="272">
        <f t="shared" si="0"/>
        <v>46170</v>
      </c>
      <c r="BC1" s="272">
        <f t="shared" si="0"/>
        <v>46171</v>
      </c>
      <c r="BD1" s="272">
        <f t="shared" si="0"/>
        <v>46172</v>
      </c>
      <c r="BE1" s="272">
        <f t="shared" si="0"/>
        <v>46173</v>
      </c>
    </row>
    <row r="2" spans="1:71" ht="120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  <c r="L2" s="4" t="s">
        <v>12</v>
      </c>
      <c r="M2" s="5" t="s">
        <v>13</v>
      </c>
      <c r="N2" s="4" t="s">
        <v>14</v>
      </c>
      <c r="O2" s="5" t="s">
        <v>15</v>
      </c>
      <c r="P2" s="6" t="s">
        <v>16</v>
      </c>
      <c r="Q2" s="4" t="s">
        <v>17</v>
      </c>
      <c r="R2" s="4" t="s">
        <v>18</v>
      </c>
      <c r="S2" s="6" t="s">
        <v>19</v>
      </c>
      <c r="T2" s="7" t="s">
        <v>20</v>
      </c>
      <c r="U2" s="4" t="s">
        <v>21</v>
      </c>
      <c r="V2" s="4" t="s">
        <v>22</v>
      </c>
      <c r="W2" s="4" t="s">
        <v>23</v>
      </c>
      <c r="X2" s="8" t="s">
        <v>24</v>
      </c>
      <c r="Y2" s="8" t="s">
        <v>25</v>
      </c>
      <c r="Z2" s="6" t="s">
        <v>26</v>
      </c>
      <c r="AA2" s="273"/>
      <c r="AB2" s="273"/>
      <c r="AC2" s="273"/>
      <c r="AD2" s="273"/>
      <c r="AE2" s="273"/>
      <c r="AF2" s="273"/>
      <c r="AG2" s="273"/>
      <c r="AH2" s="273"/>
      <c r="AI2" s="273"/>
      <c r="AJ2" s="273"/>
      <c r="AK2" s="273"/>
      <c r="AL2" s="273"/>
      <c r="AM2" s="273"/>
      <c r="AN2" s="273"/>
      <c r="AO2" s="273"/>
      <c r="AP2" s="273"/>
      <c r="AQ2" s="273"/>
      <c r="AR2" s="273"/>
      <c r="AS2" s="273"/>
      <c r="AT2" s="273"/>
      <c r="AU2" s="273"/>
      <c r="AV2" s="273"/>
      <c r="AW2" s="273"/>
      <c r="AX2" s="273"/>
      <c r="AY2" s="273"/>
      <c r="AZ2" s="273"/>
      <c r="BA2" s="273"/>
      <c r="BB2" s="273"/>
      <c r="BC2" s="273"/>
      <c r="BD2" s="273"/>
      <c r="BE2" s="273"/>
      <c r="BG2" s="9" t="s">
        <v>27</v>
      </c>
      <c r="BJ2" s="9"/>
      <c r="BK2" s="10"/>
      <c r="BS2" s="11"/>
    </row>
    <row r="3" spans="1:71" ht="13.8" customHeight="1" x14ac:dyDescent="0.3">
      <c r="A3" s="99" t="s">
        <v>184</v>
      </c>
      <c r="B3" s="100"/>
      <c r="C3" s="100" t="s">
        <v>185</v>
      </c>
      <c r="D3" s="101"/>
      <c r="E3" s="100" t="s">
        <v>186</v>
      </c>
      <c r="F3" s="100" t="s">
        <v>187</v>
      </c>
      <c r="G3" s="100" t="s">
        <v>188</v>
      </c>
      <c r="H3" s="102" t="s">
        <v>189</v>
      </c>
      <c r="I3" s="102"/>
      <c r="J3" s="12"/>
      <c r="K3" s="13">
        <v>46076</v>
      </c>
      <c r="L3" s="14" t="s">
        <v>28</v>
      </c>
      <c r="M3" s="15">
        <f t="shared" ref="M3:M68" si="1">N3+Q3+U3</f>
        <v>31</v>
      </c>
      <c r="N3" s="15">
        <f t="shared" ref="N3:N68" si="2">O3+R3+(COUNTIF(AA3:BE3,"P/2")/2)+(COUNTIF(AA3:BE3,"TR-P/2")/2)</f>
        <v>18</v>
      </c>
      <c r="O3" s="15">
        <f t="shared" ref="O3:O68" si="3">COUNTIF(AA3:BE3,"P")+COUNTIF(AA3:BE3,"RP")+COUNTIF(AA3:BE3,"UT-RP")+COUNTIF(AA3:BE3,"AT-RP")+COUNTIF(AA3:BE3,"AT")+COUNTIF(AA3:BE3,"UT")+COUNTIF(AA3:BE3,"MU")+COUNTIF(AA3:BE3,"AT-MU")+COUNTIF(AA3:BE3,"UT-MU")+COUNTIF(AA3:BE3,"EL")+COUNTIF(AA3:BE3,"UT-EL")+COUNTIF(AA3:BE3,"AT-EL")+COUNTIF(AA3:BE3,"EL-MU")+COUNTIF(AA3:BE3,"TR")+COUNTIF(AA3:BE3,"TR-MU")+COUNTIF(AA3:BE3,"TR-EL")+COUNTIF(AA3:BE3,"TR-AT")+COUNTIF(AA3:BE3,"TR-UT")+COUNTIF(AA3:BE3,"TR-P")+(COUNTIF(AA3:BE3,"P/2")/2)</f>
        <v>18</v>
      </c>
      <c r="P3" s="15">
        <f t="shared" ref="P3:P68" si="4">COUNTIF(AA3:BE3,"Leave")</f>
        <v>0</v>
      </c>
      <c r="Q3" s="15">
        <f t="shared" ref="Q3:Q68" si="5">COUNTIF(AA3:BE3,"Off")+COUNTIF(AA3:BE3,"TR-Off")</f>
        <v>13</v>
      </c>
      <c r="R3" s="15">
        <f t="shared" ref="R3:R68" si="6">COUNTIF(AA3:BE3,"NCNS")+COUNTIF(AA3:BE3,"A")+COUNTIF(AA3:BE3,"U")+COUNTIF(AA3:BE3,"SL")+COUNTIF(AA3:BE3,"UC")+COUNTIF(AA3:BE3,"TR-UC")+COUNTIF(AA3:BE3,"TR-U")+COUNTIF(AA3:BE3,"TR-NCNS")</f>
        <v>0</v>
      </c>
      <c r="S3" s="15">
        <f t="shared" ref="S3:S68" si="7">(COUNTIF(AA3:BE3,"A")+(COUNTIF(AA3:BE3,"CL")+(COUNTIF(AA3:BE3,"SL"))))</f>
        <v>0</v>
      </c>
      <c r="T3" s="15">
        <f t="shared" ref="T3:T68" si="8">COUNTIF(AA3:BE3,"EL")+COUNTIF(AA3:BE3,"AT-EL")+COUNTIF(AA3:BE3,"UT-EL")+COUNTIF(AA3:BE3,"EL-MU")++COUNTIF(AA3:BE3,"TR-EL")</f>
        <v>0</v>
      </c>
      <c r="U3" s="15">
        <f t="shared" ref="U3:U68" si="9">(COUNTIF(AA3:BE3,"Leave")+(COUNTIF(AA3:BE3,"CL")+(COUNTIF(AA3:BE3,"AU")))+(COUNTIF(AA3:BE3,"TR-AU"))+(COUNTIF(AA3:BE3,"ML")))</f>
        <v>0</v>
      </c>
      <c r="V3" s="16">
        <f t="shared" ref="V3:V68" si="10">COUNTIF(AA3:BE3,"AU")+COUNTIF(AA3:BE3,"U")+COUNTIF(AA3:BE3,"UC")+COUNTIF(AA3:BE3,"NCNS")+COUNTIF(AA3:BE3,"TR-AU")+COUNTIF(AA3:BE3,"TR-U")+COUNTIF(AA3:BE3,"TR-UC")+COUNTIF(AA3:BE3,"TR-NCNS")+(COUNTIF(AA3:BE3,"P/2")/2)+(COUNTIF(AA3:BE3,"TR-P/2")/2)</f>
        <v>0</v>
      </c>
      <c r="W3" s="15">
        <f t="shared" ref="W3:W68" si="11">COUNTIF(AA3:BE3,"AT-RP")+COUNTIF(AA3:BE3,"AT")+COUNTIF(AA3:BE3,"AT-MU")+COUNTIF(AA3:BE3,"AT-EL")+COUNTIF(AA3:BE3,"TR-AT")+COUNTIF(AA3:BE3,"UT-RP")+COUNTIF(AA3:BE3,"UT")+COUNTIF(AA3:BE3,"UT-MU")+COUNTIF(AA3:BE3,"UT-EL")+COUNTIF(AA3:BE3,"TR-UT")</f>
        <v>2</v>
      </c>
      <c r="X3" s="17">
        <f t="shared" ref="X3:X68" si="12">COUNTIF(AA3:BE3,"MU")+COUNTIF(AA3:BE3,"UT-MU")+COUNTIF(AA3:BE3,"EL-MU")+COUNTIF(AA3:BE3,"TR-MU")</f>
        <v>0</v>
      </c>
      <c r="Y3" s="17">
        <f t="shared" ref="Y3:Y68" si="13">COUNTIF(AA3:BE3,"ML")</f>
        <v>0</v>
      </c>
      <c r="Z3" s="16">
        <f t="shared" ref="Z3:Z68" si="14">V3+S3+P3+Y3</f>
        <v>0</v>
      </c>
      <c r="AA3" s="32" t="s">
        <v>32</v>
      </c>
      <c r="AB3" s="30" t="s">
        <v>31</v>
      </c>
      <c r="AC3" s="30" t="s">
        <v>31</v>
      </c>
      <c r="AD3" s="223" t="s">
        <v>30</v>
      </c>
      <c r="AE3" s="223" t="s">
        <v>30</v>
      </c>
      <c r="AF3" s="223" t="s">
        <v>30</v>
      </c>
      <c r="AG3" s="224" t="s">
        <v>30</v>
      </c>
      <c r="AH3" s="224" t="s">
        <v>30</v>
      </c>
      <c r="AI3" s="30" t="s">
        <v>31</v>
      </c>
      <c r="AJ3" s="30" t="s">
        <v>31</v>
      </c>
      <c r="AK3" s="224" t="s">
        <v>30</v>
      </c>
      <c r="AL3" s="224" t="s">
        <v>30</v>
      </c>
      <c r="AM3" s="30" t="s">
        <v>31</v>
      </c>
      <c r="AN3" s="224" t="s">
        <v>30</v>
      </c>
      <c r="AO3" s="224" t="s">
        <v>30</v>
      </c>
      <c r="AP3" s="30" t="s">
        <v>31</v>
      </c>
      <c r="AQ3" s="30" t="s">
        <v>31</v>
      </c>
      <c r="AR3" s="224" t="s">
        <v>30</v>
      </c>
      <c r="AS3" s="224" t="s">
        <v>30</v>
      </c>
      <c r="AT3" s="224" t="s">
        <v>30</v>
      </c>
      <c r="AU3" s="224" t="s">
        <v>30</v>
      </c>
      <c r="AV3" s="224" t="s">
        <v>30</v>
      </c>
      <c r="AW3" s="30" t="s">
        <v>31</v>
      </c>
      <c r="AX3" s="30" t="s">
        <v>31</v>
      </c>
      <c r="AY3" s="224" t="s">
        <v>30</v>
      </c>
      <c r="AZ3" s="32" t="s">
        <v>32</v>
      </c>
      <c r="BA3" s="30" t="s">
        <v>31</v>
      </c>
      <c r="BB3" s="30" t="s">
        <v>31</v>
      </c>
      <c r="BC3" s="223" t="s">
        <v>30</v>
      </c>
      <c r="BD3" s="30" t="s">
        <v>31</v>
      </c>
      <c r="BE3" s="30" t="s">
        <v>31</v>
      </c>
      <c r="BF3" s="19"/>
      <c r="BG3" s="20">
        <f t="shared" ref="BG3:BG67" si="15">COUNTBLANK(AA3:BE3)</f>
        <v>0</v>
      </c>
      <c r="BH3" s="21"/>
      <c r="BJ3" s="22"/>
      <c r="BN3" s="11"/>
      <c r="BS3" s="11"/>
    </row>
    <row r="4" spans="1:71" x14ac:dyDescent="0.3">
      <c r="A4" s="103" t="s">
        <v>190</v>
      </c>
      <c r="B4" s="103">
        <v>5503</v>
      </c>
      <c r="C4" s="104" t="s">
        <v>191</v>
      </c>
      <c r="D4" s="105"/>
      <c r="E4" s="104" t="s">
        <v>192</v>
      </c>
      <c r="F4" s="104" t="s">
        <v>193</v>
      </c>
      <c r="G4" s="104" t="s">
        <v>194</v>
      </c>
      <c r="H4" s="106" t="s">
        <v>195</v>
      </c>
      <c r="I4" s="106"/>
      <c r="J4" s="12" t="s">
        <v>196</v>
      </c>
      <c r="K4" s="13">
        <v>45796</v>
      </c>
      <c r="L4" s="14" t="s">
        <v>28</v>
      </c>
      <c r="M4" s="15">
        <f t="shared" si="1"/>
        <v>31</v>
      </c>
      <c r="N4" s="15">
        <f t="shared" si="2"/>
        <v>19</v>
      </c>
      <c r="O4" s="15">
        <f t="shared" si="3"/>
        <v>16.5</v>
      </c>
      <c r="P4" s="15">
        <f t="shared" si="4"/>
        <v>0</v>
      </c>
      <c r="Q4" s="15">
        <f t="shared" si="5"/>
        <v>12</v>
      </c>
      <c r="R4" s="15">
        <f t="shared" si="6"/>
        <v>2</v>
      </c>
      <c r="S4" s="15">
        <f t="shared" si="7"/>
        <v>1</v>
      </c>
      <c r="T4" s="15">
        <f t="shared" si="8"/>
        <v>2</v>
      </c>
      <c r="U4" s="15">
        <f t="shared" si="9"/>
        <v>0</v>
      </c>
      <c r="V4" s="16">
        <f t="shared" si="10"/>
        <v>1.5</v>
      </c>
      <c r="W4" s="15">
        <f t="shared" si="11"/>
        <v>3</v>
      </c>
      <c r="X4" s="17">
        <f t="shared" si="12"/>
        <v>0</v>
      </c>
      <c r="Y4" s="17">
        <f t="shared" si="13"/>
        <v>0</v>
      </c>
      <c r="Z4" s="16">
        <f t="shared" si="14"/>
        <v>2.5</v>
      </c>
      <c r="AA4" s="224" t="s">
        <v>30</v>
      </c>
      <c r="AB4" s="30" t="s">
        <v>31</v>
      </c>
      <c r="AC4" s="30" t="s">
        <v>31</v>
      </c>
      <c r="AD4" s="224" t="s">
        <v>30</v>
      </c>
      <c r="AE4" s="224" t="s">
        <v>30</v>
      </c>
      <c r="AF4" s="224" t="s">
        <v>30</v>
      </c>
      <c r="AG4" s="32" t="s">
        <v>123</v>
      </c>
      <c r="AH4" s="32" t="s">
        <v>32</v>
      </c>
      <c r="AI4" s="30" t="s">
        <v>31</v>
      </c>
      <c r="AJ4" s="30" t="s">
        <v>31</v>
      </c>
      <c r="AK4" s="224" t="s">
        <v>30</v>
      </c>
      <c r="AL4" s="32" t="s">
        <v>33</v>
      </c>
      <c r="AM4" s="223" t="s">
        <v>34</v>
      </c>
      <c r="AN4" s="31" t="s">
        <v>29</v>
      </c>
      <c r="AO4" s="32" t="s">
        <v>32</v>
      </c>
      <c r="AP4" s="30" t="s">
        <v>31</v>
      </c>
      <c r="AQ4" s="30" t="s">
        <v>31</v>
      </c>
      <c r="AR4" s="224" t="s">
        <v>30</v>
      </c>
      <c r="AS4" s="224" t="s">
        <v>30</v>
      </c>
      <c r="AT4" s="224" t="s">
        <v>30</v>
      </c>
      <c r="AU4" s="224" t="s">
        <v>30</v>
      </c>
      <c r="AV4" s="32" t="s">
        <v>33</v>
      </c>
      <c r="AW4" s="30" t="s">
        <v>31</v>
      </c>
      <c r="AX4" s="30" t="s">
        <v>31</v>
      </c>
      <c r="AY4" s="224" t="s">
        <v>30</v>
      </c>
      <c r="AZ4" s="32" t="s">
        <v>32</v>
      </c>
      <c r="BA4" s="30" t="s">
        <v>31</v>
      </c>
      <c r="BB4" s="30" t="s">
        <v>31</v>
      </c>
      <c r="BC4" s="224" t="s">
        <v>30</v>
      </c>
      <c r="BD4" s="30" t="s">
        <v>31</v>
      </c>
      <c r="BE4" s="30" t="s">
        <v>31</v>
      </c>
      <c r="BG4" s="20">
        <f t="shared" si="15"/>
        <v>0</v>
      </c>
      <c r="BH4" s="21"/>
      <c r="BJ4" s="22"/>
      <c r="BN4" s="11"/>
      <c r="BS4" s="11"/>
    </row>
    <row r="5" spans="1:71" x14ac:dyDescent="0.3">
      <c r="A5" s="103" t="s">
        <v>197</v>
      </c>
      <c r="B5" s="103"/>
      <c r="C5" s="104" t="s">
        <v>198</v>
      </c>
      <c r="D5" s="105"/>
      <c r="E5" s="104" t="s">
        <v>186</v>
      </c>
      <c r="F5" s="104" t="s">
        <v>199</v>
      </c>
      <c r="G5" s="104" t="s">
        <v>200</v>
      </c>
      <c r="H5" s="106" t="s">
        <v>201</v>
      </c>
      <c r="I5" s="106"/>
      <c r="J5" s="12" t="s">
        <v>202</v>
      </c>
      <c r="K5" s="13">
        <v>45845</v>
      </c>
      <c r="L5" s="14" t="s">
        <v>28</v>
      </c>
      <c r="M5" s="15">
        <f t="shared" si="1"/>
        <v>31</v>
      </c>
      <c r="N5" s="15">
        <f t="shared" si="2"/>
        <v>18</v>
      </c>
      <c r="O5" s="15">
        <f t="shared" si="3"/>
        <v>18</v>
      </c>
      <c r="P5" s="15">
        <f t="shared" si="4"/>
        <v>0</v>
      </c>
      <c r="Q5" s="15">
        <f t="shared" si="5"/>
        <v>13</v>
      </c>
      <c r="R5" s="15">
        <f t="shared" si="6"/>
        <v>0</v>
      </c>
      <c r="S5" s="15">
        <f t="shared" si="7"/>
        <v>0</v>
      </c>
      <c r="T5" s="15">
        <f t="shared" si="8"/>
        <v>0</v>
      </c>
      <c r="U5" s="15">
        <f t="shared" si="9"/>
        <v>0</v>
      </c>
      <c r="V5" s="16">
        <f t="shared" si="10"/>
        <v>0</v>
      </c>
      <c r="W5" s="15">
        <f t="shared" si="11"/>
        <v>3</v>
      </c>
      <c r="X5" s="17">
        <f t="shared" si="12"/>
        <v>0</v>
      </c>
      <c r="Y5" s="17">
        <f t="shared" si="13"/>
        <v>0</v>
      </c>
      <c r="Z5" s="16">
        <f t="shared" si="14"/>
        <v>0</v>
      </c>
      <c r="AA5" s="224" t="s">
        <v>30</v>
      </c>
      <c r="AB5" s="30" t="s">
        <v>31</v>
      </c>
      <c r="AC5" s="30" t="s">
        <v>31</v>
      </c>
      <c r="AD5" s="32" t="s">
        <v>32</v>
      </c>
      <c r="AE5" s="223" t="s">
        <v>30</v>
      </c>
      <c r="AF5" s="224" t="s">
        <v>30</v>
      </c>
      <c r="AG5" s="32" t="s">
        <v>32</v>
      </c>
      <c r="AH5" s="224" t="s">
        <v>30</v>
      </c>
      <c r="AI5" s="30" t="s">
        <v>31</v>
      </c>
      <c r="AJ5" s="30" t="s">
        <v>31</v>
      </c>
      <c r="AK5" s="223" t="s">
        <v>30</v>
      </c>
      <c r="AL5" s="224" t="s">
        <v>30</v>
      </c>
      <c r="AM5" s="224" t="s">
        <v>30</v>
      </c>
      <c r="AN5" s="224" t="s">
        <v>30</v>
      </c>
      <c r="AO5" s="224" t="s">
        <v>30</v>
      </c>
      <c r="AP5" s="30" t="s">
        <v>31</v>
      </c>
      <c r="AQ5" s="30" t="s">
        <v>31</v>
      </c>
      <c r="AR5" s="224" t="s">
        <v>30</v>
      </c>
      <c r="AS5" s="32" t="s">
        <v>32</v>
      </c>
      <c r="AT5" s="224" t="s">
        <v>30</v>
      </c>
      <c r="AU5" s="224" t="s">
        <v>30</v>
      </c>
      <c r="AV5" s="224" t="s">
        <v>30</v>
      </c>
      <c r="AW5" s="30" t="s">
        <v>31</v>
      </c>
      <c r="AX5" s="30" t="s">
        <v>31</v>
      </c>
      <c r="AY5" s="224" t="s">
        <v>30</v>
      </c>
      <c r="AZ5" s="30" t="s">
        <v>31</v>
      </c>
      <c r="BA5" s="30" t="s">
        <v>31</v>
      </c>
      <c r="BB5" s="30" t="s">
        <v>31</v>
      </c>
      <c r="BC5" s="224" t="s">
        <v>30</v>
      </c>
      <c r="BD5" s="30" t="s">
        <v>31</v>
      </c>
      <c r="BE5" s="30" t="s">
        <v>31</v>
      </c>
      <c r="BG5" s="20">
        <f t="shared" si="15"/>
        <v>0</v>
      </c>
      <c r="BH5" s="21"/>
      <c r="BJ5" s="22"/>
      <c r="BS5" s="11"/>
    </row>
    <row r="6" spans="1:71" ht="15" customHeight="1" x14ac:dyDescent="0.3">
      <c r="A6" s="103" t="s">
        <v>203</v>
      </c>
      <c r="B6" s="103"/>
      <c r="C6" s="104" t="s">
        <v>204</v>
      </c>
      <c r="D6" s="105"/>
      <c r="E6" s="104" t="s">
        <v>186</v>
      </c>
      <c r="F6" s="104" t="s">
        <v>187</v>
      </c>
      <c r="G6" s="104" t="s">
        <v>188</v>
      </c>
      <c r="H6" s="106" t="s">
        <v>201</v>
      </c>
      <c r="I6" s="106"/>
      <c r="J6" s="12" t="s">
        <v>205</v>
      </c>
      <c r="K6" s="13">
        <v>45965</v>
      </c>
      <c r="L6" s="14" t="s">
        <v>206</v>
      </c>
      <c r="M6" s="15">
        <f t="shared" si="1"/>
        <v>31</v>
      </c>
      <c r="N6" s="15">
        <f t="shared" si="2"/>
        <v>18</v>
      </c>
      <c r="O6" s="15">
        <f t="shared" si="3"/>
        <v>18</v>
      </c>
      <c r="P6" s="15">
        <f t="shared" si="4"/>
        <v>1</v>
      </c>
      <c r="Q6" s="15">
        <f t="shared" si="5"/>
        <v>12</v>
      </c>
      <c r="R6" s="15">
        <f t="shared" si="6"/>
        <v>0</v>
      </c>
      <c r="S6" s="15">
        <f t="shared" si="7"/>
        <v>0</v>
      </c>
      <c r="T6" s="15">
        <f t="shared" si="8"/>
        <v>0</v>
      </c>
      <c r="U6" s="15">
        <f t="shared" si="9"/>
        <v>1</v>
      </c>
      <c r="V6" s="16">
        <f t="shared" si="10"/>
        <v>0</v>
      </c>
      <c r="W6" s="15">
        <f t="shared" si="11"/>
        <v>4</v>
      </c>
      <c r="X6" s="17">
        <f t="shared" si="12"/>
        <v>0</v>
      </c>
      <c r="Y6" s="17">
        <f t="shared" si="13"/>
        <v>0</v>
      </c>
      <c r="Z6" s="16">
        <f t="shared" si="14"/>
        <v>1</v>
      </c>
      <c r="AA6" s="32" t="s">
        <v>32</v>
      </c>
      <c r="AB6" s="30" t="s">
        <v>31</v>
      </c>
      <c r="AC6" s="30" t="s">
        <v>31</v>
      </c>
      <c r="AD6" s="223" t="s">
        <v>30</v>
      </c>
      <c r="AE6" s="223" t="s">
        <v>30</v>
      </c>
      <c r="AF6" s="223" t="s">
        <v>30</v>
      </c>
      <c r="AG6" s="224" t="s">
        <v>30</v>
      </c>
      <c r="AH6" s="32" t="s">
        <v>32</v>
      </c>
      <c r="AI6" s="30" t="s">
        <v>31</v>
      </c>
      <c r="AJ6" s="30" t="s">
        <v>31</v>
      </c>
      <c r="AK6" s="224" t="s">
        <v>30</v>
      </c>
      <c r="AL6" s="224" t="s">
        <v>30</v>
      </c>
      <c r="AM6" s="224" t="s">
        <v>30</v>
      </c>
      <c r="AN6" s="32" t="s">
        <v>32</v>
      </c>
      <c r="AO6" s="224" t="s">
        <v>30</v>
      </c>
      <c r="AP6" s="30" t="s">
        <v>31</v>
      </c>
      <c r="AQ6" s="30" t="s">
        <v>31</v>
      </c>
      <c r="AR6" s="223" t="s">
        <v>32</v>
      </c>
      <c r="AS6" s="224" t="s">
        <v>30</v>
      </c>
      <c r="AT6" s="224" t="s">
        <v>30</v>
      </c>
      <c r="AU6" s="224" t="s">
        <v>30</v>
      </c>
      <c r="AV6" s="224" t="s">
        <v>30</v>
      </c>
      <c r="AW6" s="30" t="s">
        <v>31</v>
      </c>
      <c r="AX6" s="30" t="s">
        <v>31</v>
      </c>
      <c r="AY6" s="224" t="s">
        <v>30</v>
      </c>
      <c r="AZ6" s="30" t="s">
        <v>108</v>
      </c>
      <c r="BA6" s="30" t="s">
        <v>31</v>
      </c>
      <c r="BB6" s="30" t="s">
        <v>31</v>
      </c>
      <c r="BC6" s="223" t="s">
        <v>30</v>
      </c>
      <c r="BD6" s="30" t="s">
        <v>31</v>
      </c>
      <c r="BE6" s="30" t="s">
        <v>31</v>
      </c>
      <c r="BG6" s="20">
        <f t="shared" si="15"/>
        <v>0</v>
      </c>
      <c r="BH6" s="21"/>
      <c r="BJ6" s="22"/>
      <c r="BS6" s="11"/>
    </row>
    <row r="7" spans="1:71" ht="15" customHeight="1" x14ac:dyDescent="0.3">
      <c r="A7" s="103" t="s">
        <v>207</v>
      </c>
      <c r="B7" s="103"/>
      <c r="C7" s="104" t="s">
        <v>208</v>
      </c>
      <c r="D7" s="105"/>
      <c r="E7" s="104" t="s">
        <v>209</v>
      </c>
      <c r="F7" s="104" t="s">
        <v>187</v>
      </c>
      <c r="G7" s="104" t="s">
        <v>210</v>
      </c>
      <c r="H7" s="106" t="s">
        <v>201</v>
      </c>
      <c r="I7" s="106"/>
      <c r="J7" s="12" t="s">
        <v>35</v>
      </c>
      <c r="K7" s="13">
        <v>46009</v>
      </c>
      <c r="L7" s="14" t="s">
        <v>28</v>
      </c>
      <c r="M7" s="15">
        <f t="shared" si="1"/>
        <v>31</v>
      </c>
      <c r="N7" s="15">
        <f t="shared" si="2"/>
        <v>18</v>
      </c>
      <c r="O7" s="15">
        <f t="shared" si="3"/>
        <v>18</v>
      </c>
      <c r="P7" s="15">
        <f t="shared" si="4"/>
        <v>0</v>
      </c>
      <c r="Q7" s="15">
        <f t="shared" si="5"/>
        <v>13</v>
      </c>
      <c r="R7" s="15">
        <f t="shared" si="6"/>
        <v>0</v>
      </c>
      <c r="S7" s="15">
        <f t="shared" si="7"/>
        <v>0</v>
      </c>
      <c r="T7" s="15">
        <f t="shared" si="8"/>
        <v>0</v>
      </c>
      <c r="U7" s="15">
        <f t="shared" si="9"/>
        <v>0</v>
      </c>
      <c r="V7" s="16">
        <f t="shared" si="10"/>
        <v>0</v>
      </c>
      <c r="W7" s="15">
        <f t="shared" si="11"/>
        <v>2</v>
      </c>
      <c r="X7" s="17">
        <f t="shared" si="12"/>
        <v>0</v>
      </c>
      <c r="Y7" s="17">
        <f t="shared" si="13"/>
        <v>0</v>
      </c>
      <c r="Z7" s="16">
        <f t="shared" si="14"/>
        <v>0</v>
      </c>
      <c r="AA7" s="224" t="s">
        <v>30</v>
      </c>
      <c r="AB7" s="30" t="s">
        <v>31</v>
      </c>
      <c r="AC7" s="30" t="s">
        <v>31</v>
      </c>
      <c r="AD7" s="223" t="s">
        <v>30</v>
      </c>
      <c r="AE7" s="223" t="s">
        <v>30</v>
      </c>
      <c r="AF7" s="223" t="s">
        <v>30</v>
      </c>
      <c r="AG7" s="224" t="s">
        <v>30</v>
      </c>
      <c r="AH7" s="32" t="s">
        <v>32</v>
      </c>
      <c r="AI7" s="30" t="s">
        <v>31</v>
      </c>
      <c r="AJ7" s="30" t="s">
        <v>31</v>
      </c>
      <c r="AK7" s="224" t="s">
        <v>30</v>
      </c>
      <c r="AL7" s="223" t="s">
        <v>30</v>
      </c>
      <c r="AM7" s="32" t="s">
        <v>32</v>
      </c>
      <c r="AN7" s="224" t="s">
        <v>30</v>
      </c>
      <c r="AO7" s="224" t="s">
        <v>30</v>
      </c>
      <c r="AP7" s="30" t="s">
        <v>31</v>
      </c>
      <c r="AQ7" s="30" t="s">
        <v>31</v>
      </c>
      <c r="AR7" s="224" t="s">
        <v>30</v>
      </c>
      <c r="AS7" s="224" t="s">
        <v>30</v>
      </c>
      <c r="AT7" s="224" t="s">
        <v>30</v>
      </c>
      <c r="AU7" s="224" t="s">
        <v>30</v>
      </c>
      <c r="AV7" s="224" t="s">
        <v>30</v>
      </c>
      <c r="AW7" s="30" t="s">
        <v>31</v>
      </c>
      <c r="AX7" s="30" t="s">
        <v>31</v>
      </c>
      <c r="AY7" s="224" t="s">
        <v>30</v>
      </c>
      <c r="AZ7" s="30" t="s">
        <v>31</v>
      </c>
      <c r="BA7" s="30" t="s">
        <v>31</v>
      </c>
      <c r="BB7" s="30" t="s">
        <v>31</v>
      </c>
      <c r="BC7" s="224" t="s">
        <v>30</v>
      </c>
      <c r="BD7" s="30" t="s">
        <v>31</v>
      </c>
      <c r="BE7" s="30" t="s">
        <v>31</v>
      </c>
      <c r="BG7" s="20">
        <f t="shared" si="15"/>
        <v>0</v>
      </c>
      <c r="BH7" s="21"/>
      <c r="BJ7" s="22"/>
      <c r="BN7" s="11"/>
      <c r="BS7" s="11"/>
    </row>
    <row r="8" spans="1:71" ht="15" customHeight="1" x14ac:dyDescent="0.3">
      <c r="A8" s="120" t="s">
        <v>690</v>
      </c>
      <c r="B8" s="120"/>
      <c r="C8" s="121" t="s">
        <v>691</v>
      </c>
      <c r="D8" s="105"/>
      <c r="E8" s="225" t="s">
        <v>186</v>
      </c>
      <c r="F8" s="225" t="s">
        <v>193</v>
      </c>
      <c r="G8" s="225" t="s">
        <v>692</v>
      </c>
      <c r="H8" s="226" t="s">
        <v>551</v>
      </c>
      <c r="I8" s="226"/>
      <c r="J8" s="12"/>
      <c r="K8" s="13">
        <v>46164</v>
      </c>
      <c r="L8" s="14" t="s">
        <v>28</v>
      </c>
      <c r="M8" s="15">
        <f t="shared" si="1"/>
        <v>1</v>
      </c>
      <c r="N8" s="15">
        <f t="shared" si="2"/>
        <v>1</v>
      </c>
      <c r="O8" s="15">
        <f t="shared" si="3"/>
        <v>0</v>
      </c>
      <c r="P8" s="15">
        <f t="shared" si="4"/>
        <v>0</v>
      </c>
      <c r="Q8" s="15">
        <f t="shared" si="5"/>
        <v>0</v>
      </c>
      <c r="R8" s="15">
        <f t="shared" si="6"/>
        <v>1</v>
      </c>
      <c r="S8" s="15">
        <f t="shared" si="7"/>
        <v>0</v>
      </c>
      <c r="T8" s="15">
        <f t="shared" si="8"/>
        <v>0</v>
      </c>
      <c r="U8" s="15">
        <f t="shared" si="9"/>
        <v>0</v>
      </c>
      <c r="V8" s="16">
        <f t="shared" si="10"/>
        <v>1</v>
      </c>
      <c r="W8" s="15">
        <f t="shared" si="11"/>
        <v>0</v>
      </c>
      <c r="X8" s="17">
        <f t="shared" si="12"/>
        <v>0</v>
      </c>
      <c r="Y8" s="17">
        <f t="shared" si="13"/>
        <v>0</v>
      </c>
      <c r="Z8" s="16">
        <f t="shared" si="14"/>
        <v>1</v>
      </c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1" t="s">
        <v>29</v>
      </c>
      <c r="AW8" s="31" t="s">
        <v>165</v>
      </c>
      <c r="AX8" s="31" t="s">
        <v>165</v>
      </c>
      <c r="AY8" s="31" t="s">
        <v>165</v>
      </c>
      <c r="AZ8" s="31" t="s">
        <v>165</v>
      </c>
      <c r="BA8" s="31" t="s">
        <v>165</v>
      </c>
      <c r="BB8" s="31" t="s">
        <v>165</v>
      </c>
      <c r="BC8" s="31" t="s">
        <v>165</v>
      </c>
      <c r="BD8" s="31" t="s">
        <v>165</v>
      </c>
      <c r="BE8" s="31" t="s">
        <v>165</v>
      </c>
      <c r="BG8" s="20">
        <f t="shared" si="15"/>
        <v>21</v>
      </c>
      <c r="BH8" s="21"/>
      <c r="BJ8" s="22"/>
      <c r="BN8" s="11"/>
      <c r="BS8" s="11"/>
    </row>
    <row r="9" spans="1:71" x14ac:dyDescent="0.3">
      <c r="A9" s="103" t="s">
        <v>211</v>
      </c>
      <c r="B9" s="103">
        <v>2394</v>
      </c>
      <c r="C9" s="104" t="s">
        <v>212</v>
      </c>
      <c r="D9" s="105"/>
      <c r="E9" s="104" t="s">
        <v>186</v>
      </c>
      <c r="F9" s="104" t="s">
        <v>199</v>
      </c>
      <c r="G9" s="104" t="s">
        <v>213</v>
      </c>
      <c r="H9" s="106" t="s">
        <v>214</v>
      </c>
      <c r="I9" s="106"/>
      <c r="J9" s="12" t="s">
        <v>202</v>
      </c>
      <c r="K9" s="13">
        <v>45810</v>
      </c>
      <c r="L9" s="14" t="s">
        <v>28</v>
      </c>
      <c r="M9" s="15">
        <f t="shared" si="1"/>
        <v>31</v>
      </c>
      <c r="N9" s="15">
        <f t="shared" si="2"/>
        <v>17</v>
      </c>
      <c r="O9" s="15">
        <f t="shared" si="3"/>
        <v>16</v>
      </c>
      <c r="P9" s="15">
        <f t="shared" si="4"/>
        <v>0</v>
      </c>
      <c r="Q9" s="15">
        <f t="shared" si="5"/>
        <v>13</v>
      </c>
      <c r="R9" s="15">
        <f t="shared" si="6"/>
        <v>1</v>
      </c>
      <c r="S9" s="15">
        <f t="shared" si="7"/>
        <v>1</v>
      </c>
      <c r="T9" s="15">
        <f t="shared" si="8"/>
        <v>0</v>
      </c>
      <c r="U9" s="15">
        <f t="shared" si="9"/>
        <v>1</v>
      </c>
      <c r="V9" s="16">
        <f t="shared" si="10"/>
        <v>1</v>
      </c>
      <c r="W9" s="15">
        <f t="shared" si="11"/>
        <v>3</v>
      </c>
      <c r="X9" s="17">
        <f t="shared" si="12"/>
        <v>0</v>
      </c>
      <c r="Y9" s="17">
        <f t="shared" si="13"/>
        <v>0</v>
      </c>
      <c r="Z9" s="16">
        <f t="shared" si="14"/>
        <v>2</v>
      </c>
      <c r="AA9" s="30" t="s">
        <v>31</v>
      </c>
      <c r="AB9" s="224" t="s">
        <v>30</v>
      </c>
      <c r="AC9" s="30" t="s">
        <v>31</v>
      </c>
      <c r="AD9" s="223" t="s">
        <v>30</v>
      </c>
      <c r="AE9" s="223" t="s">
        <v>30</v>
      </c>
      <c r="AF9" s="224" t="s">
        <v>30</v>
      </c>
      <c r="AG9" s="32" t="s">
        <v>32</v>
      </c>
      <c r="AH9" s="224" t="s">
        <v>30</v>
      </c>
      <c r="AI9" s="30" t="s">
        <v>31</v>
      </c>
      <c r="AJ9" s="30" t="s">
        <v>31</v>
      </c>
      <c r="AK9" s="32" t="s">
        <v>123</v>
      </c>
      <c r="AL9" s="31" t="s">
        <v>116</v>
      </c>
      <c r="AM9" s="224" t="s">
        <v>30</v>
      </c>
      <c r="AN9" s="32" t="s">
        <v>32</v>
      </c>
      <c r="AO9" s="224" t="s">
        <v>30</v>
      </c>
      <c r="AP9" s="30" t="s">
        <v>31</v>
      </c>
      <c r="AQ9" s="30" t="s">
        <v>31</v>
      </c>
      <c r="AR9" s="32" t="s">
        <v>32</v>
      </c>
      <c r="AS9" s="223" t="s">
        <v>30</v>
      </c>
      <c r="AT9" s="224" t="s">
        <v>30</v>
      </c>
      <c r="AU9" s="223" t="s">
        <v>30</v>
      </c>
      <c r="AV9" s="224" t="s">
        <v>30</v>
      </c>
      <c r="AW9" s="224" t="s">
        <v>30</v>
      </c>
      <c r="AX9" s="30" t="s">
        <v>31</v>
      </c>
      <c r="AY9" s="224" t="s">
        <v>30</v>
      </c>
      <c r="AZ9" s="30" t="s">
        <v>31</v>
      </c>
      <c r="BA9" s="30" t="s">
        <v>31</v>
      </c>
      <c r="BB9" s="30" t="s">
        <v>31</v>
      </c>
      <c r="BC9" s="30" t="s">
        <v>31</v>
      </c>
      <c r="BD9" s="30" t="s">
        <v>31</v>
      </c>
      <c r="BE9" s="30" t="s">
        <v>31</v>
      </c>
      <c r="BG9" s="20">
        <f t="shared" si="15"/>
        <v>0</v>
      </c>
      <c r="BH9" s="21"/>
      <c r="BJ9" s="22"/>
      <c r="BS9" s="11"/>
    </row>
    <row r="10" spans="1:71" ht="13.8" customHeight="1" x14ac:dyDescent="0.3">
      <c r="A10" s="103" t="s">
        <v>216</v>
      </c>
      <c r="B10" s="103">
        <v>2393</v>
      </c>
      <c r="C10" s="104" t="s">
        <v>217</v>
      </c>
      <c r="D10" s="105"/>
      <c r="E10" s="104" t="s">
        <v>186</v>
      </c>
      <c r="F10" s="104" t="s">
        <v>193</v>
      </c>
      <c r="G10" s="104" t="s">
        <v>218</v>
      </c>
      <c r="H10" s="106" t="s">
        <v>214</v>
      </c>
      <c r="I10" s="106"/>
      <c r="J10" s="12" t="s">
        <v>219</v>
      </c>
      <c r="K10" s="13">
        <v>45796</v>
      </c>
      <c r="L10" s="14" t="s">
        <v>28</v>
      </c>
      <c r="M10" s="15">
        <f t="shared" si="1"/>
        <v>31</v>
      </c>
      <c r="N10" s="15">
        <f t="shared" si="2"/>
        <v>19</v>
      </c>
      <c r="O10" s="15">
        <f t="shared" si="3"/>
        <v>17</v>
      </c>
      <c r="P10" s="15">
        <f t="shared" si="4"/>
        <v>0</v>
      </c>
      <c r="Q10" s="15">
        <f t="shared" si="5"/>
        <v>12</v>
      </c>
      <c r="R10" s="15">
        <f t="shared" si="6"/>
        <v>2</v>
      </c>
      <c r="S10" s="15">
        <f t="shared" si="7"/>
        <v>2</v>
      </c>
      <c r="T10" s="15">
        <f t="shared" si="8"/>
        <v>0</v>
      </c>
      <c r="U10" s="15">
        <f t="shared" si="9"/>
        <v>0</v>
      </c>
      <c r="V10" s="16">
        <f t="shared" si="10"/>
        <v>0</v>
      </c>
      <c r="W10" s="15">
        <f t="shared" si="11"/>
        <v>0</v>
      </c>
      <c r="X10" s="17">
        <f t="shared" si="12"/>
        <v>0</v>
      </c>
      <c r="Y10" s="17">
        <f t="shared" si="13"/>
        <v>0</v>
      </c>
      <c r="Z10" s="16">
        <f t="shared" si="14"/>
        <v>2</v>
      </c>
      <c r="AA10" s="224" t="s">
        <v>30</v>
      </c>
      <c r="AB10" s="30" t="s">
        <v>31</v>
      </c>
      <c r="AC10" s="30" t="s">
        <v>31</v>
      </c>
      <c r="AD10" s="224" t="s">
        <v>30</v>
      </c>
      <c r="AE10" s="224" t="s">
        <v>30</v>
      </c>
      <c r="AF10" s="224" t="s">
        <v>30</v>
      </c>
      <c r="AG10" s="224" t="s">
        <v>30</v>
      </c>
      <c r="AH10" s="32" t="s">
        <v>123</v>
      </c>
      <c r="AI10" s="30" t="s">
        <v>31</v>
      </c>
      <c r="AJ10" s="30" t="s">
        <v>31</v>
      </c>
      <c r="AK10" s="224" t="s">
        <v>30</v>
      </c>
      <c r="AL10" s="224" t="s">
        <v>30</v>
      </c>
      <c r="AM10" s="224" t="s">
        <v>30</v>
      </c>
      <c r="AN10" s="224" t="s">
        <v>30</v>
      </c>
      <c r="AO10" s="224" t="s">
        <v>30</v>
      </c>
      <c r="AP10" s="30" t="s">
        <v>31</v>
      </c>
      <c r="AQ10" s="30" t="s">
        <v>31</v>
      </c>
      <c r="AR10" s="224" t="s">
        <v>30</v>
      </c>
      <c r="AS10" s="32" t="s">
        <v>123</v>
      </c>
      <c r="AT10" s="224" t="s">
        <v>30</v>
      </c>
      <c r="AU10" s="224" t="s">
        <v>30</v>
      </c>
      <c r="AV10" s="224" t="s">
        <v>30</v>
      </c>
      <c r="AW10" s="30" t="s">
        <v>31</v>
      </c>
      <c r="AX10" s="30" t="s">
        <v>31</v>
      </c>
      <c r="AY10" s="224" t="s">
        <v>30</v>
      </c>
      <c r="AZ10" s="224" t="s">
        <v>30</v>
      </c>
      <c r="BA10" s="30" t="s">
        <v>31</v>
      </c>
      <c r="BB10" s="30" t="s">
        <v>31</v>
      </c>
      <c r="BC10" s="224" t="s">
        <v>30</v>
      </c>
      <c r="BD10" s="30" t="s">
        <v>31</v>
      </c>
      <c r="BE10" s="30" t="s">
        <v>31</v>
      </c>
      <c r="BG10" s="20">
        <f t="shared" si="15"/>
        <v>0</v>
      </c>
      <c r="BH10" s="21"/>
      <c r="BJ10" s="22"/>
      <c r="BS10" s="11"/>
    </row>
    <row r="11" spans="1:71" ht="13.8" customHeight="1" x14ac:dyDescent="0.3">
      <c r="A11" s="103" t="s">
        <v>220</v>
      </c>
      <c r="B11" s="103"/>
      <c r="C11" s="104" t="s">
        <v>221</v>
      </c>
      <c r="D11" s="105"/>
      <c r="E11" s="104" t="s">
        <v>186</v>
      </c>
      <c r="F11" s="104" t="s">
        <v>199</v>
      </c>
      <c r="G11" s="104" t="s">
        <v>222</v>
      </c>
      <c r="H11" s="106" t="s">
        <v>214</v>
      </c>
      <c r="I11" s="106"/>
      <c r="J11" s="12"/>
      <c r="K11" s="13">
        <v>46113</v>
      </c>
      <c r="L11" s="14" t="s">
        <v>28</v>
      </c>
      <c r="M11" s="15">
        <f t="shared" si="1"/>
        <v>31</v>
      </c>
      <c r="N11" s="15">
        <f t="shared" si="2"/>
        <v>19</v>
      </c>
      <c r="O11" s="15">
        <f t="shared" si="3"/>
        <v>19</v>
      </c>
      <c r="P11" s="15">
        <f t="shared" si="4"/>
        <v>0</v>
      </c>
      <c r="Q11" s="15">
        <f t="shared" si="5"/>
        <v>12</v>
      </c>
      <c r="R11" s="15">
        <f t="shared" si="6"/>
        <v>0</v>
      </c>
      <c r="S11" s="15">
        <f t="shared" si="7"/>
        <v>0</v>
      </c>
      <c r="T11" s="15">
        <f t="shared" si="8"/>
        <v>0</v>
      </c>
      <c r="U11" s="15">
        <f t="shared" si="9"/>
        <v>0</v>
      </c>
      <c r="V11" s="16">
        <f t="shared" si="10"/>
        <v>0</v>
      </c>
      <c r="W11" s="15">
        <f t="shared" si="11"/>
        <v>0</v>
      </c>
      <c r="X11" s="17">
        <f t="shared" si="12"/>
        <v>0</v>
      </c>
      <c r="Y11" s="17">
        <f t="shared" si="13"/>
        <v>0</v>
      </c>
      <c r="Z11" s="16">
        <f t="shared" si="14"/>
        <v>0</v>
      </c>
      <c r="AA11" s="30" t="s">
        <v>31</v>
      </c>
      <c r="AB11" s="224" t="s">
        <v>30</v>
      </c>
      <c r="AC11" s="30" t="s">
        <v>31</v>
      </c>
      <c r="AD11" s="224" t="s">
        <v>30</v>
      </c>
      <c r="AE11" s="224" t="s">
        <v>30</v>
      </c>
      <c r="AF11" s="223" t="s">
        <v>30</v>
      </c>
      <c r="AG11" s="224" t="s">
        <v>30</v>
      </c>
      <c r="AH11" s="224" t="s">
        <v>30</v>
      </c>
      <c r="AI11" s="30" t="s">
        <v>31</v>
      </c>
      <c r="AJ11" s="30" t="s">
        <v>31</v>
      </c>
      <c r="AK11" s="224" t="s">
        <v>30</v>
      </c>
      <c r="AL11" s="224" t="s">
        <v>30</v>
      </c>
      <c r="AM11" s="224" t="s">
        <v>30</v>
      </c>
      <c r="AN11" s="224" t="s">
        <v>30</v>
      </c>
      <c r="AO11" s="224" t="s">
        <v>30</v>
      </c>
      <c r="AP11" s="30" t="s">
        <v>31</v>
      </c>
      <c r="AQ11" s="30" t="s">
        <v>31</v>
      </c>
      <c r="AR11" s="224" t="s">
        <v>30</v>
      </c>
      <c r="AS11" s="223" t="s">
        <v>30</v>
      </c>
      <c r="AT11" s="224" t="s">
        <v>30</v>
      </c>
      <c r="AU11" s="223" t="s">
        <v>30</v>
      </c>
      <c r="AV11" s="224" t="s">
        <v>30</v>
      </c>
      <c r="AW11" s="30" t="s">
        <v>31</v>
      </c>
      <c r="AX11" s="30" t="s">
        <v>31</v>
      </c>
      <c r="AY11" s="224" t="s">
        <v>30</v>
      </c>
      <c r="AZ11" s="223" t="s">
        <v>30</v>
      </c>
      <c r="BA11" s="30" t="s">
        <v>31</v>
      </c>
      <c r="BB11" s="30" t="s">
        <v>31</v>
      </c>
      <c r="BC11" s="223" t="s">
        <v>30</v>
      </c>
      <c r="BD11" s="30" t="s">
        <v>31</v>
      </c>
      <c r="BE11" s="30" t="s">
        <v>31</v>
      </c>
      <c r="BG11" s="20">
        <f t="shared" si="15"/>
        <v>0</v>
      </c>
      <c r="BH11" s="21"/>
      <c r="BJ11" s="22"/>
      <c r="BS11" s="11"/>
    </row>
    <row r="12" spans="1:71" x14ac:dyDescent="0.3">
      <c r="A12" s="103" t="s">
        <v>223</v>
      </c>
      <c r="B12" s="103">
        <v>2385</v>
      </c>
      <c r="C12" s="104" t="s">
        <v>224</v>
      </c>
      <c r="D12" s="105"/>
      <c r="E12" s="104" t="s">
        <v>209</v>
      </c>
      <c r="F12" s="104" t="s">
        <v>225</v>
      </c>
      <c r="G12" s="104" t="s">
        <v>226</v>
      </c>
      <c r="H12" s="106" t="s">
        <v>214</v>
      </c>
      <c r="I12" s="106"/>
      <c r="J12" s="12" t="s">
        <v>227</v>
      </c>
      <c r="K12" s="13">
        <v>45572</v>
      </c>
      <c r="L12" s="112" t="s">
        <v>206</v>
      </c>
      <c r="M12" s="15">
        <f t="shared" si="1"/>
        <v>0</v>
      </c>
      <c r="N12" s="15">
        <f t="shared" si="2"/>
        <v>0</v>
      </c>
      <c r="O12" s="15">
        <f t="shared" si="3"/>
        <v>0</v>
      </c>
      <c r="P12" s="15">
        <f t="shared" si="4"/>
        <v>0</v>
      </c>
      <c r="Q12" s="15">
        <f t="shared" si="5"/>
        <v>0</v>
      </c>
      <c r="R12" s="15">
        <f t="shared" si="6"/>
        <v>0</v>
      </c>
      <c r="S12" s="15">
        <f t="shared" si="7"/>
        <v>0</v>
      </c>
      <c r="T12" s="15">
        <f t="shared" si="8"/>
        <v>0</v>
      </c>
      <c r="U12" s="15">
        <f t="shared" si="9"/>
        <v>0</v>
      </c>
      <c r="V12" s="16">
        <f t="shared" si="10"/>
        <v>0</v>
      </c>
      <c r="W12" s="15">
        <f t="shared" si="11"/>
        <v>0</v>
      </c>
      <c r="X12" s="17">
        <f t="shared" si="12"/>
        <v>0</v>
      </c>
      <c r="Y12" s="17">
        <f t="shared" si="13"/>
        <v>0</v>
      </c>
      <c r="Z12" s="16">
        <f t="shared" si="14"/>
        <v>0</v>
      </c>
      <c r="AA12" s="31" t="s">
        <v>168</v>
      </c>
      <c r="AB12" s="31" t="s">
        <v>168</v>
      </c>
      <c r="AC12" s="31" t="s">
        <v>168</v>
      </c>
      <c r="AD12" s="31" t="s">
        <v>168</v>
      </c>
      <c r="AE12" s="31" t="s">
        <v>168</v>
      </c>
      <c r="AF12" s="31" t="s">
        <v>168</v>
      </c>
      <c r="AG12" s="31" t="s">
        <v>168</v>
      </c>
      <c r="AH12" s="31" t="s">
        <v>168</v>
      </c>
      <c r="AI12" s="31" t="s">
        <v>168</v>
      </c>
      <c r="AJ12" s="31" t="s">
        <v>168</v>
      </c>
      <c r="AK12" s="31" t="s">
        <v>168</v>
      </c>
      <c r="AL12" s="31" t="s">
        <v>168</v>
      </c>
      <c r="AM12" s="31" t="s">
        <v>168</v>
      </c>
      <c r="AN12" s="31" t="s">
        <v>168</v>
      </c>
      <c r="AO12" s="31" t="s">
        <v>168</v>
      </c>
      <c r="AP12" s="31" t="s">
        <v>168</v>
      </c>
      <c r="AQ12" s="31" t="s">
        <v>168</v>
      </c>
      <c r="AR12" s="31" t="s">
        <v>168</v>
      </c>
      <c r="AS12" s="31" t="s">
        <v>168</v>
      </c>
      <c r="AT12" s="31" t="s">
        <v>168</v>
      </c>
      <c r="AU12" s="31" t="s">
        <v>168</v>
      </c>
      <c r="AV12" s="31" t="s">
        <v>168</v>
      </c>
      <c r="AW12" s="31" t="s">
        <v>168</v>
      </c>
      <c r="AX12" s="31" t="s">
        <v>168</v>
      </c>
      <c r="AY12" s="31" t="s">
        <v>168</v>
      </c>
      <c r="AZ12" s="31" t="s">
        <v>168</v>
      </c>
      <c r="BA12" s="31" t="s">
        <v>168</v>
      </c>
      <c r="BB12" s="31" t="s">
        <v>168</v>
      </c>
      <c r="BC12" s="31" t="s">
        <v>168</v>
      </c>
      <c r="BD12" s="31" t="s">
        <v>168</v>
      </c>
      <c r="BE12" s="31" t="s">
        <v>168</v>
      </c>
      <c r="BG12" s="20">
        <f t="shared" si="15"/>
        <v>0</v>
      </c>
      <c r="BH12" s="21"/>
      <c r="BJ12" s="22"/>
      <c r="BK12" s="113"/>
      <c r="BS12" s="11"/>
    </row>
    <row r="13" spans="1:71" ht="15" customHeight="1" x14ac:dyDescent="0.3">
      <c r="A13" s="103" t="s">
        <v>228</v>
      </c>
      <c r="B13" s="103">
        <v>8501</v>
      </c>
      <c r="C13" s="104" t="s">
        <v>229</v>
      </c>
      <c r="D13" s="105"/>
      <c r="E13" s="104" t="s">
        <v>230</v>
      </c>
      <c r="F13" s="104" t="s">
        <v>225</v>
      </c>
      <c r="G13" s="104" t="s">
        <v>231</v>
      </c>
      <c r="H13" s="106" t="s">
        <v>214</v>
      </c>
      <c r="I13" s="106"/>
      <c r="J13" s="12" t="s">
        <v>232</v>
      </c>
      <c r="K13" s="13">
        <v>45757</v>
      </c>
      <c r="L13" s="14" t="s">
        <v>28</v>
      </c>
      <c r="M13" s="15">
        <f t="shared" si="1"/>
        <v>31</v>
      </c>
      <c r="N13" s="15">
        <f t="shared" si="2"/>
        <v>17</v>
      </c>
      <c r="O13" s="15">
        <f t="shared" si="3"/>
        <v>17</v>
      </c>
      <c r="P13" s="15">
        <f t="shared" si="4"/>
        <v>0</v>
      </c>
      <c r="Q13" s="15">
        <f t="shared" si="5"/>
        <v>14</v>
      </c>
      <c r="R13" s="15">
        <f t="shared" si="6"/>
        <v>0</v>
      </c>
      <c r="S13" s="15">
        <f t="shared" si="7"/>
        <v>0</v>
      </c>
      <c r="T13" s="15">
        <f t="shared" si="8"/>
        <v>0</v>
      </c>
      <c r="U13" s="15">
        <f t="shared" si="9"/>
        <v>0</v>
      </c>
      <c r="V13" s="16">
        <f t="shared" si="10"/>
        <v>0</v>
      </c>
      <c r="W13" s="15">
        <f t="shared" si="11"/>
        <v>2</v>
      </c>
      <c r="X13" s="17">
        <f t="shared" si="12"/>
        <v>0</v>
      </c>
      <c r="Y13" s="17">
        <f t="shared" si="13"/>
        <v>0</v>
      </c>
      <c r="Z13" s="16">
        <f t="shared" si="14"/>
        <v>0</v>
      </c>
      <c r="AA13" s="30" t="s">
        <v>31</v>
      </c>
      <c r="AB13" s="30" t="s">
        <v>31</v>
      </c>
      <c r="AC13" s="30" t="s">
        <v>31</v>
      </c>
      <c r="AD13" s="224" t="s">
        <v>30</v>
      </c>
      <c r="AE13" s="224" t="s">
        <v>30</v>
      </c>
      <c r="AF13" s="224" t="s">
        <v>30</v>
      </c>
      <c r="AG13" s="32" t="s">
        <v>32</v>
      </c>
      <c r="AH13" s="224" t="s">
        <v>30</v>
      </c>
      <c r="AI13" s="30" t="s">
        <v>31</v>
      </c>
      <c r="AJ13" s="30" t="s">
        <v>31</v>
      </c>
      <c r="AK13" s="224" t="s">
        <v>30</v>
      </c>
      <c r="AL13" s="224" t="s">
        <v>30</v>
      </c>
      <c r="AM13" s="224" t="s">
        <v>30</v>
      </c>
      <c r="AN13" s="224" t="s">
        <v>30</v>
      </c>
      <c r="AO13" s="224" t="s">
        <v>30</v>
      </c>
      <c r="AP13" s="30" t="s">
        <v>31</v>
      </c>
      <c r="AQ13" s="30" t="s">
        <v>31</v>
      </c>
      <c r="AR13" s="224" t="s">
        <v>30</v>
      </c>
      <c r="AS13" s="224" t="s">
        <v>30</v>
      </c>
      <c r="AT13" s="224" t="s">
        <v>30</v>
      </c>
      <c r="AU13" s="224" t="s">
        <v>30</v>
      </c>
      <c r="AV13" s="224" t="s">
        <v>30</v>
      </c>
      <c r="AW13" s="30" t="s">
        <v>31</v>
      </c>
      <c r="AX13" s="30" t="s">
        <v>31</v>
      </c>
      <c r="AY13" s="32" t="s">
        <v>32</v>
      </c>
      <c r="AZ13" s="30" t="s">
        <v>31</v>
      </c>
      <c r="BA13" s="30" t="s">
        <v>31</v>
      </c>
      <c r="BB13" s="30" t="s">
        <v>31</v>
      </c>
      <c r="BC13" s="223" t="s">
        <v>30</v>
      </c>
      <c r="BD13" s="30" t="s">
        <v>31</v>
      </c>
      <c r="BE13" s="30" t="s">
        <v>31</v>
      </c>
      <c r="BG13" s="20">
        <f t="shared" si="15"/>
        <v>0</v>
      </c>
      <c r="BH13" s="21"/>
      <c r="BJ13" s="22"/>
      <c r="BN13" s="11"/>
      <c r="BS13" s="11"/>
    </row>
    <row r="14" spans="1:71" ht="15" customHeight="1" x14ac:dyDescent="0.3">
      <c r="A14" s="103" t="s">
        <v>233</v>
      </c>
      <c r="B14" s="103"/>
      <c r="C14" s="104" t="s">
        <v>234</v>
      </c>
      <c r="D14" s="105"/>
      <c r="E14" s="104" t="s">
        <v>192</v>
      </c>
      <c r="F14" s="104" t="s">
        <v>225</v>
      </c>
      <c r="G14" s="104" t="s">
        <v>231</v>
      </c>
      <c r="H14" s="106" t="s">
        <v>214</v>
      </c>
      <c r="I14" s="106"/>
      <c r="J14" s="12" t="s">
        <v>235</v>
      </c>
      <c r="K14" s="13">
        <v>45848</v>
      </c>
      <c r="L14" s="14" t="s">
        <v>28</v>
      </c>
      <c r="M14" s="15">
        <f t="shared" si="1"/>
        <v>31</v>
      </c>
      <c r="N14" s="15">
        <f t="shared" si="2"/>
        <v>16</v>
      </c>
      <c r="O14" s="15">
        <f t="shared" si="3"/>
        <v>16</v>
      </c>
      <c r="P14" s="15">
        <f t="shared" si="4"/>
        <v>1</v>
      </c>
      <c r="Q14" s="15">
        <f t="shared" si="5"/>
        <v>14</v>
      </c>
      <c r="R14" s="15">
        <f t="shared" si="6"/>
        <v>0</v>
      </c>
      <c r="S14" s="15">
        <f t="shared" si="7"/>
        <v>0</v>
      </c>
      <c r="T14" s="15">
        <f t="shared" si="8"/>
        <v>0</v>
      </c>
      <c r="U14" s="15">
        <f t="shared" si="9"/>
        <v>1</v>
      </c>
      <c r="V14" s="16">
        <f t="shared" si="10"/>
        <v>0</v>
      </c>
      <c r="W14" s="15">
        <f t="shared" si="11"/>
        <v>1</v>
      </c>
      <c r="X14" s="17">
        <f t="shared" si="12"/>
        <v>0</v>
      </c>
      <c r="Y14" s="17">
        <f t="shared" si="13"/>
        <v>0</v>
      </c>
      <c r="Z14" s="16">
        <f t="shared" si="14"/>
        <v>1</v>
      </c>
      <c r="AA14" s="30" t="s">
        <v>31</v>
      </c>
      <c r="AB14" s="30" t="s">
        <v>31</v>
      </c>
      <c r="AC14" s="30" t="s">
        <v>31</v>
      </c>
      <c r="AD14" s="223" t="s">
        <v>30</v>
      </c>
      <c r="AE14" s="223" t="s">
        <v>30</v>
      </c>
      <c r="AF14" s="223" t="s">
        <v>30</v>
      </c>
      <c r="AG14" s="224" t="s">
        <v>30</v>
      </c>
      <c r="AH14" s="224" t="s">
        <v>30</v>
      </c>
      <c r="AI14" s="30" t="s">
        <v>31</v>
      </c>
      <c r="AJ14" s="30" t="s">
        <v>31</v>
      </c>
      <c r="AK14" s="32" t="s">
        <v>32</v>
      </c>
      <c r="AL14" s="224" t="s">
        <v>30</v>
      </c>
      <c r="AM14" s="224" t="s">
        <v>30</v>
      </c>
      <c r="AN14" s="224" t="s">
        <v>30</v>
      </c>
      <c r="AO14" s="223" t="s">
        <v>30</v>
      </c>
      <c r="AP14" s="30" t="s">
        <v>31</v>
      </c>
      <c r="AQ14" s="30" t="s">
        <v>31</v>
      </c>
      <c r="AR14" s="224" t="s">
        <v>30</v>
      </c>
      <c r="AS14" s="223" t="s">
        <v>30</v>
      </c>
      <c r="AT14" s="224" t="s">
        <v>30</v>
      </c>
      <c r="AU14" s="223" t="s">
        <v>30</v>
      </c>
      <c r="AV14" s="224" t="s">
        <v>30</v>
      </c>
      <c r="AW14" s="224" t="s">
        <v>30</v>
      </c>
      <c r="AX14" s="30" t="s">
        <v>31</v>
      </c>
      <c r="AY14" s="30" t="s">
        <v>31</v>
      </c>
      <c r="AZ14" s="30" t="s">
        <v>31</v>
      </c>
      <c r="BA14" s="30" t="s">
        <v>31</v>
      </c>
      <c r="BB14" s="30" t="s">
        <v>31</v>
      </c>
      <c r="BC14" s="30" t="s">
        <v>108</v>
      </c>
      <c r="BD14" s="30" t="s">
        <v>31</v>
      </c>
      <c r="BE14" s="30" t="s">
        <v>31</v>
      </c>
      <c r="BG14" s="20">
        <f t="shared" si="15"/>
        <v>0</v>
      </c>
      <c r="BH14" s="21"/>
      <c r="BJ14" s="22"/>
      <c r="BS14" s="11"/>
    </row>
    <row r="15" spans="1:71" ht="15" customHeight="1" x14ac:dyDescent="0.3">
      <c r="A15" s="120" t="s">
        <v>693</v>
      </c>
      <c r="B15" s="120"/>
      <c r="C15" s="121" t="s">
        <v>694</v>
      </c>
      <c r="D15" s="105"/>
      <c r="E15" s="104" t="s">
        <v>192</v>
      </c>
      <c r="F15" s="104" t="s">
        <v>225</v>
      </c>
      <c r="G15" s="104" t="s">
        <v>231</v>
      </c>
      <c r="H15" s="106" t="s">
        <v>214</v>
      </c>
      <c r="I15" s="195"/>
      <c r="J15" s="12"/>
      <c r="K15" s="13">
        <v>46153</v>
      </c>
      <c r="L15" s="14" t="s">
        <v>28</v>
      </c>
      <c r="M15" s="15">
        <f t="shared" si="1"/>
        <v>4</v>
      </c>
      <c r="N15" s="15">
        <f t="shared" si="2"/>
        <v>4</v>
      </c>
      <c r="O15" s="15">
        <f t="shared" si="3"/>
        <v>4</v>
      </c>
      <c r="P15" s="15">
        <f t="shared" si="4"/>
        <v>0</v>
      </c>
      <c r="Q15" s="15">
        <f t="shared" si="5"/>
        <v>0</v>
      </c>
      <c r="R15" s="15">
        <f t="shared" si="6"/>
        <v>0</v>
      </c>
      <c r="S15" s="15">
        <f t="shared" si="7"/>
        <v>0</v>
      </c>
      <c r="T15" s="15">
        <f t="shared" si="8"/>
        <v>0</v>
      </c>
      <c r="U15" s="15">
        <f t="shared" si="9"/>
        <v>0</v>
      </c>
      <c r="V15" s="16">
        <f t="shared" si="10"/>
        <v>0</v>
      </c>
      <c r="W15" s="15">
        <f t="shared" si="11"/>
        <v>0</v>
      </c>
      <c r="X15" s="17">
        <f t="shared" si="12"/>
        <v>0</v>
      </c>
      <c r="Y15" s="17">
        <f t="shared" si="13"/>
        <v>0</v>
      </c>
      <c r="Z15" s="16">
        <f t="shared" si="14"/>
        <v>0</v>
      </c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224" t="s">
        <v>30</v>
      </c>
      <c r="AL15" s="224" t="s">
        <v>30</v>
      </c>
      <c r="AM15" s="224" t="s">
        <v>30</v>
      </c>
      <c r="AN15" s="224" t="s">
        <v>30</v>
      </c>
      <c r="AO15" s="31" t="s">
        <v>165</v>
      </c>
      <c r="AP15" s="31" t="s">
        <v>165</v>
      </c>
      <c r="AQ15" s="31" t="s">
        <v>165</v>
      </c>
      <c r="AR15" s="31" t="s">
        <v>165</v>
      </c>
      <c r="AS15" s="31" t="s">
        <v>165</v>
      </c>
      <c r="AT15" s="31" t="s">
        <v>165</v>
      </c>
      <c r="AU15" s="31" t="s">
        <v>165</v>
      </c>
      <c r="AV15" s="31" t="s">
        <v>165</v>
      </c>
      <c r="AW15" s="31" t="s">
        <v>165</v>
      </c>
      <c r="AX15" s="31" t="s">
        <v>165</v>
      </c>
      <c r="AY15" s="31" t="s">
        <v>165</v>
      </c>
      <c r="AZ15" s="31" t="s">
        <v>165</v>
      </c>
      <c r="BA15" s="31" t="s">
        <v>165</v>
      </c>
      <c r="BB15" s="31" t="s">
        <v>165</v>
      </c>
      <c r="BC15" s="31" t="s">
        <v>165</v>
      </c>
      <c r="BD15" s="31" t="s">
        <v>165</v>
      </c>
      <c r="BE15" s="31" t="s">
        <v>165</v>
      </c>
      <c r="BG15" s="20">
        <f t="shared" si="15"/>
        <v>10</v>
      </c>
      <c r="BH15" s="21"/>
      <c r="BJ15" s="22"/>
      <c r="BS15" s="11"/>
    </row>
    <row r="16" spans="1:71" x14ac:dyDescent="0.3">
      <c r="A16" s="114" t="s">
        <v>236</v>
      </c>
      <c r="B16" s="114">
        <v>2013</v>
      </c>
      <c r="C16" s="115" t="s">
        <v>237</v>
      </c>
      <c r="D16" s="115"/>
      <c r="E16" s="115" t="s">
        <v>230</v>
      </c>
      <c r="F16" s="115" t="s">
        <v>193</v>
      </c>
      <c r="G16" s="115" t="s">
        <v>238</v>
      </c>
      <c r="H16" s="116" t="s">
        <v>36</v>
      </c>
      <c r="I16" s="117" t="s">
        <v>239</v>
      </c>
      <c r="J16" s="12" t="s">
        <v>35</v>
      </c>
      <c r="K16" s="13">
        <v>44153</v>
      </c>
      <c r="L16" s="14" t="s">
        <v>28</v>
      </c>
      <c r="M16" s="15">
        <f t="shared" si="1"/>
        <v>31</v>
      </c>
      <c r="N16" s="15">
        <f t="shared" si="2"/>
        <v>19</v>
      </c>
      <c r="O16" s="15">
        <f t="shared" si="3"/>
        <v>19</v>
      </c>
      <c r="P16" s="15">
        <f t="shared" si="4"/>
        <v>0</v>
      </c>
      <c r="Q16" s="15">
        <f t="shared" si="5"/>
        <v>12</v>
      </c>
      <c r="R16" s="15">
        <f t="shared" si="6"/>
        <v>0</v>
      </c>
      <c r="S16" s="15">
        <f t="shared" si="7"/>
        <v>0</v>
      </c>
      <c r="T16" s="15">
        <f t="shared" si="8"/>
        <v>0</v>
      </c>
      <c r="U16" s="15">
        <f t="shared" si="9"/>
        <v>0</v>
      </c>
      <c r="V16" s="16">
        <f t="shared" si="10"/>
        <v>0</v>
      </c>
      <c r="W16" s="15">
        <f t="shared" si="11"/>
        <v>0</v>
      </c>
      <c r="X16" s="17">
        <f t="shared" si="12"/>
        <v>0</v>
      </c>
      <c r="Y16" s="17">
        <f t="shared" si="13"/>
        <v>0</v>
      </c>
      <c r="Z16" s="16">
        <f t="shared" si="14"/>
        <v>0</v>
      </c>
      <c r="AA16" s="224" t="s">
        <v>30</v>
      </c>
      <c r="AB16" s="30" t="s">
        <v>31</v>
      </c>
      <c r="AC16" s="30" t="s">
        <v>31</v>
      </c>
      <c r="AD16" s="224" t="s">
        <v>30</v>
      </c>
      <c r="AE16" s="224" t="s">
        <v>30</v>
      </c>
      <c r="AF16" s="224" t="s">
        <v>30</v>
      </c>
      <c r="AG16" s="224" t="s">
        <v>30</v>
      </c>
      <c r="AH16" s="224" t="s">
        <v>30</v>
      </c>
      <c r="AI16" s="30" t="s">
        <v>31</v>
      </c>
      <c r="AJ16" s="30" t="s">
        <v>31</v>
      </c>
      <c r="AK16" s="224" t="s">
        <v>30</v>
      </c>
      <c r="AL16" s="224" t="s">
        <v>30</v>
      </c>
      <c r="AM16" s="224" t="s">
        <v>30</v>
      </c>
      <c r="AN16" s="224" t="s">
        <v>30</v>
      </c>
      <c r="AO16" s="224" t="s">
        <v>30</v>
      </c>
      <c r="AP16" s="30" t="s">
        <v>31</v>
      </c>
      <c r="AQ16" s="30" t="s">
        <v>31</v>
      </c>
      <c r="AR16" s="224" t="s">
        <v>30</v>
      </c>
      <c r="AS16" s="224" t="s">
        <v>30</v>
      </c>
      <c r="AT16" s="224" t="s">
        <v>30</v>
      </c>
      <c r="AU16" s="224" t="s">
        <v>30</v>
      </c>
      <c r="AV16" s="224" t="s">
        <v>30</v>
      </c>
      <c r="AW16" s="30" t="s">
        <v>31</v>
      </c>
      <c r="AX16" s="30" t="s">
        <v>31</v>
      </c>
      <c r="AY16" s="224" t="s">
        <v>30</v>
      </c>
      <c r="AZ16" s="224" t="s">
        <v>30</v>
      </c>
      <c r="BA16" s="30" t="s">
        <v>31</v>
      </c>
      <c r="BB16" s="30" t="s">
        <v>31</v>
      </c>
      <c r="BC16" s="224" t="s">
        <v>30</v>
      </c>
      <c r="BD16" s="30" t="s">
        <v>31</v>
      </c>
      <c r="BE16" s="30" t="s">
        <v>31</v>
      </c>
      <c r="BF16" s="19"/>
      <c r="BG16" s="20">
        <f t="shared" si="15"/>
        <v>0</v>
      </c>
      <c r="BH16" s="21"/>
      <c r="BJ16" s="22"/>
      <c r="BN16" s="11"/>
      <c r="BS16" s="11"/>
    </row>
    <row r="17" spans="1:71" x14ac:dyDescent="0.3">
      <c r="A17" s="114" t="s">
        <v>240</v>
      </c>
      <c r="B17" s="114">
        <v>2029</v>
      </c>
      <c r="C17" s="115" t="s">
        <v>241</v>
      </c>
      <c r="D17" s="115"/>
      <c r="E17" s="115" t="s">
        <v>230</v>
      </c>
      <c r="F17" s="115" t="s">
        <v>193</v>
      </c>
      <c r="G17" s="115" t="s">
        <v>238</v>
      </c>
      <c r="H17" s="116" t="s">
        <v>36</v>
      </c>
      <c r="I17" s="117" t="s">
        <v>242</v>
      </c>
      <c r="J17" s="12" t="s">
        <v>35</v>
      </c>
      <c r="K17" s="13">
        <v>44217</v>
      </c>
      <c r="L17" s="14" t="s">
        <v>28</v>
      </c>
      <c r="M17" s="15">
        <f t="shared" si="1"/>
        <v>31</v>
      </c>
      <c r="N17" s="15">
        <f t="shared" si="2"/>
        <v>18</v>
      </c>
      <c r="O17" s="15">
        <f t="shared" si="3"/>
        <v>18</v>
      </c>
      <c r="P17" s="15">
        <f t="shared" si="4"/>
        <v>0</v>
      </c>
      <c r="Q17" s="15">
        <f t="shared" si="5"/>
        <v>12</v>
      </c>
      <c r="R17" s="15">
        <f t="shared" si="6"/>
        <v>0</v>
      </c>
      <c r="S17" s="15">
        <f t="shared" si="7"/>
        <v>1</v>
      </c>
      <c r="T17" s="15">
        <f t="shared" si="8"/>
        <v>0</v>
      </c>
      <c r="U17" s="15">
        <f t="shared" si="9"/>
        <v>1</v>
      </c>
      <c r="V17" s="16">
        <f t="shared" si="10"/>
        <v>0</v>
      </c>
      <c r="W17" s="15">
        <f t="shared" si="11"/>
        <v>0</v>
      </c>
      <c r="X17" s="17">
        <f t="shared" si="12"/>
        <v>0</v>
      </c>
      <c r="Y17" s="17">
        <f t="shared" si="13"/>
        <v>0</v>
      </c>
      <c r="Z17" s="16">
        <f t="shared" si="14"/>
        <v>1</v>
      </c>
      <c r="AA17" s="224" t="s">
        <v>30</v>
      </c>
      <c r="AB17" s="30" t="s">
        <v>31</v>
      </c>
      <c r="AC17" s="30" t="s">
        <v>31</v>
      </c>
      <c r="AD17" s="224" t="s">
        <v>30</v>
      </c>
      <c r="AE17" s="224" t="s">
        <v>30</v>
      </c>
      <c r="AF17" s="224" t="s">
        <v>30</v>
      </c>
      <c r="AG17" s="224" t="s">
        <v>30</v>
      </c>
      <c r="AH17" s="123" t="s">
        <v>113</v>
      </c>
      <c r="AI17" s="30" t="s">
        <v>31</v>
      </c>
      <c r="AJ17" s="30" t="s">
        <v>31</v>
      </c>
      <c r="AK17" s="224" t="s">
        <v>30</v>
      </c>
      <c r="AL17" s="224" t="s">
        <v>30</v>
      </c>
      <c r="AM17" s="224" t="s">
        <v>30</v>
      </c>
      <c r="AN17" s="224" t="s">
        <v>30</v>
      </c>
      <c r="AO17" s="224" t="s">
        <v>30</v>
      </c>
      <c r="AP17" s="30" t="s">
        <v>31</v>
      </c>
      <c r="AQ17" s="30" t="s">
        <v>31</v>
      </c>
      <c r="AR17" s="224" t="s">
        <v>30</v>
      </c>
      <c r="AS17" s="224" t="s">
        <v>30</v>
      </c>
      <c r="AT17" s="224" t="s">
        <v>30</v>
      </c>
      <c r="AU17" s="224" t="s">
        <v>30</v>
      </c>
      <c r="AV17" s="224" t="s">
        <v>30</v>
      </c>
      <c r="AW17" s="30" t="s">
        <v>31</v>
      </c>
      <c r="AX17" s="30" t="s">
        <v>31</v>
      </c>
      <c r="AY17" s="224" t="s">
        <v>30</v>
      </c>
      <c r="AZ17" s="224" t="s">
        <v>30</v>
      </c>
      <c r="BA17" s="30" t="s">
        <v>31</v>
      </c>
      <c r="BB17" s="30" t="s">
        <v>31</v>
      </c>
      <c r="BC17" s="224" t="s">
        <v>30</v>
      </c>
      <c r="BD17" s="30" t="s">
        <v>31</v>
      </c>
      <c r="BE17" s="30" t="s">
        <v>31</v>
      </c>
      <c r="BF17" s="19"/>
      <c r="BG17" s="20">
        <f t="shared" si="15"/>
        <v>0</v>
      </c>
      <c r="BH17" s="21"/>
      <c r="BJ17" s="22"/>
      <c r="BN17" s="11"/>
      <c r="BS17" s="11"/>
    </row>
    <row r="18" spans="1:71" ht="13.8" customHeight="1" x14ac:dyDescent="0.3">
      <c r="A18" s="114" t="s">
        <v>243</v>
      </c>
      <c r="B18" s="114">
        <v>3085</v>
      </c>
      <c r="C18" s="118" t="s">
        <v>221</v>
      </c>
      <c r="D18" s="115"/>
      <c r="E18" s="115" t="s">
        <v>230</v>
      </c>
      <c r="F18" s="115" t="s">
        <v>244</v>
      </c>
      <c r="G18" s="115" t="s">
        <v>245</v>
      </c>
      <c r="H18" s="116" t="s">
        <v>36</v>
      </c>
      <c r="I18" s="117" t="s">
        <v>246</v>
      </c>
      <c r="J18" s="12" t="s">
        <v>35</v>
      </c>
      <c r="K18" s="13">
        <v>44522</v>
      </c>
      <c r="L18" s="14" t="s">
        <v>28</v>
      </c>
      <c r="M18" s="15">
        <f t="shared" si="1"/>
        <v>31</v>
      </c>
      <c r="N18" s="15">
        <f t="shared" si="2"/>
        <v>19</v>
      </c>
      <c r="O18" s="15">
        <f t="shared" si="3"/>
        <v>19</v>
      </c>
      <c r="P18" s="15">
        <f t="shared" si="4"/>
        <v>0</v>
      </c>
      <c r="Q18" s="15">
        <f t="shared" si="5"/>
        <v>12</v>
      </c>
      <c r="R18" s="15">
        <f t="shared" si="6"/>
        <v>0</v>
      </c>
      <c r="S18" s="15">
        <f t="shared" si="7"/>
        <v>0</v>
      </c>
      <c r="T18" s="15">
        <f t="shared" si="8"/>
        <v>0</v>
      </c>
      <c r="U18" s="15">
        <f t="shared" si="9"/>
        <v>0</v>
      </c>
      <c r="V18" s="16">
        <f t="shared" si="10"/>
        <v>0</v>
      </c>
      <c r="W18" s="15">
        <f t="shared" si="11"/>
        <v>0</v>
      </c>
      <c r="X18" s="17">
        <f t="shared" si="12"/>
        <v>0</v>
      </c>
      <c r="Y18" s="17">
        <f t="shared" si="13"/>
        <v>0</v>
      </c>
      <c r="Z18" s="16">
        <f t="shared" si="14"/>
        <v>0</v>
      </c>
      <c r="AA18" s="224" t="s">
        <v>30</v>
      </c>
      <c r="AB18" s="30" t="s">
        <v>31</v>
      </c>
      <c r="AC18" s="30" t="s">
        <v>31</v>
      </c>
      <c r="AD18" s="223" t="s">
        <v>30</v>
      </c>
      <c r="AE18" s="223" t="s">
        <v>30</v>
      </c>
      <c r="AF18" s="223" t="s">
        <v>30</v>
      </c>
      <c r="AG18" s="224" t="s">
        <v>30</v>
      </c>
      <c r="AH18" s="224" t="s">
        <v>30</v>
      </c>
      <c r="AI18" s="30" t="s">
        <v>31</v>
      </c>
      <c r="AJ18" s="30" t="s">
        <v>31</v>
      </c>
      <c r="AK18" s="224" t="s">
        <v>30</v>
      </c>
      <c r="AL18" s="224" t="s">
        <v>30</v>
      </c>
      <c r="AM18" s="223" t="s">
        <v>30</v>
      </c>
      <c r="AN18" s="224" t="s">
        <v>30</v>
      </c>
      <c r="AO18" s="224" t="s">
        <v>30</v>
      </c>
      <c r="AP18" s="30" t="s">
        <v>31</v>
      </c>
      <c r="AQ18" s="30" t="s">
        <v>31</v>
      </c>
      <c r="AR18" s="224" t="s">
        <v>30</v>
      </c>
      <c r="AS18" s="224" t="s">
        <v>30</v>
      </c>
      <c r="AT18" s="224" t="s">
        <v>30</v>
      </c>
      <c r="AU18" s="224" t="s">
        <v>30</v>
      </c>
      <c r="AV18" s="224" t="s">
        <v>30</v>
      </c>
      <c r="AW18" s="30" t="s">
        <v>31</v>
      </c>
      <c r="AX18" s="30" t="s">
        <v>31</v>
      </c>
      <c r="AY18" s="224" t="s">
        <v>30</v>
      </c>
      <c r="AZ18" s="224" t="s">
        <v>30</v>
      </c>
      <c r="BA18" s="30" t="s">
        <v>31</v>
      </c>
      <c r="BB18" s="30" t="s">
        <v>31</v>
      </c>
      <c r="BC18" s="223" t="s">
        <v>30</v>
      </c>
      <c r="BD18" s="30" t="s">
        <v>31</v>
      </c>
      <c r="BE18" s="30" t="s">
        <v>31</v>
      </c>
      <c r="BF18" s="19"/>
      <c r="BG18" s="20">
        <f t="shared" si="15"/>
        <v>0</v>
      </c>
      <c r="BH18" s="21"/>
      <c r="BJ18" s="22"/>
      <c r="BN18" s="11"/>
      <c r="BS18" s="11"/>
    </row>
    <row r="19" spans="1:71" x14ac:dyDescent="0.3">
      <c r="A19" s="110" t="s">
        <v>247</v>
      </c>
      <c r="B19" s="110">
        <v>4149</v>
      </c>
      <c r="C19" s="119" t="s">
        <v>248</v>
      </c>
      <c r="D19" s="23"/>
      <c r="E19" s="115" t="s">
        <v>230</v>
      </c>
      <c r="F19" s="115" t="s">
        <v>244</v>
      </c>
      <c r="G19" s="115" t="s">
        <v>245</v>
      </c>
      <c r="H19" s="116" t="s">
        <v>36</v>
      </c>
      <c r="I19" s="117" t="s">
        <v>249</v>
      </c>
      <c r="J19" s="12" t="s">
        <v>35</v>
      </c>
      <c r="K19" s="13">
        <v>45498</v>
      </c>
      <c r="L19" s="14" t="s">
        <v>28</v>
      </c>
      <c r="M19" s="15">
        <f t="shared" si="1"/>
        <v>31</v>
      </c>
      <c r="N19" s="15">
        <f t="shared" si="2"/>
        <v>19</v>
      </c>
      <c r="O19" s="15">
        <f t="shared" si="3"/>
        <v>19</v>
      </c>
      <c r="P19" s="15">
        <f t="shared" si="4"/>
        <v>0</v>
      </c>
      <c r="Q19" s="15">
        <f t="shared" si="5"/>
        <v>12</v>
      </c>
      <c r="R19" s="15">
        <f t="shared" si="6"/>
        <v>0</v>
      </c>
      <c r="S19" s="15">
        <f t="shared" si="7"/>
        <v>0</v>
      </c>
      <c r="T19" s="15">
        <f t="shared" si="8"/>
        <v>0</v>
      </c>
      <c r="U19" s="15">
        <f t="shared" si="9"/>
        <v>0</v>
      </c>
      <c r="V19" s="16">
        <f t="shared" si="10"/>
        <v>0</v>
      </c>
      <c r="W19" s="15">
        <f t="shared" si="11"/>
        <v>2</v>
      </c>
      <c r="X19" s="17">
        <f t="shared" si="12"/>
        <v>0</v>
      </c>
      <c r="Y19" s="17">
        <f t="shared" si="13"/>
        <v>0</v>
      </c>
      <c r="Z19" s="16">
        <f t="shared" si="14"/>
        <v>0</v>
      </c>
      <c r="AA19" s="224" t="s">
        <v>30</v>
      </c>
      <c r="AB19" s="30" t="s">
        <v>31</v>
      </c>
      <c r="AC19" s="30" t="s">
        <v>31</v>
      </c>
      <c r="AD19" s="223" t="s">
        <v>30</v>
      </c>
      <c r="AE19" s="223" t="s">
        <v>30</v>
      </c>
      <c r="AF19" s="223" t="s">
        <v>30</v>
      </c>
      <c r="AG19" s="224" t="s">
        <v>30</v>
      </c>
      <c r="AH19" s="224" t="s">
        <v>30</v>
      </c>
      <c r="AI19" s="30" t="s">
        <v>31</v>
      </c>
      <c r="AJ19" s="30" t="s">
        <v>31</v>
      </c>
      <c r="AK19" s="224" t="s">
        <v>30</v>
      </c>
      <c r="AL19" s="32" t="s">
        <v>32</v>
      </c>
      <c r="AM19" s="224" t="s">
        <v>30</v>
      </c>
      <c r="AN19" s="32" t="s">
        <v>32</v>
      </c>
      <c r="AO19" s="224" t="s">
        <v>30</v>
      </c>
      <c r="AP19" s="30" t="s">
        <v>31</v>
      </c>
      <c r="AQ19" s="30" t="s">
        <v>31</v>
      </c>
      <c r="AR19" s="224" t="s">
        <v>30</v>
      </c>
      <c r="AS19" s="224" t="s">
        <v>30</v>
      </c>
      <c r="AT19" s="224" t="s">
        <v>30</v>
      </c>
      <c r="AU19" s="224" t="s">
        <v>30</v>
      </c>
      <c r="AV19" s="224" t="s">
        <v>30</v>
      </c>
      <c r="AW19" s="30" t="s">
        <v>31</v>
      </c>
      <c r="AX19" s="30" t="s">
        <v>31</v>
      </c>
      <c r="AY19" s="224" t="s">
        <v>30</v>
      </c>
      <c r="AZ19" s="224" t="s">
        <v>30</v>
      </c>
      <c r="BA19" s="30" t="s">
        <v>31</v>
      </c>
      <c r="BB19" s="30" t="s">
        <v>31</v>
      </c>
      <c r="BC19" s="18" t="s">
        <v>30</v>
      </c>
      <c r="BD19" s="30" t="s">
        <v>31</v>
      </c>
      <c r="BE19" s="30" t="s">
        <v>31</v>
      </c>
      <c r="BF19" s="19"/>
      <c r="BG19" s="20">
        <f t="shared" si="15"/>
        <v>0</v>
      </c>
      <c r="BH19" s="21"/>
      <c r="BJ19" s="22"/>
      <c r="BN19" s="11"/>
      <c r="BS19" s="11"/>
    </row>
    <row r="20" spans="1:71" x14ac:dyDescent="0.3">
      <c r="A20" s="110" t="s">
        <v>250</v>
      </c>
      <c r="B20" s="110">
        <v>4125</v>
      </c>
      <c r="C20" s="119" t="s">
        <v>251</v>
      </c>
      <c r="D20" s="23"/>
      <c r="E20" s="115" t="s">
        <v>230</v>
      </c>
      <c r="F20" s="115" t="s">
        <v>221</v>
      </c>
      <c r="G20" s="115" t="s">
        <v>252</v>
      </c>
      <c r="H20" s="116" t="s">
        <v>36</v>
      </c>
      <c r="I20" s="117" t="s">
        <v>253</v>
      </c>
      <c r="J20" s="12" t="s">
        <v>35</v>
      </c>
      <c r="K20" s="13">
        <v>45398</v>
      </c>
      <c r="L20" s="14" t="s">
        <v>28</v>
      </c>
      <c r="M20" s="15">
        <f t="shared" si="1"/>
        <v>31</v>
      </c>
      <c r="N20" s="15">
        <f t="shared" si="2"/>
        <v>19</v>
      </c>
      <c r="O20" s="15">
        <f t="shared" si="3"/>
        <v>18.5</v>
      </c>
      <c r="P20" s="15">
        <f t="shared" si="4"/>
        <v>0</v>
      </c>
      <c r="Q20" s="15">
        <f t="shared" si="5"/>
        <v>12</v>
      </c>
      <c r="R20" s="15">
        <f t="shared" si="6"/>
        <v>0</v>
      </c>
      <c r="S20" s="15">
        <f t="shared" si="7"/>
        <v>0</v>
      </c>
      <c r="T20" s="15">
        <f t="shared" si="8"/>
        <v>0</v>
      </c>
      <c r="U20" s="15">
        <f t="shared" si="9"/>
        <v>0</v>
      </c>
      <c r="V20" s="16">
        <f t="shared" si="10"/>
        <v>0.5</v>
      </c>
      <c r="W20" s="15">
        <f t="shared" si="11"/>
        <v>1</v>
      </c>
      <c r="X20" s="17">
        <f t="shared" si="12"/>
        <v>0</v>
      </c>
      <c r="Y20" s="17">
        <f t="shared" si="13"/>
        <v>0</v>
      </c>
      <c r="Z20" s="16">
        <f t="shared" si="14"/>
        <v>0.5</v>
      </c>
      <c r="AA20" s="224" t="s">
        <v>30</v>
      </c>
      <c r="AB20" s="30" t="s">
        <v>31</v>
      </c>
      <c r="AC20" s="30" t="s">
        <v>31</v>
      </c>
      <c r="AD20" s="224" t="s">
        <v>30</v>
      </c>
      <c r="AE20" s="223" t="s">
        <v>30</v>
      </c>
      <c r="AF20" s="224" t="s">
        <v>30</v>
      </c>
      <c r="AG20" s="224" t="s">
        <v>30</v>
      </c>
      <c r="AH20" s="223" t="s">
        <v>30</v>
      </c>
      <c r="AI20" s="30" t="s">
        <v>31</v>
      </c>
      <c r="AJ20" s="30" t="s">
        <v>31</v>
      </c>
      <c r="AK20" s="224" t="s">
        <v>30</v>
      </c>
      <c r="AL20" s="224" t="s">
        <v>30</v>
      </c>
      <c r="AM20" s="32" t="s">
        <v>32</v>
      </c>
      <c r="AN20" s="224" t="s">
        <v>30</v>
      </c>
      <c r="AO20" s="224" t="s">
        <v>30</v>
      </c>
      <c r="AP20" s="30" t="s">
        <v>31</v>
      </c>
      <c r="AQ20" s="30" t="s">
        <v>31</v>
      </c>
      <c r="AR20" s="224" t="s">
        <v>30</v>
      </c>
      <c r="AS20" s="224" t="s">
        <v>30</v>
      </c>
      <c r="AT20" s="223" t="s">
        <v>34</v>
      </c>
      <c r="AU20" s="224" t="s">
        <v>30</v>
      </c>
      <c r="AV20" s="224" t="s">
        <v>30</v>
      </c>
      <c r="AW20" s="30" t="s">
        <v>31</v>
      </c>
      <c r="AX20" s="30" t="s">
        <v>31</v>
      </c>
      <c r="AY20" s="224" t="s">
        <v>30</v>
      </c>
      <c r="AZ20" s="223" t="s">
        <v>30</v>
      </c>
      <c r="BA20" s="30" t="s">
        <v>31</v>
      </c>
      <c r="BB20" s="30" t="s">
        <v>31</v>
      </c>
      <c r="BC20" s="223" t="s">
        <v>30</v>
      </c>
      <c r="BD20" s="30" t="s">
        <v>31</v>
      </c>
      <c r="BE20" s="30" t="s">
        <v>31</v>
      </c>
      <c r="BF20" s="19"/>
      <c r="BG20" s="20">
        <f t="shared" si="15"/>
        <v>0</v>
      </c>
      <c r="BH20" s="21"/>
      <c r="BJ20" s="22"/>
      <c r="BN20" s="11"/>
      <c r="BS20" s="11"/>
    </row>
    <row r="21" spans="1:71" x14ac:dyDescent="0.3">
      <c r="A21" s="110" t="s">
        <v>254</v>
      </c>
      <c r="B21" s="110">
        <v>4138</v>
      </c>
      <c r="C21" s="119" t="s">
        <v>255</v>
      </c>
      <c r="D21" s="23"/>
      <c r="E21" s="115" t="s">
        <v>230</v>
      </c>
      <c r="F21" s="115" t="s">
        <v>221</v>
      </c>
      <c r="G21" s="115" t="s">
        <v>252</v>
      </c>
      <c r="H21" s="116" t="s">
        <v>36</v>
      </c>
      <c r="I21" s="116" t="s">
        <v>256</v>
      </c>
      <c r="J21" s="12" t="s">
        <v>35</v>
      </c>
      <c r="K21" s="13">
        <v>45411</v>
      </c>
      <c r="L21" s="14" t="s">
        <v>28</v>
      </c>
      <c r="M21" s="15">
        <f t="shared" si="1"/>
        <v>31</v>
      </c>
      <c r="N21" s="15">
        <f t="shared" si="2"/>
        <v>19</v>
      </c>
      <c r="O21" s="15">
        <f t="shared" si="3"/>
        <v>18</v>
      </c>
      <c r="P21" s="15">
        <f t="shared" si="4"/>
        <v>0</v>
      </c>
      <c r="Q21" s="15">
        <f t="shared" si="5"/>
        <v>12</v>
      </c>
      <c r="R21" s="15">
        <f t="shared" si="6"/>
        <v>1</v>
      </c>
      <c r="S21" s="15">
        <f t="shared" si="7"/>
        <v>1</v>
      </c>
      <c r="T21" s="15">
        <f t="shared" si="8"/>
        <v>1</v>
      </c>
      <c r="U21" s="15">
        <f t="shared" si="9"/>
        <v>0</v>
      </c>
      <c r="V21" s="16">
        <f t="shared" si="10"/>
        <v>0</v>
      </c>
      <c r="W21" s="15">
        <f t="shared" si="11"/>
        <v>2</v>
      </c>
      <c r="X21" s="17">
        <f t="shared" si="12"/>
        <v>0</v>
      </c>
      <c r="Y21" s="17">
        <f t="shared" si="13"/>
        <v>0</v>
      </c>
      <c r="Z21" s="16">
        <f t="shared" si="14"/>
        <v>1</v>
      </c>
      <c r="AA21" s="224" t="s">
        <v>30</v>
      </c>
      <c r="AB21" s="30" t="s">
        <v>31</v>
      </c>
      <c r="AC21" s="30" t="s">
        <v>31</v>
      </c>
      <c r="AD21" s="224" t="s">
        <v>30</v>
      </c>
      <c r="AE21" s="224" t="s">
        <v>30</v>
      </c>
      <c r="AF21" s="223" t="s">
        <v>33</v>
      </c>
      <c r="AG21" s="224" t="s">
        <v>30</v>
      </c>
      <c r="AH21" s="224" t="s">
        <v>30</v>
      </c>
      <c r="AI21" s="30" t="s">
        <v>31</v>
      </c>
      <c r="AJ21" s="30" t="s">
        <v>31</v>
      </c>
      <c r="AK21" s="32" t="s">
        <v>78</v>
      </c>
      <c r="AL21" s="224" t="s">
        <v>30</v>
      </c>
      <c r="AM21" s="224" t="s">
        <v>30</v>
      </c>
      <c r="AN21" s="32" t="s">
        <v>78</v>
      </c>
      <c r="AO21" s="224" t="s">
        <v>30</v>
      </c>
      <c r="AP21" s="30" t="s">
        <v>31</v>
      </c>
      <c r="AQ21" s="30" t="s">
        <v>31</v>
      </c>
      <c r="AR21" s="32" t="s">
        <v>123</v>
      </c>
      <c r="AS21" s="224" t="s">
        <v>30</v>
      </c>
      <c r="AT21" s="224" t="s">
        <v>30</v>
      </c>
      <c r="AU21" s="224" t="s">
        <v>30</v>
      </c>
      <c r="AV21" s="224" t="s">
        <v>30</v>
      </c>
      <c r="AW21" s="30" t="s">
        <v>31</v>
      </c>
      <c r="AX21" s="30" t="s">
        <v>31</v>
      </c>
      <c r="AY21" s="224" t="s">
        <v>30</v>
      </c>
      <c r="AZ21" s="224" t="s">
        <v>30</v>
      </c>
      <c r="BA21" s="30" t="s">
        <v>31</v>
      </c>
      <c r="BB21" s="30" t="s">
        <v>31</v>
      </c>
      <c r="BC21" s="223" t="s">
        <v>30</v>
      </c>
      <c r="BD21" s="30" t="s">
        <v>31</v>
      </c>
      <c r="BE21" s="30" t="s">
        <v>31</v>
      </c>
      <c r="BF21" s="19"/>
      <c r="BG21" s="20">
        <f t="shared" si="15"/>
        <v>0</v>
      </c>
      <c r="BH21" s="21"/>
      <c r="BJ21" s="22"/>
      <c r="BN21" s="11"/>
      <c r="BS21" s="11"/>
    </row>
    <row r="22" spans="1:71" x14ac:dyDescent="0.3">
      <c r="A22" s="110" t="s">
        <v>258</v>
      </c>
      <c r="B22" s="110">
        <v>4171</v>
      </c>
      <c r="C22" s="119" t="s">
        <v>259</v>
      </c>
      <c r="D22" s="23"/>
      <c r="E22" s="115" t="s">
        <v>230</v>
      </c>
      <c r="F22" s="115" t="s">
        <v>221</v>
      </c>
      <c r="G22" s="115" t="s">
        <v>252</v>
      </c>
      <c r="H22" s="116" t="s">
        <v>36</v>
      </c>
      <c r="I22" s="116" t="s">
        <v>260</v>
      </c>
      <c r="J22" s="12" t="s">
        <v>35</v>
      </c>
      <c r="K22" s="13">
        <v>45551</v>
      </c>
      <c r="L22" s="14" t="s">
        <v>28</v>
      </c>
      <c r="M22" s="15">
        <f t="shared" si="1"/>
        <v>31</v>
      </c>
      <c r="N22" s="15">
        <f t="shared" si="2"/>
        <v>19</v>
      </c>
      <c r="O22" s="15">
        <f t="shared" si="3"/>
        <v>18.5</v>
      </c>
      <c r="P22" s="15">
        <f t="shared" si="4"/>
        <v>0</v>
      </c>
      <c r="Q22" s="15">
        <f t="shared" si="5"/>
        <v>12</v>
      </c>
      <c r="R22" s="15">
        <f t="shared" si="6"/>
        <v>0</v>
      </c>
      <c r="S22" s="15">
        <f t="shared" si="7"/>
        <v>0</v>
      </c>
      <c r="T22" s="15">
        <f t="shared" si="8"/>
        <v>0</v>
      </c>
      <c r="U22" s="15">
        <f t="shared" si="9"/>
        <v>0</v>
      </c>
      <c r="V22" s="16">
        <f t="shared" si="10"/>
        <v>0.5</v>
      </c>
      <c r="W22" s="15">
        <f t="shared" si="11"/>
        <v>2</v>
      </c>
      <c r="X22" s="17">
        <f t="shared" si="12"/>
        <v>0</v>
      </c>
      <c r="Y22" s="17">
        <f t="shared" si="13"/>
        <v>0</v>
      </c>
      <c r="Z22" s="16">
        <f t="shared" si="14"/>
        <v>0.5</v>
      </c>
      <c r="AA22" s="224" t="s">
        <v>30</v>
      </c>
      <c r="AB22" s="30" t="s">
        <v>31</v>
      </c>
      <c r="AC22" s="30" t="s">
        <v>31</v>
      </c>
      <c r="AD22" s="224" t="s">
        <v>30</v>
      </c>
      <c r="AE22" s="32" t="s">
        <v>32</v>
      </c>
      <c r="AF22" s="223" t="s">
        <v>34</v>
      </c>
      <c r="AG22" s="224" t="s">
        <v>30</v>
      </c>
      <c r="AH22" s="224" t="s">
        <v>30</v>
      </c>
      <c r="AI22" s="30" t="s">
        <v>31</v>
      </c>
      <c r="AJ22" s="30" t="s">
        <v>31</v>
      </c>
      <c r="AK22" s="32" t="s">
        <v>32</v>
      </c>
      <c r="AL22" s="224" t="s">
        <v>30</v>
      </c>
      <c r="AM22" s="224" t="s">
        <v>30</v>
      </c>
      <c r="AN22" s="224" t="s">
        <v>30</v>
      </c>
      <c r="AO22" s="224" t="s">
        <v>30</v>
      </c>
      <c r="AP22" s="30" t="s">
        <v>31</v>
      </c>
      <c r="AQ22" s="30" t="s">
        <v>31</v>
      </c>
      <c r="AR22" s="224" t="s">
        <v>30</v>
      </c>
      <c r="AS22" s="224" t="s">
        <v>30</v>
      </c>
      <c r="AT22" s="224" t="s">
        <v>30</v>
      </c>
      <c r="AU22" s="224" t="s">
        <v>30</v>
      </c>
      <c r="AV22" s="224" t="s">
        <v>30</v>
      </c>
      <c r="AW22" s="30" t="s">
        <v>31</v>
      </c>
      <c r="AX22" s="30" t="s">
        <v>31</v>
      </c>
      <c r="AY22" s="224" t="s">
        <v>30</v>
      </c>
      <c r="AZ22" s="223" t="s">
        <v>30</v>
      </c>
      <c r="BA22" s="30" t="s">
        <v>31</v>
      </c>
      <c r="BB22" s="30" t="s">
        <v>31</v>
      </c>
      <c r="BC22" s="223" t="s">
        <v>30</v>
      </c>
      <c r="BD22" s="30" t="s">
        <v>31</v>
      </c>
      <c r="BE22" s="30" t="s">
        <v>31</v>
      </c>
      <c r="BF22" s="19"/>
      <c r="BG22" s="20">
        <f t="shared" si="15"/>
        <v>0</v>
      </c>
      <c r="BH22" s="21"/>
      <c r="BJ22" s="22"/>
      <c r="BN22" s="11"/>
      <c r="BS22" s="11"/>
    </row>
    <row r="23" spans="1:71" x14ac:dyDescent="0.3">
      <c r="A23" s="110" t="s">
        <v>261</v>
      </c>
      <c r="B23" s="110">
        <v>4184</v>
      </c>
      <c r="C23" s="119" t="s">
        <v>262</v>
      </c>
      <c r="D23" s="23"/>
      <c r="E23" s="115" t="s">
        <v>230</v>
      </c>
      <c r="F23" s="119" t="s">
        <v>248</v>
      </c>
      <c r="G23" s="115" t="s">
        <v>252</v>
      </c>
      <c r="H23" s="116" t="s">
        <v>36</v>
      </c>
      <c r="I23" s="116" t="s">
        <v>263</v>
      </c>
      <c r="J23" s="12" t="s">
        <v>35</v>
      </c>
      <c r="K23" s="13">
        <v>45600</v>
      </c>
      <c r="L23" s="14" t="s">
        <v>28</v>
      </c>
      <c r="M23" s="15">
        <f t="shared" si="1"/>
        <v>31</v>
      </c>
      <c r="N23" s="15">
        <f t="shared" si="2"/>
        <v>19</v>
      </c>
      <c r="O23" s="15">
        <f t="shared" si="3"/>
        <v>16</v>
      </c>
      <c r="P23" s="15">
        <f t="shared" si="4"/>
        <v>0</v>
      </c>
      <c r="Q23" s="15">
        <f t="shared" si="5"/>
        <v>12</v>
      </c>
      <c r="R23" s="15">
        <f t="shared" si="6"/>
        <v>3</v>
      </c>
      <c r="S23" s="15">
        <f t="shared" si="7"/>
        <v>3</v>
      </c>
      <c r="T23" s="15">
        <f t="shared" si="8"/>
        <v>1</v>
      </c>
      <c r="U23" s="15">
        <f t="shared" si="9"/>
        <v>0</v>
      </c>
      <c r="V23" s="16">
        <f t="shared" si="10"/>
        <v>0</v>
      </c>
      <c r="W23" s="15">
        <f t="shared" si="11"/>
        <v>0</v>
      </c>
      <c r="X23" s="17">
        <f t="shared" si="12"/>
        <v>0</v>
      </c>
      <c r="Y23" s="17">
        <f t="shared" si="13"/>
        <v>0</v>
      </c>
      <c r="Z23" s="16">
        <f t="shared" si="14"/>
        <v>3</v>
      </c>
      <c r="AA23" s="224" t="s">
        <v>30</v>
      </c>
      <c r="AB23" s="30" t="s">
        <v>31</v>
      </c>
      <c r="AC23" s="30" t="s">
        <v>31</v>
      </c>
      <c r="AD23" s="223" t="s">
        <v>30</v>
      </c>
      <c r="AE23" s="32" t="s">
        <v>33</v>
      </c>
      <c r="AF23" s="223" t="s">
        <v>30</v>
      </c>
      <c r="AG23" s="223" t="s">
        <v>30</v>
      </c>
      <c r="AH23" s="32" t="s">
        <v>123</v>
      </c>
      <c r="AI23" s="30" t="s">
        <v>31</v>
      </c>
      <c r="AJ23" s="30" t="s">
        <v>31</v>
      </c>
      <c r="AK23" s="224" t="s">
        <v>30</v>
      </c>
      <c r="AL23" s="224" t="s">
        <v>30</v>
      </c>
      <c r="AM23" s="224" t="s">
        <v>30</v>
      </c>
      <c r="AN23" s="224" t="s">
        <v>30</v>
      </c>
      <c r="AO23" s="224" t="s">
        <v>30</v>
      </c>
      <c r="AP23" s="30" t="s">
        <v>31</v>
      </c>
      <c r="AQ23" s="30" t="s">
        <v>31</v>
      </c>
      <c r="AR23" s="224" t="s">
        <v>30</v>
      </c>
      <c r="AS23" s="224" t="s">
        <v>30</v>
      </c>
      <c r="AT23" s="32" t="s">
        <v>123</v>
      </c>
      <c r="AU23" s="224" t="s">
        <v>30</v>
      </c>
      <c r="AV23" s="32" t="s">
        <v>123</v>
      </c>
      <c r="AW23" s="30" t="s">
        <v>31</v>
      </c>
      <c r="AX23" s="30" t="s">
        <v>31</v>
      </c>
      <c r="AY23" s="224" t="s">
        <v>30</v>
      </c>
      <c r="AZ23" s="223" t="s">
        <v>30</v>
      </c>
      <c r="BA23" s="30" t="s">
        <v>31</v>
      </c>
      <c r="BB23" s="30" t="s">
        <v>31</v>
      </c>
      <c r="BC23" s="223" t="s">
        <v>30</v>
      </c>
      <c r="BD23" s="30" t="s">
        <v>31</v>
      </c>
      <c r="BE23" s="30" t="s">
        <v>31</v>
      </c>
      <c r="BF23" s="19"/>
      <c r="BG23" s="20">
        <f t="shared" si="15"/>
        <v>0</v>
      </c>
      <c r="BH23" s="21"/>
      <c r="BJ23" s="22"/>
      <c r="BN23" s="11"/>
      <c r="BS23" s="11"/>
    </row>
    <row r="24" spans="1:71" x14ac:dyDescent="0.3">
      <c r="A24" s="110" t="s">
        <v>264</v>
      </c>
      <c r="B24" s="110">
        <v>8001</v>
      </c>
      <c r="C24" s="119" t="s">
        <v>265</v>
      </c>
      <c r="D24" s="23"/>
      <c r="E24" s="115" t="s">
        <v>230</v>
      </c>
      <c r="F24" s="115" t="s">
        <v>221</v>
      </c>
      <c r="G24" s="115" t="s">
        <v>252</v>
      </c>
      <c r="H24" s="116" t="s">
        <v>36</v>
      </c>
      <c r="I24" s="116" t="s">
        <v>266</v>
      </c>
      <c r="J24" s="12" t="s">
        <v>35</v>
      </c>
      <c r="K24" s="13">
        <v>45141</v>
      </c>
      <c r="L24" s="14" t="s">
        <v>28</v>
      </c>
      <c r="M24" s="15">
        <f t="shared" si="1"/>
        <v>31</v>
      </c>
      <c r="N24" s="15">
        <f t="shared" si="2"/>
        <v>16</v>
      </c>
      <c r="O24" s="15">
        <f t="shared" si="3"/>
        <v>16</v>
      </c>
      <c r="P24" s="15">
        <f t="shared" si="4"/>
        <v>3</v>
      </c>
      <c r="Q24" s="15">
        <f t="shared" si="5"/>
        <v>12</v>
      </c>
      <c r="R24" s="15">
        <f t="shared" si="6"/>
        <v>0</v>
      </c>
      <c r="S24" s="15">
        <f t="shared" si="7"/>
        <v>0</v>
      </c>
      <c r="T24" s="15">
        <f t="shared" si="8"/>
        <v>1</v>
      </c>
      <c r="U24" s="15">
        <f t="shared" si="9"/>
        <v>3</v>
      </c>
      <c r="V24" s="16">
        <f t="shared" si="10"/>
        <v>0</v>
      </c>
      <c r="W24" s="15">
        <f t="shared" si="11"/>
        <v>0</v>
      </c>
      <c r="X24" s="17">
        <f t="shared" si="12"/>
        <v>0</v>
      </c>
      <c r="Y24" s="17">
        <f t="shared" si="13"/>
        <v>0</v>
      </c>
      <c r="Z24" s="16">
        <f t="shared" si="14"/>
        <v>3</v>
      </c>
      <c r="AA24" s="224" t="s">
        <v>30</v>
      </c>
      <c r="AB24" s="30" t="s">
        <v>31</v>
      </c>
      <c r="AC24" s="30" t="s">
        <v>31</v>
      </c>
      <c r="AD24" s="224" t="s">
        <v>30</v>
      </c>
      <c r="AE24" s="224" t="s">
        <v>30</v>
      </c>
      <c r="AF24" s="223" t="s">
        <v>33</v>
      </c>
      <c r="AG24" s="224" t="s">
        <v>30</v>
      </c>
      <c r="AH24" s="224" t="s">
        <v>30</v>
      </c>
      <c r="AI24" s="30" t="s">
        <v>31</v>
      </c>
      <c r="AJ24" s="30" t="s">
        <v>31</v>
      </c>
      <c r="AK24" s="224" t="s">
        <v>30</v>
      </c>
      <c r="AL24" s="224" t="s">
        <v>30</v>
      </c>
      <c r="AM24" s="224" t="s">
        <v>30</v>
      </c>
      <c r="AN24" s="224" t="s">
        <v>30</v>
      </c>
      <c r="AO24" s="224" t="s">
        <v>30</v>
      </c>
      <c r="AP24" s="30" t="s">
        <v>31</v>
      </c>
      <c r="AQ24" s="30" t="s">
        <v>31</v>
      </c>
      <c r="AR24" s="224" t="s">
        <v>30</v>
      </c>
      <c r="AS24" s="224" t="s">
        <v>30</v>
      </c>
      <c r="AT24" s="224" t="s">
        <v>30</v>
      </c>
      <c r="AU24" s="224" t="s">
        <v>30</v>
      </c>
      <c r="AV24" s="224" t="s">
        <v>30</v>
      </c>
      <c r="AW24" s="30" t="s">
        <v>31</v>
      </c>
      <c r="AX24" s="30" t="s">
        <v>31</v>
      </c>
      <c r="AY24" s="30" t="s">
        <v>108</v>
      </c>
      <c r="AZ24" s="30" t="s">
        <v>108</v>
      </c>
      <c r="BA24" s="30" t="s">
        <v>31</v>
      </c>
      <c r="BB24" s="30" t="s">
        <v>31</v>
      </c>
      <c r="BC24" s="30" t="s">
        <v>108</v>
      </c>
      <c r="BD24" s="30" t="s">
        <v>31</v>
      </c>
      <c r="BE24" s="30" t="s">
        <v>31</v>
      </c>
      <c r="BF24" s="19"/>
      <c r="BG24" s="20">
        <f t="shared" si="15"/>
        <v>0</v>
      </c>
      <c r="BH24" s="21"/>
      <c r="BJ24" s="22"/>
      <c r="BN24" s="11"/>
      <c r="BS24" s="11"/>
    </row>
    <row r="25" spans="1:71" x14ac:dyDescent="0.3">
      <c r="A25" s="110" t="s">
        <v>267</v>
      </c>
      <c r="B25" s="110"/>
      <c r="C25" s="119" t="s">
        <v>268</v>
      </c>
      <c r="D25" s="23"/>
      <c r="E25" s="115" t="s">
        <v>230</v>
      </c>
      <c r="F25" s="119" t="s">
        <v>248</v>
      </c>
      <c r="G25" s="115" t="s">
        <v>252</v>
      </c>
      <c r="H25" s="116" t="s">
        <v>36</v>
      </c>
      <c r="I25" s="116" t="s">
        <v>269</v>
      </c>
      <c r="J25" s="12" t="s">
        <v>35</v>
      </c>
      <c r="K25" s="13">
        <v>45974</v>
      </c>
      <c r="L25" s="14" t="s">
        <v>28</v>
      </c>
      <c r="M25" s="15">
        <f t="shared" si="1"/>
        <v>31</v>
      </c>
      <c r="N25" s="15">
        <f t="shared" si="2"/>
        <v>19</v>
      </c>
      <c r="O25" s="15">
        <f t="shared" si="3"/>
        <v>18</v>
      </c>
      <c r="P25" s="15">
        <f t="shared" si="4"/>
        <v>0</v>
      </c>
      <c r="Q25" s="15">
        <f t="shared" si="5"/>
        <v>12</v>
      </c>
      <c r="R25" s="15">
        <f t="shared" si="6"/>
        <v>1</v>
      </c>
      <c r="S25" s="15">
        <f t="shared" si="7"/>
        <v>1</v>
      </c>
      <c r="T25" s="15">
        <f t="shared" si="8"/>
        <v>0</v>
      </c>
      <c r="U25" s="15">
        <f t="shared" si="9"/>
        <v>0</v>
      </c>
      <c r="V25" s="16">
        <f t="shared" si="10"/>
        <v>0</v>
      </c>
      <c r="W25" s="15">
        <f t="shared" si="11"/>
        <v>0</v>
      </c>
      <c r="X25" s="17">
        <f t="shared" si="12"/>
        <v>0</v>
      </c>
      <c r="Y25" s="17">
        <f t="shared" si="13"/>
        <v>0</v>
      </c>
      <c r="Z25" s="16">
        <f t="shared" si="14"/>
        <v>1</v>
      </c>
      <c r="AA25" s="224" t="s">
        <v>30</v>
      </c>
      <c r="AB25" s="30" t="s">
        <v>31</v>
      </c>
      <c r="AC25" s="30" t="s">
        <v>31</v>
      </c>
      <c r="AD25" s="32" t="s">
        <v>123</v>
      </c>
      <c r="AE25" s="223" t="s">
        <v>30</v>
      </c>
      <c r="AF25" s="223" t="s">
        <v>30</v>
      </c>
      <c r="AG25" s="224" t="s">
        <v>30</v>
      </c>
      <c r="AH25" s="224" t="s">
        <v>30</v>
      </c>
      <c r="AI25" s="30" t="s">
        <v>31</v>
      </c>
      <c r="AJ25" s="30" t="s">
        <v>31</v>
      </c>
      <c r="AK25" s="224" t="s">
        <v>30</v>
      </c>
      <c r="AL25" s="224" t="s">
        <v>30</v>
      </c>
      <c r="AM25" s="224" t="s">
        <v>30</v>
      </c>
      <c r="AN25" s="224" t="s">
        <v>30</v>
      </c>
      <c r="AO25" s="224" t="s">
        <v>30</v>
      </c>
      <c r="AP25" s="30" t="s">
        <v>31</v>
      </c>
      <c r="AQ25" s="30" t="s">
        <v>31</v>
      </c>
      <c r="AR25" s="224" t="s">
        <v>30</v>
      </c>
      <c r="AS25" s="224" t="s">
        <v>30</v>
      </c>
      <c r="AT25" s="223" t="s">
        <v>30</v>
      </c>
      <c r="AU25" s="224" t="s">
        <v>30</v>
      </c>
      <c r="AV25" s="224" t="s">
        <v>30</v>
      </c>
      <c r="AW25" s="30" t="s">
        <v>31</v>
      </c>
      <c r="AX25" s="30" t="s">
        <v>31</v>
      </c>
      <c r="AY25" s="224" t="s">
        <v>30</v>
      </c>
      <c r="AZ25" s="223" t="s">
        <v>30</v>
      </c>
      <c r="BA25" s="30" t="s">
        <v>31</v>
      </c>
      <c r="BB25" s="30" t="s">
        <v>31</v>
      </c>
      <c r="BC25" s="223" t="s">
        <v>30</v>
      </c>
      <c r="BD25" s="30" t="s">
        <v>31</v>
      </c>
      <c r="BE25" s="30" t="s">
        <v>31</v>
      </c>
      <c r="BF25" s="19"/>
      <c r="BG25" s="20">
        <f t="shared" si="15"/>
        <v>0</v>
      </c>
      <c r="BH25" s="21"/>
      <c r="BJ25" s="22"/>
      <c r="BN25" s="11"/>
      <c r="BS25" s="11"/>
    </row>
    <row r="26" spans="1:71" x14ac:dyDescent="0.3">
      <c r="A26" s="110" t="s">
        <v>270</v>
      </c>
      <c r="B26" s="110"/>
      <c r="C26" s="119" t="s">
        <v>271</v>
      </c>
      <c r="D26" s="23"/>
      <c r="E26" s="115" t="s">
        <v>230</v>
      </c>
      <c r="F26" s="119" t="s">
        <v>248</v>
      </c>
      <c r="G26" s="115" t="s">
        <v>252</v>
      </c>
      <c r="H26" s="116" t="s">
        <v>36</v>
      </c>
      <c r="I26" s="116" t="s">
        <v>272</v>
      </c>
      <c r="J26" s="12" t="s">
        <v>35</v>
      </c>
      <c r="K26" s="13">
        <v>45974</v>
      </c>
      <c r="L26" s="14" t="s">
        <v>28</v>
      </c>
      <c r="M26" s="15">
        <f t="shared" si="1"/>
        <v>31</v>
      </c>
      <c r="N26" s="15">
        <f t="shared" si="2"/>
        <v>19</v>
      </c>
      <c r="O26" s="15">
        <f t="shared" si="3"/>
        <v>18</v>
      </c>
      <c r="P26" s="15">
        <f t="shared" si="4"/>
        <v>0</v>
      </c>
      <c r="Q26" s="15">
        <f t="shared" si="5"/>
        <v>12</v>
      </c>
      <c r="R26" s="15">
        <f t="shared" si="6"/>
        <v>1</v>
      </c>
      <c r="S26" s="15">
        <f t="shared" si="7"/>
        <v>1</v>
      </c>
      <c r="T26" s="15">
        <f t="shared" si="8"/>
        <v>1</v>
      </c>
      <c r="U26" s="15">
        <f t="shared" si="9"/>
        <v>0</v>
      </c>
      <c r="V26" s="16">
        <f t="shared" si="10"/>
        <v>0</v>
      </c>
      <c r="W26" s="15">
        <f t="shared" si="11"/>
        <v>2</v>
      </c>
      <c r="X26" s="17">
        <f t="shared" si="12"/>
        <v>0</v>
      </c>
      <c r="Y26" s="17">
        <f t="shared" si="13"/>
        <v>0</v>
      </c>
      <c r="Z26" s="16">
        <f t="shared" si="14"/>
        <v>1</v>
      </c>
      <c r="AA26" s="224" t="s">
        <v>30</v>
      </c>
      <c r="AB26" s="30" t="s">
        <v>31</v>
      </c>
      <c r="AC26" s="30" t="s">
        <v>31</v>
      </c>
      <c r="AD26" s="224" t="s">
        <v>30</v>
      </c>
      <c r="AE26" s="32" t="s">
        <v>123</v>
      </c>
      <c r="AF26" s="223" t="s">
        <v>215</v>
      </c>
      <c r="AG26" s="224" t="s">
        <v>30</v>
      </c>
      <c r="AH26" s="224" t="s">
        <v>30</v>
      </c>
      <c r="AI26" s="30" t="s">
        <v>31</v>
      </c>
      <c r="AJ26" s="30" t="s">
        <v>31</v>
      </c>
      <c r="AK26" s="224" t="s">
        <v>30</v>
      </c>
      <c r="AL26" s="224" t="s">
        <v>30</v>
      </c>
      <c r="AM26" s="224" t="s">
        <v>30</v>
      </c>
      <c r="AN26" s="224" t="s">
        <v>30</v>
      </c>
      <c r="AO26" s="224" t="s">
        <v>30</v>
      </c>
      <c r="AP26" s="30" t="s">
        <v>31</v>
      </c>
      <c r="AQ26" s="30" t="s">
        <v>31</v>
      </c>
      <c r="AR26" s="224" t="s">
        <v>30</v>
      </c>
      <c r="AS26" s="224" t="s">
        <v>30</v>
      </c>
      <c r="AT26" s="32" t="s">
        <v>32</v>
      </c>
      <c r="AU26" s="224" t="s">
        <v>30</v>
      </c>
      <c r="AV26" s="224" t="s">
        <v>30</v>
      </c>
      <c r="AW26" s="30" t="s">
        <v>31</v>
      </c>
      <c r="AX26" s="30" t="s">
        <v>31</v>
      </c>
      <c r="AY26" s="224" t="s">
        <v>30</v>
      </c>
      <c r="AZ26" s="223" t="s">
        <v>30</v>
      </c>
      <c r="BA26" s="30" t="s">
        <v>31</v>
      </c>
      <c r="BB26" s="30" t="s">
        <v>31</v>
      </c>
      <c r="BC26" s="223" t="s">
        <v>30</v>
      </c>
      <c r="BD26" s="30" t="s">
        <v>31</v>
      </c>
      <c r="BE26" s="30" t="s">
        <v>31</v>
      </c>
      <c r="BF26" s="19"/>
      <c r="BG26" s="20">
        <f t="shared" si="15"/>
        <v>0</v>
      </c>
      <c r="BH26" s="21"/>
      <c r="BJ26" s="22"/>
      <c r="BN26" s="11"/>
      <c r="BS26" s="11"/>
    </row>
    <row r="27" spans="1:71" x14ac:dyDescent="0.3">
      <c r="A27" s="110" t="s">
        <v>273</v>
      </c>
      <c r="B27" s="110"/>
      <c r="C27" s="119" t="s">
        <v>274</v>
      </c>
      <c r="D27" s="23"/>
      <c r="E27" s="115" t="s">
        <v>230</v>
      </c>
      <c r="F27" s="119" t="s">
        <v>248</v>
      </c>
      <c r="G27" s="115" t="s">
        <v>252</v>
      </c>
      <c r="H27" s="116" t="s">
        <v>36</v>
      </c>
      <c r="I27" s="116" t="s">
        <v>275</v>
      </c>
      <c r="J27" s="12" t="s">
        <v>35</v>
      </c>
      <c r="K27" s="13">
        <v>46000</v>
      </c>
      <c r="L27" s="14" t="s">
        <v>28</v>
      </c>
      <c r="M27" s="15">
        <f t="shared" si="1"/>
        <v>31</v>
      </c>
      <c r="N27" s="15">
        <f t="shared" si="2"/>
        <v>19</v>
      </c>
      <c r="O27" s="15">
        <f t="shared" si="3"/>
        <v>18</v>
      </c>
      <c r="P27" s="15">
        <f t="shared" si="4"/>
        <v>0</v>
      </c>
      <c r="Q27" s="15">
        <f t="shared" si="5"/>
        <v>12</v>
      </c>
      <c r="R27" s="15">
        <f t="shared" si="6"/>
        <v>1</v>
      </c>
      <c r="S27" s="15">
        <f t="shared" si="7"/>
        <v>1</v>
      </c>
      <c r="T27" s="15">
        <f t="shared" si="8"/>
        <v>0</v>
      </c>
      <c r="U27" s="15">
        <f t="shared" si="9"/>
        <v>0</v>
      </c>
      <c r="V27" s="16">
        <f t="shared" si="10"/>
        <v>0</v>
      </c>
      <c r="W27" s="15">
        <f t="shared" si="11"/>
        <v>1</v>
      </c>
      <c r="X27" s="17">
        <f t="shared" si="12"/>
        <v>0</v>
      </c>
      <c r="Y27" s="17">
        <f t="shared" si="13"/>
        <v>0</v>
      </c>
      <c r="Z27" s="16">
        <f t="shared" si="14"/>
        <v>1</v>
      </c>
      <c r="AA27" s="224" t="s">
        <v>30</v>
      </c>
      <c r="AB27" s="30" t="s">
        <v>31</v>
      </c>
      <c r="AC27" s="30" t="s">
        <v>31</v>
      </c>
      <c r="AD27" s="32" t="s">
        <v>123</v>
      </c>
      <c r="AE27" s="223" t="s">
        <v>30</v>
      </c>
      <c r="AF27" s="223" t="s">
        <v>30</v>
      </c>
      <c r="AG27" s="224" t="s">
        <v>30</v>
      </c>
      <c r="AH27" s="224" t="s">
        <v>30</v>
      </c>
      <c r="AI27" s="30" t="s">
        <v>31</v>
      </c>
      <c r="AJ27" s="30" t="s">
        <v>31</v>
      </c>
      <c r="AK27" s="224" t="s">
        <v>30</v>
      </c>
      <c r="AL27" s="224" t="s">
        <v>30</v>
      </c>
      <c r="AM27" s="223" t="s">
        <v>30</v>
      </c>
      <c r="AN27" s="224" t="s">
        <v>30</v>
      </c>
      <c r="AO27" s="224" t="s">
        <v>30</v>
      </c>
      <c r="AP27" s="30" t="s">
        <v>31</v>
      </c>
      <c r="AQ27" s="30" t="s">
        <v>31</v>
      </c>
      <c r="AR27" s="32" t="s">
        <v>32</v>
      </c>
      <c r="AS27" s="224" t="s">
        <v>30</v>
      </c>
      <c r="AT27" s="224" t="s">
        <v>30</v>
      </c>
      <c r="AU27" s="224" t="s">
        <v>30</v>
      </c>
      <c r="AV27" s="224" t="s">
        <v>30</v>
      </c>
      <c r="AW27" s="30" t="s">
        <v>31</v>
      </c>
      <c r="AX27" s="30" t="s">
        <v>31</v>
      </c>
      <c r="AY27" s="224" t="s">
        <v>30</v>
      </c>
      <c r="AZ27" s="223" t="s">
        <v>30</v>
      </c>
      <c r="BA27" s="30" t="s">
        <v>31</v>
      </c>
      <c r="BB27" s="30" t="s">
        <v>31</v>
      </c>
      <c r="BC27" s="223" t="s">
        <v>30</v>
      </c>
      <c r="BD27" s="30" t="s">
        <v>31</v>
      </c>
      <c r="BE27" s="30" t="s">
        <v>31</v>
      </c>
      <c r="BF27" s="19"/>
      <c r="BG27" s="20">
        <f t="shared" si="15"/>
        <v>0</v>
      </c>
      <c r="BH27" s="21"/>
      <c r="BJ27" s="22"/>
      <c r="BN27" s="11"/>
      <c r="BS27" s="11"/>
    </row>
    <row r="28" spans="1:71" x14ac:dyDescent="0.3">
      <c r="A28" s="120" t="s">
        <v>276</v>
      </c>
      <c r="B28" s="120"/>
      <c r="C28" s="121" t="s">
        <v>277</v>
      </c>
      <c r="D28" s="23"/>
      <c r="E28" s="115" t="s">
        <v>230</v>
      </c>
      <c r="F28" s="119" t="s">
        <v>248</v>
      </c>
      <c r="G28" s="115" t="s">
        <v>252</v>
      </c>
      <c r="H28" s="116" t="s">
        <v>36</v>
      </c>
      <c r="I28" s="116" t="s">
        <v>278</v>
      </c>
      <c r="J28" s="12" t="s">
        <v>35</v>
      </c>
      <c r="K28" s="13">
        <v>46009</v>
      </c>
      <c r="L28" s="14" t="s">
        <v>28</v>
      </c>
      <c r="M28" s="15">
        <f t="shared" si="1"/>
        <v>12</v>
      </c>
      <c r="N28" s="15">
        <f t="shared" si="2"/>
        <v>8</v>
      </c>
      <c r="O28" s="15">
        <f t="shared" si="3"/>
        <v>7</v>
      </c>
      <c r="P28" s="15">
        <f t="shared" si="4"/>
        <v>0</v>
      </c>
      <c r="Q28" s="15">
        <f t="shared" si="5"/>
        <v>4</v>
      </c>
      <c r="R28" s="15">
        <f t="shared" si="6"/>
        <v>1</v>
      </c>
      <c r="S28" s="15">
        <f t="shared" si="7"/>
        <v>0</v>
      </c>
      <c r="T28" s="15">
        <f t="shared" si="8"/>
        <v>3</v>
      </c>
      <c r="U28" s="15">
        <f t="shared" si="9"/>
        <v>0</v>
      </c>
      <c r="V28" s="16">
        <f t="shared" si="10"/>
        <v>1</v>
      </c>
      <c r="W28" s="15">
        <f t="shared" si="11"/>
        <v>0</v>
      </c>
      <c r="X28" s="17">
        <f t="shared" si="12"/>
        <v>0</v>
      </c>
      <c r="Y28" s="17">
        <f t="shared" si="13"/>
        <v>0</v>
      </c>
      <c r="Z28" s="16">
        <f t="shared" si="14"/>
        <v>1</v>
      </c>
      <c r="AA28" s="32" t="s">
        <v>33</v>
      </c>
      <c r="AB28" s="30" t="s">
        <v>31</v>
      </c>
      <c r="AC28" s="30" t="s">
        <v>31</v>
      </c>
      <c r="AD28" s="223" t="s">
        <v>33</v>
      </c>
      <c r="AE28" s="31" t="s">
        <v>29</v>
      </c>
      <c r="AF28" s="32" t="s">
        <v>33</v>
      </c>
      <c r="AG28" s="224" t="s">
        <v>30</v>
      </c>
      <c r="AH28" s="224" t="s">
        <v>30</v>
      </c>
      <c r="AI28" s="30" t="s">
        <v>31</v>
      </c>
      <c r="AJ28" s="30" t="s">
        <v>31</v>
      </c>
      <c r="AK28" s="224" t="s">
        <v>30</v>
      </c>
      <c r="AL28" s="224" t="s">
        <v>30</v>
      </c>
      <c r="AM28" s="31" t="s">
        <v>162</v>
      </c>
      <c r="AN28" s="31" t="s">
        <v>162</v>
      </c>
      <c r="AO28" s="31" t="s">
        <v>162</v>
      </c>
      <c r="AP28" s="31" t="s">
        <v>162</v>
      </c>
      <c r="AQ28" s="31" t="s">
        <v>162</v>
      </c>
      <c r="AR28" s="31" t="s">
        <v>162</v>
      </c>
      <c r="AS28" s="31" t="s">
        <v>162</v>
      </c>
      <c r="AT28" s="31" t="s">
        <v>162</v>
      </c>
      <c r="AU28" s="31" t="s">
        <v>162</v>
      </c>
      <c r="AV28" s="31" t="s">
        <v>162</v>
      </c>
      <c r="AW28" s="31" t="s">
        <v>162</v>
      </c>
      <c r="AX28" s="31" t="s">
        <v>162</v>
      </c>
      <c r="AY28" s="31" t="s">
        <v>162</v>
      </c>
      <c r="AZ28" s="31" t="s">
        <v>162</v>
      </c>
      <c r="BA28" s="31" t="s">
        <v>162</v>
      </c>
      <c r="BB28" s="31" t="s">
        <v>162</v>
      </c>
      <c r="BC28" s="31" t="s">
        <v>162</v>
      </c>
      <c r="BD28" s="31" t="s">
        <v>162</v>
      </c>
      <c r="BE28" s="31" t="s">
        <v>162</v>
      </c>
      <c r="BF28" s="19"/>
      <c r="BG28" s="20">
        <f t="shared" si="15"/>
        <v>0</v>
      </c>
      <c r="BH28" s="21"/>
      <c r="BJ28" s="22"/>
      <c r="BN28" s="11"/>
      <c r="BS28" s="11"/>
    </row>
    <row r="29" spans="1:71" x14ac:dyDescent="0.3">
      <c r="A29" s="114" t="s">
        <v>279</v>
      </c>
      <c r="B29" s="114"/>
      <c r="C29" s="115" t="s">
        <v>280</v>
      </c>
      <c r="D29" s="23"/>
      <c r="E29" s="115" t="s">
        <v>230</v>
      </c>
      <c r="F29" s="119" t="s">
        <v>248</v>
      </c>
      <c r="G29" s="115" t="s">
        <v>252</v>
      </c>
      <c r="H29" s="116" t="s">
        <v>36</v>
      </c>
      <c r="I29" s="116" t="s">
        <v>573</v>
      </c>
      <c r="J29" s="12"/>
      <c r="K29" s="13">
        <v>46090</v>
      </c>
      <c r="L29" s="14" t="s">
        <v>28</v>
      </c>
      <c r="M29" s="15">
        <f t="shared" si="1"/>
        <v>31</v>
      </c>
      <c r="N29" s="15">
        <f t="shared" si="2"/>
        <v>19</v>
      </c>
      <c r="O29" s="15">
        <f t="shared" si="3"/>
        <v>18</v>
      </c>
      <c r="P29" s="15">
        <f t="shared" si="4"/>
        <v>0</v>
      </c>
      <c r="Q29" s="15">
        <f t="shared" si="5"/>
        <v>12</v>
      </c>
      <c r="R29" s="15">
        <f t="shared" si="6"/>
        <v>1</v>
      </c>
      <c r="S29" s="15">
        <f t="shared" si="7"/>
        <v>0</v>
      </c>
      <c r="T29" s="15">
        <f t="shared" si="8"/>
        <v>0</v>
      </c>
      <c r="U29" s="15">
        <f t="shared" si="9"/>
        <v>0</v>
      </c>
      <c r="V29" s="16">
        <f t="shared" si="10"/>
        <v>1</v>
      </c>
      <c r="W29" s="15">
        <f t="shared" si="11"/>
        <v>1</v>
      </c>
      <c r="X29" s="17">
        <f t="shared" si="12"/>
        <v>0</v>
      </c>
      <c r="Y29" s="17">
        <f t="shared" si="13"/>
        <v>0</v>
      </c>
      <c r="Z29" s="16">
        <f t="shared" si="14"/>
        <v>1</v>
      </c>
      <c r="AA29" s="224" t="s">
        <v>30</v>
      </c>
      <c r="AB29" s="30" t="s">
        <v>31</v>
      </c>
      <c r="AC29" s="30" t="s">
        <v>31</v>
      </c>
      <c r="AD29" s="223" t="s">
        <v>30</v>
      </c>
      <c r="AE29" s="223" t="s">
        <v>30</v>
      </c>
      <c r="AF29" s="224" t="s">
        <v>30</v>
      </c>
      <c r="AG29" s="224" t="s">
        <v>30</v>
      </c>
      <c r="AH29" s="32" t="s">
        <v>32</v>
      </c>
      <c r="AI29" s="30" t="s">
        <v>31</v>
      </c>
      <c r="AJ29" s="30" t="s">
        <v>31</v>
      </c>
      <c r="AK29" s="224" t="s">
        <v>30</v>
      </c>
      <c r="AL29" s="224" t="s">
        <v>30</v>
      </c>
      <c r="AM29" s="224" t="s">
        <v>30</v>
      </c>
      <c r="AN29" s="224" t="s">
        <v>30</v>
      </c>
      <c r="AO29" s="224" t="s">
        <v>30</v>
      </c>
      <c r="AP29" s="30" t="s">
        <v>31</v>
      </c>
      <c r="AQ29" s="30" t="s">
        <v>31</v>
      </c>
      <c r="AR29" s="223" t="s">
        <v>30</v>
      </c>
      <c r="AS29" s="224" t="s">
        <v>30</v>
      </c>
      <c r="AT29" s="224" t="s">
        <v>30</v>
      </c>
      <c r="AU29" s="224" t="s">
        <v>30</v>
      </c>
      <c r="AV29" s="224" t="s">
        <v>30</v>
      </c>
      <c r="AW29" s="30" t="s">
        <v>31</v>
      </c>
      <c r="AX29" s="30" t="s">
        <v>31</v>
      </c>
      <c r="AY29" s="224" t="s">
        <v>30</v>
      </c>
      <c r="AZ29" s="224" t="s">
        <v>30</v>
      </c>
      <c r="BA29" s="30" t="s">
        <v>31</v>
      </c>
      <c r="BB29" s="30" t="s">
        <v>31</v>
      </c>
      <c r="BC29" s="31" t="s">
        <v>29</v>
      </c>
      <c r="BD29" s="30" t="s">
        <v>31</v>
      </c>
      <c r="BE29" s="30" t="s">
        <v>31</v>
      </c>
      <c r="BF29" s="19"/>
      <c r="BG29" s="20">
        <f t="shared" si="15"/>
        <v>0</v>
      </c>
      <c r="BH29" s="21"/>
      <c r="BJ29" s="22"/>
      <c r="BN29" s="11"/>
      <c r="BS29" s="11"/>
    </row>
    <row r="30" spans="1:71" x14ac:dyDescent="0.3">
      <c r="A30" s="114" t="s">
        <v>281</v>
      </c>
      <c r="B30" s="114"/>
      <c r="C30" s="115" t="s">
        <v>282</v>
      </c>
      <c r="D30" s="23"/>
      <c r="E30" s="115" t="s">
        <v>230</v>
      </c>
      <c r="F30" s="119" t="s">
        <v>248</v>
      </c>
      <c r="G30" s="115" t="s">
        <v>252</v>
      </c>
      <c r="H30" s="116" t="s">
        <v>36</v>
      </c>
      <c r="I30" s="117" t="s">
        <v>683</v>
      </c>
      <c r="J30" s="12"/>
      <c r="K30" s="13">
        <v>46113</v>
      </c>
      <c r="L30" s="14" t="s">
        <v>28</v>
      </c>
      <c r="M30" s="15">
        <f t="shared" si="1"/>
        <v>31</v>
      </c>
      <c r="N30" s="15">
        <f t="shared" si="2"/>
        <v>19</v>
      </c>
      <c r="O30" s="15">
        <f t="shared" si="3"/>
        <v>17</v>
      </c>
      <c r="P30" s="15">
        <f t="shared" si="4"/>
        <v>0</v>
      </c>
      <c r="Q30" s="15">
        <f t="shared" si="5"/>
        <v>12</v>
      </c>
      <c r="R30" s="15">
        <f t="shared" si="6"/>
        <v>2</v>
      </c>
      <c r="S30" s="15">
        <f t="shared" si="7"/>
        <v>0</v>
      </c>
      <c r="T30" s="15">
        <f t="shared" si="8"/>
        <v>1</v>
      </c>
      <c r="U30" s="15">
        <f t="shared" si="9"/>
        <v>0</v>
      </c>
      <c r="V30" s="16">
        <f t="shared" si="10"/>
        <v>2</v>
      </c>
      <c r="W30" s="15">
        <f t="shared" si="11"/>
        <v>9</v>
      </c>
      <c r="X30" s="17">
        <f t="shared" si="12"/>
        <v>0</v>
      </c>
      <c r="Y30" s="17">
        <f t="shared" si="13"/>
        <v>0</v>
      </c>
      <c r="Z30" s="16">
        <f t="shared" si="14"/>
        <v>2</v>
      </c>
      <c r="AA30" s="31" t="s">
        <v>29</v>
      </c>
      <c r="AB30" s="30" t="s">
        <v>31</v>
      </c>
      <c r="AC30" s="30" t="s">
        <v>31</v>
      </c>
      <c r="AD30" s="32" t="s">
        <v>32</v>
      </c>
      <c r="AE30" s="32" t="s">
        <v>215</v>
      </c>
      <c r="AF30" s="223" t="s">
        <v>30</v>
      </c>
      <c r="AG30" s="32" t="s">
        <v>32</v>
      </c>
      <c r="AH30" s="32" t="s">
        <v>32</v>
      </c>
      <c r="AI30" s="30" t="s">
        <v>31</v>
      </c>
      <c r="AJ30" s="30" t="s">
        <v>31</v>
      </c>
      <c r="AK30" s="32" t="s">
        <v>32</v>
      </c>
      <c r="AL30" s="31" t="s">
        <v>29</v>
      </c>
      <c r="AM30" s="32" t="s">
        <v>32</v>
      </c>
      <c r="AN30" s="32" t="s">
        <v>32</v>
      </c>
      <c r="AO30" s="32" t="s">
        <v>32</v>
      </c>
      <c r="AP30" s="30" t="s">
        <v>31</v>
      </c>
      <c r="AQ30" s="30" t="s">
        <v>31</v>
      </c>
      <c r="AR30" s="223" t="s">
        <v>30</v>
      </c>
      <c r="AS30" s="223" t="s">
        <v>30</v>
      </c>
      <c r="AT30" s="223" t="s">
        <v>30</v>
      </c>
      <c r="AU30" s="224" t="s">
        <v>30</v>
      </c>
      <c r="AV30" s="32" t="s">
        <v>32</v>
      </c>
      <c r="AW30" s="30" t="s">
        <v>31</v>
      </c>
      <c r="AX30" s="30" t="s">
        <v>31</v>
      </c>
      <c r="AY30" s="223" t="s">
        <v>30</v>
      </c>
      <c r="AZ30" s="223" t="s">
        <v>30</v>
      </c>
      <c r="BA30" s="30" t="s">
        <v>31</v>
      </c>
      <c r="BB30" s="30" t="s">
        <v>31</v>
      </c>
      <c r="BC30" s="223" t="s">
        <v>30</v>
      </c>
      <c r="BD30" s="30" t="s">
        <v>31</v>
      </c>
      <c r="BE30" s="30" t="s">
        <v>31</v>
      </c>
      <c r="BF30" s="19"/>
      <c r="BG30" s="20">
        <f t="shared" si="15"/>
        <v>0</v>
      </c>
      <c r="BH30" s="21"/>
      <c r="BJ30" s="22"/>
      <c r="BN30" s="11"/>
      <c r="BS30" s="11"/>
    </row>
    <row r="31" spans="1:71" x14ac:dyDescent="0.3">
      <c r="A31" s="114" t="s">
        <v>285</v>
      </c>
      <c r="B31" s="114"/>
      <c r="C31" s="115" t="s">
        <v>286</v>
      </c>
      <c r="D31" s="23"/>
      <c r="E31" s="115" t="s">
        <v>230</v>
      </c>
      <c r="F31" s="119" t="s">
        <v>248</v>
      </c>
      <c r="G31" s="115" t="s">
        <v>252</v>
      </c>
      <c r="H31" s="116" t="s">
        <v>36</v>
      </c>
      <c r="I31" s="117" t="s">
        <v>685</v>
      </c>
      <c r="J31" s="12"/>
      <c r="K31" s="13">
        <v>46113</v>
      </c>
      <c r="L31" s="14" t="s">
        <v>28</v>
      </c>
      <c r="M31" s="15">
        <f t="shared" si="1"/>
        <v>31</v>
      </c>
      <c r="N31" s="15">
        <f t="shared" si="2"/>
        <v>19</v>
      </c>
      <c r="O31" s="15">
        <f t="shared" si="3"/>
        <v>19</v>
      </c>
      <c r="P31" s="15">
        <f t="shared" si="4"/>
        <v>0</v>
      </c>
      <c r="Q31" s="15">
        <f t="shared" si="5"/>
        <v>12</v>
      </c>
      <c r="R31" s="15">
        <f t="shared" si="6"/>
        <v>0</v>
      </c>
      <c r="S31" s="15">
        <f t="shared" si="7"/>
        <v>0</v>
      </c>
      <c r="T31" s="15">
        <f t="shared" si="8"/>
        <v>5</v>
      </c>
      <c r="U31" s="15">
        <f t="shared" si="9"/>
        <v>0</v>
      </c>
      <c r="V31" s="16">
        <f t="shared" si="10"/>
        <v>0</v>
      </c>
      <c r="W31" s="15">
        <f t="shared" si="11"/>
        <v>0</v>
      </c>
      <c r="X31" s="17">
        <f t="shared" si="12"/>
        <v>0</v>
      </c>
      <c r="Y31" s="17">
        <f t="shared" si="13"/>
        <v>0</v>
      </c>
      <c r="Z31" s="16">
        <f t="shared" si="14"/>
        <v>0</v>
      </c>
      <c r="AA31" s="32" t="s">
        <v>33</v>
      </c>
      <c r="AB31" s="30" t="s">
        <v>31</v>
      </c>
      <c r="AC31" s="30" t="s">
        <v>31</v>
      </c>
      <c r="AD31" s="223" t="s">
        <v>30</v>
      </c>
      <c r="AE31" s="223" t="s">
        <v>30</v>
      </c>
      <c r="AF31" s="32" t="s">
        <v>33</v>
      </c>
      <c r="AG31" s="224" t="s">
        <v>30</v>
      </c>
      <c r="AH31" s="224" t="s">
        <v>30</v>
      </c>
      <c r="AI31" s="30" t="s">
        <v>31</v>
      </c>
      <c r="AJ31" s="30" t="s">
        <v>31</v>
      </c>
      <c r="AK31" s="223" t="s">
        <v>30</v>
      </c>
      <c r="AL31" s="224" t="s">
        <v>30</v>
      </c>
      <c r="AM31" s="224" t="s">
        <v>30</v>
      </c>
      <c r="AN31" s="224" t="s">
        <v>30</v>
      </c>
      <c r="AO31" s="32" t="s">
        <v>33</v>
      </c>
      <c r="AP31" s="30" t="s">
        <v>31</v>
      </c>
      <c r="AQ31" s="30" t="s">
        <v>31</v>
      </c>
      <c r="AR31" s="32" t="s">
        <v>33</v>
      </c>
      <c r="AS31" s="224" t="s">
        <v>30</v>
      </c>
      <c r="AT31" s="224" t="s">
        <v>30</v>
      </c>
      <c r="AU31" s="224" t="s">
        <v>30</v>
      </c>
      <c r="AV31" s="224" t="s">
        <v>30</v>
      </c>
      <c r="AW31" s="30" t="s">
        <v>31</v>
      </c>
      <c r="AX31" s="30" t="s">
        <v>31</v>
      </c>
      <c r="AY31" s="224" t="s">
        <v>30</v>
      </c>
      <c r="AZ31" s="32" t="s">
        <v>33</v>
      </c>
      <c r="BA31" s="30" t="s">
        <v>31</v>
      </c>
      <c r="BB31" s="30" t="s">
        <v>31</v>
      </c>
      <c r="BC31" s="223" t="s">
        <v>30</v>
      </c>
      <c r="BD31" s="30" t="s">
        <v>31</v>
      </c>
      <c r="BE31" s="30" t="s">
        <v>31</v>
      </c>
      <c r="BF31" s="19"/>
      <c r="BG31" s="20">
        <f t="shared" si="15"/>
        <v>0</v>
      </c>
      <c r="BH31" s="21"/>
      <c r="BJ31" s="22"/>
      <c r="BN31" s="11"/>
      <c r="BS31" s="11"/>
    </row>
    <row r="32" spans="1:71" x14ac:dyDescent="0.3">
      <c r="A32" s="114" t="s">
        <v>291</v>
      </c>
      <c r="B32" s="114"/>
      <c r="C32" s="115" t="s">
        <v>37</v>
      </c>
      <c r="D32" s="115"/>
      <c r="E32" s="115" t="s">
        <v>230</v>
      </c>
      <c r="F32" s="115" t="s">
        <v>292</v>
      </c>
      <c r="G32" s="115" t="s">
        <v>293</v>
      </c>
      <c r="H32" s="116" t="s">
        <v>36</v>
      </c>
      <c r="I32" s="117" t="s">
        <v>687</v>
      </c>
      <c r="J32" s="12" t="s">
        <v>35</v>
      </c>
      <c r="K32" s="13">
        <v>45986</v>
      </c>
      <c r="L32" s="14" t="s">
        <v>28</v>
      </c>
      <c r="M32" s="15">
        <f t="shared" si="1"/>
        <v>31</v>
      </c>
      <c r="N32" s="15">
        <f t="shared" si="2"/>
        <v>20</v>
      </c>
      <c r="O32" s="15">
        <f t="shared" si="3"/>
        <v>20</v>
      </c>
      <c r="P32" s="15">
        <f t="shared" si="4"/>
        <v>0</v>
      </c>
      <c r="Q32" s="15">
        <f t="shared" si="5"/>
        <v>11</v>
      </c>
      <c r="R32" s="15">
        <f t="shared" si="6"/>
        <v>0</v>
      </c>
      <c r="S32" s="15">
        <f t="shared" si="7"/>
        <v>0</v>
      </c>
      <c r="T32" s="15">
        <f t="shared" si="8"/>
        <v>0</v>
      </c>
      <c r="U32" s="15">
        <f t="shared" si="9"/>
        <v>0</v>
      </c>
      <c r="V32" s="16">
        <f t="shared" si="10"/>
        <v>0</v>
      </c>
      <c r="W32" s="15">
        <f t="shared" si="11"/>
        <v>0</v>
      </c>
      <c r="X32" s="17">
        <f t="shared" si="12"/>
        <v>0</v>
      </c>
      <c r="Y32" s="17">
        <f t="shared" si="13"/>
        <v>0</v>
      </c>
      <c r="Z32" s="16">
        <f t="shared" si="14"/>
        <v>0</v>
      </c>
      <c r="AA32" s="224" t="s">
        <v>30</v>
      </c>
      <c r="AB32" s="30" t="s">
        <v>31</v>
      </c>
      <c r="AC32" s="30" t="s">
        <v>31</v>
      </c>
      <c r="AD32" s="224" t="s">
        <v>30</v>
      </c>
      <c r="AE32" s="224" t="s">
        <v>30</v>
      </c>
      <c r="AF32" s="224" t="s">
        <v>30</v>
      </c>
      <c r="AG32" s="224" t="s">
        <v>30</v>
      </c>
      <c r="AH32" s="224" t="s">
        <v>30</v>
      </c>
      <c r="AI32" s="30" t="s">
        <v>31</v>
      </c>
      <c r="AJ32" s="30" t="s">
        <v>31</v>
      </c>
      <c r="AK32" s="224" t="s">
        <v>30</v>
      </c>
      <c r="AL32" s="224" t="s">
        <v>30</v>
      </c>
      <c r="AM32" s="224" t="s">
        <v>30</v>
      </c>
      <c r="AN32" s="224" t="s">
        <v>30</v>
      </c>
      <c r="AO32" s="224" t="s">
        <v>30</v>
      </c>
      <c r="AP32" s="30" t="s">
        <v>31</v>
      </c>
      <c r="AQ32" s="30" t="s">
        <v>31</v>
      </c>
      <c r="AR32" s="224" t="s">
        <v>30</v>
      </c>
      <c r="AS32" s="224" t="s">
        <v>30</v>
      </c>
      <c r="AT32" s="224" t="s">
        <v>30</v>
      </c>
      <c r="AU32" s="224" t="s">
        <v>30</v>
      </c>
      <c r="AV32" s="224" t="s">
        <v>30</v>
      </c>
      <c r="AW32" s="30" t="s">
        <v>31</v>
      </c>
      <c r="AX32" s="30" t="s">
        <v>31</v>
      </c>
      <c r="AY32" s="224" t="s">
        <v>30</v>
      </c>
      <c r="AZ32" s="224" t="s">
        <v>30</v>
      </c>
      <c r="BA32" s="224" t="s">
        <v>30</v>
      </c>
      <c r="BB32" s="224" t="s">
        <v>30</v>
      </c>
      <c r="BC32" s="30" t="s">
        <v>31</v>
      </c>
      <c r="BD32" s="30" t="s">
        <v>31</v>
      </c>
      <c r="BE32" s="30" t="s">
        <v>31</v>
      </c>
      <c r="BF32" s="19"/>
      <c r="BG32" s="20">
        <f t="shared" si="15"/>
        <v>0</v>
      </c>
      <c r="BH32" s="21"/>
      <c r="BJ32" s="22"/>
      <c r="BN32" s="11"/>
      <c r="BS32" s="11"/>
    </row>
    <row r="33" spans="1:71" x14ac:dyDescent="0.3">
      <c r="A33" s="110" t="s">
        <v>294</v>
      </c>
      <c r="B33" s="110">
        <v>7502</v>
      </c>
      <c r="C33" s="119" t="s">
        <v>295</v>
      </c>
      <c r="D33" s="23"/>
      <c r="E33" s="115" t="s">
        <v>296</v>
      </c>
      <c r="F33" s="115" t="s">
        <v>37</v>
      </c>
      <c r="G33" s="115" t="s">
        <v>297</v>
      </c>
      <c r="H33" s="116" t="s">
        <v>36</v>
      </c>
      <c r="I33" s="117" t="s">
        <v>298</v>
      </c>
      <c r="J33" s="12" t="s">
        <v>35</v>
      </c>
      <c r="K33" s="24">
        <v>45698</v>
      </c>
      <c r="L33" s="14" t="s">
        <v>28</v>
      </c>
      <c r="M33" s="15">
        <f t="shared" si="1"/>
        <v>31</v>
      </c>
      <c r="N33" s="15">
        <f t="shared" si="2"/>
        <v>18</v>
      </c>
      <c r="O33" s="15">
        <f t="shared" si="3"/>
        <v>17</v>
      </c>
      <c r="P33" s="15">
        <f t="shared" si="4"/>
        <v>0</v>
      </c>
      <c r="Q33" s="15">
        <f t="shared" si="5"/>
        <v>13</v>
      </c>
      <c r="R33" s="15">
        <f t="shared" si="6"/>
        <v>1</v>
      </c>
      <c r="S33" s="15">
        <f t="shared" si="7"/>
        <v>1</v>
      </c>
      <c r="T33" s="15">
        <f t="shared" si="8"/>
        <v>1</v>
      </c>
      <c r="U33" s="15">
        <f t="shared" si="9"/>
        <v>0</v>
      </c>
      <c r="V33" s="16">
        <f t="shared" si="10"/>
        <v>0</v>
      </c>
      <c r="W33" s="15">
        <f t="shared" si="11"/>
        <v>4</v>
      </c>
      <c r="X33" s="17">
        <f t="shared" si="12"/>
        <v>0</v>
      </c>
      <c r="Y33" s="17">
        <f t="shared" si="13"/>
        <v>0</v>
      </c>
      <c r="Z33" s="16">
        <f t="shared" si="14"/>
        <v>1</v>
      </c>
      <c r="AA33" s="32" t="s">
        <v>32</v>
      </c>
      <c r="AB33" s="30" t="s">
        <v>31</v>
      </c>
      <c r="AC33" s="30" t="s">
        <v>31</v>
      </c>
      <c r="AD33" s="224" t="s">
        <v>30</v>
      </c>
      <c r="AE33" s="32" t="s">
        <v>33</v>
      </c>
      <c r="AF33" s="223" t="s">
        <v>30</v>
      </c>
      <c r="AG33" s="224" t="s">
        <v>30</v>
      </c>
      <c r="AH33" s="224" t="s">
        <v>30</v>
      </c>
      <c r="AI33" s="30" t="s">
        <v>31</v>
      </c>
      <c r="AJ33" s="30" t="s">
        <v>31</v>
      </c>
      <c r="AK33" s="224" t="s">
        <v>30</v>
      </c>
      <c r="AL33" s="224" t="s">
        <v>30</v>
      </c>
      <c r="AM33" s="32" t="s">
        <v>32</v>
      </c>
      <c r="AN33" s="223" t="s">
        <v>30</v>
      </c>
      <c r="AO33" s="224" t="s">
        <v>30</v>
      </c>
      <c r="AP33" s="30" t="s">
        <v>31</v>
      </c>
      <c r="AQ33" s="30" t="s">
        <v>31</v>
      </c>
      <c r="AR33" s="224" t="s">
        <v>30</v>
      </c>
      <c r="AS33" s="32" t="s">
        <v>32</v>
      </c>
      <c r="AT33" s="224" t="s">
        <v>30</v>
      </c>
      <c r="AU33" s="224" t="s">
        <v>30</v>
      </c>
      <c r="AV33" s="32" t="s">
        <v>32</v>
      </c>
      <c r="AW33" s="30" t="s">
        <v>31</v>
      </c>
      <c r="AX33" s="30" t="s">
        <v>31</v>
      </c>
      <c r="AY33" s="224" t="s">
        <v>30</v>
      </c>
      <c r="AZ33" s="30" t="s">
        <v>31</v>
      </c>
      <c r="BA33" s="30" t="s">
        <v>31</v>
      </c>
      <c r="BB33" s="30" t="s">
        <v>31</v>
      </c>
      <c r="BC33" s="32" t="s">
        <v>123</v>
      </c>
      <c r="BD33" s="30" t="s">
        <v>31</v>
      </c>
      <c r="BE33" s="30" t="s">
        <v>31</v>
      </c>
      <c r="BF33" s="19"/>
      <c r="BG33" s="20">
        <f t="shared" si="15"/>
        <v>0</v>
      </c>
      <c r="BH33" s="21"/>
      <c r="BJ33" s="22"/>
      <c r="BN33" s="11"/>
      <c r="BS33" s="11"/>
    </row>
    <row r="34" spans="1:71" ht="13.8" customHeight="1" x14ac:dyDescent="0.3">
      <c r="A34" s="110" t="s">
        <v>299</v>
      </c>
      <c r="B34" s="110">
        <v>4210</v>
      </c>
      <c r="C34" s="119" t="s">
        <v>300</v>
      </c>
      <c r="D34" s="23"/>
      <c r="E34" s="115" t="s">
        <v>296</v>
      </c>
      <c r="F34" s="119" t="s">
        <v>37</v>
      </c>
      <c r="G34" s="115" t="s">
        <v>297</v>
      </c>
      <c r="H34" s="116" t="s">
        <v>36</v>
      </c>
      <c r="I34" s="116" t="s">
        <v>301</v>
      </c>
      <c r="J34" s="12" t="s">
        <v>35</v>
      </c>
      <c r="K34" s="24">
        <v>46013</v>
      </c>
      <c r="L34" s="14" t="s">
        <v>28</v>
      </c>
      <c r="M34" s="15">
        <f t="shared" si="1"/>
        <v>31</v>
      </c>
      <c r="N34" s="15">
        <f t="shared" si="2"/>
        <v>19</v>
      </c>
      <c r="O34" s="15">
        <f t="shared" si="3"/>
        <v>18</v>
      </c>
      <c r="P34" s="15">
        <f t="shared" si="4"/>
        <v>0</v>
      </c>
      <c r="Q34" s="15">
        <f t="shared" si="5"/>
        <v>12</v>
      </c>
      <c r="R34" s="15">
        <f t="shared" si="6"/>
        <v>1</v>
      </c>
      <c r="S34" s="15">
        <f t="shared" si="7"/>
        <v>1</v>
      </c>
      <c r="T34" s="15">
        <f t="shared" si="8"/>
        <v>0</v>
      </c>
      <c r="U34" s="15">
        <f t="shared" si="9"/>
        <v>0</v>
      </c>
      <c r="V34" s="16">
        <f t="shared" si="10"/>
        <v>0</v>
      </c>
      <c r="W34" s="15">
        <f t="shared" si="11"/>
        <v>3</v>
      </c>
      <c r="X34" s="17">
        <f t="shared" si="12"/>
        <v>0</v>
      </c>
      <c r="Y34" s="17">
        <f t="shared" si="13"/>
        <v>0</v>
      </c>
      <c r="Z34" s="16">
        <f t="shared" si="14"/>
        <v>1</v>
      </c>
      <c r="AA34" s="32" t="s">
        <v>32</v>
      </c>
      <c r="AB34" s="30" t="s">
        <v>31</v>
      </c>
      <c r="AC34" s="30" t="s">
        <v>31</v>
      </c>
      <c r="AD34" s="224" t="s">
        <v>30</v>
      </c>
      <c r="AE34" s="223" t="s">
        <v>30</v>
      </c>
      <c r="AF34" s="223" t="s">
        <v>30</v>
      </c>
      <c r="AG34" s="224" t="s">
        <v>30</v>
      </c>
      <c r="AH34" s="224" t="s">
        <v>30</v>
      </c>
      <c r="AI34" s="30" t="s">
        <v>31</v>
      </c>
      <c r="AJ34" s="30" t="s">
        <v>31</v>
      </c>
      <c r="AK34" s="223" t="s">
        <v>30</v>
      </c>
      <c r="AL34" s="224" t="s">
        <v>30</v>
      </c>
      <c r="AM34" s="32" t="s">
        <v>32</v>
      </c>
      <c r="AN34" s="223" t="s">
        <v>30</v>
      </c>
      <c r="AO34" s="224" t="s">
        <v>30</v>
      </c>
      <c r="AP34" s="30" t="s">
        <v>31</v>
      </c>
      <c r="AQ34" s="30" t="s">
        <v>31</v>
      </c>
      <c r="AR34" s="223" t="s">
        <v>30</v>
      </c>
      <c r="AS34" s="32" t="s">
        <v>32</v>
      </c>
      <c r="AT34" s="224" t="s">
        <v>30</v>
      </c>
      <c r="AU34" s="224" t="s">
        <v>30</v>
      </c>
      <c r="AV34" s="224" t="s">
        <v>30</v>
      </c>
      <c r="AW34" s="30" t="s">
        <v>31</v>
      </c>
      <c r="AX34" s="30" t="s">
        <v>31</v>
      </c>
      <c r="AY34" s="223" t="s">
        <v>30</v>
      </c>
      <c r="AZ34" s="32" t="s">
        <v>123</v>
      </c>
      <c r="BA34" s="30" t="s">
        <v>31</v>
      </c>
      <c r="BB34" s="30" t="s">
        <v>31</v>
      </c>
      <c r="BC34" s="224" t="s">
        <v>30</v>
      </c>
      <c r="BD34" s="30" t="s">
        <v>31</v>
      </c>
      <c r="BE34" s="30" t="s">
        <v>31</v>
      </c>
      <c r="BF34" s="19"/>
      <c r="BG34" s="20">
        <f t="shared" si="15"/>
        <v>0</v>
      </c>
      <c r="BH34" s="21"/>
      <c r="BJ34" s="22"/>
      <c r="BS34" s="11"/>
    </row>
    <row r="35" spans="1:71" x14ac:dyDescent="0.3">
      <c r="A35" s="25" t="s">
        <v>302</v>
      </c>
      <c r="B35" s="25">
        <v>4067</v>
      </c>
      <c r="C35" s="26" t="s">
        <v>303</v>
      </c>
      <c r="D35" s="27"/>
      <c r="E35" s="28" t="s">
        <v>38</v>
      </c>
      <c r="F35" s="28" t="s">
        <v>37</v>
      </c>
      <c r="G35" s="28" t="s">
        <v>304</v>
      </c>
      <c r="H35" s="29" t="s">
        <v>36</v>
      </c>
      <c r="I35" s="29" t="s">
        <v>305</v>
      </c>
      <c r="J35" s="12" t="s">
        <v>39</v>
      </c>
      <c r="K35" s="24">
        <v>45003</v>
      </c>
      <c r="L35" s="14" t="s">
        <v>28</v>
      </c>
      <c r="M35" s="15">
        <f t="shared" si="1"/>
        <v>31</v>
      </c>
      <c r="N35" s="15">
        <f t="shared" si="2"/>
        <v>21</v>
      </c>
      <c r="O35" s="15">
        <f t="shared" si="3"/>
        <v>21</v>
      </c>
      <c r="P35" s="15">
        <f t="shared" si="4"/>
        <v>0</v>
      </c>
      <c r="Q35" s="15">
        <f t="shared" si="5"/>
        <v>10</v>
      </c>
      <c r="R35" s="15">
        <f t="shared" si="6"/>
        <v>0</v>
      </c>
      <c r="S35" s="15">
        <f t="shared" si="7"/>
        <v>0</v>
      </c>
      <c r="T35" s="15">
        <f t="shared" si="8"/>
        <v>0</v>
      </c>
      <c r="U35" s="15">
        <f t="shared" si="9"/>
        <v>0</v>
      </c>
      <c r="V35" s="16">
        <f t="shared" si="10"/>
        <v>0</v>
      </c>
      <c r="W35" s="15">
        <f t="shared" si="11"/>
        <v>0</v>
      </c>
      <c r="X35" s="17">
        <f t="shared" si="12"/>
        <v>0</v>
      </c>
      <c r="Y35" s="17">
        <f t="shared" si="13"/>
        <v>0</v>
      </c>
      <c r="Z35" s="16">
        <f t="shared" si="14"/>
        <v>0</v>
      </c>
      <c r="AA35" s="224" t="s">
        <v>30</v>
      </c>
      <c r="AB35" s="224" t="s">
        <v>30</v>
      </c>
      <c r="AC35" s="30" t="s">
        <v>31</v>
      </c>
      <c r="AD35" s="224" t="s">
        <v>30</v>
      </c>
      <c r="AE35" s="223" t="s">
        <v>30</v>
      </c>
      <c r="AF35" s="224" t="s">
        <v>30</v>
      </c>
      <c r="AG35" s="30" t="s">
        <v>31</v>
      </c>
      <c r="AH35" s="32" t="s">
        <v>30</v>
      </c>
      <c r="AI35" s="224" t="s">
        <v>30</v>
      </c>
      <c r="AJ35" s="30" t="s">
        <v>31</v>
      </c>
      <c r="AK35" s="224" t="s">
        <v>30</v>
      </c>
      <c r="AL35" s="224" t="s">
        <v>30</v>
      </c>
      <c r="AM35" s="224" t="s">
        <v>30</v>
      </c>
      <c r="AN35" s="30" t="s">
        <v>31</v>
      </c>
      <c r="AO35" s="224" t="s">
        <v>30</v>
      </c>
      <c r="AP35" s="223" t="s">
        <v>30</v>
      </c>
      <c r="AQ35" s="30" t="s">
        <v>31</v>
      </c>
      <c r="AR35" s="224" t="s">
        <v>30</v>
      </c>
      <c r="AS35" s="224" t="s">
        <v>30</v>
      </c>
      <c r="AT35" s="224" t="s">
        <v>30</v>
      </c>
      <c r="AU35" s="30" t="s">
        <v>31</v>
      </c>
      <c r="AV35" s="32" t="s">
        <v>30</v>
      </c>
      <c r="AW35" s="224" t="s">
        <v>30</v>
      </c>
      <c r="AX35" s="30" t="s">
        <v>31</v>
      </c>
      <c r="AY35" s="224" t="s">
        <v>30</v>
      </c>
      <c r="AZ35" s="223" t="s">
        <v>30</v>
      </c>
      <c r="BA35" s="30" t="s">
        <v>31</v>
      </c>
      <c r="BB35" s="30" t="s">
        <v>31</v>
      </c>
      <c r="BC35" s="32" t="s">
        <v>30</v>
      </c>
      <c r="BD35" s="223" t="s">
        <v>30</v>
      </c>
      <c r="BE35" s="30" t="s">
        <v>31</v>
      </c>
      <c r="BF35" s="19"/>
      <c r="BG35" s="20">
        <f t="shared" si="15"/>
        <v>0</v>
      </c>
      <c r="BH35" s="21"/>
      <c r="BJ35" s="22"/>
      <c r="BN35" s="11"/>
      <c r="BS35" s="11"/>
    </row>
    <row r="36" spans="1:71" x14ac:dyDescent="0.3">
      <c r="A36" s="25" t="s">
        <v>40</v>
      </c>
      <c r="B36" s="25"/>
      <c r="C36" s="26" t="s">
        <v>41</v>
      </c>
      <c r="D36" s="27"/>
      <c r="E36" s="28" t="s">
        <v>38</v>
      </c>
      <c r="F36" s="28" t="s">
        <v>37</v>
      </c>
      <c r="G36" s="28" t="s">
        <v>42</v>
      </c>
      <c r="H36" s="29" t="s">
        <v>36</v>
      </c>
      <c r="I36" s="29" t="s">
        <v>43</v>
      </c>
      <c r="J36" s="12" t="s">
        <v>39</v>
      </c>
      <c r="K36" s="24">
        <v>45846</v>
      </c>
      <c r="L36" s="14" t="s">
        <v>28</v>
      </c>
      <c r="M36" s="15">
        <f t="shared" si="1"/>
        <v>31</v>
      </c>
      <c r="N36" s="15">
        <f t="shared" si="2"/>
        <v>20</v>
      </c>
      <c r="O36" s="15">
        <f t="shared" si="3"/>
        <v>19</v>
      </c>
      <c r="P36" s="15">
        <f t="shared" si="4"/>
        <v>0</v>
      </c>
      <c r="Q36" s="15">
        <f t="shared" si="5"/>
        <v>11</v>
      </c>
      <c r="R36" s="15">
        <f t="shared" si="6"/>
        <v>1</v>
      </c>
      <c r="S36" s="15">
        <f t="shared" si="7"/>
        <v>1</v>
      </c>
      <c r="T36" s="15">
        <f t="shared" si="8"/>
        <v>0</v>
      </c>
      <c r="U36" s="15">
        <f t="shared" si="9"/>
        <v>0</v>
      </c>
      <c r="V36" s="16">
        <f t="shared" si="10"/>
        <v>0</v>
      </c>
      <c r="W36" s="15">
        <f t="shared" si="11"/>
        <v>0</v>
      </c>
      <c r="X36" s="17">
        <f t="shared" si="12"/>
        <v>0</v>
      </c>
      <c r="Y36" s="17">
        <f t="shared" si="13"/>
        <v>0</v>
      </c>
      <c r="Z36" s="16">
        <f t="shared" si="14"/>
        <v>1</v>
      </c>
      <c r="AA36" s="30" t="s">
        <v>31</v>
      </c>
      <c r="AB36" s="30" t="s">
        <v>31</v>
      </c>
      <c r="AC36" s="223" t="s">
        <v>30</v>
      </c>
      <c r="AD36" s="224" t="s">
        <v>30</v>
      </c>
      <c r="AE36" s="223" t="s">
        <v>30</v>
      </c>
      <c r="AF36" s="223" t="s">
        <v>30</v>
      </c>
      <c r="AG36" s="224" t="s">
        <v>30</v>
      </c>
      <c r="AH36" s="30" t="s">
        <v>31</v>
      </c>
      <c r="AI36" s="30" t="s">
        <v>31</v>
      </c>
      <c r="AJ36" s="224" t="s">
        <v>30</v>
      </c>
      <c r="AK36" s="224" t="s">
        <v>30</v>
      </c>
      <c r="AL36" s="123" t="s">
        <v>127</v>
      </c>
      <c r="AM36" s="30" t="s">
        <v>31</v>
      </c>
      <c r="AN36" s="223" t="s">
        <v>30</v>
      </c>
      <c r="AO36" s="30" t="s">
        <v>31</v>
      </c>
      <c r="AP36" s="224" t="s">
        <v>30</v>
      </c>
      <c r="AQ36" s="224" t="s">
        <v>30</v>
      </c>
      <c r="AR36" s="224" t="s">
        <v>30</v>
      </c>
      <c r="AS36" s="224" t="s">
        <v>30</v>
      </c>
      <c r="AT36" s="224" t="s">
        <v>30</v>
      </c>
      <c r="AU36" s="224" t="s">
        <v>30</v>
      </c>
      <c r="AV36" s="30" t="s">
        <v>31</v>
      </c>
      <c r="AW36" s="30" t="s">
        <v>31</v>
      </c>
      <c r="AX36" s="224" t="s">
        <v>30</v>
      </c>
      <c r="AY36" s="224" t="s">
        <v>30</v>
      </c>
      <c r="AZ36" s="223" t="s">
        <v>30</v>
      </c>
      <c r="BA36" s="30" t="s">
        <v>31</v>
      </c>
      <c r="BB36" s="30" t="s">
        <v>31</v>
      </c>
      <c r="BC36" s="32" t="s">
        <v>30</v>
      </c>
      <c r="BD36" s="30" t="s">
        <v>31</v>
      </c>
      <c r="BE36" s="223" t="s">
        <v>30</v>
      </c>
      <c r="BF36" s="19"/>
      <c r="BG36" s="20">
        <f t="shared" si="15"/>
        <v>0</v>
      </c>
      <c r="BH36" s="21"/>
      <c r="BJ36" s="22"/>
      <c r="BN36" s="11"/>
      <c r="BS36" s="11"/>
    </row>
    <row r="37" spans="1:71" x14ac:dyDescent="0.3">
      <c r="A37" s="25" t="s">
        <v>44</v>
      </c>
      <c r="B37" s="25">
        <v>4172</v>
      </c>
      <c r="C37" s="26" t="s">
        <v>45</v>
      </c>
      <c r="D37" s="23"/>
      <c r="E37" s="28" t="s">
        <v>38</v>
      </c>
      <c r="F37" s="28" t="s">
        <v>37</v>
      </c>
      <c r="G37" s="28" t="s">
        <v>42</v>
      </c>
      <c r="H37" s="29" t="s">
        <v>36</v>
      </c>
      <c r="I37" s="29" t="s">
        <v>46</v>
      </c>
      <c r="J37" s="12" t="s">
        <v>47</v>
      </c>
      <c r="K37" s="13">
        <v>45840</v>
      </c>
      <c r="L37" s="14" t="s">
        <v>28</v>
      </c>
      <c r="M37" s="15">
        <f t="shared" si="1"/>
        <v>31</v>
      </c>
      <c r="N37" s="15">
        <f t="shared" si="2"/>
        <v>19</v>
      </c>
      <c r="O37" s="15">
        <f t="shared" si="3"/>
        <v>19</v>
      </c>
      <c r="P37" s="15">
        <f t="shared" si="4"/>
        <v>0</v>
      </c>
      <c r="Q37" s="15">
        <f t="shared" si="5"/>
        <v>11</v>
      </c>
      <c r="R37" s="15">
        <f t="shared" si="6"/>
        <v>0</v>
      </c>
      <c r="S37" s="15">
        <f t="shared" si="7"/>
        <v>1</v>
      </c>
      <c r="T37" s="15">
        <f t="shared" si="8"/>
        <v>0</v>
      </c>
      <c r="U37" s="15">
        <f t="shared" si="9"/>
        <v>1</v>
      </c>
      <c r="V37" s="16">
        <f t="shared" si="10"/>
        <v>0</v>
      </c>
      <c r="W37" s="15">
        <f t="shared" si="11"/>
        <v>0</v>
      </c>
      <c r="X37" s="17">
        <f t="shared" si="12"/>
        <v>0</v>
      </c>
      <c r="Y37" s="17">
        <f t="shared" si="13"/>
        <v>0</v>
      </c>
      <c r="Z37" s="16">
        <f t="shared" si="14"/>
        <v>1</v>
      </c>
      <c r="AA37" s="224" t="s">
        <v>30</v>
      </c>
      <c r="AB37" s="30" t="s">
        <v>31</v>
      </c>
      <c r="AC37" s="30" t="s">
        <v>31</v>
      </c>
      <c r="AD37" s="223" t="s">
        <v>30</v>
      </c>
      <c r="AE37" s="223" t="s">
        <v>30</v>
      </c>
      <c r="AF37" s="123" t="s">
        <v>113</v>
      </c>
      <c r="AG37" s="224" t="s">
        <v>30</v>
      </c>
      <c r="AH37" s="224" t="s">
        <v>30</v>
      </c>
      <c r="AI37" s="30" t="s">
        <v>31</v>
      </c>
      <c r="AJ37" s="30" t="s">
        <v>31</v>
      </c>
      <c r="AK37" s="224" t="s">
        <v>30</v>
      </c>
      <c r="AL37" s="224" t="s">
        <v>30</v>
      </c>
      <c r="AM37" s="224" t="s">
        <v>30</v>
      </c>
      <c r="AN37" s="224" t="s">
        <v>30</v>
      </c>
      <c r="AO37" s="224" t="s">
        <v>30</v>
      </c>
      <c r="AP37" s="30" t="s">
        <v>31</v>
      </c>
      <c r="AQ37" s="30" t="s">
        <v>31</v>
      </c>
      <c r="AR37" s="224" t="s">
        <v>30</v>
      </c>
      <c r="AS37" s="224" t="s">
        <v>30</v>
      </c>
      <c r="AT37" s="224" t="s">
        <v>30</v>
      </c>
      <c r="AU37" s="224" t="s">
        <v>30</v>
      </c>
      <c r="AV37" s="224" t="s">
        <v>30</v>
      </c>
      <c r="AW37" s="30" t="s">
        <v>31</v>
      </c>
      <c r="AX37" s="30" t="s">
        <v>31</v>
      </c>
      <c r="AY37" s="224" t="s">
        <v>30</v>
      </c>
      <c r="AZ37" s="224" t="s">
        <v>30</v>
      </c>
      <c r="BA37" s="30" t="s">
        <v>31</v>
      </c>
      <c r="BB37" s="224" t="s">
        <v>30</v>
      </c>
      <c r="BC37" s="30" t="s">
        <v>31</v>
      </c>
      <c r="BD37" s="223" t="s">
        <v>30</v>
      </c>
      <c r="BE37" s="30" t="s">
        <v>31</v>
      </c>
      <c r="BF37" s="19"/>
      <c r="BG37" s="20">
        <f t="shared" si="15"/>
        <v>0</v>
      </c>
      <c r="BH37" s="21"/>
      <c r="BJ37" s="22"/>
      <c r="BN37" s="11"/>
      <c r="BS37" s="11"/>
    </row>
    <row r="38" spans="1:71" x14ac:dyDescent="0.3">
      <c r="A38" s="25" t="s">
        <v>48</v>
      </c>
      <c r="B38" s="25"/>
      <c r="C38" s="26" t="s">
        <v>49</v>
      </c>
      <c r="D38" s="23"/>
      <c r="E38" s="28" t="s">
        <v>38</v>
      </c>
      <c r="F38" s="28" t="s">
        <v>37</v>
      </c>
      <c r="G38" s="28" t="s">
        <v>42</v>
      </c>
      <c r="H38" s="29" t="s">
        <v>36</v>
      </c>
      <c r="I38" s="29" t="s">
        <v>306</v>
      </c>
      <c r="J38" s="12" t="s">
        <v>39</v>
      </c>
      <c r="K38" s="13">
        <v>45964</v>
      </c>
      <c r="L38" s="14" t="s">
        <v>28</v>
      </c>
      <c r="M38" s="15">
        <f t="shared" si="1"/>
        <v>31</v>
      </c>
      <c r="N38" s="15">
        <f t="shared" si="2"/>
        <v>20</v>
      </c>
      <c r="O38" s="15">
        <f t="shared" si="3"/>
        <v>19</v>
      </c>
      <c r="P38" s="15">
        <f t="shared" si="4"/>
        <v>2</v>
      </c>
      <c r="Q38" s="15">
        <f t="shared" si="5"/>
        <v>9</v>
      </c>
      <c r="R38" s="15">
        <f t="shared" si="6"/>
        <v>1</v>
      </c>
      <c r="S38" s="15">
        <f t="shared" si="7"/>
        <v>1</v>
      </c>
      <c r="T38" s="15">
        <f t="shared" si="8"/>
        <v>0</v>
      </c>
      <c r="U38" s="15">
        <f t="shared" si="9"/>
        <v>2</v>
      </c>
      <c r="V38" s="16">
        <f t="shared" si="10"/>
        <v>0</v>
      </c>
      <c r="W38" s="15">
        <f t="shared" si="11"/>
        <v>0</v>
      </c>
      <c r="X38" s="17">
        <f t="shared" si="12"/>
        <v>0</v>
      </c>
      <c r="Y38" s="17">
        <f t="shared" si="13"/>
        <v>0</v>
      </c>
      <c r="Z38" s="16">
        <f t="shared" si="14"/>
        <v>3</v>
      </c>
      <c r="AA38" s="224" t="s">
        <v>30</v>
      </c>
      <c r="AB38" s="224" t="s">
        <v>30</v>
      </c>
      <c r="AC38" s="30" t="s">
        <v>31</v>
      </c>
      <c r="AD38" s="223" t="s">
        <v>30</v>
      </c>
      <c r="AE38" s="123" t="s">
        <v>127</v>
      </c>
      <c r="AF38" s="223" t="s">
        <v>30</v>
      </c>
      <c r="AG38" s="30" t="s">
        <v>31</v>
      </c>
      <c r="AH38" s="224" t="s">
        <v>30</v>
      </c>
      <c r="AI38" s="223" t="s">
        <v>30</v>
      </c>
      <c r="AJ38" s="30" t="s">
        <v>31</v>
      </c>
      <c r="AK38" s="224" t="s">
        <v>30</v>
      </c>
      <c r="AL38" s="224" t="s">
        <v>30</v>
      </c>
      <c r="AM38" s="224" t="s">
        <v>30</v>
      </c>
      <c r="AN38" s="30" t="s">
        <v>31</v>
      </c>
      <c r="AO38" s="224" t="s">
        <v>30</v>
      </c>
      <c r="AP38" s="224" t="s">
        <v>30</v>
      </c>
      <c r="AQ38" s="30" t="s">
        <v>31</v>
      </c>
      <c r="AR38" s="224" t="s">
        <v>30</v>
      </c>
      <c r="AS38" s="224" t="s">
        <v>30</v>
      </c>
      <c r="AT38" s="224" t="s">
        <v>30</v>
      </c>
      <c r="AU38" s="30" t="s">
        <v>31</v>
      </c>
      <c r="AV38" s="224" t="s">
        <v>30</v>
      </c>
      <c r="AW38" s="224" t="s">
        <v>30</v>
      </c>
      <c r="AX38" s="30" t="s">
        <v>31</v>
      </c>
      <c r="AY38" s="223" t="s">
        <v>30</v>
      </c>
      <c r="AZ38" s="223" t="s">
        <v>30</v>
      </c>
      <c r="BA38" s="223" t="s">
        <v>30</v>
      </c>
      <c r="BB38" s="30" t="s">
        <v>31</v>
      </c>
      <c r="BC38" s="30" t="s">
        <v>108</v>
      </c>
      <c r="BD38" s="30" t="s">
        <v>108</v>
      </c>
      <c r="BE38" s="30" t="s">
        <v>31</v>
      </c>
      <c r="BF38" s="19"/>
      <c r="BG38" s="20">
        <f t="shared" si="15"/>
        <v>0</v>
      </c>
      <c r="BH38" s="21"/>
      <c r="BJ38" s="22"/>
      <c r="BN38" s="11"/>
      <c r="BS38" s="11"/>
    </row>
    <row r="39" spans="1:71" x14ac:dyDescent="0.3">
      <c r="A39" s="25" t="s">
        <v>51</v>
      </c>
      <c r="B39" s="25"/>
      <c r="C39" s="26" t="s">
        <v>52</v>
      </c>
      <c r="D39" s="23"/>
      <c r="E39" s="28" t="s">
        <v>38</v>
      </c>
      <c r="F39" s="28" t="s">
        <v>37</v>
      </c>
      <c r="G39" s="28" t="s">
        <v>42</v>
      </c>
      <c r="H39" s="29" t="s">
        <v>36</v>
      </c>
      <c r="I39" s="29" t="s">
        <v>53</v>
      </c>
      <c r="J39" s="12" t="s">
        <v>35</v>
      </c>
      <c r="K39" s="13">
        <v>46065</v>
      </c>
      <c r="L39" s="14" t="s">
        <v>28</v>
      </c>
      <c r="M39" s="15">
        <f t="shared" si="1"/>
        <v>31</v>
      </c>
      <c r="N39" s="15">
        <f t="shared" si="2"/>
        <v>20</v>
      </c>
      <c r="O39" s="15">
        <f t="shared" si="3"/>
        <v>19</v>
      </c>
      <c r="P39" s="15">
        <f t="shared" si="4"/>
        <v>0</v>
      </c>
      <c r="Q39" s="15">
        <f t="shared" si="5"/>
        <v>11</v>
      </c>
      <c r="R39" s="15">
        <f t="shared" si="6"/>
        <v>1</v>
      </c>
      <c r="S39" s="15">
        <f t="shared" si="7"/>
        <v>1</v>
      </c>
      <c r="T39" s="15">
        <f t="shared" si="8"/>
        <v>0</v>
      </c>
      <c r="U39" s="15">
        <f t="shared" si="9"/>
        <v>0</v>
      </c>
      <c r="V39" s="16">
        <f t="shared" si="10"/>
        <v>0</v>
      </c>
      <c r="W39" s="15">
        <f t="shared" si="11"/>
        <v>0</v>
      </c>
      <c r="X39" s="17">
        <f t="shared" si="12"/>
        <v>0</v>
      </c>
      <c r="Y39" s="17">
        <f t="shared" si="13"/>
        <v>0</v>
      </c>
      <c r="Z39" s="16">
        <f t="shared" si="14"/>
        <v>1</v>
      </c>
      <c r="AA39" s="223" t="s">
        <v>30</v>
      </c>
      <c r="AB39" s="30" t="s">
        <v>31</v>
      </c>
      <c r="AC39" s="30" t="s">
        <v>31</v>
      </c>
      <c r="AD39" s="32" t="s">
        <v>30</v>
      </c>
      <c r="AE39" s="32" t="s">
        <v>30</v>
      </c>
      <c r="AF39" s="32" t="s">
        <v>30</v>
      </c>
      <c r="AG39" s="224" t="s">
        <v>30</v>
      </c>
      <c r="AH39" s="224" t="s">
        <v>30</v>
      </c>
      <c r="AI39" s="30" t="s">
        <v>31</v>
      </c>
      <c r="AJ39" s="30" t="s">
        <v>31</v>
      </c>
      <c r="AK39" s="224" t="s">
        <v>30</v>
      </c>
      <c r="AL39" s="224" t="s">
        <v>30</v>
      </c>
      <c r="AM39" s="224" t="s">
        <v>30</v>
      </c>
      <c r="AN39" s="224" t="s">
        <v>30</v>
      </c>
      <c r="AO39" s="224" t="s">
        <v>30</v>
      </c>
      <c r="AP39" s="30" t="s">
        <v>31</v>
      </c>
      <c r="AQ39" s="30" t="s">
        <v>31</v>
      </c>
      <c r="AR39" s="223" t="s">
        <v>30</v>
      </c>
      <c r="AS39" s="224" t="s">
        <v>30</v>
      </c>
      <c r="AT39" s="223" t="s">
        <v>30</v>
      </c>
      <c r="AU39" s="224" t="s">
        <v>30</v>
      </c>
      <c r="AV39" s="224" t="s">
        <v>30</v>
      </c>
      <c r="AW39" s="30" t="s">
        <v>31</v>
      </c>
      <c r="AX39" s="30" t="s">
        <v>31</v>
      </c>
      <c r="AY39" s="224" t="s">
        <v>30</v>
      </c>
      <c r="AZ39" s="224" t="s">
        <v>30</v>
      </c>
      <c r="BA39" s="223" t="s">
        <v>30</v>
      </c>
      <c r="BB39" s="32" t="s">
        <v>123</v>
      </c>
      <c r="BC39" s="30" t="s">
        <v>31</v>
      </c>
      <c r="BD39" s="30" t="s">
        <v>31</v>
      </c>
      <c r="BE39" s="30" t="s">
        <v>31</v>
      </c>
      <c r="BF39" s="19"/>
      <c r="BG39" s="20">
        <f t="shared" si="15"/>
        <v>0</v>
      </c>
      <c r="BH39" s="21"/>
      <c r="BJ39" s="22"/>
      <c r="BN39" s="11"/>
      <c r="BS39" s="11"/>
    </row>
    <row r="40" spans="1:71" x14ac:dyDescent="0.3">
      <c r="A40" s="110" t="s">
        <v>307</v>
      </c>
      <c r="B40" s="110">
        <v>3365</v>
      </c>
      <c r="C40" s="119" t="s">
        <v>308</v>
      </c>
      <c r="D40" s="23"/>
      <c r="E40" s="115" t="s">
        <v>309</v>
      </c>
      <c r="F40" s="115" t="s">
        <v>310</v>
      </c>
      <c r="G40" s="115" t="s">
        <v>311</v>
      </c>
      <c r="H40" s="116" t="s">
        <v>36</v>
      </c>
      <c r="I40" s="116"/>
      <c r="J40" s="12" t="s">
        <v>312</v>
      </c>
      <c r="K40" s="24">
        <v>45292</v>
      </c>
      <c r="L40" s="14" t="s">
        <v>28</v>
      </c>
      <c r="M40" s="15">
        <f t="shared" si="1"/>
        <v>31</v>
      </c>
      <c r="N40" s="15">
        <f t="shared" si="2"/>
        <v>17</v>
      </c>
      <c r="O40" s="15">
        <f t="shared" si="3"/>
        <v>17</v>
      </c>
      <c r="P40" s="15">
        <f t="shared" si="4"/>
        <v>0</v>
      </c>
      <c r="Q40" s="15">
        <f t="shared" si="5"/>
        <v>12</v>
      </c>
      <c r="R40" s="15">
        <f t="shared" si="6"/>
        <v>0</v>
      </c>
      <c r="S40" s="15">
        <f t="shared" si="7"/>
        <v>2</v>
      </c>
      <c r="T40" s="15">
        <f t="shared" si="8"/>
        <v>0</v>
      </c>
      <c r="U40" s="15">
        <f t="shared" si="9"/>
        <v>2</v>
      </c>
      <c r="V40" s="16">
        <f t="shared" si="10"/>
        <v>0</v>
      </c>
      <c r="W40" s="15">
        <f t="shared" si="11"/>
        <v>0</v>
      </c>
      <c r="X40" s="17">
        <f t="shared" si="12"/>
        <v>0</v>
      </c>
      <c r="Y40" s="17">
        <f t="shared" si="13"/>
        <v>0</v>
      </c>
      <c r="Z40" s="16">
        <f t="shared" si="14"/>
        <v>2</v>
      </c>
      <c r="AA40" s="123" t="s">
        <v>113</v>
      </c>
      <c r="AB40" s="30" t="s">
        <v>31</v>
      </c>
      <c r="AC40" s="30" t="s">
        <v>31</v>
      </c>
      <c r="AD40" s="224" t="s">
        <v>30</v>
      </c>
      <c r="AE40" s="224" t="s">
        <v>30</v>
      </c>
      <c r="AF40" s="224" t="s">
        <v>30</v>
      </c>
      <c r="AG40" s="224" t="s">
        <v>30</v>
      </c>
      <c r="AH40" s="224" t="s">
        <v>30</v>
      </c>
      <c r="AI40" s="30" t="s">
        <v>31</v>
      </c>
      <c r="AJ40" s="30" t="s">
        <v>31</v>
      </c>
      <c r="AK40" s="224" t="s">
        <v>30</v>
      </c>
      <c r="AL40" s="224" t="s">
        <v>30</v>
      </c>
      <c r="AM40" s="224" t="s">
        <v>30</v>
      </c>
      <c r="AN40" s="224" t="s">
        <v>30</v>
      </c>
      <c r="AO40" s="224" t="s">
        <v>30</v>
      </c>
      <c r="AP40" s="30" t="s">
        <v>31</v>
      </c>
      <c r="AQ40" s="30" t="s">
        <v>31</v>
      </c>
      <c r="AR40" s="224" t="s">
        <v>30</v>
      </c>
      <c r="AS40" s="224" t="s">
        <v>30</v>
      </c>
      <c r="AT40" s="224" t="s">
        <v>30</v>
      </c>
      <c r="AU40" s="224" t="s">
        <v>30</v>
      </c>
      <c r="AV40" s="224" t="s">
        <v>30</v>
      </c>
      <c r="AW40" s="30" t="s">
        <v>31</v>
      </c>
      <c r="AX40" s="30" t="s">
        <v>31</v>
      </c>
      <c r="AY40" s="224" t="s">
        <v>30</v>
      </c>
      <c r="AZ40" s="123" t="s">
        <v>113</v>
      </c>
      <c r="BA40" s="30" t="s">
        <v>31</v>
      </c>
      <c r="BB40" s="30" t="s">
        <v>31</v>
      </c>
      <c r="BC40" s="224" t="s">
        <v>30</v>
      </c>
      <c r="BD40" s="30" t="s">
        <v>31</v>
      </c>
      <c r="BE40" s="30" t="s">
        <v>31</v>
      </c>
      <c r="BF40" s="19"/>
      <c r="BG40" s="20">
        <f t="shared" si="15"/>
        <v>0</v>
      </c>
      <c r="BH40" s="21"/>
      <c r="BJ40" s="22"/>
      <c r="BN40" s="11"/>
      <c r="BS40" s="11"/>
    </row>
    <row r="41" spans="1:71" x14ac:dyDescent="0.3">
      <c r="A41" s="103" t="s">
        <v>313</v>
      </c>
      <c r="B41" s="103">
        <v>6010</v>
      </c>
      <c r="C41" s="104" t="s">
        <v>314</v>
      </c>
      <c r="D41" s="105"/>
      <c r="E41" s="104" t="s">
        <v>186</v>
      </c>
      <c r="F41" s="104" t="s">
        <v>315</v>
      </c>
      <c r="G41" s="104" t="s">
        <v>316</v>
      </c>
      <c r="H41" s="106" t="s">
        <v>317</v>
      </c>
      <c r="I41" s="106"/>
      <c r="J41" s="12" t="s">
        <v>202</v>
      </c>
      <c r="K41" s="13">
        <v>45882</v>
      </c>
      <c r="L41" s="14" t="s">
        <v>28</v>
      </c>
      <c r="M41" s="15">
        <f t="shared" si="1"/>
        <v>31</v>
      </c>
      <c r="N41" s="15">
        <f t="shared" si="2"/>
        <v>18</v>
      </c>
      <c r="O41" s="15">
        <f t="shared" si="3"/>
        <v>18</v>
      </c>
      <c r="P41" s="15">
        <f t="shared" si="4"/>
        <v>0</v>
      </c>
      <c r="Q41" s="15">
        <f t="shared" si="5"/>
        <v>13</v>
      </c>
      <c r="R41" s="15">
        <f t="shared" si="6"/>
        <v>0</v>
      </c>
      <c r="S41" s="15">
        <f t="shared" si="7"/>
        <v>0</v>
      </c>
      <c r="T41" s="15">
        <f t="shared" si="8"/>
        <v>0</v>
      </c>
      <c r="U41" s="15">
        <f t="shared" si="9"/>
        <v>0</v>
      </c>
      <c r="V41" s="16">
        <f t="shared" si="10"/>
        <v>0</v>
      </c>
      <c r="W41" s="15">
        <f t="shared" si="11"/>
        <v>1</v>
      </c>
      <c r="X41" s="17">
        <f t="shared" si="12"/>
        <v>0</v>
      </c>
      <c r="Y41" s="17">
        <f t="shared" si="13"/>
        <v>0</v>
      </c>
      <c r="Z41" s="16">
        <f t="shared" si="14"/>
        <v>0</v>
      </c>
      <c r="AA41" s="30" t="s">
        <v>31</v>
      </c>
      <c r="AB41" s="224" t="s">
        <v>30</v>
      </c>
      <c r="AC41" s="30" t="s">
        <v>31</v>
      </c>
      <c r="AD41" s="223" t="s">
        <v>30</v>
      </c>
      <c r="AE41" s="223" t="s">
        <v>30</v>
      </c>
      <c r="AF41" s="224" t="s">
        <v>30</v>
      </c>
      <c r="AG41" s="224" t="s">
        <v>30</v>
      </c>
      <c r="AH41" s="224" t="s">
        <v>30</v>
      </c>
      <c r="AI41" s="30" t="s">
        <v>31</v>
      </c>
      <c r="AJ41" s="30" t="s">
        <v>31</v>
      </c>
      <c r="AK41" s="224" t="s">
        <v>30</v>
      </c>
      <c r="AL41" s="224" t="s">
        <v>30</v>
      </c>
      <c r="AM41" s="224" t="s">
        <v>30</v>
      </c>
      <c r="AN41" s="224" t="s">
        <v>30</v>
      </c>
      <c r="AO41" s="224" t="s">
        <v>30</v>
      </c>
      <c r="AP41" s="30" t="s">
        <v>31</v>
      </c>
      <c r="AQ41" s="30" t="s">
        <v>31</v>
      </c>
      <c r="AR41" s="32" t="s">
        <v>32</v>
      </c>
      <c r="AS41" s="223" t="s">
        <v>30</v>
      </c>
      <c r="AT41" s="224" t="s">
        <v>30</v>
      </c>
      <c r="AU41" s="224" t="s">
        <v>30</v>
      </c>
      <c r="AV41" s="224" t="s">
        <v>30</v>
      </c>
      <c r="AW41" s="224" t="s">
        <v>30</v>
      </c>
      <c r="AX41" s="30" t="s">
        <v>31</v>
      </c>
      <c r="AY41" s="224" t="s">
        <v>30</v>
      </c>
      <c r="AZ41" s="30" t="s">
        <v>31</v>
      </c>
      <c r="BA41" s="30" t="s">
        <v>31</v>
      </c>
      <c r="BB41" s="30" t="s">
        <v>31</v>
      </c>
      <c r="BC41" s="30" t="s">
        <v>31</v>
      </c>
      <c r="BD41" s="30" t="s">
        <v>31</v>
      </c>
      <c r="BE41" s="30" t="s">
        <v>31</v>
      </c>
      <c r="BG41" s="20">
        <f t="shared" si="15"/>
        <v>0</v>
      </c>
      <c r="BH41" s="21"/>
      <c r="BJ41" s="22"/>
      <c r="BN41" s="11"/>
      <c r="BS41" s="11"/>
    </row>
    <row r="42" spans="1:71" x14ac:dyDescent="0.3">
      <c r="A42" s="103" t="s">
        <v>318</v>
      </c>
      <c r="B42" s="103">
        <v>2130</v>
      </c>
      <c r="C42" s="104" t="s">
        <v>319</v>
      </c>
      <c r="D42" s="105"/>
      <c r="E42" s="104" t="s">
        <v>186</v>
      </c>
      <c r="F42" s="104" t="s">
        <v>315</v>
      </c>
      <c r="G42" s="104" t="s">
        <v>320</v>
      </c>
      <c r="H42" s="106" t="s">
        <v>317</v>
      </c>
      <c r="I42" s="106"/>
      <c r="J42" s="12" t="s">
        <v>202</v>
      </c>
      <c r="K42" s="13">
        <v>44361</v>
      </c>
      <c r="L42" s="14" t="s">
        <v>28</v>
      </c>
      <c r="M42" s="15">
        <f t="shared" si="1"/>
        <v>31</v>
      </c>
      <c r="N42" s="15">
        <f t="shared" si="2"/>
        <v>19</v>
      </c>
      <c r="O42" s="15">
        <f t="shared" si="3"/>
        <v>16</v>
      </c>
      <c r="P42" s="15">
        <f t="shared" si="4"/>
        <v>0</v>
      </c>
      <c r="Q42" s="15">
        <f t="shared" si="5"/>
        <v>12</v>
      </c>
      <c r="R42" s="15">
        <f t="shared" si="6"/>
        <v>3</v>
      </c>
      <c r="S42" s="15">
        <f t="shared" si="7"/>
        <v>2</v>
      </c>
      <c r="T42" s="15">
        <f t="shared" si="8"/>
        <v>0</v>
      </c>
      <c r="U42" s="15">
        <f t="shared" si="9"/>
        <v>0</v>
      </c>
      <c r="V42" s="16">
        <f t="shared" si="10"/>
        <v>1</v>
      </c>
      <c r="W42" s="15">
        <f t="shared" si="11"/>
        <v>0</v>
      </c>
      <c r="X42" s="17">
        <f t="shared" si="12"/>
        <v>0</v>
      </c>
      <c r="Y42" s="17">
        <f t="shared" si="13"/>
        <v>0</v>
      </c>
      <c r="Z42" s="16">
        <f t="shared" si="14"/>
        <v>3</v>
      </c>
      <c r="AA42" s="31" t="s">
        <v>29</v>
      </c>
      <c r="AB42" s="30" t="s">
        <v>31</v>
      </c>
      <c r="AC42" s="30" t="s">
        <v>31</v>
      </c>
      <c r="AD42" s="223" t="s">
        <v>30</v>
      </c>
      <c r="AE42" s="32" t="s">
        <v>30</v>
      </c>
      <c r="AF42" s="223" t="s">
        <v>30</v>
      </c>
      <c r="AG42" s="32" t="s">
        <v>30</v>
      </c>
      <c r="AH42" s="224" t="s">
        <v>30</v>
      </c>
      <c r="AI42" s="30" t="s">
        <v>31</v>
      </c>
      <c r="AJ42" s="30" t="s">
        <v>31</v>
      </c>
      <c r="AK42" s="224" t="s">
        <v>30</v>
      </c>
      <c r="AL42" s="32" t="s">
        <v>123</v>
      </c>
      <c r="AM42" s="224" t="s">
        <v>30</v>
      </c>
      <c r="AN42" s="224" t="s">
        <v>30</v>
      </c>
      <c r="AO42" s="223" t="s">
        <v>30</v>
      </c>
      <c r="AP42" s="30" t="s">
        <v>31</v>
      </c>
      <c r="AQ42" s="30" t="s">
        <v>31</v>
      </c>
      <c r="AR42" s="223" t="s">
        <v>30</v>
      </c>
      <c r="AS42" s="223" t="s">
        <v>30</v>
      </c>
      <c r="AT42" s="32" t="s">
        <v>30</v>
      </c>
      <c r="AU42" s="32" t="s">
        <v>123</v>
      </c>
      <c r="AV42" s="224" t="s">
        <v>30</v>
      </c>
      <c r="AW42" s="30" t="s">
        <v>31</v>
      </c>
      <c r="AX42" s="30" t="s">
        <v>31</v>
      </c>
      <c r="AY42" s="224" t="s">
        <v>30</v>
      </c>
      <c r="AZ42" s="223" t="s">
        <v>30</v>
      </c>
      <c r="BA42" s="30" t="s">
        <v>31</v>
      </c>
      <c r="BB42" s="30" t="s">
        <v>31</v>
      </c>
      <c r="BC42" s="223" t="s">
        <v>30</v>
      </c>
      <c r="BD42" s="30" t="s">
        <v>31</v>
      </c>
      <c r="BE42" s="30" t="s">
        <v>31</v>
      </c>
      <c r="BG42" s="20">
        <f t="shared" si="15"/>
        <v>0</v>
      </c>
      <c r="BH42" s="21"/>
      <c r="BJ42" s="22"/>
      <c r="BN42" s="11"/>
      <c r="BS42" s="11"/>
    </row>
    <row r="43" spans="1:71" ht="15" customHeight="1" x14ac:dyDescent="0.3">
      <c r="A43" s="103" t="s">
        <v>321</v>
      </c>
      <c r="B43" s="103">
        <v>2131</v>
      </c>
      <c r="C43" s="104" t="s">
        <v>322</v>
      </c>
      <c r="D43" s="105"/>
      <c r="E43" s="104" t="s">
        <v>186</v>
      </c>
      <c r="F43" s="104" t="s">
        <v>315</v>
      </c>
      <c r="G43" s="104" t="s">
        <v>323</v>
      </c>
      <c r="H43" s="106" t="s">
        <v>317</v>
      </c>
      <c r="I43" s="106"/>
      <c r="J43" s="12" t="s">
        <v>202</v>
      </c>
      <c r="K43" s="13">
        <v>44361</v>
      </c>
      <c r="L43" s="14" t="s">
        <v>28</v>
      </c>
      <c r="M43" s="15">
        <f t="shared" si="1"/>
        <v>31</v>
      </c>
      <c r="N43" s="15">
        <f t="shared" si="2"/>
        <v>18</v>
      </c>
      <c r="O43" s="15">
        <f t="shared" si="3"/>
        <v>17</v>
      </c>
      <c r="P43" s="15">
        <f t="shared" si="4"/>
        <v>0</v>
      </c>
      <c r="Q43" s="15">
        <f t="shared" si="5"/>
        <v>13</v>
      </c>
      <c r="R43" s="15">
        <f t="shared" si="6"/>
        <v>1</v>
      </c>
      <c r="S43" s="15">
        <f t="shared" si="7"/>
        <v>0</v>
      </c>
      <c r="T43" s="15">
        <f t="shared" si="8"/>
        <v>0</v>
      </c>
      <c r="U43" s="15">
        <f t="shared" si="9"/>
        <v>0</v>
      </c>
      <c r="V43" s="16">
        <f t="shared" si="10"/>
        <v>1</v>
      </c>
      <c r="W43" s="15">
        <f t="shared" si="11"/>
        <v>2</v>
      </c>
      <c r="X43" s="17">
        <f t="shared" si="12"/>
        <v>0</v>
      </c>
      <c r="Y43" s="17">
        <f t="shared" si="13"/>
        <v>0</v>
      </c>
      <c r="Z43" s="16">
        <f t="shared" si="14"/>
        <v>1</v>
      </c>
      <c r="AA43" s="31" t="s">
        <v>29</v>
      </c>
      <c r="AB43" s="30" t="s">
        <v>31</v>
      </c>
      <c r="AC43" s="30" t="s">
        <v>31</v>
      </c>
      <c r="AD43" s="223" t="s">
        <v>30</v>
      </c>
      <c r="AE43" s="223" t="s">
        <v>30</v>
      </c>
      <c r="AF43" s="223" t="s">
        <v>30</v>
      </c>
      <c r="AG43" s="224" t="s">
        <v>30</v>
      </c>
      <c r="AH43" s="224" t="s">
        <v>30</v>
      </c>
      <c r="AI43" s="30" t="s">
        <v>31</v>
      </c>
      <c r="AJ43" s="30" t="s">
        <v>31</v>
      </c>
      <c r="AK43" s="32" t="s">
        <v>32</v>
      </c>
      <c r="AL43" s="32" t="s">
        <v>30</v>
      </c>
      <c r="AM43" s="32" t="s">
        <v>30</v>
      </c>
      <c r="AN43" s="32" t="s">
        <v>30</v>
      </c>
      <c r="AO43" s="30" t="s">
        <v>31</v>
      </c>
      <c r="AP43" s="224" t="s">
        <v>30</v>
      </c>
      <c r="AQ43" s="30" t="s">
        <v>31</v>
      </c>
      <c r="AR43" s="224" t="s">
        <v>30</v>
      </c>
      <c r="AS43" s="32" t="s">
        <v>30</v>
      </c>
      <c r="AT43" s="32" t="s">
        <v>30</v>
      </c>
      <c r="AU43" s="223" t="s">
        <v>30</v>
      </c>
      <c r="AV43" s="32" t="s">
        <v>30</v>
      </c>
      <c r="AW43" s="30" t="s">
        <v>31</v>
      </c>
      <c r="AX43" s="30" t="s">
        <v>31</v>
      </c>
      <c r="AY43" s="32" t="s">
        <v>30</v>
      </c>
      <c r="AZ43" s="30" t="s">
        <v>31</v>
      </c>
      <c r="BA43" s="30" t="s">
        <v>31</v>
      </c>
      <c r="BB43" s="30" t="s">
        <v>31</v>
      </c>
      <c r="BC43" s="32" t="s">
        <v>32</v>
      </c>
      <c r="BD43" s="30" t="s">
        <v>31</v>
      </c>
      <c r="BE43" s="30" t="s">
        <v>31</v>
      </c>
      <c r="BG43" s="20">
        <f t="shared" si="15"/>
        <v>0</v>
      </c>
      <c r="BH43" s="21"/>
      <c r="BJ43" s="22"/>
      <c r="BN43" s="11"/>
      <c r="BS43" s="11"/>
    </row>
    <row r="44" spans="1:71" ht="15" customHeight="1" x14ac:dyDescent="0.3">
      <c r="A44" s="103" t="s">
        <v>324</v>
      </c>
      <c r="B44" s="103">
        <v>2390</v>
      </c>
      <c r="C44" s="104" t="s">
        <v>325</v>
      </c>
      <c r="D44" s="105"/>
      <c r="E44" s="104" t="s">
        <v>186</v>
      </c>
      <c r="F44" s="104" t="s">
        <v>225</v>
      </c>
      <c r="G44" s="104" t="s">
        <v>326</v>
      </c>
      <c r="H44" s="106" t="s">
        <v>317</v>
      </c>
      <c r="I44" s="106"/>
      <c r="J44" s="12" t="s">
        <v>232</v>
      </c>
      <c r="K44" s="13">
        <v>45635</v>
      </c>
      <c r="L44" s="14" t="s">
        <v>28</v>
      </c>
      <c r="M44" s="15">
        <f t="shared" si="1"/>
        <v>31</v>
      </c>
      <c r="N44" s="15">
        <f t="shared" si="2"/>
        <v>16</v>
      </c>
      <c r="O44" s="15">
        <f t="shared" si="3"/>
        <v>16</v>
      </c>
      <c r="P44" s="15">
        <f t="shared" si="4"/>
        <v>0</v>
      </c>
      <c r="Q44" s="15">
        <f t="shared" si="5"/>
        <v>15</v>
      </c>
      <c r="R44" s="15">
        <f t="shared" si="6"/>
        <v>0</v>
      </c>
      <c r="S44" s="15">
        <f t="shared" si="7"/>
        <v>0</v>
      </c>
      <c r="T44" s="15">
        <f t="shared" si="8"/>
        <v>0</v>
      </c>
      <c r="U44" s="15">
        <f t="shared" si="9"/>
        <v>0</v>
      </c>
      <c r="V44" s="16">
        <f t="shared" si="10"/>
        <v>0</v>
      </c>
      <c r="W44" s="15">
        <f t="shared" si="11"/>
        <v>3</v>
      </c>
      <c r="X44" s="17">
        <f t="shared" si="12"/>
        <v>0</v>
      </c>
      <c r="Y44" s="17">
        <f t="shared" si="13"/>
        <v>0</v>
      </c>
      <c r="Z44" s="16">
        <f t="shared" si="14"/>
        <v>0</v>
      </c>
      <c r="AA44" s="224" t="s">
        <v>30</v>
      </c>
      <c r="AB44" s="30" t="s">
        <v>31</v>
      </c>
      <c r="AC44" s="30" t="s">
        <v>31</v>
      </c>
      <c r="AD44" s="224" t="s">
        <v>30</v>
      </c>
      <c r="AE44" s="223" t="s">
        <v>30</v>
      </c>
      <c r="AF44" s="223" t="s">
        <v>30</v>
      </c>
      <c r="AG44" s="224" t="s">
        <v>30</v>
      </c>
      <c r="AH44" s="32" t="s">
        <v>32</v>
      </c>
      <c r="AI44" s="30" t="s">
        <v>31</v>
      </c>
      <c r="AJ44" s="30" t="s">
        <v>31</v>
      </c>
      <c r="AK44" s="223" t="s">
        <v>30</v>
      </c>
      <c r="AL44" s="32" t="s">
        <v>32</v>
      </c>
      <c r="AM44" s="32" t="s">
        <v>32</v>
      </c>
      <c r="AN44" s="224" t="s">
        <v>30</v>
      </c>
      <c r="AO44" s="224" t="s">
        <v>30</v>
      </c>
      <c r="AP44" s="30" t="s">
        <v>31</v>
      </c>
      <c r="AQ44" s="30" t="s">
        <v>31</v>
      </c>
      <c r="AR44" s="224" t="s">
        <v>30</v>
      </c>
      <c r="AS44" s="224" t="s">
        <v>30</v>
      </c>
      <c r="AT44" s="224" t="s">
        <v>30</v>
      </c>
      <c r="AU44" s="224" t="s">
        <v>30</v>
      </c>
      <c r="AV44" s="224" t="s">
        <v>30</v>
      </c>
      <c r="AW44" s="30" t="s">
        <v>31</v>
      </c>
      <c r="AX44" s="30" t="s">
        <v>31</v>
      </c>
      <c r="AY44" s="30" t="s">
        <v>31</v>
      </c>
      <c r="AZ44" s="30" t="s">
        <v>31</v>
      </c>
      <c r="BA44" s="30" t="s">
        <v>31</v>
      </c>
      <c r="BB44" s="30" t="s">
        <v>31</v>
      </c>
      <c r="BC44" s="30" t="s">
        <v>31</v>
      </c>
      <c r="BD44" s="30" t="s">
        <v>31</v>
      </c>
      <c r="BE44" s="30" t="s">
        <v>31</v>
      </c>
      <c r="BG44" s="20">
        <f t="shared" si="15"/>
        <v>0</v>
      </c>
      <c r="BH44" s="21"/>
      <c r="BJ44" s="22"/>
      <c r="BS44" s="11"/>
    </row>
    <row r="45" spans="1:71" x14ac:dyDescent="0.3">
      <c r="A45" s="103" t="s">
        <v>327</v>
      </c>
      <c r="B45" s="103"/>
      <c r="C45" s="104" t="s">
        <v>328</v>
      </c>
      <c r="D45" s="105"/>
      <c r="E45" s="104" t="s">
        <v>186</v>
      </c>
      <c r="F45" s="104" t="s">
        <v>199</v>
      </c>
      <c r="G45" s="104" t="s">
        <v>329</v>
      </c>
      <c r="H45" s="106" t="s">
        <v>317</v>
      </c>
      <c r="I45" s="106"/>
      <c r="J45" s="12" t="s">
        <v>202</v>
      </c>
      <c r="K45" s="13">
        <v>46069</v>
      </c>
      <c r="L45" s="14" t="s">
        <v>28</v>
      </c>
      <c r="M45" s="15">
        <f t="shared" si="1"/>
        <v>31</v>
      </c>
      <c r="N45" s="15">
        <f t="shared" si="2"/>
        <v>18</v>
      </c>
      <c r="O45" s="15">
        <f t="shared" si="3"/>
        <v>16</v>
      </c>
      <c r="P45" s="15">
        <f t="shared" si="4"/>
        <v>0</v>
      </c>
      <c r="Q45" s="15">
        <f t="shared" si="5"/>
        <v>13</v>
      </c>
      <c r="R45" s="15">
        <f t="shared" si="6"/>
        <v>2</v>
      </c>
      <c r="S45" s="15">
        <f t="shared" si="7"/>
        <v>2</v>
      </c>
      <c r="T45" s="15">
        <f t="shared" si="8"/>
        <v>0</v>
      </c>
      <c r="U45" s="15">
        <f t="shared" si="9"/>
        <v>0</v>
      </c>
      <c r="V45" s="16">
        <f t="shared" si="10"/>
        <v>0</v>
      </c>
      <c r="W45" s="15">
        <f t="shared" si="11"/>
        <v>0</v>
      </c>
      <c r="X45" s="17">
        <f t="shared" si="12"/>
        <v>0</v>
      </c>
      <c r="Y45" s="17">
        <f t="shared" si="13"/>
        <v>0</v>
      </c>
      <c r="Z45" s="16">
        <f t="shared" si="14"/>
        <v>2</v>
      </c>
      <c r="AA45" s="30" t="s">
        <v>31</v>
      </c>
      <c r="AB45" s="224" t="s">
        <v>30</v>
      </c>
      <c r="AC45" s="30" t="s">
        <v>31</v>
      </c>
      <c r="AD45" s="32" t="s">
        <v>30</v>
      </c>
      <c r="AE45" s="32" t="s">
        <v>30</v>
      </c>
      <c r="AF45" s="32" t="s">
        <v>30</v>
      </c>
      <c r="AG45" s="32" t="s">
        <v>30</v>
      </c>
      <c r="AH45" s="224" t="s">
        <v>30</v>
      </c>
      <c r="AI45" s="30" t="s">
        <v>31</v>
      </c>
      <c r="AJ45" s="30" t="s">
        <v>31</v>
      </c>
      <c r="AK45" s="32" t="s">
        <v>30</v>
      </c>
      <c r="AL45" s="32" t="s">
        <v>30</v>
      </c>
      <c r="AM45" s="224" t="s">
        <v>30</v>
      </c>
      <c r="AN45" s="32" t="s">
        <v>123</v>
      </c>
      <c r="AO45" s="224" t="s">
        <v>30</v>
      </c>
      <c r="AP45" s="30" t="s">
        <v>31</v>
      </c>
      <c r="AQ45" s="30" t="s">
        <v>31</v>
      </c>
      <c r="AR45" s="32" t="s">
        <v>123</v>
      </c>
      <c r="AS45" s="224" t="s">
        <v>30</v>
      </c>
      <c r="AT45" s="224" t="s">
        <v>30</v>
      </c>
      <c r="AU45" s="224" t="s">
        <v>30</v>
      </c>
      <c r="AV45" s="224" t="s">
        <v>30</v>
      </c>
      <c r="AW45" s="30" t="s">
        <v>31</v>
      </c>
      <c r="AX45" s="30" t="s">
        <v>31</v>
      </c>
      <c r="AY45" s="224" t="s">
        <v>30</v>
      </c>
      <c r="AZ45" s="224" t="s">
        <v>30</v>
      </c>
      <c r="BA45" s="30" t="s">
        <v>31</v>
      </c>
      <c r="BB45" s="30" t="s">
        <v>31</v>
      </c>
      <c r="BC45" s="30" t="s">
        <v>31</v>
      </c>
      <c r="BD45" s="30" t="s">
        <v>31</v>
      </c>
      <c r="BE45" s="30" t="s">
        <v>31</v>
      </c>
      <c r="BG45" s="20">
        <f t="shared" si="15"/>
        <v>0</v>
      </c>
      <c r="BH45" s="21"/>
      <c r="BJ45" s="22"/>
      <c r="BS45" s="11"/>
    </row>
    <row r="46" spans="1:71" x14ac:dyDescent="0.3">
      <c r="A46" s="103" t="s">
        <v>330</v>
      </c>
      <c r="B46" s="103"/>
      <c r="C46" s="104" t="s">
        <v>331</v>
      </c>
      <c r="D46" s="105"/>
      <c r="E46" s="104" t="s">
        <v>186</v>
      </c>
      <c r="F46" s="104" t="s">
        <v>225</v>
      </c>
      <c r="G46" s="104" t="s">
        <v>332</v>
      </c>
      <c r="H46" s="106" t="s">
        <v>317</v>
      </c>
      <c r="I46" s="106"/>
      <c r="J46" s="12" t="s">
        <v>202</v>
      </c>
      <c r="K46" s="13">
        <v>46069</v>
      </c>
      <c r="L46" s="14" t="s">
        <v>28</v>
      </c>
      <c r="M46" s="15">
        <f t="shared" si="1"/>
        <v>31</v>
      </c>
      <c r="N46" s="15">
        <f t="shared" si="2"/>
        <v>17</v>
      </c>
      <c r="O46" s="15">
        <f t="shared" si="3"/>
        <v>17</v>
      </c>
      <c r="P46" s="15">
        <f t="shared" si="4"/>
        <v>0</v>
      </c>
      <c r="Q46" s="15">
        <f t="shared" si="5"/>
        <v>14</v>
      </c>
      <c r="R46" s="15">
        <f t="shared" si="6"/>
        <v>0</v>
      </c>
      <c r="S46" s="15">
        <f t="shared" si="7"/>
        <v>0</v>
      </c>
      <c r="T46" s="15">
        <f t="shared" si="8"/>
        <v>0</v>
      </c>
      <c r="U46" s="15">
        <f t="shared" si="9"/>
        <v>0</v>
      </c>
      <c r="V46" s="16">
        <f t="shared" si="10"/>
        <v>0</v>
      </c>
      <c r="W46" s="15">
        <f t="shared" si="11"/>
        <v>1</v>
      </c>
      <c r="X46" s="17">
        <f t="shared" si="12"/>
        <v>0</v>
      </c>
      <c r="Y46" s="17">
        <f t="shared" si="13"/>
        <v>0</v>
      </c>
      <c r="Z46" s="16">
        <f t="shared" si="14"/>
        <v>0</v>
      </c>
      <c r="AA46" s="30" t="s">
        <v>31</v>
      </c>
      <c r="AB46" s="30" t="s">
        <v>31</v>
      </c>
      <c r="AC46" s="30" t="s">
        <v>31</v>
      </c>
      <c r="AD46" s="223" t="s">
        <v>30</v>
      </c>
      <c r="AE46" s="223" t="s">
        <v>30</v>
      </c>
      <c r="AF46" s="224" t="s">
        <v>30</v>
      </c>
      <c r="AG46" s="224" t="s">
        <v>30</v>
      </c>
      <c r="AH46" s="224" t="s">
        <v>30</v>
      </c>
      <c r="AI46" s="30" t="s">
        <v>31</v>
      </c>
      <c r="AJ46" s="30" t="s">
        <v>31</v>
      </c>
      <c r="AK46" s="224" t="s">
        <v>30</v>
      </c>
      <c r="AL46" s="224" t="s">
        <v>30</v>
      </c>
      <c r="AM46" s="224" t="s">
        <v>30</v>
      </c>
      <c r="AN46" s="224" t="s">
        <v>30</v>
      </c>
      <c r="AO46" s="32" t="s">
        <v>32</v>
      </c>
      <c r="AP46" s="224" t="s">
        <v>30</v>
      </c>
      <c r="AQ46" s="30" t="s">
        <v>31</v>
      </c>
      <c r="AR46" s="224" t="s">
        <v>30</v>
      </c>
      <c r="AS46" s="224" t="s">
        <v>30</v>
      </c>
      <c r="AT46" s="224" t="s">
        <v>30</v>
      </c>
      <c r="AU46" s="223" t="s">
        <v>30</v>
      </c>
      <c r="AV46" s="224" t="s">
        <v>30</v>
      </c>
      <c r="AW46" s="224" t="s">
        <v>30</v>
      </c>
      <c r="AX46" s="30" t="s">
        <v>31</v>
      </c>
      <c r="AY46" s="30" t="s">
        <v>31</v>
      </c>
      <c r="AZ46" s="30" t="s">
        <v>31</v>
      </c>
      <c r="BA46" s="30" t="s">
        <v>31</v>
      </c>
      <c r="BB46" s="30" t="s">
        <v>31</v>
      </c>
      <c r="BC46" s="30" t="s">
        <v>31</v>
      </c>
      <c r="BD46" s="30" t="s">
        <v>31</v>
      </c>
      <c r="BE46" s="30" t="s">
        <v>31</v>
      </c>
      <c r="BG46" s="20">
        <f t="shared" si="15"/>
        <v>0</v>
      </c>
      <c r="BH46" s="21"/>
      <c r="BJ46" s="22"/>
      <c r="BS46" s="11"/>
    </row>
    <row r="47" spans="1:71" ht="15" customHeight="1" x14ac:dyDescent="0.3">
      <c r="A47" s="103" t="s">
        <v>333</v>
      </c>
      <c r="B47" s="103">
        <v>2347</v>
      </c>
      <c r="C47" s="104" t="s">
        <v>334</v>
      </c>
      <c r="D47" s="105"/>
      <c r="E47" s="104" t="s">
        <v>209</v>
      </c>
      <c r="F47" s="104" t="s">
        <v>225</v>
      </c>
      <c r="G47" s="104" t="s">
        <v>335</v>
      </c>
      <c r="H47" s="106" t="s">
        <v>317</v>
      </c>
      <c r="I47" s="106"/>
      <c r="J47" s="12" t="s">
        <v>202</v>
      </c>
      <c r="K47" s="13">
        <v>45047</v>
      </c>
      <c r="L47" s="14" t="s">
        <v>28</v>
      </c>
      <c r="M47" s="15">
        <f t="shared" si="1"/>
        <v>31</v>
      </c>
      <c r="N47" s="15">
        <f t="shared" si="2"/>
        <v>17</v>
      </c>
      <c r="O47" s="15">
        <f t="shared" si="3"/>
        <v>17</v>
      </c>
      <c r="P47" s="15">
        <f t="shared" si="4"/>
        <v>0</v>
      </c>
      <c r="Q47" s="15">
        <f t="shared" si="5"/>
        <v>14</v>
      </c>
      <c r="R47" s="15">
        <f t="shared" si="6"/>
        <v>0</v>
      </c>
      <c r="S47" s="15">
        <f t="shared" si="7"/>
        <v>0</v>
      </c>
      <c r="T47" s="15">
        <f t="shared" si="8"/>
        <v>0</v>
      </c>
      <c r="U47" s="15">
        <f t="shared" si="9"/>
        <v>0</v>
      </c>
      <c r="V47" s="16">
        <f t="shared" si="10"/>
        <v>0</v>
      </c>
      <c r="W47" s="15">
        <f t="shared" si="11"/>
        <v>2</v>
      </c>
      <c r="X47" s="17">
        <f t="shared" si="12"/>
        <v>0</v>
      </c>
      <c r="Y47" s="17">
        <f t="shared" si="13"/>
        <v>0</v>
      </c>
      <c r="Z47" s="16">
        <f t="shared" si="14"/>
        <v>0</v>
      </c>
      <c r="AA47" s="30" t="s">
        <v>31</v>
      </c>
      <c r="AB47" s="30" t="s">
        <v>31</v>
      </c>
      <c r="AC47" s="30" t="s">
        <v>31</v>
      </c>
      <c r="AD47" s="223" t="s">
        <v>30</v>
      </c>
      <c r="AE47" s="223" t="s">
        <v>30</v>
      </c>
      <c r="AF47" s="223" t="s">
        <v>30</v>
      </c>
      <c r="AG47" s="224" t="s">
        <v>30</v>
      </c>
      <c r="AH47" s="224" t="s">
        <v>30</v>
      </c>
      <c r="AI47" s="30" t="s">
        <v>31</v>
      </c>
      <c r="AJ47" s="30" t="s">
        <v>31</v>
      </c>
      <c r="AK47" s="224" t="s">
        <v>30</v>
      </c>
      <c r="AL47" s="224" t="s">
        <v>30</v>
      </c>
      <c r="AM47" s="224" t="s">
        <v>30</v>
      </c>
      <c r="AN47" s="224" t="s">
        <v>30</v>
      </c>
      <c r="AO47" s="223" t="s">
        <v>30</v>
      </c>
      <c r="AP47" s="30" t="s">
        <v>31</v>
      </c>
      <c r="AQ47" s="30" t="s">
        <v>31</v>
      </c>
      <c r="AR47" s="32" t="s">
        <v>32</v>
      </c>
      <c r="AS47" s="32" t="s">
        <v>32</v>
      </c>
      <c r="AT47" s="224" t="s">
        <v>30</v>
      </c>
      <c r="AU47" s="223" t="s">
        <v>30</v>
      </c>
      <c r="AV47" s="224" t="s">
        <v>30</v>
      </c>
      <c r="AW47" s="224" t="s">
        <v>30</v>
      </c>
      <c r="AX47" s="30" t="s">
        <v>31</v>
      </c>
      <c r="AY47" s="224" t="s">
        <v>30</v>
      </c>
      <c r="AZ47" s="30" t="s">
        <v>31</v>
      </c>
      <c r="BA47" s="30" t="s">
        <v>31</v>
      </c>
      <c r="BB47" s="30" t="s">
        <v>31</v>
      </c>
      <c r="BC47" s="30" t="s">
        <v>31</v>
      </c>
      <c r="BD47" s="30" t="s">
        <v>31</v>
      </c>
      <c r="BE47" s="30" t="s">
        <v>31</v>
      </c>
      <c r="BG47" s="20">
        <f t="shared" si="15"/>
        <v>0</v>
      </c>
      <c r="BH47" s="21"/>
      <c r="BJ47" s="22"/>
      <c r="BN47" s="11"/>
      <c r="BS47" s="11"/>
    </row>
    <row r="48" spans="1:71" ht="15" customHeight="1" x14ac:dyDescent="0.3">
      <c r="A48" s="103" t="s">
        <v>336</v>
      </c>
      <c r="B48" s="103">
        <v>2386</v>
      </c>
      <c r="C48" s="104" t="s">
        <v>337</v>
      </c>
      <c r="D48" s="105"/>
      <c r="E48" s="104" t="s">
        <v>209</v>
      </c>
      <c r="F48" s="104" t="s">
        <v>334</v>
      </c>
      <c r="G48" s="104" t="s">
        <v>338</v>
      </c>
      <c r="H48" s="106" t="s">
        <v>317</v>
      </c>
      <c r="I48" s="106"/>
      <c r="J48" s="12" t="s">
        <v>202</v>
      </c>
      <c r="K48" s="13">
        <v>45573</v>
      </c>
      <c r="L48" s="14" t="s">
        <v>28</v>
      </c>
      <c r="M48" s="15">
        <f t="shared" si="1"/>
        <v>31</v>
      </c>
      <c r="N48" s="15">
        <f t="shared" si="2"/>
        <v>19</v>
      </c>
      <c r="O48" s="15">
        <f t="shared" si="3"/>
        <v>18</v>
      </c>
      <c r="P48" s="15">
        <f t="shared" si="4"/>
        <v>0</v>
      </c>
      <c r="Q48" s="15">
        <f t="shared" si="5"/>
        <v>12</v>
      </c>
      <c r="R48" s="15">
        <f t="shared" si="6"/>
        <v>1</v>
      </c>
      <c r="S48" s="15">
        <f t="shared" si="7"/>
        <v>1</v>
      </c>
      <c r="T48" s="15">
        <f t="shared" si="8"/>
        <v>0</v>
      </c>
      <c r="U48" s="15">
        <f t="shared" si="9"/>
        <v>0</v>
      </c>
      <c r="V48" s="16">
        <f t="shared" si="10"/>
        <v>0</v>
      </c>
      <c r="W48" s="15">
        <f t="shared" si="11"/>
        <v>2</v>
      </c>
      <c r="X48" s="17">
        <f t="shared" si="12"/>
        <v>0</v>
      </c>
      <c r="Y48" s="17">
        <f t="shared" si="13"/>
        <v>0</v>
      </c>
      <c r="Z48" s="16">
        <f t="shared" si="14"/>
        <v>1</v>
      </c>
      <c r="AA48" s="32" t="s">
        <v>32</v>
      </c>
      <c r="AB48" s="30" t="s">
        <v>31</v>
      </c>
      <c r="AC48" s="30" t="s">
        <v>31</v>
      </c>
      <c r="AD48" s="223" t="s">
        <v>30</v>
      </c>
      <c r="AE48" s="224" t="s">
        <v>30</v>
      </c>
      <c r="AF48" s="223" t="s">
        <v>30</v>
      </c>
      <c r="AG48" s="224" t="s">
        <v>30</v>
      </c>
      <c r="AH48" s="224" t="s">
        <v>30</v>
      </c>
      <c r="AI48" s="30" t="s">
        <v>31</v>
      </c>
      <c r="AJ48" s="30" t="s">
        <v>31</v>
      </c>
      <c r="AK48" s="32" t="s">
        <v>32</v>
      </c>
      <c r="AL48" s="224" t="s">
        <v>30</v>
      </c>
      <c r="AM48" s="224" t="s">
        <v>30</v>
      </c>
      <c r="AN48" s="224" t="s">
        <v>30</v>
      </c>
      <c r="AO48" s="224" t="s">
        <v>30</v>
      </c>
      <c r="AP48" s="30" t="s">
        <v>31</v>
      </c>
      <c r="AQ48" s="30" t="s">
        <v>31</v>
      </c>
      <c r="AR48" s="224" t="s">
        <v>30</v>
      </c>
      <c r="AS48" s="224" t="s">
        <v>30</v>
      </c>
      <c r="AT48" s="224" t="s">
        <v>30</v>
      </c>
      <c r="AU48" s="224" t="s">
        <v>30</v>
      </c>
      <c r="AV48" s="224" t="s">
        <v>30</v>
      </c>
      <c r="AW48" s="30" t="s">
        <v>31</v>
      </c>
      <c r="AX48" s="30" t="s">
        <v>31</v>
      </c>
      <c r="AY48" s="32" t="s">
        <v>123</v>
      </c>
      <c r="AZ48" s="223" t="s">
        <v>30</v>
      </c>
      <c r="BA48" s="30" t="s">
        <v>31</v>
      </c>
      <c r="BB48" s="30" t="s">
        <v>31</v>
      </c>
      <c r="BC48" s="223" t="s">
        <v>30</v>
      </c>
      <c r="BD48" s="30" t="s">
        <v>31</v>
      </c>
      <c r="BE48" s="30" t="s">
        <v>31</v>
      </c>
      <c r="BG48" s="20">
        <f t="shared" si="15"/>
        <v>0</v>
      </c>
      <c r="BH48" s="21"/>
      <c r="BJ48" s="22"/>
      <c r="BN48" s="11"/>
      <c r="BS48" s="11"/>
    </row>
    <row r="49" spans="1:71" x14ac:dyDescent="0.3">
      <c r="A49" s="103" t="s">
        <v>342</v>
      </c>
      <c r="B49" s="103">
        <v>2400</v>
      </c>
      <c r="C49" s="104" t="s">
        <v>343</v>
      </c>
      <c r="D49" s="105"/>
      <c r="E49" s="104" t="s">
        <v>209</v>
      </c>
      <c r="F49" s="104" t="s">
        <v>225</v>
      </c>
      <c r="G49" s="104" t="s">
        <v>338</v>
      </c>
      <c r="H49" s="106" t="s">
        <v>317</v>
      </c>
      <c r="I49" s="106"/>
      <c r="J49" s="12" t="s">
        <v>232</v>
      </c>
      <c r="K49" s="13">
        <v>45909</v>
      </c>
      <c r="L49" s="14" t="s">
        <v>28</v>
      </c>
      <c r="M49" s="15">
        <f t="shared" si="1"/>
        <v>31</v>
      </c>
      <c r="N49" s="15">
        <f t="shared" si="2"/>
        <v>18</v>
      </c>
      <c r="O49" s="15">
        <f t="shared" si="3"/>
        <v>18</v>
      </c>
      <c r="P49" s="15">
        <f t="shared" si="4"/>
        <v>0</v>
      </c>
      <c r="Q49" s="15">
        <f t="shared" si="5"/>
        <v>13</v>
      </c>
      <c r="R49" s="15">
        <f t="shared" si="6"/>
        <v>0</v>
      </c>
      <c r="S49" s="15">
        <f t="shared" si="7"/>
        <v>0</v>
      </c>
      <c r="T49" s="15">
        <f t="shared" si="8"/>
        <v>0</v>
      </c>
      <c r="U49" s="15">
        <f t="shared" si="9"/>
        <v>0</v>
      </c>
      <c r="V49" s="16">
        <f t="shared" si="10"/>
        <v>0</v>
      </c>
      <c r="W49" s="15">
        <f t="shared" si="11"/>
        <v>5</v>
      </c>
      <c r="X49" s="17">
        <f t="shared" si="12"/>
        <v>0</v>
      </c>
      <c r="Y49" s="17">
        <f t="shared" si="13"/>
        <v>0</v>
      </c>
      <c r="Z49" s="16">
        <f t="shared" si="14"/>
        <v>0</v>
      </c>
      <c r="AA49" s="224" t="s">
        <v>30</v>
      </c>
      <c r="AB49" s="30" t="s">
        <v>31</v>
      </c>
      <c r="AC49" s="30" t="s">
        <v>31</v>
      </c>
      <c r="AD49" s="223" t="s">
        <v>30</v>
      </c>
      <c r="AE49" s="223" t="s">
        <v>30</v>
      </c>
      <c r="AF49" s="223" t="s">
        <v>30</v>
      </c>
      <c r="AG49" s="223" t="s">
        <v>30</v>
      </c>
      <c r="AH49" s="224" t="s">
        <v>30</v>
      </c>
      <c r="AI49" s="30" t="s">
        <v>31</v>
      </c>
      <c r="AJ49" s="30" t="s">
        <v>31</v>
      </c>
      <c r="AK49" s="32" t="s">
        <v>32</v>
      </c>
      <c r="AL49" s="32" t="s">
        <v>32</v>
      </c>
      <c r="AM49" s="223" t="s">
        <v>30</v>
      </c>
      <c r="AN49" s="32" t="s">
        <v>32</v>
      </c>
      <c r="AO49" s="224" t="s">
        <v>30</v>
      </c>
      <c r="AP49" s="30" t="s">
        <v>31</v>
      </c>
      <c r="AQ49" s="30" t="s">
        <v>31</v>
      </c>
      <c r="AR49" s="32" t="s">
        <v>32</v>
      </c>
      <c r="AS49" s="223" t="s">
        <v>30</v>
      </c>
      <c r="AT49" s="223" t="s">
        <v>30</v>
      </c>
      <c r="AU49" s="223" t="s">
        <v>30</v>
      </c>
      <c r="AV49" s="224" t="s">
        <v>30</v>
      </c>
      <c r="AW49" s="30" t="s">
        <v>31</v>
      </c>
      <c r="AX49" s="30" t="s">
        <v>31</v>
      </c>
      <c r="AY49" s="32" t="s">
        <v>32</v>
      </c>
      <c r="AZ49" s="30" t="s">
        <v>31</v>
      </c>
      <c r="BA49" s="30" t="s">
        <v>31</v>
      </c>
      <c r="BB49" s="30" t="s">
        <v>31</v>
      </c>
      <c r="BC49" s="224" t="s">
        <v>30</v>
      </c>
      <c r="BD49" s="30" t="s">
        <v>31</v>
      </c>
      <c r="BE49" s="30" t="s">
        <v>31</v>
      </c>
      <c r="BG49" s="20">
        <f t="shared" si="15"/>
        <v>0</v>
      </c>
      <c r="BH49" s="21"/>
      <c r="BJ49" s="22"/>
      <c r="BS49" s="11"/>
    </row>
    <row r="50" spans="1:71" ht="15" customHeight="1" x14ac:dyDescent="0.3">
      <c r="A50" s="103" t="s">
        <v>339</v>
      </c>
      <c r="B50" s="103">
        <v>2396</v>
      </c>
      <c r="C50" s="104" t="s">
        <v>340</v>
      </c>
      <c r="D50" s="105"/>
      <c r="E50" s="104" t="s">
        <v>209</v>
      </c>
      <c r="F50" s="104" t="s">
        <v>334</v>
      </c>
      <c r="G50" s="104" t="s">
        <v>341</v>
      </c>
      <c r="H50" s="106" t="s">
        <v>317</v>
      </c>
      <c r="I50" s="106"/>
      <c r="J50" s="12" t="s">
        <v>202</v>
      </c>
      <c r="K50" s="13">
        <v>45834</v>
      </c>
      <c r="L50" s="14" t="s">
        <v>28</v>
      </c>
      <c r="M50" s="15">
        <f>N50+Q50+U50</f>
        <v>31</v>
      </c>
      <c r="N50" s="15">
        <f>O50+R50+(COUNTIF(AA50:BE50,"P/2")/2)+(COUNTIF(AA50:BE50,"TR-P/2")/2)</f>
        <v>18</v>
      </c>
      <c r="O50" s="15">
        <f>COUNTIF(AA50:BE50,"P")+COUNTIF(AA50:BE50,"RP")+COUNTIF(AA50:BE50,"UT-RP")+COUNTIF(AA50:BE50,"AT-RP")+COUNTIF(AA50:BE50,"AT")+COUNTIF(AA50:BE50,"UT")+COUNTIF(AA50:BE50,"MU")+COUNTIF(AA50:BE50,"AT-MU")+COUNTIF(AA50:BE50,"UT-MU")+COUNTIF(AA50:BE50,"EL")+COUNTIF(AA50:BE50,"UT-EL")+COUNTIF(AA50:BE50,"AT-EL")+COUNTIF(AA50:BE50,"EL-MU")+COUNTIF(AA50:BE50,"TR")+COUNTIF(AA50:BE50,"TR-MU")+COUNTIF(AA50:BE50,"TR-EL")+COUNTIF(AA50:BE50,"TR-AT")+COUNTIF(AA50:BE50,"TR-UT")+COUNTIF(AA50:BE50,"TR-P")+(COUNTIF(AA50:BE50,"P/2")/2)</f>
        <v>18</v>
      </c>
      <c r="P50" s="15">
        <f>COUNTIF(AA50:BE50,"Leave")</f>
        <v>0</v>
      </c>
      <c r="Q50" s="15">
        <f>COUNTIF(AA50:BE50,"Off")+COUNTIF(AA50:BE50,"TR-Off")</f>
        <v>13</v>
      </c>
      <c r="R50" s="15">
        <f>COUNTIF(AA50:BE50,"NCNS")+COUNTIF(AA50:BE50,"A")+COUNTIF(AA50:BE50,"U")+COUNTIF(AA50:BE50,"SL")+COUNTIF(AA50:BE50,"UC")+COUNTIF(AA50:BE50,"TR-UC")+COUNTIF(AA50:BE50,"TR-U")+COUNTIF(AA50:BE50,"TR-NCNS")</f>
        <v>0</v>
      </c>
      <c r="S50" s="15">
        <f>(COUNTIF(AA50:BE50,"A")+(COUNTIF(AA50:BE50,"CL")+(COUNTIF(AA50:BE50,"SL"))))</f>
        <v>0</v>
      </c>
      <c r="T50" s="15">
        <f>COUNTIF(AA50:BE50,"EL")+COUNTIF(AA50:BE50,"AT-EL")+COUNTIF(AA50:BE50,"UT-EL")+COUNTIF(AA50:BE50,"EL-MU")++COUNTIF(AA50:BE50,"TR-EL")</f>
        <v>0</v>
      </c>
      <c r="U50" s="15">
        <f>(COUNTIF(AA50:BE50,"Leave")+(COUNTIF(AA50:BE50,"CL")+(COUNTIF(AA50:BE50,"AU")))+(COUNTIF(AA50:BE50,"TR-AU"))+(COUNTIF(AA50:BE50,"ML")))</f>
        <v>0</v>
      </c>
      <c r="V50" s="16">
        <f>COUNTIF(AA50:BE50,"AU")+COUNTIF(AA50:BE50,"U")+COUNTIF(AA50:BE50,"UC")+COUNTIF(AA50:BE50,"NCNS")+COUNTIF(AA50:BE50,"TR-AU")+COUNTIF(AA50:BE50,"TR-U")+COUNTIF(AA50:BE50,"TR-UC")+COUNTIF(AA50:BE50,"TR-NCNS")+(COUNTIF(AA50:BE50,"P/2")/2)+(COUNTIF(AA50:BE50,"TR-P/2")/2)</f>
        <v>0</v>
      </c>
      <c r="W50" s="15">
        <f>COUNTIF(AA50:BE50,"AT-RP")+COUNTIF(AA50:BE50,"AT")+COUNTIF(AA50:BE50,"AT-MU")+COUNTIF(AA50:BE50,"AT-EL")+COUNTIF(AA50:BE50,"TR-AT")+COUNTIF(AA50:BE50,"UT-RP")+COUNTIF(AA50:BE50,"UT")+COUNTIF(AA50:BE50,"UT-MU")+COUNTIF(AA50:BE50,"UT-EL")+COUNTIF(AA50:BE50,"TR-UT")</f>
        <v>0</v>
      </c>
      <c r="X50" s="17">
        <f>COUNTIF(AA50:BE50,"MU")+COUNTIF(AA50:BE50,"UT-MU")+COUNTIF(AA50:BE50,"EL-MU")+COUNTIF(AA50:BE50,"TR-MU")</f>
        <v>0</v>
      </c>
      <c r="Y50" s="17">
        <f>COUNTIF(AA50:BE50,"ML")</f>
        <v>0</v>
      </c>
      <c r="Z50" s="16">
        <f>V50+S50+P50+Y50</f>
        <v>0</v>
      </c>
      <c r="AA50" s="224" t="s">
        <v>30</v>
      </c>
      <c r="AB50" s="30" t="s">
        <v>31</v>
      </c>
      <c r="AC50" s="30" t="s">
        <v>31</v>
      </c>
      <c r="AD50" s="223" t="s">
        <v>30</v>
      </c>
      <c r="AE50" s="223" t="s">
        <v>30</v>
      </c>
      <c r="AF50" s="223" t="s">
        <v>30</v>
      </c>
      <c r="AG50" s="224" t="s">
        <v>30</v>
      </c>
      <c r="AH50" s="32" t="s">
        <v>30</v>
      </c>
      <c r="AI50" s="30" t="s">
        <v>31</v>
      </c>
      <c r="AJ50" s="30" t="s">
        <v>31</v>
      </c>
      <c r="AK50" s="224" t="s">
        <v>30</v>
      </c>
      <c r="AL50" s="224" t="s">
        <v>30</v>
      </c>
      <c r="AM50" s="224" t="s">
        <v>30</v>
      </c>
      <c r="AN50" s="224" t="s">
        <v>30</v>
      </c>
      <c r="AO50" s="224" t="s">
        <v>30</v>
      </c>
      <c r="AP50" s="224" t="s">
        <v>30</v>
      </c>
      <c r="AQ50" s="30" t="s">
        <v>31</v>
      </c>
      <c r="AR50" s="224" t="s">
        <v>30</v>
      </c>
      <c r="AS50" s="224" t="s">
        <v>30</v>
      </c>
      <c r="AT50" s="224" t="s">
        <v>30</v>
      </c>
      <c r="AU50" s="223" t="s">
        <v>30</v>
      </c>
      <c r="AV50" s="224" t="s">
        <v>30</v>
      </c>
      <c r="AW50" s="224" t="s">
        <v>30</v>
      </c>
      <c r="AX50" s="30" t="s">
        <v>31</v>
      </c>
      <c r="AY50" s="30" t="s">
        <v>31</v>
      </c>
      <c r="AZ50" s="30" t="s">
        <v>31</v>
      </c>
      <c r="BA50" s="30" t="s">
        <v>31</v>
      </c>
      <c r="BB50" s="30" t="s">
        <v>31</v>
      </c>
      <c r="BC50" s="30" t="s">
        <v>31</v>
      </c>
      <c r="BD50" s="30" t="s">
        <v>31</v>
      </c>
      <c r="BE50" s="30" t="s">
        <v>31</v>
      </c>
      <c r="BG50" s="20">
        <f t="shared" si="15"/>
        <v>0</v>
      </c>
      <c r="BH50" s="21"/>
      <c r="BJ50" s="22"/>
      <c r="BN50" s="11"/>
      <c r="BS50" s="11"/>
    </row>
    <row r="51" spans="1:71" x14ac:dyDescent="0.3">
      <c r="A51" s="103" t="s">
        <v>344</v>
      </c>
      <c r="B51" s="103"/>
      <c r="C51" s="104" t="s">
        <v>345</v>
      </c>
      <c r="D51" s="105"/>
      <c r="E51" s="104" t="s">
        <v>209</v>
      </c>
      <c r="F51" s="104" t="s">
        <v>334</v>
      </c>
      <c r="G51" s="104" t="s">
        <v>341</v>
      </c>
      <c r="H51" s="106" t="s">
        <v>317</v>
      </c>
      <c r="I51" s="106"/>
      <c r="J51" s="12" t="s">
        <v>232</v>
      </c>
      <c r="K51" s="13">
        <v>45972</v>
      </c>
      <c r="L51" s="14" t="s">
        <v>28</v>
      </c>
      <c r="M51" s="15">
        <f t="shared" si="1"/>
        <v>31</v>
      </c>
      <c r="N51" s="15">
        <f t="shared" si="2"/>
        <v>17</v>
      </c>
      <c r="O51" s="15">
        <f t="shared" si="3"/>
        <v>17</v>
      </c>
      <c r="P51" s="15">
        <f t="shared" si="4"/>
        <v>0</v>
      </c>
      <c r="Q51" s="15">
        <f t="shared" si="5"/>
        <v>14</v>
      </c>
      <c r="R51" s="15">
        <f t="shared" si="6"/>
        <v>0</v>
      </c>
      <c r="S51" s="15">
        <f t="shared" si="7"/>
        <v>0</v>
      </c>
      <c r="T51" s="15">
        <f t="shared" si="8"/>
        <v>0</v>
      </c>
      <c r="U51" s="15">
        <f t="shared" si="9"/>
        <v>0</v>
      </c>
      <c r="V51" s="16">
        <f t="shared" si="10"/>
        <v>0</v>
      </c>
      <c r="W51" s="15">
        <f t="shared" si="11"/>
        <v>0</v>
      </c>
      <c r="X51" s="17">
        <f t="shared" si="12"/>
        <v>0</v>
      </c>
      <c r="Y51" s="17">
        <f t="shared" si="13"/>
        <v>0</v>
      </c>
      <c r="Z51" s="16">
        <f t="shared" si="14"/>
        <v>0</v>
      </c>
      <c r="AA51" s="30" t="s">
        <v>31</v>
      </c>
      <c r="AB51" s="30" t="s">
        <v>31</v>
      </c>
      <c r="AC51" s="30" t="s">
        <v>31</v>
      </c>
      <c r="AD51" s="224" t="s">
        <v>30</v>
      </c>
      <c r="AE51" s="224" t="s">
        <v>30</v>
      </c>
      <c r="AF51" s="223" t="s">
        <v>30</v>
      </c>
      <c r="AG51" s="224" t="s">
        <v>30</v>
      </c>
      <c r="AH51" s="224" t="s">
        <v>30</v>
      </c>
      <c r="AI51" s="30" t="s">
        <v>31</v>
      </c>
      <c r="AJ51" s="30" t="s">
        <v>31</v>
      </c>
      <c r="AK51" s="224" t="s">
        <v>30</v>
      </c>
      <c r="AL51" s="224" t="s">
        <v>30</v>
      </c>
      <c r="AM51" s="224" t="s">
        <v>30</v>
      </c>
      <c r="AN51" s="224" t="s">
        <v>30</v>
      </c>
      <c r="AO51" s="224" t="s">
        <v>30</v>
      </c>
      <c r="AP51" s="224" t="s">
        <v>30</v>
      </c>
      <c r="AQ51" s="30" t="s">
        <v>31</v>
      </c>
      <c r="AR51" s="224" t="s">
        <v>30</v>
      </c>
      <c r="AS51" s="224" t="s">
        <v>30</v>
      </c>
      <c r="AT51" s="224" t="s">
        <v>30</v>
      </c>
      <c r="AU51" s="223" t="s">
        <v>30</v>
      </c>
      <c r="AV51" s="224" t="s">
        <v>30</v>
      </c>
      <c r="AW51" s="224" t="s">
        <v>30</v>
      </c>
      <c r="AX51" s="30" t="s">
        <v>31</v>
      </c>
      <c r="AY51" s="30" t="s">
        <v>31</v>
      </c>
      <c r="AZ51" s="30" t="s">
        <v>31</v>
      </c>
      <c r="BA51" s="30" t="s">
        <v>31</v>
      </c>
      <c r="BB51" s="30" t="s">
        <v>31</v>
      </c>
      <c r="BC51" s="30" t="s">
        <v>31</v>
      </c>
      <c r="BD51" s="30" t="s">
        <v>31</v>
      </c>
      <c r="BE51" s="30" t="s">
        <v>31</v>
      </c>
      <c r="BG51" s="20">
        <f t="shared" si="15"/>
        <v>0</v>
      </c>
      <c r="BH51" s="21"/>
      <c r="BJ51" s="22"/>
      <c r="BN51" s="11"/>
      <c r="BS51" s="11"/>
    </row>
    <row r="52" spans="1:71" x14ac:dyDescent="0.3">
      <c r="A52" s="103" t="s">
        <v>347</v>
      </c>
      <c r="B52" s="103"/>
      <c r="C52" s="104" t="s">
        <v>348</v>
      </c>
      <c r="D52" s="105"/>
      <c r="E52" s="104" t="s">
        <v>209</v>
      </c>
      <c r="F52" s="104" t="s">
        <v>334</v>
      </c>
      <c r="G52" s="104" t="s">
        <v>341</v>
      </c>
      <c r="H52" s="106" t="s">
        <v>317</v>
      </c>
      <c r="I52" s="106"/>
      <c r="J52" s="12" t="s">
        <v>202</v>
      </c>
      <c r="K52" s="13">
        <v>46001</v>
      </c>
      <c r="L52" s="14" t="s">
        <v>28</v>
      </c>
      <c r="M52" s="15">
        <f t="shared" si="1"/>
        <v>31</v>
      </c>
      <c r="N52" s="15">
        <f t="shared" si="2"/>
        <v>17</v>
      </c>
      <c r="O52" s="15">
        <f t="shared" si="3"/>
        <v>17</v>
      </c>
      <c r="P52" s="15">
        <f t="shared" si="4"/>
        <v>0</v>
      </c>
      <c r="Q52" s="15">
        <f t="shared" si="5"/>
        <v>14</v>
      </c>
      <c r="R52" s="15">
        <f t="shared" si="6"/>
        <v>0</v>
      </c>
      <c r="S52" s="15">
        <f t="shared" si="7"/>
        <v>0</v>
      </c>
      <c r="T52" s="15">
        <f t="shared" si="8"/>
        <v>0</v>
      </c>
      <c r="U52" s="15">
        <f t="shared" si="9"/>
        <v>0</v>
      </c>
      <c r="V52" s="16">
        <f t="shared" si="10"/>
        <v>0</v>
      </c>
      <c r="W52" s="15">
        <f t="shared" si="11"/>
        <v>0</v>
      </c>
      <c r="X52" s="17">
        <f t="shared" si="12"/>
        <v>0</v>
      </c>
      <c r="Y52" s="17">
        <f t="shared" si="13"/>
        <v>0</v>
      </c>
      <c r="Z52" s="16">
        <f t="shared" si="14"/>
        <v>0</v>
      </c>
      <c r="AA52" s="30" t="s">
        <v>31</v>
      </c>
      <c r="AB52" s="224" t="s">
        <v>30</v>
      </c>
      <c r="AC52" s="30" t="s">
        <v>31</v>
      </c>
      <c r="AD52" s="224" t="s">
        <v>30</v>
      </c>
      <c r="AE52" s="223" t="s">
        <v>30</v>
      </c>
      <c r="AF52" s="223" t="s">
        <v>30</v>
      </c>
      <c r="AG52" s="223" t="s">
        <v>30</v>
      </c>
      <c r="AH52" s="224" t="s">
        <v>30</v>
      </c>
      <c r="AI52" s="30" t="s">
        <v>31</v>
      </c>
      <c r="AJ52" s="30" t="s">
        <v>31</v>
      </c>
      <c r="AK52" s="30" t="s">
        <v>31</v>
      </c>
      <c r="AL52" s="32" t="s">
        <v>30</v>
      </c>
      <c r="AM52" s="32" t="s">
        <v>30</v>
      </c>
      <c r="AN52" s="32" t="s">
        <v>30</v>
      </c>
      <c r="AO52" s="32" t="s">
        <v>30</v>
      </c>
      <c r="AP52" s="30" t="s">
        <v>31</v>
      </c>
      <c r="AQ52" s="30" t="s">
        <v>31</v>
      </c>
      <c r="AR52" s="32" t="s">
        <v>30</v>
      </c>
      <c r="AS52" s="223" t="s">
        <v>30</v>
      </c>
      <c r="AT52" s="223" t="s">
        <v>30</v>
      </c>
      <c r="AU52" s="223" t="s">
        <v>30</v>
      </c>
      <c r="AV52" s="32" t="s">
        <v>30</v>
      </c>
      <c r="AW52" s="30" t="s">
        <v>31</v>
      </c>
      <c r="AX52" s="30" t="s">
        <v>31</v>
      </c>
      <c r="AY52" s="32" t="s">
        <v>30</v>
      </c>
      <c r="AZ52" s="223" t="s">
        <v>30</v>
      </c>
      <c r="BA52" s="30" t="s">
        <v>31</v>
      </c>
      <c r="BB52" s="30" t="s">
        <v>31</v>
      </c>
      <c r="BC52" s="30" t="s">
        <v>31</v>
      </c>
      <c r="BD52" s="30" t="s">
        <v>31</v>
      </c>
      <c r="BE52" s="30" t="s">
        <v>31</v>
      </c>
      <c r="BG52" s="20">
        <f t="shared" si="15"/>
        <v>0</v>
      </c>
      <c r="BH52" s="21"/>
      <c r="BJ52" s="22"/>
      <c r="BN52" s="11"/>
      <c r="BS52" s="11"/>
    </row>
    <row r="53" spans="1:71" x14ac:dyDescent="0.3">
      <c r="A53" s="103" t="s">
        <v>349</v>
      </c>
      <c r="B53" s="103"/>
      <c r="C53" s="104" t="s">
        <v>350</v>
      </c>
      <c r="D53" s="105"/>
      <c r="E53" s="104" t="s">
        <v>209</v>
      </c>
      <c r="F53" s="104" t="s">
        <v>334</v>
      </c>
      <c r="G53" s="104" t="s">
        <v>346</v>
      </c>
      <c r="H53" s="106" t="s">
        <v>317</v>
      </c>
      <c r="I53" s="106"/>
      <c r="J53" s="12"/>
      <c r="K53" s="13">
        <v>46073</v>
      </c>
      <c r="L53" s="14" t="s">
        <v>28</v>
      </c>
      <c r="M53" s="15">
        <f t="shared" si="1"/>
        <v>31</v>
      </c>
      <c r="N53" s="15">
        <f t="shared" si="2"/>
        <v>21</v>
      </c>
      <c r="O53" s="15">
        <f t="shared" si="3"/>
        <v>14</v>
      </c>
      <c r="P53" s="15">
        <f t="shared" si="4"/>
        <v>0</v>
      </c>
      <c r="Q53" s="15">
        <f t="shared" si="5"/>
        <v>10</v>
      </c>
      <c r="R53" s="15">
        <f t="shared" si="6"/>
        <v>7</v>
      </c>
      <c r="S53" s="15">
        <f t="shared" si="7"/>
        <v>0</v>
      </c>
      <c r="T53" s="15">
        <f t="shared" si="8"/>
        <v>0</v>
      </c>
      <c r="U53" s="15">
        <f t="shared" si="9"/>
        <v>0</v>
      </c>
      <c r="V53" s="16">
        <f t="shared" si="10"/>
        <v>7</v>
      </c>
      <c r="W53" s="15">
        <f t="shared" si="11"/>
        <v>5</v>
      </c>
      <c r="X53" s="17">
        <f t="shared" si="12"/>
        <v>0</v>
      </c>
      <c r="Y53" s="17">
        <f t="shared" si="13"/>
        <v>0</v>
      </c>
      <c r="Z53" s="16">
        <f t="shared" si="14"/>
        <v>7</v>
      </c>
      <c r="AA53" s="31" t="s">
        <v>29</v>
      </c>
      <c r="AB53" s="30" t="s">
        <v>31</v>
      </c>
      <c r="AC53" s="30" t="s">
        <v>31</v>
      </c>
      <c r="AD53" s="223" t="s">
        <v>30</v>
      </c>
      <c r="AE53" s="223" t="s">
        <v>30</v>
      </c>
      <c r="AF53" s="223" t="s">
        <v>30</v>
      </c>
      <c r="AG53" s="32" t="s">
        <v>32</v>
      </c>
      <c r="AH53" s="32" t="s">
        <v>32</v>
      </c>
      <c r="AI53" s="30" t="s">
        <v>31</v>
      </c>
      <c r="AJ53" s="30" t="s">
        <v>31</v>
      </c>
      <c r="AK53" s="32" t="s">
        <v>32</v>
      </c>
      <c r="AL53" s="32" t="s">
        <v>32</v>
      </c>
      <c r="AM53" s="32" t="s">
        <v>32</v>
      </c>
      <c r="AN53" s="223" t="s">
        <v>30</v>
      </c>
      <c r="AO53" s="31" t="s">
        <v>29</v>
      </c>
      <c r="AP53" s="30" t="s">
        <v>31</v>
      </c>
      <c r="AQ53" s="30" t="s">
        <v>31</v>
      </c>
      <c r="AR53" s="224" t="s">
        <v>30</v>
      </c>
      <c r="AS53" s="223" t="s">
        <v>30</v>
      </c>
      <c r="AT53" s="224" t="s">
        <v>30</v>
      </c>
      <c r="AU53" s="223" t="s">
        <v>30</v>
      </c>
      <c r="AV53" s="224" t="s">
        <v>30</v>
      </c>
      <c r="AW53" s="30" t="s">
        <v>31</v>
      </c>
      <c r="AX53" s="30" t="s">
        <v>31</v>
      </c>
      <c r="AY53" s="31" t="s">
        <v>29</v>
      </c>
      <c r="AZ53" s="31" t="s">
        <v>29</v>
      </c>
      <c r="BA53" s="31" t="s">
        <v>29</v>
      </c>
      <c r="BB53" s="31" t="s">
        <v>29</v>
      </c>
      <c r="BC53" s="31" t="s">
        <v>29</v>
      </c>
      <c r="BD53" s="30" t="s">
        <v>31</v>
      </c>
      <c r="BE53" s="30" t="s">
        <v>31</v>
      </c>
      <c r="BG53" s="20">
        <f t="shared" si="15"/>
        <v>0</v>
      </c>
      <c r="BH53" s="21"/>
      <c r="BJ53" s="22"/>
      <c r="BS53" s="11"/>
    </row>
    <row r="54" spans="1:71" x14ac:dyDescent="0.3">
      <c r="A54" s="103" t="s">
        <v>351</v>
      </c>
      <c r="B54" s="103"/>
      <c r="C54" s="104" t="s">
        <v>352</v>
      </c>
      <c r="D54" s="111"/>
      <c r="E54" s="104" t="s">
        <v>209</v>
      </c>
      <c r="F54" s="104" t="s">
        <v>334</v>
      </c>
      <c r="G54" s="104" t="s">
        <v>346</v>
      </c>
      <c r="H54" s="106" t="s">
        <v>317</v>
      </c>
      <c r="I54" s="106"/>
      <c r="J54" s="12"/>
      <c r="K54" s="13">
        <v>46119</v>
      </c>
      <c r="L54" s="14" t="s">
        <v>28</v>
      </c>
      <c r="M54" s="15">
        <f t="shared" si="1"/>
        <v>31</v>
      </c>
      <c r="N54" s="15">
        <f t="shared" si="2"/>
        <v>17</v>
      </c>
      <c r="O54" s="15">
        <f t="shared" si="3"/>
        <v>16</v>
      </c>
      <c r="P54" s="15">
        <f t="shared" si="4"/>
        <v>0</v>
      </c>
      <c r="Q54" s="15">
        <f t="shared" si="5"/>
        <v>14</v>
      </c>
      <c r="R54" s="15">
        <f t="shared" si="6"/>
        <v>1</v>
      </c>
      <c r="S54" s="15">
        <f t="shared" si="7"/>
        <v>0</v>
      </c>
      <c r="T54" s="15">
        <f t="shared" si="8"/>
        <v>0</v>
      </c>
      <c r="U54" s="15">
        <f t="shared" si="9"/>
        <v>0</v>
      </c>
      <c r="V54" s="16">
        <f t="shared" si="10"/>
        <v>1</v>
      </c>
      <c r="W54" s="15">
        <f t="shared" si="11"/>
        <v>2</v>
      </c>
      <c r="X54" s="17">
        <f t="shared" si="12"/>
        <v>0</v>
      </c>
      <c r="Y54" s="17">
        <f t="shared" si="13"/>
        <v>0</v>
      </c>
      <c r="Z54" s="16">
        <f t="shared" si="14"/>
        <v>1</v>
      </c>
      <c r="AA54" s="31" t="s">
        <v>29</v>
      </c>
      <c r="AB54" s="30" t="s">
        <v>31</v>
      </c>
      <c r="AC54" s="30" t="s">
        <v>31</v>
      </c>
      <c r="AD54" s="223" t="s">
        <v>30</v>
      </c>
      <c r="AE54" s="223" t="s">
        <v>30</v>
      </c>
      <c r="AF54" s="223" t="s">
        <v>30</v>
      </c>
      <c r="AG54" s="223" t="s">
        <v>30</v>
      </c>
      <c r="AH54" s="224" t="s">
        <v>30</v>
      </c>
      <c r="AI54" s="30" t="s">
        <v>31</v>
      </c>
      <c r="AJ54" s="30" t="s">
        <v>31</v>
      </c>
      <c r="AK54" s="224" t="s">
        <v>30</v>
      </c>
      <c r="AL54" s="224" t="s">
        <v>30</v>
      </c>
      <c r="AM54" s="224" t="s">
        <v>30</v>
      </c>
      <c r="AN54" s="32" t="s">
        <v>32</v>
      </c>
      <c r="AO54" s="223" t="s">
        <v>30</v>
      </c>
      <c r="AP54" s="30" t="s">
        <v>31</v>
      </c>
      <c r="AQ54" s="30" t="s">
        <v>31</v>
      </c>
      <c r="AR54" s="224" t="s">
        <v>30</v>
      </c>
      <c r="AS54" s="223" t="s">
        <v>30</v>
      </c>
      <c r="AT54" s="224" t="s">
        <v>30</v>
      </c>
      <c r="AU54" s="224" t="s">
        <v>30</v>
      </c>
      <c r="AV54" s="32" t="s">
        <v>32</v>
      </c>
      <c r="AW54" s="224" t="s">
        <v>30</v>
      </c>
      <c r="AX54" s="30" t="s">
        <v>31</v>
      </c>
      <c r="AY54" s="30" t="s">
        <v>31</v>
      </c>
      <c r="AZ54" s="30" t="s">
        <v>31</v>
      </c>
      <c r="BA54" s="30" t="s">
        <v>31</v>
      </c>
      <c r="BB54" s="30" t="s">
        <v>31</v>
      </c>
      <c r="BC54" s="30" t="s">
        <v>31</v>
      </c>
      <c r="BD54" s="30" t="s">
        <v>31</v>
      </c>
      <c r="BE54" s="30" t="s">
        <v>31</v>
      </c>
      <c r="BG54" s="20">
        <f t="shared" si="15"/>
        <v>0</v>
      </c>
      <c r="BH54" s="21"/>
      <c r="BJ54" s="22"/>
      <c r="BS54" s="11"/>
    </row>
    <row r="55" spans="1:71" x14ac:dyDescent="0.3">
      <c r="A55" s="103" t="s">
        <v>355</v>
      </c>
      <c r="B55" s="103"/>
      <c r="C55" s="104" t="s">
        <v>356</v>
      </c>
      <c r="D55" s="109"/>
      <c r="E55" s="104" t="s">
        <v>209</v>
      </c>
      <c r="F55" s="104" t="s">
        <v>334</v>
      </c>
      <c r="G55" s="104" t="s">
        <v>346</v>
      </c>
      <c r="H55" s="106" t="s">
        <v>317</v>
      </c>
      <c r="I55" s="106"/>
      <c r="J55" s="12"/>
      <c r="K55" s="13">
        <v>46132</v>
      </c>
      <c r="L55" s="14" t="s">
        <v>28</v>
      </c>
      <c r="M55" s="15">
        <f t="shared" si="1"/>
        <v>31</v>
      </c>
      <c r="N55" s="15">
        <f t="shared" si="2"/>
        <v>17</v>
      </c>
      <c r="O55" s="15">
        <f t="shared" si="3"/>
        <v>15</v>
      </c>
      <c r="P55" s="15">
        <f t="shared" si="4"/>
        <v>0</v>
      </c>
      <c r="Q55" s="15">
        <f t="shared" si="5"/>
        <v>14</v>
      </c>
      <c r="R55" s="15">
        <f t="shared" si="6"/>
        <v>2</v>
      </c>
      <c r="S55" s="15">
        <f t="shared" si="7"/>
        <v>0</v>
      </c>
      <c r="T55" s="15">
        <f t="shared" si="8"/>
        <v>0</v>
      </c>
      <c r="U55" s="15">
        <f t="shared" si="9"/>
        <v>0</v>
      </c>
      <c r="V55" s="16">
        <f t="shared" si="10"/>
        <v>2</v>
      </c>
      <c r="W55" s="15">
        <f t="shared" si="11"/>
        <v>0</v>
      </c>
      <c r="X55" s="17">
        <f t="shared" si="12"/>
        <v>0</v>
      </c>
      <c r="Y55" s="17">
        <f t="shared" si="13"/>
        <v>0</v>
      </c>
      <c r="Z55" s="16">
        <f t="shared" si="14"/>
        <v>2</v>
      </c>
      <c r="AA55" s="31" t="s">
        <v>29</v>
      </c>
      <c r="AB55" s="30" t="s">
        <v>31</v>
      </c>
      <c r="AC55" s="30" t="s">
        <v>31</v>
      </c>
      <c r="AD55" s="223" t="s">
        <v>30</v>
      </c>
      <c r="AE55" s="223" t="s">
        <v>30</v>
      </c>
      <c r="AF55" s="223" t="s">
        <v>30</v>
      </c>
      <c r="AG55" s="224" t="s">
        <v>30</v>
      </c>
      <c r="AH55" s="224" t="s">
        <v>30</v>
      </c>
      <c r="AI55" s="30" t="s">
        <v>31</v>
      </c>
      <c r="AJ55" s="30" t="s">
        <v>31</v>
      </c>
      <c r="AK55" s="224" t="s">
        <v>30</v>
      </c>
      <c r="AL55" s="224" t="s">
        <v>30</v>
      </c>
      <c r="AM55" s="224" t="s">
        <v>30</v>
      </c>
      <c r="AN55" s="224" t="s">
        <v>30</v>
      </c>
      <c r="AO55" s="224" t="s">
        <v>30</v>
      </c>
      <c r="AP55" s="30" t="s">
        <v>31</v>
      </c>
      <c r="AQ55" s="30" t="s">
        <v>31</v>
      </c>
      <c r="AR55" s="224" t="s">
        <v>30</v>
      </c>
      <c r="AS55" s="223" t="s">
        <v>30</v>
      </c>
      <c r="AT55" s="224" t="s">
        <v>30</v>
      </c>
      <c r="AU55" s="223" t="s">
        <v>30</v>
      </c>
      <c r="AV55" s="224" t="s">
        <v>30</v>
      </c>
      <c r="AW55" s="30" t="s">
        <v>31</v>
      </c>
      <c r="AX55" s="30" t="s">
        <v>31</v>
      </c>
      <c r="AY55" s="31" t="s">
        <v>29</v>
      </c>
      <c r="AZ55" s="30" t="s">
        <v>31</v>
      </c>
      <c r="BA55" s="30" t="s">
        <v>31</v>
      </c>
      <c r="BB55" s="30" t="s">
        <v>31</v>
      </c>
      <c r="BC55" s="30" t="s">
        <v>31</v>
      </c>
      <c r="BD55" s="30" t="s">
        <v>31</v>
      </c>
      <c r="BE55" s="30" t="s">
        <v>31</v>
      </c>
      <c r="BG55" s="20">
        <f t="shared" si="15"/>
        <v>0</v>
      </c>
      <c r="BH55" s="21"/>
      <c r="BJ55" s="22"/>
      <c r="BS55" s="11"/>
    </row>
    <row r="56" spans="1:71" x14ac:dyDescent="0.3">
      <c r="A56" s="109" t="s">
        <v>695</v>
      </c>
      <c r="B56" s="110"/>
      <c r="C56" s="111" t="s">
        <v>696</v>
      </c>
      <c r="D56" s="127"/>
      <c r="E56" s="104" t="s">
        <v>209</v>
      </c>
      <c r="F56" s="104" t="s">
        <v>334</v>
      </c>
      <c r="G56" s="104" t="s">
        <v>338</v>
      </c>
      <c r="H56" s="106" t="s">
        <v>317</v>
      </c>
      <c r="I56" s="106"/>
      <c r="J56" s="12"/>
      <c r="K56" s="13">
        <v>46148</v>
      </c>
      <c r="L56" s="14" t="s">
        <v>28</v>
      </c>
      <c r="M56" s="15">
        <f t="shared" si="1"/>
        <v>26</v>
      </c>
      <c r="N56" s="15">
        <f t="shared" si="2"/>
        <v>16</v>
      </c>
      <c r="O56" s="15">
        <f t="shared" si="3"/>
        <v>14</v>
      </c>
      <c r="P56" s="15">
        <f t="shared" si="4"/>
        <v>0</v>
      </c>
      <c r="Q56" s="15">
        <f t="shared" si="5"/>
        <v>10</v>
      </c>
      <c r="R56" s="15">
        <f t="shared" si="6"/>
        <v>2</v>
      </c>
      <c r="S56" s="15">
        <f t="shared" si="7"/>
        <v>0</v>
      </c>
      <c r="T56" s="15">
        <f t="shared" si="8"/>
        <v>1</v>
      </c>
      <c r="U56" s="15">
        <f t="shared" si="9"/>
        <v>0</v>
      </c>
      <c r="V56" s="16">
        <f t="shared" si="10"/>
        <v>2</v>
      </c>
      <c r="W56" s="15">
        <f t="shared" si="11"/>
        <v>1</v>
      </c>
      <c r="X56" s="17">
        <f t="shared" si="12"/>
        <v>0</v>
      </c>
      <c r="Y56" s="17">
        <f t="shared" si="13"/>
        <v>0</v>
      </c>
      <c r="Z56" s="16">
        <f t="shared" si="14"/>
        <v>2</v>
      </c>
      <c r="AA56" s="30"/>
      <c r="AB56" s="30"/>
      <c r="AC56" s="30"/>
      <c r="AD56" s="30"/>
      <c r="AE56" s="30"/>
      <c r="AF56" s="18" t="s">
        <v>30</v>
      </c>
      <c r="AG56" s="18" t="s">
        <v>30</v>
      </c>
      <c r="AH56" s="18" t="s">
        <v>30</v>
      </c>
      <c r="AI56" s="30" t="s">
        <v>31</v>
      </c>
      <c r="AJ56" s="30" t="s">
        <v>31</v>
      </c>
      <c r="AK56" s="18" t="s">
        <v>30</v>
      </c>
      <c r="AL56" s="18" t="s">
        <v>30</v>
      </c>
      <c r="AM56" s="31" t="s">
        <v>29</v>
      </c>
      <c r="AN56" s="18" t="s">
        <v>30</v>
      </c>
      <c r="AO56" s="18" t="s">
        <v>30</v>
      </c>
      <c r="AP56" s="30" t="s">
        <v>31</v>
      </c>
      <c r="AQ56" s="30" t="s">
        <v>31</v>
      </c>
      <c r="AR56" s="18" t="s">
        <v>30</v>
      </c>
      <c r="AS56" s="18" t="s">
        <v>30</v>
      </c>
      <c r="AT56" s="18" t="s">
        <v>30</v>
      </c>
      <c r="AU56" s="18" t="s">
        <v>30</v>
      </c>
      <c r="AV56" s="18" t="s">
        <v>30</v>
      </c>
      <c r="AW56" s="30" t="s">
        <v>31</v>
      </c>
      <c r="AX56" s="30" t="s">
        <v>31</v>
      </c>
      <c r="AY56" s="18" t="s">
        <v>30</v>
      </c>
      <c r="AZ56" s="31" t="s">
        <v>29</v>
      </c>
      <c r="BA56" s="30" t="s">
        <v>31</v>
      </c>
      <c r="BB56" s="30" t="s">
        <v>31</v>
      </c>
      <c r="BC56" s="223" t="s">
        <v>215</v>
      </c>
      <c r="BD56" s="30" t="s">
        <v>31</v>
      </c>
      <c r="BE56" s="30" t="s">
        <v>31</v>
      </c>
      <c r="BG56" s="20">
        <f t="shared" si="15"/>
        <v>5</v>
      </c>
      <c r="BH56" s="21"/>
      <c r="BJ56" s="22"/>
      <c r="BS56" s="11"/>
    </row>
    <row r="57" spans="1:71" x14ac:dyDescent="0.3">
      <c r="A57" s="109" t="s">
        <v>697</v>
      </c>
      <c r="B57" s="110"/>
      <c r="C57" s="111" t="s">
        <v>698</v>
      </c>
      <c r="D57" s="127"/>
      <c r="E57" s="104" t="s">
        <v>209</v>
      </c>
      <c r="F57" s="104" t="s">
        <v>334</v>
      </c>
      <c r="G57" s="104" t="s">
        <v>346</v>
      </c>
      <c r="H57" s="106" t="s">
        <v>317</v>
      </c>
      <c r="I57" s="106"/>
      <c r="J57" s="12"/>
      <c r="K57" s="13">
        <v>46148</v>
      </c>
      <c r="L57" s="14" t="s">
        <v>28</v>
      </c>
      <c r="M57" s="15">
        <f t="shared" si="1"/>
        <v>26</v>
      </c>
      <c r="N57" s="15">
        <f t="shared" si="2"/>
        <v>15</v>
      </c>
      <c r="O57" s="15">
        <f t="shared" si="3"/>
        <v>13</v>
      </c>
      <c r="P57" s="15">
        <f t="shared" si="4"/>
        <v>0</v>
      </c>
      <c r="Q57" s="15">
        <f t="shared" si="5"/>
        <v>11</v>
      </c>
      <c r="R57" s="15">
        <f t="shared" si="6"/>
        <v>2</v>
      </c>
      <c r="S57" s="15">
        <f t="shared" si="7"/>
        <v>0</v>
      </c>
      <c r="T57" s="15">
        <f t="shared" si="8"/>
        <v>0</v>
      </c>
      <c r="U57" s="15">
        <f t="shared" si="9"/>
        <v>0</v>
      </c>
      <c r="V57" s="16">
        <f t="shared" si="10"/>
        <v>2</v>
      </c>
      <c r="W57" s="15">
        <f t="shared" si="11"/>
        <v>0</v>
      </c>
      <c r="X57" s="17">
        <f t="shared" si="12"/>
        <v>0</v>
      </c>
      <c r="Y57" s="17">
        <f t="shared" si="13"/>
        <v>0</v>
      </c>
      <c r="Z57" s="16">
        <f t="shared" si="14"/>
        <v>2</v>
      </c>
      <c r="AA57" s="30"/>
      <c r="AB57" s="30"/>
      <c r="AC57" s="30"/>
      <c r="AD57" s="30"/>
      <c r="AE57" s="30"/>
      <c r="AF57" s="18" t="s">
        <v>30</v>
      </c>
      <c r="AG57" s="18" t="s">
        <v>30</v>
      </c>
      <c r="AH57" s="18" t="s">
        <v>30</v>
      </c>
      <c r="AI57" s="30" t="s">
        <v>31</v>
      </c>
      <c r="AJ57" s="30" t="s">
        <v>31</v>
      </c>
      <c r="AK57" s="18" t="s">
        <v>30</v>
      </c>
      <c r="AL57" s="18" t="s">
        <v>30</v>
      </c>
      <c r="AM57" s="31" t="s">
        <v>29</v>
      </c>
      <c r="AN57" s="18" t="s">
        <v>30</v>
      </c>
      <c r="AO57" s="18" t="s">
        <v>30</v>
      </c>
      <c r="AP57" s="30" t="s">
        <v>31</v>
      </c>
      <c r="AQ57" s="30" t="s">
        <v>31</v>
      </c>
      <c r="AR57" s="18" t="s">
        <v>30</v>
      </c>
      <c r="AS57" s="18" t="s">
        <v>30</v>
      </c>
      <c r="AT57" s="18" t="s">
        <v>30</v>
      </c>
      <c r="AU57" s="18" t="s">
        <v>30</v>
      </c>
      <c r="AV57" s="18" t="s">
        <v>30</v>
      </c>
      <c r="AW57" s="30" t="s">
        <v>31</v>
      </c>
      <c r="AX57" s="30" t="s">
        <v>31</v>
      </c>
      <c r="AY57" s="18" t="s">
        <v>30</v>
      </c>
      <c r="AZ57" s="30" t="s">
        <v>31</v>
      </c>
      <c r="BA57" s="30" t="s">
        <v>31</v>
      </c>
      <c r="BB57" s="30" t="s">
        <v>31</v>
      </c>
      <c r="BC57" s="31" t="s">
        <v>29</v>
      </c>
      <c r="BD57" s="30" t="s">
        <v>31</v>
      </c>
      <c r="BE57" s="30" t="s">
        <v>31</v>
      </c>
      <c r="BG57" s="20">
        <f t="shared" si="15"/>
        <v>5</v>
      </c>
      <c r="BH57" s="21"/>
      <c r="BJ57" s="22"/>
      <c r="BS57" s="11"/>
    </row>
    <row r="58" spans="1:71" x14ac:dyDescent="0.3">
      <c r="A58" s="120" t="s">
        <v>699</v>
      </c>
      <c r="B58" s="120"/>
      <c r="C58" s="121" t="s">
        <v>700</v>
      </c>
      <c r="D58" s="127"/>
      <c r="E58" s="104" t="s">
        <v>209</v>
      </c>
      <c r="F58" s="104" t="s">
        <v>334</v>
      </c>
      <c r="G58" s="104" t="s">
        <v>346</v>
      </c>
      <c r="H58" s="106" t="s">
        <v>317</v>
      </c>
      <c r="I58" s="106"/>
      <c r="J58" s="12"/>
      <c r="K58" s="13">
        <v>46148</v>
      </c>
      <c r="L58" s="14" t="s">
        <v>28</v>
      </c>
      <c r="M58" s="15">
        <f t="shared" si="1"/>
        <v>3</v>
      </c>
      <c r="N58" s="15">
        <f t="shared" si="2"/>
        <v>3</v>
      </c>
      <c r="O58" s="15">
        <f t="shared" si="3"/>
        <v>3</v>
      </c>
      <c r="P58" s="15">
        <f t="shared" si="4"/>
        <v>0</v>
      </c>
      <c r="Q58" s="15">
        <f t="shared" si="5"/>
        <v>0</v>
      </c>
      <c r="R58" s="15">
        <f t="shared" si="6"/>
        <v>0</v>
      </c>
      <c r="S58" s="15">
        <f t="shared" si="7"/>
        <v>0</v>
      </c>
      <c r="T58" s="15">
        <f t="shared" si="8"/>
        <v>0</v>
      </c>
      <c r="U58" s="15">
        <f t="shared" si="9"/>
        <v>0</v>
      </c>
      <c r="V58" s="16">
        <f t="shared" si="10"/>
        <v>0</v>
      </c>
      <c r="W58" s="15">
        <f t="shared" si="11"/>
        <v>0</v>
      </c>
      <c r="X58" s="17">
        <f t="shared" si="12"/>
        <v>0</v>
      </c>
      <c r="Y58" s="17">
        <f t="shared" si="13"/>
        <v>0</v>
      </c>
      <c r="Z58" s="16">
        <f t="shared" si="14"/>
        <v>0</v>
      </c>
      <c r="AA58" s="30"/>
      <c r="AB58" s="30"/>
      <c r="AC58" s="30"/>
      <c r="AD58" s="30"/>
      <c r="AE58" s="30"/>
      <c r="AF58" s="18" t="s">
        <v>30</v>
      </c>
      <c r="AG58" s="18" t="s">
        <v>30</v>
      </c>
      <c r="AH58" s="18" t="s">
        <v>30</v>
      </c>
      <c r="AI58" s="31" t="s">
        <v>165</v>
      </c>
      <c r="AJ58" s="31" t="s">
        <v>165</v>
      </c>
      <c r="AK58" s="31" t="s">
        <v>165</v>
      </c>
      <c r="AL58" s="31" t="s">
        <v>165</v>
      </c>
      <c r="AM58" s="31" t="s">
        <v>165</v>
      </c>
      <c r="AN58" s="31" t="s">
        <v>165</v>
      </c>
      <c r="AO58" s="31" t="s">
        <v>165</v>
      </c>
      <c r="AP58" s="31" t="s">
        <v>165</v>
      </c>
      <c r="AQ58" s="31" t="s">
        <v>165</v>
      </c>
      <c r="AR58" s="31" t="s">
        <v>165</v>
      </c>
      <c r="AS58" s="31" t="s">
        <v>165</v>
      </c>
      <c r="AT58" s="31" t="s">
        <v>165</v>
      </c>
      <c r="AU58" s="31" t="s">
        <v>165</v>
      </c>
      <c r="AV58" s="31" t="s">
        <v>165</v>
      </c>
      <c r="AW58" s="31" t="s">
        <v>165</v>
      </c>
      <c r="AX58" s="31" t="s">
        <v>165</v>
      </c>
      <c r="AY58" s="31" t="s">
        <v>165</v>
      </c>
      <c r="AZ58" s="31" t="s">
        <v>165</v>
      </c>
      <c r="BA58" s="31" t="s">
        <v>165</v>
      </c>
      <c r="BB58" s="31" t="s">
        <v>165</v>
      </c>
      <c r="BC58" s="31" t="s">
        <v>165</v>
      </c>
      <c r="BD58" s="31" t="s">
        <v>165</v>
      </c>
      <c r="BE58" s="31" t="s">
        <v>165</v>
      </c>
      <c r="BG58" s="20">
        <f t="shared" si="15"/>
        <v>5</v>
      </c>
      <c r="BH58" s="21"/>
      <c r="BJ58" s="22"/>
      <c r="BS58" s="11"/>
    </row>
    <row r="59" spans="1:71" x14ac:dyDescent="0.3">
      <c r="A59" s="109" t="s">
        <v>701</v>
      </c>
      <c r="B59" s="110"/>
      <c r="C59" s="111" t="s">
        <v>702</v>
      </c>
      <c r="D59" s="127"/>
      <c r="E59" s="104" t="s">
        <v>209</v>
      </c>
      <c r="F59" s="104" t="s">
        <v>334</v>
      </c>
      <c r="G59" s="104" t="s">
        <v>346</v>
      </c>
      <c r="H59" s="106" t="s">
        <v>317</v>
      </c>
      <c r="I59" s="106"/>
      <c r="J59" s="12"/>
      <c r="K59" s="13">
        <v>46154</v>
      </c>
      <c r="L59" s="14" t="s">
        <v>28</v>
      </c>
      <c r="M59" s="15">
        <f t="shared" si="1"/>
        <v>20</v>
      </c>
      <c r="N59" s="15">
        <f t="shared" si="2"/>
        <v>12</v>
      </c>
      <c r="O59" s="15">
        <f t="shared" si="3"/>
        <v>11</v>
      </c>
      <c r="P59" s="15">
        <f t="shared" si="4"/>
        <v>0</v>
      </c>
      <c r="Q59" s="15">
        <f t="shared" si="5"/>
        <v>8</v>
      </c>
      <c r="R59" s="15">
        <f t="shared" si="6"/>
        <v>1</v>
      </c>
      <c r="S59" s="15">
        <f t="shared" si="7"/>
        <v>0</v>
      </c>
      <c r="T59" s="15">
        <f t="shared" si="8"/>
        <v>1</v>
      </c>
      <c r="U59" s="15">
        <f t="shared" si="9"/>
        <v>0</v>
      </c>
      <c r="V59" s="16">
        <f t="shared" si="10"/>
        <v>1</v>
      </c>
      <c r="W59" s="15">
        <f t="shared" si="11"/>
        <v>0</v>
      </c>
      <c r="X59" s="17">
        <f t="shared" si="12"/>
        <v>0</v>
      </c>
      <c r="Y59" s="17">
        <f t="shared" si="13"/>
        <v>0</v>
      </c>
      <c r="Z59" s="16">
        <f t="shared" si="14"/>
        <v>1</v>
      </c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18" t="s">
        <v>30</v>
      </c>
      <c r="AM59" s="18" t="s">
        <v>30</v>
      </c>
      <c r="AN59" s="18" t="s">
        <v>30</v>
      </c>
      <c r="AO59" s="18" t="s">
        <v>30</v>
      </c>
      <c r="AP59" s="30" t="s">
        <v>31</v>
      </c>
      <c r="AQ59" s="30" t="s">
        <v>31</v>
      </c>
      <c r="AR59" s="18" t="s">
        <v>30</v>
      </c>
      <c r="AS59" s="18" t="s">
        <v>30</v>
      </c>
      <c r="AT59" s="18" t="s">
        <v>30</v>
      </c>
      <c r="AU59" s="18" t="s">
        <v>30</v>
      </c>
      <c r="AV59" s="18" t="s">
        <v>30</v>
      </c>
      <c r="AW59" s="30" t="s">
        <v>31</v>
      </c>
      <c r="AX59" s="30" t="s">
        <v>31</v>
      </c>
      <c r="AY59" s="18" t="s">
        <v>30</v>
      </c>
      <c r="AZ59" s="31" t="s">
        <v>29</v>
      </c>
      <c r="BA59" s="30" t="s">
        <v>31</v>
      </c>
      <c r="BB59" s="30" t="s">
        <v>31</v>
      </c>
      <c r="BC59" s="223" t="s">
        <v>33</v>
      </c>
      <c r="BD59" s="30" t="s">
        <v>31</v>
      </c>
      <c r="BE59" s="30" t="s">
        <v>31</v>
      </c>
      <c r="BG59" s="20">
        <f t="shared" si="15"/>
        <v>11</v>
      </c>
      <c r="BH59" s="21"/>
      <c r="BJ59" s="22"/>
      <c r="BS59" s="11"/>
    </row>
    <row r="60" spans="1:71" x14ac:dyDescent="0.3">
      <c r="A60" s="103" t="s">
        <v>357</v>
      </c>
      <c r="B60" s="103">
        <v>2391</v>
      </c>
      <c r="C60" s="104" t="s">
        <v>358</v>
      </c>
      <c r="D60" s="105"/>
      <c r="E60" s="104" t="s">
        <v>209</v>
      </c>
      <c r="F60" s="104" t="s">
        <v>225</v>
      </c>
      <c r="G60" s="104" t="s">
        <v>359</v>
      </c>
      <c r="H60" s="106" t="s">
        <v>317</v>
      </c>
      <c r="I60" s="106"/>
      <c r="J60" s="12" t="s">
        <v>232</v>
      </c>
      <c r="K60" s="13">
        <v>45644</v>
      </c>
      <c r="L60" s="14" t="s">
        <v>28</v>
      </c>
      <c r="M60" s="15">
        <f t="shared" si="1"/>
        <v>31</v>
      </c>
      <c r="N60" s="15">
        <f t="shared" si="2"/>
        <v>19</v>
      </c>
      <c r="O60" s="15">
        <f t="shared" si="3"/>
        <v>16</v>
      </c>
      <c r="P60" s="15">
        <f t="shared" si="4"/>
        <v>0</v>
      </c>
      <c r="Q60" s="15">
        <f t="shared" si="5"/>
        <v>12</v>
      </c>
      <c r="R60" s="15">
        <f t="shared" si="6"/>
        <v>3</v>
      </c>
      <c r="S60" s="15">
        <f t="shared" si="7"/>
        <v>3</v>
      </c>
      <c r="T60" s="15">
        <f t="shared" si="8"/>
        <v>0</v>
      </c>
      <c r="U60" s="15">
        <f t="shared" si="9"/>
        <v>0</v>
      </c>
      <c r="V60" s="16">
        <f t="shared" si="10"/>
        <v>0</v>
      </c>
      <c r="W60" s="15">
        <f t="shared" si="11"/>
        <v>1</v>
      </c>
      <c r="X60" s="17">
        <f t="shared" si="12"/>
        <v>0</v>
      </c>
      <c r="Y60" s="17">
        <f t="shared" si="13"/>
        <v>0</v>
      </c>
      <c r="Z60" s="16">
        <f t="shared" si="14"/>
        <v>3</v>
      </c>
      <c r="AA60" s="223" t="s">
        <v>30</v>
      </c>
      <c r="AB60" s="30" t="s">
        <v>31</v>
      </c>
      <c r="AC60" s="30" t="s">
        <v>31</v>
      </c>
      <c r="AD60" s="223" t="s">
        <v>30</v>
      </c>
      <c r="AE60" s="32" t="s">
        <v>123</v>
      </c>
      <c r="AF60" s="224" t="s">
        <v>30</v>
      </c>
      <c r="AG60" s="224" t="s">
        <v>30</v>
      </c>
      <c r="AH60" s="32" t="s">
        <v>32</v>
      </c>
      <c r="AI60" s="30" t="s">
        <v>31</v>
      </c>
      <c r="AJ60" s="30" t="s">
        <v>31</v>
      </c>
      <c r="AK60" s="223" t="s">
        <v>30</v>
      </c>
      <c r="AL60" s="224" t="s">
        <v>30</v>
      </c>
      <c r="AM60" s="224" t="s">
        <v>30</v>
      </c>
      <c r="AN60" s="223" t="s">
        <v>30</v>
      </c>
      <c r="AO60" s="223" t="s">
        <v>30</v>
      </c>
      <c r="AP60" s="30" t="s">
        <v>31</v>
      </c>
      <c r="AQ60" s="30" t="s">
        <v>31</v>
      </c>
      <c r="AR60" s="32" t="s">
        <v>123</v>
      </c>
      <c r="AS60" s="223" t="s">
        <v>30</v>
      </c>
      <c r="AT60" s="224" t="s">
        <v>30</v>
      </c>
      <c r="AU60" s="224" t="s">
        <v>30</v>
      </c>
      <c r="AV60" s="223" t="s">
        <v>30</v>
      </c>
      <c r="AW60" s="30" t="s">
        <v>31</v>
      </c>
      <c r="AX60" s="30" t="s">
        <v>31</v>
      </c>
      <c r="AY60" s="223" t="s">
        <v>30</v>
      </c>
      <c r="AZ60" s="223" t="s">
        <v>30</v>
      </c>
      <c r="BA60" s="30" t="s">
        <v>31</v>
      </c>
      <c r="BB60" s="30" t="s">
        <v>31</v>
      </c>
      <c r="BC60" s="32" t="s">
        <v>123</v>
      </c>
      <c r="BD60" s="30" t="s">
        <v>31</v>
      </c>
      <c r="BE60" s="30" t="s">
        <v>31</v>
      </c>
      <c r="BF60" s="227"/>
      <c r="BG60" s="20">
        <f t="shared" si="15"/>
        <v>0</v>
      </c>
      <c r="BH60" s="21"/>
      <c r="BJ60" s="22"/>
      <c r="BS60" s="11"/>
    </row>
    <row r="61" spans="1:71" ht="15" customHeight="1" x14ac:dyDescent="0.3">
      <c r="A61" s="103" t="s">
        <v>360</v>
      </c>
      <c r="B61" s="103">
        <v>2388</v>
      </c>
      <c r="C61" s="104" t="s">
        <v>361</v>
      </c>
      <c r="D61" s="105"/>
      <c r="E61" s="104" t="s">
        <v>209</v>
      </c>
      <c r="F61" s="104" t="s">
        <v>187</v>
      </c>
      <c r="G61" s="104" t="s">
        <v>362</v>
      </c>
      <c r="H61" s="106" t="s">
        <v>317</v>
      </c>
      <c r="I61" s="106"/>
      <c r="J61" s="12" t="s">
        <v>363</v>
      </c>
      <c r="K61" s="13">
        <v>45609</v>
      </c>
      <c r="L61" s="14" t="s">
        <v>28</v>
      </c>
      <c r="M61" s="15">
        <f t="shared" si="1"/>
        <v>31</v>
      </c>
      <c r="N61" s="15">
        <f t="shared" si="2"/>
        <v>18</v>
      </c>
      <c r="O61" s="15">
        <f t="shared" si="3"/>
        <v>18</v>
      </c>
      <c r="P61" s="15">
        <f t="shared" si="4"/>
        <v>0</v>
      </c>
      <c r="Q61" s="15">
        <f t="shared" si="5"/>
        <v>13</v>
      </c>
      <c r="R61" s="15">
        <f t="shared" si="6"/>
        <v>0</v>
      </c>
      <c r="S61" s="15">
        <f t="shared" si="7"/>
        <v>0</v>
      </c>
      <c r="T61" s="15">
        <f t="shared" si="8"/>
        <v>1</v>
      </c>
      <c r="U61" s="15">
        <f t="shared" si="9"/>
        <v>0</v>
      </c>
      <c r="V61" s="16">
        <f t="shared" si="10"/>
        <v>0</v>
      </c>
      <c r="W61" s="15">
        <f t="shared" si="11"/>
        <v>1</v>
      </c>
      <c r="X61" s="17">
        <f t="shared" si="12"/>
        <v>0</v>
      </c>
      <c r="Y61" s="17">
        <f t="shared" si="13"/>
        <v>0</v>
      </c>
      <c r="Z61" s="16">
        <f t="shared" si="14"/>
        <v>0</v>
      </c>
      <c r="AA61" s="224" t="s">
        <v>30</v>
      </c>
      <c r="AB61" s="30" t="s">
        <v>31</v>
      </c>
      <c r="AC61" s="30" t="s">
        <v>31</v>
      </c>
      <c r="AD61" s="223" t="s">
        <v>30</v>
      </c>
      <c r="AE61" s="223" t="s">
        <v>30</v>
      </c>
      <c r="AF61" s="223" t="s">
        <v>30</v>
      </c>
      <c r="AG61" s="224" t="s">
        <v>30</v>
      </c>
      <c r="AH61" s="224" t="s">
        <v>30</v>
      </c>
      <c r="AI61" s="30" t="s">
        <v>31</v>
      </c>
      <c r="AJ61" s="30" t="s">
        <v>31</v>
      </c>
      <c r="AK61" s="32" t="s">
        <v>32</v>
      </c>
      <c r="AL61" s="224" t="s">
        <v>30</v>
      </c>
      <c r="AM61" s="224" t="s">
        <v>30</v>
      </c>
      <c r="AN61" s="224" t="s">
        <v>30</v>
      </c>
      <c r="AO61" s="224" t="s">
        <v>30</v>
      </c>
      <c r="AP61" s="30" t="s">
        <v>31</v>
      </c>
      <c r="AQ61" s="30" t="s">
        <v>31</v>
      </c>
      <c r="AR61" s="224" t="s">
        <v>30</v>
      </c>
      <c r="AS61" s="224" t="s">
        <v>30</v>
      </c>
      <c r="AT61" s="224" t="s">
        <v>30</v>
      </c>
      <c r="AU61" s="224" t="s">
        <v>30</v>
      </c>
      <c r="AV61" s="224" t="s">
        <v>30</v>
      </c>
      <c r="AW61" s="30" t="s">
        <v>31</v>
      </c>
      <c r="AX61" s="30" t="s">
        <v>31</v>
      </c>
      <c r="AY61" s="224" t="s">
        <v>30</v>
      </c>
      <c r="AZ61" s="30" t="s">
        <v>31</v>
      </c>
      <c r="BA61" s="30" t="s">
        <v>31</v>
      </c>
      <c r="BB61" s="30" t="s">
        <v>31</v>
      </c>
      <c r="BC61" s="223" t="s">
        <v>33</v>
      </c>
      <c r="BD61" s="30" t="s">
        <v>31</v>
      </c>
      <c r="BE61" s="30" t="s">
        <v>31</v>
      </c>
      <c r="BF61" s="227"/>
      <c r="BG61" s="20">
        <f t="shared" si="15"/>
        <v>0</v>
      </c>
      <c r="BH61" s="21"/>
      <c r="BJ61" s="22"/>
      <c r="BN61" s="11"/>
      <c r="BS61" s="11"/>
    </row>
    <row r="62" spans="1:71" ht="15" customHeight="1" x14ac:dyDescent="0.3">
      <c r="A62" s="103" t="s">
        <v>364</v>
      </c>
      <c r="B62" s="103"/>
      <c r="C62" s="104" t="s">
        <v>365</v>
      </c>
      <c r="D62" s="105"/>
      <c r="E62" s="104" t="s">
        <v>209</v>
      </c>
      <c r="F62" s="104" t="s">
        <v>334</v>
      </c>
      <c r="G62" s="104" t="s">
        <v>366</v>
      </c>
      <c r="H62" s="106" t="s">
        <v>317</v>
      </c>
      <c r="I62" s="106"/>
      <c r="J62" s="12"/>
      <c r="K62" s="13">
        <v>46057</v>
      </c>
      <c r="L62" s="14" t="s">
        <v>28</v>
      </c>
      <c r="M62" s="15">
        <f t="shared" si="1"/>
        <v>31</v>
      </c>
      <c r="N62" s="15">
        <f t="shared" si="2"/>
        <v>17</v>
      </c>
      <c r="O62" s="15">
        <f t="shared" si="3"/>
        <v>15</v>
      </c>
      <c r="P62" s="15">
        <f t="shared" si="4"/>
        <v>0</v>
      </c>
      <c r="Q62" s="15">
        <f t="shared" si="5"/>
        <v>14</v>
      </c>
      <c r="R62" s="15">
        <f t="shared" si="6"/>
        <v>2</v>
      </c>
      <c r="S62" s="15">
        <f t="shared" si="7"/>
        <v>0</v>
      </c>
      <c r="T62" s="15">
        <f t="shared" si="8"/>
        <v>0</v>
      </c>
      <c r="U62" s="15">
        <f t="shared" si="9"/>
        <v>0</v>
      </c>
      <c r="V62" s="16">
        <f t="shared" si="10"/>
        <v>2</v>
      </c>
      <c r="W62" s="15">
        <f t="shared" si="11"/>
        <v>3</v>
      </c>
      <c r="X62" s="17">
        <f t="shared" si="12"/>
        <v>0</v>
      </c>
      <c r="Y62" s="17">
        <f t="shared" si="13"/>
        <v>0</v>
      </c>
      <c r="Z62" s="16">
        <f t="shared" si="14"/>
        <v>2</v>
      </c>
      <c r="AA62" s="31" t="s">
        <v>29</v>
      </c>
      <c r="AB62" s="30" t="s">
        <v>31</v>
      </c>
      <c r="AC62" s="30" t="s">
        <v>31</v>
      </c>
      <c r="AD62" s="224" t="s">
        <v>30</v>
      </c>
      <c r="AE62" s="224" t="s">
        <v>30</v>
      </c>
      <c r="AF62" s="32" t="s">
        <v>32</v>
      </c>
      <c r="AG62" s="224" t="s">
        <v>30</v>
      </c>
      <c r="AH62" s="224" t="s">
        <v>30</v>
      </c>
      <c r="AI62" s="30" t="s">
        <v>31</v>
      </c>
      <c r="AJ62" s="30" t="s">
        <v>31</v>
      </c>
      <c r="AK62" s="224" t="s">
        <v>30</v>
      </c>
      <c r="AL62" s="224" t="s">
        <v>30</v>
      </c>
      <c r="AM62" s="224" t="s">
        <v>30</v>
      </c>
      <c r="AN62" s="224" t="s">
        <v>30</v>
      </c>
      <c r="AO62" s="224" t="s">
        <v>30</v>
      </c>
      <c r="AP62" s="30" t="s">
        <v>31</v>
      </c>
      <c r="AQ62" s="30" t="s">
        <v>31</v>
      </c>
      <c r="AR62" s="32" t="s">
        <v>32</v>
      </c>
      <c r="AS62" s="223" t="s">
        <v>30</v>
      </c>
      <c r="AT62" s="32" t="s">
        <v>32</v>
      </c>
      <c r="AU62" s="31" t="s">
        <v>29</v>
      </c>
      <c r="AV62" s="224" t="s">
        <v>30</v>
      </c>
      <c r="AW62" s="224" t="s">
        <v>30</v>
      </c>
      <c r="AX62" s="30" t="s">
        <v>31</v>
      </c>
      <c r="AY62" s="30" t="s">
        <v>31</v>
      </c>
      <c r="AZ62" s="30" t="s">
        <v>31</v>
      </c>
      <c r="BA62" s="30" t="s">
        <v>31</v>
      </c>
      <c r="BB62" s="30" t="s">
        <v>31</v>
      </c>
      <c r="BC62" s="30" t="s">
        <v>31</v>
      </c>
      <c r="BD62" s="30" t="s">
        <v>31</v>
      </c>
      <c r="BE62" s="30" t="s">
        <v>31</v>
      </c>
      <c r="BF62" s="227"/>
      <c r="BG62" s="20">
        <f t="shared" si="15"/>
        <v>0</v>
      </c>
      <c r="BH62" s="21"/>
      <c r="BJ62" s="22"/>
      <c r="BN62" s="11"/>
      <c r="BS62" s="11"/>
    </row>
    <row r="63" spans="1:71" ht="15" customHeight="1" x14ac:dyDescent="0.3">
      <c r="A63" s="103" t="s">
        <v>367</v>
      </c>
      <c r="B63" s="103">
        <v>2308</v>
      </c>
      <c r="C63" s="104" t="s">
        <v>368</v>
      </c>
      <c r="D63" s="104"/>
      <c r="E63" s="104" t="s">
        <v>230</v>
      </c>
      <c r="F63" s="104" t="s">
        <v>369</v>
      </c>
      <c r="G63" s="104" t="s">
        <v>370</v>
      </c>
      <c r="H63" s="106" t="s">
        <v>317</v>
      </c>
      <c r="I63" s="106" t="s">
        <v>371</v>
      </c>
      <c r="J63" s="12" t="s">
        <v>35</v>
      </c>
      <c r="K63" s="13">
        <v>44762</v>
      </c>
      <c r="L63" s="14" t="s">
        <v>28</v>
      </c>
      <c r="M63" s="15">
        <f t="shared" si="1"/>
        <v>31</v>
      </c>
      <c r="N63" s="15">
        <f t="shared" si="2"/>
        <v>19</v>
      </c>
      <c r="O63" s="15">
        <f t="shared" si="3"/>
        <v>18</v>
      </c>
      <c r="P63" s="15">
        <f t="shared" si="4"/>
        <v>0</v>
      </c>
      <c r="Q63" s="15">
        <f t="shared" si="5"/>
        <v>12</v>
      </c>
      <c r="R63" s="15">
        <f t="shared" si="6"/>
        <v>1</v>
      </c>
      <c r="S63" s="15">
        <f t="shared" si="7"/>
        <v>1</v>
      </c>
      <c r="T63" s="15">
        <f t="shared" si="8"/>
        <v>1</v>
      </c>
      <c r="U63" s="15">
        <f t="shared" si="9"/>
        <v>0</v>
      </c>
      <c r="V63" s="16">
        <f t="shared" si="10"/>
        <v>0</v>
      </c>
      <c r="W63" s="15">
        <f t="shared" si="11"/>
        <v>8</v>
      </c>
      <c r="X63" s="17">
        <f t="shared" si="12"/>
        <v>0</v>
      </c>
      <c r="Y63" s="17">
        <f t="shared" si="13"/>
        <v>0</v>
      </c>
      <c r="Z63" s="16">
        <f t="shared" si="14"/>
        <v>1</v>
      </c>
      <c r="AA63" s="32" t="s">
        <v>78</v>
      </c>
      <c r="AB63" s="30" t="s">
        <v>31</v>
      </c>
      <c r="AC63" s="30" t="s">
        <v>31</v>
      </c>
      <c r="AD63" s="223" t="s">
        <v>30</v>
      </c>
      <c r="AE63" s="32" t="s">
        <v>215</v>
      </c>
      <c r="AF63" s="224" t="s">
        <v>30</v>
      </c>
      <c r="AG63" s="224" t="s">
        <v>30</v>
      </c>
      <c r="AH63" s="224" t="s">
        <v>30</v>
      </c>
      <c r="AI63" s="30" t="s">
        <v>31</v>
      </c>
      <c r="AJ63" s="30" t="s">
        <v>31</v>
      </c>
      <c r="AK63" s="32" t="s">
        <v>32</v>
      </c>
      <c r="AL63" s="224" t="s">
        <v>30</v>
      </c>
      <c r="AM63" s="32" t="s">
        <v>32</v>
      </c>
      <c r="AN63" s="224" t="s">
        <v>30</v>
      </c>
      <c r="AO63" s="224" t="s">
        <v>30</v>
      </c>
      <c r="AP63" s="30" t="s">
        <v>31</v>
      </c>
      <c r="AQ63" s="30" t="s">
        <v>31</v>
      </c>
      <c r="AR63" s="32" t="s">
        <v>32</v>
      </c>
      <c r="AS63" s="32" t="s">
        <v>32</v>
      </c>
      <c r="AT63" s="224" t="s">
        <v>30</v>
      </c>
      <c r="AU63" s="224" t="s">
        <v>30</v>
      </c>
      <c r="AV63" s="32" t="s">
        <v>32</v>
      </c>
      <c r="AW63" s="30" t="s">
        <v>31</v>
      </c>
      <c r="AX63" s="30" t="s">
        <v>31</v>
      </c>
      <c r="AY63" s="32" t="s">
        <v>32</v>
      </c>
      <c r="AZ63" s="123" t="s">
        <v>127</v>
      </c>
      <c r="BA63" s="30" t="s">
        <v>31</v>
      </c>
      <c r="BB63" s="30" t="s">
        <v>31</v>
      </c>
      <c r="BC63" s="224" t="s">
        <v>30</v>
      </c>
      <c r="BD63" s="30" t="s">
        <v>31</v>
      </c>
      <c r="BE63" s="30" t="s">
        <v>31</v>
      </c>
      <c r="BF63" s="19"/>
      <c r="BG63" s="20">
        <f t="shared" si="15"/>
        <v>0</v>
      </c>
      <c r="BH63" s="21"/>
      <c r="BJ63" s="22"/>
      <c r="BN63" s="11"/>
      <c r="BS63" s="11"/>
    </row>
    <row r="64" spans="1:71" x14ac:dyDescent="0.3">
      <c r="A64" s="103" t="s">
        <v>372</v>
      </c>
      <c r="B64" s="103"/>
      <c r="C64" s="104" t="s">
        <v>373</v>
      </c>
      <c r="D64" s="104"/>
      <c r="E64" s="104" t="s">
        <v>230</v>
      </c>
      <c r="F64" s="104" t="s">
        <v>369</v>
      </c>
      <c r="G64" s="152" t="s">
        <v>678</v>
      </c>
      <c r="H64" s="106" t="s">
        <v>317</v>
      </c>
      <c r="I64" s="106" t="s">
        <v>374</v>
      </c>
      <c r="J64" s="12" t="s">
        <v>35</v>
      </c>
      <c r="K64" s="13">
        <v>45847</v>
      </c>
      <c r="L64" s="14" t="s">
        <v>28</v>
      </c>
      <c r="M64" s="15">
        <f t="shared" si="1"/>
        <v>31</v>
      </c>
      <c r="N64" s="15">
        <f t="shared" si="2"/>
        <v>19</v>
      </c>
      <c r="O64" s="15">
        <f t="shared" si="3"/>
        <v>17.5</v>
      </c>
      <c r="P64" s="15">
        <f t="shared" si="4"/>
        <v>0</v>
      </c>
      <c r="Q64" s="15">
        <f t="shared" si="5"/>
        <v>12</v>
      </c>
      <c r="R64" s="15">
        <f t="shared" si="6"/>
        <v>1</v>
      </c>
      <c r="S64" s="15">
        <f t="shared" si="7"/>
        <v>0</v>
      </c>
      <c r="T64" s="15">
        <f t="shared" si="8"/>
        <v>0</v>
      </c>
      <c r="U64" s="15">
        <f t="shared" si="9"/>
        <v>0</v>
      </c>
      <c r="V64" s="16">
        <f t="shared" si="10"/>
        <v>1.5</v>
      </c>
      <c r="W64" s="15">
        <f t="shared" si="11"/>
        <v>2</v>
      </c>
      <c r="X64" s="17">
        <f t="shared" si="12"/>
        <v>0</v>
      </c>
      <c r="Y64" s="17">
        <f t="shared" si="13"/>
        <v>0</v>
      </c>
      <c r="Z64" s="16">
        <f t="shared" si="14"/>
        <v>1.5</v>
      </c>
      <c r="AA64" s="224" t="s">
        <v>30</v>
      </c>
      <c r="AB64" s="30" t="s">
        <v>31</v>
      </c>
      <c r="AC64" s="30" t="s">
        <v>31</v>
      </c>
      <c r="AD64" s="224" t="s">
        <v>30</v>
      </c>
      <c r="AE64" s="32" t="s">
        <v>32</v>
      </c>
      <c r="AF64" s="224" t="s">
        <v>30</v>
      </c>
      <c r="AG64" s="224" t="s">
        <v>30</v>
      </c>
      <c r="AH64" s="224" t="s">
        <v>30</v>
      </c>
      <c r="AI64" s="30" t="s">
        <v>31</v>
      </c>
      <c r="AJ64" s="30" t="s">
        <v>31</v>
      </c>
      <c r="AK64" s="224" t="s">
        <v>30</v>
      </c>
      <c r="AL64" s="224" t="s">
        <v>30</v>
      </c>
      <c r="AM64" s="31" t="s">
        <v>29</v>
      </c>
      <c r="AN64" s="224" t="s">
        <v>30</v>
      </c>
      <c r="AO64" s="224" t="s">
        <v>30</v>
      </c>
      <c r="AP64" s="30" t="s">
        <v>31</v>
      </c>
      <c r="AQ64" s="30" t="s">
        <v>31</v>
      </c>
      <c r="AR64" s="224" t="s">
        <v>30</v>
      </c>
      <c r="AS64" s="32" t="s">
        <v>32</v>
      </c>
      <c r="AT64" s="224" t="s">
        <v>30</v>
      </c>
      <c r="AU64" s="224" t="s">
        <v>30</v>
      </c>
      <c r="AV64" s="224" t="s">
        <v>30</v>
      </c>
      <c r="AW64" s="30" t="s">
        <v>31</v>
      </c>
      <c r="AX64" s="30" t="s">
        <v>31</v>
      </c>
      <c r="AY64" s="224" t="s">
        <v>30</v>
      </c>
      <c r="AZ64" s="223" t="s">
        <v>34</v>
      </c>
      <c r="BA64" s="30" t="s">
        <v>31</v>
      </c>
      <c r="BB64" s="30" t="s">
        <v>31</v>
      </c>
      <c r="BC64" s="18" t="s">
        <v>30</v>
      </c>
      <c r="BD64" s="30" t="s">
        <v>31</v>
      </c>
      <c r="BE64" s="30" t="s">
        <v>31</v>
      </c>
      <c r="BF64" s="124"/>
      <c r="BG64" s="20">
        <f t="shared" si="15"/>
        <v>0</v>
      </c>
      <c r="BH64" s="21"/>
      <c r="BJ64" s="22"/>
      <c r="BN64" s="11"/>
      <c r="BS64" s="11"/>
    </row>
    <row r="65" spans="1:71" x14ac:dyDescent="0.3">
      <c r="A65" s="103" t="s">
        <v>375</v>
      </c>
      <c r="B65" s="103"/>
      <c r="C65" s="104" t="s">
        <v>376</v>
      </c>
      <c r="D65" s="104"/>
      <c r="E65" s="104" t="s">
        <v>230</v>
      </c>
      <c r="F65" s="104" t="s">
        <v>369</v>
      </c>
      <c r="G65" s="152" t="s">
        <v>678</v>
      </c>
      <c r="H65" s="106" t="s">
        <v>317</v>
      </c>
      <c r="I65" s="106" t="s">
        <v>377</v>
      </c>
      <c r="J65" s="12" t="s">
        <v>35</v>
      </c>
      <c r="K65" s="13">
        <v>45852</v>
      </c>
      <c r="L65" s="14" t="s">
        <v>28</v>
      </c>
      <c r="M65" s="15">
        <f t="shared" si="1"/>
        <v>31</v>
      </c>
      <c r="N65" s="15">
        <f t="shared" si="2"/>
        <v>16</v>
      </c>
      <c r="O65" s="15">
        <f t="shared" si="3"/>
        <v>15.5</v>
      </c>
      <c r="P65" s="15">
        <f t="shared" si="4"/>
        <v>2</v>
      </c>
      <c r="Q65" s="15">
        <f t="shared" si="5"/>
        <v>13</v>
      </c>
      <c r="R65" s="15">
        <f t="shared" si="6"/>
        <v>0</v>
      </c>
      <c r="S65" s="15">
        <f t="shared" si="7"/>
        <v>0</v>
      </c>
      <c r="T65" s="15">
        <f t="shared" si="8"/>
        <v>0</v>
      </c>
      <c r="U65" s="15">
        <f t="shared" si="9"/>
        <v>2</v>
      </c>
      <c r="V65" s="16">
        <f t="shared" si="10"/>
        <v>0.5</v>
      </c>
      <c r="W65" s="15">
        <f t="shared" si="11"/>
        <v>2</v>
      </c>
      <c r="X65" s="17">
        <f t="shared" si="12"/>
        <v>0</v>
      </c>
      <c r="Y65" s="17">
        <f t="shared" si="13"/>
        <v>0</v>
      </c>
      <c r="Z65" s="16">
        <f t="shared" si="14"/>
        <v>2.5</v>
      </c>
      <c r="AA65" s="224" t="s">
        <v>30</v>
      </c>
      <c r="AB65" s="30" t="s">
        <v>31</v>
      </c>
      <c r="AC65" s="30" t="s">
        <v>31</v>
      </c>
      <c r="AD65" s="224" t="s">
        <v>30</v>
      </c>
      <c r="AE65" s="224" t="s">
        <v>30</v>
      </c>
      <c r="AF65" s="224" t="s">
        <v>30</v>
      </c>
      <c r="AG65" s="224" t="s">
        <v>30</v>
      </c>
      <c r="AH65" s="224" t="s">
        <v>30</v>
      </c>
      <c r="AI65" s="30" t="s">
        <v>31</v>
      </c>
      <c r="AJ65" s="30" t="s">
        <v>31</v>
      </c>
      <c r="AK65" s="224" t="s">
        <v>30</v>
      </c>
      <c r="AL65" s="223" t="s">
        <v>34</v>
      </c>
      <c r="AM65" s="32" t="s">
        <v>32</v>
      </c>
      <c r="AN65" s="224" t="s">
        <v>30</v>
      </c>
      <c r="AO65" s="224" t="s">
        <v>30</v>
      </c>
      <c r="AP65" s="30" t="s">
        <v>31</v>
      </c>
      <c r="AQ65" s="30" t="s">
        <v>31</v>
      </c>
      <c r="AR65" s="224" t="s">
        <v>30</v>
      </c>
      <c r="AS65" s="224" t="s">
        <v>30</v>
      </c>
      <c r="AT65" s="224" t="s">
        <v>30</v>
      </c>
      <c r="AU65" s="224" t="s">
        <v>30</v>
      </c>
      <c r="AV65" s="32" t="s">
        <v>32</v>
      </c>
      <c r="AW65" s="30" t="s">
        <v>31</v>
      </c>
      <c r="AX65" s="30" t="s">
        <v>31</v>
      </c>
      <c r="AY65" s="30" t="s">
        <v>108</v>
      </c>
      <c r="AZ65" s="30" t="s">
        <v>31</v>
      </c>
      <c r="BA65" s="30" t="s">
        <v>31</v>
      </c>
      <c r="BB65" s="30" t="s">
        <v>31</v>
      </c>
      <c r="BC65" s="30" t="s">
        <v>108</v>
      </c>
      <c r="BD65" s="30" t="s">
        <v>31</v>
      </c>
      <c r="BE65" s="30" t="s">
        <v>31</v>
      </c>
      <c r="BF65" s="227"/>
      <c r="BG65" s="20">
        <f t="shared" si="15"/>
        <v>0</v>
      </c>
      <c r="BH65" s="21"/>
      <c r="BJ65" s="22"/>
      <c r="BN65" s="11"/>
      <c r="BS65" s="11"/>
    </row>
    <row r="66" spans="1:71" ht="13.8" customHeight="1" x14ac:dyDescent="0.3">
      <c r="A66" s="103" t="s">
        <v>378</v>
      </c>
      <c r="B66" s="103"/>
      <c r="C66" s="104" t="s">
        <v>379</v>
      </c>
      <c r="D66" s="104"/>
      <c r="E66" s="104" t="s">
        <v>230</v>
      </c>
      <c r="F66" s="104" t="s">
        <v>369</v>
      </c>
      <c r="G66" s="152" t="s">
        <v>678</v>
      </c>
      <c r="H66" s="106" t="s">
        <v>317</v>
      </c>
      <c r="I66" s="106" t="s">
        <v>380</v>
      </c>
      <c r="J66" s="12" t="s">
        <v>35</v>
      </c>
      <c r="K66" s="13">
        <v>45859</v>
      </c>
      <c r="L66" s="14" t="s">
        <v>28</v>
      </c>
      <c r="M66" s="15">
        <f t="shared" si="1"/>
        <v>31</v>
      </c>
      <c r="N66" s="15">
        <f t="shared" si="2"/>
        <v>16</v>
      </c>
      <c r="O66" s="15">
        <f t="shared" si="3"/>
        <v>16</v>
      </c>
      <c r="P66" s="15">
        <f t="shared" si="4"/>
        <v>2</v>
      </c>
      <c r="Q66" s="15">
        <f t="shared" si="5"/>
        <v>13</v>
      </c>
      <c r="R66" s="15">
        <f t="shared" si="6"/>
        <v>0</v>
      </c>
      <c r="S66" s="15">
        <f t="shared" si="7"/>
        <v>0</v>
      </c>
      <c r="T66" s="15">
        <f t="shared" si="8"/>
        <v>1</v>
      </c>
      <c r="U66" s="15">
        <f t="shared" si="9"/>
        <v>2</v>
      </c>
      <c r="V66" s="16">
        <f t="shared" si="10"/>
        <v>0</v>
      </c>
      <c r="W66" s="15">
        <f t="shared" si="11"/>
        <v>2</v>
      </c>
      <c r="X66" s="17">
        <f t="shared" si="12"/>
        <v>0</v>
      </c>
      <c r="Y66" s="17">
        <f t="shared" si="13"/>
        <v>0</v>
      </c>
      <c r="Z66" s="16">
        <f t="shared" si="14"/>
        <v>2</v>
      </c>
      <c r="AA66" s="224" t="s">
        <v>30</v>
      </c>
      <c r="AB66" s="30" t="s">
        <v>31</v>
      </c>
      <c r="AC66" s="30" t="s">
        <v>31</v>
      </c>
      <c r="AD66" s="224" t="s">
        <v>30</v>
      </c>
      <c r="AE66" s="224" t="s">
        <v>30</v>
      </c>
      <c r="AF66" s="224" t="s">
        <v>30</v>
      </c>
      <c r="AG66" s="224" t="s">
        <v>30</v>
      </c>
      <c r="AH66" s="32" t="s">
        <v>32</v>
      </c>
      <c r="AI66" s="30" t="s">
        <v>31</v>
      </c>
      <c r="AJ66" s="30" t="s">
        <v>31</v>
      </c>
      <c r="AK66" s="224" t="s">
        <v>30</v>
      </c>
      <c r="AL66" s="224" t="s">
        <v>30</v>
      </c>
      <c r="AM66" s="224" t="s">
        <v>30</v>
      </c>
      <c r="AN66" s="224" t="s">
        <v>30</v>
      </c>
      <c r="AO66" s="224" t="s">
        <v>30</v>
      </c>
      <c r="AP66" s="30" t="s">
        <v>31</v>
      </c>
      <c r="AQ66" s="30" t="s">
        <v>31</v>
      </c>
      <c r="AR66" s="32" t="s">
        <v>30</v>
      </c>
      <c r="AS66" s="224" t="s">
        <v>30</v>
      </c>
      <c r="AT66" s="32" t="s">
        <v>33</v>
      </c>
      <c r="AU66" s="224" t="s">
        <v>30</v>
      </c>
      <c r="AV66" s="32" t="s">
        <v>32</v>
      </c>
      <c r="AW66" s="30" t="s">
        <v>31</v>
      </c>
      <c r="AX66" s="30" t="s">
        <v>31</v>
      </c>
      <c r="AY66" s="30" t="s">
        <v>108</v>
      </c>
      <c r="AZ66" s="30" t="s">
        <v>31</v>
      </c>
      <c r="BA66" s="30" t="s">
        <v>31</v>
      </c>
      <c r="BB66" s="30" t="s">
        <v>31</v>
      </c>
      <c r="BC66" s="30" t="s">
        <v>108</v>
      </c>
      <c r="BD66" s="30" t="s">
        <v>31</v>
      </c>
      <c r="BE66" s="30" t="s">
        <v>31</v>
      </c>
      <c r="BF66" s="227"/>
      <c r="BG66" s="20">
        <f t="shared" si="15"/>
        <v>0</v>
      </c>
      <c r="BH66" s="21"/>
      <c r="BJ66" s="22"/>
      <c r="BN66" s="11"/>
      <c r="BS66" s="11"/>
    </row>
    <row r="67" spans="1:71" ht="13.8" customHeight="1" x14ac:dyDescent="0.3">
      <c r="A67" s="103" t="s">
        <v>381</v>
      </c>
      <c r="B67" s="103"/>
      <c r="C67" s="104" t="s">
        <v>382</v>
      </c>
      <c r="D67" s="104"/>
      <c r="E67" s="104" t="s">
        <v>230</v>
      </c>
      <c r="F67" s="104" t="s">
        <v>369</v>
      </c>
      <c r="G67" s="104" t="s">
        <v>370</v>
      </c>
      <c r="H67" s="106" t="s">
        <v>317</v>
      </c>
      <c r="I67" s="106" t="s">
        <v>383</v>
      </c>
      <c r="J67" s="12" t="s">
        <v>35</v>
      </c>
      <c r="K67" s="13">
        <v>45923</v>
      </c>
      <c r="L67" s="14" t="s">
        <v>28</v>
      </c>
      <c r="M67" s="15">
        <f t="shared" si="1"/>
        <v>31</v>
      </c>
      <c r="N67" s="15">
        <f t="shared" si="2"/>
        <v>19</v>
      </c>
      <c r="O67" s="15">
        <f t="shared" si="3"/>
        <v>19</v>
      </c>
      <c r="P67" s="15">
        <f t="shared" si="4"/>
        <v>0</v>
      </c>
      <c r="Q67" s="15">
        <f t="shared" si="5"/>
        <v>12</v>
      </c>
      <c r="R67" s="15">
        <f t="shared" si="6"/>
        <v>0</v>
      </c>
      <c r="S67" s="15">
        <f t="shared" si="7"/>
        <v>0</v>
      </c>
      <c r="T67" s="15">
        <f t="shared" si="8"/>
        <v>2</v>
      </c>
      <c r="U67" s="15">
        <f t="shared" si="9"/>
        <v>0</v>
      </c>
      <c r="V67" s="16">
        <f t="shared" si="10"/>
        <v>0</v>
      </c>
      <c r="W67" s="15">
        <f t="shared" si="11"/>
        <v>7</v>
      </c>
      <c r="X67" s="17">
        <f t="shared" si="12"/>
        <v>0</v>
      </c>
      <c r="Y67" s="17">
        <f t="shared" si="13"/>
        <v>0</v>
      </c>
      <c r="Z67" s="16">
        <f t="shared" si="14"/>
        <v>0</v>
      </c>
      <c r="AA67" s="224" t="s">
        <v>30</v>
      </c>
      <c r="AB67" s="30" t="s">
        <v>31</v>
      </c>
      <c r="AC67" s="30" t="s">
        <v>31</v>
      </c>
      <c r="AD67" s="224" t="s">
        <v>30</v>
      </c>
      <c r="AE67" s="224" t="s">
        <v>30</v>
      </c>
      <c r="AF67" s="224" t="s">
        <v>30</v>
      </c>
      <c r="AG67" s="224" t="s">
        <v>30</v>
      </c>
      <c r="AH67" s="224" t="s">
        <v>30</v>
      </c>
      <c r="AI67" s="30" t="s">
        <v>31</v>
      </c>
      <c r="AJ67" s="30" t="s">
        <v>31</v>
      </c>
      <c r="AK67" s="224" t="s">
        <v>30</v>
      </c>
      <c r="AL67" s="32" t="s">
        <v>215</v>
      </c>
      <c r="AM67" s="32" t="s">
        <v>32</v>
      </c>
      <c r="AN67" s="32" t="s">
        <v>32</v>
      </c>
      <c r="AO67" s="32" t="s">
        <v>32</v>
      </c>
      <c r="AP67" s="30" t="s">
        <v>31</v>
      </c>
      <c r="AQ67" s="30" t="s">
        <v>31</v>
      </c>
      <c r="AR67" s="224" t="s">
        <v>30</v>
      </c>
      <c r="AS67" s="32" t="s">
        <v>32</v>
      </c>
      <c r="AT67" s="224" t="s">
        <v>30</v>
      </c>
      <c r="AU67" s="32" t="s">
        <v>32</v>
      </c>
      <c r="AV67" s="32" t="s">
        <v>32</v>
      </c>
      <c r="AW67" s="30" t="s">
        <v>31</v>
      </c>
      <c r="AX67" s="30" t="s">
        <v>31</v>
      </c>
      <c r="AY67" s="224" t="s">
        <v>30</v>
      </c>
      <c r="AZ67" s="223" t="s">
        <v>30</v>
      </c>
      <c r="BA67" s="30" t="s">
        <v>31</v>
      </c>
      <c r="BB67" s="30" t="s">
        <v>31</v>
      </c>
      <c r="BC67" s="32" t="s">
        <v>33</v>
      </c>
      <c r="BD67" s="30" t="s">
        <v>31</v>
      </c>
      <c r="BE67" s="30" t="s">
        <v>31</v>
      </c>
      <c r="BF67" s="19"/>
      <c r="BG67" s="20">
        <f t="shared" si="15"/>
        <v>0</v>
      </c>
      <c r="BH67" s="21"/>
      <c r="BJ67" s="22"/>
      <c r="BN67" s="11"/>
      <c r="BS67" s="11"/>
    </row>
    <row r="68" spans="1:71" ht="13.8" customHeight="1" x14ac:dyDescent="0.3">
      <c r="A68" s="103" t="s">
        <v>384</v>
      </c>
      <c r="B68" s="103"/>
      <c r="C68" s="104" t="s">
        <v>385</v>
      </c>
      <c r="D68" s="104"/>
      <c r="E68" s="104" t="s">
        <v>230</v>
      </c>
      <c r="F68" s="104" t="s">
        <v>369</v>
      </c>
      <c r="G68" s="104" t="s">
        <v>231</v>
      </c>
      <c r="H68" s="106" t="s">
        <v>317</v>
      </c>
      <c r="I68" s="106" t="s">
        <v>386</v>
      </c>
      <c r="J68" s="12" t="s">
        <v>35</v>
      </c>
      <c r="K68" s="13">
        <v>45946</v>
      </c>
      <c r="L68" s="14" t="s">
        <v>28</v>
      </c>
      <c r="M68" s="15">
        <f t="shared" si="1"/>
        <v>31</v>
      </c>
      <c r="N68" s="15">
        <f t="shared" si="2"/>
        <v>19</v>
      </c>
      <c r="O68" s="15">
        <f t="shared" si="3"/>
        <v>17</v>
      </c>
      <c r="P68" s="15">
        <f t="shared" si="4"/>
        <v>0</v>
      </c>
      <c r="Q68" s="15">
        <f t="shared" si="5"/>
        <v>12</v>
      </c>
      <c r="R68" s="15">
        <f t="shared" si="6"/>
        <v>1</v>
      </c>
      <c r="S68" s="15">
        <f t="shared" si="7"/>
        <v>0</v>
      </c>
      <c r="T68" s="15">
        <f t="shared" si="8"/>
        <v>0</v>
      </c>
      <c r="U68" s="15">
        <f t="shared" si="9"/>
        <v>0</v>
      </c>
      <c r="V68" s="16">
        <f t="shared" si="10"/>
        <v>2</v>
      </c>
      <c r="W68" s="15">
        <f t="shared" si="11"/>
        <v>6</v>
      </c>
      <c r="X68" s="17">
        <f t="shared" si="12"/>
        <v>0</v>
      </c>
      <c r="Y68" s="17">
        <f t="shared" si="13"/>
        <v>0</v>
      </c>
      <c r="Z68" s="16">
        <f t="shared" si="14"/>
        <v>2</v>
      </c>
      <c r="AA68" s="224" t="s">
        <v>30</v>
      </c>
      <c r="AB68" s="30" t="s">
        <v>31</v>
      </c>
      <c r="AC68" s="30" t="s">
        <v>31</v>
      </c>
      <c r="AD68" s="224" t="s">
        <v>30</v>
      </c>
      <c r="AE68" s="224" t="s">
        <v>30</v>
      </c>
      <c r="AF68" s="224" t="s">
        <v>30</v>
      </c>
      <c r="AG68" s="32" t="s">
        <v>32</v>
      </c>
      <c r="AH68" s="224" t="s">
        <v>30</v>
      </c>
      <c r="AI68" s="30" t="s">
        <v>31</v>
      </c>
      <c r="AJ68" s="30" t="s">
        <v>31</v>
      </c>
      <c r="AK68" s="224" t="s">
        <v>30</v>
      </c>
      <c r="AL68" s="224" t="s">
        <v>30</v>
      </c>
      <c r="AM68" s="31" t="s">
        <v>29</v>
      </c>
      <c r="AN68" s="224" t="s">
        <v>30</v>
      </c>
      <c r="AO68" s="223" t="s">
        <v>34</v>
      </c>
      <c r="AP68" s="30" t="s">
        <v>31</v>
      </c>
      <c r="AQ68" s="30" t="s">
        <v>31</v>
      </c>
      <c r="AR68" s="32" t="s">
        <v>32</v>
      </c>
      <c r="AS68" s="32" t="s">
        <v>32</v>
      </c>
      <c r="AT68" s="32" t="s">
        <v>32</v>
      </c>
      <c r="AU68" s="224" t="s">
        <v>30</v>
      </c>
      <c r="AV68" s="32" t="s">
        <v>32</v>
      </c>
      <c r="AW68" s="30" t="s">
        <v>31</v>
      </c>
      <c r="AX68" s="30" t="s">
        <v>31</v>
      </c>
      <c r="AY68" s="224" t="s">
        <v>30</v>
      </c>
      <c r="AZ68" s="223" t="s">
        <v>34</v>
      </c>
      <c r="BA68" s="30" t="s">
        <v>31</v>
      </c>
      <c r="BB68" s="30" t="s">
        <v>31</v>
      </c>
      <c r="BC68" s="32" t="s">
        <v>32</v>
      </c>
      <c r="BD68" s="30" t="s">
        <v>31</v>
      </c>
      <c r="BE68" s="30" t="s">
        <v>31</v>
      </c>
      <c r="BF68" s="124"/>
      <c r="BG68" s="20">
        <f t="shared" ref="BG68:BG119" si="16">COUNTBLANK(AA68:BE68)</f>
        <v>0</v>
      </c>
      <c r="BH68" s="21"/>
      <c r="BJ68" s="22"/>
      <c r="BN68" s="11"/>
      <c r="BS68" s="11"/>
    </row>
    <row r="69" spans="1:71" ht="13.8" customHeight="1" x14ac:dyDescent="0.3">
      <c r="A69" s="103" t="s">
        <v>387</v>
      </c>
      <c r="B69" s="103"/>
      <c r="C69" s="104" t="s">
        <v>388</v>
      </c>
      <c r="D69" s="104"/>
      <c r="E69" s="104" t="s">
        <v>230</v>
      </c>
      <c r="F69" s="104" t="s">
        <v>369</v>
      </c>
      <c r="G69" s="104" t="s">
        <v>370</v>
      </c>
      <c r="H69" s="106" t="s">
        <v>317</v>
      </c>
      <c r="I69" s="106" t="s">
        <v>389</v>
      </c>
      <c r="J69" s="12" t="s">
        <v>35</v>
      </c>
      <c r="K69" s="13">
        <v>45957</v>
      </c>
      <c r="L69" s="14" t="s">
        <v>28</v>
      </c>
      <c r="M69" s="15">
        <f t="shared" ref="M69:M119" si="17">N69+Q69+U69</f>
        <v>31</v>
      </c>
      <c r="N69" s="15">
        <f t="shared" ref="N69:N119" si="18">O69+R69+(COUNTIF(AA69:BE69,"P/2")/2)+(COUNTIF(AA69:BE69,"TR-P/2")/2)</f>
        <v>19</v>
      </c>
      <c r="O69" s="15">
        <f t="shared" ref="O69:O119" si="19">COUNTIF(AA69:BE69,"P")+COUNTIF(AA69:BE69,"RP")+COUNTIF(AA69:BE69,"UT-RP")+COUNTIF(AA69:BE69,"AT-RP")+COUNTIF(AA69:BE69,"AT")+COUNTIF(AA69:BE69,"UT")+COUNTIF(AA69:BE69,"MU")+COUNTIF(AA69:BE69,"AT-MU")+COUNTIF(AA69:BE69,"UT-MU")+COUNTIF(AA69:BE69,"EL")+COUNTIF(AA69:BE69,"UT-EL")+COUNTIF(AA69:BE69,"AT-EL")+COUNTIF(AA69:BE69,"EL-MU")+COUNTIF(AA69:BE69,"TR")+COUNTIF(AA69:BE69,"TR-MU")+COUNTIF(AA69:BE69,"TR-EL")+COUNTIF(AA69:BE69,"TR-AT")+COUNTIF(AA69:BE69,"TR-UT")+COUNTIF(AA69:BE69,"TR-P")+(COUNTIF(AA69:BE69,"P/2")/2)</f>
        <v>18.5</v>
      </c>
      <c r="P69" s="15">
        <f t="shared" ref="P69:P119" si="20">COUNTIF(AA69:BE69,"Leave")</f>
        <v>0</v>
      </c>
      <c r="Q69" s="15">
        <f t="shared" ref="Q69:Q119" si="21">COUNTIF(AA69:BE69,"Off")+COUNTIF(AA69:BE69,"TR-Off")</f>
        <v>12</v>
      </c>
      <c r="R69" s="15">
        <f t="shared" ref="R69:R119" si="22">COUNTIF(AA69:BE69,"NCNS")+COUNTIF(AA69:BE69,"A")+COUNTIF(AA69:BE69,"U")+COUNTIF(AA69:BE69,"SL")+COUNTIF(AA69:BE69,"UC")+COUNTIF(AA69:BE69,"TR-UC")+COUNTIF(AA69:BE69,"TR-U")+COUNTIF(AA69:BE69,"TR-NCNS")</f>
        <v>0</v>
      </c>
      <c r="S69" s="15">
        <f t="shared" ref="S69:S119" si="23">(COUNTIF(AA69:BE69,"A")+(COUNTIF(AA69:BE69,"CL")+(COUNTIF(AA69:BE69,"SL"))))</f>
        <v>0</v>
      </c>
      <c r="T69" s="15">
        <f t="shared" ref="T69:T119" si="24">COUNTIF(AA69:BE69,"EL")+COUNTIF(AA69:BE69,"AT-EL")+COUNTIF(AA69:BE69,"UT-EL")+COUNTIF(AA69:BE69,"EL-MU")++COUNTIF(AA69:BE69,"TR-EL")</f>
        <v>1</v>
      </c>
      <c r="U69" s="15">
        <f t="shared" ref="U69:U119" si="25">(COUNTIF(AA69:BE69,"Leave")+(COUNTIF(AA69:BE69,"CL")+(COUNTIF(AA69:BE69,"AU")))+(COUNTIF(AA69:BE69,"TR-AU"))+(COUNTIF(AA69:BE69,"ML")))</f>
        <v>0</v>
      </c>
      <c r="V69" s="16">
        <f t="shared" ref="V69:V119" si="26">COUNTIF(AA69:BE69,"AU")+COUNTIF(AA69:BE69,"U")+COUNTIF(AA69:BE69,"UC")+COUNTIF(AA69:BE69,"NCNS")+COUNTIF(AA69:BE69,"TR-AU")+COUNTIF(AA69:BE69,"TR-U")+COUNTIF(AA69:BE69,"TR-UC")+COUNTIF(AA69:BE69,"TR-NCNS")+(COUNTIF(AA69:BE69,"P/2")/2)+(COUNTIF(AA69:BE69,"TR-P/2")/2)</f>
        <v>0.5</v>
      </c>
      <c r="W69" s="15">
        <f t="shared" ref="W69:W119" si="27">COUNTIF(AA69:BE69,"AT-RP")+COUNTIF(AA69:BE69,"AT")+COUNTIF(AA69:BE69,"AT-MU")+COUNTIF(AA69:BE69,"AT-EL")+COUNTIF(AA69:BE69,"TR-AT")+COUNTIF(AA69:BE69,"UT-RP")+COUNTIF(AA69:BE69,"UT")+COUNTIF(AA69:BE69,"UT-MU")+COUNTIF(AA69:BE69,"UT-EL")+COUNTIF(AA69:BE69,"TR-UT")</f>
        <v>5</v>
      </c>
      <c r="X69" s="17">
        <f t="shared" ref="X69:X119" si="28">COUNTIF(AA69:BE69,"MU")+COUNTIF(AA69:BE69,"UT-MU")+COUNTIF(AA69:BE69,"EL-MU")+COUNTIF(AA69:BE69,"TR-MU")</f>
        <v>0</v>
      </c>
      <c r="Y69" s="17">
        <f t="shared" ref="Y69:Y119" si="29">COUNTIF(AA69:BE69,"ML")</f>
        <v>0</v>
      </c>
      <c r="Z69" s="16">
        <f t="shared" ref="Z69:Z119" si="30">V69+S69+P69+Y69</f>
        <v>0.5</v>
      </c>
      <c r="AA69" s="224" t="s">
        <v>30</v>
      </c>
      <c r="AB69" s="30" t="s">
        <v>31</v>
      </c>
      <c r="AC69" s="30" t="s">
        <v>31</v>
      </c>
      <c r="AD69" s="32" t="s">
        <v>32</v>
      </c>
      <c r="AE69" s="32" t="s">
        <v>32</v>
      </c>
      <c r="AF69" s="224" t="s">
        <v>30</v>
      </c>
      <c r="AG69" s="224" t="s">
        <v>30</v>
      </c>
      <c r="AH69" s="223" t="s">
        <v>34</v>
      </c>
      <c r="AI69" s="30" t="s">
        <v>31</v>
      </c>
      <c r="AJ69" s="30" t="s">
        <v>31</v>
      </c>
      <c r="AK69" s="32" t="s">
        <v>32</v>
      </c>
      <c r="AL69" s="224" t="s">
        <v>30</v>
      </c>
      <c r="AM69" s="224" t="s">
        <v>30</v>
      </c>
      <c r="AN69" s="32" t="s">
        <v>32</v>
      </c>
      <c r="AO69" s="32" t="s">
        <v>33</v>
      </c>
      <c r="AP69" s="30" t="s">
        <v>31</v>
      </c>
      <c r="AQ69" s="30" t="s">
        <v>31</v>
      </c>
      <c r="AR69" s="224" t="s">
        <v>30</v>
      </c>
      <c r="AS69" s="32" t="s">
        <v>30</v>
      </c>
      <c r="AT69" s="224" t="s">
        <v>30</v>
      </c>
      <c r="AU69" s="224" t="s">
        <v>30</v>
      </c>
      <c r="AV69" s="224" t="s">
        <v>30</v>
      </c>
      <c r="AW69" s="30" t="s">
        <v>31</v>
      </c>
      <c r="AX69" s="30" t="s">
        <v>31</v>
      </c>
      <c r="AY69" s="224" t="s">
        <v>30</v>
      </c>
      <c r="AZ69" s="18" t="s">
        <v>30</v>
      </c>
      <c r="BA69" s="30" t="s">
        <v>31</v>
      </c>
      <c r="BB69" s="30" t="s">
        <v>31</v>
      </c>
      <c r="BC69" s="32" t="s">
        <v>32</v>
      </c>
      <c r="BD69" s="30" t="s">
        <v>31</v>
      </c>
      <c r="BE69" s="30" t="s">
        <v>31</v>
      </c>
      <c r="BF69" s="19"/>
      <c r="BG69" s="20">
        <f t="shared" si="16"/>
        <v>0</v>
      </c>
      <c r="BH69" s="21"/>
      <c r="BJ69" s="22"/>
      <c r="BN69" s="11"/>
      <c r="BS69" s="11"/>
    </row>
    <row r="70" spans="1:71" ht="13.8" customHeight="1" x14ac:dyDescent="0.3">
      <c r="A70" s="120" t="s">
        <v>390</v>
      </c>
      <c r="B70" s="120"/>
      <c r="C70" s="121" t="s">
        <v>391</v>
      </c>
      <c r="D70" s="104"/>
      <c r="E70" s="104" t="s">
        <v>230</v>
      </c>
      <c r="F70" s="104" t="s">
        <v>369</v>
      </c>
      <c r="G70" s="104" t="s">
        <v>231</v>
      </c>
      <c r="H70" s="106" t="s">
        <v>317</v>
      </c>
      <c r="I70" s="106" t="s">
        <v>392</v>
      </c>
      <c r="J70" s="12" t="s">
        <v>312</v>
      </c>
      <c r="K70" s="13">
        <v>45958</v>
      </c>
      <c r="L70" s="14" t="s">
        <v>28</v>
      </c>
      <c r="M70" s="15">
        <f t="shared" si="17"/>
        <v>5</v>
      </c>
      <c r="N70" s="15">
        <f t="shared" si="18"/>
        <v>5</v>
      </c>
      <c r="O70" s="15">
        <f t="shared" si="19"/>
        <v>0</v>
      </c>
      <c r="P70" s="15">
        <f t="shared" si="20"/>
        <v>0</v>
      </c>
      <c r="Q70" s="15">
        <f t="shared" si="21"/>
        <v>0</v>
      </c>
      <c r="R70" s="15">
        <f t="shared" si="22"/>
        <v>5</v>
      </c>
      <c r="S70" s="15">
        <f t="shared" si="23"/>
        <v>0</v>
      </c>
      <c r="T70" s="15">
        <f t="shared" si="24"/>
        <v>0</v>
      </c>
      <c r="U70" s="15">
        <f t="shared" si="25"/>
        <v>0</v>
      </c>
      <c r="V70" s="16">
        <f t="shared" si="26"/>
        <v>5</v>
      </c>
      <c r="W70" s="15">
        <f t="shared" si="27"/>
        <v>0</v>
      </c>
      <c r="X70" s="17">
        <f t="shared" si="28"/>
        <v>0</v>
      </c>
      <c r="Y70" s="17">
        <f t="shared" si="29"/>
        <v>0</v>
      </c>
      <c r="Z70" s="16">
        <f t="shared" si="30"/>
        <v>5</v>
      </c>
      <c r="AA70" s="31" t="s">
        <v>29</v>
      </c>
      <c r="AB70" s="31" t="s">
        <v>29</v>
      </c>
      <c r="AC70" s="31" t="s">
        <v>29</v>
      </c>
      <c r="AD70" s="31" t="s">
        <v>29</v>
      </c>
      <c r="AE70" s="31" t="s">
        <v>29</v>
      </c>
      <c r="AF70" s="31" t="s">
        <v>165</v>
      </c>
      <c r="AG70" s="31" t="s">
        <v>165</v>
      </c>
      <c r="AH70" s="31" t="s">
        <v>165</v>
      </c>
      <c r="AI70" s="31" t="s">
        <v>165</v>
      </c>
      <c r="AJ70" s="31" t="s">
        <v>165</v>
      </c>
      <c r="AK70" s="31" t="s">
        <v>165</v>
      </c>
      <c r="AL70" s="31" t="s">
        <v>165</v>
      </c>
      <c r="AM70" s="31" t="s">
        <v>165</v>
      </c>
      <c r="AN70" s="31" t="s">
        <v>165</v>
      </c>
      <c r="AO70" s="31" t="s">
        <v>165</v>
      </c>
      <c r="AP70" s="31" t="s">
        <v>165</v>
      </c>
      <c r="AQ70" s="31" t="s">
        <v>165</v>
      </c>
      <c r="AR70" s="31" t="s">
        <v>165</v>
      </c>
      <c r="AS70" s="31" t="s">
        <v>165</v>
      </c>
      <c r="AT70" s="31" t="s">
        <v>165</v>
      </c>
      <c r="AU70" s="31" t="s">
        <v>165</v>
      </c>
      <c r="AV70" s="31" t="s">
        <v>165</v>
      </c>
      <c r="AW70" s="31" t="s">
        <v>165</v>
      </c>
      <c r="AX70" s="31" t="s">
        <v>165</v>
      </c>
      <c r="AY70" s="31" t="s">
        <v>165</v>
      </c>
      <c r="AZ70" s="31" t="s">
        <v>165</v>
      </c>
      <c r="BA70" s="31" t="s">
        <v>165</v>
      </c>
      <c r="BB70" s="31" t="s">
        <v>165</v>
      </c>
      <c r="BC70" s="31" t="s">
        <v>165</v>
      </c>
      <c r="BD70" s="31" t="s">
        <v>165</v>
      </c>
      <c r="BE70" s="31" t="s">
        <v>165</v>
      </c>
      <c r="BF70" s="124"/>
      <c r="BG70" s="20">
        <f t="shared" si="16"/>
        <v>0</v>
      </c>
      <c r="BH70" s="21"/>
      <c r="BJ70" s="22"/>
      <c r="BK70" s="125"/>
      <c r="BN70" s="11"/>
      <c r="BS70" s="11"/>
    </row>
    <row r="71" spans="1:71" ht="13.8" customHeight="1" x14ac:dyDescent="0.3">
      <c r="A71" s="103" t="s">
        <v>393</v>
      </c>
      <c r="B71" s="103"/>
      <c r="C71" s="104" t="s">
        <v>394</v>
      </c>
      <c r="D71" s="104"/>
      <c r="E71" s="104" t="s">
        <v>230</v>
      </c>
      <c r="F71" s="104" t="s">
        <v>369</v>
      </c>
      <c r="G71" s="104" t="s">
        <v>231</v>
      </c>
      <c r="H71" s="106" t="s">
        <v>317</v>
      </c>
      <c r="I71" s="106" t="s">
        <v>395</v>
      </c>
      <c r="J71" s="12" t="s">
        <v>396</v>
      </c>
      <c r="K71" s="13">
        <v>45978</v>
      </c>
      <c r="L71" s="14" t="s">
        <v>28</v>
      </c>
      <c r="M71" s="15">
        <f t="shared" si="17"/>
        <v>31</v>
      </c>
      <c r="N71" s="15">
        <f t="shared" si="18"/>
        <v>16</v>
      </c>
      <c r="O71" s="15">
        <f t="shared" si="19"/>
        <v>15</v>
      </c>
      <c r="P71" s="15">
        <f t="shared" si="20"/>
        <v>2</v>
      </c>
      <c r="Q71" s="15">
        <f t="shared" si="21"/>
        <v>13</v>
      </c>
      <c r="R71" s="15">
        <f t="shared" si="22"/>
        <v>1</v>
      </c>
      <c r="S71" s="15">
        <f t="shared" si="23"/>
        <v>1</v>
      </c>
      <c r="T71" s="15">
        <f t="shared" si="24"/>
        <v>0</v>
      </c>
      <c r="U71" s="15">
        <f t="shared" si="25"/>
        <v>2</v>
      </c>
      <c r="V71" s="16">
        <f t="shared" si="26"/>
        <v>0</v>
      </c>
      <c r="W71" s="15">
        <f t="shared" si="27"/>
        <v>3</v>
      </c>
      <c r="X71" s="17">
        <f t="shared" si="28"/>
        <v>0</v>
      </c>
      <c r="Y71" s="17">
        <f t="shared" si="29"/>
        <v>0</v>
      </c>
      <c r="Z71" s="16">
        <f t="shared" si="30"/>
        <v>3</v>
      </c>
      <c r="AA71" s="224" t="s">
        <v>30</v>
      </c>
      <c r="AB71" s="30" t="s">
        <v>31</v>
      </c>
      <c r="AC71" s="30" t="s">
        <v>31</v>
      </c>
      <c r="AD71" s="32" t="s">
        <v>32</v>
      </c>
      <c r="AE71" s="32" t="s">
        <v>123</v>
      </c>
      <c r="AF71" s="224" t="s">
        <v>30</v>
      </c>
      <c r="AG71" s="224" t="s">
        <v>30</v>
      </c>
      <c r="AH71" s="224" t="s">
        <v>30</v>
      </c>
      <c r="AI71" s="30" t="s">
        <v>31</v>
      </c>
      <c r="AJ71" s="30" t="s">
        <v>31</v>
      </c>
      <c r="AK71" s="223" t="s">
        <v>30</v>
      </c>
      <c r="AL71" s="224" t="s">
        <v>30</v>
      </c>
      <c r="AM71" s="224" t="s">
        <v>30</v>
      </c>
      <c r="AN71" s="224" t="s">
        <v>30</v>
      </c>
      <c r="AO71" s="224" t="s">
        <v>30</v>
      </c>
      <c r="AP71" s="30" t="s">
        <v>31</v>
      </c>
      <c r="AQ71" s="30" t="s">
        <v>31</v>
      </c>
      <c r="AR71" s="32" t="s">
        <v>32</v>
      </c>
      <c r="AS71" s="224" t="s">
        <v>30</v>
      </c>
      <c r="AT71" s="32" t="s">
        <v>32</v>
      </c>
      <c r="AU71" s="224" t="s">
        <v>30</v>
      </c>
      <c r="AV71" s="224" t="s">
        <v>30</v>
      </c>
      <c r="AW71" s="30" t="s">
        <v>31</v>
      </c>
      <c r="AX71" s="30" t="s">
        <v>31</v>
      </c>
      <c r="AY71" s="30" t="s">
        <v>108</v>
      </c>
      <c r="AZ71" s="30" t="s">
        <v>31</v>
      </c>
      <c r="BA71" s="30" t="s">
        <v>31</v>
      </c>
      <c r="BB71" s="30" t="s">
        <v>31</v>
      </c>
      <c r="BC71" s="30" t="s">
        <v>108</v>
      </c>
      <c r="BD71" s="30" t="s">
        <v>31</v>
      </c>
      <c r="BE71" s="30" t="s">
        <v>31</v>
      </c>
      <c r="BF71" s="227"/>
      <c r="BG71" s="20">
        <f t="shared" si="16"/>
        <v>0</v>
      </c>
      <c r="BH71" s="21"/>
      <c r="BJ71" s="22"/>
      <c r="BN71" s="11"/>
      <c r="BS71" s="11"/>
    </row>
    <row r="72" spans="1:71" ht="13.8" customHeight="1" x14ac:dyDescent="0.3">
      <c r="A72" s="103" t="s">
        <v>397</v>
      </c>
      <c r="B72" s="103"/>
      <c r="C72" s="104" t="s">
        <v>398</v>
      </c>
      <c r="D72" s="104"/>
      <c r="E72" s="104" t="s">
        <v>230</v>
      </c>
      <c r="F72" s="104" t="s">
        <v>369</v>
      </c>
      <c r="G72" s="104" t="s">
        <v>231</v>
      </c>
      <c r="H72" s="106" t="s">
        <v>317</v>
      </c>
      <c r="I72" s="106" t="s">
        <v>399</v>
      </c>
      <c r="J72" s="12" t="s">
        <v>35</v>
      </c>
      <c r="K72" s="13">
        <v>45978</v>
      </c>
      <c r="L72" s="14" t="s">
        <v>28</v>
      </c>
      <c r="M72" s="15">
        <f t="shared" si="17"/>
        <v>31</v>
      </c>
      <c r="N72" s="15">
        <f t="shared" si="18"/>
        <v>17</v>
      </c>
      <c r="O72" s="15">
        <f t="shared" si="19"/>
        <v>11.5</v>
      </c>
      <c r="P72" s="15">
        <f t="shared" si="20"/>
        <v>1</v>
      </c>
      <c r="Q72" s="15">
        <f t="shared" si="21"/>
        <v>13</v>
      </c>
      <c r="R72" s="15">
        <f t="shared" si="22"/>
        <v>5</v>
      </c>
      <c r="S72" s="15">
        <f t="shared" si="23"/>
        <v>5</v>
      </c>
      <c r="T72" s="15">
        <f t="shared" si="24"/>
        <v>0</v>
      </c>
      <c r="U72" s="15">
        <f t="shared" si="25"/>
        <v>1</v>
      </c>
      <c r="V72" s="16">
        <f t="shared" si="26"/>
        <v>0.5</v>
      </c>
      <c r="W72" s="15">
        <f t="shared" si="27"/>
        <v>3</v>
      </c>
      <c r="X72" s="17">
        <f t="shared" si="28"/>
        <v>0</v>
      </c>
      <c r="Y72" s="17">
        <f t="shared" si="29"/>
        <v>0</v>
      </c>
      <c r="Z72" s="16">
        <f t="shared" si="30"/>
        <v>6.5</v>
      </c>
      <c r="AA72" s="223" t="s">
        <v>34</v>
      </c>
      <c r="AB72" s="30" t="s">
        <v>31</v>
      </c>
      <c r="AC72" s="30" t="s">
        <v>31</v>
      </c>
      <c r="AD72" s="224" t="s">
        <v>30</v>
      </c>
      <c r="AE72" s="224" t="s">
        <v>30</v>
      </c>
      <c r="AF72" s="32" t="s">
        <v>123</v>
      </c>
      <c r="AG72" s="224" t="s">
        <v>30</v>
      </c>
      <c r="AH72" s="224" t="s">
        <v>30</v>
      </c>
      <c r="AI72" s="30" t="s">
        <v>31</v>
      </c>
      <c r="AJ72" s="30" t="s">
        <v>31</v>
      </c>
      <c r="AK72" s="224" t="s">
        <v>30</v>
      </c>
      <c r="AL72" s="32" t="s">
        <v>123</v>
      </c>
      <c r="AM72" s="32" t="s">
        <v>123</v>
      </c>
      <c r="AN72" s="32" t="s">
        <v>123</v>
      </c>
      <c r="AO72" s="32" t="s">
        <v>32</v>
      </c>
      <c r="AP72" s="30" t="s">
        <v>31</v>
      </c>
      <c r="AQ72" s="30" t="s">
        <v>31</v>
      </c>
      <c r="AR72" s="32" t="s">
        <v>123</v>
      </c>
      <c r="AS72" s="224" t="s">
        <v>30</v>
      </c>
      <c r="AT72" s="224" t="s">
        <v>30</v>
      </c>
      <c r="AU72" s="32" t="s">
        <v>32</v>
      </c>
      <c r="AV72" s="32" t="s">
        <v>32</v>
      </c>
      <c r="AW72" s="30" t="s">
        <v>31</v>
      </c>
      <c r="AX72" s="30" t="s">
        <v>31</v>
      </c>
      <c r="AY72" s="224" t="s">
        <v>30</v>
      </c>
      <c r="AZ72" s="30" t="s">
        <v>31</v>
      </c>
      <c r="BA72" s="30" t="s">
        <v>31</v>
      </c>
      <c r="BB72" s="30" t="s">
        <v>31</v>
      </c>
      <c r="BC72" s="30" t="s">
        <v>108</v>
      </c>
      <c r="BD72" s="30" t="s">
        <v>31</v>
      </c>
      <c r="BE72" s="30" t="s">
        <v>31</v>
      </c>
      <c r="BF72" s="227"/>
      <c r="BG72" s="20">
        <f t="shared" si="16"/>
        <v>0</v>
      </c>
      <c r="BH72" s="21"/>
      <c r="BJ72" s="22"/>
      <c r="BN72" s="11"/>
      <c r="BS72" s="11"/>
    </row>
    <row r="73" spans="1:71" ht="13.8" customHeight="1" x14ac:dyDescent="0.3">
      <c r="A73" s="103" t="s">
        <v>400</v>
      </c>
      <c r="B73" s="103"/>
      <c r="C73" s="104" t="s">
        <v>401</v>
      </c>
      <c r="D73" s="104"/>
      <c r="E73" s="104" t="s">
        <v>230</v>
      </c>
      <c r="F73" s="104" t="s">
        <v>369</v>
      </c>
      <c r="G73" s="104" t="s">
        <v>231</v>
      </c>
      <c r="H73" s="106" t="s">
        <v>317</v>
      </c>
      <c r="I73" s="106" t="s">
        <v>402</v>
      </c>
      <c r="J73" s="12" t="s">
        <v>35</v>
      </c>
      <c r="K73" s="13">
        <v>45985</v>
      </c>
      <c r="L73" s="14" t="s">
        <v>28</v>
      </c>
      <c r="M73" s="15">
        <f t="shared" si="17"/>
        <v>31</v>
      </c>
      <c r="N73" s="15">
        <f t="shared" si="18"/>
        <v>18</v>
      </c>
      <c r="O73" s="15">
        <f t="shared" si="19"/>
        <v>18</v>
      </c>
      <c r="P73" s="15">
        <f t="shared" si="20"/>
        <v>0</v>
      </c>
      <c r="Q73" s="15">
        <f t="shared" si="21"/>
        <v>13</v>
      </c>
      <c r="R73" s="15">
        <f t="shared" si="22"/>
        <v>0</v>
      </c>
      <c r="S73" s="15">
        <f t="shared" si="23"/>
        <v>0</v>
      </c>
      <c r="T73" s="15">
        <f t="shared" si="24"/>
        <v>1</v>
      </c>
      <c r="U73" s="15">
        <f t="shared" si="25"/>
        <v>0</v>
      </c>
      <c r="V73" s="16">
        <f t="shared" si="26"/>
        <v>0</v>
      </c>
      <c r="W73" s="15">
        <f t="shared" si="27"/>
        <v>1</v>
      </c>
      <c r="X73" s="17">
        <f t="shared" si="28"/>
        <v>0</v>
      </c>
      <c r="Y73" s="17">
        <f t="shared" si="29"/>
        <v>0</v>
      </c>
      <c r="Z73" s="16">
        <f t="shared" si="30"/>
        <v>0</v>
      </c>
      <c r="AA73" s="224" t="s">
        <v>30</v>
      </c>
      <c r="AB73" s="30" t="s">
        <v>31</v>
      </c>
      <c r="AC73" s="30" t="s">
        <v>31</v>
      </c>
      <c r="AD73" s="32" t="s">
        <v>32</v>
      </c>
      <c r="AE73" s="224" t="s">
        <v>30</v>
      </c>
      <c r="AF73" s="224" t="s">
        <v>30</v>
      </c>
      <c r="AG73" s="224" t="s">
        <v>30</v>
      </c>
      <c r="AH73" s="224" t="s">
        <v>30</v>
      </c>
      <c r="AI73" s="30" t="s">
        <v>31</v>
      </c>
      <c r="AJ73" s="30" t="s">
        <v>31</v>
      </c>
      <c r="AK73" s="224" t="s">
        <v>30</v>
      </c>
      <c r="AL73" s="224" t="s">
        <v>30</v>
      </c>
      <c r="AM73" s="224" t="s">
        <v>30</v>
      </c>
      <c r="AN73" s="224" t="s">
        <v>30</v>
      </c>
      <c r="AO73" s="224" t="s">
        <v>30</v>
      </c>
      <c r="AP73" s="30" t="s">
        <v>31</v>
      </c>
      <c r="AQ73" s="30" t="s">
        <v>31</v>
      </c>
      <c r="AR73" s="224" t="s">
        <v>30</v>
      </c>
      <c r="AS73" s="224" t="s">
        <v>30</v>
      </c>
      <c r="AT73" s="224" t="s">
        <v>30</v>
      </c>
      <c r="AU73" s="224" t="s">
        <v>30</v>
      </c>
      <c r="AV73" s="224" t="s">
        <v>30</v>
      </c>
      <c r="AW73" s="30" t="s">
        <v>31</v>
      </c>
      <c r="AX73" s="30" t="s">
        <v>31</v>
      </c>
      <c r="AY73" s="224" t="s">
        <v>30</v>
      </c>
      <c r="AZ73" s="30" t="s">
        <v>31</v>
      </c>
      <c r="BA73" s="30" t="s">
        <v>31</v>
      </c>
      <c r="BB73" s="30" t="s">
        <v>31</v>
      </c>
      <c r="BC73" s="32" t="s">
        <v>33</v>
      </c>
      <c r="BD73" s="30" t="s">
        <v>31</v>
      </c>
      <c r="BE73" s="30" t="s">
        <v>31</v>
      </c>
      <c r="BF73" s="19"/>
      <c r="BG73" s="20">
        <f t="shared" si="16"/>
        <v>0</v>
      </c>
      <c r="BH73" s="21"/>
      <c r="BJ73" s="22"/>
      <c r="BN73" s="11"/>
      <c r="BS73" s="11"/>
    </row>
    <row r="74" spans="1:71" ht="13.8" customHeight="1" x14ac:dyDescent="0.3">
      <c r="A74" s="103" t="s">
        <v>403</v>
      </c>
      <c r="B74" s="103"/>
      <c r="C74" s="104" t="s">
        <v>404</v>
      </c>
      <c r="D74" s="126"/>
      <c r="E74" s="104" t="s">
        <v>230</v>
      </c>
      <c r="F74" s="104" t="s">
        <v>369</v>
      </c>
      <c r="G74" s="104" t="s">
        <v>231</v>
      </c>
      <c r="H74" s="106" t="s">
        <v>317</v>
      </c>
      <c r="I74" s="106" t="s">
        <v>405</v>
      </c>
      <c r="J74" s="12" t="s">
        <v>35</v>
      </c>
      <c r="K74" s="13">
        <v>46028</v>
      </c>
      <c r="L74" s="14" t="s">
        <v>28</v>
      </c>
      <c r="M74" s="15">
        <f t="shared" si="17"/>
        <v>31</v>
      </c>
      <c r="N74" s="15">
        <f t="shared" si="18"/>
        <v>19</v>
      </c>
      <c r="O74" s="15">
        <f t="shared" si="19"/>
        <v>18.5</v>
      </c>
      <c r="P74" s="15">
        <f t="shared" si="20"/>
        <v>0</v>
      </c>
      <c r="Q74" s="15">
        <f t="shared" si="21"/>
        <v>12</v>
      </c>
      <c r="R74" s="15">
        <f t="shared" si="22"/>
        <v>0</v>
      </c>
      <c r="S74" s="15">
        <f t="shared" si="23"/>
        <v>0</v>
      </c>
      <c r="T74" s="15">
        <f t="shared" si="24"/>
        <v>0</v>
      </c>
      <c r="U74" s="15">
        <f t="shared" si="25"/>
        <v>0</v>
      </c>
      <c r="V74" s="16">
        <f t="shared" si="26"/>
        <v>0.5</v>
      </c>
      <c r="W74" s="15">
        <f t="shared" si="27"/>
        <v>5</v>
      </c>
      <c r="X74" s="17">
        <f t="shared" si="28"/>
        <v>0</v>
      </c>
      <c r="Y74" s="17">
        <f t="shared" si="29"/>
        <v>0</v>
      </c>
      <c r="Z74" s="16">
        <f t="shared" si="30"/>
        <v>0.5</v>
      </c>
      <c r="AA74" s="224" t="s">
        <v>30</v>
      </c>
      <c r="AB74" s="30" t="s">
        <v>31</v>
      </c>
      <c r="AC74" s="30" t="s">
        <v>31</v>
      </c>
      <c r="AD74" s="223" t="s">
        <v>30</v>
      </c>
      <c r="AE74" s="32" t="s">
        <v>32</v>
      </c>
      <c r="AF74" s="224" t="s">
        <v>30</v>
      </c>
      <c r="AG74" s="224" t="s">
        <v>30</v>
      </c>
      <c r="AH74" s="32" t="s">
        <v>32</v>
      </c>
      <c r="AI74" s="30" t="s">
        <v>31</v>
      </c>
      <c r="AJ74" s="30" t="s">
        <v>31</v>
      </c>
      <c r="AK74" s="32" t="s">
        <v>32</v>
      </c>
      <c r="AL74" s="224" t="s">
        <v>30</v>
      </c>
      <c r="AM74" s="224" t="s">
        <v>30</v>
      </c>
      <c r="AN74" s="224" t="s">
        <v>30</v>
      </c>
      <c r="AO74" s="224" t="s">
        <v>30</v>
      </c>
      <c r="AP74" s="30" t="s">
        <v>31</v>
      </c>
      <c r="AQ74" s="30" t="s">
        <v>31</v>
      </c>
      <c r="AR74" s="224" t="s">
        <v>30</v>
      </c>
      <c r="AS74" s="224" t="s">
        <v>30</v>
      </c>
      <c r="AT74" s="224" t="s">
        <v>30</v>
      </c>
      <c r="AU74" s="32" t="s">
        <v>32</v>
      </c>
      <c r="AV74" s="223" t="s">
        <v>30</v>
      </c>
      <c r="AW74" s="30" t="s">
        <v>31</v>
      </c>
      <c r="AX74" s="30" t="s">
        <v>31</v>
      </c>
      <c r="AY74" s="224" t="s">
        <v>30</v>
      </c>
      <c r="AZ74" s="223" t="s">
        <v>34</v>
      </c>
      <c r="BA74" s="30" t="s">
        <v>31</v>
      </c>
      <c r="BB74" s="30" t="s">
        <v>31</v>
      </c>
      <c r="BC74" s="32" t="s">
        <v>32</v>
      </c>
      <c r="BD74" s="30" t="s">
        <v>31</v>
      </c>
      <c r="BE74" s="30" t="s">
        <v>31</v>
      </c>
      <c r="BF74" s="124"/>
      <c r="BG74" s="20">
        <f t="shared" si="16"/>
        <v>0</v>
      </c>
      <c r="BH74" s="21"/>
      <c r="BJ74" s="22"/>
      <c r="BN74" s="11"/>
      <c r="BS74" s="11"/>
    </row>
    <row r="75" spans="1:71" ht="13.8" customHeight="1" x14ac:dyDescent="0.3">
      <c r="A75" s="103" t="s">
        <v>406</v>
      </c>
      <c r="B75" s="103"/>
      <c r="C75" s="104" t="s">
        <v>407</v>
      </c>
      <c r="D75" s="126"/>
      <c r="E75" s="104" t="s">
        <v>230</v>
      </c>
      <c r="F75" s="104" t="s">
        <v>369</v>
      </c>
      <c r="G75" s="104" t="s">
        <v>231</v>
      </c>
      <c r="H75" s="106" t="s">
        <v>317</v>
      </c>
      <c r="I75" s="106" t="s">
        <v>408</v>
      </c>
      <c r="J75" s="12" t="s">
        <v>35</v>
      </c>
      <c r="K75" s="13">
        <v>46029</v>
      </c>
      <c r="L75" s="14" t="s">
        <v>28</v>
      </c>
      <c r="M75" s="15">
        <f t="shared" si="17"/>
        <v>31</v>
      </c>
      <c r="N75" s="15">
        <f t="shared" si="18"/>
        <v>16</v>
      </c>
      <c r="O75" s="15">
        <f t="shared" si="19"/>
        <v>16</v>
      </c>
      <c r="P75" s="15">
        <f t="shared" si="20"/>
        <v>2</v>
      </c>
      <c r="Q75" s="15">
        <f t="shared" si="21"/>
        <v>13</v>
      </c>
      <c r="R75" s="15">
        <f t="shared" si="22"/>
        <v>0</v>
      </c>
      <c r="S75" s="15">
        <f t="shared" si="23"/>
        <v>0</v>
      </c>
      <c r="T75" s="15">
        <f t="shared" si="24"/>
        <v>0</v>
      </c>
      <c r="U75" s="15">
        <f t="shared" si="25"/>
        <v>2</v>
      </c>
      <c r="V75" s="16">
        <f t="shared" si="26"/>
        <v>0</v>
      </c>
      <c r="W75" s="15">
        <f t="shared" si="27"/>
        <v>0</v>
      </c>
      <c r="X75" s="17">
        <f t="shared" si="28"/>
        <v>0</v>
      </c>
      <c r="Y75" s="17">
        <f t="shared" si="29"/>
        <v>0</v>
      </c>
      <c r="Z75" s="16">
        <f t="shared" si="30"/>
        <v>2</v>
      </c>
      <c r="AA75" s="224" t="s">
        <v>30</v>
      </c>
      <c r="AB75" s="30" t="s">
        <v>31</v>
      </c>
      <c r="AC75" s="30" t="s">
        <v>31</v>
      </c>
      <c r="AD75" s="224" t="s">
        <v>30</v>
      </c>
      <c r="AE75" s="224" t="s">
        <v>30</v>
      </c>
      <c r="AF75" s="224" t="s">
        <v>30</v>
      </c>
      <c r="AG75" s="224" t="s">
        <v>30</v>
      </c>
      <c r="AH75" s="224" t="s">
        <v>30</v>
      </c>
      <c r="AI75" s="30" t="s">
        <v>31</v>
      </c>
      <c r="AJ75" s="30" t="s">
        <v>31</v>
      </c>
      <c r="AK75" s="224" t="s">
        <v>30</v>
      </c>
      <c r="AL75" s="224" t="s">
        <v>30</v>
      </c>
      <c r="AM75" s="224" t="s">
        <v>30</v>
      </c>
      <c r="AN75" s="224" t="s">
        <v>30</v>
      </c>
      <c r="AO75" s="224" t="s">
        <v>30</v>
      </c>
      <c r="AP75" s="30" t="s">
        <v>31</v>
      </c>
      <c r="AQ75" s="30" t="s">
        <v>31</v>
      </c>
      <c r="AR75" s="224" t="s">
        <v>30</v>
      </c>
      <c r="AS75" s="224" t="s">
        <v>30</v>
      </c>
      <c r="AT75" s="224" t="s">
        <v>30</v>
      </c>
      <c r="AU75" s="224" t="s">
        <v>30</v>
      </c>
      <c r="AV75" s="224" t="s">
        <v>30</v>
      </c>
      <c r="AW75" s="30" t="s">
        <v>31</v>
      </c>
      <c r="AX75" s="30" t="s">
        <v>31</v>
      </c>
      <c r="AY75" s="30" t="s">
        <v>108</v>
      </c>
      <c r="AZ75" s="30" t="s">
        <v>31</v>
      </c>
      <c r="BA75" s="30" t="s">
        <v>31</v>
      </c>
      <c r="BB75" s="30" t="s">
        <v>31</v>
      </c>
      <c r="BC75" s="30" t="s">
        <v>108</v>
      </c>
      <c r="BD75" s="30" t="s">
        <v>31</v>
      </c>
      <c r="BE75" s="30" t="s">
        <v>31</v>
      </c>
      <c r="BF75" s="227"/>
      <c r="BG75" s="20">
        <f t="shared" si="16"/>
        <v>0</v>
      </c>
      <c r="BH75" s="21"/>
      <c r="BJ75" s="22"/>
      <c r="BN75" s="11"/>
      <c r="BS75" s="11"/>
    </row>
    <row r="76" spans="1:71" ht="13.8" customHeight="1" x14ac:dyDescent="0.3">
      <c r="A76" s="103" t="s">
        <v>414</v>
      </c>
      <c r="B76" s="103"/>
      <c r="C76" s="104" t="s">
        <v>415</v>
      </c>
      <c r="D76" s="126"/>
      <c r="E76" s="104" t="s">
        <v>230</v>
      </c>
      <c r="F76" s="104" t="s">
        <v>369</v>
      </c>
      <c r="G76" s="104" t="s">
        <v>231</v>
      </c>
      <c r="H76" s="141" t="s">
        <v>679</v>
      </c>
      <c r="I76" s="106" t="s">
        <v>684</v>
      </c>
      <c r="J76" s="12"/>
      <c r="K76" s="13">
        <v>46090</v>
      </c>
      <c r="L76" s="14" t="s">
        <v>28</v>
      </c>
      <c r="M76" s="15">
        <f t="shared" si="17"/>
        <v>31</v>
      </c>
      <c r="N76" s="15">
        <f t="shared" si="18"/>
        <v>18</v>
      </c>
      <c r="O76" s="15">
        <f t="shared" si="19"/>
        <v>15.5</v>
      </c>
      <c r="P76" s="15">
        <f t="shared" si="20"/>
        <v>0</v>
      </c>
      <c r="Q76" s="15">
        <f t="shared" si="21"/>
        <v>13</v>
      </c>
      <c r="R76" s="15">
        <f t="shared" si="22"/>
        <v>2</v>
      </c>
      <c r="S76" s="15">
        <f t="shared" si="23"/>
        <v>0</v>
      </c>
      <c r="T76" s="15">
        <f t="shared" si="24"/>
        <v>0</v>
      </c>
      <c r="U76" s="15">
        <f t="shared" si="25"/>
        <v>0</v>
      </c>
      <c r="V76" s="16">
        <f t="shared" si="26"/>
        <v>2.5</v>
      </c>
      <c r="W76" s="15">
        <f t="shared" si="27"/>
        <v>2</v>
      </c>
      <c r="X76" s="17">
        <f t="shared" si="28"/>
        <v>0</v>
      </c>
      <c r="Y76" s="17">
        <f t="shared" si="29"/>
        <v>0</v>
      </c>
      <c r="Z76" s="16">
        <f t="shared" si="30"/>
        <v>2.5</v>
      </c>
      <c r="AA76" s="224" t="s">
        <v>30</v>
      </c>
      <c r="AB76" s="30" t="s">
        <v>31</v>
      </c>
      <c r="AC76" s="30" t="s">
        <v>31</v>
      </c>
      <c r="AD76" s="224" t="s">
        <v>30</v>
      </c>
      <c r="AE76" s="224" t="s">
        <v>30</v>
      </c>
      <c r="AF76" s="31" t="s">
        <v>29</v>
      </c>
      <c r="AG76" s="224" t="s">
        <v>30</v>
      </c>
      <c r="AH76" s="224" t="s">
        <v>30</v>
      </c>
      <c r="AI76" s="30" t="s">
        <v>31</v>
      </c>
      <c r="AJ76" s="30" t="s">
        <v>31</v>
      </c>
      <c r="AK76" s="224" t="s">
        <v>30</v>
      </c>
      <c r="AL76" s="224" t="s">
        <v>30</v>
      </c>
      <c r="AM76" s="223" t="s">
        <v>34</v>
      </c>
      <c r="AN76" s="224" t="s">
        <v>30</v>
      </c>
      <c r="AO76" s="32" t="s">
        <v>32</v>
      </c>
      <c r="AP76" s="30" t="s">
        <v>31</v>
      </c>
      <c r="AQ76" s="30" t="s">
        <v>31</v>
      </c>
      <c r="AR76" s="224" t="s">
        <v>30</v>
      </c>
      <c r="AS76" s="224" t="s">
        <v>30</v>
      </c>
      <c r="AT76" s="224" t="s">
        <v>30</v>
      </c>
      <c r="AU76" s="224" t="s">
        <v>30</v>
      </c>
      <c r="AV76" s="32" t="s">
        <v>32</v>
      </c>
      <c r="AW76" s="30" t="s">
        <v>31</v>
      </c>
      <c r="AX76" s="30" t="s">
        <v>31</v>
      </c>
      <c r="AY76" s="31" t="s">
        <v>29</v>
      </c>
      <c r="AZ76" s="30" t="s">
        <v>31</v>
      </c>
      <c r="BA76" s="30" t="s">
        <v>31</v>
      </c>
      <c r="BB76" s="30" t="s">
        <v>31</v>
      </c>
      <c r="BC76" s="18" t="s">
        <v>30</v>
      </c>
      <c r="BD76" s="30" t="s">
        <v>31</v>
      </c>
      <c r="BE76" s="30" t="s">
        <v>31</v>
      </c>
      <c r="BF76" s="124"/>
      <c r="BG76" s="20">
        <f t="shared" si="16"/>
        <v>0</v>
      </c>
      <c r="BH76" s="21"/>
      <c r="BJ76" s="22"/>
      <c r="BN76" s="11"/>
      <c r="BS76" s="11"/>
    </row>
    <row r="77" spans="1:71" ht="13.8" customHeight="1" x14ac:dyDescent="0.3">
      <c r="A77" s="103" t="s">
        <v>421</v>
      </c>
      <c r="B77" s="103"/>
      <c r="C77" s="104" t="s">
        <v>422</v>
      </c>
      <c r="D77" s="126"/>
      <c r="E77" s="104" t="s">
        <v>230</v>
      </c>
      <c r="F77" s="104" t="s">
        <v>369</v>
      </c>
      <c r="G77" s="104" t="s">
        <v>231</v>
      </c>
      <c r="H77" s="141" t="s">
        <v>679</v>
      </c>
      <c r="I77" s="106" t="s">
        <v>703</v>
      </c>
      <c r="J77" s="12"/>
      <c r="K77" s="13">
        <v>46091</v>
      </c>
      <c r="L77" s="14" t="s">
        <v>28</v>
      </c>
      <c r="M77" s="15">
        <f t="shared" si="17"/>
        <v>31</v>
      </c>
      <c r="N77" s="15">
        <f t="shared" si="18"/>
        <v>18</v>
      </c>
      <c r="O77" s="15">
        <f t="shared" si="19"/>
        <v>14.5</v>
      </c>
      <c r="P77" s="15">
        <f t="shared" si="20"/>
        <v>0</v>
      </c>
      <c r="Q77" s="15">
        <f t="shared" si="21"/>
        <v>13</v>
      </c>
      <c r="R77" s="15">
        <f t="shared" si="22"/>
        <v>3</v>
      </c>
      <c r="S77" s="15">
        <f t="shared" si="23"/>
        <v>0</v>
      </c>
      <c r="T77" s="15">
        <f t="shared" si="24"/>
        <v>2</v>
      </c>
      <c r="U77" s="15">
        <f t="shared" si="25"/>
        <v>0</v>
      </c>
      <c r="V77" s="16">
        <f t="shared" si="26"/>
        <v>3.5</v>
      </c>
      <c r="W77" s="15">
        <f t="shared" si="27"/>
        <v>5</v>
      </c>
      <c r="X77" s="17">
        <f t="shared" si="28"/>
        <v>0</v>
      </c>
      <c r="Y77" s="17">
        <f t="shared" si="29"/>
        <v>0</v>
      </c>
      <c r="Z77" s="16">
        <f t="shared" si="30"/>
        <v>3.5</v>
      </c>
      <c r="AA77" s="32" t="s">
        <v>32</v>
      </c>
      <c r="AB77" s="30" t="s">
        <v>31</v>
      </c>
      <c r="AC77" s="30" t="s">
        <v>31</v>
      </c>
      <c r="AD77" s="32" t="s">
        <v>33</v>
      </c>
      <c r="AE77" s="224" t="s">
        <v>30</v>
      </c>
      <c r="AF77" s="31" t="s">
        <v>29</v>
      </c>
      <c r="AG77" s="224" t="s">
        <v>30</v>
      </c>
      <c r="AH77" s="224" t="s">
        <v>30</v>
      </c>
      <c r="AI77" s="30" t="s">
        <v>31</v>
      </c>
      <c r="AJ77" s="30" t="s">
        <v>31</v>
      </c>
      <c r="AK77" s="32" t="s">
        <v>32</v>
      </c>
      <c r="AL77" s="224" t="s">
        <v>30</v>
      </c>
      <c r="AM77" s="32" t="s">
        <v>32</v>
      </c>
      <c r="AN77" s="223" t="s">
        <v>34</v>
      </c>
      <c r="AO77" s="224" t="s">
        <v>30</v>
      </c>
      <c r="AP77" s="30" t="s">
        <v>31</v>
      </c>
      <c r="AQ77" s="30" t="s">
        <v>31</v>
      </c>
      <c r="AR77" s="224" t="s">
        <v>30</v>
      </c>
      <c r="AS77" s="31" t="s">
        <v>29</v>
      </c>
      <c r="AT77" s="32" t="s">
        <v>32</v>
      </c>
      <c r="AU77" s="32" t="s">
        <v>32</v>
      </c>
      <c r="AV77" s="224" t="s">
        <v>30</v>
      </c>
      <c r="AW77" s="30" t="s">
        <v>31</v>
      </c>
      <c r="AX77" s="30" t="s">
        <v>31</v>
      </c>
      <c r="AY77" s="31" t="s">
        <v>29</v>
      </c>
      <c r="AZ77" s="30" t="s">
        <v>31</v>
      </c>
      <c r="BA77" s="30" t="s">
        <v>31</v>
      </c>
      <c r="BB77" s="30" t="s">
        <v>31</v>
      </c>
      <c r="BC77" s="223" t="s">
        <v>33</v>
      </c>
      <c r="BD77" s="30" t="s">
        <v>31</v>
      </c>
      <c r="BE77" s="30" t="s">
        <v>31</v>
      </c>
      <c r="BF77" s="124"/>
      <c r="BG77" s="20">
        <f t="shared" si="16"/>
        <v>0</v>
      </c>
      <c r="BH77" s="21"/>
      <c r="BJ77" s="22"/>
      <c r="BN77" s="11"/>
      <c r="BS77" s="11"/>
    </row>
    <row r="78" spans="1:71" ht="13.8" customHeight="1" x14ac:dyDescent="0.3">
      <c r="A78" s="103" t="s">
        <v>427</v>
      </c>
      <c r="B78" s="103"/>
      <c r="C78" s="104" t="s">
        <v>428</v>
      </c>
      <c r="D78" s="126"/>
      <c r="E78" s="104" t="s">
        <v>230</v>
      </c>
      <c r="F78" s="104" t="s">
        <v>369</v>
      </c>
      <c r="G78" s="104" t="s">
        <v>231</v>
      </c>
      <c r="H78" s="106" t="s">
        <v>317</v>
      </c>
      <c r="I78" s="106" t="s">
        <v>684</v>
      </c>
      <c r="J78" s="12"/>
      <c r="K78" s="13">
        <v>46122</v>
      </c>
      <c r="L78" s="14" t="s">
        <v>28</v>
      </c>
      <c r="M78" s="15">
        <f t="shared" si="17"/>
        <v>31</v>
      </c>
      <c r="N78" s="15">
        <f t="shared" si="18"/>
        <v>21</v>
      </c>
      <c r="O78" s="15">
        <f t="shared" si="19"/>
        <v>15.5</v>
      </c>
      <c r="P78" s="15">
        <f t="shared" si="20"/>
        <v>0</v>
      </c>
      <c r="Q78" s="15">
        <f t="shared" si="21"/>
        <v>10</v>
      </c>
      <c r="R78" s="15">
        <f t="shared" si="22"/>
        <v>5</v>
      </c>
      <c r="S78" s="15">
        <f t="shared" si="23"/>
        <v>0</v>
      </c>
      <c r="T78" s="15">
        <f t="shared" si="24"/>
        <v>0</v>
      </c>
      <c r="U78" s="15">
        <f t="shared" si="25"/>
        <v>0</v>
      </c>
      <c r="V78" s="16">
        <f t="shared" si="26"/>
        <v>5.5</v>
      </c>
      <c r="W78" s="15">
        <f t="shared" si="27"/>
        <v>0</v>
      </c>
      <c r="X78" s="17">
        <f t="shared" si="28"/>
        <v>0</v>
      </c>
      <c r="Y78" s="17">
        <f t="shared" si="29"/>
        <v>0</v>
      </c>
      <c r="Z78" s="16">
        <f t="shared" si="30"/>
        <v>5.5</v>
      </c>
      <c r="AA78" s="224" t="s">
        <v>30</v>
      </c>
      <c r="AB78" s="30" t="s">
        <v>31</v>
      </c>
      <c r="AC78" s="30" t="s">
        <v>31</v>
      </c>
      <c r="AD78" s="224" t="s">
        <v>30</v>
      </c>
      <c r="AE78" s="224" t="s">
        <v>30</v>
      </c>
      <c r="AF78" s="224" t="s">
        <v>30</v>
      </c>
      <c r="AG78" s="224" t="s">
        <v>30</v>
      </c>
      <c r="AH78" s="224" t="s">
        <v>30</v>
      </c>
      <c r="AI78" s="30" t="s">
        <v>31</v>
      </c>
      <c r="AJ78" s="30" t="s">
        <v>31</v>
      </c>
      <c r="AK78" s="224" t="s">
        <v>30</v>
      </c>
      <c r="AL78" s="224" t="s">
        <v>30</v>
      </c>
      <c r="AM78" s="224" t="s">
        <v>30</v>
      </c>
      <c r="AN78" s="224" t="s">
        <v>30</v>
      </c>
      <c r="AO78" s="224" t="s">
        <v>30</v>
      </c>
      <c r="AP78" s="30" t="s">
        <v>31</v>
      </c>
      <c r="AQ78" s="30" t="s">
        <v>31</v>
      </c>
      <c r="AR78" s="223" t="s">
        <v>34</v>
      </c>
      <c r="AS78" s="224" t="s">
        <v>30</v>
      </c>
      <c r="AT78" s="224" t="s">
        <v>30</v>
      </c>
      <c r="AU78" s="224" t="s">
        <v>30</v>
      </c>
      <c r="AV78" s="224" t="s">
        <v>30</v>
      </c>
      <c r="AW78" s="30" t="s">
        <v>31</v>
      </c>
      <c r="AX78" s="30" t="s">
        <v>31</v>
      </c>
      <c r="AY78" s="31" t="s">
        <v>29</v>
      </c>
      <c r="AZ78" s="31" t="s">
        <v>29</v>
      </c>
      <c r="BA78" s="31" t="s">
        <v>29</v>
      </c>
      <c r="BB78" s="31" t="s">
        <v>29</v>
      </c>
      <c r="BC78" s="31" t="s">
        <v>29</v>
      </c>
      <c r="BD78" s="30" t="s">
        <v>31</v>
      </c>
      <c r="BE78" s="30" t="s">
        <v>31</v>
      </c>
      <c r="BF78" s="227"/>
      <c r="BG78" s="20">
        <f t="shared" si="16"/>
        <v>0</v>
      </c>
      <c r="BH78" s="21"/>
      <c r="BJ78" s="22"/>
      <c r="BN78" s="11"/>
      <c r="BS78" s="11"/>
    </row>
    <row r="79" spans="1:71" ht="13.8" customHeight="1" x14ac:dyDescent="0.3">
      <c r="A79" s="103" t="s">
        <v>431</v>
      </c>
      <c r="B79" s="103"/>
      <c r="C79" s="104" t="s">
        <v>432</v>
      </c>
      <c r="D79" s="126"/>
      <c r="E79" s="104" t="s">
        <v>230</v>
      </c>
      <c r="F79" s="104" t="s">
        <v>369</v>
      </c>
      <c r="G79" s="104" t="s">
        <v>231</v>
      </c>
      <c r="H79" s="141" t="s">
        <v>679</v>
      </c>
      <c r="I79" s="106" t="s">
        <v>684</v>
      </c>
      <c r="J79" s="12"/>
      <c r="K79" s="13">
        <v>46122</v>
      </c>
      <c r="L79" s="14" t="s">
        <v>28</v>
      </c>
      <c r="M79" s="15">
        <f t="shared" si="17"/>
        <v>31</v>
      </c>
      <c r="N79" s="15">
        <f t="shared" si="18"/>
        <v>19</v>
      </c>
      <c r="O79" s="15">
        <f t="shared" si="19"/>
        <v>15</v>
      </c>
      <c r="P79" s="15">
        <f t="shared" si="20"/>
        <v>0</v>
      </c>
      <c r="Q79" s="15">
        <f t="shared" si="21"/>
        <v>12</v>
      </c>
      <c r="R79" s="15">
        <f t="shared" si="22"/>
        <v>2</v>
      </c>
      <c r="S79" s="15">
        <f t="shared" si="23"/>
        <v>0</v>
      </c>
      <c r="T79" s="15">
        <f t="shared" si="24"/>
        <v>3</v>
      </c>
      <c r="U79" s="15">
        <f t="shared" si="25"/>
        <v>0</v>
      </c>
      <c r="V79" s="16">
        <f t="shared" si="26"/>
        <v>4</v>
      </c>
      <c r="W79" s="15">
        <f t="shared" si="27"/>
        <v>8</v>
      </c>
      <c r="X79" s="17">
        <f t="shared" si="28"/>
        <v>0</v>
      </c>
      <c r="Y79" s="17">
        <f t="shared" si="29"/>
        <v>0</v>
      </c>
      <c r="Z79" s="16">
        <f t="shared" si="30"/>
        <v>4</v>
      </c>
      <c r="AA79" s="224" t="s">
        <v>30</v>
      </c>
      <c r="AB79" s="30" t="s">
        <v>31</v>
      </c>
      <c r="AC79" s="30" t="s">
        <v>31</v>
      </c>
      <c r="AD79" s="32" t="s">
        <v>215</v>
      </c>
      <c r="AE79" s="32" t="s">
        <v>32</v>
      </c>
      <c r="AF79" s="32" t="s">
        <v>33</v>
      </c>
      <c r="AG79" s="223" t="s">
        <v>34</v>
      </c>
      <c r="AH79" s="32" t="s">
        <v>34</v>
      </c>
      <c r="AI79" s="30" t="s">
        <v>31</v>
      </c>
      <c r="AJ79" s="30" t="s">
        <v>31</v>
      </c>
      <c r="AK79" s="224" t="s">
        <v>32</v>
      </c>
      <c r="AL79" s="31" t="s">
        <v>29</v>
      </c>
      <c r="AM79" s="32" t="s">
        <v>32</v>
      </c>
      <c r="AN79" s="32" t="s">
        <v>32</v>
      </c>
      <c r="AO79" s="223" t="s">
        <v>32</v>
      </c>
      <c r="AP79" s="30" t="s">
        <v>31</v>
      </c>
      <c r="AQ79" s="30" t="s">
        <v>31</v>
      </c>
      <c r="AR79" s="223" t="s">
        <v>32</v>
      </c>
      <c r="AS79" s="224" t="s">
        <v>30</v>
      </c>
      <c r="AT79" s="224" t="s">
        <v>30</v>
      </c>
      <c r="AU79" s="31" t="s">
        <v>29</v>
      </c>
      <c r="AV79" s="223" t="s">
        <v>34</v>
      </c>
      <c r="AW79" s="30" t="s">
        <v>31</v>
      </c>
      <c r="AX79" s="30" t="s">
        <v>31</v>
      </c>
      <c r="AY79" s="32" t="s">
        <v>215</v>
      </c>
      <c r="AZ79" s="223" t="s">
        <v>34</v>
      </c>
      <c r="BA79" s="30" t="s">
        <v>31</v>
      </c>
      <c r="BB79" s="30" t="s">
        <v>31</v>
      </c>
      <c r="BC79" s="18" t="s">
        <v>30</v>
      </c>
      <c r="BD79" s="30" t="s">
        <v>31</v>
      </c>
      <c r="BE79" s="30" t="s">
        <v>31</v>
      </c>
      <c r="BF79" s="19"/>
      <c r="BG79" s="20">
        <f t="shared" si="16"/>
        <v>0</v>
      </c>
      <c r="BH79" s="21"/>
      <c r="BJ79" s="22"/>
      <c r="BN79" s="11"/>
      <c r="BS79" s="11"/>
    </row>
    <row r="80" spans="1:71" ht="13.8" customHeight="1" x14ac:dyDescent="0.3">
      <c r="A80" s="103" t="s">
        <v>435</v>
      </c>
      <c r="B80" s="103"/>
      <c r="C80" s="104" t="s">
        <v>434</v>
      </c>
      <c r="D80" s="126"/>
      <c r="E80" s="104" t="s">
        <v>230</v>
      </c>
      <c r="F80" s="104" t="s">
        <v>369</v>
      </c>
      <c r="G80" s="104" t="s">
        <v>231</v>
      </c>
      <c r="H80" s="106" t="s">
        <v>317</v>
      </c>
      <c r="I80" s="106" t="s">
        <v>684</v>
      </c>
      <c r="J80" s="12"/>
      <c r="K80" s="13">
        <v>46122</v>
      </c>
      <c r="L80" s="14" t="s">
        <v>28</v>
      </c>
      <c r="M80" s="15">
        <f t="shared" si="17"/>
        <v>31</v>
      </c>
      <c r="N80" s="15">
        <f t="shared" si="18"/>
        <v>19</v>
      </c>
      <c r="O80" s="15">
        <f t="shared" si="19"/>
        <v>18.5</v>
      </c>
      <c r="P80" s="15">
        <f t="shared" si="20"/>
        <v>0</v>
      </c>
      <c r="Q80" s="15">
        <f t="shared" si="21"/>
        <v>12</v>
      </c>
      <c r="R80" s="15">
        <f t="shared" si="22"/>
        <v>0</v>
      </c>
      <c r="S80" s="15">
        <f t="shared" si="23"/>
        <v>0</v>
      </c>
      <c r="T80" s="15">
        <f t="shared" si="24"/>
        <v>0</v>
      </c>
      <c r="U80" s="15">
        <f t="shared" si="25"/>
        <v>0</v>
      </c>
      <c r="V80" s="16">
        <f t="shared" si="26"/>
        <v>0.5</v>
      </c>
      <c r="W80" s="15">
        <f t="shared" si="27"/>
        <v>0</v>
      </c>
      <c r="X80" s="17">
        <f t="shared" si="28"/>
        <v>0</v>
      </c>
      <c r="Y80" s="17">
        <f t="shared" si="29"/>
        <v>0</v>
      </c>
      <c r="Z80" s="16">
        <f t="shared" si="30"/>
        <v>0.5</v>
      </c>
      <c r="AA80" s="18" t="s">
        <v>30</v>
      </c>
      <c r="AB80" s="30" t="s">
        <v>31</v>
      </c>
      <c r="AC80" s="30" t="s">
        <v>31</v>
      </c>
      <c r="AD80" s="18" t="s">
        <v>30</v>
      </c>
      <c r="AE80" s="18" t="s">
        <v>30</v>
      </c>
      <c r="AF80" s="18" t="s">
        <v>30</v>
      </c>
      <c r="AG80" s="18" t="s">
        <v>30</v>
      </c>
      <c r="AH80" s="18" t="s">
        <v>30</v>
      </c>
      <c r="AI80" s="30" t="s">
        <v>31</v>
      </c>
      <c r="AJ80" s="30" t="s">
        <v>31</v>
      </c>
      <c r="AK80" s="18" t="s">
        <v>30</v>
      </c>
      <c r="AL80" s="18" t="s">
        <v>30</v>
      </c>
      <c r="AM80" s="18" t="s">
        <v>30</v>
      </c>
      <c r="AN80" s="18" t="s">
        <v>30</v>
      </c>
      <c r="AO80" s="18" t="s">
        <v>30</v>
      </c>
      <c r="AP80" s="30" t="s">
        <v>31</v>
      </c>
      <c r="AQ80" s="30" t="s">
        <v>31</v>
      </c>
      <c r="AR80" s="224" t="s">
        <v>30</v>
      </c>
      <c r="AS80" s="223" t="s">
        <v>30</v>
      </c>
      <c r="AT80" s="224" t="s">
        <v>30</v>
      </c>
      <c r="AU80" s="224" t="s">
        <v>30</v>
      </c>
      <c r="AV80" s="224" t="s">
        <v>30</v>
      </c>
      <c r="AW80" s="30" t="s">
        <v>31</v>
      </c>
      <c r="AX80" s="30" t="s">
        <v>31</v>
      </c>
      <c r="AY80" s="224" t="s">
        <v>30</v>
      </c>
      <c r="AZ80" s="223" t="s">
        <v>34</v>
      </c>
      <c r="BA80" s="30" t="s">
        <v>31</v>
      </c>
      <c r="BB80" s="30" t="s">
        <v>31</v>
      </c>
      <c r="BC80" s="18" t="s">
        <v>30</v>
      </c>
      <c r="BD80" s="30" t="s">
        <v>31</v>
      </c>
      <c r="BE80" s="30" t="s">
        <v>31</v>
      </c>
      <c r="BF80" s="19"/>
      <c r="BG80" s="20">
        <f t="shared" si="16"/>
        <v>0</v>
      </c>
      <c r="BH80" s="21"/>
      <c r="BJ80" s="22"/>
      <c r="BN80" s="11"/>
      <c r="BS80" s="11"/>
    </row>
    <row r="81" spans="1:71" ht="13.8" customHeight="1" x14ac:dyDescent="0.3">
      <c r="A81" s="103" t="s">
        <v>436</v>
      </c>
      <c r="B81" s="103"/>
      <c r="C81" s="104" t="s">
        <v>437</v>
      </c>
      <c r="D81" s="126"/>
      <c r="E81" s="104" t="s">
        <v>230</v>
      </c>
      <c r="F81" s="104" t="s">
        <v>369</v>
      </c>
      <c r="G81" s="104" t="s">
        <v>231</v>
      </c>
      <c r="H81" s="141" t="s">
        <v>679</v>
      </c>
      <c r="I81" s="106" t="s">
        <v>684</v>
      </c>
      <c r="J81" s="12"/>
      <c r="K81" s="13">
        <v>46136</v>
      </c>
      <c r="L81" s="14" t="s">
        <v>28</v>
      </c>
      <c r="M81" s="15">
        <f t="shared" si="17"/>
        <v>31</v>
      </c>
      <c r="N81" s="15">
        <f t="shared" si="18"/>
        <v>19</v>
      </c>
      <c r="O81" s="15">
        <f t="shared" si="19"/>
        <v>14</v>
      </c>
      <c r="P81" s="15">
        <f t="shared" si="20"/>
        <v>0</v>
      </c>
      <c r="Q81" s="15">
        <f t="shared" si="21"/>
        <v>12</v>
      </c>
      <c r="R81" s="15">
        <f t="shared" si="22"/>
        <v>5</v>
      </c>
      <c r="S81" s="15">
        <f t="shared" si="23"/>
        <v>0</v>
      </c>
      <c r="T81" s="15">
        <f t="shared" si="24"/>
        <v>1</v>
      </c>
      <c r="U81" s="15">
        <f t="shared" si="25"/>
        <v>0</v>
      </c>
      <c r="V81" s="16">
        <f t="shared" si="26"/>
        <v>5</v>
      </c>
      <c r="W81" s="15">
        <f t="shared" si="27"/>
        <v>0</v>
      </c>
      <c r="X81" s="17">
        <f t="shared" si="28"/>
        <v>0</v>
      </c>
      <c r="Y81" s="17">
        <f t="shared" si="29"/>
        <v>0</v>
      </c>
      <c r="Z81" s="16">
        <f t="shared" si="30"/>
        <v>5</v>
      </c>
      <c r="AA81" s="224" t="s">
        <v>30</v>
      </c>
      <c r="AB81" s="30" t="s">
        <v>31</v>
      </c>
      <c r="AC81" s="30" t="s">
        <v>31</v>
      </c>
      <c r="AD81" s="224" t="s">
        <v>30</v>
      </c>
      <c r="AE81" s="224" t="s">
        <v>30</v>
      </c>
      <c r="AF81" s="31" t="s">
        <v>29</v>
      </c>
      <c r="AG81" s="31" t="s">
        <v>29</v>
      </c>
      <c r="AH81" s="224" t="s">
        <v>30</v>
      </c>
      <c r="AI81" s="30" t="s">
        <v>31</v>
      </c>
      <c r="AJ81" s="30" t="s">
        <v>31</v>
      </c>
      <c r="AK81" s="224" t="s">
        <v>30</v>
      </c>
      <c r="AL81" s="32" t="s">
        <v>33</v>
      </c>
      <c r="AM81" s="31" t="s">
        <v>29</v>
      </c>
      <c r="AN81" s="31" t="s">
        <v>29</v>
      </c>
      <c r="AO81" s="224" t="s">
        <v>30</v>
      </c>
      <c r="AP81" s="30" t="s">
        <v>31</v>
      </c>
      <c r="AQ81" s="30" t="s">
        <v>31</v>
      </c>
      <c r="AR81" s="224" t="s">
        <v>30</v>
      </c>
      <c r="AS81" s="224" t="s">
        <v>30</v>
      </c>
      <c r="AT81" s="224" t="s">
        <v>30</v>
      </c>
      <c r="AU81" s="224" t="s">
        <v>30</v>
      </c>
      <c r="AV81" s="224" t="s">
        <v>30</v>
      </c>
      <c r="AW81" s="30" t="s">
        <v>31</v>
      </c>
      <c r="AX81" s="30" t="s">
        <v>31</v>
      </c>
      <c r="AY81" s="224" t="s">
        <v>30</v>
      </c>
      <c r="AZ81" s="31" t="s">
        <v>29</v>
      </c>
      <c r="BA81" s="30" t="s">
        <v>31</v>
      </c>
      <c r="BB81" s="30" t="s">
        <v>31</v>
      </c>
      <c r="BC81" s="18" t="s">
        <v>30</v>
      </c>
      <c r="BD81" s="30" t="s">
        <v>31</v>
      </c>
      <c r="BE81" s="30" t="s">
        <v>31</v>
      </c>
      <c r="BF81" s="19"/>
      <c r="BG81" s="20">
        <f t="shared" si="16"/>
        <v>0</v>
      </c>
      <c r="BH81" s="21"/>
      <c r="BJ81" s="22"/>
      <c r="BN81" s="11"/>
      <c r="BS81" s="11"/>
    </row>
    <row r="82" spans="1:71" ht="13.8" customHeight="1" x14ac:dyDescent="0.3">
      <c r="A82" s="103" t="s">
        <v>439</v>
      </c>
      <c r="B82" s="103"/>
      <c r="C82" s="104" t="s">
        <v>440</v>
      </c>
      <c r="D82" s="126"/>
      <c r="E82" s="104" t="s">
        <v>230</v>
      </c>
      <c r="F82" s="104" t="s">
        <v>369</v>
      </c>
      <c r="G82" s="104" t="s">
        <v>231</v>
      </c>
      <c r="H82" s="141" t="s">
        <v>679</v>
      </c>
      <c r="I82" s="106" t="s">
        <v>684</v>
      </c>
      <c r="J82" s="12"/>
      <c r="K82" s="13">
        <v>46136</v>
      </c>
      <c r="L82" s="14" t="s">
        <v>28</v>
      </c>
      <c r="M82" s="15">
        <f t="shared" si="17"/>
        <v>31</v>
      </c>
      <c r="N82" s="15">
        <f t="shared" si="18"/>
        <v>18</v>
      </c>
      <c r="O82" s="15">
        <f t="shared" si="19"/>
        <v>13</v>
      </c>
      <c r="P82" s="15">
        <f t="shared" si="20"/>
        <v>0</v>
      </c>
      <c r="Q82" s="15">
        <f t="shared" si="21"/>
        <v>13</v>
      </c>
      <c r="R82" s="15">
        <f t="shared" si="22"/>
        <v>5</v>
      </c>
      <c r="S82" s="15">
        <f t="shared" si="23"/>
        <v>0</v>
      </c>
      <c r="T82" s="15">
        <f t="shared" si="24"/>
        <v>1</v>
      </c>
      <c r="U82" s="15">
        <f t="shared" si="25"/>
        <v>0</v>
      </c>
      <c r="V82" s="16">
        <f t="shared" si="26"/>
        <v>5</v>
      </c>
      <c r="W82" s="15">
        <f t="shared" si="27"/>
        <v>0</v>
      </c>
      <c r="X82" s="17">
        <f t="shared" si="28"/>
        <v>0</v>
      </c>
      <c r="Y82" s="17">
        <f t="shared" si="29"/>
        <v>0</v>
      </c>
      <c r="Z82" s="16">
        <f t="shared" si="30"/>
        <v>5</v>
      </c>
      <c r="AA82" s="228" t="s">
        <v>30</v>
      </c>
      <c r="AB82" s="229" t="s">
        <v>31</v>
      </c>
      <c r="AC82" s="229" t="s">
        <v>31</v>
      </c>
      <c r="AD82" s="228" t="s">
        <v>30</v>
      </c>
      <c r="AE82" s="31" t="s">
        <v>29</v>
      </c>
      <c r="AF82" s="31" t="s">
        <v>29</v>
      </c>
      <c r="AG82" s="228" t="s">
        <v>30</v>
      </c>
      <c r="AH82" s="228" t="s">
        <v>30</v>
      </c>
      <c r="AI82" s="229" t="s">
        <v>31</v>
      </c>
      <c r="AJ82" s="229" t="s">
        <v>31</v>
      </c>
      <c r="AK82" s="228" t="s">
        <v>30</v>
      </c>
      <c r="AL82" s="228" t="s">
        <v>30</v>
      </c>
      <c r="AM82" s="31" t="s">
        <v>29</v>
      </c>
      <c r="AN82" s="31" t="s">
        <v>29</v>
      </c>
      <c r="AO82" s="228" t="s">
        <v>30</v>
      </c>
      <c r="AP82" s="229" t="s">
        <v>31</v>
      </c>
      <c r="AQ82" s="229" t="s">
        <v>31</v>
      </c>
      <c r="AR82" s="228" t="s">
        <v>30</v>
      </c>
      <c r="AS82" s="228" t="s">
        <v>30</v>
      </c>
      <c r="AT82" s="228" t="s">
        <v>30</v>
      </c>
      <c r="AU82" s="32" t="s">
        <v>33</v>
      </c>
      <c r="AV82" s="228" t="s">
        <v>30</v>
      </c>
      <c r="AW82" s="229" t="s">
        <v>31</v>
      </c>
      <c r="AX82" s="229" t="s">
        <v>31</v>
      </c>
      <c r="AY82" s="31" t="s">
        <v>29</v>
      </c>
      <c r="AZ82" s="229" t="s">
        <v>31</v>
      </c>
      <c r="BA82" s="229" t="s">
        <v>31</v>
      </c>
      <c r="BB82" s="229" t="s">
        <v>31</v>
      </c>
      <c r="BC82" s="228" t="s">
        <v>30</v>
      </c>
      <c r="BD82" s="229" t="s">
        <v>31</v>
      </c>
      <c r="BE82" s="229" t="s">
        <v>31</v>
      </c>
      <c r="BF82" s="19"/>
      <c r="BG82" s="20">
        <f t="shared" si="16"/>
        <v>0</v>
      </c>
      <c r="BH82" s="21"/>
      <c r="BJ82" s="22"/>
      <c r="BN82" s="11"/>
      <c r="BS82" s="11"/>
    </row>
    <row r="83" spans="1:71" ht="13.8" customHeight="1" x14ac:dyDescent="0.3">
      <c r="A83" s="103" t="s">
        <v>441</v>
      </c>
      <c r="B83" s="103"/>
      <c r="C83" s="104" t="s">
        <v>442</v>
      </c>
      <c r="D83" s="126"/>
      <c r="E83" s="104" t="s">
        <v>230</v>
      </c>
      <c r="F83" s="104" t="s">
        <v>369</v>
      </c>
      <c r="G83" s="104" t="s">
        <v>231</v>
      </c>
      <c r="H83" s="141" t="s">
        <v>679</v>
      </c>
      <c r="I83" s="106" t="s">
        <v>684</v>
      </c>
      <c r="J83" s="12"/>
      <c r="K83" s="13">
        <v>46136</v>
      </c>
      <c r="L83" s="14" t="s">
        <v>28</v>
      </c>
      <c r="M83" s="15">
        <f t="shared" si="17"/>
        <v>31</v>
      </c>
      <c r="N83" s="15">
        <f t="shared" si="18"/>
        <v>21</v>
      </c>
      <c r="O83" s="15">
        <f t="shared" si="19"/>
        <v>11</v>
      </c>
      <c r="P83" s="15">
        <f t="shared" si="20"/>
        <v>0</v>
      </c>
      <c r="Q83" s="15">
        <f t="shared" si="21"/>
        <v>10</v>
      </c>
      <c r="R83" s="15">
        <f t="shared" si="22"/>
        <v>10</v>
      </c>
      <c r="S83" s="15">
        <f t="shared" si="23"/>
        <v>0</v>
      </c>
      <c r="T83" s="15">
        <f t="shared" si="24"/>
        <v>2</v>
      </c>
      <c r="U83" s="15">
        <f t="shared" si="25"/>
        <v>0</v>
      </c>
      <c r="V83" s="16">
        <f t="shared" si="26"/>
        <v>10</v>
      </c>
      <c r="W83" s="15">
        <f t="shared" si="27"/>
        <v>0</v>
      </c>
      <c r="X83" s="17">
        <f t="shared" si="28"/>
        <v>0</v>
      </c>
      <c r="Y83" s="17">
        <f t="shared" si="29"/>
        <v>0</v>
      </c>
      <c r="Z83" s="16">
        <f t="shared" si="30"/>
        <v>10</v>
      </c>
      <c r="AA83" s="228" t="s">
        <v>30</v>
      </c>
      <c r="AB83" s="229" t="s">
        <v>31</v>
      </c>
      <c r="AC83" s="229" t="s">
        <v>31</v>
      </c>
      <c r="AD83" s="31" t="s">
        <v>29</v>
      </c>
      <c r="AE83" s="31" t="s">
        <v>29</v>
      </c>
      <c r="AF83" s="228" t="s">
        <v>30</v>
      </c>
      <c r="AG83" s="228" t="s">
        <v>30</v>
      </c>
      <c r="AH83" s="31" t="s">
        <v>29</v>
      </c>
      <c r="AI83" s="229" t="s">
        <v>31</v>
      </c>
      <c r="AJ83" s="229" t="s">
        <v>31</v>
      </c>
      <c r="AK83" s="228" t="s">
        <v>30</v>
      </c>
      <c r="AL83" s="228" t="s">
        <v>30</v>
      </c>
      <c r="AM83" s="32" t="s">
        <v>33</v>
      </c>
      <c r="AN83" s="31" t="s">
        <v>29</v>
      </c>
      <c r="AO83" s="228" t="s">
        <v>30</v>
      </c>
      <c r="AP83" s="229" t="s">
        <v>31</v>
      </c>
      <c r="AQ83" s="229" t="s">
        <v>31</v>
      </c>
      <c r="AR83" s="228" t="s">
        <v>30</v>
      </c>
      <c r="AS83" s="32" t="s">
        <v>33</v>
      </c>
      <c r="AT83" s="31" t="s">
        <v>29</v>
      </c>
      <c r="AU83" s="228" t="s">
        <v>30</v>
      </c>
      <c r="AV83" s="228" t="s">
        <v>30</v>
      </c>
      <c r="AW83" s="229" t="s">
        <v>31</v>
      </c>
      <c r="AX83" s="229" t="s">
        <v>31</v>
      </c>
      <c r="AY83" s="31" t="s">
        <v>29</v>
      </c>
      <c r="AZ83" s="31" t="s">
        <v>29</v>
      </c>
      <c r="BA83" s="31" t="s">
        <v>29</v>
      </c>
      <c r="BB83" s="31" t="s">
        <v>29</v>
      </c>
      <c r="BC83" s="31" t="s">
        <v>29</v>
      </c>
      <c r="BD83" s="229" t="s">
        <v>31</v>
      </c>
      <c r="BE83" s="229" t="s">
        <v>31</v>
      </c>
      <c r="BF83" s="227"/>
      <c r="BG83" s="20">
        <f t="shared" si="16"/>
        <v>0</v>
      </c>
      <c r="BH83" s="21"/>
      <c r="BJ83" s="22"/>
      <c r="BN83" s="11"/>
      <c r="BS83" s="11"/>
    </row>
    <row r="84" spans="1:71" ht="13.8" customHeight="1" x14ac:dyDescent="0.3">
      <c r="A84" s="103" t="s">
        <v>443</v>
      </c>
      <c r="B84" s="103"/>
      <c r="C84" s="104" t="s">
        <v>413</v>
      </c>
      <c r="D84" s="126"/>
      <c r="E84" s="104" t="s">
        <v>230</v>
      </c>
      <c r="F84" s="104" t="s">
        <v>369</v>
      </c>
      <c r="G84" s="104" t="s">
        <v>231</v>
      </c>
      <c r="H84" s="141" t="s">
        <v>679</v>
      </c>
      <c r="I84" s="106" t="s">
        <v>684</v>
      </c>
      <c r="J84" s="12"/>
      <c r="K84" s="13">
        <v>46136</v>
      </c>
      <c r="L84" s="14" t="s">
        <v>28</v>
      </c>
      <c r="M84" s="15">
        <f t="shared" si="17"/>
        <v>31</v>
      </c>
      <c r="N84" s="15">
        <f t="shared" si="18"/>
        <v>19</v>
      </c>
      <c r="O84" s="15">
        <f t="shared" si="19"/>
        <v>19</v>
      </c>
      <c r="P84" s="15">
        <f t="shared" si="20"/>
        <v>0</v>
      </c>
      <c r="Q84" s="15">
        <f t="shared" si="21"/>
        <v>12</v>
      </c>
      <c r="R84" s="15">
        <f t="shared" si="22"/>
        <v>0</v>
      </c>
      <c r="S84" s="15">
        <f t="shared" si="23"/>
        <v>0</v>
      </c>
      <c r="T84" s="15">
        <f t="shared" si="24"/>
        <v>0</v>
      </c>
      <c r="U84" s="15">
        <f t="shared" si="25"/>
        <v>0</v>
      </c>
      <c r="V84" s="16">
        <f t="shared" si="26"/>
        <v>0</v>
      </c>
      <c r="W84" s="15">
        <f t="shared" si="27"/>
        <v>0</v>
      </c>
      <c r="X84" s="17">
        <f t="shared" si="28"/>
        <v>0</v>
      </c>
      <c r="Y84" s="17">
        <f t="shared" si="29"/>
        <v>0</v>
      </c>
      <c r="Z84" s="16">
        <f t="shared" si="30"/>
        <v>0</v>
      </c>
      <c r="AA84" s="224" t="s">
        <v>30</v>
      </c>
      <c r="AB84" s="229" t="s">
        <v>31</v>
      </c>
      <c r="AC84" s="229" t="s">
        <v>31</v>
      </c>
      <c r="AD84" s="224" t="s">
        <v>30</v>
      </c>
      <c r="AE84" s="224" t="s">
        <v>30</v>
      </c>
      <c r="AF84" s="224" t="s">
        <v>30</v>
      </c>
      <c r="AG84" s="224" t="s">
        <v>30</v>
      </c>
      <c r="AH84" s="224" t="s">
        <v>30</v>
      </c>
      <c r="AI84" s="229" t="s">
        <v>31</v>
      </c>
      <c r="AJ84" s="229" t="s">
        <v>31</v>
      </c>
      <c r="AK84" s="224" t="s">
        <v>30</v>
      </c>
      <c r="AL84" s="224" t="s">
        <v>30</v>
      </c>
      <c r="AM84" s="224" t="s">
        <v>30</v>
      </c>
      <c r="AN84" s="224" t="s">
        <v>30</v>
      </c>
      <c r="AO84" s="224" t="s">
        <v>30</v>
      </c>
      <c r="AP84" s="229" t="s">
        <v>31</v>
      </c>
      <c r="AQ84" s="229" t="s">
        <v>31</v>
      </c>
      <c r="AR84" s="224" t="s">
        <v>30</v>
      </c>
      <c r="AS84" s="224" t="s">
        <v>30</v>
      </c>
      <c r="AT84" s="224" t="s">
        <v>30</v>
      </c>
      <c r="AU84" s="224" t="s">
        <v>30</v>
      </c>
      <c r="AV84" s="224" t="s">
        <v>30</v>
      </c>
      <c r="AW84" s="229" t="s">
        <v>31</v>
      </c>
      <c r="AX84" s="229" t="s">
        <v>31</v>
      </c>
      <c r="AY84" s="224" t="s">
        <v>30</v>
      </c>
      <c r="AZ84" s="18" t="s">
        <v>30</v>
      </c>
      <c r="BA84" s="229" t="s">
        <v>31</v>
      </c>
      <c r="BB84" s="229" t="s">
        <v>31</v>
      </c>
      <c r="BC84" s="18" t="s">
        <v>30</v>
      </c>
      <c r="BD84" s="229" t="s">
        <v>31</v>
      </c>
      <c r="BE84" s="229" t="s">
        <v>31</v>
      </c>
      <c r="BF84" s="19"/>
      <c r="BG84" s="20">
        <f t="shared" si="16"/>
        <v>0</v>
      </c>
      <c r="BH84" s="21"/>
      <c r="BJ84" s="22"/>
      <c r="BN84" s="11"/>
      <c r="BS84" s="11"/>
    </row>
    <row r="85" spans="1:71" ht="13.8" customHeight="1" x14ac:dyDescent="0.3">
      <c r="A85" s="103" t="s">
        <v>444</v>
      </c>
      <c r="B85" s="103"/>
      <c r="C85" s="104" t="s">
        <v>445</v>
      </c>
      <c r="D85" s="126"/>
      <c r="E85" s="104" t="s">
        <v>230</v>
      </c>
      <c r="F85" s="104" t="s">
        <v>369</v>
      </c>
      <c r="G85" s="104" t="s">
        <v>231</v>
      </c>
      <c r="H85" s="106" t="s">
        <v>317</v>
      </c>
      <c r="I85" s="106" t="s">
        <v>684</v>
      </c>
      <c r="J85" s="12"/>
      <c r="K85" s="13">
        <v>46136</v>
      </c>
      <c r="L85" s="14" t="s">
        <v>28</v>
      </c>
      <c r="M85" s="15">
        <f>N85+Q85+U85</f>
        <v>31</v>
      </c>
      <c r="N85" s="15">
        <f>O85+R85+(COUNTIF(AA85:BE85,"P/2")/2)+(COUNTIF(AA85:BE85,"TR-P/2")/2)</f>
        <v>18</v>
      </c>
      <c r="O85" s="15">
        <f>COUNTIF(AA85:BE85,"P")+COUNTIF(AA85:BE85,"RP")+COUNTIF(AA85:BE85,"UT-RP")+COUNTIF(AA85:BE85,"AT-RP")+COUNTIF(AA85:BE85,"AT")+COUNTIF(AA85:BE85,"UT")+COUNTIF(AA85:BE85,"MU")+COUNTIF(AA85:BE85,"AT-MU")+COUNTIF(AA85:BE85,"UT-MU")+COUNTIF(AA85:BE85,"EL")+COUNTIF(AA85:BE85,"UT-EL")+COUNTIF(AA85:BE85,"AT-EL")+COUNTIF(AA85:BE85,"EL-MU")+COUNTIF(AA85:BE85,"TR")+COUNTIF(AA85:BE85,"TR-MU")+COUNTIF(AA85:BE85,"TR-EL")+COUNTIF(AA85:BE85,"TR-AT")+COUNTIF(AA85:BE85,"TR-UT")+COUNTIF(AA85:BE85,"TR-P")+(COUNTIF(AA85:BE85,"P/2")/2)</f>
        <v>18</v>
      </c>
      <c r="P85" s="15">
        <f>COUNTIF(AA85:BE85,"Leave")</f>
        <v>0</v>
      </c>
      <c r="Q85" s="15">
        <f>COUNTIF(AA85:BE85,"Off")+COUNTIF(AA85:BE85,"TR-Off")</f>
        <v>13</v>
      </c>
      <c r="R85" s="15">
        <f>COUNTIF(AA85:BE85,"NCNS")+COUNTIF(AA85:BE85,"A")+COUNTIF(AA85:BE85,"U")+COUNTIF(AA85:BE85,"SL")+COUNTIF(AA85:BE85,"UC")+COUNTIF(AA85:BE85,"TR-UC")+COUNTIF(AA85:BE85,"TR-U")+COUNTIF(AA85:BE85,"TR-NCNS")</f>
        <v>0</v>
      </c>
      <c r="S85" s="15">
        <f>(COUNTIF(AA85:BE85,"A")+(COUNTIF(AA85:BE85,"CL")+(COUNTIF(AA85:BE85,"SL"))))</f>
        <v>0</v>
      </c>
      <c r="T85" s="15">
        <f>COUNTIF(AA85:BE85,"EL")+COUNTIF(AA85:BE85,"AT-EL")+COUNTIF(AA85:BE85,"UT-EL")+COUNTIF(AA85:BE85,"EL-MU")++COUNTIF(AA85:BE85,"TR-EL")</f>
        <v>0</v>
      </c>
      <c r="U85" s="15">
        <f>(COUNTIF(AA85:BE85,"Leave")+(COUNTIF(AA85:BE85,"CL")+(COUNTIF(AA85:BE85,"AU")))+(COUNTIF(AA85:BE85,"TR-AU"))+(COUNTIF(AA85:BE85,"ML")))</f>
        <v>0</v>
      </c>
      <c r="V85" s="16">
        <f>COUNTIF(AA85:BE85,"AU")+COUNTIF(AA85:BE85,"U")+COUNTIF(AA85:BE85,"UC")+COUNTIF(AA85:BE85,"NCNS")+COUNTIF(AA85:BE85,"TR-AU")+COUNTIF(AA85:BE85,"TR-U")+COUNTIF(AA85:BE85,"TR-UC")+COUNTIF(AA85:BE85,"TR-NCNS")+(COUNTIF(AA85:BE85,"P/2")/2)+(COUNTIF(AA85:BE85,"TR-P/2")/2)</f>
        <v>0</v>
      </c>
      <c r="W85" s="15">
        <f>COUNTIF(AA85:BE85,"AT-RP")+COUNTIF(AA85:BE85,"AT")+COUNTIF(AA85:BE85,"AT-MU")+COUNTIF(AA85:BE85,"AT-EL")+COUNTIF(AA85:BE85,"TR-AT")+COUNTIF(AA85:BE85,"UT-RP")+COUNTIF(AA85:BE85,"UT")+COUNTIF(AA85:BE85,"UT-MU")+COUNTIF(AA85:BE85,"UT-EL")+COUNTIF(AA85:BE85,"TR-UT")</f>
        <v>0</v>
      </c>
      <c r="X85" s="17">
        <f>COUNTIF(AA85:BE85,"MU")+COUNTIF(AA85:BE85,"UT-MU")+COUNTIF(AA85:BE85,"EL-MU")+COUNTIF(AA85:BE85,"TR-MU")</f>
        <v>0</v>
      </c>
      <c r="Y85" s="17">
        <f>COUNTIF(AA85:BE85,"ML")</f>
        <v>0</v>
      </c>
      <c r="Z85" s="16">
        <f>V85+S85+P85+Y85</f>
        <v>0</v>
      </c>
      <c r="AA85" s="224" t="s">
        <v>30</v>
      </c>
      <c r="AB85" s="229" t="s">
        <v>31</v>
      </c>
      <c r="AC85" s="229" t="s">
        <v>31</v>
      </c>
      <c r="AD85" s="224" t="s">
        <v>30</v>
      </c>
      <c r="AE85" s="224" t="s">
        <v>30</v>
      </c>
      <c r="AF85" s="224" t="s">
        <v>30</v>
      </c>
      <c r="AG85" s="224" t="s">
        <v>30</v>
      </c>
      <c r="AH85" s="224" t="s">
        <v>30</v>
      </c>
      <c r="AI85" s="229" t="s">
        <v>31</v>
      </c>
      <c r="AJ85" s="229" t="s">
        <v>31</v>
      </c>
      <c r="AK85" s="224" t="s">
        <v>30</v>
      </c>
      <c r="AL85" s="224" t="s">
        <v>30</v>
      </c>
      <c r="AM85" s="224" t="s">
        <v>30</v>
      </c>
      <c r="AN85" s="224" t="s">
        <v>30</v>
      </c>
      <c r="AO85" s="224" t="s">
        <v>30</v>
      </c>
      <c r="AP85" s="229" t="s">
        <v>31</v>
      </c>
      <c r="AQ85" s="229" t="s">
        <v>31</v>
      </c>
      <c r="AR85" s="224" t="s">
        <v>30</v>
      </c>
      <c r="AS85" s="224" t="s">
        <v>30</v>
      </c>
      <c r="AT85" s="224" t="s">
        <v>30</v>
      </c>
      <c r="AU85" s="224" t="s">
        <v>30</v>
      </c>
      <c r="AV85" s="224" t="s">
        <v>30</v>
      </c>
      <c r="AW85" s="229" t="s">
        <v>31</v>
      </c>
      <c r="AX85" s="229" t="s">
        <v>31</v>
      </c>
      <c r="AY85" s="224" t="s">
        <v>30</v>
      </c>
      <c r="AZ85" s="229" t="s">
        <v>31</v>
      </c>
      <c r="BA85" s="229" t="s">
        <v>31</v>
      </c>
      <c r="BB85" s="229" t="s">
        <v>31</v>
      </c>
      <c r="BC85" s="18" t="s">
        <v>30</v>
      </c>
      <c r="BD85" s="229" t="s">
        <v>31</v>
      </c>
      <c r="BE85" s="229" t="s">
        <v>31</v>
      </c>
      <c r="BF85" s="19"/>
      <c r="BG85" s="20">
        <f t="shared" si="16"/>
        <v>0</v>
      </c>
      <c r="BH85" s="21"/>
      <c r="BJ85" s="22"/>
      <c r="BN85" s="11"/>
      <c r="BS85" s="11"/>
    </row>
    <row r="86" spans="1:71" ht="13.8" customHeight="1" x14ac:dyDescent="0.3">
      <c r="A86" s="103" t="s">
        <v>680</v>
      </c>
      <c r="B86" s="103"/>
      <c r="C86" s="104" t="s">
        <v>446</v>
      </c>
      <c r="D86" s="126"/>
      <c r="E86" s="104" t="s">
        <v>230</v>
      </c>
      <c r="F86" s="104" t="s">
        <v>369</v>
      </c>
      <c r="G86" s="104" t="s">
        <v>231</v>
      </c>
      <c r="H86" s="106" t="s">
        <v>317</v>
      </c>
      <c r="I86" s="106" t="s">
        <v>684</v>
      </c>
      <c r="J86" s="12"/>
      <c r="K86" s="13">
        <v>46141</v>
      </c>
      <c r="L86" s="14" t="s">
        <v>28</v>
      </c>
      <c r="M86" s="15">
        <f>N86+Q86+U86</f>
        <v>31</v>
      </c>
      <c r="N86" s="15">
        <f>O86+R86+(COUNTIF(AA86:BE86,"P/2")/2)+(COUNTIF(AA86:BE86,"TR-P/2")/2)</f>
        <v>21</v>
      </c>
      <c r="O86" s="15">
        <f>COUNTIF(AA86:BE86,"P")+COUNTIF(AA86:BE86,"RP")+COUNTIF(AA86:BE86,"UT-RP")+COUNTIF(AA86:BE86,"AT-RP")+COUNTIF(AA86:BE86,"AT")+COUNTIF(AA86:BE86,"UT")+COUNTIF(AA86:BE86,"MU")+COUNTIF(AA86:BE86,"AT-MU")+COUNTIF(AA86:BE86,"UT-MU")+COUNTIF(AA86:BE86,"EL")+COUNTIF(AA86:BE86,"UT-EL")+COUNTIF(AA86:BE86,"AT-EL")+COUNTIF(AA86:BE86,"EL-MU")+COUNTIF(AA86:BE86,"TR")+COUNTIF(AA86:BE86,"TR-MU")+COUNTIF(AA86:BE86,"TR-EL")+COUNTIF(AA86:BE86,"TR-AT")+COUNTIF(AA86:BE86,"TR-UT")+COUNTIF(AA86:BE86,"TR-P")+(COUNTIF(AA86:BE86,"P/2")/2)</f>
        <v>14</v>
      </c>
      <c r="P86" s="15">
        <f>COUNTIF(AA86:BE86,"Leave")</f>
        <v>0</v>
      </c>
      <c r="Q86" s="15">
        <f>COUNTIF(AA86:BE86,"Off")+COUNTIF(AA86:BE86,"TR-Off")</f>
        <v>10</v>
      </c>
      <c r="R86" s="15">
        <f>COUNTIF(AA86:BE86,"NCNS")+COUNTIF(AA86:BE86,"A")+COUNTIF(AA86:BE86,"U")+COUNTIF(AA86:BE86,"SL")+COUNTIF(AA86:BE86,"UC")+COUNTIF(AA86:BE86,"TR-UC")+COUNTIF(AA86:BE86,"TR-U")+COUNTIF(AA86:BE86,"TR-NCNS")</f>
        <v>7</v>
      </c>
      <c r="S86" s="15">
        <f>(COUNTIF(AA86:BE86,"A")+(COUNTIF(AA86:BE86,"CL")+(COUNTIF(AA86:BE86,"SL"))))</f>
        <v>0</v>
      </c>
      <c r="T86" s="15">
        <f>COUNTIF(AA86:BE86,"EL")+COUNTIF(AA86:BE86,"AT-EL")+COUNTIF(AA86:BE86,"UT-EL")+COUNTIF(AA86:BE86,"EL-MU")++COUNTIF(AA86:BE86,"TR-EL")</f>
        <v>0</v>
      </c>
      <c r="U86" s="15">
        <f>(COUNTIF(AA86:BE86,"Leave")+(COUNTIF(AA86:BE86,"CL")+(COUNTIF(AA86:BE86,"AU")))+(COUNTIF(AA86:BE86,"TR-AU"))+(COUNTIF(AA86:BE86,"ML")))</f>
        <v>0</v>
      </c>
      <c r="V86" s="16">
        <f>COUNTIF(AA86:BE86,"AU")+COUNTIF(AA86:BE86,"U")+COUNTIF(AA86:BE86,"UC")+COUNTIF(AA86:BE86,"NCNS")+COUNTIF(AA86:BE86,"TR-AU")+COUNTIF(AA86:BE86,"TR-U")+COUNTIF(AA86:BE86,"TR-UC")+COUNTIF(AA86:BE86,"TR-NCNS")+(COUNTIF(AA86:BE86,"P/2")/2)+(COUNTIF(AA86:BE86,"TR-P/2")/2)</f>
        <v>7</v>
      </c>
      <c r="W86" s="15">
        <f>COUNTIF(AA86:BE86,"AT-RP")+COUNTIF(AA86:BE86,"AT")+COUNTIF(AA86:BE86,"AT-MU")+COUNTIF(AA86:BE86,"AT-EL")+COUNTIF(AA86:BE86,"TR-AT")+COUNTIF(AA86:BE86,"UT-RP")+COUNTIF(AA86:BE86,"UT")+COUNTIF(AA86:BE86,"UT-MU")+COUNTIF(AA86:BE86,"UT-EL")+COUNTIF(AA86:BE86,"TR-UT")</f>
        <v>0</v>
      </c>
      <c r="X86" s="17">
        <f>COUNTIF(AA86:BE86,"MU")+COUNTIF(AA86:BE86,"UT-MU")+COUNTIF(AA86:BE86,"EL-MU")+COUNTIF(AA86:BE86,"TR-MU")</f>
        <v>0</v>
      </c>
      <c r="Y86" s="17">
        <f>COUNTIF(AA86:BE86,"ML")</f>
        <v>0</v>
      </c>
      <c r="Z86" s="16">
        <f>V86+S86+P86+Y86</f>
        <v>7</v>
      </c>
      <c r="AA86" s="224" t="s">
        <v>30</v>
      </c>
      <c r="AB86" s="229" t="s">
        <v>31</v>
      </c>
      <c r="AC86" s="229" t="s">
        <v>31</v>
      </c>
      <c r="AD86" s="31" t="s">
        <v>29</v>
      </c>
      <c r="AE86" s="224" t="s">
        <v>30</v>
      </c>
      <c r="AF86" s="224" t="s">
        <v>30</v>
      </c>
      <c r="AG86" s="224" t="s">
        <v>30</v>
      </c>
      <c r="AH86" s="224" t="s">
        <v>30</v>
      </c>
      <c r="AI86" s="229" t="s">
        <v>31</v>
      </c>
      <c r="AJ86" s="229" t="s">
        <v>31</v>
      </c>
      <c r="AK86" s="224" t="s">
        <v>30</v>
      </c>
      <c r="AL86" s="224" t="s">
        <v>30</v>
      </c>
      <c r="AM86" s="31" t="s">
        <v>29</v>
      </c>
      <c r="AN86" s="224" t="s">
        <v>30</v>
      </c>
      <c r="AO86" s="224" t="s">
        <v>30</v>
      </c>
      <c r="AP86" s="229" t="s">
        <v>31</v>
      </c>
      <c r="AQ86" s="229" t="s">
        <v>31</v>
      </c>
      <c r="AR86" s="224" t="s">
        <v>30</v>
      </c>
      <c r="AS86" s="224" t="s">
        <v>30</v>
      </c>
      <c r="AT86" s="224" t="s">
        <v>30</v>
      </c>
      <c r="AU86" s="224" t="s">
        <v>30</v>
      </c>
      <c r="AV86" s="224" t="s">
        <v>30</v>
      </c>
      <c r="AW86" s="229" t="s">
        <v>31</v>
      </c>
      <c r="AX86" s="229" t="s">
        <v>31</v>
      </c>
      <c r="AY86" s="31" t="s">
        <v>29</v>
      </c>
      <c r="AZ86" s="31" t="s">
        <v>29</v>
      </c>
      <c r="BA86" s="31" t="s">
        <v>29</v>
      </c>
      <c r="BB86" s="31" t="s">
        <v>29</v>
      </c>
      <c r="BC86" s="31" t="s">
        <v>29</v>
      </c>
      <c r="BD86" s="229" t="s">
        <v>31</v>
      </c>
      <c r="BE86" s="229" t="s">
        <v>31</v>
      </c>
      <c r="BF86" s="227"/>
      <c r="BG86" s="20">
        <f t="shared" si="16"/>
        <v>0</v>
      </c>
      <c r="BH86" s="21"/>
      <c r="BJ86" s="22"/>
      <c r="BN86" s="11"/>
      <c r="BS86" s="11"/>
    </row>
    <row r="87" spans="1:71" ht="13.8" customHeight="1" x14ac:dyDescent="0.3">
      <c r="A87" s="103" t="s">
        <v>447</v>
      </c>
      <c r="B87" s="103">
        <v>1217</v>
      </c>
      <c r="C87" s="104" t="s">
        <v>448</v>
      </c>
      <c r="D87" s="104"/>
      <c r="E87" s="104" t="s">
        <v>38</v>
      </c>
      <c r="F87" s="104" t="s">
        <v>449</v>
      </c>
      <c r="G87" s="104" t="s">
        <v>450</v>
      </c>
      <c r="H87" s="106" t="s">
        <v>317</v>
      </c>
      <c r="I87" s="106" t="s">
        <v>451</v>
      </c>
      <c r="J87" s="12" t="s">
        <v>312</v>
      </c>
      <c r="K87" s="13">
        <v>45334</v>
      </c>
      <c r="L87" s="14" t="s">
        <v>28</v>
      </c>
      <c r="M87" s="15">
        <f t="shared" si="17"/>
        <v>31</v>
      </c>
      <c r="N87" s="15">
        <f t="shared" si="18"/>
        <v>18</v>
      </c>
      <c r="O87" s="15">
        <f t="shared" si="19"/>
        <v>18</v>
      </c>
      <c r="P87" s="15">
        <f t="shared" si="20"/>
        <v>0</v>
      </c>
      <c r="Q87" s="15">
        <f t="shared" si="21"/>
        <v>12</v>
      </c>
      <c r="R87" s="15">
        <f t="shared" si="22"/>
        <v>0</v>
      </c>
      <c r="S87" s="15">
        <f t="shared" si="23"/>
        <v>1</v>
      </c>
      <c r="T87" s="15">
        <f t="shared" si="24"/>
        <v>0</v>
      </c>
      <c r="U87" s="15">
        <f t="shared" si="25"/>
        <v>1</v>
      </c>
      <c r="V87" s="16">
        <f t="shared" si="26"/>
        <v>0</v>
      </c>
      <c r="W87" s="15">
        <f t="shared" si="27"/>
        <v>10</v>
      </c>
      <c r="X87" s="17">
        <f t="shared" si="28"/>
        <v>0</v>
      </c>
      <c r="Y87" s="17">
        <f t="shared" si="29"/>
        <v>0</v>
      </c>
      <c r="Z87" s="16">
        <f t="shared" si="30"/>
        <v>1</v>
      </c>
      <c r="AA87" s="32" t="s">
        <v>32</v>
      </c>
      <c r="AB87" s="229" t="s">
        <v>31</v>
      </c>
      <c r="AC87" s="229" t="s">
        <v>31</v>
      </c>
      <c r="AD87" s="32" t="s">
        <v>32</v>
      </c>
      <c r="AE87" s="224" t="s">
        <v>30</v>
      </c>
      <c r="AF87" s="32" t="s">
        <v>32</v>
      </c>
      <c r="AG87" s="32" t="s">
        <v>32</v>
      </c>
      <c r="AH87" s="224" t="s">
        <v>30</v>
      </c>
      <c r="AI87" s="229" t="s">
        <v>31</v>
      </c>
      <c r="AJ87" s="229" t="s">
        <v>31</v>
      </c>
      <c r="AK87" s="123" t="s">
        <v>113</v>
      </c>
      <c r="AL87" s="32" t="s">
        <v>32</v>
      </c>
      <c r="AM87" s="224" t="s">
        <v>30</v>
      </c>
      <c r="AN87" s="32" t="s">
        <v>32</v>
      </c>
      <c r="AO87" s="224" t="s">
        <v>30</v>
      </c>
      <c r="AP87" s="229" t="s">
        <v>31</v>
      </c>
      <c r="AQ87" s="229" t="s">
        <v>31</v>
      </c>
      <c r="AR87" s="224" t="s">
        <v>30</v>
      </c>
      <c r="AS87" s="224" t="s">
        <v>30</v>
      </c>
      <c r="AT87" s="32" t="s">
        <v>32</v>
      </c>
      <c r="AU87" s="32" t="s">
        <v>32</v>
      </c>
      <c r="AV87" s="224" t="s">
        <v>30</v>
      </c>
      <c r="AW87" s="229" t="s">
        <v>31</v>
      </c>
      <c r="AX87" s="229" t="s">
        <v>31</v>
      </c>
      <c r="AY87" s="32" t="s">
        <v>32</v>
      </c>
      <c r="AZ87" s="32" t="s">
        <v>32</v>
      </c>
      <c r="BA87" s="229" t="s">
        <v>31</v>
      </c>
      <c r="BB87" s="229" t="s">
        <v>31</v>
      </c>
      <c r="BC87" s="224" t="s">
        <v>30</v>
      </c>
      <c r="BD87" s="229" t="s">
        <v>31</v>
      </c>
      <c r="BE87" s="229" t="s">
        <v>31</v>
      </c>
      <c r="BF87" s="19"/>
      <c r="BG87" s="20">
        <f t="shared" si="16"/>
        <v>0</v>
      </c>
      <c r="BH87" s="21"/>
      <c r="BJ87" s="22"/>
      <c r="BN87" s="11"/>
      <c r="BS87" s="11"/>
    </row>
    <row r="88" spans="1:71" x14ac:dyDescent="0.3">
      <c r="A88" s="103" t="s">
        <v>452</v>
      </c>
      <c r="B88" s="103"/>
      <c r="C88" s="104" t="s">
        <v>453</v>
      </c>
      <c r="D88" s="104"/>
      <c r="E88" s="104" t="s">
        <v>38</v>
      </c>
      <c r="F88" s="104" t="s">
        <v>449</v>
      </c>
      <c r="G88" s="104" t="s">
        <v>450</v>
      </c>
      <c r="H88" s="106" t="s">
        <v>317</v>
      </c>
      <c r="I88" s="106" t="s">
        <v>454</v>
      </c>
      <c r="J88" s="12" t="s">
        <v>35</v>
      </c>
      <c r="K88" s="13">
        <v>45847</v>
      </c>
      <c r="L88" s="14" t="s">
        <v>28</v>
      </c>
      <c r="M88" s="15">
        <f t="shared" si="17"/>
        <v>31</v>
      </c>
      <c r="N88" s="15">
        <f t="shared" si="18"/>
        <v>17</v>
      </c>
      <c r="O88" s="15">
        <f t="shared" si="19"/>
        <v>16</v>
      </c>
      <c r="P88" s="15">
        <f t="shared" si="20"/>
        <v>0</v>
      </c>
      <c r="Q88" s="15">
        <f t="shared" si="21"/>
        <v>12</v>
      </c>
      <c r="R88" s="15">
        <f t="shared" si="22"/>
        <v>0</v>
      </c>
      <c r="S88" s="15">
        <f t="shared" si="23"/>
        <v>2</v>
      </c>
      <c r="T88" s="15">
        <f t="shared" si="24"/>
        <v>0</v>
      </c>
      <c r="U88" s="15">
        <f t="shared" si="25"/>
        <v>2</v>
      </c>
      <c r="V88" s="16">
        <f t="shared" si="26"/>
        <v>1</v>
      </c>
      <c r="W88" s="15">
        <f t="shared" si="27"/>
        <v>2</v>
      </c>
      <c r="X88" s="17">
        <f t="shared" si="28"/>
        <v>0</v>
      </c>
      <c r="Y88" s="17">
        <f t="shared" si="29"/>
        <v>0</v>
      </c>
      <c r="Z88" s="16">
        <f t="shared" si="30"/>
        <v>3</v>
      </c>
      <c r="AA88" s="32" t="s">
        <v>32</v>
      </c>
      <c r="AB88" s="229" t="s">
        <v>31</v>
      </c>
      <c r="AC88" s="229" t="s">
        <v>31</v>
      </c>
      <c r="AD88" s="224" t="s">
        <v>30</v>
      </c>
      <c r="AE88" s="32" t="s">
        <v>32</v>
      </c>
      <c r="AF88" s="223" t="s">
        <v>34</v>
      </c>
      <c r="AG88" s="224" t="s">
        <v>30</v>
      </c>
      <c r="AH88" s="224" t="s">
        <v>30</v>
      </c>
      <c r="AI88" s="229" t="s">
        <v>31</v>
      </c>
      <c r="AJ88" s="229" t="s">
        <v>31</v>
      </c>
      <c r="AK88" s="224" t="s">
        <v>30</v>
      </c>
      <c r="AL88" s="224" t="s">
        <v>30</v>
      </c>
      <c r="AM88" s="224" t="s">
        <v>30</v>
      </c>
      <c r="AN88" s="224" t="s">
        <v>30</v>
      </c>
      <c r="AO88" s="224" t="s">
        <v>30</v>
      </c>
      <c r="AP88" s="229" t="s">
        <v>31</v>
      </c>
      <c r="AQ88" s="229" t="s">
        <v>31</v>
      </c>
      <c r="AR88" s="224" t="s">
        <v>30</v>
      </c>
      <c r="AS88" s="224" t="s">
        <v>30</v>
      </c>
      <c r="AT88" s="123" t="s">
        <v>113</v>
      </c>
      <c r="AU88" s="224" t="s">
        <v>30</v>
      </c>
      <c r="AV88" s="224" t="s">
        <v>30</v>
      </c>
      <c r="AW88" s="229" t="s">
        <v>31</v>
      </c>
      <c r="AX88" s="229" t="s">
        <v>31</v>
      </c>
      <c r="AY88" s="224" t="s">
        <v>30</v>
      </c>
      <c r="AZ88" s="123" t="s">
        <v>113</v>
      </c>
      <c r="BA88" s="229" t="s">
        <v>31</v>
      </c>
      <c r="BB88" s="229" t="s">
        <v>31</v>
      </c>
      <c r="BC88" s="223" t="s">
        <v>34</v>
      </c>
      <c r="BD88" s="229" t="s">
        <v>31</v>
      </c>
      <c r="BE88" s="229" t="s">
        <v>31</v>
      </c>
      <c r="BF88" s="19"/>
      <c r="BG88" s="20">
        <f t="shared" si="16"/>
        <v>0</v>
      </c>
      <c r="BH88" s="21"/>
      <c r="BJ88" s="22"/>
      <c r="BN88" s="11"/>
      <c r="BS88" s="11"/>
    </row>
    <row r="89" spans="1:71" x14ac:dyDescent="0.3">
      <c r="A89" s="103" t="s">
        <v>455</v>
      </c>
      <c r="B89" s="103"/>
      <c r="C89" s="104" t="s">
        <v>456</v>
      </c>
      <c r="D89" s="126"/>
      <c r="E89" s="104" t="s">
        <v>38</v>
      </c>
      <c r="F89" s="104" t="s">
        <v>449</v>
      </c>
      <c r="G89" s="104" t="s">
        <v>450</v>
      </c>
      <c r="H89" s="106" t="s">
        <v>317</v>
      </c>
      <c r="I89" s="106" t="s">
        <v>457</v>
      </c>
      <c r="J89" s="12" t="s">
        <v>312</v>
      </c>
      <c r="K89" s="13">
        <v>46034</v>
      </c>
      <c r="L89" s="14" t="s">
        <v>28</v>
      </c>
      <c r="M89" s="15">
        <f t="shared" si="17"/>
        <v>31</v>
      </c>
      <c r="N89" s="15">
        <f t="shared" si="18"/>
        <v>19</v>
      </c>
      <c r="O89" s="15">
        <f t="shared" si="19"/>
        <v>19</v>
      </c>
      <c r="P89" s="15">
        <f t="shared" si="20"/>
        <v>0</v>
      </c>
      <c r="Q89" s="15">
        <f t="shared" si="21"/>
        <v>12</v>
      </c>
      <c r="R89" s="15">
        <f t="shared" si="22"/>
        <v>0</v>
      </c>
      <c r="S89" s="15">
        <f t="shared" si="23"/>
        <v>0</v>
      </c>
      <c r="T89" s="15">
        <f t="shared" si="24"/>
        <v>0</v>
      </c>
      <c r="U89" s="15">
        <f t="shared" si="25"/>
        <v>0</v>
      </c>
      <c r="V89" s="16">
        <f t="shared" si="26"/>
        <v>0</v>
      </c>
      <c r="W89" s="15">
        <f t="shared" si="27"/>
        <v>0</v>
      </c>
      <c r="X89" s="17">
        <f t="shared" si="28"/>
        <v>0</v>
      </c>
      <c r="Y89" s="17">
        <f t="shared" si="29"/>
        <v>0</v>
      </c>
      <c r="Z89" s="16">
        <f t="shared" si="30"/>
        <v>0</v>
      </c>
      <c r="AA89" s="224" t="s">
        <v>30</v>
      </c>
      <c r="AB89" s="229" t="s">
        <v>31</v>
      </c>
      <c r="AC89" s="229" t="s">
        <v>31</v>
      </c>
      <c r="AD89" s="224" t="s">
        <v>30</v>
      </c>
      <c r="AE89" s="223" t="s">
        <v>30</v>
      </c>
      <c r="AF89" s="223" t="s">
        <v>30</v>
      </c>
      <c r="AG89" s="224" t="s">
        <v>30</v>
      </c>
      <c r="AH89" s="224" t="s">
        <v>30</v>
      </c>
      <c r="AI89" s="229" t="s">
        <v>31</v>
      </c>
      <c r="AJ89" s="229" t="s">
        <v>31</v>
      </c>
      <c r="AK89" s="224" t="s">
        <v>30</v>
      </c>
      <c r="AL89" s="224" t="s">
        <v>30</v>
      </c>
      <c r="AM89" s="224" t="s">
        <v>30</v>
      </c>
      <c r="AN89" s="224" t="s">
        <v>30</v>
      </c>
      <c r="AO89" s="224" t="s">
        <v>30</v>
      </c>
      <c r="AP89" s="229" t="s">
        <v>31</v>
      </c>
      <c r="AQ89" s="229" t="s">
        <v>31</v>
      </c>
      <c r="AR89" s="224" t="s">
        <v>30</v>
      </c>
      <c r="AS89" s="224" t="s">
        <v>30</v>
      </c>
      <c r="AT89" s="224" t="s">
        <v>30</v>
      </c>
      <c r="AU89" s="224" t="s">
        <v>30</v>
      </c>
      <c r="AV89" s="224" t="s">
        <v>30</v>
      </c>
      <c r="AW89" s="229" t="s">
        <v>31</v>
      </c>
      <c r="AX89" s="229" t="s">
        <v>31</v>
      </c>
      <c r="AY89" s="224" t="s">
        <v>30</v>
      </c>
      <c r="AZ89" s="224" t="s">
        <v>30</v>
      </c>
      <c r="BA89" s="229" t="s">
        <v>31</v>
      </c>
      <c r="BB89" s="229" t="s">
        <v>31</v>
      </c>
      <c r="BC89" s="223" t="s">
        <v>30</v>
      </c>
      <c r="BD89" s="229" t="s">
        <v>31</v>
      </c>
      <c r="BE89" s="229" t="s">
        <v>31</v>
      </c>
      <c r="BF89" s="19"/>
      <c r="BG89" s="20">
        <f t="shared" si="16"/>
        <v>0</v>
      </c>
      <c r="BH89" s="21"/>
      <c r="BJ89" s="22"/>
      <c r="BN89" s="11"/>
      <c r="BS89" s="11"/>
    </row>
    <row r="90" spans="1:71" ht="13.8" customHeight="1" x14ac:dyDescent="0.3">
      <c r="A90" s="103" t="s">
        <v>458</v>
      </c>
      <c r="B90" s="103">
        <v>3375</v>
      </c>
      <c r="C90" s="104" t="s">
        <v>459</v>
      </c>
      <c r="D90" s="126"/>
      <c r="E90" s="104" t="s">
        <v>309</v>
      </c>
      <c r="F90" s="104" t="s">
        <v>460</v>
      </c>
      <c r="G90" s="104" t="s">
        <v>461</v>
      </c>
      <c r="H90" s="106" t="s">
        <v>317</v>
      </c>
      <c r="I90" s="106"/>
      <c r="J90" s="12" t="s">
        <v>363</v>
      </c>
      <c r="K90" s="13">
        <v>45244</v>
      </c>
      <c r="L90" s="14" t="s">
        <v>28</v>
      </c>
      <c r="M90" s="15">
        <f t="shared" si="17"/>
        <v>31</v>
      </c>
      <c r="N90" s="15">
        <f t="shared" si="18"/>
        <v>17</v>
      </c>
      <c r="O90" s="15">
        <f t="shared" si="19"/>
        <v>17</v>
      </c>
      <c r="P90" s="15">
        <f t="shared" si="20"/>
        <v>0</v>
      </c>
      <c r="Q90" s="15">
        <f t="shared" si="21"/>
        <v>12</v>
      </c>
      <c r="R90" s="15">
        <f t="shared" si="22"/>
        <v>0</v>
      </c>
      <c r="S90" s="15">
        <f t="shared" si="23"/>
        <v>2</v>
      </c>
      <c r="T90" s="15">
        <f t="shared" si="24"/>
        <v>0</v>
      </c>
      <c r="U90" s="15">
        <f t="shared" si="25"/>
        <v>2</v>
      </c>
      <c r="V90" s="16">
        <f t="shared" si="26"/>
        <v>0</v>
      </c>
      <c r="W90" s="15">
        <f t="shared" si="27"/>
        <v>0</v>
      </c>
      <c r="X90" s="17">
        <f t="shared" si="28"/>
        <v>0</v>
      </c>
      <c r="Y90" s="17">
        <f t="shared" si="29"/>
        <v>0</v>
      </c>
      <c r="Z90" s="16">
        <f t="shared" si="30"/>
        <v>2</v>
      </c>
      <c r="AA90" s="224" t="s">
        <v>30</v>
      </c>
      <c r="AB90" s="229" t="s">
        <v>31</v>
      </c>
      <c r="AC90" s="229" t="s">
        <v>31</v>
      </c>
      <c r="AD90" s="224" t="s">
        <v>30</v>
      </c>
      <c r="AE90" s="224" t="s">
        <v>30</v>
      </c>
      <c r="AF90" s="224" t="s">
        <v>30</v>
      </c>
      <c r="AG90" s="224" t="s">
        <v>30</v>
      </c>
      <c r="AH90" s="224" t="s">
        <v>30</v>
      </c>
      <c r="AI90" s="229" t="s">
        <v>31</v>
      </c>
      <c r="AJ90" s="229" t="s">
        <v>31</v>
      </c>
      <c r="AK90" s="123" t="s">
        <v>113</v>
      </c>
      <c r="AL90" s="224" t="s">
        <v>30</v>
      </c>
      <c r="AM90" s="224" t="s">
        <v>30</v>
      </c>
      <c r="AN90" s="224" t="s">
        <v>30</v>
      </c>
      <c r="AO90" s="224" t="s">
        <v>30</v>
      </c>
      <c r="AP90" s="229" t="s">
        <v>31</v>
      </c>
      <c r="AQ90" s="229" t="s">
        <v>31</v>
      </c>
      <c r="AR90" s="224" t="s">
        <v>30</v>
      </c>
      <c r="AS90" s="224" t="s">
        <v>30</v>
      </c>
      <c r="AT90" s="224" t="s">
        <v>30</v>
      </c>
      <c r="AU90" s="224" t="s">
        <v>30</v>
      </c>
      <c r="AV90" s="224" t="s">
        <v>30</v>
      </c>
      <c r="AW90" s="229" t="s">
        <v>31</v>
      </c>
      <c r="AX90" s="229" t="s">
        <v>31</v>
      </c>
      <c r="AY90" s="224" t="s">
        <v>30</v>
      </c>
      <c r="AZ90" s="224" t="s">
        <v>30</v>
      </c>
      <c r="BA90" s="229" t="s">
        <v>31</v>
      </c>
      <c r="BB90" s="229" t="s">
        <v>31</v>
      </c>
      <c r="BC90" s="123" t="s">
        <v>113</v>
      </c>
      <c r="BD90" s="229" t="s">
        <v>31</v>
      </c>
      <c r="BE90" s="229" t="s">
        <v>31</v>
      </c>
      <c r="BF90" s="19"/>
      <c r="BG90" s="20">
        <f t="shared" si="16"/>
        <v>0</v>
      </c>
      <c r="BH90" s="21"/>
      <c r="BJ90" s="22"/>
      <c r="BN90" s="11"/>
      <c r="BS90" s="11"/>
    </row>
    <row r="91" spans="1:71" ht="13.8" customHeight="1" x14ac:dyDescent="0.3">
      <c r="A91" s="129" t="s">
        <v>462</v>
      </c>
      <c r="B91" s="129"/>
      <c r="C91" s="130" t="s">
        <v>463</v>
      </c>
      <c r="D91" s="131"/>
      <c r="E91" s="132" t="s">
        <v>230</v>
      </c>
      <c r="F91" s="132" t="s">
        <v>464</v>
      </c>
      <c r="G91" s="132" t="s">
        <v>231</v>
      </c>
      <c r="H91" s="129" t="s">
        <v>416</v>
      </c>
      <c r="I91" s="133" t="s">
        <v>465</v>
      </c>
      <c r="J91" s="12" t="s">
        <v>35</v>
      </c>
      <c r="K91" s="13">
        <v>45930</v>
      </c>
      <c r="L91" s="14" t="s">
        <v>28</v>
      </c>
      <c r="M91" s="15">
        <f t="shared" si="17"/>
        <v>31</v>
      </c>
      <c r="N91" s="15">
        <f t="shared" si="18"/>
        <v>15</v>
      </c>
      <c r="O91" s="15">
        <f t="shared" si="19"/>
        <v>14</v>
      </c>
      <c r="P91" s="15">
        <f t="shared" si="20"/>
        <v>2</v>
      </c>
      <c r="Q91" s="15">
        <f t="shared" si="21"/>
        <v>13</v>
      </c>
      <c r="R91" s="15">
        <f t="shared" si="22"/>
        <v>1</v>
      </c>
      <c r="S91" s="15">
        <f t="shared" si="23"/>
        <v>2</v>
      </c>
      <c r="T91" s="15">
        <f t="shared" si="24"/>
        <v>2</v>
      </c>
      <c r="U91" s="15">
        <f t="shared" si="25"/>
        <v>3</v>
      </c>
      <c r="V91" s="16">
        <f t="shared" si="26"/>
        <v>0</v>
      </c>
      <c r="W91" s="15">
        <f t="shared" si="27"/>
        <v>11</v>
      </c>
      <c r="X91" s="17">
        <f t="shared" si="28"/>
        <v>0</v>
      </c>
      <c r="Y91" s="17">
        <f t="shared" si="29"/>
        <v>0</v>
      </c>
      <c r="Z91" s="16">
        <f t="shared" si="30"/>
        <v>4</v>
      </c>
      <c r="AA91" s="123" t="s">
        <v>113</v>
      </c>
      <c r="AB91" s="229" t="s">
        <v>31</v>
      </c>
      <c r="AC91" s="229" t="s">
        <v>31</v>
      </c>
      <c r="AD91" s="223" t="s">
        <v>215</v>
      </c>
      <c r="AE91" s="223" t="s">
        <v>33</v>
      </c>
      <c r="AF91" s="224" t="s">
        <v>30</v>
      </c>
      <c r="AG91" s="32" t="s">
        <v>32</v>
      </c>
      <c r="AH91" s="32" t="s">
        <v>32</v>
      </c>
      <c r="AI91" s="229" t="s">
        <v>31</v>
      </c>
      <c r="AJ91" s="229" t="s">
        <v>31</v>
      </c>
      <c r="AK91" s="32" t="s">
        <v>32</v>
      </c>
      <c r="AL91" s="32" t="s">
        <v>32</v>
      </c>
      <c r="AM91" s="32" t="s">
        <v>32</v>
      </c>
      <c r="AN91" s="32" t="s">
        <v>32</v>
      </c>
      <c r="AO91" s="32" t="s">
        <v>32</v>
      </c>
      <c r="AP91" s="229" t="s">
        <v>31</v>
      </c>
      <c r="AQ91" s="229" t="s">
        <v>31</v>
      </c>
      <c r="AR91" s="224" t="s">
        <v>30</v>
      </c>
      <c r="AS91" s="32" t="s">
        <v>32</v>
      </c>
      <c r="AT91" s="32" t="s">
        <v>32</v>
      </c>
      <c r="AU91" s="32" t="s">
        <v>123</v>
      </c>
      <c r="AV91" s="32" t="s">
        <v>32</v>
      </c>
      <c r="AW91" s="229" t="s">
        <v>31</v>
      </c>
      <c r="AX91" s="229" t="s">
        <v>31</v>
      </c>
      <c r="AY91" s="229" t="s">
        <v>108</v>
      </c>
      <c r="AZ91" s="229" t="s">
        <v>31</v>
      </c>
      <c r="BA91" s="229" t="s">
        <v>31</v>
      </c>
      <c r="BB91" s="229" t="s">
        <v>31</v>
      </c>
      <c r="BC91" s="229" t="s">
        <v>108</v>
      </c>
      <c r="BD91" s="229" t="s">
        <v>31</v>
      </c>
      <c r="BE91" s="229" t="s">
        <v>31</v>
      </c>
      <c r="BF91" s="227"/>
      <c r="BG91" s="20">
        <f t="shared" si="16"/>
        <v>0</v>
      </c>
      <c r="BH91" s="21"/>
      <c r="BJ91" s="22"/>
      <c r="BN91" s="11"/>
      <c r="BS91" s="11"/>
    </row>
    <row r="92" spans="1:71" x14ac:dyDescent="0.3">
      <c r="A92" s="120" t="s">
        <v>466</v>
      </c>
      <c r="B92" s="120"/>
      <c r="C92" s="121" t="s">
        <v>467</v>
      </c>
      <c r="D92" s="131"/>
      <c r="E92" s="132" t="s">
        <v>230</v>
      </c>
      <c r="F92" s="132" t="s">
        <v>464</v>
      </c>
      <c r="G92" s="132" t="s">
        <v>231</v>
      </c>
      <c r="H92" s="129" t="s">
        <v>416</v>
      </c>
      <c r="I92" s="133" t="s">
        <v>468</v>
      </c>
      <c r="J92" s="12" t="s">
        <v>35</v>
      </c>
      <c r="K92" s="13">
        <v>45953</v>
      </c>
      <c r="L92" s="14" t="s">
        <v>28</v>
      </c>
      <c r="M92" s="15">
        <f t="shared" si="17"/>
        <v>8</v>
      </c>
      <c r="N92" s="15">
        <f t="shared" si="18"/>
        <v>6</v>
      </c>
      <c r="O92" s="15">
        <f t="shared" si="19"/>
        <v>4.5</v>
      </c>
      <c r="P92" s="15">
        <f t="shared" si="20"/>
        <v>0</v>
      </c>
      <c r="Q92" s="15">
        <f t="shared" si="21"/>
        <v>2</v>
      </c>
      <c r="R92" s="15">
        <f t="shared" si="22"/>
        <v>1</v>
      </c>
      <c r="S92" s="15">
        <f t="shared" si="23"/>
        <v>0</v>
      </c>
      <c r="T92" s="15">
        <f t="shared" si="24"/>
        <v>2</v>
      </c>
      <c r="U92" s="15">
        <f t="shared" si="25"/>
        <v>0</v>
      </c>
      <c r="V92" s="16">
        <f t="shared" si="26"/>
        <v>1.5</v>
      </c>
      <c r="W92" s="15">
        <f t="shared" si="27"/>
        <v>1</v>
      </c>
      <c r="X92" s="17">
        <f t="shared" si="28"/>
        <v>0</v>
      </c>
      <c r="Y92" s="17">
        <f t="shared" si="29"/>
        <v>0</v>
      </c>
      <c r="Z92" s="16">
        <f t="shared" si="30"/>
        <v>1.5</v>
      </c>
      <c r="AA92" s="224" t="s">
        <v>30</v>
      </c>
      <c r="AB92" s="229" t="s">
        <v>31</v>
      </c>
      <c r="AC92" s="229" t="s">
        <v>31</v>
      </c>
      <c r="AD92" s="223" t="s">
        <v>33</v>
      </c>
      <c r="AE92" s="31" t="s">
        <v>29</v>
      </c>
      <c r="AF92" s="223" t="s">
        <v>34</v>
      </c>
      <c r="AG92" s="224" t="s">
        <v>30</v>
      </c>
      <c r="AH92" s="32" t="s">
        <v>215</v>
      </c>
      <c r="AI92" s="31" t="s">
        <v>165</v>
      </c>
      <c r="AJ92" s="31" t="s">
        <v>165</v>
      </c>
      <c r="AK92" s="31" t="s">
        <v>165</v>
      </c>
      <c r="AL92" s="31" t="s">
        <v>165</v>
      </c>
      <c r="AM92" s="31" t="s">
        <v>165</v>
      </c>
      <c r="AN92" s="31" t="s">
        <v>165</v>
      </c>
      <c r="AO92" s="31" t="s">
        <v>165</v>
      </c>
      <c r="AP92" s="31" t="s">
        <v>165</v>
      </c>
      <c r="AQ92" s="31" t="s">
        <v>165</v>
      </c>
      <c r="AR92" s="31" t="s">
        <v>165</v>
      </c>
      <c r="AS92" s="31" t="s">
        <v>165</v>
      </c>
      <c r="AT92" s="31" t="s">
        <v>165</v>
      </c>
      <c r="AU92" s="31" t="s">
        <v>165</v>
      </c>
      <c r="AV92" s="31" t="s">
        <v>165</v>
      </c>
      <c r="AW92" s="31" t="s">
        <v>165</v>
      </c>
      <c r="AX92" s="31" t="s">
        <v>165</v>
      </c>
      <c r="AY92" s="31" t="s">
        <v>165</v>
      </c>
      <c r="AZ92" s="31" t="s">
        <v>165</v>
      </c>
      <c r="BA92" s="31" t="s">
        <v>165</v>
      </c>
      <c r="BB92" s="31" t="s">
        <v>165</v>
      </c>
      <c r="BC92" s="31" t="s">
        <v>165</v>
      </c>
      <c r="BD92" s="31" t="s">
        <v>165</v>
      </c>
      <c r="BE92" s="31" t="s">
        <v>165</v>
      </c>
      <c r="BF92" s="19"/>
      <c r="BG92" s="20">
        <f t="shared" si="16"/>
        <v>0</v>
      </c>
      <c r="BJ92" s="22"/>
      <c r="BN92" s="11"/>
      <c r="BS92" s="11"/>
    </row>
    <row r="93" spans="1:71" ht="13.8" customHeight="1" x14ac:dyDescent="0.3">
      <c r="A93" s="129" t="s">
        <v>469</v>
      </c>
      <c r="B93" s="129"/>
      <c r="C93" s="130" t="s">
        <v>470</v>
      </c>
      <c r="D93" s="131"/>
      <c r="E93" s="132" t="s">
        <v>230</v>
      </c>
      <c r="F93" s="132" t="s">
        <v>464</v>
      </c>
      <c r="G93" s="132" t="s">
        <v>231</v>
      </c>
      <c r="H93" s="129" t="s">
        <v>416</v>
      </c>
      <c r="I93" s="133" t="s">
        <v>471</v>
      </c>
      <c r="J93" s="12" t="s">
        <v>35</v>
      </c>
      <c r="K93" s="13">
        <v>46055</v>
      </c>
      <c r="L93" s="14" t="s">
        <v>28</v>
      </c>
      <c r="M93" s="15">
        <f t="shared" si="17"/>
        <v>31</v>
      </c>
      <c r="N93" s="15">
        <f t="shared" si="18"/>
        <v>16</v>
      </c>
      <c r="O93" s="15">
        <f t="shared" si="19"/>
        <v>16</v>
      </c>
      <c r="P93" s="15">
        <f t="shared" si="20"/>
        <v>0</v>
      </c>
      <c r="Q93" s="15">
        <f t="shared" si="21"/>
        <v>15</v>
      </c>
      <c r="R93" s="15">
        <f t="shared" si="22"/>
        <v>0</v>
      </c>
      <c r="S93" s="15">
        <f t="shared" si="23"/>
        <v>0</v>
      </c>
      <c r="T93" s="15">
        <f t="shared" si="24"/>
        <v>0</v>
      </c>
      <c r="U93" s="15">
        <f t="shared" si="25"/>
        <v>0</v>
      </c>
      <c r="V93" s="16">
        <f t="shared" si="26"/>
        <v>0</v>
      </c>
      <c r="W93" s="15">
        <f t="shared" si="27"/>
        <v>1</v>
      </c>
      <c r="X93" s="17">
        <f t="shared" si="28"/>
        <v>0</v>
      </c>
      <c r="Y93" s="17">
        <f t="shared" si="29"/>
        <v>0</v>
      </c>
      <c r="Z93" s="16">
        <f t="shared" si="30"/>
        <v>0</v>
      </c>
      <c r="AA93" s="224" t="s">
        <v>30</v>
      </c>
      <c r="AB93" s="229" t="s">
        <v>31</v>
      </c>
      <c r="AC93" s="229" t="s">
        <v>31</v>
      </c>
      <c r="AD93" s="224" t="s">
        <v>30</v>
      </c>
      <c r="AE93" s="223" t="s">
        <v>30</v>
      </c>
      <c r="AF93" s="223" t="s">
        <v>30</v>
      </c>
      <c r="AG93" s="224" t="s">
        <v>30</v>
      </c>
      <c r="AH93" s="224" t="s">
        <v>30</v>
      </c>
      <c r="AI93" s="229" t="s">
        <v>31</v>
      </c>
      <c r="AJ93" s="229" t="s">
        <v>31</v>
      </c>
      <c r="AK93" s="32" t="s">
        <v>32</v>
      </c>
      <c r="AL93" s="224" t="s">
        <v>30</v>
      </c>
      <c r="AM93" s="224" t="s">
        <v>30</v>
      </c>
      <c r="AN93" s="224" t="s">
        <v>30</v>
      </c>
      <c r="AO93" s="224" t="s">
        <v>30</v>
      </c>
      <c r="AP93" s="229" t="s">
        <v>31</v>
      </c>
      <c r="AQ93" s="229" t="s">
        <v>31</v>
      </c>
      <c r="AR93" s="224" t="s">
        <v>30</v>
      </c>
      <c r="AS93" s="224" t="s">
        <v>30</v>
      </c>
      <c r="AT93" s="224" t="s">
        <v>30</v>
      </c>
      <c r="AU93" s="224" t="s">
        <v>30</v>
      </c>
      <c r="AV93" s="224" t="s">
        <v>30</v>
      </c>
      <c r="AW93" s="229" t="s">
        <v>31</v>
      </c>
      <c r="AX93" s="229" t="s">
        <v>31</v>
      </c>
      <c r="AY93" s="229" t="s">
        <v>31</v>
      </c>
      <c r="AZ93" s="229" t="s">
        <v>31</v>
      </c>
      <c r="BA93" s="229" t="s">
        <v>31</v>
      </c>
      <c r="BB93" s="229" t="s">
        <v>31</v>
      </c>
      <c r="BC93" s="229" t="s">
        <v>31</v>
      </c>
      <c r="BD93" s="229" t="s">
        <v>31</v>
      </c>
      <c r="BE93" s="229" t="s">
        <v>31</v>
      </c>
      <c r="BF93" s="227"/>
      <c r="BG93" s="20">
        <f t="shared" si="16"/>
        <v>0</v>
      </c>
      <c r="BH93" s="21"/>
      <c r="BJ93" s="22"/>
      <c r="BN93" s="11"/>
      <c r="BS93" s="11"/>
    </row>
    <row r="94" spans="1:71" ht="13.8" customHeight="1" x14ac:dyDescent="0.3">
      <c r="A94" s="120" t="s">
        <v>472</v>
      </c>
      <c r="B94" s="120"/>
      <c r="C94" s="121" t="s">
        <v>473</v>
      </c>
      <c r="D94" s="131"/>
      <c r="E94" s="132" t="s">
        <v>230</v>
      </c>
      <c r="F94" s="132" t="s">
        <v>464</v>
      </c>
      <c r="G94" s="132" t="s">
        <v>231</v>
      </c>
      <c r="H94" s="129" t="s">
        <v>416</v>
      </c>
      <c r="I94" s="133" t="s">
        <v>474</v>
      </c>
      <c r="J94" s="12" t="s">
        <v>35</v>
      </c>
      <c r="K94" s="13">
        <v>46063</v>
      </c>
      <c r="L94" s="14" t="s">
        <v>28</v>
      </c>
      <c r="M94" s="15">
        <f t="shared" si="17"/>
        <v>4</v>
      </c>
      <c r="N94" s="15">
        <f t="shared" si="18"/>
        <v>2</v>
      </c>
      <c r="O94" s="15">
        <f t="shared" si="19"/>
        <v>1.5</v>
      </c>
      <c r="P94" s="15">
        <f t="shared" si="20"/>
        <v>0</v>
      </c>
      <c r="Q94" s="15">
        <f t="shared" si="21"/>
        <v>2</v>
      </c>
      <c r="R94" s="15">
        <f t="shared" si="22"/>
        <v>0</v>
      </c>
      <c r="S94" s="15">
        <f t="shared" si="23"/>
        <v>0</v>
      </c>
      <c r="T94" s="15">
        <f t="shared" si="24"/>
        <v>0</v>
      </c>
      <c r="U94" s="15">
        <f t="shared" si="25"/>
        <v>0</v>
      </c>
      <c r="V94" s="16">
        <f t="shared" si="26"/>
        <v>0.5</v>
      </c>
      <c r="W94" s="15">
        <f t="shared" si="27"/>
        <v>0</v>
      </c>
      <c r="X94" s="17">
        <f t="shared" si="28"/>
        <v>0</v>
      </c>
      <c r="Y94" s="17">
        <f t="shared" si="29"/>
        <v>0</v>
      </c>
      <c r="Z94" s="16">
        <f t="shared" si="30"/>
        <v>0.5</v>
      </c>
      <c r="AA94" s="224" t="s">
        <v>30</v>
      </c>
      <c r="AB94" s="229" t="s">
        <v>31</v>
      </c>
      <c r="AC94" s="229" t="s">
        <v>31</v>
      </c>
      <c r="AD94" s="223" t="s">
        <v>34</v>
      </c>
      <c r="AE94" s="31" t="s">
        <v>165</v>
      </c>
      <c r="AF94" s="31" t="s">
        <v>165</v>
      </c>
      <c r="AG94" s="31" t="s">
        <v>165</v>
      </c>
      <c r="AH94" s="31" t="s">
        <v>165</v>
      </c>
      <c r="AI94" s="31" t="s">
        <v>165</v>
      </c>
      <c r="AJ94" s="31" t="s">
        <v>165</v>
      </c>
      <c r="AK94" s="31" t="s">
        <v>165</v>
      </c>
      <c r="AL94" s="31" t="s">
        <v>165</v>
      </c>
      <c r="AM94" s="31" t="s">
        <v>165</v>
      </c>
      <c r="AN94" s="31" t="s">
        <v>165</v>
      </c>
      <c r="AO94" s="31" t="s">
        <v>165</v>
      </c>
      <c r="AP94" s="31" t="s">
        <v>165</v>
      </c>
      <c r="AQ94" s="31" t="s">
        <v>165</v>
      </c>
      <c r="AR94" s="31" t="s">
        <v>165</v>
      </c>
      <c r="AS94" s="31" t="s">
        <v>165</v>
      </c>
      <c r="AT94" s="31" t="s">
        <v>165</v>
      </c>
      <c r="AU94" s="31" t="s">
        <v>165</v>
      </c>
      <c r="AV94" s="31" t="s">
        <v>165</v>
      </c>
      <c r="AW94" s="31" t="s">
        <v>165</v>
      </c>
      <c r="AX94" s="31" t="s">
        <v>165</v>
      </c>
      <c r="AY94" s="31" t="s">
        <v>165</v>
      </c>
      <c r="AZ94" s="31" t="s">
        <v>165</v>
      </c>
      <c r="BA94" s="31" t="s">
        <v>165</v>
      </c>
      <c r="BB94" s="31" t="s">
        <v>165</v>
      </c>
      <c r="BC94" s="31" t="s">
        <v>165</v>
      </c>
      <c r="BD94" s="31" t="s">
        <v>165</v>
      </c>
      <c r="BE94" s="31" t="s">
        <v>165</v>
      </c>
      <c r="BF94" s="19"/>
      <c r="BG94" s="20">
        <f t="shared" si="16"/>
        <v>0</v>
      </c>
      <c r="BH94" s="21"/>
      <c r="BJ94" s="22"/>
      <c r="BN94" s="11"/>
      <c r="BS94" s="11"/>
    </row>
    <row r="95" spans="1:71" ht="13.8" customHeight="1" x14ac:dyDescent="0.3">
      <c r="A95" s="129" t="s">
        <v>475</v>
      </c>
      <c r="B95" s="129"/>
      <c r="C95" s="130" t="s">
        <v>476</v>
      </c>
      <c r="D95" s="131"/>
      <c r="E95" s="132" t="s">
        <v>230</v>
      </c>
      <c r="F95" s="132" t="s">
        <v>464</v>
      </c>
      <c r="G95" s="132" t="s">
        <v>231</v>
      </c>
      <c r="H95" s="129" t="s">
        <v>416</v>
      </c>
      <c r="I95" s="133" t="s">
        <v>477</v>
      </c>
      <c r="J95" s="12"/>
      <c r="K95" s="13">
        <v>46071</v>
      </c>
      <c r="L95" s="14" t="s">
        <v>28</v>
      </c>
      <c r="M95" s="15">
        <f t="shared" si="17"/>
        <v>31</v>
      </c>
      <c r="N95" s="15">
        <f t="shared" si="18"/>
        <v>17</v>
      </c>
      <c r="O95" s="15">
        <f t="shared" si="19"/>
        <v>14.5</v>
      </c>
      <c r="P95" s="15">
        <f t="shared" si="20"/>
        <v>0</v>
      </c>
      <c r="Q95" s="15">
        <f t="shared" si="21"/>
        <v>12</v>
      </c>
      <c r="R95" s="15">
        <f t="shared" si="22"/>
        <v>1</v>
      </c>
      <c r="S95" s="15">
        <f t="shared" si="23"/>
        <v>2</v>
      </c>
      <c r="T95" s="15">
        <f t="shared" si="24"/>
        <v>3</v>
      </c>
      <c r="U95" s="15">
        <f t="shared" si="25"/>
        <v>2</v>
      </c>
      <c r="V95" s="16">
        <f t="shared" si="26"/>
        <v>2.5</v>
      </c>
      <c r="W95" s="15">
        <f t="shared" si="27"/>
        <v>3</v>
      </c>
      <c r="X95" s="17">
        <f t="shared" si="28"/>
        <v>0</v>
      </c>
      <c r="Y95" s="17">
        <f t="shared" si="29"/>
        <v>0</v>
      </c>
      <c r="Z95" s="16">
        <f t="shared" si="30"/>
        <v>4.5</v>
      </c>
      <c r="AA95" s="224" t="s">
        <v>30</v>
      </c>
      <c r="AB95" s="229" t="s">
        <v>31</v>
      </c>
      <c r="AC95" s="229" t="s">
        <v>31</v>
      </c>
      <c r="AD95" s="31" t="s">
        <v>29</v>
      </c>
      <c r="AE95" s="32" t="s">
        <v>33</v>
      </c>
      <c r="AF95" s="223" t="s">
        <v>34</v>
      </c>
      <c r="AG95" s="224" t="s">
        <v>30</v>
      </c>
      <c r="AH95" s="223" t="s">
        <v>32</v>
      </c>
      <c r="AI95" s="229" t="s">
        <v>31</v>
      </c>
      <c r="AJ95" s="229" t="s">
        <v>31</v>
      </c>
      <c r="AK95" s="32" t="s">
        <v>32</v>
      </c>
      <c r="AL95" s="224" t="s">
        <v>30</v>
      </c>
      <c r="AM95" s="32" t="s">
        <v>33</v>
      </c>
      <c r="AN95" s="123" t="s">
        <v>113</v>
      </c>
      <c r="AO95" s="123" t="s">
        <v>113</v>
      </c>
      <c r="AP95" s="229" t="s">
        <v>31</v>
      </c>
      <c r="AQ95" s="229" t="s">
        <v>31</v>
      </c>
      <c r="AR95" s="224" t="s">
        <v>30</v>
      </c>
      <c r="AS95" s="224" t="s">
        <v>30</v>
      </c>
      <c r="AT95" s="32" t="s">
        <v>32</v>
      </c>
      <c r="AU95" s="224" t="s">
        <v>30</v>
      </c>
      <c r="AV95" s="223" t="s">
        <v>33</v>
      </c>
      <c r="AW95" s="229" t="s">
        <v>31</v>
      </c>
      <c r="AX95" s="229" t="s">
        <v>31</v>
      </c>
      <c r="AY95" s="224" t="s">
        <v>30</v>
      </c>
      <c r="AZ95" s="223" t="s">
        <v>34</v>
      </c>
      <c r="BA95" s="229" t="s">
        <v>31</v>
      </c>
      <c r="BB95" s="229" t="s">
        <v>31</v>
      </c>
      <c r="BC95" s="223" t="s">
        <v>34</v>
      </c>
      <c r="BD95" s="229" t="s">
        <v>31</v>
      </c>
      <c r="BE95" s="229" t="s">
        <v>31</v>
      </c>
      <c r="BF95" s="19"/>
      <c r="BG95" s="20">
        <f t="shared" si="16"/>
        <v>0</v>
      </c>
      <c r="BH95" s="21"/>
      <c r="BJ95" s="22"/>
      <c r="BN95" s="11"/>
      <c r="BS95" s="11"/>
    </row>
    <row r="96" spans="1:71" ht="13.8" customHeight="1" x14ac:dyDescent="0.3">
      <c r="A96" s="129" t="s">
        <v>481</v>
      </c>
      <c r="B96" s="129"/>
      <c r="C96" s="130" t="s">
        <v>482</v>
      </c>
      <c r="D96" s="23"/>
      <c r="E96" s="132" t="s">
        <v>230</v>
      </c>
      <c r="F96" s="132" t="s">
        <v>464</v>
      </c>
      <c r="G96" s="132" t="s">
        <v>231</v>
      </c>
      <c r="H96" s="129" t="s">
        <v>416</v>
      </c>
      <c r="I96" s="133" t="s">
        <v>483</v>
      </c>
      <c r="J96" s="12"/>
      <c r="K96" s="13">
        <v>46078</v>
      </c>
      <c r="L96" s="14" t="s">
        <v>28</v>
      </c>
      <c r="M96" s="15">
        <f t="shared" si="17"/>
        <v>31</v>
      </c>
      <c r="N96" s="15">
        <f t="shared" si="18"/>
        <v>19</v>
      </c>
      <c r="O96" s="15">
        <f t="shared" si="19"/>
        <v>18.5</v>
      </c>
      <c r="P96" s="15">
        <f t="shared" si="20"/>
        <v>0</v>
      </c>
      <c r="Q96" s="15">
        <f t="shared" si="21"/>
        <v>12</v>
      </c>
      <c r="R96" s="15">
        <f t="shared" si="22"/>
        <v>0</v>
      </c>
      <c r="S96" s="15">
        <f t="shared" si="23"/>
        <v>0</v>
      </c>
      <c r="T96" s="15">
        <f t="shared" si="24"/>
        <v>4</v>
      </c>
      <c r="U96" s="15">
        <f t="shared" si="25"/>
        <v>0</v>
      </c>
      <c r="V96" s="16">
        <f t="shared" si="26"/>
        <v>0.5</v>
      </c>
      <c r="W96" s="15">
        <f t="shared" si="27"/>
        <v>10</v>
      </c>
      <c r="X96" s="17">
        <f t="shared" si="28"/>
        <v>0</v>
      </c>
      <c r="Y96" s="17">
        <f t="shared" si="29"/>
        <v>0</v>
      </c>
      <c r="Z96" s="16">
        <f t="shared" si="30"/>
        <v>0.5</v>
      </c>
      <c r="AA96" s="32" t="s">
        <v>32</v>
      </c>
      <c r="AB96" s="229" t="s">
        <v>31</v>
      </c>
      <c r="AC96" s="229" t="s">
        <v>31</v>
      </c>
      <c r="AD96" s="32" t="s">
        <v>215</v>
      </c>
      <c r="AE96" s="32" t="s">
        <v>33</v>
      </c>
      <c r="AF96" s="32" t="s">
        <v>215</v>
      </c>
      <c r="AG96" s="224" t="s">
        <v>30</v>
      </c>
      <c r="AH96" s="224" t="s">
        <v>30</v>
      </c>
      <c r="AI96" s="229" t="s">
        <v>31</v>
      </c>
      <c r="AJ96" s="229" t="s">
        <v>31</v>
      </c>
      <c r="AK96" s="32" t="s">
        <v>32</v>
      </c>
      <c r="AL96" s="32" t="s">
        <v>32</v>
      </c>
      <c r="AM96" s="32" t="s">
        <v>32</v>
      </c>
      <c r="AN96" s="32" t="s">
        <v>32</v>
      </c>
      <c r="AO96" s="224" t="s">
        <v>30</v>
      </c>
      <c r="AP96" s="229" t="s">
        <v>31</v>
      </c>
      <c r="AQ96" s="229" t="s">
        <v>31</v>
      </c>
      <c r="AR96" s="32" t="s">
        <v>32</v>
      </c>
      <c r="AS96" s="224" t="s">
        <v>30</v>
      </c>
      <c r="AT96" s="32" t="s">
        <v>32</v>
      </c>
      <c r="AU96" s="32" t="s">
        <v>32</v>
      </c>
      <c r="AV96" s="224" t="s">
        <v>30</v>
      </c>
      <c r="AW96" s="229" t="s">
        <v>31</v>
      </c>
      <c r="AX96" s="229" t="s">
        <v>31</v>
      </c>
      <c r="AY96" s="224" t="s">
        <v>30</v>
      </c>
      <c r="AZ96" s="223" t="s">
        <v>34</v>
      </c>
      <c r="BA96" s="229" t="s">
        <v>31</v>
      </c>
      <c r="BB96" s="229" t="s">
        <v>31</v>
      </c>
      <c r="BC96" s="32" t="s">
        <v>33</v>
      </c>
      <c r="BD96" s="229" t="s">
        <v>31</v>
      </c>
      <c r="BE96" s="229" t="s">
        <v>31</v>
      </c>
      <c r="BF96" s="19"/>
      <c r="BG96" s="20">
        <f t="shared" si="16"/>
        <v>0</v>
      </c>
      <c r="BH96" s="21"/>
      <c r="BJ96" s="22"/>
      <c r="BN96" s="11"/>
      <c r="BS96" s="11"/>
    </row>
    <row r="97" spans="1:71" ht="13.8" customHeight="1" x14ac:dyDescent="0.3">
      <c r="A97" s="120" t="s">
        <v>704</v>
      </c>
      <c r="B97" s="120"/>
      <c r="C97" s="121" t="s">
        <v>705</v>
      </c>
      <c r="D97" s="23"/>
      <c r="E97" s="132" t="s">
        <v>230</v>
      </c>
      <c r="F97" s="132" t="s">
        <v>464</v>
      </c>
      <c r="G97" s="132" t="s">
        <v>231</v>
      </c>
      <c r="H97" s="129" t="s">
        <v>416</v>
      </c>
      <c r="I97" s="133" t="s">
        <v>706</v>
      </c>
      <c r="J97" s="12"/>
      <c r="K97" s="13">
        <v>46154</v>
      </c>
      <c r="L97" s="14" t="s">
        <v>28</v>
      </c>
      <c r="M97" s="15">
        <f t="shared" si="17"/>
        <v>4</v>
      </c>
      <c r="N97" s="15">
        <f t="shared" si="18"/>
        <v>4</v>
      </c>
      <c r="O97" s="15">
        <f t="shared" si="19"/>
        <v>4</v>
      </c>
      <c r="P97" s="15">
        <f t="shared" si="20"/>
        <v>0</v>
      </c>
      <c r="Q97" s="15">
        <f t="shared" si="21"/>
        <v>0</v>
      </c>
      <c r="R97" s="15">
        <f t="shared" si="22"/>
        <v>0</v>
      </c>
      <c r="S97" s="15">
        <f t="shared" si="23"/>
        <v>0</v>
      </c>
      <c r="T97" s="15">
        <f t="shared" si="24"/>
        <v>0</v>
      </c>
      <c r="U97" s="15">
        <f t="shared" si="25"/>
        <v>0</v>
      </c>
      <c r="V97" s="16">
        <f t="shared" si="26"/>
        <v>0</v>
      </c>
      <c r="W97" s="15">
        <f t="shared" si="27"/>
        <v>0</v>
      </c>
      <c r="X97" s="17">
        <f t="shared" si="28"/>
        <v>0</v>
      </c>
      <c r="Y97" s="17">
        <f t="shared" si="29"/>
        <v>0</v>
      </c>
      <c r="Z97" s="16">
        <f t="shared" si="30"/>
        <v>0</v>
      </c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18" t="s">
        <v>30</v>
      </c>
      <c r="AM97" s="18" t="s">
        <v>30</v>
      </c>
      <c r="AN97" s="18" t="s">
        <v>30</v>
      </c>
      <c r="AO97" s="18" t="s">
        <v>30</v>
      </c>
      <c r="AP97" s="31" t="s">
        <v>165</v>
      </c>
      <c r="AQ97" s="31" t="s">
        <v>165</v>
      </c>
      <c r="AR97" s="31" t="s">
        <v>165</v>
      </c>
      <c r="AS97" s="31" t="s">
        <v>165</v>
      </c>
      <c r="AT97" s="31" t="s">
        <v>165</v>
      </c>
      <c r="AU97" s="31" t="s">
        <v>165</v>
      </c>
      <c r="AV97" s="31" t="s">
        <v>165</v>
      </c>
      <c r="AW97" s="31" t="s">
        <v>165</v>
      </c>
      <c r="AX97" s="31" t="s">
        <v>165</v>
      </c>
      <c r="AY97" s="31" t="s">
        <v>165</v>
      </c>
      <c r="AZ97" s="31" t="s">
        <v>165</v>
      </c>
      <c r="BA97" s="31" t="s">
        <v>165</v>
      </c>
      <c r="BB97" s="31" t="s">
        <v>165</v>
      </c>
      <c r="BC97" s="31" t="s">
        <v>165</v>
      </c>
      <c r="BD97" s="31" t="s">
        <v>165</v>
      </c>
      <c r="BE97" s="31" t="s">
        <v>165</v>
      </c>
      <c r="BF97" s="19"/>
      <c r="BG97" s="20">
        <f t="shared" si="16"/>
        <v>11</v>
      </c>
      <c r="BH97" s="21"/>
      <c r="BJ97" s="22"/>
      <c r="BN97" s="11"/>
      <c r="BS97" s="11"/>
    </row>
    <row r="98" spans="1:71" ht="13.8" customHeight="1" x14ac:dyDescent="0.3">
      <c r="A98" s="120" t="s">
        <v>707</v>
      </c>
      <c r="B98" s="120"/>
      <c r="C98" s="121" t="s">
        <v>708</v>
      </c>
      <c r="D98" s="23"/>
      <c r="E98" s="132" t="s">
        <v>230</v>
      </c>
      <c r="F98" s="132" t="s">
        <v>464</v>
      </c>
      <c r="G98" s="132" t="s">
        <v>231</v>
      </c>
      <c r="H98" s="129" t="s">
        <v>416</v>
      </c>
      <c r="I98" s="133" t="s">
        <v>709</v>
      </c>
      <c r="J98" s="12"/>
      <c r="K98" s="13">
        <v>46154</v>
      </c>
      <c r="L98" s="14" t="s">
        <v>28</v>
      </c>
      <c r="M98" s="15">
        <f t="shared" si="17"/>
        <v>4</v>
      </c>
      <c r="N98" s="15">
        <f t="shared" si="18"/>
        <v>4</v>
      </c>
      <c r="O98" s="15">
        <f t="shared" si="19"/>
        <v>4</v>
      </c>
      <c r="P98" s="15">
        <f t="shared" si="20"/>
        <v>0</v>
      </c>
      <c r="Q98" s="15">
        <f t="shared" si="21"/>
        <v>0</v>
      </c>
      <c r="R98" s="15">
        <f t="shared" si="22"/>
        <v>0</v>
      </c>
      <c r="S98" s="15">
        <f t="shared" si="23"/>
        <v>0</v>
      </c>
      <c r="T98" s="15">
        <f t="shared" si="24"/>
        <v>0</v>
      </c>
      <c r="U98" s="15">
        <f t="shared" si="25"/>
        <v>0</v>
      </c>
      <c r="V98" s="16">
        <f t="shared" si="26"/>
        <v>0</v>
      </c>
      <c r="W98" s="15">
        <f t="shared" si="27"/>
        <v>0</v>
      </c>
      <c r="X98" s="17">
        <f t="shared" si="28"/>
        <v>0</v>
      </c>
      <c r="Y98" s="17">
        <f t="shared" si="29"/>
        <v>0</v>
      </c>
      <c r="Z98" s="16">
        <f t="shared" si="30"/>
        <v>0</v>
      </c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18" t="s">
        <v>30</v>
      </c>
      <c r="AM98" s="18" t="s">
        <v>30</v>
      </c>
      <c r="AN98" s="18" t="s">
        <v>30</v>
      </c>
      <c r="AO98" s="18" t="s">
        <v>30</v>
      </c>
      <c r="AP98" s="31" t="s">
        <v>165</v>
      </c>
      <c r="AQ98" s="31" t="s">
        <v>165</v>
      </c>
      <c r="AR98" s="31" t="s">
        <v>165</v>
      </c>
      <c r="AS98" s="31" t="s">
        <v>165</v>
      </c>
      <c r="AT98" s="31" t="s">
        <v>165</v>
      </c>
      <c r="AU98" s="31" t="s">
        <v>165</v>
      </c>
      <c r="AV98" s="31" t="s">
        <v>165</v>
      </c>
      <c r="AW98" s="31" t="s">
        <v>165</v>
      </c>
      <c r="AX98" s="31" t="s">
        <v>165</v>
      </c>
      <c r="AY98" s="31" t="s">
        <v>165</v>
      </c>
      <c r="AZ98" s="31" t="s">
        <v>165</v>
      </c>
      <c r="BA98" s="31" t="s">
        <v>165</v>
      </c>
      <c r="BB98" s="31" t="s">
        <v>165</v>
      </c>
      <c r="BC98" s="31" t="s">
        <v>165</v>
      </c>
      <c r="BD98" s="31" t="s">
        <v>165</v>
      </c>
      <c r="BE98" s="31" t="s">
        <v>165</v>
      </c>
      <c r="BF98" s="19"/>
      <c r="BG98" s="20">
        <f t="shared" si="16"/>
        <v>11</v>
      </c>
      <c r="BH98" s="21"/>
      <c r="BJ98" s="22"/>
      <c r="BN98" s="11"/>
      <c r="BS98" s="11"/>
    </row>
    <row r="99" spans="1:71" ht="13.8" customHeight="1" x14ac:dyDescent="0.3">
      <c r="A99" s="120" t="s">
        <v>710</v>
      </c>
      <c r="B99" s="120"/>
      <c r="C99" s="121" t="s">
        <v>711</v>
      </c>
      <c r="D99" s="23"/>
      <c r="E99" s="132" t="s">
        <v>230</v>
      </c>
      <c r="F99" s="132" t="s">
        <v>464</v>
      </c>
      <c r="G99" s="132" t="s">
        <v>231</v>
      </c>
      <c r="H99" s="129" t="s">
        <v>416</v>
      </c>
      <c r="I99" s="133"/>
      <c r="J99" s="12"/>
      <c r="K99" s="13">
        <v>46154</v>
      </c>
      <c r="L99" s="14" t="s">
        <v>28</v>
      </c>
      <c r="M99" s="15">
        <f t="shared" si="17"/>
        <v>4</v>
      </c>
      <c r="N99" s="15">
        <f t="shared" si="18"/>
        <v>4</v>
      </c>
      <c r="O99" s="15">
        <f t="shared" si="19"/>
        <v>4</v>
      </c>
      <c r="P99" s="15">
        <f t="shared" si="20"/>
        <v>0</v>
      </c>
      <c r="Q99" s="15">
        <f t="shared" si="21"/>
        <v>0</v>
      </c>
      <c r="R99" s="15">
        <f t="shared" si="22"/>
        <v>0</v>
      </c>
      <c r="S99" s="15">
        <f t="shared" si="23"/>
        <v>0</v>
      </c>
      <c r="T99" s="15">
        <f t="shared" si="24"/>
        <v>0</v>
      </c>
      <c r="U99" s="15">
        <f t="shared" si="25"/>
        <v>0</v>
      </c>
      <c r="V99" s="16">
        <f t="shared" si="26"/>
        <v>0</v>
      </c>
      <c r="W99" s="15">
        <f t="shared" si="27"/>
        <v>0</v>
      </c>
      <c r="X99" s="17">
        <f t="shared" si="28"/>
        <v>0</v>
      </c>
      <c r="Y99" s="17">
        <f t="shared" si="29"/>
        <v>0</v>
      </c>
      <c r="Z99" s="16">
        <f t="shared" si="30"/>
        <v>0</v>
      </c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18" t="s">
        <v>30</v>
      </c>
      <c r="AM99" s="18" t="s">
        <v>30</v>
      </c>
      <c r="AN99" s="18" t="s">
        <v>30</v>
      </c>
      <c r="AO99" s="18" t="s">
        <v>30</v>
      </c>
      <c r="AP99" s="31" t="s">
        <v>165</v>
      </c>
      <c r="AQ99" s="31" t="s">
        <v>165</v>
      </c>
      <c r="AR99" s="31" t="s">
        <v>165</v>
      </c>
      <c r="AS99" s="31" t="s">
        <v>165</v>
      </c>
      <c r="AT99" s="31" t="s">
        <v>165</v>
      </c>
      <c r="AU99" s="31" t="s">
        <v>165</v>
      </c>
      <c r="AV99" s="31" t="s">
        <v>165</v>
      </c>
      <c r="AW99" s="31" t="s">
        <v>165</v>
      </c>
      <c r="AX99" s="31" t="s">
        <v>165</v>
      </c>
      <c r="AY99" s="31" t="s">
        <v>165</v>
      </c>
      <c r="AZ99" s="31" t="s">
        <v>165</v>
      </c>
      <c r="BA99" s="31" t="s">
        <v>165</v>
      </c>
      <c r="BB99" s="31" t="s">
        <v>165</v>
      </c>
      <c r="BC99" s="31" t="s">
        <v>165</v>
      </c>
      <c r="BD99" s="31" t="s">
        <v>165</v>
      </c>
      <c r="BE99" s="31" t="s">
        <v>165</v>
      </c>
      <c r="BF99" s="19"/>
      <c r="BG99" s="20">
        <f t="shared" si="16"/>
        <v>11</v>
      </c>
      <c r="BH99" s="21"/>
      <c r="BJ99" s="22"/>
      <c r="BN99" s="11"/>
      <c r="BS99" s="11"/>
    </row>
    <row r="100" spans="1:71" ht="15" customHeight="1" x14ac:dyDescent="0.3">
      <c r="A100" s="134" t="s">
        <v>486</v>
      </c>
      <c r="B100" s="134">
        <v>2081</v>
      </c>
      <c r="C100" s="33" t="s">
        <v>487</v>
      </c>
      <c r="D100" s="33"/>
      <c r="E100" s="33" t="s">
        <v>186</v>
      </c>
      <c r="F100" s="135" t="s">
        <v>315</v>
      </c>
      <c r="G100" s="33" t="s">
        <v>488</v>
      </c>
      <c r="H100" s="136" t="s">
        <v>489</v>
      </c>
      <c r="I100" s="34"/>
      <c r="J100" s="12" t="s">
        <v>202</v>
      </c>
      <c r="K100" s="13">
        <v>44075</v>
      </c>
      <c r="L100" s="14" t="s">
        <v>28</v>
      </c>
      <c r="M100" s="15">
        <f t="shared" si="17"/>
        <v>31</v>
      </c>
      <c r="N100" s="15">
        <f t="shared" si="18"/>
        <v>12</v>
      </c>
      <c r="O100" s="15">
        <f t="shared" si="19"/>
        <v>12</v>
      </c>
      <c r="P100" s="15">
        <f t="shared" si="20"/>
        <v>6</v>
      </c>
      <c r="Q100" s="15">
        <f t="shared" si="21"/>
        <v>13</v>
      </c>
      <c r="R100" s="15">
        <f t="shared" si="22"/>
        <v>0</v>
      </c>
      <c r="S100" s="15">
        <f t="shared" si="23"/>
        <v>0</v>
      </c>
      <c r="T100" s="15">
        <f t="shared" si="24"/>
        <v>0</v>
      </c>
      <c r="U100" s="15">
        <f t="shared" si="25"/>
        <v>6</v>
      </c>
      <c r="V100" s="16">
        <f t="shared" si="26"/>
        <v>0</v>
      </c>
      <c r="W100" s="15">
        <f t="shared" si="27"/>
        <v>0</v>
      </c>
      <c r="X100" s="17">
        <f t="shared" si="28"/>
        <v>0</v>
      </c>
      <c r="Y100" s="17">
        <f t="shared" si="29"/>
        <v>0</v>
      </c>
      <c r="Z100" s="16">
        <f t="shared" si="30"/>
        <v>6</v>
      </c>
      <c r="AA100" s="30" t="s">
        <v>108</v>
      </c>
      <c r="AB100" s="30" t="s">
        <v>31</v>
      </c>
      <c r="AC100" s="30" t="s">
        <v>31</v>
      </c>
      <c r="AD100" s="30" t="s">
        <v>108</v>
      </c>
      <c r="AE100" s="30" t="s">
        <v>108</v>
      </c>
      <c r="AF100" s="30" t="s">
        <v>108</v>
      </c>
      <c r="AG100" s="30" t="s">
        <v>108</v>
      </c>
      <c r="AH100" s="30" t="s">
        <v>108</v>
      </c>
      <c r="AI100" s="229" t="s">
        <v>31</v>
      </c>
      <c r="AJ100" s="229" t="s">
        <v>31</v>
      </c>
      <c r="AK100" s="32" t="s">
        <v>30</v>
      </c>
      <c r="AL100" s="32" t="s">
        <v>30</v>
      </c>
      <c r="AM100" s="32" t="s">
        <v>30</v>
      </c>
      <c r="AN100" s="18" t="s">
        <v>30</v>
      </c>
      <c r="AO100" s="18" t="s">
        <v>30</v>
      </c>
      <c r="AP100" s="229" t="s">
        <v>31</v>
      </c>
      <c r="AQ100" s="229" t="s">
        <v>31</v>
      </c>
      <c r="AR100" s="32" t="s">
        <v>30</v>
      </c>
      <c r="AS100" s="18" t="s">
        <v>30</v>
      </c>
      <c r="AT100" s="32" t="s">
        <v>30</v>
      </c>
      <c r="AU100" s="32" t="s">
        <v>30</v>
      </c>
      <c r="AV100" s="223" t="s">
        <v>30</v>
      </c>
      <c r="AW100" s="229" t="s">
        <v>31</v>
      </c>
      <c r="AX100" s="229" t="s">
        <v>31</v>
      </c>
      <c r="AY100" s="18" t="s">
        <v>30</v>
      </c>
      <c r="AZ100" s="229" t="s">
        <v>31</v>
      </c>
      <c r="BA100" s="229" t="s">
        <v>31</v>
      </c>
      <c r="BB100" s="229" t="s">
        <v>31</v>
      </c>
      <c r="BC100" s="18" t="s">
        <v>30</v>
      </c>
      <c r="BD100" s="229" t="s">
        <v>31</v>
      </c>
      <c r="BE100" s="229" t="s">
        <v>31</v>
      </c>
      <c r="BG100" s="20">
        <f t="shared" si="16"/>
        <v>0</v>
      </c>
      <c r="BH100" s="21"/>
      <c r="BJ100" s="22"/>
      <c r="BS100" s="11"/>
    </row>
    <row r="101" spans="1:71" ht="15" customHeight="1" x14ac:dyDescent="0.3">
      <c r="A101" s="134" t="s">
        <v>490</v>
      </c>
      <c r="B101" s="134"/>
      <c r="C101" s="33" t="s">
        <v>491</v>
      </c>
      <c r="D101" s="33"/>
      <c r="E101" s="33" t="s">
        <v>209</v>
      </c>
      <c r="F101" s="135" t="s">
        <v>187</v>
      </c>
      <c r="G101" s="33" t="s">
        <v>492</v>
      </c>
      <c r="H101" s="136" t="s">
        <v>489</v>
      </c>
      <c r="I101" s="34"/>
      <c r="J101" s="12"/>
      <c r="K101" s="13">
        <v>46139</v>
      </c>
      <c r="L101" s="14" t="s">
        <v>28</v>
      </c>
      <c r="M101" s="15">
        <f t="shared" si="17"/>
        <v>0</v>
      </c>
      <c r="N101" s="15">
        <f t="shared" si="18"/>
        <v>0</v>
      </c>
      <c r="O101" s="15">
        <f t="shared" si="19"/>
        <v>0</v>
      </c>
      <c r="P101" s="15">
        <f t="shared" si="20"/>
        <v>0</v>
      </c>
      <c r="Q101" s="15">
        <f t="shared" si="21"/>
        <v>0</v>
      </c>
      <c r="R101" s="15">
        <f t="shared" si="22"/>
        <v>0</v>
      </c>
      <c r="S101" s="15">
        <f t="shared" si="23"/>
        <v>0</v>
      </c>
      <c r="T101" s="15">
        <f t="shared" si="24"/>
        <v>0</v>
      </c>
      <c r="U101" s="15">
        <f t="shared" si="25"/>
        <v>0</v>
      </c>
      <c r="V101" s="16">
        <f t="shared" si="26"/>
        <v>0</v>
      </c>
      <c r="W101" s="15">
        <f t="shared" si="27"/>
        <v>0</v>
      </c>
      <c r="X101" s="17">
        <f t="shared" si="28"/>
        <v>0</v>
      </c>
      <c r="Y101" s="17">
        <f t="shared" si="29"/>
        <v>0</v>
      </c>
      <c r="Z101" s="16">
        <f t="shared" si="30"/>
        <v>0</v>
      </c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G101" s="20">
        <f t="shared" si="16"/>
        <v>31</v>
      </c>
      <c r="BH101" s="21"/>
      <c r="BJ101" s="22"/>
      <c r="BS101" s="11"/>
    </row>
    <row r="102" spans="1:71" ht="15" customHeight="1" x14ac:dyDescent="0.3">
      <c r="A102" s="120" t="s">
        <v>712</v>
      </c>
      <c r="B102" s="120"/>
      <c r="C102" s="121" t="s">
        <v>713</v>
      </c>
      <c r="D102" s="33"/>
      <c r="E102" s="33" t="s">
        <v>209</v>
      </c>
      <c r="F102" s="135" t="s">
        <v>187</v>
      </c>
      <c r="G102" s="33" t="s">
        <v>714</v>
      </c>
      <c r="H102" s="136" t="s">
        <v>489</v>
      </c>
      <c r="I102" s="34"/>
      <c r="J102" s="12"/>
      <c r="K102" s="13">
        <v>46146</v>
      </c>
      <c r="L102" s="14" t="s">
        <v>28</v>
      </c>
      <c r="M102" s="15">
        <f t="shared" si="17"/>
        <v>0</v>
      </c>
      <c r="N102" s="15">
        <f t="shared" si="18"/>
        <v>0</v>
      </c>
      <c r="O102" s="15">
        <f t="shared" si="19"/>
        <v>0</v>
      </c>
      <c r="P102" s="15">
        <f t="shared" si="20"/>
        <v>0</v>
      </c>
      <c r="Q102" s="15">
        <f t="shared" si="21"/>
        <v>0</v>
      </c>
      <c r="R102" s="15">
        <f t="shared" si="22"/>
        <v>0</v>
      </c>
      <c r="S102" s="15">
        <f t="shared" si="23"/>
        <v>0</v>
      </c>
      <c r="T102" s="15">
        <f t="shared" si="24"/>
        <v>0</v>
      </c>
      <c r="U102" s="15">
        <f t="shared" si="25"/>
        <v>0</v>
      </c>
      <c r="V102" s="16">
        <f t="shared" si="26"/>
        <v>0</v>
      </c>
      <c r="W102" s="15">
        <f t="shared" si="27"/>
        <v>0</v>
      </c>
      <c r="X102" s="17">
        <f t="shared" si="28"/>
        <v>0</v>
      </c>
      <c r="Y102" s="17">
        <f t="shared" si="29"/>
        <v>0</v>
      </c>
      <c r="Z102" s="16">
        <f t="shared" si="30"/>
        <v>0</v>
      </c>
      <c r="AA102" s="30"/>
      <c r="AB102" s="30"/>
      <c r="AC102" s="30"/>
      <c r="AD102" s="31" t="s">
        <v>165</v>
      </c>
      <c r="AE102" s="31" t="s">
        <v>165</v>
      </c>
      <c r="AF102" s="31" t="s">
        <v>165</v>
      </c>
      <c r="AG102" s="31" t="s">
        <v>165</v>
      </c>
      <c r="AH102" s="31" t="s">
        <v>165</v>
      </c>
      <c r="AI102" s="31" t="s">
        <v>165</v>
      </c>
      <c r="AJ102" s="31" t="s">
        <v>165</v>
      </c>
      <c r="AK102" s="31" t="s">
        <v>165</v>
      </c>
      <c r="AL102" s="31" t="s">
        <v>165</v>
      </c>
      <c r="AM102" s="31" t="s">
        <v>165</v>
      </c>
      <c r="AN102" s="31" t="s">
        <v>165</v>
      </c>
      <c r="AO102" s="31" t="s">
        <v>165</v>
      </c>
      <c r="AP102" s="31" t="s">
        <v>165</v>
      </c>
      <c r="AQ102" s="31" t="s">
        <v>165</v>
      </c>
      <c r="AR102" s="31" t="s">
        <v>165</v>
      </c>
      <c r="AS102" s="31" t="s">
        <v>165</v>
      </c>
      <c r="AT102" s="31" t="s">
        <v>165</v>
      </c>
      <c r="AU102" s="31" t="s">
        <v>165</v>
      </c>
      <c r="AV102" s="31" t="s">
        <v>165</v>
      </c>
      <c r="AW102" s="31" t="s">
        <v>165</v>
      </c>
      <c r="AX102" s="31" t="s">
        <v>165</v>
      </c>
      <c r="AY102" s="31" t="s">
        <v>165</v>
      </c>
      <c r="AZ102" s="31" t="s">
        <v>165</v>
      </c>
      <c r="BA102" s="31" t="s">
        <v>165</v>
      </c>
      <c r="BB102" s="31" t="s">
        <v>165</v>
      </c>
      <c r="BC102" s="31" t="s">
        <v>165</v>
      </c>
      <c r="BD102" s="31" t="s">
        <v>165</v>
      </c>
      <c r="BE102" s="31" t="s">
        <v>165</v>
      </c>
      <c r="BG102" s="20">
        <f t="shared" si="16"/>
        <v>3</v>
      </c>
      <c r="BH102" s="21"/>
      <c r="BJ102" s="22"/>
      <c r="BS102" s="11"/>
    </row>
    <row r="103" spans="1:71" ht="15" customHeight="1" x14ac:dyDescent="0.3">
      <c r="A103" s="127" t="s">
        <v>715</v>
      </c>
      <c r="B103" s="128"/>
      <c r="C103" s="111" t="s">
        <v>716</v>
      </c>
      <c r="D103" s="33"/>
      <c r="E103" s="33" t="s">
        <v>186</v>
      </c>
      <c r="F103" s="135" t="s">
        <v>193</v>
      </c>
      <c r="G103" s="33" t="s">
        <v>717</v>
      </c>
      <c r="H103" s="136" t="s">
        <v>489</v>
      </c>
      <c r="I103" s="34"/>
      <c r="J103" s="12"/>
      <c r="K103" s="13">
        <v>46156</v>
      </c>
      <c r="L103" s="14" t="s">
        <v>28</v>
      </c>
      <c r="M103" s="15">
        <f t="shared" si="17"/>
        <v>0</v>
      </c>
      <c r="N103" s="15">
        <f t="shared" si="18"/>
        <v>0</v>
      </c>
      <c r="O103" s="15">
        <f t="shared" si="19"/>
        <v>0</v>
      </c>
      <c r="P103" s="15">
        <f t="shared" si="20"/>
        <v>0</v>
      </c>
      <c r="Q103" s="15">
        <f t="shared" si="21"/>
        <v>0</v>
      </c>
      <c r="R103" s="15">
        <f t="shared" si="22"/>
        <v>0</v>
      </c>
      <c r="S103" s="15">
        <f t="shared" si="23"/>
        <v>0</v>
      </c>
      <c r="T103" s="15">
        <f t="shared" si="24"/>
        <v>0</v>
      </c>
      <c r="U103" s="15">
        <f t="shared" si="25"/>
        <v>0</v>
      </c>
      <c r="V103" s="16">
        <f t="shared" si="26"/>
        <v>0</v>
      </c>
      <c r="W103" s="15">
        <f t="shared" si="27"/>
        <v>0</v>
      </c>
      <c r="X103" s="17">
        <f t="shared" si="28"/>
        <v>0</v>
      </c>
      <c r="Y103" s="17">
        <f t="shared" si="29"/>
        <v>0</v>
      </c>
      <c r="Z103" s="16">
        <f t="shared" si="30"/>
        <v>0</v>
      </c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G103" s="20">
        <f t="shared" si="16"/>
        <v>31</v>
      </c>
      <c r="BH103" s="21"/>
      <c r="BJ103" s="22"/>
      <c r="BS103" s="11"/>
    </row>
    <row r="104" spans="1:71" ht="15" customHeight="1" x14ac:dyDescent="0.3">
      <c r="A104" s="134" t="s">
        <v>493</v>
      </c>
      <c r="B104" s="134">
        <v>3354</v>
      </c>
      <c r="C104" s="33" t="s">
        <v>494</v>
      </c>
      <c r="D104" s="33"/>
      <c r="E104" s="33" t="s">
        <v>495</v>
      </c>
      <c r="F104" s="135" t="s">
        <v>496</v>
      </c>
      <c r="G104" s="33" t="s">
        <v>497</v>
      </c>
      <c r="H104" s="136" t="s">
        <v>498</v>
      </c>
      <c r="I104" s="34"/>
      <c r="J104" s="12" t="s">
        <v>499</v>
      </c>
      <c r="K104" s="13">
        <v>44968</v>
      </c>
      <c r="L104" s="14" t="s">
        <v>28</v>
      </c>
      <c r="M104" s="15">
        <f t="shared" si="17"/>
        <v>31</v>
      </c>
      <c r="N104" s="15">
        <f t="shared" si="18"/>
        <v>16</v>
      </c>
      <c r="O104" s="15">
        <f t="shared" si="19"/>
        <v>16</v>
      </c>
      <c r="P104" s="15">
        <f t="shared" si="20"/>
        <v>7</v>
      </c>
      <c r="Q104" s="15">
        <f t="shared" si="21"/>
        <v>8</v>
      </c>
      <c r="R104" s="15">
        <f t="shared" si="22"/>
        <v>0</v>
      </c>
      <c r="S104" s="15">
        <f t="shared" si="23"/>
        <v>0</v>
      </c>
      <c r="T104" s="15">
        <f t="shared" si="24"/>
        <v>0</v>
      </c>
      <c r="U104" s="15">
        <f t="shared" si="25"/>
        <v>7</v>
      </c>
      <c r="V104" s="16">
        <f t="shared" si="26"/>
        <v>0</v>
      </c>
      <c r="W104" s="15">
        <f t="shared" si="27"/>
        <v>0</v>
      </c>
      <c r="X104" s="17">
        <f t="shared" si="28"/>
        <v>0</v>
      </c>
      <c r="Y104" s="17">
        <f t="shared" si="29"/>
        <v>0</v>
      </c>
      <c r="Z104" s="16">
        <f t="shared" si="30"/>
        <v>7</v>
      </c>
      <c r="AA104" s="224" t="s">
        <v>30</v>
      </c>
      <c r="AB104" s="224" t="s">
        <v>30</v>
      </c>
      <c r="AC104" s="229" t="s">
        <v>31</v>
      </c>
      <c r="AD104" s="224" t="s">
        <v>30</v>
      </c>
      <c r="AE104" s="224" t="s">
        <v>30</v>
      </c>
      <c r="AF104" s="229" t="s">
        <v>108</v>
      </c>
      <c r="AG104" s="229" t="s">
        <v>108</v>
      </c>
      <c r="AH104" s="229" t="s">
        <v>108</v>
      </c>
      <c r="AI104" s="229" t="s">
        <v>31</v>
      </c>
      <c r="AJ104" s="229" t="s">
        <v>31</v>
      </c>
      <c r="AK104" s="229" t="s">
        <v>108</v>
      </c>
      <c r="AL104" s="229" t="s">
        <v>108</v>
      </c>
      <c r="AM104" s="229" t="s">
        <v>108</v>
      </c>
      <c r="AN104" s="229" t="s">
        <v>108</v>
      </c>
      <c r="AO104" s="224" t="s">
        <v>30</v>
      </c>
      <c r="AP104" s="224" t="s">
        <v>30</v>
      </c>
      <c r="AQ104" s="229" t="s">
        <v>31</v>
      </c>
      <c r="AR104" s="224" t="s">
        <v>30</v>
      </c>
      <c r="AS104" s="224" t="s">
        <v>30</v>
      </c>
      <c r="AT104" s="224" t="s">
        <v>30</v>
      </c>
      <c r="AU104" s="224" t="s">
        <v>30</v>
      </c>
      <c r="AV104" s="224" t="s">
        <v>30</v>
      </c>
      <c r="AW104" s="224" t="s">
        <v>30</v>
      </c>
      <c r="AX104" s="229" t="s">
        <v>31</v>
      </c>
      <c r="AY104" s="224" t="s">
        <v>30</v>
      </c>
      <c r="AZ104" s="224" t="s">
        <v>30</v>
      </c>
      <c r="BA104" s="229" t="s">
        <v>31</v>
      </c>
      <c r="BB104" s="229" t="s">
        <v>31</v>
      </c>
      <c r="BC104" s="224" t="s">
        <v>30</v>
      </c>
      <c r="BD104" s="224" t="s">
        <v>30</v>
      </c>
      <c r="BE104" s="229" t="s">
        <v>31</v>
      </c>
      <c r="BF104" s="19"/>
      <c r="BG104" s="20">
        <f t="shared" si="16"/>
        <v>0</v>
      </c>
      <c r="BH104" s="21"/>
      <c r="BJ104" s="22"/>
      <c r="BN104" s="11"/>
      <c r="BS104" s="11"/>
    </row>
    <row r="105" spans="1:71" ht="15" customHeight="1" x14ac:dyDescent="0.3">
      <c r="A105" s="134" t="s">
        <v>500</v>
      </c>
      <c r="B105" s="134">
        <v>3355</v>
      </c>
      <c r="C105" s="33" t="s">
        <v>501</v>
      </c>
      <c r="D105" s="33"/>
      <c r="E105" s="33" t="s">
        <v>495</v>
      </c>
      <c r="F105" s="135" t="s">
        <v>496</v>
      </c>
      <c r="G105" s="33" t="s">
        <v>497</v>
      </c>
      <c r="H105" s="136" t="s">
        <v>498</v>
      </c>
      <c r="I105" s="34"/>
      <c r="J105" s="12" t="s">
        <v>502</v>
      </c>
      <c r="K105" s="13">
        <v>44968</v>
      </c>
      <c r="L105" s="14" t="s">
        <v>28</v>
      </c>
      <c r="M105" s="15">
        <f t="shared" si="17"/>
        <v>31</v>
      </c>
      <c r="N105" s="15">
        <f t="shared" si="18"/>
        <v>21</v>
      </c>
      <c r="O105" s="15">
        <f t="shared" si="19"/>
        <v>21</v>
      </c>
      <c r="P105" s="15">
        <f t="shared" si="20"/>
        <v>0</v>
      </c>
      <c r="Q105" s="15">
        <f t="shared" si="21"/>
        <v>10</v>
      </c>
      <c r="R105" s="15">
        <f t="shared" si="22"/>
        <v>0</v>
      </c>
      <c r="S105" s="15">
        <f t="shared" si="23"/>
        <v>0</v>
      </c>
      <c r="T105" s="15">
        <f t="shared" si="24"/>
        <v>0</v>
      </c>
      <c r="U105" s="15">
        <f t="shared" si="25"/>
        <v>0</v>
      </c>
      <c r="V105" s="16">
        <f t="shared" si="26"/>
        <v>0</v>
      </c>
      <c r="W105" s="15">
        <f t="shared" si="27"/>
        <v>0</v>
      </c>
      <c r="X105" s="17">
        <f t="shared" si="28"/>
        <v>0</v>
      </c>
      <c r="Y105" s="17">
        <f t="shared" si="29"/>
        <v>0</v>
      </c>
      <c r="Z105" s="16">
        <f t="shared" si="30"/>
        <v>0</v>
      </c>
      <c r="AA105" s="224" t="s">
        <v>30</v>
      </c>
      <c r="AB105" s="224" t="s">
        <v>30</v>
      </c>
      <c r="AC105" s="229" t="s">
        <v>31</v>
      </c>
      <c r="AD105" s="224" t="s">
        <v>30</v>
      </c>
      <c r="AE105" s="224" t="s">
        <v>30</v>
      </c>
      <c r="AF105" s="224" t="s">
        <v>30</v>
      </c>
      <c r="AG105" s="224" t="s">
        <v>30</v>
      </c>
      <c r="AH105" s="224" t="s">
        <v>30</v>
      </c>
      <c r="AI105" s="224" t="s">
        <v>30</v>
      </c>
      <c r="AJ105" s="229" t="s">
        <v>31</v>
      </c>
      <c r="AK105" s="224" t="s">
        <v>30</v>
      </c>
      <c r="AL105" s="224" t="s">
        <v>30</v>
      </c>
      <c r="AM105" s="224" t="s">
        <v>30</v>
      </c>
      <c r="AN105" s="224" t="s">
        <v>30</v>
      </c>
      <c r="AO105" s="224" t="s">
        <v>30</v>
      </c>
      <c r="AP105" s="229" t="s">
        <v>31</v>
      </c>
      <c r="AQ105" s="229" t="s">
        <v>31</v>
      </c>
      <c r="AR105" s="224" t="s">
        <v>30</v>
      </c>
      <c r="AS105" s="224" t="s">
        <v>30</v>
      </c>
      <c r="AT105" s="224" t="s">
        <v>30</v>
      </c>
      <c r="AU105" s="224" t="s">
        <v>30</v>
      </c>
      <c r="AV105" s="224" t="s">
        <v>30</v>
      </c>
      <c r="AW105" s="229" t="s">
        <v>31</v>
      </c>
      <c r="AX105" s="229" t="s">
        <v>31</v>
      </c>
      <c r="AY105" s="224" t="s">
        <v>30</v>
      </c>
      <c r="AZ105" s="224" t="s">
        <v>30</v>
      </c>
      <c r="BA105" s="229" t="s">
        <v>31</v>
      </c>
      <c r="BB105" s="229" t="s">
        <v>31</v>
      </c>
      <c r="BC105" s="18" t="s">
        <v>30</v>
      </c>
      <c r="BD105" s="229" t="s">
        <v>31</v>
      </c>
      <c r="BE105" s="229" t="s">
        <v>31</v>
      </c>
      <c r="BF105" s="19"/>
      <c r="BG105" s="20">
        <f t="shared" si="16"/>
        <v>0</v>
      </c>
      <c r="BH105" s="21"/>
      <c r="BJ105" s="22"/>
      <c r="BN105" s="11"/>
      <c r="BS105" s="11"/>
    </row>
    <row r="106" spans="1:71" ht="15" customHeight="1" x14ac:dyDescent="0.3">
      <c r="A106" s="134" t="s">
        <v>503</v>
      </c>
      <c r="B106" s="134">
        <v>3357</v>
      </c>
      <c r="C106" s="33" t="s">
        <v>504</v>
      </c>
      <c r="D106" s="33"/>
      <c r="E106" s="33" t="s">
        <v>495</v>
      </c>
      <c r="F106" s="135" t="s">
        <v>496</v>
      </c>
      <c r="G106" s="33" t="s">
        <v>497</v>
      </c>
      <c r="H106" s="136" t="s">
        <v>498</v>
      </c>
      <c r="I106" s="34"/>
      <c r="J106" s="12" t="s">
        <v>505</v>
      </c>
      <c r="K106" s="13">
        <v>44970</v>
      </c>
      <c r="L106" s="14" t="s">
        <v>28</v>
      </c>
      <c r="M106" s="15">
        <f t="shared" si="17"/>
        <v>31</v>
      </c>
      <c r="N106" s="15">
        <f t="shared" si="18"/>
        <v>21</v>
      </c>
      <c r="O106" s="15">
        <f t="shared" si="19"/>
        <v>21</v>
      </c>
      <c r="P106" s="15">
        <f t="shared" si="20"/>
        <v>0</v>
      </c>
      <c r="Q106" s="15">
        <f t="shared" si="21"/>
        <v>10</v>
      </c>
      <c r="R106" s="15">
        <f t="shared" si="22"/>
        <v>0</v>
      </c>
      <c r="S106" s="15">
        <f t="shared" si="23"/>
        <v>0</v>
      </c>
      <c r="T106" s="15">
        <f t="shared" si="24"/>
        <v>0</v>
      </c>
      <c r="U106" s="15">
        <f t="shared" si="25"/>
        <v>0</v>
      </c>
      <c r="V106" s="16">
        <f t="shared" si="26"/>
        <v>0</v>
      </c>
      <c r="W106" s="15">
        <f t="shared" si="27"/>
        <v>0</v>
      </c>
      <c r="X106" s="17">
        <f t="shared" si="28"/>
        <v>0</v>
      </c>
      <c r="Y106" s="17">
        <f t="shared" si="29"/>
        <v>0</v>
      </c>
      <c r="Z106" s="16">
        <f t="shared" si="30"/>
        <v>0</v>
      </c>
      <c r="AA106" s="224" t="s">
        <v>30</v>
      </c>
      <c r="AB106" s="224" t="s">
        <v>30</v>
      </c>
      <c r="AC106" s="229" t="s">
        <v>31</v>
      </c>
      <c r="AD106" s="224" t="s">
        <v>30</v>
      </c>
      <c r="AE106" s="224" t="s">
        <v>30</v>
      </c>
      <c r="AF106" s="224" t="s">
        <v>30</v>
      </c>
      <c r="AG106" s="224" t="s">
        <v>30</v>
      </c>
      <c r="AH106" s="224" t="s">
        <v>30</v>
      </c>
      <c r="AI106" s="229" t="s">
        <v>31</v>
      </c>
      <c r="AJ106" s="229" t="s">
        <v>31</v>
      </c>
      <c r="AK106" s="224" t="s">
        <v>30</v>
      </c>
      <c r="AL106" s="224" t="s">
        <v>30</v>
      </c>
      <c r="AM106" s="224" t="s">
        <v>30</v>
      </c>
      <c r="AN106" s="224" t="s">
        <v>30</v>
      </c>
      <c r="AO106" s="224" t="s">
        <v>30</v>
      </c>
      <c r="AP106" s="229" t="s">
        <v>31</v>
      </c>
      <c r="AQ106" s="229" t="s">
        <v>31</v>
      </c>
      <c r="AR106" s="224" t="s">
        <v>30</v>
      </c>
      <c r="AS106" s="224" t="s">
        <v>30</v>
      </c>
      <c r="AT106" s="224" t="s">
        <v>30</v>
      </c>
      <c r="AU106" s="224" t="s">
        <v>30</v>
      </c>
      <c r="AV106" s="224" t="s">
        <v>30</v>
      </c>
      <c r="AW106" s="224" t="s">
        <v>30</v>
      </c>
      <c r="AX106" s="229" t="s">
        <v>31</v>
      </c>
      <c r="AY106" s="224" t="s">
        <v>30</v>
      </c>
      <c r="AZ106" s="224" t="s">
        <v>30</v>
      </c>
      <c r="BA106" s="229" t="s">
        <v>31</v>
      </c>
      <c r="BB106" s="229" t="s">
        <v>31</v>
      </c>
      <c r="BC106" s="224" t="s">
        <v>30</v>
      </c>
      <c r="BD106" s="229" t="s">
        <v>31</v>
      </c>
      <c r="BE106" s="229" t="s">
        <v>31</v>
      </c>
      <c r="BF106" s="19"/>
      <c r="BG106" s="20">
        <f t="shared" si="16"/>
        <v>0</v>
      </c>
      <c r="BH106" s="21"/>
      <c r="BJ106" s="22"/>
      <c r="BN106" s="11"/>
      <c r="BS106" s="11"/>
    </row>
    <row r="107" spans="1:71" x14ac:dyDescent="0.3">
      <c r="A107" s="134" t="s">
        <v>506</v>
      </c>
      <c r="B107" s="134">
        <v>3358</v>
      </c>
      <c r="C107" s="33" t="s">
        <v>507</v>
      </c>
      <c r="D107" s="33"/>
      <c r="E107" s="33" t="s">
        <v>495</v>
      </c>
      <c r="F107" s="135" t="s">
        <v>496</v>
      </c>
      <c r="G107" s="33" t="s">
        <v>508</v>
      </c>
      <c r="H107" s="136" t="s">
        <v>498</v>
      </c>
      <c r="I107" s="34"/>
      <c r="J107" s="12" t="s">
        <v>509</v>
      </c>
      <c r="K107" s="13">
        <v>44972</v>
      </c>
      <c r="L107" s="14" t="s">
        <v>28</v>
      </c>
      <c r="M107" s="15">
        <f t="shared" si="17"/>
        <v>31</v>
      </c>
      <c r="N107" s="15">
        <f t="shared" si="18"/>
        <v>19</v>
      </c>
      <c r="O107" s="15">
        <f t="shared" si="19"/>
        <v>19</v>
      </c>
      <c r="P107" s="15">
        <f t="shared" si="20"/>
        <v>0</v>
      </c>
      <c r="Q107" s="15">
        <f t="shared" si="21"/>
        <v>12</v>
      </c>
      <c r="R107" s="15">
        <f t="shared" si="22"/>
        <v>0</v>
      </c>
      <c r="S107" s="15">
        <f t="shared" si="23"/>
        <v>0</v>
      </c>
      <c r="T107" s="15">
        <f t="shared" si="24"/>
        <v>0</v>
      </c>
      <c r="U107" s="15">
        <f t="shared" si="25"/>
        <v>0</v>
      </c>
      <c r="V107" s="16">
        <f t="shared" si="26"/>
        <v>0</v>
      </c>
      <c r="W107" s="15">
        <f t="shared" si="27"/>
        <v>0</v>
      </c>
      <c r="X107" s="17">
        <f t="shared" si="28"/>
        <v>0</v>
      </c>
      <c r="Y107" s="17">
        <f t="shared" si="29"/>
        <v>0</v>
      </c>
      <c r="Z107" s="16">
        <f t="shared" si="30"/>
        <v>0</v>
      </c>
      <c r="AA107" s="224" t="s">
        <v>30</v>
      </c>
      <c r="AB107" s="229" t="s">
        <v>31</v>
      </c>
      <c r="AC107" s="229" t="s">
        <v>31</v>
      </c>
      <c r="AD107" s="224" t="s">
        <v>30</v>
      </c>
      <c r="AE107" s="224" t="s">
        <v>30</v>
      </c>
      <c r="AF107" s="224" t="s">
        <v>30</v>
      </c>
      <c r="AG107" s="224" t="s">
        <v>30</v>
      </c>
      <c r="AH107" s="224" t="s">
        <v>30</v>
      </c>
      <c r="AI107" s="229" t="s">
        <v>31</v>
      </c>
      <c r="AJ107" s="229" t="s">
        <v>31</v>
      </c>
      <c r="AK107" s="224" t="s">
        <v>30</v>
      </c>
      <c r="AL107" s="224" t="s">
        <v>30</v>
      </c>
      <c r="AM107" s="224" t="s">
        <v>30</v>
      </c>
      <c r="AN107" s="224" t="s">
        <v>30</v>
      </c>
      <c r="AO107" s="224" t="s">
        <v>30</v>
      </c>
      <c r="AP107" s="229" t="s">
        <v>31</v>
      </c>
      <c r="AQ107" s="229" t="s">
        <v>31</v>
      </c>
      <c r="AR107" s="224" t="s">
        <v>30</v>
      </c>
      <c r="AS107" s="224" t="s">
        <v>30</v>
      </c>
      <c r="AT107" s="224" t="s">
        <v>30</v>
      </c>
      <c r="AU107" s="224" t="s">
        <v>30</v>
      </c>
      <c r="AV107" s="224" t="s">
        <v>30</v>
      </c>
      <c r="AW107" s="229" t="s">
        <v>31</v>
      </c>
      <c r="AX107" s="229" t="s">
        <v>31</v>
      </c>
      <c r="AY107" s="224" t="s">
        <v>30</v>
      </c>
      <c r="AZ107" s="224" t="s">
        <v>30</v>
      </c>
      <c r="BA107" s="229" t="s">
        <v>31</v>
      </c>
      <c r="BB107" s="229" t="s">
        <v>31</v>
      </c>
      <c r="BC107" s="224" t="s">
        <v>30</v>
      </c>
      <c r="BD107" s="229" t="s">
        <v>31</v>
      </c>
      <c r="BE107" s="229" t="s">
        <v>31</v>
      </c>
      <c r="BF107" s="19"/>
      <c r="BG107" s="20">
        <f t="shared" si="16"/>
        <v>0</v>
      </c>
      <c r="BH107" s="21"/>
      <c r="BJ107" s="22"/>
      <c r="BN107" s="11"/>
      <c r="BS107" s="11"/>
    </row>
    <row r="108" spans="1:71" ht="15" customHeight="1" x14ac:dyDescent="0.3">
      <c r="A108" s="134" t="s">
        <v>510</v>
      </c>
      <c r="B108" s="134">
        <v>3387</v>
      </c>
      <c r="C108" s="33" t="s">
        <v>511</v>
      </c>
      <c r="D108" s="33"/>
      <c r="E108" s="33" t="s">
        <v>495</v>
      </c>
      <c r="F108" s="135" t="s">
        <v>496</v>
      </c>
      <c r="G108" s="33" t="s">
        <v>512</v>
      </c>
      <c r="H108" s="136" t="s">
        <v>498</v>
      </c>
      <c r="I108" s="34"/>
      <c r="J108" s="12" t="s">
        <v>513</v>
      </c>
      <c r="K108" s="13">
        <v>45572</v>
      </c>
      <c r="L108" s="14" t="s">
        <v>28</v>
      </c>
      <c r="M108" s="15">
        <f t="shared" si="17"/>
        <v>31</v>
      </c>
      <c r="N108" s="15">
        <f t="shared" si="18"/>
        <v>11</v>
      </c>
      <c r="O108" s="15">
        <f t="shared" si="19"/>
        <v>4</v>
      </c>
      <c r="P108" s="15">
        <f t="shared" si="20"/>
        <v>14</v>
      </c>
      <c r="Q108" s="15">
        <f t="shared" si="21"/>
        <v>6</v>
      </c>
      <c r="R108" s="15">
        <f t="shared" si="22"/>
        <v>7</v>
      </c>
      <c r="S108" s="15">
        <f t="shared" si="23"/>
        <v>0</v>
      </c>
      <c r="T108" s="15">
        <f t="shared" si="24"/>
        <v>0</v>
      </c>
      <c r="U108" s="15">
        <f t="shared" si="25"/>
        <v>14</v>
      </c>
      <c r="V108" s="16">
        <f t="shared" si="26"/>
        <v>7</v>
      </c>
      <c r="W108" s="15">
        <f t="shared" si="27"/>
        <v>0</v>
      </c>
      <c r="X108" s="17">
        <f t="shared" si="28"/>
        <v>0</v>
      </c>
      <c r="Y108" s="17">
        <f t="shared" si="29"/>
        <v>0</v>
      </c>
      <c r="Z108" s="16">
        <f t="shared" si="30"/>
        <v>21</v>
      </c>
      <c r="AA108" s="224" t="s">
        <v>30</v>
      </c>
      <c r="AB108" s="224" t="s">
        <v>30</v>
      </c>
      <c r="AC108" s="224" t="s">
        <v>30</v>
      </c>
      <c r="AD108" s="224" t="s">
        <v>30</v>
      </c>
      <c r="AE108" s="229" t="s">
        <v>108</v>
      </c>
      <c r="AF108" s="229" t="s">
        <v>108</v>
      </c>
      <c r="AG108" s="229" t="s">
        <v>108</v>
      </c>
      <c r="AH108" s="229" t="s">
        <v>108</v>
      </c>
      <c r="AI108" s="229" t="s">
        <v>31</v>
      </c>
      <c r="AJ108" s="229" t="s">
        <v>31</v>
      </c>
      <c r="AK108" s="229" t="s">
        <v>108</v>
      </c>
      <c r="AL108" s="229" t="s">
        <v>108</v>
      </c>
      <c r="AM108" s="229" t="s">
        <v>108</v>
      </c>
      <c r="AN108" s="229" t="s">
        <v>108</v>
      </c>
      <c r="AO108" s="229" t="s">
        <v>108</v>
      </c>
      <c r="AP108" s="229" t="s">
        <v>31</v>
      </c>
      <c r="AQ108" s="229" t="s">
        <v>31</v>
      </c>
      <c r="AR108" s="229" t="s">
        <v>108</v>
      </c>
      <c r="AS108" s="229" t="s">
        <v>108</v>
      </c>
      <c r="AT108" s="229" t="s">
        <v>108</v>
      </c>
      <c r="AU108" s="229" t="s">
        <v>108</v>
      </c>
      <c r="AV108" s="229" t="s">
        <v>108</v>
      </c>
      <c r="AW108" s="229" t="s">
        <v>31</v>
      </c>
      <c r="AX108" s="229" t="s">
        <v>31</v>
      </c>
      <c r="AY108" s="31" t="s">
        <v>29</v>
      </c>
      <c r="AZ108" s="31" t="s">
        <v>29</v>
      </c>
      <c r="BA108" s="31" t="s">
        <v>29</v>
      </c>
      <c r="BB108" s="31" t="s">
        <v>29</v>
      </c>
      <c r="BC108" s="31" t="s">
        <v>29</v>
      </c>
      <c r="BD108" s="31" t="s">
        <v>29</v>
      </c>
      <c r="BE108" s="31" t="s">
        <v>29</v>
      </c>
      <c r="BF108" s="19"/>
      <c r="BG108" s="20">
        <f t="shared" si="16"/>
        <v>0</v>
      </c>
      <c r="BH108" s="21"/>
      <c r="BJ108" s="22"/>
      <c r="BN108" s="11"/>
      <c r="BS108" s="11"/>
    </row>
    <row r="109" spans="1:71" x14ac:dyDescent="0.3">
      <c r="A109" s="134" t="s">
        <v>514</v>
      </c>
      <c r="B109" s="134">
        <v>3389</v>
      </c>
      <c r="C109" s="33" t="s">
        <v>515</v>
      </c>
      <c r="D109" s="33"/>
      <c r="E109" s="33" t="s">
        <v>495</v>
      </c>
      <c r="F109" s="135" t="s">
        <v>496</v>
      </c>
      <c r="G109" s="33" t="s">
        <v>508</v>
      </c>
      <c r="H109" s="136" t="s">
        <v>498</v>
      </c>
      <c r="I109" s="34"/>
      <c r="J109" s="12" t="s">
        <v>516</v>
      </c>
      <c r="K109" s="13">
        <v>45602</v>
      </c>
      <c r="L109" s="14" t="s">
        <v>28</v>
      </c>
      <c r="M109" s="15">
        <f t="shared" si="17"/>
        <v>31</v>
      </c>
      <c r="N109" s="15">
        <f t="shared" si="18"/>
        <v>21</v>
      </c>
      <c r="O109" s="15">
        <f t="shared" si="19"/>
        <v>21</v>
      </c>
      <c r="P109" s="15">
        <f t="shared" si="20"/>
        <v>0</v>
      </c>
      <c r="Q109" s="15">
        <f t="shared" si="21"/>
        <v>10</v>
      </c>
      <c r="R109" s="15">
        <f t="shared" si="22"/>
        <v>0</v>
      </c>
      <c r="S109" s="15">
        <f t="shared" si="23"/>
        <v>0</v>
      </c>
      <c r="T109" s="15">
        <f t="shared" si="24"/>
        <v>0</v>
      </c>
      <c r="U109" s="15">
        <f t="shared" si="25"/>
        <v>0</v>
      </c>
      <c r="V109" s="16">
        <f t="shared" si="26"/>
        <v>0</v>
      </c>
      <c r="W109" s="15">
        <f t="shared" si="27"/>
        <v>0</v>
      </c>
      <c r="X109" s="17">
        <f t="shared" si="28"/>
        <v>0</v>
      </c>
      <c r="Y109" s="17">
        <f t="shared" si="29"/>
        <v>0</v>
      </c>
      <c r="Z109" s="16">
        <f t="shared" si="30"/>
        <v>0</v>
      </c>
      <c r="AA109" s="224" t="s">
        <v>30</v>
      </c>
      <c r="AB109" s="224" t="s">
        <v>30</v>
      </c>
      <c r="AC109" s="229" t="s">
        <v>31</v>
      </c>
      <c r="AD109" s="224" t="s">
        <v>30</v>
      </c>
      <c r="AE109" s="224" t="s">
        <v>30</v>
      </c>
      <c r="AF109" s="224" t="s">
        <v>30</v>
      </c>
      <c r="AG109" s="224" t="s">
        <v>30</v>
      </c>
      <c r="AH109" s="224" t="s">
        <v>30</v>
      </c>
      <c r="AI109" s="229" t="s">
        <v>31</v>
      </c>
      <c r="AJ109" s="229" t="s">
        <v>31</v>
      </c>
      <c r="AK109" s="224" t="s">
        <v>30</v>
      </c>
      <c r="AL109" s="224" t="s">
        <v>30</v>
      </c>
      <c r="AM109" s="224" t="s">
        <v>30</v>
      </c>
      <c r="AN109" s="224" t="s">
        <v>30</v>
      </c>
      <c r="AO109" s="224" t="s">
        <v>30</v>
      </c>
      <c r="AP109" s="229" t="s">
        <v>31</v>
      </c>
      <c r="AQ109" s="229" t="s">
        <v>31</v>
      </c>
      <c r="AR109" s="224" t="s">
        <v>30</v>
      </c>
      <c r="AS109" s="224" t="s">
        <v>30</v>
      </c>
      <c r="AT109" s="224" t="s">
        <v>30</v>
      </c>
      <c r="AU109" s="224" t="s">
        <v>30</v>
      </c>
      <c r="AV109" s="224" t="s">
        <v>30</v>
      </c>
      <c r="AW109" s="224" t="s">
        <v>30</v>
      </c>
      <c r="AX109" s="229" t="s">
        <v>31</v>
      </c>
      <c r="AY109" s="224" t="s">
        <v>30</v>
      </c>
      <c r="AZ109" s="224" t="s">
        <v>30</v>
      </c>
      <c r="BA109" s="229" t="s">
        <v>31</v>
      </c>
      <c r="BB109" s="229" t="s">
        <v>31</v>
      </c>
      <c r="BC109" s="224" t="s">
        <v>30</v>
      </c>
      <c r="BD109" s="229" t="s">
        <v>31</v>
      </c>
      <c r="BE109" s="229" t="s">
        <v>31</v>
      </c>
      <c r="BF109" s="19"/>
      <c r="BG109" s="20">
        <f t="shared" si="16"/>
        <v>0</v>
      </c>
      <c r="BH109" s="21"/>
      <c r="BJ109" s="22"/>
      <c r="BN109" s="11"/>
      <c r="BS109" s="11"/>
    </row>
    <row r="110" spans="1:71" x14ac:dyDescent="0.3">
      <c r="A110" s="134" t="s">
        <v>681</v>
      </c>
      <c r="B110" s="134"/>
      <c r="C110" s="33" t="s">
        <v>682</v>
      </c>
      <c r="D110" s="33"/>
      <c r="E110" s="33" t="s">
        <v>495</v>
      </c>
      <c r="F110" s="135" t="s">
        <v>496</v>
      </c>
      <c r="G110" s="33" t="s">
        <v>508</v>
      </c>
      <c r="H110" s="136" t="s">
        <v>498</v>
      </c>
      <c r="I110" s="34"/>
      <c r="J110" s="12"/>
      <c r="K110" s="13">
        <v>46111</v>
      </c>
      <c r="L110" s="14" t="s">
        <v>28</v>
      </c>
      <c r="M110" s="15">
        <f t="shared" si="17"/>
        <v>31</v>
      </c>
      <c r="N110" s="15">
        <f t="shared" si="18"/>
        <v>17</v>
      </c>
      <c r="O110" s="15">
        <f t="shared" si="19"/>
        <v>17</v>
      </c>
      <c r="P110" s="15">
        <f t="shared" si="20"/>
        <v>0</v>
      </c>
      <c r="Q110" s="15">
        <f t="shared" si="21"/>
        <v>12</v>
      </c>
      <c r="R110" s="15">
        <f t="shared" si="22"/>
        <v>0</v>
      </c>
      <c r="S110" s="15">
        <f t="shared" si="23"/>
        <v>0</v>
      </c>
      <c r="T110" s="15">
        <f t="shared" si="24"/>
        <v>0</v>
      </c>
      <c r="U110" s="15">
        <f t="shared" si="25"/>
        <v>2</v>
      </c>
      <c r="V110" s="16">
        <f t="shared" si="26"/>
        <v>2</v>
      </c>
      <c r="W110" s="15">
        <f t="shared" si="27"/>
        <v>0</v>
      </c>
      <c r="X110" s="17">
        <f t="shared" si="28"/>
        <v>0</v>
      </c>
      <c r="Y110" s="17">
        <f t="shared" si="29"/>
        <v>0</v>
      </c>
      <c r="Z110" s="16">
        <f t="shared" si="30"/>
        <v>2</v>
      </c>
      <c r="AA110" s="224" t="s">
        <v>30</v>
      </c>
      <c r="AB110" s="229" t="s">
        <v>31</v>
      </c>
      <c r="AC110" s="229" t="s">
        <v>31</v>
      </c>
      <c r="AD110" s="224" t="s">
        <v>30</v>
      </c>
      <c r="AE110" s="224" t="s">
        <v>30</v>
      </c>
      <c r="AF110" s="224" t="s">
        <v>30</v>
      </c>
      <c r="AG110" s="224" t="s">
        <v>30</v>
      </c>
      <c r="AH110" s="224" t="s">
        <v>30</v>
      </c>
      <c r="AI110" s="229" t="s">
        <v>31</v>
      </c>
      <c r="AJ110" s="229" t="s">
        <v>31</v>
      </c>
      <c r="AK110" s="224" t="s">
        <v>30</v>
      </c>
      <c r="AL110" s="224" t="s">
        <v>30</v>
      </c>
      <c r="AM110" s="224" t="s">
        <v>30</v>
      </c>
      <c r="AN110" s="224" t="s">
        <v>30</v>
      </c>
      <c r="AO110" s="224" t="s">
        <v>30</v>
      </c>
      <c r="AP110" s="229" t="s">
        <v>31</v>
      </c>
      <c r="AQ110" s="229" t="s">
        <v>31</v>
      </c>
      <c r="AR110" s="31" t="s">
        <v>116</v>
      </c>
      <c r="AS110" s="31" t="s">
        <v>116</v>
      </c>
      <c r="AT110" s="224" t="s">
        <v>30</v>
      </c>
      <c r="AU110" s="224" t="s">
        <v>30</v>
      </c>
      <c r="AV110" s="224" t="s">
        <v>30</v>
      </c>
      <c r="AW110" s="229" t="s">
        <v>31</v>
      </c>
      <c r="AX110" s="229" t="s">
        <v>31</v>
      </c>
      <c r="AY110" s="224" t="s">
        <v>30</v>
      </c>
      <c r="AZ110" s="224" t="s">
        <v>30</v>
      </c>
      <c r="BA110" s="229" t="s">
        <v>31</v>
      </c>
      <c r="BB110" s="229" t="s">
        <v>31</v>
      </c>
      <c r="BC110" s="224" t="s">
        <v>30</v>
      </c>
      <c r="BD110" s="229" t="s">
        <v>31</v>
      </c>
      <c r="BE110" s="229" t="s">
        <v>31</v>
      </c>
      <c r="BF110" s="19"/>
      <c r="BG110" s="20">
        <f t="shared" si="16"/>
        <v>0</v>
      </c>
      <c r="BH110" s="21"/>
      <c r="BJ110" s="22"/>
      <c r="BN110" s="11"/>
      <c r="BS110" s="11"/>
    </row>
    <row r="111" spans="1:71" x14ac:dyDescent="0.3">
      <c r="A111" s="134" t="s">
        <v>517</v>
      </c>
      <c r="B111" s="134">
        <v>3363</v>
      </c>
      <c r="C111" s="33" t="s">
        <v>518</v>
      </c>
      <c r="D111" s="33"/>
      <c r="E111" s="33" t="s">
        <v>495</v>
      </c>
      <c r="F111" s="135" t="s">
        <v>496</v>
      </c>
      <c r="G111" s="33" t="s">
        <v>519</v>
      </c>
      <c r="H111" s="136" t="s">
        <v>498</v>
      </c>
      <c r="I111" s="34"/>
      <c r="J111" s="12"/>
      <c r="K111" s="13">
        <v>45042</v>
      </c>
      <c r="L111" s="14" t="s">
        <v>28</v>
      </c>
      <c r="M111" s="15">
        <f t="shared" si="17"/>
        <v>31</v>
      </c>
      <c r="N111" s="15">
        <f t="shared" si="18"/>
        <v>31</v>
      </c>
      <c r="O111" s="15">
        <f t="shared" si="19"/>
        <v>31</v>
      </c>
      <c r="P111" s="15">
        <f t="shared" si="20"/>
        <v>0</v>
      </c>
      <c r="Q111" s="15">
        <f t="shared" si="21"/>
        <v>0</v>
      </c>
      <c r="R111" s="15">
        <f t="shared" si="22"/>
        <v>0</v>
      </c>
      <c r="S111" s="15">
        <f t="shared" si="23"/>
        <v>0</v>
      </c>
      <c r="T111" s="15">
        <f t="shared" si="24"/>
        <v>0</v>
      </c>
      <c r="U111" s="15">
        <f t="shared" si="25"/>
        <v>0</v>
      </c>
      <c r="V111" s="16">
        <f t="shared" si="26"/>
        <v>0</v>
      </c>
      <c r="W111" s="15">
        <f t="shared" si="27"/>
        <v>0</v>
      </c>
      <c r="X111" s="17">
        <f t="shared" si="28"/>
        <v>0</v>
      </c>
      <c r="Y111" s="17">
        <f t="shared" si="29"/>
        <v>0</v>
      </c>
      <c r="Z111" s="16">
        <f t="shared" si="30"/>
        <v>0</v>
      </c>
      <c r="AA111" s="224" t="s">
        <v>30</v>
      </c>
      <c r="AB111" s="224" t="s">
        <v>30</v>
      </c>
      <c r="AC111" s="224" t="s">
        <v>30</v>
      </c>
      <c r="AD111" s="224" t="s">
        <v>30</v>
      </c>
      <c r="AE111" s="224" t="s">
        <v>30</v>
      </c>
      <c r="AF111" s="224" t="s">
        <v>30</v>
      </c>
      <c r="AG111" s="224" t="s">
        <v>30</v>
      </c>
      <c r="AH111" s="224" t="s">
        <v>30</v>
      </c>
      <c r="AI111" s="224" t="s">
        <v>30</v>
      </c>
      <c r="AJ111" s="224" t="s">
        <v>30</v>
      </c>
      <c r="AK111" s="224" t="s">
        <v>30</v>
      </c>
      <c r="AL111" s="224" t="s">
        <v>30</v>
      </c>
      <c r="AM111" s="224" t="s">
        <v>30</v>
      </c>
      <c r="AN111" s="224" t="s">
        <v>30</v>
      </c>
      <c r="AO111" s="224" t="s">
        <v>30</v>
      </c>
      <c r="AP111" s="224" t="s">
        <v>30</v>
      </c>
      <c r="AQ111" s="224" t="s">
        <v>30</v>
      </c>
      <c r="AR111" s="224" t="s">
        <v>30</v>
      </c>
      <c r="AS111" s="224" t="s">
        <v>30</v>
      </c>
      <c r="AT111" s="224" t="s">
        <v>30</v>
      </c>
      <c r="AU111" s="224" t="s">
        <v>30</v>
      </c>
      <c r="AV111" s="224" t="s">
        <v>30</v>
      </c>
      <c r="AW111" s="224" t="s">
        <v>30</v>
      </c>
      <c r="AX111" s="224" t="s">
        <v>30</v>
      </c>
      <c r="AY111" s="224" t="s">
        <v>30</v>
      </c>
      <c r="AZ111" s="224" t="s">
        <v>30</v>
      </c>
      <c r="BA111" s="224" t="s">
        <v>30</v>
      </c>
      <c r="BB111" s="224" t="s">
        <v>30</v>
      </c>
      <c r="BC111" s="224" t="s">
        <v>30</v>
      </c>
      <c r="BD111" s="224" t="s">
        <v>30</v>
      </c>
      <c r="BE111" s="224" t="s">
        <v>30</v>
      </c>
      <c r="BF111" s="19"/>
      <c r="BG111" s="20">
        <f t="shared" si="16"/>
        <v>0</v>
      </c>
      <c r="BH111" s="21"/>
      <c r="BJ111" s="22"/>
      <c r="BN111" s="11"/>
      <c r="BS111" s="11"/>
    </row>
    <row r="112" spans="1:71" x14ac:dyDescent="0.3">
      <c r="A112" s="134" t="s">
        <v>520</v>
      </c>
      <c r="B112" s="134">
        <v>3364</v>
      </c>
      <c r="C112" s="33" t="s">
        <v>521</v>
      </c>
      <c r="D112" s="33"/>
      <c r="E112" s="33" t="s">
        <v>495</v>
      </c>
      <c r="F112" s="135" t="s">
        <v>496</v>
      </c>
      <c r="G112" s="33" t="s">
        <v>519</v>
      </c>
      <c r="H112" s="136" t="s">
        <v>498</v>
      </c>
      <c r="I112" s="34"/>
      <c r="J112" s="12"/>
      <c r="K112" s="13">
        <v>45042</v>
      </c>
      <c r="L112" s="14" t="s">
        <v>28</v>
      </c>
      <c r="M112" s="15">
        <f t="shared" si="17"/>
        <v>31</v>
      </c>
      <c r="N112" s="15">
        <f t="shared" si="18"/>
        <v>31</v>
      </c>
      <c r="O112" s="15">
        <f t="shared" si="19"/>
        <v>31</v>
      </c>
      <c r="P112" s="15">
        <f t="shared" si="20"/>
        <v>0</v>
      </c>
      <c r="Q112" s="15">
        <f t="shared" si="21"/>
        <v>0</v>
      </c>
      <c r="R112" s="15">
        <f t="shared" si="22"/>
        <v>0</v>
      </c>
      <c r="S112" s="15">
        <f t="shared" si="23"/>
        <v>0</v>
      </c>
      <c r="T112" s="15">
        <f t="shared" si="24"/>
        <v>0</v>
      </c>
      <c r="U112" s="15">
        <f t="shared" si="25"/>
        <v>0</v>
      </c>
      <c r="V112" s="16">
        <f t="shared" si="26"/>
        <v>0</v>
      </c>
      <c r="W112" s="15">
        <f t="shared" si="27"/>
        <v>0</v>
      </c>
      <c r="X112" s="17">
        <f t="shared" si="28"/>
        <v>0</v>
      </c>
      <c r="Y112" s="17">
        <f t="shared" si="29"/>
        <v>0</v>
      </c>
      <c r="Z112" s="16">
        <f t="shared" si="30"/>
        <v>0</v>
      </c>
      <c r="AA112" s="224" t="s">
        <v>30</v>
      </c>
      <c r="AB112" s="224" t="s">
        <v>30</v>
      </c>
      <c r="AC112" s="224" t="s">
        <v>30</v>
      </c>
      <c r="AD112" s="224" t="s">
        <v>30</v>
      </c>
      <c r="AE112" s="224" t="s">
        <v>30</v>
      </c>
      <c r="AF112" s="224" t="s">
        <v>30</v>
      </c>
      <c r="AG112" s="224" t="s">
        <v>30</v>
      </c>
      <c r="AH112" s="224" t="s">
        <v>30</v>
      </c>
      <c r="AI112" s="224" t="s">
        <v>30</v>
      </c>
      <c r="AJ112" s="224" t="s">
        <v>30</v>
      </c>
      <c r="AK112" s="224" t="s">
        <v>30</v>
      </c>
      <c r="AL112" s="224" t="s">
        <v>30</v>
      </c>
      <c r="AM112" s="224" t="s">
        <v>30</v>
      </c>
      <c r="AN112" s="224" t="s">
        <v>30</v>
      </c>
      <c r="AO112" s="224" t="s">
        <v>30</v>
      </c>
      <c r="AP112" s="224" t="s">
        <v>30</v>
      </c>
      <c r="AQ112" s="224" t="s">
        <v>30</v>
      </c>
      <c r="AR112" s="224" t="s">
        <v>30</v>
      </c>
      <c r="AS112" s="224" t="s">
        <v>30</v>
      </c>
      <c r="AT112" s="224" t="s">
        <v>30</v>
      </c>
      <c r="AU112" s="224" t="s">
        <v>30</v>
      </c>
      <c r="AV112" s="224" t="s">
        <v>30</v>
      </c>
      <c r="AW112" s="224" t="s">
        <v>30</v>
      </c>
      <c r="AX112" s="224" t="s">
        <v>30</v>
      </c>
      <c r="AY112" s="224" t="s">
        <v>30</v>
      </c>
      <c r="AZ112" s="224" t="s">
        <v>30</v>
      </c>
      <c r="BA112" s="224" t="s">
        <v>30</v>
      </c>
      <c r="BB112" s="224" t="s">
        <v>30</v>
      </c>
      <c r="BC112" s="224" t="s">
        <v>30</v>
      </c>
      <c r="BD112" s="224" t="s">
        <v>30</v>
      </c>
      <c r="BE112" s="224" t="s">
        <v>30</v>
      </c>
      <c r="BF112" s="19"/>
      <c r="BG112" s="20">
        <f t="shared" si="16"/>
        <v>0</v>
      </c>
      <c r="BH112" s="21"/>
      <c r="BJ112" s="22"/>
      <c r="BN112" s="11"/>
      <c r="BS112" s="11"/>
    </row>
    <row r="113" spans="1:71" x14ac:dyDescent="0.3">
      <c r="A113" s="134" t="s">
        <v>522</v>
      </c>
      <c r="B113" s="134">
        <v>3384</v>
      </c>
      <c r="C113" s="33" t="s">
        <v>523</v>
      </c>
      <c r="D113" s="33"/>
      <c r="E113" s="33" t="s">
        <v>495</v>
      </c>
      <c r="F113" s="135" t="s">
        <v>496</v>
      </c>
      <c r="G113" s="33" t="s">
        <v>519</v>
      </c>
      <c r="H113" s="136" t="s">
        <v>498</v>
      </c>
      <c r="I113" s="34"/>
      <c r="J113" s="12"/>
      <c r="K113" s="13">
        <v>45434</v>
      </c>
      <c r="L113" s="14" t="s">
        <v>28</v>
      </c>
      <c r="M113" s="15">
        <f t="shared" si="17"/>
        <v>31</v>
      </c>
      <c r="N113" s="15">
        <f t="shared" si="18"/>
        <v>4</v>
      </c>
      <c r="O113" s="15">
        <f t="shared" si="19"/>
        <v>4</v>
      </c>
      <c r="P113" s="15">
        <f t="shared" si="20"/>
        <v>15</v>
      </c>
      <c r="Q113" s="15">
        <f t="shared" si="21"/>
        <v>12</v>
      </c>
      <c r="R113" s="15">
        <f t="shared" si="22"/>
        <v>0</v>
      </c>
      <c r="S113" s="15">
        <f t="shared" si="23"/>
        <v>0</v>
      </c>
      <c r="T113" s="15">
        <f t="shared" si="24"/>
        <v>0</v>
      </c>
      <c r="U113" s="15">
        <f t="shared" si="25"/>
        <v>15</v>
      </c>
      <c r="V113" s="16">
        <f t="shared" si="26"/>
        <v>0</v>
      </c>
      <c r="W113" s="15">
        <f t="shared" si="27"/>
        <v>0</v>
      </c>
      <c r="X113" s="17">
        <f t="shared" si="28"/>
        <v>0</v>
      </c>
      <c r="Y113" s="17">
        <f t="shared" si="29"/>
        <v>0</v>
      </c>
      <c r="Z113" s="16">
        <f t="shared" si="30"/>
        <v>15</v>
      </c>
      <c r="AA113" s="224" t="s">
        <v>30</v>
      </c>
      <c r="AB113" s="224" t="s">
        <v>30</v>
      </c>
      <c r="AC113" s="224" t="s">
        <v>30</v>
      </c>
      <c r="AD113" s="224" t="s">
        <v>30</v>
      </c>
      <c r="AE113" s="229" t="s">
        <v>108</v>
      </c>
      <c r="AF113" s="229" t="s">
        <v>108</v>
      </c>
      <c r="AG113" s="229" t="s">
        <v>108</v>
      </c>
      <c r="AH113" s="229" t="s">
        <v>108</v>
      </c>
      <c r="AI113" s="229" t="s">
        <v>31</v>
      </c>
      <c r="AJ113" s="229" t="s">
        <v>31</v>
      </c>
      <c r="AK113" s="229" t="s">
        <v>108</v>
      </c>
      <c r="AL113" s="229" t="s">
        <v>108</v>
      </c>
      <c r="AM113" s="229" t="s">
        <v>108</v>
      </c>
      <c r="AN113" s="229" t="s">
        <v>108</v>
      </c>
      <c r="AO113" s="229" t="s">
        <v>108</v>
      </c>
      <c r="AP113" s="229" t="s">
        <v>31</v>
      </c>
      <c r="AQ113" s="229" t="s">
        <v>31</v>
      </c>
      <c r="AR113" s="229" t="s">
        <v>108</v>
      </c>
      <c r="AS113" s="229" t="s">
        <v>108</v>
      </c>
      <c r="AT113" s="229" t="s">
        <v>108</v>
      </c>
      <c r="AU113" s="229" t="s">
        <v>108</v>
      </c>
      <c r="AV113" s="229" t="s">
        <v>108</v>
      </c>
      <c r="AW113" s="229" t="s">
        <v>31</v>
      </c>
      <c r="AX113" s="229" t="s">
        <v>31</v>
      </c>
      <c r="AY113" s="229" t="s">
        <v>108</v>
      </c>
      <c r="AZ113" s="229" t="s">
        <v>31</v>
      </c>
      <c r="BA113" s="229" t="s">
        <v>31</v>
      </c>
      <c r="BB113" s="229" t="s">
        <v>31</v>
      </c>
      <c r="BC113" s="229" t="s">
        <v>31</v>
      </c>
      <c r="BD113" s="229" t="s">
        <v>31</v>
      </c>
      <c r="BE113" s="229" t="s">
        <v>31</v>
      </c>
      <c r="BF113" s="19"/>
      <c r="BG113" s="20">
        <f t="shared" si="16"/>
        <v>0</v>
      </c>
      <c r="BH113" s="21"/>
      <c r="BJ113" s="22"/>
      <c r="BN113" s="11"/>
      <c r="BS113" s="11"/>
    </row>
    <row r="114" spans="1:71" x14ac:dyDescent="0.3">
      <c r="A114" s="134" t="s">
        <v>524</v>
      </c>
      <c r="B114" s="134"/>
      <c r="C114" s="33" t="s">
        <v>525</v>
      </c>
      <c r="D114" s="33"/>
      <c r="E114" s="33" t="s">
        <v>495</v>
      </c>
      <c r="F114" s="135" t="s">
        <v>496</v>
      </c>
      <c r="G114" s="33" t="s">
        <v>526</v>
      </c>
      <c r="H114" s="136" t="s">
        <v>498</v>
      </c>
      <c r="I114" s="34"/>
      <c r="J114" s="12"/>
      <c r="K114" s="13">
        <v>45859</v>
      </c>
      <c r="L114" s="14" t="s">
        <v>28</v>
      </c>
      <c r="M114" s="15">
        <f t="shared" si="17"/>
        <v>31</v>
      </c>
      <c r="N114" s="15">
        <f t="shared" si="18"/>
        <v>17</v>
      </c>
      <c r="O114" s="15">
        <f t="shared" si="19"/>
        <v>16</v>
      </c>
      <c r="P114" s="15">
        <f t="shared" si="20"/>
        <v>0</v>
      </c>
      <c r="Q114" s="15">
        <f t="shared" si="21"/>
        <v>13</v>
      </c>
      <c r="R114" s="15">
        <f t="shared" si="22"/>
        <v>1</v>
      </c>
      <c r="S114" s="15">
        <f t="shared" si="23"/>
        <v>0</v>
      </c>
      <c r="T114" s="15">
        <f t="shared" si="24"/>
        <v>0</v>
      </c>
      <c r="U114" s="15">
        <f t="shared" si="25"/>
        <v>1</v>
      </c>
      <c r="V114" s="16">
        <f t="shared" si="26"/>
        <v>2</v>
      </c>
      <c r="W114" s="15">
        <f t="shared" si="27"/>
        <v>0</v>
      </c>
      <c r="X114" s="17">
        <f t="shared" si="28"/>
        <v>0</v>
      </c>
      <c r="Y114" s="17">
        <f t="shared" si="29"/>
        <v>0</v>
      </c>
      <c r="Z114" s="16">
        <f t="shared" si="30"/>
        <v>2</v>
      </c>
      <c r="AA114" s="224" t="s">
        <v>30</v>
      </c>
      <c r="AB114" s="229" t="s">
        <v>31</v>
      </c>
      <c r="AC114" s="229" t="s">
        <v>31</v>
      </c>
      <c r="AD114" s="224" t="s">
        <v>30</v>
      </c>
      <c r="AE114" s="224" t="s">
        <v>30</v>
      </c>
      <c r="AF114" s="224" t="s">
        <v>30</v>
      </c>
      <c r="AG114" s="224" t="s">
        <v>30</v>
      </c>
      <c r="AH114" s="224" t="s">
        <v>30</v>
      </c>
      <c r="AI114" s="229" t="s">
        <v>31</v>
      </c>
      <c r="AJ114" s="229" t="s">
        <v>31</v>
      </c>
      <c r="AK114" s="31" t="s">
        <v>29</v>
      </c>
      <c r="AL114" s="224" t="s">
        <v>30</v>
      </c>
      <c r="AM114" s="224" t="s">
        <v>30</v>
      </c>
      <c r="AN114" s="224" t="s">
        <v>30</v>
      </c>
      <c r="AO114" s="224" t="s">
        <v>30</v>
      </c>
      <c r="AP114" s="229" t="s">
        <v>31</v>
      </c>
      <c r="AQ114" s="229" t="s">
        <v>31</v>
      </c>
      <c r="AR114" s="224" t="s">
        <v>30</v>
      </c>
      <c r="AS114" s="31" t="s">
        <v>116</v>
      </c>
      <c r="AT114" s="224" t="s">
        <v>30</v>
      </c>
      <c r="AU114" s="224" t="s">
        <v>30</v>
      </c>
      <c r="AV114" s="224" t="s">
        <v>30</v>
      </c>
      <c r="AW114" s="229" t="s">
        <v>31</v>
      </c>
      <c r="AX114" s="229" t="s">
        <v>31</v>
      </c>
      <c r="AY114" s="224" t="s">
        <v>30</v>
      </c>
      <c r="AZ114" s="224" t="s">
        <v>30</v>
      </c>
      <c r="BA114" s="229" t="s">
        <v>31</v>
      </c>
      <c r="BB114" s="229" t="s">
        <v>31</v>
      </c>
      <c r="BC114" s="229" t="s">
        <v>31</v>
      </c>
      <c r="BD114" s="229" t="s">
        <v>31</v>
      </c>
      <c r="BE114" s="229" t="s">
        <v>31</v>
      </c>
      <c r="BF114" s="19"/>
      <c r="BG114" s="20">
        <f t="shared" si="16"/>
        <v>0</v>
      </c>
      <c r="BH114" s="21"/>
      <c r="BJ114" s="22"/>
      <c r="BN114" s="11"/>
      <c r="BS114" s="11"/>
    </row>
    <row r="115" spans="1:71" ht="15" customHeight="1" x14ac:dyDescent="0.3">
      <c r="A115" s="134" t="s">
        <v>527</v>
      </c>
      <c r="B115" s="134">
        <v>3382</v>
      </c>
      <c r="C115" s="135" t="s">
        <v>496</v>
      </c>
      <c r="D115" s="33"/>
      <c r="E115" s="33" t="s">
        <v>495</v>
      </c>
      <c r="F115" s="135" t="s">
        <v>310</v>
      </c>
      <c r="G115" s="33" t="s">
        <v>528</v>
      </c>
      <c r="H115" s="136" t="s">
        <v>498</v>
      </c>
      <c r="I115" s="34"/>
      <c r="J115" s="12" t="s">
        <v>35</v>
      </c>
      <c r="K115" s="13">
        <v>45400</v>
      </c>
      <c r="L115" s="14" t="s">
        <v>28</v>
      </c>
      <c r="M115" s="15">
        <f t="shared" si="17"/>
        <v>31</v>
      </c>
      <c r="N115" s="15">
        <f t="shared" si="18"/>
        <v>19</v>
      </c>
      <c r="O115" s="15">
        <f t="shared" si="19"/>
        <v>19</v>
      </c>
      <c r="P115" s="15">
        <f t="shared" si="20"/>
        <v>0</v>
      </c>
      <c r="Q115" s="15">
        <f t="shared" si="21"/>
        <v>12</v>
      </c>
      <c r="R115" s="15">
        <f t="shared" si="22"/>
        <v>0</v>
      </c>
      <c r="S115" s="15">
        <f t="shared" si="23"/>
        <v>0</v>
      </c>
      <c r="T115" s="15">
        <f t="shared" si="24"/>
        <v>0</v>
      </c>
      <c r="U115" s="15">
        <f t="shared" si="25"/>
        <v>0</v>
      </c>
      <c r="V115" s="16">
        <f t="shared" si="26"/>
        <v>0</v>
      </c>
      <c r="W115" s="15">
        <f t="shared" si="27"/>
        <v>0</v>
      </c>
      <c r="X115" s="17">
        <f t="shared" si="28"/>
        <v>0</v>
      </c>
      <c r="Y115" s="17">
        <f t="shared" si="29"/>
        <v>0</v>
      </c>
      <c r="Z115" s="16">
        <f t="shared" si="30"/>
        <v>0</v>
      </c>
      <c r="AA115" s="224" t="s">
        <v>30</v>
      </c>
      <c r="AB115" s="229" t="s">
        <v>31</v>
      </c>
      <c r="AC115" s="229" t="s">
        <v>31</v>
      </c>
      <c r="AD115" s="224" t="s">
        <v>30</v>
      </c>
      <c r="AE115" s="224" t="s">
        <v>30</v>
      </c>
      <c r="AF115" s="224" t="s">
        <v>30</v>
      </c>
      <c r="AG115" s="224" t="s">
        <v>30</v>
      </c>
      <c r="AH115" s="224" t="s">
        <v>30</v>
      </c>
      <c r="AI115" s="229" t="s">
        <v>31</v>
      </c>
      <c r="AJ115" s="229" t="s">
        <v>31</v>
      </c>
      <c r="AK115" s="224" t="s">
        <v>30</v>
      </c>
      <c r="AL115" s="224" t="s">
        <v>30</v>
      </c>
      <c r="AM115" s="224" t="s">
        <v>30</v>
      </c>
      <c r="AN115" s="224" t="s">
        <v>30</v>
      </c>
      <c r="AO115" s="224" t="s">
        <v>30</v>
      </c>
      <c r="AP115" s="229" t="s">
        <v>31</v>
      </c>
      <c r="AQ115" s="229" t="s">
        <v>31</v>
      </c>
      <c r="AR115" s="224" t="s">
        <v>30</v>
      </c>
      <c r="AS115" s="224" t="s">
        <v>30</v>
      </c>
      <c r="AT115" s="224" t="s">
        <v>30</v>
      </c>
      <c r="AU115" s="224" t="s">
        <v>30</v>
      </c>
      <c r="AV115" s="224" t="s">
        <v>30</v>
      </c>
      <c r="AW115" s="229" t="s">
        <v>31</v>
      </c>
      <c r="AX115" s="229" t="s">
        <v>31</v>
      </c>
      <c r="AY115" s="224" t="s">
        <v>30</v>
      </c>
      <c r="AZ115" s="223" t="s">
        <v>30</v>
      </c>
      <c r="BA115" s="229" t="s">
        <v>31</v>
      </c>
      <c r="BB115" s="229" t="s">
        <v>31</v>
      </c>
      <c r="BC115" s="224" t="s">
        <v>30</v>
      </c>
      <c r="BD115" s="229" t="s">
        <v>31</v>
      </c>
      <c r="BE115" s="229" t="s">
        <v>31</v>
      </c>
      <c r="BF115" s="19"/>
      <c r="BG115" s="20">
        <f t="shared" si="16"/>
        <v>0</v>
      </c>
      <c r="BH115" s="21"/>
      <c r="BJ115" s="22"/>
      <c r="BN115" s="11"/>
      <c r="BS115" s="11"/>
    </row>
    <row r="116" spans="1:71" x14ac:dyDescent="0.3">
      <c r="A116" s="134" t="s">
        <v>529</v>
      </c>
      <c r="B116" s="134">
        <v>3390</v>
      </c>
      <c r="C116" s="135" t="s">
        <v>530</v>
      </c>
      <c r="D116" s="33"/>
      <c r="E116" s="33" t="s">
        <v>531</v>
      </c>
      <c r="F116" s="135" t="s">
        <v>310</v>
      </c>
      <c r="G116" s="33" t="s">
        <v>532</v>
      </c>
      <c r="H116" s="136" t="s">
        <v>489</v>
      </c>
      <c r="I116" s="34"/>
      <c r="J116" s="12" t="s">
        <v>533</v>
      </c>
      <c r="K116" s="13">
        <v>45677</v>
      </c>
      <c r="L116" s="14" t="s">
        <v>28</v>
      </c>
      <c r="M116" s="15">
        <f t="shared" si="17"/>
        <v>31</v>
      </c>
      <c r="N116" s="15">
        <f t="shared" si="18"/>
        <v>18</v>
      </c>
      <c r="O116" s="15">
        <f t="shared" si="19"/>
        <v>18</v>
      </c>
      <c r="P116" s="15">
        <f t="shared" si="20"/>
        <v>0</v>
      </c>
      <c r="Q116" s="15">
        <f t="shared" si="21"/>
        <v>13</v>
      </c>
      <c r="R116" s="15">
        <f t="shared" si="22"/>
        <v>0</v>
      </c>
      <c r="S116" s="15">
        <f t="shared" si="23"/>
        <v>0</v>
      </c>
      <c r="T116" s="15">
        <f t="shared" si="24"/>
        <v>0</v>
      </c>
      <c r="U116" s="15">
        <f t="shared" si="25"/>
        <v>0</v>
      </c>
      <c r="V116" s="16">
        <f t="shared" si="26"/>
        <v>0</v>
      </c>
      <c r="W116" s="15">
        <f t="shared" si="27"/>
        <v>0</v>
      </c>
      <c r="X116" s="17">
        <f t="shared" si="28"/>
        <v>0</v>
      </c>
      <c r="Y116" s="17">
        <f t="shared" si="29"/>
        <v>0</v>
      </c>
      <c r="Z116" s="16">
        <f t="shared" si="30"/>
        <v>0</v>
      </c>
      <c r="AA116" s="224" t="s">
        <v>30</v>
      </c>
      <c r="AB116" s="229" t="s">
        <v>31</v>
      </c>
      <c r="AC116" s="229" t="s">
        <v>31</v>
      </c>
      <c r="AD116" s="224" t="s">
        <v>30</v>
      </c>
      <c r="AE116" s="224" t="s">
        <v>30</v>
      </c>
      <c r="AF116" s="224" t="s">
        <v>30</v>
      </c>
      <c r="AG116" s="224" t="s">
        <v>30</v>
      </c>
      <c r="AH116" s="224" t="s">
        <v>30</v>
      </c>
      <c r="AI116" s="229" t="s">
        <v>31</v>
      </c>
      <c r="AJ116" s="229" t="s">
        <v>31</v>
      </c>
      <c r="AK116" s="224" t="s">
        <v>30</v>
      </c>
      <c r="AL116" s="224" t="s">
        <v>30</v>
      </c>
      <c r="AM116" s="224" t="s">
        <v>30</v>
      </c>
      <c r="AN116" s="224" t="s">
        <v>30</v>
      </c>
      <c r="AO116" s="224" t="s">
        <v>30</v>
      </c>
      <c r="AP116" s="229" t="s">
        <v>31</v>
      </c>
      <c r="AQ116" s="229" t="s">
        <v>31</v>
      </c>
      <c r="AR116" s="224" t="s">
        <v>30</v>
      </c>
      <c r="AS116" s="224" t="s">
        <v>30</v>
      </c>
      <c r="AT116" s="224" t="s">
        <v>30</v>
      </c>
      <c r="AU116" s="224" t="s">
        <v>30</v>
      </c>
      <c r="AV116" s="224" t="s">
        <v>30</v>
      </c>
      <c r="AW116" s="229" t="s">
        <v>31</v>
      </c>
      <c r="AX116" s="229" t="s">
        <v>31</v>
      </c>
      <c r="AY116" s="224" t="s">
        <v>30</v>
      </c>
      <c r="AZ116" s="224" t="s">
        <v>30</v>
      </c>
      <c r="BA116" s="229" t="s">
        <v>31</v>
      </c>
      <c r="BB116" s="229" t="s">
        <v>31</v>
      </c>
      <c r="BC116" s="229" t="s">
        <v>31</v>
      </c>
      <c r="BD116" s="229" t="s">
        <v>31</v>
      </c>
      <c r="BE116" s="229" t="s">
        <v>31</v>
      </c>
      <c r="BF116" s="19"/>
      <c r="BG116" s="20">
        <f t="shared" si="16"/>
        <v>0</v>
      </c>
      <c r="BH116" s="21"/>
      <c r="BJ116" s="22"/>
      <c r="BN116" s="11"/>
      <c r="BS116" s="11"/>
    </row>
    <row r="117" spans="1:71" x14ac:dyDescent="0.3">
      <c r="A117" s="134" t="s">
        <v>534</v>
      </c>
      <c r="B117" s="134">
        <v>3383</v>
      </c>
      <c r="C117" s="135" t="s">
        <v>535</v>
      </c>
      <c r="D117" s="33"/>
      <c r="E117" s="33" t="s">
        <v>536</v>
      </c>
      <c r="F117" s="135" t="s">
        <v>310</v>
      </c>
      <c r="G117" s="33" t="s">
        <v>537</v>
      </c>
      <c r="H117" s="136" t="s">
        <v>498</v>
      </c>
      <c r="I117" s="34"/>
      <c r="J117" s="12" t="s">
        <v>538</v>
      </c>
      <c r="K117" s="13">
        <v>45422</v>
      </c>
      <c r="L117" s="14" t="s">
        <v>28</v>
      </c>
      <c r="M117" s="15">
        <f t="shared" si="17"/>
        <v>31</v>
      </c>
      <c r="N117" s="15">
        <f t="shared" si="18"/>
        <v>18</v>
      </c>
      <c r="O117" s="15">
        <f t="shared" si="19"/>
        <v>18</v>
      </c>
      <c r="P117" s="15">
        <f t="shared" si="20"/>
        <v>0</v>
      </c>
      <c r="Q117" s="15">
        <f t="shared" si="21"/>
        <v>13</v>
      </c>
      <c r="R117" s="15">
        <f t="shared" si="22"/>
        <v>0</v>
      </c>
      <c r="S117" s="15">
        <f t="shared" si="23"/>
        <v>0</v>
      </c>
      <c r="T117" s="15">
        <f t="shared" si="24"/>
        <v>0</v>
      </c>
      <c r="U117" s="15">
        <f t="shared" si="25"/>
        <v>0</v>
      </c>
      <c r="V117" s="16">
        <f t="shared" si="26"/>
        <v>0</v>
      </c>
      <c r="W117" s="15">
        <f t="shared" si="27"/>
        <v>0</v>
      </c>
      <c r="X117" s="17">
        <f t="shared" si="28"/>
        <v>0</v>
      </c>
      <c r="Y117" s="17">
        <f t="shared" si="29"/>
        <v>0</v>
      </c>
      <c r="Z117" s="16">
        <f t="shared" si="30"/>
        <v>0</v>
      </c>
      <c r="AA117" s="224" t="s">
        <v>30</v>
      </c>
      <c r="AB117" s="229" t="s">
        <v>31</v>
      </c>
      <c r="AC117" s="229" t="s">
        <v>31</v>
      </c>
      <c r="AD117" s="224" t="s">
        <v>30</v>
      </c>
      <c r="AE117" s="224" t="s">
        <v>30</v>
      </c>
      <c r="AF117" s="224" t="s">
        <v>30</v>
      </c>
      <c r="AG117" s="224" t="s">
        <v>30</v>
      </c>
      <c r="AH117" s="224" t="s">
        <v>30</v>
      </c>
      <c r="AI117" s="229" t="s">
        <v>31</v>
      </c>
      <c r="AJ117" s="229" t="s">
        <v>31</v>
      </c>
      <c r="AK117" s="223" t="s">
        <v>30</v>
      </c>
      <c r="AL117" s="224" t="s">
        <v>30</v>
      </c>
      <c r="AM117" s="224" t="s">
        <v>30</v>
      </c>
      <c r="AN117" s="224" t="s">
        <v>30</v>
      </c>
      <c r="AO117" s="224" t="s">
        <v>30</v>
      </c>
      <c r="AP117" s="229" t="s">
        <v>31</v>
      </c>
      <c r="AQ117" s="229" t="s">
        <v>31</v>
      </c>
      <c r="AR117" s="224" t="s">
        <v>30</v>
      </c>
      <c r="AS117" s="224" t="s">
        <v>30</v>
      </c>
      <c r="AT117" s="224" t="s">
        <v>30</v>
      </c>
      <c r="AU117" s="224" t="s">
        <v>30</v>
      </c>
      <c r="AV117" s="224" t="s">
        <v>30</v>
      </c>
      <c r="AW117" s="229" t="s">
        <v>31</v>
      </c>
      <c r="AX117" s="229" t="s">
        <v>31</v>
      </c>
      <c r="AY117" s="224" t="s">
        <v>30</v>
      </c>
      <c r="AZ117" s="223" t="s">
        <v>30</v>
      </c>
      <c r="BA117" s="229" t="s">
        <v>31</v>
      </c>
      <c r="BB117" s="229" t="s">
        <v>31</v>
      </c>
      <c r="BC117" s="229" t="s">
        <v>31</v>
      </c>
      <c r="BD117" s="229" t="s">
        <v>31</v>
      </c>
      <c r="BE117" s="229" t="s">
        <v>31</v>
      </c>
      <c r="BF117" s="19"/>
      <c r="BG117" s="20">
        <f t="shared" si="16"/>
        <v>0</v>
      </c>
      <c r="BH117" s="21"/>
      <c r="BJ117" s="22"/>
      <c r="BN117" s="11"/>
      <c r="BS117" s="11"/>
    </row>
    <row r="118" spans="1:71" x14ac:dyDescent="0.3">
      <c r="A118" s="134" t="s">
        <v>539</v>
      </c>
      <c r="B118" s="134">
        <v>3368</v>
      </c>
      <c r="C118" s="135" t="s">
        <v>540</v>
      </c>
      <c r="D118" s="33"/>
      <c r="E118" s="33" t="s">
        <v>541</v>
      </c>
      <c r="F118" s="135" t="s">
        <v>310</v>
      </c>
      <c r="G118" s="33" t="s">
        <v>542</v>
      </c>
      <c r="H118" s="136" t="s">
        <v>498</v>
      </c>
      <c r="I118" s="34"/>
      <c r="J118" s="12" t="s">
        <v>363</v>
      </c>
      <c r="K118" s="13">
        <v>45079</v>
      </c>
      <c r="L118" s="14" t="s">
        <v>28</v>
      </c>
      <c r="M118" s="15">
        <f t="shared" si="17"/>
        <v>31</v>
      </c>
      <c r="N118" s="15">
        <f t="shared" si="18"/>
        <v>19</v>
      </c>
      <c r="O118" s="15">
        <f t="shared" si="19"/>
        <v>17</v>
      </c>
      <c r="P118" s="15">
        <f t="shared" si="20"/>
        <v>0</v>
      </c>
      <c r="Q118" s="15">
        <f t="shared" si="21"/>
        <v>12</v>
      </c>
      <c r="R118" s="15">
        <f t="shared" si="22"/>
        <v>2</v>
      </c>
      <c r="S118" s="15">
        <f t="shared" si="23"/>
        <v>1</v>
      </c>
      <c r="T118" s="15">
        <f t="shared" si="24"/>
        <v>0</v>
      </c>
      <c r="U118" s="15">
        <f t="shared" si="25"/>
        <v>0</v>
      </c>
      <c r="V118" s="16">
        <f t="shared" si="26"/>
        <v>1</v>
      </c>
      <c r="W118" s="15">
        <f t="shared" si="27"/>
        <v>0</v>
      </c>
      <c r="X118" s="17">
        <f t="shared" si="28"/>
        <v>0</v>
      </c>
      <c r="Y118" s="17">
        <f t="shared" si="29"/>
        <v>0</v>
      </c>
      <c r="Z118" s="16">
        <f t="shared" si="30"/>
        <v>2</v>
      </c>
      <c r="AA118" s="224" t="s">
        <v>30</v>
      </c>
      <c r="AB118" s="229" t="s">
        <v>31</v>
      </c>
      <c r="AC118" s="229" t="s">
        <v>31</v>
      </c>
      <c r="AD118" s="224" t="s">
        <v>30</v>
      </c>
      <c r="AE118" s="223" t="s">
        <v>30</v>
      </c>
      <c r="AF118" s="223" t="s">
        <v>30</v>
      </c>
      <c r="AG118" s="224" t="s">
        <v>30</v>
      </c>
      <c r="AH118" s="224" t="s">
        <v>30</v>
      </c>
      <c r="AI118" s="229" t="s">
        <v>31</v>
      </c>
      <c r="AJ118" s="229" t="s">
        <v>31</v>
      </c>
      <c r="AK118" s="224" t="s">
        <v>30</v>
      </c>
      <c r="AL118" s="223" t="s">
        <v>30</v>
      </c>
      <c r="AM118" s="224" t="s">
        <v>30</v>
      </c>
      <c r="AN118" s="224" t="s">
        <v>30</v>
      </c>
      <c r="AO118" s="224" t="s">
        <v>30</v>
      </c>
      <c r="AP118" s="229" t="s">
        <v>31</v>
      </c>
      <c r="AQ118" s="229" t="s">
        <v>31</v>
      </c>
      <c r="AR118" s="224" t="s">
        <v>30</v>
      </c>
      <c r="AS118" s="224" t="s">
        <v>30</v>
      </c>
      <c r="AT118" s="123" t="s">
        <v>127</v>
      </c>
      <c r="AU118" s="224" t="s">
        <v>30</v>
      </c>
      <c r="AV118" s="224" t="s">
        <v>30</v>
      </c>
      <c r="AW118" s="229" t="s">
        <v>31</v>
      </c>
      <c r="AX118" s="229" t="s">
        <v>31</v>
      </c>
      <c r="AY118" s="224" t="s">
        <v>30</v>
      </c>
      <c r="AZ118" s="223" t="s">
        <v>30</v>
      </c>
      <c r="BA118" s="229" t="s">
        <v>31</v>
      </c>
      <c r="BB118" s="229" t="s">
        <v>31</v>
      </c>
      <c r="BC118" s="31" t="s">
        <v>29</v>
      </c>
      <c r="BD118" s="229" t="s">
        <v>31</v>
      </c>
      <c r="BE118" s="229" t="s">
        <v>31</v>
      </c>
      <c r="BF118" s="19"/>
      <c r="BG118" s="20">
        <f t="shared" si="16"/>
        <v>0</v>
      </c>
      <c r="BH118" s="21"/>
      <c r="BJ118" s="22"/>
      <c r="BN118" s="11"/>
      <c r="BS118" s="11"/>
    </row>
    <row r="119" spans="1:71" x14ac:dyDescent="0.3">
      <c r="A119" s="134" t="s">
        <v>543</v>
      </c>
      <c r="B119" s="134">
        <v>3379</v>
      </c>
      <c r="C119" s="135" t="s">
        <v>544</v>
      </c>
      <c r="D119" s="33"/>
      <c r="E119" s="33" t="s">
        <v>541</v>
      </c>
      <c r="F119" s="135" t="s">
        <v>540</v>
      </c>
      <c r="G119" s="33" t="s">
        <v>545</v>
      </c>
      <c r="H119" s="136" t="s">
        <v>498</v>
      </c>
      <c r="I119" s="34"/>
      <c r="J119" s="12" t="s">
        <v>546</v>
      </c>
      <c r="K119" s="13">
        <v>45293</v>
      </c>
      <c r="L119" s="14" t="s">
        <v>28</v>
      </c>
      <c r="M119" s="15">
        <f t="shared" si="17"/>
        <v>31</v>
      </c>
      <c r="N119" s="15">
        <f t="shared" si="18"/>
        <v>19</v>
      </c>
      <c r="O119" s="15">
        <f t="shared" si="19"/>
        <v>19</v>
      </c>
      <c r="P119" s="15">
        <f t="shared" si="20"/>
        <v>0</v>
      </c>
      <c r="Q119" s="15">
        <f t="shared" si="21"/>
        <v>12</v>
      </c>
      <c r="R119" s="15">
        <f t="shared" si="22"/>
        <v>0</v>
      </c>
      <c r="S119" s="15">
        <f t="shared" si="23"/>
        <v>0</v>
      </c>
      <c r="T119" s="15">
        <f t="shared" si="24"/>
        <v>0</v>
      </c>
      <c r="U119" s="15">
        <f t="shared" si="25"/>
        <v>0</v>
      </c>
      <c r="V119" s="16">
        <f t="shared" si="26"/>
        <v>0</v>
      </c>
      <c r="W119" s="15">
        <f t="shared" si="27"/>
        <v>0</v>
      </c>
      <c r="X119" s="17">
        <f t="shared" si="28"/>
        <v>0</v>
      </c>
      <c r="Y119" s="17">
        <f t="shared" si="29"/>
        <v>0</v>
      </c>
      <c r="Z119" s="16">
        <f t="shared" si="30"/>
        <v>0</v>
      </c>
      <c r="AA119" s="224" t="s">
        <v>30</v>
      </c>
      <c r="AB119" s="229" t="s">
        <v>31</v>
      </c>
      <c r="AC119" s="229" t="s">
        <v>31</v>
      </c>
      <c r="AD119" s="223" t="s">
        <v>30</v>
      </c>
      <c r="AE119" s="224" t="s">
        <v>30</v>
      </c>
      <c r="AF119" s="224" t="s">
        <v>30</v>
      </c>
      <c r="AG119" s="224" t="s">
        <v>30</v>
      </c>
      <c r="AH119" s="224" t="s">
        <v>30</v>
      </c>
      <c r="AI119" s="229" t="s">
        <v>31</v>
      </c>
      <c r="AJ119" s="229" t="s">
        <v>31</v>
      </c>
      <c r="AK119" s="223" t="s">
        <v>30</v>
      </c>
      <c r="AL119" s="224" t="s">
        <v>30</v>
      </c>
      <c r="AM119" s="224" t="s">
        <v>30</v>
      </c>
      <c r="AN119" s="224" t="s">
        <v>30</v>
      </c>
      <c r="AO119" s="224" t="s">
        <v>30</v>
      </c>
      <c r="AP119" s="229" t="s">
        <v>31</v>
      </c>
      <c r="AQ119" s="229" t="s">
        <v>31</v>
      </c>
      <c r="AR119" s="224" t="s">
        <v>30</v>
      </c>
      <c r="AS119" s="224" t="s">
        <v>30</v>
      </c>
      <c r="AT119" s="224" t="s">
        <v>30</v>
      </c>
      <c r="AU119" s="224" t="s">
        <v>30</v>
      </c>
      <c r="AV119" s="224" t="s">
        <v>30</v>
      </c>
      <c r="AW119" s="229" t="s">
        <v>31</v>
      </c>
      <c r="AX119" s="229" t="s">
        <v>31</v>
      </c>
      <c r="AY119" s="224" t="s">
        <v>30</v>
      </c>
      <c r="AZ119" s="224" t="s">
        <v>30</v>
      </c>
      <c r="BA119" s="229" t="s">
        <v>31</v>
      </c>
      <c r="BB119" s="229" t="s">
        <v>31</v>
      </c>
      <c r="BC119" s="224" t="s">
        <v>30</v>
      </c>
      <c r="BD119" s="229" t="s">
        <v>31</v>
      </c>
      <c r="BE119" s="229" t="s">
        <v>31</v>
      </c>
      <c r="BF119" s="19"/>
      <c r="BG119" s="20">
        <f t="shared" si="16"/>
        <v>0</v>
      </c>
      <c r="BH119" s="21"/>
      <c r="BJ119" s="22"/>
      <c r="BN119" s="11"/>
      <c r="BS119" s="11"/>
    </row>
    <row r="120" spans="1:71" x14ac:dyDescent="0.3">
      <c r="A120" s="35"/>
      <c r="B120" s="36"/>
      <c r="C120" s="37"/>
      <c r="D120" s="33"/>
      <c r="E120" s="37"/>
      <c r="F120" s="35"/>
      <c r="G120" s="35"/>
      <c r="H120" s="35"/>
      <c r="I120" s="34"/>
      <c r="J120" s="34"/>
      <c r="K120" s="13"/>
      <c r="L120" s="14"/>
      <c r="M120" s="15"/>
      <c r="N120" s="15"/>
      <c r="O120" s="15"/>
      <c r="P120" s="15"/>
      <c r="Q120" s="15"/>
      <c r="R120" s="15"/>
      <c r="S120" s="15"/>
      <c r="T120" s="15"/>
      <c r="U120" s="15"/>
      <c r="V120" s="16"/>
      <c r="W120" s="16"/>
      <c r="X120" s="16"/>
      <c r="Y120" s="16"/>
      <c r="Z120" s="16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N120" s="11"/>
      <c r="BS120" s="11"/>
    </row>
    <row r="121" spans="1:71" x14ac:dyDescent="0.3">
      <c r="A121" s="281" t="str">
        <f>"Total Employees No. "&amp;COUNTA(C3:C119)</f>
        <v>Total Employees No. 117</v>
      </c>
      <c r="B121" s="282"/>
      <c r="C121" s="282"/>
      <c r="D121" s="282"/>
      <c r="E121" s="282"/>
      <c r="F121" s="282"/>
      <c r="G121" s="283"/>
      <c r="H121" s="39"/>
      <c r="I121" s="40"/>
      <c r="J121" s="40"/>
      <c r="K121" s="41"/>
      <c r="L121" s="42"/>
      <c r="M121" s="43">
        <f t="shared" ref="M121:BE121" si="31">SUBTOTAL(9,M2:M119)</f>
        <v>3221</v>
      </c>
      <c r="N121" s="43">
        <f t="shared" si="31"/>
        <v>1915</v>
      </c>
      <c r="O121" s="44">
        <f>SUBTOTAL(9,O2:O119)</f>
        <v>1787</v>
      </c>
      <c r="P121" s="43">
        <f t="shared" si="31"/>
        <v>60</v>
      </c>
      <c r="Q121" s="43">
        <f t="shared" si="31"/>
        <v>1230</v>
      </c>
      <c r="R121" s="43">
        <f t="shared" si="31"/>
        <v>115</v>
      </c>
      <c r="S121" s="43">
        <f t="shared" si="31"/>
        <v>45</v>
      </c>
      <c r="T121" s="43">
        <f t="shared" si="31"/>
        <v>45</v>
      </c>
      <c r="U121" s="43">
        <f t="shared" si="31"/>
        <v>76</v>
      </c>
      <c r="V121" s="43">
        <f t="shared" si="31"/>
        <v>99</v>
      </c>
      <c r="W121" s="43">
        <f t="shared" si="31"/>
        <v>173</v>
      </c>
      <c r="X121" s="43">
        <f t="shared" si="31"/>
        <v>0</v>
      </c>
      <c r="Y121" s="43">
        <f t="shared" si="31"/>
        <v>0</v>
      </c>
      <c r="Z121" s="43">
        <f t="shared" si="31"/>
        <v>204</v>
      </c>
      <c r="AA121" s="43">
        <f t="shared" si="31"/>
        <v>0</v>
      </c>
      <c r="AB121" s="43">
        <f t="shared" si="31"/>
        <v>0</v>
      </c>
      <c r="AC121" s="43">
        <f t="shared" si="31"/>
        <v>0</v>
      </c>
      <c r="AD121" s="43">
        <f t="shared" si="31"/>
        <v>0</v>
      </c>
      <c r="AE121" s="43">
        <f t="shared" si="31"/>
        <v>0</v>
      </c>
      <c r="AF121" s="43">
        <f t="shared" si="31"/>
        <v>0</v>
      </c>
      <c r="AG121" s="43">
        <f t="shared" si="31"/>
        <v>0</v>
      </c>
      <c r="AH121" s="43">
        <f t="shared" si="31"/>
        <v>0</v>
      </c>
      <c r="AI121" s="43">
        <f t="shared" si="31"/>
        <v>0</v>
      </c>
      <c r="AJ121" s="43">
        <f t="shared" si="31"/>
        <v>0</v>
      </c>
      <c r="AK121" s="43">
        <f t="shared" si="31"/>
        <v>0</v>
      </c>
      <c r="AL121" s="43">
        <f t="shared" si="31"/>
        <v>0</v>
      </c>
      <c r="AM121" s="43">
        <f t="shared" si="31"/>
        <v>0</v>
      </c>
      <c r="AN121" s="43">
        <f t="shared" si="31"/>
        <v>0</v>
      </c>
      <c r="AO121" s="43">
        <f t="shared" si="31"/>
        <v>0</v>
      </c>
      <c r="AP121" s="43">
        <f t="shared" si="31"/>
        <v>0</v>
      </c>
      <c r="AQ121" s="43">
        <f t="shared" si="31"/>
        <v>0</v>
      </c>
      <c r="AR121" s="43">
        <f t="shared" si="31"/>
        <v>0</v>
      </c>
      <c r="AS121" s="43">
        <f t="shared" si="31"/>
        <v>0</v>
      </c>
      <c r="AT121" s="43">
        <f t="shared" si="31"/>
        <v>0</v>
      </c>
      <c r="AU121" s="43">
        <f t="shared" si="31"/>
        <v>0</v>
      </c>
      <c r="AV121" s="43">
        <f t="shared" si="31"/>
        <v>0</v>
      </c>
      <c r="AW121" s="43">
        <f t="shared" si="31"/>
        <v>0</v>
      </c>
      <c r="AX121" s="43">
        <f t="shared" si="31"/>
        <v>0</v>
      </c>
      <c r="AY121" s="43">
        <f t="shared" si="31"/>
        <v>0</v>
      </c>
      <c r="AZ121" s="43">
        <f t="shared" si="31"/>
        <v>0</v>
      </c>
      <c r="BA121" s="43">
        <f t="shared" si="31"/>
        <v>0</v>
      </c>
      <c r="BB121" s="43">
        <f t="shared" si="31"/>
        <v>0</v>
      </c>
      <c r="BC121" s="43">
        <f t="shared" si="31"/>
        <v>0</v>
      </c>
      <c r="BD121" s="43">
        <f t="shared" si="31"/>
        <v>0</v>
      </c>
      <c r="BE121" s="43">
        <f t="shared" si="31"/>
        <v>0</v>
      </c>
      <c r="BF121" s="45" t="s">
        <v>54</v>
      </c>
      <c r="BG121" s="45" t="s">
        <v>55</v>
      </c>
      <c r="BH121" s="45" t="s">
        <v>56</v>
      </c>
      <c r="BS121" s="11"/>
    </row>
    <row r="122" spans="1:71" x14ac:dyDescent="0.3">
      <c r="A122" s="46"/>
      <c r="B122" s="46"/>
      <c r="C122" s="46"/>
      <c r="D122" s="46"/>
      <c r="E122" s="46"/>
      <c r="F122" s="46"/>
      <c r="G122" s="46"/>
      <c r="H122" s="47"/>
      <c r="I122" s="47"/>
      <c r="J122" s="47"/>
      <c r="K122" s="48"/>
      <c r="L122" s="49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/>
      <c r="BE122" s="50"/>
      <c r="BF122" s="45"/>
      <c r="BG122" s="51"/>
      <c r="BH122" s="51"/>
      <c r="BS122" s="11"/>
    </row>
    <row r="123" spans="1:71" x14ac:dyDescent="0.3">
      <c r="A123" s="46"/>
      <c r="B123" s="46"/>
      <c r="C123" s="46"/>
      <c r="D123" s="46"/>
      <c r="E123" s="46"/>
      <c r="F123" s="46"/>
      <c r="G123" s="46"/>
      <c r="H123" s="47"/>
      <c r="I123" s="47"/>
      <c r="J123" s="52"/>
      <c r="K123" s="48"/>
      <c r="L123" s="49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4">
        <f t="shared" ref="AA123:BD123" si="32">COUNTBLANK(AA12:AA118)</f>
        <v>11</v>
      </c>
      <c r="AB123" s="54">
        <f t="shared" si="32"/>
        <v>11</v>
      </c>
      <c r="AC123" s="54">
        <f t="shared" si="32"/>
        <v>11</v>
      </c>
      <c r="AD123" s="54">
        <f t="shared" si="32"/>
        <v>10</v>
      </c>
      <c r="AE123" s="54">
        <f t="shared" si="32"/>
        <v>10</v>
      </c>
      <c r="AF123" s="54">
        <f t="shared" si="32"/>
        <v>7</v>
      </c>
      <c r="AG123" s="54">
        <f t="shared" si="32"/>
        <v>7</v>
      </c>
      <c r="AH123" s="54">
        <f t="shared" si="32"/>
        <v>7</v>
      </c>
      <c r="AI123" s="54">
        <f t="shared" si="32"/>
        <v>7</v>
      </c>
      <c r="AJ123" s="54">
        <f t="shared" si="32"/>
        <v>7</v>
      </c>
      <c r="AK123" s="54">
        <f t="shared" si="32"/>
        <v>6</v>
      </c>
      <c r="AL123" s="54">
        <f t="shared" si="32"/>
        <v>2</v>
      </c>
      <c r="AM123" s="54">
        <f t="shared" si="32"/>
        <v>2</v>
      </c>
      <c r="AN123" s="54">
        <f t="shared" si="32"/>
        <v>2</v>
      </c>
      <c r="AO123" s="54">
        <f t="shared" si="32"/>
        <v>2</v>
      </c>
      <c r="AP123" s="54">
        <f t="shared" si="32"/>
        <v>2</v>
      </c>
      <c r="AQ123" s="54">
        <f t="shared" si="32"/>
        <v>2</v>
      </c>
      <c r="AR123" s="54">
        <f t="shared" si="32"/>
        <v>2</v>
      </c>
      <c r="AS123" s="54">
        <f t="shared" si="32"/>
        <v>2</v>
      </c>
      <c r="AT123" s="54">
        <f t="shared" si="32"/>
        <v>2</v>
      </c>
      <c r="AU123" s="54">
        <f t="shared" si="32"/>
        <v>2</v>
      </c>
      <c r="AV123" s="54">
        <f t="shared" si="32"/>
        <v>2</v>
      </c>
      <c r="AW123" s="54">
        <f t="shared" si="32"/>
        <v>2</v>
      </c>
      <c r="AX123" s="54">
        <f t="shared" si="32"/>
        <v>2</v>
      </c>
      <c r="AY123" s="54">
        <f t="shared" si="32"/>
        <v>2</v>
      </c>
      <c r="AZ123" s="54">
        <f t="shared" si="32"/>
        <v>2</v>
      </c>
      <c r="BA123" s="54">
        <f t="shared" si="32"/>
        <v>2</v>
      </c>
      <c r="BB123" s="54">
        <f t="shared" si="32"/>
        <v>2</v>
      </c>
      <c r="BC123" s="54">
        <f t="shared" si="32"/>
        <v>2</v>
      </c>
      <c r="BD123" s="54">
        <f t="shared" si="32"/>
        <v>2</v>
      </c>
      <c r="BE123" s="54">
        <f>COUNTBLANK(BE12:BE33)</f>
        <v>0</v>
      </c>
      <c r="BF123" s="45">
        <f>IFERROR(AVERAGE(AA123:BE123),"")</f>
        <v>4.258064516129032</v>
      </c>
      <c r="BH123" s="55"/>
      <c r="BS123" s="11"/>
    </row>
    <row r="124" spans="1:71" ht="15" thickBot="1" x14ac:dyDescent="0.35">
      <c r="A124" s="56"/>
      <c r="B124" s="57"/>
      <c r="C124" s="58"/>
      <c r="D124" s="58"/>
      <c r="E124" s="58"/>
      <c r="F124" s="59"/>
      <c r="G124" s="59"/>
      <c r="H124" s="59"/>
      <c r="I124" s="59"/>
      <c r="J124" s="59"/>
      <c r="K124" s="60"/>
      <c r="L124" s="59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3"/>
      <c r="X124" s="63"/>
      <c r="Y124" s="63"/>
      <c r="Z124" s="63"/>
      <c r="AA124" s="64">
        <f t="shared" ref="AA124:BE124" si="33">AA132+AA141+AA145+AA149+AA153+AA136+AA157</f>
        <v>86.5</v>
      </c>
      <c r="AB124" s="64">
        <f t="shared" si="33"/>
        <v>95</v>
      </c>
      <c r="AC124" s="64">
        <f t="shared" si="33"/>
        <v>95</v>
      </c>
      <c r="AD124" s="64">
        <f t="shared" si="33"/>
        <v>86.5</v>
      </c>
      <c r="AE124" s="64">
        <f t="shared" si="33"/>
        <v>86</v>
      </c>
      <c r="AF124" s="64">
        <f t="shared" si="33"/>
        <v>90</v>
      </c>
      <c r="AG124" s="64">
        <f t="shared" si="33"/>
        <v>89.5</v>
      </c>
      <c r="AH124" s="64">
        <f t="shared" si="33"/>
        <v>85</v>
      </c>
      <c r="AI124" s="64">
        <f t="shared" si="33"/>
        <v>94</v>
      </c>
      <c r="AJ124" s="64">
        <f t="shared" si="33"/>
        <v>94</v>
      </c>
      <c r="AK124" s="64">
        <f t="shared" si="33"/>
        <v>77</v>
      </c>
      <c r="AL124" s="64">
        <f t="shared" si="33"/>
        <v>90.5</v>
      </c>
      <c r="AM124" s="64">
        <f t="shared" si="33"/>
        <v>84.5</v>
      </c>
      <c r="AN124" s="64">
        <f t="shared" si="33"/>
        <v>86.5</v>
      </c>
      <c r="AO124" s="64">
        <f t="shared" si="33"/>
        <v>89.5</v>
      </c>
      <c r="AP124" s="64">
        <f t="shared" si="33"/>
        <v>94</v>
      </c>
      <c r="AQ124" s="64">
        <f t="shared" si="33"/>
        <v>94</v>
      </c>
      <c r="AR124" s="64">
        <f t="shared" si="33"/>
        <v>83.5</v>
      </c>
      <c r="AS124" s="64">
        <f t="shared" si="33"/>
        <v>86</v>
      </c>
      <c r="AT124" s="64">
        <f t="shared" si="33"/>
        <v>84.5</v>
      </c>
      <c r="AU124" s="64">
        <f t="shared" si="33"/>
        <v>88</v>
      </c>
      <c r="AV124" s="64">
        <f t="shared" si="33"/>
        <v>82.5</v>
      </c>
      <c r="AW124" s="64">
        <f t="shared" si="33"/>
        <v>94</v>
      </c>
      <c r="AX124" s="64">
        <f t="shared" si="33"/>
        <v>94</v>
      </c>
      <c r="AY124" s="64">
        <f t="shared" si="33"/>
        <v>89</v>
      </c>
      <c r="AZ124" s="64">
        <f t="shared" si="33"/>
        <v>89.5</v>
      </c>
      <c r="BA124" s="64">
        <f t="shared" si="33"/>
        <v>94</v>
      </c>
      <c r="BB124" s="64">
        <f t="shared" si="33"/>
        <v>94</v>
      </c>
      <c r="BC124" s="64">
        <f t="shared" si="33"/>
        <v>88</v>
      </c>
      <c r="BD124" s="64">
        <f t="shared" si="33"/>
        <v>94</v>
      </c>
      <c r="BE124" s="64">
        <f t="shared" si="33"/>
        <v>19</v>
      </c>
      <c r="BF124" s="45">
        <f>MAX(AA124:BE124)</f>
        <v>95</v>
      </c>
      <c r="BH124" s="55"/>
      <c r="BS124" s="11"/>
    </row>
    <row r="125" spans="1:71" x14ac:dyDescent="0.3">
      <c r="A125" s="65" t="s">
        <v>57</v>
      </c>
      <c r="C125" s="66" t="s">
        <v>58</v>
      </c>
      <c r="D125" s="66"/>
      <c r="E125" s="67" t="s">
        <v>59</v>
      </c>
      <c r="F125" s="68" t="s">
        <v>60</v>
      </c>
      <c r="G125" s="68" t="s">
        <v>61</v>
      </c>
      <c r="H125" s="69"/>
      <c r="I125" s="52"/>
      <c r="J125" s="52"/>
      <c r="K125" s="70"/>
      <c r="L125" s="71"/>
      <c r="M125" s="61"/>
      <c r="N125" s="72"/>
      <c r="O125" s="284" t="s">
        <v>62</v>
      </c>
      <c r="P125" s="285"/>
      <c r="Q125" s="286"/>
      <c r="R125" s="277" t="s">
        <v>27</v>
      </c>
      <c r="S125" s="278"/>
      <c r="T125" s="278"/>
      <c r="U125" s="278"/>
      <c r="V125" s="278"/>
      <c r="W125" s="279"/>
      <c r="X125" s="221"/>
      <c r="Y125" s="221"/>
      <c r="Z125" s="221"/>
      <c r="AA125" s="74" t="e">
        <f t="shared" ref="AA125:BE127" si="34">AA133+AA142+AA146+AA154+AA137+AA150+AA158</f>
        <v>#VALUE!</v>
      </c>
      <c r="AB125" s="74" t="e">
        <f t="shared" si="34"/>
        <v>#VALUE!</v>
      </c>
      <c r="AC125" s="74" t="e">
        <f t="shared" si="34"/>
        <v>#VALUE!</v>
      </c>
      <c r="AD125" s="74" t="e">
        <f t="shared" si="34"/>
        <v>#VALUE!</v>
      </c>
      <c r="AE125" s="74" t="e">
        <f t="shared" si="34"/>
        <v>#VALUE!</v>
      </c>
      <c r="AF125" s="74" t="e">
        <f t="shared" si="34"/>
        <v>#VALUE!</v>
      </c>
      <c r="AG125" s="74" t="e">
        <f t="shared" si="34"/>
        <v>#VALUE!</v>
      </c>
      <c r="AH125" s="74" t="e">
        <f t="shared" si="34"/>
        <v>#VALUE!</v>
      </c>
      <c r="AI125" s="74" t="e">
        <f t="shared" si="34"/>
        <v>#VALUE!</v>
      </c>
      <c r="AJ125" s="74" t="e">
        <f t="shared" si="34"/>
        <v>#VALUE!</v>
      </c>
      <c r="AK125" s="74" t="e">
        <f t="shared" si="34"/>
        <v>#VALUE!</v>
      </c>
      <c r="AL125" s="74" t="e">
        <f t="shared" si="34"/>
        <v>#VALUE!</v>
      </c>
      <c r="AM125" s="74" t="e">
        <f t="shared" si="34"/>
        <v>#VALUE!</v>
      </c>
      <c r="AN125" s="74" t="e">
        <f t="shared" si="34"/>
        <v>#VALUE!</v>
      </c>
      <c r="AO125" s="74" t="e">
        <f t="shared" si="34"/>
        <v>#VALUE!</v>
      </c>
      <c r="AP125" s="74" t="e">
        <f t="shared" si="34"/>
        <v>#VALUE!</v>
      </c>
      <c r="AQ125" s="74" t="e">
        <f t="shared" si="34"/>
        <v>#VALUE!</v>
      </c>
      <c r="AR125" s="74" t="e">
        <f t="shared" si="34"/>
        <v>#VALUE!</v>
      </c>
      <c r="AS125" s="74" t="e">
        <f t="shared" si="34"/>
        <v>#VALUE!</v>
      </c>
      <c r="AT125" s="74" t="e">
        <f t="shared" si="34"/>
        <v>#VALUE!</v>
      </c>
      <c r="AU125" s="74" t="e">
        <f t="shared" si="34"/>
        <v>#VALUE!</v>
      </c>
      <c r="AV125" s="74" t="e">
        <f t="shared" si="34"/>
        <v>#VALUE!</v>
      </c>
      <c r="AW125" s="74" t="e">
        <f t="shared" si="34"/>
        <v>#VALUE!</v>
      </c>
      <c r="AX125" s="74" t="e">
        <f t="shared" si="34"/>
        <v>#VALUE!</v>
      </c>
      <c r="AY125" s="74" t="e">
        <f t="shared" si="34"/>
        <v>#VALUE!</v>
      </c>
      <c r="AZ125" s="74" t="e">
        <f t="shared" si="34"/>
        <v>#VALUE!</v>
      </c>
      <c r="BA125" s="74" t="e">
        <f t="shared" si="34"/>
        <v>#VALUE!</v>
      </c>
      <c r="BB125" s="74" t="e">
        <f t="shared" si="34"/>
        <v>#VALUE!</v>
      </c>
      <c r="BC125" s="74" t="e">
        <f t="shared" si="34"/>
        <v>#VALUE!</v>
      </c>
      <c r="BD125" s="74" t="e">
        <f t="shared" si="34"/>
        <v>#VALUE!</v>
      </c>
      <c r="BE125" s="74" t="e">
        <f t="shared" si="34"/>
        <v>#VALUE!</v>
      </c>
      <c r="BF125" s="75" t="e">
        <f>MAX(AA125:BE125)</f>
        <v>#VALUE!</v>
      </c>
      <c r="BH125" s="55"/>
      <c r="BS125" s="11"/>
    </row>
    <row r="126" spans="1:71" x14ac:dyDescent="0.3">
      <c r="A126" s="76" t="s">
        <v>63</v>
      </c>
      <c r="C126" s="76" t="s">
        <v>15</v>
      </c>
      <c r="D126" s="76"/>
      <c r="E126" s="77" t="s">
        <v>30</v>
      </c>
      <c r="F126" s="77"/>
      <c r="G126" s="77"/>
      <c r="H126" s="69">
        <v>1</v>
      </c>
      <c r="I126" s="52"/>
      <c r="J126" s="52"/>
      <c r="K126" s="70"/>
      <c r="L126" s="71"/>
      <c r="M126" s="61"/>
      <c r="N126" s="72"/>
      <c r="O126" s="287"/>
      <c r="P126" s="288"/>
      <c r="Q126" s="289"/>
      <c r="R126" s="277" t="s">
        <v>64</v>
      </c>
      <c r="S126" s="278"/>
      <c r="T126" s="278"/>
      <c r="U126" s="278"/>
      <c r="V126" s="278"/>
      <c r="W126" s="279"/>
      <c r="X126" s="221"/>
      <c r="Y126" s="221"/>
      <c r="Z126" s="221"/>
      <c r="AA126" s="64" t="e">
        <f t="shared" si="34"/>
        <v>#VALUE!</v>
      </c>
      <c r="AB126" s="64" t="e">
        <f t="shared" si="34"/>
        <v>#VALUE!</v>
      </c>
      <c r="AC126" s="64" t="e">
        <f t="shared" si="34"/>
        <v>#VALUE!</v>
      </c>
      <c r="AD126" s="64" t="e">
        <f t="shared" si="34"/>
        <v>#VALUE!</v>
      </c>
      <c r="AE126" s="64" t="e">
        <f t="shared" si="34"/>
        <v>#VALUE!</v>
      </c>
      <c r="AF126" s="64" t="e">
        <f t="shared" si="34"/>
        <v>#VALUE!</v>
      </c>
      <c r="AG126" s="64" t="e">
        <f t="shared" si="34"/>
        <v>#VALUE!</v>
      </c>
      <c r="AH126" s="64" t="e">
        <f t="shared" si="34"/>
        <v>#VALUE!</v>
      </c>
      <c r="AI126" s="64" t="e">
        <f t="shared" si="34"/>
        <v>#VALUE!</v>
      </c>
      <c r="AJ126" s="64" t="e">
        <f t="shared" si="34"/>
        <v>#VALUE!</v>
      </c>
      <c r="AK126" s="64" t="e">
        <f t="shared" si="34"/>
        <v>#VALUE!</v>
      </c>
      <c r="AL126" s="64" t="e">
        <f t="shared" si="34"/>
        <v>#VALUE!</v>
      </c>
      <c r="AM126" s="64" t="e">
        <f t="shared" si="34"/>
        <v>#VALUE!</v>
      </c>
      <c r="AN126" s="64" t="e">
        <f t="shared" si="34"/>
        <v>#VALUE!</v>
      </c>
      <c r="AO126" s="64" t="e">
        <f t="shared" si="34"/>
        <v>#VALUE!</v>
      </c>
      <c r="AP126" s="64" t="e">
        <f t="shared" si="34"/>
        <v>#VALUE!</v>
      </c>
      <c r="AQ126" s="64" t="e">
        <f t="shared" si="34"/>
        <v>#VALUE!</v>
      </c>
      <c r="AR126" s="64" t="e">
        <f t="shared" si="34"/>
        <v>#VALUE!</v>
      </c>
      <c r="AS126" s="64" t="e">
        <f t="shared" si="34"/>
        <v>#VALUE!</v>
      </c>
      <c r="AT126" s="64" t="e">
        <f t="shared" si="34"/>
        <v>#VALUE!</v>
      </c>
      <c r="AU126" s="64" t="e">
        <f t="shared" si="34"/>
        <v>#VALUE!</v>
      </c>
      <c r="AV126" s="64" t="e">
        <f t="shared" si="34"/>
        <v>#VALUE!</v>
      </c>
      <c r="AW126" s="64" t="e">
        <f t="shared" si="34"/>
        <v>#VALUE!</v>
      </c>
      <c r="AX126" s="64" t="e">
        <f t="shared" si="34"/>
        <v>#VALUE!</v>
      </c>
      <c r="AY126" s="64" t="e">
        <f t="shared" si="34"/>
        <v>#VALUE!</v>
      </c>
      <c r="AZ126" s="64" t="e">
        <f t="shared" si="34"/>
        <v>#VALUE!</v>
      </c>
      <c r="BA126" s="64" t="e">
        <f t="shared" si="34"/>
        <v>#VALUE!</v>
      </c>
      <c r="BB126" s="64" t="e">
        <f t="shared" si="34"/>
        <v>#VALUE!</v>
      </c>
      <c r="BC126" s="64" t="e">
        <f t="shared" si="34"/>
        <v>#VALUE!</v>
      </c>
      <c r="BD126" s="64" t="e">
        <f t="shared" si="34"/>
        <v>#VALUE!</v>
      </c>
      <c r="BE126" s="64" t="e">
        <f t="shared" si="34"/>
        <v>#VALUE!</v>
      </c>
      <c r="BF126" s="45" t="e">
        <f>MAX(AA126:BE126)</f>
        <v>#VALUE!</v>
      </c>
      <c r="BH126" s="55"/>
      <c r="BS126" s="11"/>
    </row>
    <row r="127" spans="1:71" x14ac:dyDescent="0.3">
      <c r="A127" s="76" t="s">
        <v>63</v>
      </c>
      <c r="C127" s="76" t="s">
        <v>65</v>
      </c>
      <c r="D127" s="76"/>
      <c r="E127" s="77" t="s">
        <v>34</v>
      </c>
      <c r="F127" s="77"/>
      <c r="G127" s="77"/>
      <c r="H127" s="69">
        <v>0.5</v>
      </c>
      <c r="I127" s="52"/>
      <c r="J127" s="52"/>
      <c r="K127" s="70"/>
      <c r="L127" s="71"/>
      <c r="M127" s="61"/>
      <c r="N127" s="72"/>
      <c r="O127" s="287"/>
      <c r="P127" s="288"/>
      <c r="Q127" s="289"/>
      <c r="R127" s="277" t="s">
        <v>66</v>
      </c>
      <c r="S127" s="278"/>
      <c r="T127" s="278"/>
      <c r="U127" s="278"/>
      <c r="V127" s="278"/>
      <c r="W127" s="279"/>
      <c r="X127" s="221"/>
      <c r="Y127" s="221"/>
      <c r="Z127" s="221"/>
      <c r="AA127" s="64" t="e">
        <f t="shared" si="34"/>
        <v>#VALUE!</v>
      </c>
      <c r="AB127" s="64" t="e">
        <f t="shared" si="34"/>
        <v>#VALUE!</v>
      </c>
      <c r="AC127" s="64" t="e">
        <f t="shared" si="34"/>
        <v>#VALUE!</v>
      </c>
      <c r="AD127" s="64" t="e">
        <f t="shared" si="34"/>
        <v>#VALUE!</v>
      </c>
      <c r="AE127" s="64" t="e">
        <f t="shared" si="34"/>
        <v>#VALUE!</v>
      </c>
      <c r="AF127" s="64" t="e">
        <f t="shared" si="34"/>
        <v>#VALUE!</v>
      </c>
      <c r="AG127" s="64" t="e">
        <f t="shared" si="34"/>
        <v>#VALUE!</v>
      </c>
      <c r="AH127" s="64" t="e">
        <f t="shared" si="34"/>
        <v>#VALUE!</v>
      </c>
      <c r="AI127" s="64" t="e">
        <f t="shared" si="34"/>
        <v>#VALUE!</v>
      </c>
      <c r="AJ127" s="64" t="e">
        <f t="shared" si="34"/>
        <v>#VALUE!</v>
      </c>
      <c r="AK127" s="64" t="e">
        <f t="shared" si="34"/>
        <v>#VALUE!</v>
      </c>
      <c r="AL127" s="64" t="e">
        <f t="shared" si="34"/>
        <v>#VALUE!</v>
      </c>
      <c r="AM127" s="64" t="e">
        <f t="shared" si="34"/>
        <v>#VALUE!</v>
      </c>
      <c r="AN127" s="64" t="e">
        <f t="shared" si="34"/>
        <v>#VALUE!</v>
      </c>
      <c r="AO127" s="64" t="e">
        <f t="shared" si="34"/>
        <v>#VALUE!</v>
      </c>
      <c r="AP127" s="64" t="e">
        <f t="shared" si="34"/>
        <v>#VALUE!</v>
      </c>
      <c r="AQ127" s="64" t="e">
        <f t="shared" si="34"/>
        <v>#VALUE!</v>
      </c>
      <c r="AR127" s="64" t="e">
        <f t="shared" si="34"/>
        <v>#VALUE!</v>
      </c>
      <c r="AS127" s="64" t="e">
        <f t="shared" si="34"/>
        <v>#VALUE!</v>
      </c>
      <c r="AT127" s="64" t="e">
        <f t="shared" si="34"/>
        <v>#VALUE!</v>
      </c>
      <c r="AU127" s="64" t="e">
        <f t="shared" si="34"/>
        <v>#VALUE!</v>
      </c>
      <c r="AV127" s="64" t="e">
        <f t="shared" si="34"/>
        <v>#VALUE!</v>
      </c>
      <c r="AW127" s="64" t="e">
        <f t="shared" si="34"/>
        <v>#VALUE!</v>
      </c>
      <c r="AX127" s="64" t="e">
        <f t="shared" si="34"/>
        <v>#VALUE!</v>
      </c>
      <c r="AY127" s="64" t="e">
        <f t="shared" si="34"/>
        <v>#VALUE!</v>
      </c>
      <c r="AZ127" s="64" t="e">
        <f t="shared" si="34"/>
        <v>#VALUE!</v>
      </c>
      <c r="BA127" s="64" t="e">
        <f t="shared" si="34"/>
        <v>#VALUE!</v>
      </c>
      <c r="BB127" s="64" t="e">
        <f t="shared" si="34"/>
        <v>#VALUE!</v>
      </c>
      <c r="BC127" s="64" t="e">
        <f t="shared" si="34"/>
        <v>#VALUE!</v>
      </c>
      <c r="BD127" s="64" t="e">
        <f t="shared" si="34"/>
        <v>#VALUE!</v>
      </c>
      <c r="BE127" s="64" t="e">
        <f t="shared" si="34"/>
        <v>#VALUE!</v>
      </c>
      <c r="BF127" s="45" t="e">
        <f>MAX(AA127:BE127)</f>
        <v>#VALUE!</v>
      </c>
      <c r="BH127" s="55"/>
      <c r="BS127" s="11"/>
    </row>
    <row r="128" spans="1:71" x14ac:dyDescent="0.3">
      <c r="A128" s="76" t="s">
        <v>67</v>
      </c>
      <c r="C128" s="76" t="s">
        <v>15</v>
      </c>
      <c r="D128" s="76"/>
      <c r="E128" s="77" t="s">
        <v>68</v>
      </c>
      <c r="F128" s="77"/>
      <c r="G128" s="77"/>
      <c r="H128" s="69">
        <v>1</v>
      </c>
      <c r="I128" s="52"/>
      <c r="J128" s="52"/>
      <c r="K128" s="70"/>
      <c r="L128" s="71"/>
      <c r="M128" s="61"/>
      <c r="N128" s="72"/>
      <c r="O128" s="287"/>
      <c r="P128" s="288"/>
      <c r="Q128" s="289"/>
      <c r="R128" s="277" t="s">
        <v>69</v>
      </c>
      <c r="S128" s="278"/>
      <c r="T128" s="278"/>
      <c r="U128" s="278"/>
      <c r="V128" s="278"/>
      <c r="W128" s="279"/>
      <c r="X128" s="221"/>
      <c r="Y128" s="221"/>
      <c r="Z128" s="221"/>
      <c r="AA128" s="64">
        <f t="shared" ref="AA128:BE128" si="35">AA132+AA149+AA153</f>
        <v>74.5</v>
      </c>
      <c r="AB128" s="64">
        <f t="shared" si="35"/>
        <v>14</v>
      </c>
      <c r="AC128" s="64">
        <f t="shared" si="35"/>
        <v>6</v>
      </c>
      <c r="AD128" s="64">
        <f t="shared" si="35"/>
        <v>85.5</v>
      </c>
      <c r="AE128" s="64">
        <f t="shared" si="35"/>
        <v>83</v>
      </c>
      <c r="AF128" s="64">
        <f t="shared" si="35"/>
        <v>85</v>
      </c>
      <c r="AG128" s="64">
        <f t="shared" si="35"/>
        <v>83.5</v>
      </c>
      <c r="AH128" s="64">
        <f t="shared" si="35"/>
        <v>79</v>
      </c>
      <c r="AI128" s="64">
        <f t="shared" si="35"/>
        <v>5</v>
      </c>
      <c r="AJ128" s="64">
        <f t="shared" si="35"/>
        <v>3</v>
      </c>
      <c r="AK128" s="64">
        <f t="shared" si="35"/>
        <v>71</v>
      </c>
      <c r="AL128" s="64">
        <f t="shared" si="35"/>
        <v>87.5</v>
      </c>
      <c r="AM128" s="64">
        <f t="shared" si="35"/>
        <v>80.5</v>
      </c>
      <c r="AN128" s="64">
        <f t="shared" si="35"/>
        <v>80.5</v>
      </c>
      <c r="AO128" s="64">
        <f t="shared" si="35"/>
        <v>84.5</v>
      </c>
      <c r="AP128" s="64">
        <f t="shared" si="35"/>
        <v>10</v>
      </c>
      <c r="AQ128" s="64">
        <f t="shared" si="35"/>
        <v>3</v>
      </c>
      <c r="AR128" s="64">
        <f t="shared" si="35"/>
        <v>80.5</v>
      </c>
      <c r="AS128" s="64">
        <f t="shared" si="35"/>
        <v>82</v>
      </c>
      <c r="AT128" s="64">
        <f t="shared" si="35"/>
        <v>81.5</v>
      </c>
      <c r="AU128" s="64">
        <f t="shared" si="35"/>
        <v>84</v>
      </c>
      <c r="AV128" s="64">
        <f t="shared" si="35"/>
        <v>79.5</v>
      </c>
      <c r="AW128" s="64">
        <f t="shared" si="35"/>
        <v>15</v>
      </c>
      <c r="AX128" s="64">
        <f t="shared" si="35"/>
        <v>3</v>
      </c>
      <c r="AY128" s="64">
        <f t="shared" si="35"/>
        <v>74</v>
      </c>
      <c r="AZ128" s="64">
        <f t="shared" si="35"/>
        <v>56.5</v>
      </c>
      <c r="BA128" s="64">
        <f t="shared" si="35"/>
        <v>10</v>
      </c>
      <c r="BB128" s="64">
        <f t="shared" si="35"/>
        <v>10</v>
      </c>
      <c r="BC128" s="64">
        <f t="shared" si="35"/>
        <v>59</v>
      </c>
      <c r="BD128" s="64">
        <f t="shared" si="35"/>
        <v>6</v>
      </c>
      <c r="BE128" s="64">
        <f t="shared" si="35"/>
        <v>0</v>
      </c>
      <c r="BF128" s="45">
        <f t="shared" ref="BF128:BF139" si="36">SUM(AA128:BE128)</f>
        <v>1576.5</v>
      </c>
      <c r="BG128" s="78">
        <f>BF128-N121</f>
        <v>-338.5</v>
      </c>
      <c r="BH128" s="55"/>
      <c r="BS128" s="11"/>
    </row>
    <row r="129" spans="1:71" x14ac:dyDescent="0.3">
      <c r="A129" s="76" t="s">
        <v>70</v>
      </c>
      <c r="C129" s="76" t="s">
        <v>15</v>
      </c>
      <c r="D129" s="76"/>
      <c r="E129" s="77" t="s">
        <v>71</v>
      </c>
      <c r="F129" s="77"/>
      <c r="G129" s="77"/>
      <c r="H129" s="69">
        <v>1</v>
      </c>
      <c r="I129" s="52"/>
      <c r="J129" s="52"/>
      <c r="K129" s="70"/>
      <c r="L129" s="71"/>
      <c r="M129" s="61"/>
      <c r="N129" s="72"/>
      <c r="O129" s="287"/>
      <c r="P129" s="288"/>
      <c r="Q129" s="289"/>
      <c r="R129" s="277" t="s">
        <v>72</v>
      </c>
      <c r="S129" s="278"/>
      <c r="T129" s="278"/>
      <c r="U129" s="278"/>
      <c r="V129" s="278"/>
      <c r="W129" s="279"/>
      <c r="X129" s="221"/>
      <c r="Y129" s="221"/>
      <c r="Z129" s="221"/>
      <c r="AA129" s="74" t="e">
        <f t="shared" ref="AA129:BE129" si="37">AA130+(AA131/2)</f>
        <v>#VALUE!</v>
      </c>
      <c r="AB129" s="74" t="e">
        <f t="shared" si="37"/>
        <v>#VALUE!</v>
      </c>
      <c r="AC129" s="74" t="e">
        <f t="shared" si="37"/>
        <v>#VALUE!</v>
      </c>
      <c r="AD129" s="74" t="e">
        <f t="shared" si="37"/>
        <v>#VALUE!</v>
      </c>
      <c r="AE129" s="74" t="e">
        <f t="shared" si="37"/>
        <v>#VALUE!</v>
      </c>
      <c r="AF129" s="74" t="e">
        <f t="shared" si="37"/>
        <v>#VALUE!</v>
      </c>
      <c r="AG129" s="74" t="e">
        <f t="shared" si="37"/>
        <v>#VALUE!</v>
      </c>
      <c r="AH129" s="74" t="e">
        <f t="shared" si="37"/>
        <v>#VALUE!</v>
      </c>
      <c r="AI129" s="74" t="e">
        <f t="shared" si="37"/>
        <v>#VALUE!</v>
      </c>
      <c r="AJ129" s="74" t="e">
        <f t="shared" si="37"/>
        <v>#VALUE!</v>
      </c>
      <c r="AK129" s="74" t="e">
        <f t="shared" si="37"/>
        <v>#VALUE!</v>
      </c>
      <c r="AL129" s="74" t="e">
        <f t="shared" si="37"/>
        <v>#VALUE!</v>
      </c>
      <c r="AM129" s="74" t="e">
        <f t="shared" si="37"/>
        <v>#VALUE!</v>
      </c>
      <c r="AN129" s="74" t="e">
        <f t="shared" si="37"/>
        <v>#VALUE!</v>
      </c>
      <c r="AO129" s="74" t="e">
        <f t="shared" si="37"/>
        <v>#VALUE!</v>
      </c>
      <c r="AP129" s="74" t="e">
        <f t="shared" si="37"/>
        <v>#VALUE!</v>
      </c>
      <c r="AQ129" s="74" t="e">
        <f t="shared" si="37"/>
        <v>#VALUE!</v>
      </c>
      <c r="AR129" s="74" t="e">
        <f t="shared" si="37"/>
        <v>#VALUE!</v>
      </c>
      <c r="AS129" s="74" t="e">
        <f t="shared" si="37"/>
        <v>#VALUE!</v>
      </c>
      <c r="AT129" s="74" t="e">
        <f t="shared" si="37"/>
        <v>#VALUE!</v>
      </c>
      <c r="AU129" s="74" t="e">
        <f t="shared" si="37"/>
        <v>#VALUE!</v>
      </c>
      <c r="AV129" s="74" t="e">
        <f t="shared" si="37"/>
        <v>#VALUE!</v>
      </c>
      <c r="AW129" s="74" t="e">
        <f t="shared" si="37"/>
        <v>#VALUE!</v>
      </c>
      <c r="AX129" s="74" t="e">
        <f t="shared" si="37"/>
        <v>#VALUE!</v>
      </c>
      <c r="AY129" s="74" t="e">
        <f t="shared" si="37"/>
        <v>#VALUE!</v>
      </c>
      <c r="AZ129" s="74" t="e">
        <f t="shared" si="37"/>
        <v>#VALUE!</v>
      </c>
      <c r="BA129" s="74" t="e">
        <f t="shared" si="37"/>
        <v>#VALUE!</v>
      </c>
      <c r="BB129" s="74" t="e">
        <f t="shared" si="37"/>
        <v>#VALUE!</v>
      </c>
      <c r="BC129" s="74" t="e">
        <f t="shared" si="37"/>
        <v>#VALUE!</v>
      </c>
      <c r="BD129" s="74" t="e">
        <f t="shared" si="37"/>
        <v>#VALUE!</v>
      </c>
      <c r="BE129" s="74" t="e">
        <f t="shared" si="37"/>
        <v>#VALUE!</v>
      </c>
      <c r="BF129" s="75" t="e">
        <f t="shared" si="36"/>
        <v>#VALUE!</v>
      </c>
      <c r="BH129" s="55"/>
      <c r="BS129" s="11"/>
    </row>
    <row r="130" spans="1:71" x14ac:dyDescent="0.3">
      <c r="A130" s="76" t="s">
        <v>73</v>
      </c>
      <c r="C130" s="76" t="s">
        <v>15</v>
      </c>
      <c r="D130" s="76"/>
      <c r="E130" s="77" t="s">
        <v>23</v>
      </c>
      <c r="F130" s="77"/>
      <c r="G130" s="77"/>
      <c r="H130" s="69">
        <v>1</v>
      </c>
      <c r="I130" s="52"/>
      <c r="J130" s="52"/>
      <c r="K130" s="70"/>
      <c r="L130" s="71"/>
      <c r="M130" s="61"/>
      <c r="N130" s="72"/>
      <c r="O130" s="287"/>
      <c r="P130" s="288"/>
      <c r="Q130" s="289"/>
      <c r="R130" s="277" t="s">
        <v>74</v>
      </c>
      <c r="S130" s="278"/>
      <c r="T130" s="278"/>
      <c r="U130" s="278"/>
      <c r="V130" s="278"/>
      <c r="W130" s="279"/>
      <c r="X130" s="221"/>
      <c r="Y130" s="221"/>
      <c r="Z130" s="221"/>
      <c r="AA130" s="64" t="e">
        <f t="shared" ref="AA130:BE131" si="38">AA134+AA151+AA155</f>
        <v>#VALUE!</v>
      </c>
      <c r="AB130" s="64" t="e">
        <f t="shared" si="38"/>
        <v>#VALUE!</v>
      </c>
      <c r="AC130" s="64" t="e">
        <f t="shared" si="38"/>
        <v>#VALUE!</v>
      </c>
      <c r="AD130" s="64" t="e">
        <f t="shared" si="38"/>
        <v>#VALUE!</v>
      </c>
      <c r="AE130" s="64" t="e">
        <f t="shared" si="38"/>
        <v>#VALUE!</v>
      </c>
      <c r="AF130" s="64" t="e">
        <f t="shared" si="38"/>
        <v>#VALUE!</v>
      </c>
      <c r="AG130" s="64" t="e">
        <f t="shared" si="38"/>
        <v>#VALUE!</v>
      </c>
      <c r="AH130" s="64" t="e">
        <f t="shared" si="38"/>
        <v>#VALUE!</v>
      </c>
      <c r="AI130" s="64" t="e">
        <f t="shared" si="38"/>
        <v>#VALUE!</v>
      </c>
      <c r="AJ130" s="64" t="e">
        <f t="shared" si="38"/>
        <v>#VALUE!</v>
      </c>
      <c r="AK130" s="64" t="e">
        <f t="shared" si="38"/>
        <v>#VALUE!</v>
      </c>
      <c r="AL130" s="64" t="e">
        <f t="shared" si="38"/>
        <v>#VALUE!</v>
      </c>
      <c r="AM130" s="64" t="e">
        <f t="shared" si="38"/>
        <v>#VALUE!</v>
      </c>
      <c r="AN130" s="64" t="e">
        <f t="shared" si="38"/>
        <v>#VALUE!</v>
      </c>
      <c r="AO130" s="64" t="e">
        <f t="shared" si="38"/>
        <v>#VALUE!</v>
      </c>
      <c r="AP130" s="64" t="e">
        <f t="shared" si="38"/>
        <v>#VALUE!</v>
      </c>
      <c r="AQ130" s="64" t="e">
        <f t="shared" si="38"/>
        <v>#VALUE!</v>
      </c>
      <c r="AR130" s="64" t="e">
        <f t="shared" si="38"/>
        <v>#VALUE!</v>
      </c>
      <c r="AS130" s="64" t="e">
        <f t="shared" si="38"/>
        <v>#VALUE!</v>
      </c>
      <c r="AT130" s="64" t="e">
        <f t="shared" si="38"/>
        <v>#VALUE!</v>
      </c>
      <c r="AU130" s="64" t="e">
        <f t="shared" si="38"/>
        <v>#VALUE!</v>
      </c>
      <c r="AV130" s="64" t="e">
        <f t="shared" si="38"/>
        <v>#VALUE!</v>
      </c>
      <c r="AW130" s="64" t="e">
        <f t="shared" si="38"/>
        <v>#VALUE!</v>
      </c>
      <c r="AX130" s="64" t="e">
        <f t="shared" si="38"/>
        <v>#VALUE!</v>
      </c>
      <c r="AY130" s="64" t="e">
        <f t="shared" si="38"/>
        <v>#VALUE!</v>
      </c>
      <c r="AZ130" s="64" t="e">
        <f t="shared" si="38"/>
        <v>#VALUE!</v>
      </c>
      <c r="BA130" s="64" t="e">
        <f t="shared" si="38"/>
        <v>#VALUE!</v>
      </c>
      <c r="BB130" s="64" t="e">
        <f t="shared" si="38"/>
        <v>#VALUE!</v>
      </c>
      <c r="BC130" s="64" t="e">
        <f t="shared" si="38"/>
        <v>#VALUE!</v>
      </c>
      <c r="BD130" s="64" t="e">
        <f t="shared" si="38"/>
        <v>#VALUE!</v>
      </c>
      <c r="BE130" s="64" t="e">
        <f t="shared" si="38"/>
        <v>#VALUE!</v>
      </c>
      <c r="BF130" s="45" t="e">
        <f t="shared" si="36"/>
        <v>#VALUE!</v>
      </c>
      <c r="BH130" s="55"/>
      <c r="BS130" s="11"/>
    </row>
    <row r="131" spans="1:71" x14ac:dyDescent="0.3">
      <c r="A131" s="76" t="s">
        <v>75</v>
      </c>
      <c r="C131" s="76" t="s">
        <v>15</v>
      </c>
      <c r="D131" s="76"/>
      <c r="E131" s="77" t="s">
        <v>32</v>
      </c>
      <c r="F131" s="77"/>
      <c r="G131" s="77"/>
      <c r="H131" s="69">
        <v>1</v>
      </c>
      <c r="I131" s="52"/>
      <c r="J131" s="52"/>
      <c r="K131" s="70"/>
      <c r="L131" s="71"/>
      <c r="M131" s="61"/>
      <c r="N131" s="72"/>
      <c r="O131" s="287"/>
      <c r="P131" s="288"/>
      <c r="Q131" s="289"/>
      <c r="R131" s="277" t="s">
        <v>76</v>
      </c>
      <c r="S131" s="278"/>
      <c r="T131" s="278"/>
      <c r="U131" s="278"/>
      <c r="V131" s="278"/>
      <c r="W131" s="279"/>
      <c r="X131" s="221"/>
      <c r="Y131" s="221"/>
      <c r="Z131" s="221"/>
      <c r="AA131" s="64" t="e">
        <f t="shared" si="38"/>
        <v>#VALUE!</v>
      </c>
      <c r="AB131" s="64" t="e">
        <f t="shared" si="38"/>
        <v>#VALUE!</v>
      </c>
      <c r="AC131" s="64" t="e">
        <f t="shared" si="38"/>
        <v>#VALUE!</v>
      </c>
      <c r="AD131" s="64" t="e">
        <f t="shared" si="38"/>
        <v>#VALUE!</v>
      </c>
      <c r="AE131" s="64" t="e">
        <f t="shared" si="38"/>
        <v>#VALUE!</v>
      </c>
      <c r="AF131" s="64" t="e">
        <f t="shared" si="38"/>
        <v>#VALUE!</v>
      </c>
      <c r="AG131" s="64" t="e">
        <f t="shared" si="38"/>
        <v>#VALUE!</v>
      </c>
      <c r="AH131" s="64" t="e">
        <f t="shared" si="38"/>
        <v>#VALUE!</v>
      </c>
      <c r="AI131" s="64" t="e">
        <f t="shared" si="38"/>
        <v>#VALUE!</v>
      </c>
      <c r="AJ131" s="64" t="e">
        <f t="shared" si="38"/>
        <v>#VALUE!</v>
      </c>
      <c r="AK131" s="64" t="e">
        <f t="shared" si="38"/>
        <v>#VALUE!</v>
      </c>
      <c r="AL131" s="64" t="e">
        <f t="shared" si="38"/>
        <v>#VALUE!</v>
      </c>
      <c r="AM131" s="64" t="e">
        <f t="shared" si="38"/>
        <v>#VALUE!</v>
      </c>
      <c r="AN131" s="64" t="e">
        <f t="shared" si="38"/>
        <v>#VALUE!</v>
      </c>
      <c r="AO131" s="64" t="e">
        <f t="shared" si="38"/>
        <v>#VALUE!</v>
      </c>
      <c r="AP131" s="64" t="e">
        <f t="shared" si="38"/>
        <v>#VALUE!</v>
      </c>
      <c r="AQ131" s="64" t="e">
        <f t="shared" si="38"/>
        <v>#VALUE!</v>
      </c>
      <c r="AR131" s="64" t="e">
        <f t="shared" si="38"/>
        <v>#VALUE!</v>
      </c>
      <c r="AS131" s="64" t="e">
        <f t="shared" si="38"/>
        <v>#VALUE!</v>
      </c>
      <c r="AT131" s="64" t="e">
        <f t="shared" si="38"/>
        <v>#VALUE!</v>
      </c>
      <c r="AU131" s="64" t="e">
        <f t="shared" si="38"/>
        <v>#VALUE!</v>
      </c>
      <c r="AV131" s="64" t="e">
        <f t="shared" si="38"/>
        <v>#VALUE!</v>
      </c>
      <c r="AW131" s="64" t="e">
        <f t="shared" si="38"/>
        <v>#VALUE!</v>
      </c>
      <c r="AX131" s="64" t="e">
        <f t="shared" si="38"/>
        <v>#VALUE!</v>
      </c>
      <c r="AY131" s="64" t="e">
        <f t="shared" si="38"/>
        <v>#VALUE!</v>
      </c>
      <c r="AZ131" s="64" t="e">
        <f t="shared" si="38"/>
        <v>#VALUE!</v>
      </c>
      <c r="BA131" s="64" t="e">
        <f t="shared" si="38"/>
        <v>#VALUE!</v>
      </c>
      <c r="BB131" s="64" t="e">
        <f t="shared" si="38"/>
        <v>#VALUE!</v>
      </c>
      <c r="BC131" s="64" t="e">
        <f t="shared" si="38"/>
        <v>#VALUE!</v>
      </c>
      <c r="BD131" s="64" t="e">
        <f t="shared" si="38"/>
        <v>#VALUE!</v>
      </c>
      <c r="BE131" s="64" t="e">
        <f t="shared" si="38"/>
        <v>#VALUE!</v>
      </c>
      <c r="BF131" s="45" t="e">
        <f t="shared" si="36"/>
        <v>#VALUE!</v>
      </c>
      <c r="BH131" s="55"/>
    </row>
    <row r="132" spans="1:71" x14ac:dyDescent="0.3">
      <c r="A132" s="76" t="s">
        <v>77</v>
      </c>
      <c r="C132" s="76" t="s">
        <v>15</v>
      </c>
      <c r="D132" s="76"/>
      <c r="E132" s="77" t="s">
        <v>78</v>
      </c>
      <c r="F132" s="77"/>
      <c r="G132" s="77"/>
      <c r="H132" s="69">
        <v>1</v>
      </c>
      <c r="I132" s="52"/>
      <c r="J132" s="52"/>
      <c r="K132" s="70"/>
      <c r="L132" s="71"/>
      <c r="M132" s="61"/>
      <c r="N132" s="72"/>
      <c r="O132" s="287"/>
      <c r="P132" s="288"/>
      <c r="Q132" s="289"/>
      <c r="R132" s="277" t="s">
        <v>79</v>
      </c>
      <c r="S132" s="278"/>
      <c r="T132" s="278"/>
      <c r="U132" s="278"/>
      <c r="V132" s="278"/>
      <c r="W132" s="279"/>
      <c r="X132" s="221"/>
      <c r="Y132" s="221"/>
      <c r="Z132" s="221"/>
      <c r="AA132" s="64">
        <f t="shared" ref="AA132:BD132" si="39">COUNTIF(AA12:AA118,"P")+COUNTIF(AA12:AA118,"RP")+COUNTIF(AA12:AA118,"T-RP")+COUNTIF(AA12:AA118,"T")+COUNTIF(AA12:AA118,"MU")+COUNTIF(AA12:AA118,"T-MU")+COUNTIF(AA12:AA118,"EL")+COUNTIF(AA12:AA118,"T-EL")+COUNTIF(AA12:AA118,"EL-MU")+COUNTIF(AA12:AA118,"TR")+COUNTIF(AA12:AA118,"TR-MU")+COUNTIF(AA12:AA118,"TR-EL")+COUNTIF(AA12:AA118,"TR-T")+(COUNTIF(AA12:AA118,"P/2")/2)</f>
        <v>66.5</v>
      </c>
      <c r="AB132" s="64">
        <f t="shared" si="39"/>
        <v>13</v>
      </c>
      <c r="AC132" s="64">
        <f t="shared" si="39"/>
        <v>5</v>
      </c>
      <c r="AD132" s="64">
        <f t="shared" si="39"/>
        <v>79.5</v>
      </c>
      <c r="AE132" s="64">
        <f t="shared" si="39"/>
        <v>74</v>
      </c>
      <c r="AF132" s="64">
        <f t="shared" si="39"/>
        <v>80</v>
      </c>
      <c r="AG132" s="64">
        <f t="shared" si="39"/>
        <v>82.5</v>
      </c>
      <c r="AH132" s="64">
        <f t="shared" si="39"/>
        <v>77</v>
      </c>
      <c r="AI132" s="64">
        <f t="shared" si="39"/>
        <v>5</v>
      </c>
      <c r="AJ132" s="64">
        <f t="shared" si="39"/>
        <v>3</v>
      </c>
      <c r="AK132" s="64">
        <f t="shared" si="39"/>
        <v>70</v>
      </c>
      <c r="AL132" s="64">
        <f t="shared" si="39"/>
        <v>82.5</v>
      </c>
      <c r="AM132" s="64">
        <f t="shared" si="39"/>
        <v>72.5</v>
      </c>
      <c r="AN132" s="64">
        <f t="shared" si="39"/>
        <v>75.5</v>
      </c>
      <c r="AO132" s="64">
        <f t="shared" si="39"/>
        <v>83.5</v>
      </c>
      <c r="AP132" s="64">
        <f t="shared" si="39"/>
        <v>10</v>
      </c>
      <c r="AQ132" s="64">
        <f t="shared" si="39"/>
        <v>3</v>
      </c>
      <c r="AR132" s="64">
        <f t="shared" si="39"/>
        <v>76.5</v>
      </c>
      <c r="AS132" s="64">
        <f t="shared" si="39"/>
        <v>81</v>
      </c>
      <c r="AT132" s="64">
        <f t="shared" si="39"/>
        <v>78.5</v>
      </c>
      <c r="AU132" s="64">
        <f t="shared" si="39"/>
        <v>80</v>
      </c>
      <c r="AV132" s="64">
        <f t="shared" si="39"/>
        <v>78.5</v>
      </c>
      <c r="AW132" s="64">
        <f t="shared" si="39"/>
        <v>15</v>
      </c>
      <c r="AX132" s="64">
        <f t="shared" si="39"/>
        <v>3</v>
      </c>
      <c r="AY132" s="64">
        <f t="shared" si="39"/>
        <v>64</v>
      </c>
      <c r="AZ132" s="64">
        <f t="shared" si="39"/>
        <v>46.5</v>
      </c>
      <c r="BA132" s="64">
        <f t="shared" si="39"/>
        <v>5</v>
      </c>
      <c r="BB132" s="64">
        <f t="shared" si="39"/>
        <v>4</v>
      </c>
      <c r="BC132" s="64">
        <f t="shared" si="39"/>
        <v>49</v>
      </c>
      <c r="BD132" s="64">
        <f t="shared" si="39"/>
        <v>5</v>
      </c>
      <c r="BE132" s="64">
        <f>COUNTIF(BE12:BE33,"P")+COUNTIF(BE12:BE33,"RP")+COUNTIF(BE12:BE33,"T-RP")+COUNTIF(BE12:BE33,"T")+COUNTIF(BE12:BE33,"MU")+COUNTIF(BE12:BE33,"T-MU")+COUNTIF(BE12:BE33,"EL")+COUNTIF(BE12:BE33,"T-EL")+COUNTIF(BE12:BE33,"EL-MU")+COUNTIF(BE12:BE33,"TR")+COUNTIF(BE12:BE33,"TR-MU")+COUNTIF(BE12:BE33,"TR-EL")+COUNTIF(BE12:BE33,"TR-T")+(COUNTIF(BE12:BE33,"P/2")/2)</f>
        <v>0</v>
      </c>
      <c r="BF132" s="45">
        <f t="shared" si="36"/>
        <v>1468.5</v>
      </c>
      <c r="BG132" s="78">
        <f>BF132-O121</f>
        <v>-318.5</v>
      </c>
      <c r="BH132" s="55"/>
    </row>
    <row r="133" spans="1:71" x14ac:dyDescent="0.3">
      <c r="A133" s="76" t="s">
        <v>80</v>
      </c>
      <c r="C133" s="76" t="s">
        <v>15</v>
      </c>
      <c r="D133" s="76"/>
      <c r="E133" s="77" t="s">
        <v>24</v>
      </c>
      <c r="F133" s="77"/>
      <c r="G133" s="77"/>
      <c r="H133" s="69">
        <v>1</v>
      </c>
      <c r="I133" s="52"/>
      <c r="J133" s="52"/>
      <c r="K133" s="70"/>
      <c r="L133" s="71"/>
      <c r="M133" s="61"/>
      <c r="N133" s="72"/>
      <c r="O133" s="287"/>
      <c r="P133" s="288"/>
      <c r="Q133" s="289"/>
      <c r="R133" s="277" t="s">
        <v>81</v>
      </c>
      <c r="S133" s="278"/>
      <c r="T133" s="278"/>
      <c r="U133" s="278"/>
      <c r="V133" s="278"/>
      <c r="W133" s="279"/>
      <c r="X133" s="221"/>
      <c r="Y133" s="221"/>
      <c r="Z133" s="221"/>
      <c r="AA133" s="74" t="e">
        <f t="shared" ref="AA133:BE133" si="40">AA134+(AA135/2)</f>
        <v>#VALUE!</v>
      </c>
      <c r="AB133" s="74" t="e">
        <f t="shared" si="40"/>
        <v>#VALUE!</v>
      </c>
      <c r="AC133" s="74" t="e">
        <f t="shared" si="40"/>
        <v>#VALUE!</v>
      </c>
      <c r="AD133" s="74" t="e">
        <f t="shared" si="40"/>
        <v>#VALUE!</v>
      </c>
      <c r="AE133" s="74" t="e">
        <f t="shared" si="40"/>
        <v>#VALUE!</v>
      </c>
      <c r="AF133" s="74" t="e">
        <f t="shared" si="40"/>
        <v>#VALUE!</v>
      </c>
      <c r="AG133" s="74" t="e">
        <f t="shared" si="40"/>
        <v>#VALUE!</v>
      </c>
      <c r="AH133" s="74" t="e">
        <f t="shared" si="40"/>
        <v>#VALUE!</v>
      </c>
      <c r="AI133" s="74" t="e">
        <f t="shared" si="40"/>
        <v>#VALUE!</v>
      </c>
      <c r="AJ133" s="74" t="e">
        <f t="shared" si="40"/>
        <v>#VALUE!</v>
      </c>
      <c r="AK133" s="74" t="e">
        <f t="shared" si="40"/>
        <v>#VALUE!</v>
      </c>
      <c r="AL133" s="74" t="e">
        <f t="shared" si="40"/>
        <v>#VALUE!</v>
      </c>
      <c r="AM133" s="74" t="e">
        <f t="shared" si="40"/>
        <v>#VALUE!</v>
      </c>
      <c r="AN133" s="74" t="e">
        <f t="shared" si="40"/>
        <v>#VALUE!</v>
      </c>
      <c r="AO133" s="74" t="e">
        <f t="shared" si="40"/>
        <v>#VALUE!</v>
      </c>
      <c r="AP133" s="74" t="e">
        <f t="shared" si="40"/>
        <v>#VALUE!</v>
      </c>
      <c r="AQ133" s="74" t="e">
        <f t="shared" si="40"/>
        <v>#VALUE!</v>
      </c>
      <c r="AR133" s="74" t="e">
        <f t="shared" si="40"/>
        <v>#VALUE!</v>
      </c>
      <c r="AS133" s="74" t="e">
        <f t="shared" si="40"/>
        <v>#VALUE!</v>
      </c>
      <c r="AT133" s="74" t="e">
        <f t="shared" si="40"/>
        <v>#VALUE!</v>
      </c>
      <c r="AU133" s="74" t="e">
        <f t="shared" si="40"/>
        <v>#VALUE!</v>
      </c>
      <c r="AV133" s="74" t="e">
        <f t="shared" si="40"/>
        <v>#VALUE!</v>
      </c>
      <c r="AW133" s="74" t="e">
        <f t="shared" si="40"/>
        <v>#VALUE!</v>
      </c>
      <c r="AX133" s="74" t="e">
        <f t="shared" si="40"/>
        <v>#VALUE!</v>
      </c>
      <c r="AY133" s="74" t="e">
        <f t="shared" si="40"/>
        <v>#VALUE!</v>
      </c>
      <c r="AZ133" s="74" t="e">
        <f t="shared" si="40"/>
        <v>#VALUE!</v>
      </c>
      <c r="BA133" s="74" t="e">
        <f t="shared" si="40"/>
        <v>#VALUE!</v>
      </c>
      <c r="BB133" s="74" t="e">
        <f t="shared" si="40"/>
        <v>#VALUE!</v>
      </c>
      <c r="BC133" s="74" t="e">
        <f t="shared" si="40"/>
        <v>#VALUE!</v>
      </c>
      <c r="BD133" s="74" t="e">
        <f t="shared" si="40"/>
        <v>#VALUE!</v>
      </c>
      <c r="BE133" s="74" t="e">
        <f t="shared" si="40"/>
        <v>#VALUE!</v>
      </c>
      <c r="BF133" s="75" t="e">
        <f t="shared" si="36"/>
        <v>#VALUE!</v>
      </c>
      <c r="BH133" s="55"/>
    </row>
    <row r="134" spans="1:71" x14ac:dyDescent="0.3">
      <c r="A134" s="76" t="s">
        <v>82</v>
      </c>
      <c r="C134" s="76" t="s">
        <v>15</v>
      </c>
      <c r="D134" s="76"/>
      <c r="E134" s="77" t="s">
        <v>83</v>
      </c>
      <c r="F134" s="77"/>
      <c r="G134" s="77"/>
      <c r="H134" s="69">
        <v>1</v>
      </c>
      <c r="I134" s="52"/>
      <c r="J134" s="52"/>
      <c r="K134" s="70"/>
      <c r="L134" s="71"/>
      <c r="M134" s="61"/>
      <c r="N134" s="72"/>
      <c r="O134" s="287"/>
      <c r="P134" s="288"/>
      <c r="Q134" s="289"/>
      <c r="R134" s="277" t="s">
        <v>15</v>
      </c>
      <c r="S134" s="278"/>
      <c r="T134" s="278"/>
      <c r="U134" s="278"/>
      <c r="V134" s="278"/>
      <c r="W134" s="279"/>
      <c r="X134" s="221"/>
      <c r="Y134" s="221"/>
      <c r="Z134" s="221"/>
      <c r="AA134" s="64" t="e">
        <f t="shared" ref="AA134:BD134" si="41">COUNTIFS($L$12:$L$90,"FT",AA$12:AA$118,"P")+COUNTIFS($L$12:$L$90,"FT",AA$12:AA$118,"RP")+COUNTIFS($L$12:$L$90,"FT",AA$12:AA$118,"T-RP")+COUNTIFS($L$12:$L$90,"FT",AA$12:AA$118,"T")+COUNTIFS($L$12:$L$90,"FT",AA$12:AA$118,"MU")+COUNTIFS($L$12:$L$90,"FT",AA$12:AA$118,"T-MU")+COUNTIFS($L$12:$L$90,"FT",AA$12:AA$118,"EL")+COUNTIFS($L$12:$L$90,"FT",AA$12:AA$118,"T-EL")+COUNTIFS($L$12:$L$90,"FT",AA$12:AA$118,"EL-MU")+COUNTIFS($L$12:$L$90,"FT",AA$12:AA$118,"TR")+COUNTIFS($L$12:$L$90,"FT",AA$12:AA$118,"TR-MU")+COUNTIFS($L$12:$L$90,"FT",AA$12:AA$118,"TR-EL")+COUNTIFS($L$12:$L$90,"FT",AA$12:AA$118,"TR-T")</f>
        <v>#VALUE!</v>
      </c>
      <c r="AB134" s="64" t="e">
        <f t="shared" si="41"/>
        <v>#VALUE!</v>
      </c>
      <c r="AC134" s="64" t="e">
        <f t="shared" si="41"/>
        <v>#VALUE!</v>
      </c>
      <c r="AD134" s="64" t="e">
        <f t="shared" si="41"/>
        <v>#VALUE!</v>
      </c>
      <c r="AE134" s="64" t="e">
        <f t="shared" si="41"/>
        <v>#VALUE!</v>
      </c>
      <c r="AF134" s="64" t="e">
        <f t="shared" si="41"/>
        <v>#VALUE!</v>
      </c>
      <c r="AG134" s="64" t="e">
        <f t="shared" si="41"/>
        <v>#VALUE!</v>
      </c>
      <c r="AH134" s="64" t="e">
        <f t="shared" si="41"/>
        <v>#VALUE!</v>
      </c>
      <c r="AI134" s="64" t="e">
        <f t="shared" si="41"/>
        <v>#VALUE!</v>
      </c>
      <c r="AJ134" s="64" t="e">
        <f t="shared" si="41"/>
        <v>#VALUE!</v>
      </c>
      <c r="AK134" s="64" t="e">
        <f t="shared" si="41"/>
        <v>#VALUE!</v>
      </c>
      <c r="AL134" s="64" t="e">
        <f t="shared" si="41"/>
        <v>#VALUE!</v>
      </c>
      <c r="AM134" s="64" t="e">
        <f t="shared" si="41"/>
        <v>#VALUE!</v>
      </c>
      <c r="AN134" s="64" t="e">
        <f t="shared" si="41"/>
        <v>#VALUE!</v>
      </c>
      <c r="AO134" s="64" t="e">
        <f t="shared" si="41"/>
        <v>#VALUE!</v>
      </c>
      <c r="AP134" s="64" t="e">
        <f t="shared" si="41"/>
        <v>#VALUE!</v>
      </c>
      <c r="AQ134" s="64" t="e">
        <f t="shared" si="41"/>
        <v>#VALUE!</v>
      </c>
      <c r="AR134" s="64" t="e">
        <f t="shared" si="41"/>
        <v>#VALUE!</v>
      </c>
      <c r="AS134" s="64" t="e">
        <f t="shared" si="41"/>
        <v>#VALUE!</v>
      </c>
      <c r="AT134" s="64" t="e">
        <f t="shared" si="41"/>
        <v>#VALUE!</v>
      </c>
      <c r="AU134" s="64" t="e">
        <f t="shared" si="41"/>
        <v>#VALUE!</v>
      </c>
      <c r="AV134" s="64" t="e">
        <f t="shared" si="41"/>
        <v>#VALUE!</v>
      </c>
      <c r="AW134" s="64" t="e">
        <f t="shared" si="41"/>
        <v>#VALUE!</v>
      </c>
      <c r="AX134" s="64" t="e">
        <f t="shared" si="41"/>
        <v>#VALUE!</v>
      </c>
      <c r="AY134" s="64" t="e">
        <f t="shared" si="41"/>
        <v>#VALUE!</v>
      </c>
      <c r="AZ134" s="64" t="e">
        <f t="shared" si="41"/>
        <v>#VALUE!</v>
      </c>
      <c r="BA134" s="64" t="e">
        <f t="shared" si="41"/>
        <v>#VALUE!</v>
      </c>
      <c r="BB134" s="64" t="e">
        <f t="shared" si="41"/>
        <v>#VALUE!</v>
      </c>
      <c r="BC134" s="64" t="e">
        <f t="shared" si="41"/>
        <v>#VALUE!</v>
      </c>
      <c r="BD134" s="64" t="e">
        <f t="shared" si="41"/>
        <v>#VALUE!</v>
      </c>
      <c r="BE134" s="64" t="e">
        <f>COUNTIFS($L$12:$L$16,"FT",BE$12:BE$33,"P")+COUNTIFS($L$12:$L$16,"FT",BE$12:BE$33,"RP")+COUNTIFS($L$12:$L$16,"FT",BE$12:BE$33,"T-RP")+COUNTIFS($L$12:$L$16,"FT",BE$12:BE$33,"T")+COUNTIFS($L$12:$L$16,"FT",BE$12:BE$33,"MU")+COUNTIFS($L$12:$L$16,"FT",BE$12:BE$33,"T-MU")+COUNTIFS($L$12:$L$16,"FT",BE$12:BE$33,"EL")+COUNTIFS($L$12:$L$16,"FT",BE$12:BE$33,"T-EL")+COUNTIFS($L$12:$L$16,"FT",BE$12:BE$33,"EL-MU")+COUNTIFS($L$12:$L$16,"FT",BE$12:BE$33,"TR")+COUNTIFS($L$12:$L$16,"FT",BE$12:BE$33,"TR-MU")+COUNTIFS($L$12:$L$16,"FT",BE$12:BE$33,"TR-EL")+COUNTIFS($L$12:$L$16,"FT",BE$12:BE$33,"TR-T")</f>
        <v>#VALUE!</v>
      </c>
      <c r="BF134" s="45" t="e">
        <f t="shared" si="36"/>
        <v>#VALUE!</v>
      </c>
      <c r="BH134" s="55"/>
    </row>
    <row r="135" spans="1:71" x14ac:dyDescent="0.3">
      <c r="A135" s="76" t="s">
        <v>20</v>
      </c>
      <c r="C135" s="76" t="s">
        <v>15</v>
      </c>
      <c r="D135" s="76"/>
      <c r="E135" s="77" t="s">
        <v>33</v>
      </c>
      <c r="F135" s="77"/>
      <c r="G135" s="77"/>
      <c r="H135" s="69">
        <v>1</v>
      </c>
      <c r="I135" s="52"/>
      <c r="J135" s="52"/>
      <c r="K135" s="70"/>
      <c r="L135" s="71"/>
      <c r="M135" s="61"/>
      <c r="N135" s="72"/>
      <c r="O135" s="287"/>
      <c r="P135" s="288"/>
      <c r="Q135" s="289"/>
      <c r="R135" s="279" t="s">
        <v>84</v>
      </c>
      <c r="S135" s="280"/>
      <c r="T135" s="280"/>
      <c r="U135" s="280"/>
      <c r="V135" s="280"/>
      <c r="W135" s="280"/>
      <c r="X135" s="222"/>
      <c r="Y135" s="222"/>
      <c r="Z135" s="222"/>
      <c r="AA135" s="64" t="e">
        <f t="shared" ref="AA135:BD135" si="42">COUNTIFS($L$12:$L$90,"HT",AA$12:AA$118,"P")+COUNTIFS($L$12:$L$90,"HT",AA$12:AA$118,"RP")+COUNTIFS($L$12:$L$90,"HT",AA$12:AA$118,"T-RP")+COUNTIFS($L$12:$L$90,"HT",AA$12:AA$118,"T")+COUNTIFS($L$12:$L$90,"HT",AA$12:AA$118,"MU")+COUNTIFS($L$12:$L$90,"HT",AA$12:AA$118,"T-MU")+COUNTIFS($L$12:$L$90,"HT",AA$12:AA$118,"EL")+COUNTIFS($L$12:$L$90,"HT",AA$12:AA$118,"T-EL")+COUNTIFS($L$12:$L$90,"HT",AA$12:AA$118,"EL-MU")+COUNTIFS($L$12:$L$90,"HT",AA$12:AA$118,"TR")+COUNTIFS($L$12:$L$90,"HT",AA$12:AA$118,"TR-MU")+COUNTIFS($L$12:$L$90,"HT",AA$12:AA$118,"TR-EL")+COUNTIFS($L$12:$L$90,"HT",AA$12:AA$118,"TR-T")</f>
        <v>#VALUE!</v>
      </c>
      <c r="AB135" s="64" t="e">
        <f t="shared" si="42"/>
        <v>#VALUE!</v>
      </c>
      <c r="AC135" s="64" t="e">
        <f t="shared" si="42"/>
        <v>#VALUE!</v>
      </c>
      <c r="AD135" s="64" t="e">
        <f t="shared" si="42"/>
        <v>#VALUE!</v>
      </c>
      <c r="AE135" s="64" t="e">
        <f t="shared" si="42"/>
        <v>#VALUE!</v>
      </c>
      <c r="AF135" s="64" t="e">
        <f t="shared" si="42"/>
        <v>#VALUE!</v>
      </c>
      <c r="AG135" s="64" t="e">
        <f t="shared" si="42"/>
        <v>#VALUE!</v>
      </c>
      <c r="AH135" s="64" t="e">
        <f t="shared" si="42"/>
        <v>#VALUE!</v>
      </c>
      <c r="AI135" s="64" t="e">
        <f t="shared" si="42"/>
        <v>#VALUE!</v>
      </c>
      <c r="AJ135" s="64" t="e">
        <f t="shared" si="42"/>
        <v>#VALUE!</v>
      </c>
      <c r="AK135" s="64" t="e">
        <f t="shared" si="42"/>
        <v>#VALUE!</v>
      </c>
      <c r="AL135" s="64" t="e">
        <f t="shared" si="42"/>
        <v>#VALUE!</v>
      </c>
      <c r="AM135" s="64" t="e">
        <f t="shared" si="42"/>
        <v>#VALUE!</v>
      </c>
      <c r="AN135" s="64" t="e">
        <f t="shared" si="42"/>
        <v>#VALUE!</v>
      </c>
      <c r="AO135" s="64" t="e">
        <f t="shared" si="42"/>
        <v>#VALUE!</v>
      </c>
      <c r="AP135" s="64" t="e">
        <f t="shared" si="42"/>
        <v>#VALUE!</v>
      </c>
      <c r="AQ135" s="64" t="e">
        <f t="shared" si="42"/>
        <v>#VALUE!</v>
      </c>
      <c r="AR135" s="64" t="e">
        <f t="shared" si="42"/>
        <v>#VALUE!</v>
      </c>
      <c r="AS135" s="64" t="e">
        <f t="shared" si="42"/>
        <v>#VALUE!</v>
      </c>
      <c r="AT135" s="64" t="e">
        <f t="shared" si="42"/>
        <v>#VALUE!</v>
      </c>
      <c r="AU135" s="64" t="e">
        <f t="shared" si="42"/>
        <v>#VALUE!</v>
      </c>
      <c r="AV135" s="64" t="e">
        <f t="shared" si="42"/>
        <v>#VALUE!</v>
      </c>
      <c r="AW135" s="64" t="e">
        <f t="shared" si="42"/>
        <v>#VALUE!</v>
      </c>
      <c r="AX135" s="64" t="e">
        <f t="shared" si="42"/>
        <v>#VALUE!</v>
      </c>
      <c r="AY135" s="64" t="e">
        <f t="shared" si="42"/>
        <v>#VALUE!</v>
      </c>
      <c r="AZ135" s="64" t="e">
        <f t="shared" si="42"/>
        <v>#VALUE!</v>
      </c>
      <c r="BA135" s="64" t="e">
        <f t="shared" si="42"/>
        <v>#VALUE!</v>
      </c>
      <c r="BB135" s="64" t="e">
        <f t="shared" si="42"/>
        <v>#VALUE!</v>
      </c>
      <c r="BC135" s="64" t="e">
        <f t="shared" si="42"/>
        <v>#VALUE!</v>
      </c>
      <c r="BD135" s="64" t="e">
        <f t="shared" si="42"/>
        <v>#VALUE!</v>
      </c>
      <c r="BE135" s="64" t="e">
        <f>COUNTIFS($L$12:$L$16,"HT",BE$12:BE$33,"P")+COUNTIFS($L$12:$L$16,"HT",BE$12:BE$33,"RP")+COUNTIFS($L$12:$L$16,"HT",BE$12:BE$33,"T-RP")+COUNTIFS($L$12:$L$16,"HT",BE$12:BE$33,"T")+COUNTIFS($L$12:$L$16,"HT",BE$12:BE$33,"MU")+COUNTIFS($L$12:$L$16,"HT",BE$12:BE$33,"T-MU")+COUNTIFS($L$12:$L$16,"HT",BE$12:BE$33,"EL")+COUNTIFS($L$12:$L$16,"HT",BE$12:BE$33,"T-EL")+COUNTIFS($L$12:$L$16,"HT",BE$12:BE$33,"EL-MU")+COUNTIFS($L$12:$L$16,"HT",BE$12:BE$33,"TR")+COUNTIFS($L$12:$L$16,"HT",BE$12:BE$33,"TR-MU")+COUNTIFS($L$12:$L$16,"HT",BE$12:BE$33,"TR-EL")+COUNTIFS($L$12:$L$16,"HT",BE$12:BE$33,"TR-T")</f>
        <v>#VALUE!</v>
      </c>
      <c r="BF135" s="45" t="e">
        <f t="shared" si="36"/>
        <v>#VALUE!</v>
      </c>
      <c r="BH135" s="55"/>
    </row>
    <row r="136" spans="1:71" x14ac:dyDescent="0.3">
      <c r="A136" s="76" t="s">
        <v>85</v>
      </c>
      <c r="C136" s="76" t="s">
        <v>15</v>
      </c>
      <c r="D136" s="76"/>
      <c r="E136" s="77" t="s">
        <v>86</v>
      </c>
      <c r="F136" s="77"/>
      <c r="G136" s="77"/>
      <c r="H136" s="69">
        <v>1</v>
      </c>
      <c r="I136" s="52"/>
      <c r="J136" s="52"/>
      <c r="K136" s="70"/>
      <c r="L136" s="71"/>
      <c r="M136" s="61"/>
      <c r="N136" s="72"/>
      <c r="O136" s="287"/>
      <c r="P136" s="288"/>
      <c r="Q136" s="289"/>
      <c r="R136" s="279" t="s">
        <v>87</v>
      </c>
      <c r="S136" s="280"/>
      <c r="T136" s="280"/>
      <c r="U136" s="280"/>
      <c r="V136" s="280"/>
      <c r="W136" s="280"/>
      <c r="X136" s="222"/>
      <c r="Y136" s="222"/>
      <c r="Z136" s="222"/>
      <c r="AA136" s="64">
        <f t="shared" ref="AA136:BD136" si="43">COUNTIF(AA12:AA118,"OFF")+COUNTIF(AA12:AA118,"TR-OFF")</f>
        <v>9</v>
      </c>
      <c r="AB136" s="64">
        <f t="shared" si="43"/>
        <v>81</v>
      </c>
      <c r="AC136" s="64">
        <f t="shared" si="43"/>
        <v>89</v>
      </c>
      <c r="AD136" s="64">
        <f t="shared" si="43"/>
        <v>0</v>
      </c>
      <c r="AE136" s="64">
        <f t="shared" si="43"/>
        <v>0</v>
      </c>
      <c r="AF136" s="64">
        <f t="shared" si="43"/>
        <v>0</v>
      </c>
      <c r="AG136" s="64">
        <f t="shared" si="43"/>
        <v>2</v>
      </c>
      <c r="AH136" s="64">
        <f t="shared" si="43"/>
        <v>1</v>
      </c>
      <c r="AI136" s="64">
        <f t="shared" si="43"/>
        <v>89</v>
      </c>
      <c r="AJ136" s="64">
        <f t="shared" si="43"/>
        <v>91</v>
      </c>
      <c r="AK136" s="64">
        <f t="shared" si="43"/>
        <v>1</v>
      </c>
      <c r="AL136" s="64">
        <f t="shared" si="43"/>
        <v>0</v>
      </c>
      <c r="AM136" s="64">
        <f t="shared" si="43"/>
        <v>1</v>
      </c>
      <c r="AN136" s="64">
        <f t="shared" si="43"/>
        <v>2</v>
      </c>
      <c r="AO136" s="64">
        <f t="shared" si="43"/>
        <v>2</v>
      </c>
      <c r="AP136" s="64">
        <f t="shared" si="43"/>
        <v>84</v>
      </c>
      <c r="AQ136" s="64">
        <f t="shared" si="43"/>
        <v>91</v>
      </c>
      <c r="AR136" s="64">
        <f t="shared" si="43"/>
        <v>0</v>
      </c>
      <c r="AS136" s="64">
        <f t="shared" si="43"/>
        <v>0</v>
      </c>
      <c r="AT136" s="64">
        <f t="shared" si="43"/>
        <v>0</v>
      </c>
      <c r="AU136" s="64">
        <f t="shared" si="43"/>
        <v>2</v>
      </c>
      <c r="AV136" s="64">
        <f t="shared" si="43"/>
        <v>1</v>
      </c>
      <c r="AW136" s="64">
        <f t="shared" si="43"/>
        <v>79</v>
      </c>
      <c r="AX136" s="64">
        <f t="shared" si="43"/>
        <v>91</v>
      </c>
      <c r="AY136" s="64">
        <f t="shared" si="43"/>
        <v>8</v>
      </c>
      <c r="AZ136" s="64">
        <f t="shared" si="43"/>
        <v>30</v>
      </c>
      <c r="BA136" s="64">
        <f t="shared" si="43"/>
        <v>84</v>
      </c>
      <c r="BB136" s="64">
        <f t="shared" si="43"/>
        <v>84</v>
      </c>
      <c r="BC136" s="64">
        <f t="shared" si="43"/>
        <v>19</v>
      </c>
      <c r="BD136" s="64">
        <f t="shared" si="43"/>
        <v>87</v>
      </c>
      <c r="BE136" s="64">
        <f>COUNTIF(BE12:BE33,"OFF")+COUNTIF(BE12:BE33,"TR-OFF")</f>
        <v>19</v>
      </c>
      <c r="BF136" s="45">
        <f t="shared" si="36"/>
        <v>1047</v>
      </c>
      <c r="BG136" s="78">
        <f>BF136-Q121</f>
        <v>-183</v>
      </c>
      <c r="BH136" s="55"/>
    </row>
    <row r="137" spans="1:71" x14ac:dyDescent="0.3">
      <c r="A137" s="76" t="s">
        <v>88</v>
      </c>
      <c r="C137" s="76" t="s">
        <v>15</v>
      </c>
      <c r="D137" s="76"/>
      <c r="E137" s="77" t="s">
        <v>89</v>
      </c>
      <c r="F137" s="77"/>
      <c r="G137" s="77"/>
      <c r="H137" s="69">
        <v>1</v>
      </c>
      <c r="I137" s="52"/>
      <c r="J137" s="52"/>
      <c r="K137" s="70"/>
      <c r="L137" s="71"/>
      <c r="M137" s="61"/>
      <c r="N137" s="72"/>
      <c r="O137" s="287"/>
      <c r="P137" s="288"/>
      <c r="Q137" s="289"/>
      <c r="R137" s="279" t="s">
        <v>90</v>
      </c>
      <c r="S137" s="280"/>
      <c r="T137" s="280"/>
      <c r="U137" s="280"/>
      <c r="V137" s="280"/>
      <c r="W137" s="280"/>
      <c r="X137" s="222"/>
      <c r="Y137" s="222"/>
      <c r="Z137" s="222"/>
      <c r="AA137" s="74" t="e">
        <f t="shared" ref="AA137:BE137" si="44">AA138+(AA139/2)</f>
        <v>#VALUE!</v>
      </c>
      <c r="AB137" s="74" t="e">
        <f t="shared" si="44"/>
        <v>#VALUE!</v>
      </c>
      <c r="AC137" s="74" t="e">
        <f t="shared" si="44"/>
        <v>#VALUE!</v>
      </c>
      <c r="AD137" s="74" t="e">
        <f t="shared" si="44"/>
        <v>#VALUE!</v>
      </c>
      <c r="AE137" s="74" t="e">
        <f t="shared" si="44"/>
        <v>#VALUE!</v>
      </c>
      <c r="AF137" s="74" t="e">
        <f t="shared" si="44"/>
        <v>#VALUE!</v>
      </c>
      <c r="AG137" s="74" t="e">
        <f t="shared" si="44"/>
        <v>#VALUE!</v>
      </c>
      <c r="AH137" s="74" t="e">
        <f t="shared" si="44"/>
        <v>#VALUE!</v>
      </c>
      <c r="AI137" s="74" t="e">
        <f t="shared" si="44"/>
        <v>#VALUE!</v>
      </c>
      <c r="AJ137" s="74" t="e">
        <f t="shared" si="44"/>
        <v>#VALUE!</v>
      </c>
      <c r="AK137" s="74" t="e">
        <f t="shared" si="44"/>
        <v>#VALUE!</v>
      </c>
      <c r="AL137" s="74" t="e">
        <f t="shared" si="44"/>
        <v>#VALUE!</v>
      </c>
      <c r="AM137" s="74" t="e">
        <f t="shared" si="44"/>
        <v>#VALUE!</v>
      </c>
      <c r="AN137" s="74" t="e">
        <f t="shared" si="44"/>
        <v>#VALUE!</v>
      </c>
      <c r="AO137" s="74" t="e">
        <f t="shared" si="44"/>
        <v>#VALUE!</v>
      </c>
      <c r="AP137" s="74" t="e">
        <f t="shared" si="44"/>
        <v>#VALUE!</v>
      </c>
      <c r="AQ137" s="74" t="e">
        <f t="shared" si="44"/>
        <v>#VALUE!</v>
      </c>
      <c r="AR137" s="74" t="e">
        <f t="shared" si="44"/>
        <v>#VALUE!</v>
      </c>
      <c r="AS137" s="74" t="e">
        <f t="shared" si="44"/>
        <v>#VALUE!</v>
      </c>
      <c r="AT137" s="74" t="e">
        <f t="shared" si="44"/>
        <v>#VALUE!</v>
      </c>
      <c r="AU137" s="74" t="e">
        <f t="shared" si="44"/>
        <v>#VALUE!</v>
      </c>
      <c r="AV137" s="74" t="e">
        <f t="shared" si="44"/>
        <v>#VALUE!</v>
      </c>
      <c r="AW137" s="74" t="e">
        <f t="shared" si="44"/>
        <v>#VALUE!</v>
      </c>
      <c r="AX137" s="74" t="e">
        <f t="shared" si="44"/>
        <v>#VALUE!</v>
      </c>
      <c r="AY137" s="74" t="e">
        <f t="shared" si="44"/>
        <v>#VALUE!</v>
      </c>
      <c r="AZ137" s="74" t="e">
        <f t="shared" si="44"/>
        <v>#VALUE!</v>
      </c>
      <c r="BA137" s="74" t="e">
        <f t="shared" si="44"/>
        <v>#VALUE!</v>
      </c>
      <c r="BB137" s="74" t="e">
        <f t="shared" si="44"/>
        <v>#VALUE!</v>
      </c>
      <c r="BC137" s="74" t="e">
        <f t="shared" si="44"/>
        <v>#VALUE!</v>
      </c>
      <c r="BD137" s="74" t="e">
        <f t="shared" si="44"/>
        <v>#VALUE!</v>
      </c>
      <c r="BE137" s="74" t="e">
        <f t="shared" si="44"/>
        <v>#VALUE!</v>
      </c>
      <c r="BF137" s="75" t="e">
        <f t="shared" si="36"/>
        <v>#VALUE!</v>
      </c>
      <c r="BH137" s="55"/>
    </row>
    <row r="138" spans="1:71" x14ac:dyDescent="0.3">
      <c r="A138" s="76" t="s">
        <v>91</v>
      </c>
      <c r="C138" s="76" t="s">
        <v>15</v>
      </c>
      <c r="D138" s="76"/>
      <c r="E138" s="77" t="s">
        <v>92</v>
      </c>
      <c r="F138" s="77"/>
      <c r="G138" s="77"/>
      <c r="H138" s="69">
        <v>1</v>
      </c>
      <c r="I138" s="52"/>
      <c r="J138" s="52"/>
      <c r="K138" s="70"/>
      <c r="L138" s="71"/>
      <c r="M138" s="61"/>
      <c r="N138" s="72"/>
      <c r="O138" s="287"/>
      <c r="P138" s="288"/>
      <c r="Q138" s="289"/>
      <c r="R138" s="279" t="s">
        <v>31</v>
      </c>
      <c r="S138" s="280"/>
      <c r="T138" s="280"/>
      <c r="U138" s="280"/>
      <c r="V138" s="280"/>
      <c r="W138" s="280"/>
      <c r="X138" s="222"/>
      <c r="Y138" s="222"/>
      <c r="Z138" s="222"/>
      <c r="AA138" s="64" t="e">
        <f t="shared" ref="AA138:BD138" si="45">COUNTIFS($L$12:$L$90,"FT",AA$12:AA$118,"OFF")+COUNTIFS($L$12:$L$90,"FT",AA$12:AA$118,"TR-OFF")</f>
        <v>#VALUE!</v>
      </c>
      <c r="AB138" s="64" t="e">
        <f t="shared" si="45"/>
        <v>#VALUE!</v>
      </c>
      <c r="AC138" s="64" t="e">
        <f t="shared" si="45"/>
        <v>#VALUE!</v>
      </c>
      <c r="AD138" s="64" t="e">
        <f t="shared" si="45"/>
        <v>#VALUE!</v>
      </c>
      <c r="AE138" s="64" t="e">
        <f t="shared" si="45"/>
        <v>#VALUE!</v>
      </c>
      <c r="AF138" s="64" t="e">
        <f t="shared" si="45"/>
        <v>#VALUE!</v>
      </c>
      <c r="AG138" s="64" t="e">
        <f t="shared" si="45"/>
        <v>#VALUE!</v>
      </c>
      <c r="AH138" s="64" t="e">
        <f t="shared" si="45"/>
        <v>#VALUE!</v>
      </c>
      <c r="AI138" s="64" t="e">
        <f t="shared" si="45"/>
        <v>#VALUE!</v>
      </c>
      <c r="AJ138" s="64" t="e">
        <f t="shared" si="45"/>
        <v>#VALUE!</v>
      </c>
      <c r="AK138" s="64" t="e">
        <f t="shared" si="45"/>
        <v>#VALUE!</v>
      </c>
      <c r="AL138" s="64" t="e">
        <f t="shared" si="45"/>
        <v>#VALUE!</v>
      </c>
      <c r="AM138" s="64" t="e">
        <f t="shared" si="45"/>
        <v>#VALUE!</v>
      </c>
      <c r="AN138" s="64" t="e">
        <f t="shared" si="45"/>
        <v>#VALUE!</v>
      </c>
      <c r="AO138" s="64" t="e">
        <f t="shared" si="45"/>
        <v>#VALUE!</v>
      </c>
      <c r="AP138" s="64" t="e">
        <f t="shared" si="45"/>
        <v>#VALUE!</v>
      </c>
      <c r="AQ138" s="64" t="e">
        <f t="shared" si="45"/>
        <v>#VALUE!</v>
      </c>
      <c r="AR138" s="64" t="e">
        <f t="shared" si="45"/>
        <v>#VALUE!</v>
      </c>
      <c r="AS138" s="64" t="e">
        <f t="shared" si="45"/>
        <v>#VALUE!</v>
      </c>
      <c r="AT138" s="64" t="e">
        <f t="shared" si="45"/>
        <v>#VALUE!</v>
      </c>
      <c r="AU138" s="64" t="e">
        <f t="shared" si="45"/>
        <v>#VALUE!</v>
      </c>
      <c r="AV138" s="64" t="e">
        <f t="shared" si="45"/>
        <v>#VALUE!</v>
      </c>
      <c r="AW138" s="64" t="e">
        <f t="shared" si="45"/>
        <v>#VALUE!</v>
      </c>
      <c r="AX138" s="64" t="e">
        <f t="shared" si="45"/>
        <v>#VALUE!</v>
      </c>
      <c r="AY138" s="64" t="e">
        <f t="shared" si="45"/>
        <v>#VALUE!</v>
      </c>
      <c r="AZ138" s="64" t="e">
        <f t="shared" si="45"/>
        <v>#VALUE!</v>
      </c>
      <c r="BA138" s="64" t="e">
        <f t="shared" si="45"/>
        <v>#VALUE!</v>
      </c>
      <c r="BB138" s="64" t="e">
        <f t="shared" si="45"/>
        <v>#VALUE!</v>
      </c>
      <c r="BC138" s="64" t="e">
        <f t="shared" si="45"/>
        <v>#VALUE!</v>
      </c>
      <c r="BD138" s="64" t="e">
        <f t="shared" si="45"/>
        <v>#VALUE!</v>
      </c>
      <c r="BE138" s="64" t="e">
        <f>COUNTIFS($L$12:$L$16,"FT",BE$12:BE$33,"OFF")+COUNTIFS($L$12:$L$16,"FT",BE$12:BE$33,"TR-OFF")</f>
        <v>#VALUE!</v>
      </c>
      <c r="BF138" s="45" t="e">
        <f t="shared" si="36"/>
        <v>#VALUE!</v>
      </c>
      <c r="BH138" s="55"/>
    </row>
    <row r="139" spans="1:71" x14ac:dyDescent="0.3">
      <c r="A139" s="76" t="s">
        <v>93</v>
      </c>
      <c r="C139" s="76" t="s">
        <v>15</v>
      </c>
      <c r="D139" s="76"/>
      <c r="E139" s="77" t="s">
        <v>94</v>
      </c>
      <c r="F139" s="77"/>
      <c r="G139" s="77"/>
      <c r="H139" s="69">
        <v>1</v>
      </c>
      <c r="I139" s="52"/>
      <c r="J139" s="52"/>
      <c r="K139" s="70"/>
      <c r="L139" s="71"/>
      <c r="M139" s="61"/>
      <c r="N139" s="72"/>
      <c r="O139" s="287"/>
      <c r="P139" s="288"/>
      <c r="Q139" s="289"/>
      <c r="R139" s="279" t="s">
        <v>95</v>
      </c>
      <c r="S139" s="280"/>
      <c r="T139" s="280"/>
      <c r="U139" s="280"/>
      <c r="V139" s="280"/>
      <c r="W139" s="280"/>
      <c r="X139" s="222"/>
      <c r="Y139" s="222"/>
      <c r="Z139" s="222"/>
      <c r="AA139" s="64" t="e">
        <f t="shared" ref="AA139:BD139" si="46">COUNTIFS($L$12:$L$90,"HT",AA$12:AA$118,"OFF")+COUNTIFS($L$12:$L$90,"HT",AA$12:AA$118,"TR-OFF")</f>
        <v>#VALUE!</v>
      </c>
      <c r="AB139" s="64" t="e">
        <f t="shared" si="46"/>
        <v>#VALUE!</v>
      </c>
      <c r="AC139" s="64" t="e">
        <f t="shared" si="46"/>
        <v>#VALUE!</v>
      </c>
      <c r="AD139" s="64" t="e">
        <f t="shared" si="46"/>
        <v>#VALUE!</v>
      </c>
      <c r="AE139" s="64" t="e">
        <f t="shared" si="46"/>
        <v>#VALUE!</v>
      </c>
      <c r="AF139" s="64" t="e">
        <f t="shared" si="46"/>
        <v>#VALUE!</v>
      </c>
      <c r="AG139" s="64" t="e">
        <f t="shared" si="46"/>
        <v>#VALUE!</v>
      </c>
      <c r="AH139" s="64" t="e">
        <f t="shared" si="46"/>
        <v>#VALUE!</v>
      </c>
      <c r="AI139" s="64" t="e">
        <f t="shared" si="46"/>
        <v>#VALUE!</v>
      </c>
      <c r="AJ139" s="64" t="e">
        <f t="shared" si="46"/>
        <v>#VALUE!</v>
      </c>
      <c r="AK139" s="64" t="e">
        <f t="shared" si="46"/>
        <v>#VALUE!</v>
      </c>
      <c r="AL139" s="64" t="e">
        <f t="shared" si="46"/>
        <v>#VALUE!</v>
      </c>
      <c r="AM139" s="64" t="e">
        <f t="shared" si="46"/>
        <v>#VALUE!</v>
      </c>
      <c r="AN139" s="64" t="e">
        <f t="shared" si="46"/>
        <v>#VALUE!</v>
      </c>
      <c r="AO139" s="64" t="e">
        <f t="shared" si="46"/>
        <v>#VALUE!</v>
      </c>
      <c r="AP139" s="64" t="e">
        <f t="shared" si="46"/>
        <v>#VALUE!</v>
      </c>
      <c r="AQ139" s="64" t="e">
        <f t="shared" si="46"/>
        <v>#VALUE!</v>
      </c>
      <c r="AR139" s="64" t="e">
        <f t="shared" si="46"/>
        <v>#VALUE!</v>
      </c>
      <c r="AS139" s="64" t="e">
        <f t="shared" si="46"/>
        <v>#VALUE!</v>
      </c>
      <c r="AT139" s="64" t="e">
        <f t="shared" si="46"/>
        <v>#VALUE!</v>
      </c>
      <c r="AU139" s="64" t="e">
        <f t="shared" si="46"/>
        <v>#VALUE!</v>
      </c>
      <c r="AV139" s="64" t="e">
        <f t="shared" si="46"/>
        <v>#VALUE!</v>
      </c>
      <c r="AW139" s="64" t="e">
        <f t="shared" si="46"/>
        <v>#VALUE!</v>
      </c>
      <c r="AX139" s="64" t="e">
        <f t="shared" si="46"/>
        <v>#VALUE!</v>
      </c>
      <c r="AY139" s="64" t="e">
        <f t="shared" si="46"/>
        <v>#VALUE!</v>
      </c>
      <c r="AZ139" s="64" t="e">
        <f t="shared" si="46"/>
        <v>#VALUE!</v>
      </c>
      <c r="BA139" s="64" t="e">
        <f t="shared" si="46"/>
        <v>#VALUE!</v>
      </c>
      <c r="BB139" s="64" t="e">
        <f t="shared" si="46"/>
        <v>#VALUE!</v>
      </c>
      <c r="BC139" s="64" t="e">
        <f t="shared" si="46"/>
        <v>#VALUE!</v>
      </c>
      <c r="BD139" s="64" t="e">
        <f t="shared" si="46"/>
        <v>#VALUE!</v>
      </c>
      <c r="BE139" s="64" t="e">
        <f>COUNTIFS($L$12:$L$16,"HT",BE$12:BE$33,"OFF")+COUNTIFS($L$12:$L$16,"HT",BE$12:BE$33,"TR-OFF")</f>
        <v>#VALUE!</v>
      </c>
      <c r="BF139" s="45" t="e">
        <f t="shared" si="36"/>
        <v>#VALUE!</v>
      </c>
      <c r="BH139" s="55"/>
    </row>
    <row r="140" spans="1:71" x14ac:dyDescent="0.3">
      <c r="A140" s="76" t="s">
        <v>96</v>
      </c>
      <c r="C140" s="76" t="s">
        <v>15</v>
      </c>
      <c r="D140" s="76"/>
      <c r="E140" s="77" t="s">
        <v>97</v>
      </c>
      <c r="F140" s="77"/>
      <c r="G140" s="77"/>
      <c r="H140" s="69"/>
      <c r="I140" s="52"/>
      <c r="J140" s="52"/>
      <c r="K140" s="70"/>
      <c r="L140" s="71"/>
      <c r="M140" s="61"/>
      <c r="N140" s="72"/>
      <c r="O140" s="287"/>
      <c r="P140" s="288"/>
      <c r="Q140" s="289"/>
      <c r="R140" s="279" t="s">
        <v>98</v>
      </c>
      <c r="S140" s="280"/>
      <c r="T140" s="280"/>
      <c r="U140" s="280"/>
      <c r="V140" s="280"/>
      <c r="W140" s="280"/>
      <c r="X140" s="222"/>
      <c r="Y140" s="222"/>
      <c r="Z140" s="222"/>
      <c r="AA140" s="64">
        <f t="shared" ref="AA140:BD140" si="47">COUNTIF(AA12:AA118,"TR")+COUNTIF(AA12:AA118,"TR-T")+COUNTIF(AA12:AA118,"TR-OFF")+COUNTIF(AA12:AA118,"TR-AU")+COUNTIF(AA12:AA118,"TR-UC")+COUNTIF(AA12:AA118,"TR-U")+COUNTIF(AA12:AA118,"TR-NCNS")+COUNTIF(AA12:AA118,"TR-MU")+COUNTIF(AA12:AA118,"TR-EL")</f>
        <v>0</v>
      </c>
      <c r="AB140" s="64">
        <f t="shared" si="47"/>
        <v>0</v>
      </c>
      <c r="AC140" s="64">
        <f t="shared" si="47"/>
        <v>0</v>
      </c>
      <c r="AD140" s="64">
        <f t="shared" si="47"/>
        <v>0</v>
      </c>
      <c r="AE140" s="64">
        <f t="shared" si="47"/>
        <v>0</v>
      </c>
      <c r="AF140" s="64">
        <f t="shared" si="47"/>
        <v>0</v>
      </c>
      <c r="AG140" s="64">
        <f t="shared" si="47"/>
        <v>0</v>
      </c>
      <c r="AH140" s="64">
        <f t="shared" si="47"/>
        <v>0</v>
      </c>
      <c r="AI140" s="64">
        <f t="shared" si="47"/>
        <v>0</v>
      </c>
      <c r="AJ140" s="64">
        <f t="shared" si="47"/>
        <v>0</v>
      </c>
      <c r="AK140" s="64">
        <f t="shared" si="47"/>
        <v>0</v>
      </c>
      <c r="AL140" s="64">
        <f t="shared" si="47"/>
        <v>0</v>
      </c>
      <c r="AM140" s="64">
        <f t="shared" si="47"/>
        <v>0</v>
      </c>
      <c r="AN140" s="64">
        <f t="shared" si="47"/>
        <v>0</v>
      </c>
      <c r="AO140" s="64">
        <f t="shared" si="47"/>
        <v>0</v>
      </c>
      <c r="AP140" s="64">
        <f t="shared" si="47"/>
        <v>0</v>
      </c>
      <c r="AQ140" s="64">
        <f t="shared" si="47"/>
        <v>0</v>
      </c>
      <c r="AR140" s="64">
        <f t="shared" si="47"/>
        <v>0</v>
      </c>
      <c r="AS140" s="64">
        <f t="shared" si="47"/>
        <v>0</v>
      </c>
      <c r="AT140" s="64">
        <f t="shared" si="47"/>
        <v>0</v>
      </c>
      <c r="AU140" s="64">
        <f t="shared" si="47"/>
        <v>0</v>
      </c>
      <c r="AV140" s="64">
        <f t="shared" si="47"/>
        <v>0</v>
      </c>
      <c r="AW140" s="64">
        <f t="shared" si="47"/>
        <v>0</v>
      </c>
      <c r="AX140" s="64">
        <f t="shared" si="47"/>
        <v>0</v>
      </c>
      <c r="AY140" s="64">
        <f t="shared" si="47"/>
        <v>0</v>
      </c>
      <c r="AZ140" s="64">
        <f t="shared" si="47"/>
        <v>0</v>
      </c>
      <c r="BA140" s="64">
        <f t="shared" si="47"/>
        <v>0</v>
      </c>
      <c r="BB140" s="64">
        <f t="shared" si="47"/>
        <v>0</v>
      </c>
      <c r="BC140" s="64">
        <f t="shared" si="47"/>
        <v>0</v>
      </c>
      <c r="BD140" s="64">
        <f t="shared" si="47"/>
        <v>0</v>
      </c>
      <c r="BE140" s="64">
        <f>COUNTIF(BE12:BE33,"TR")+COUNTIF(BE12:BE33,"TR-T")+COUNTIF(BE12:BE33,"TR-OFF")+COUNTIF(BE12:BE33,"TR-AU")+COUNTIF(BE12:BE33,"TR-UC")+COUNTIF(BE12:BE33,"TR-U")+COUNTIF(BE12:BE33,"TR-NCNS")+COUNTIF(BE12:BE33,"TR-MU")+COUNTIF(BE12:BE33,"TR-EL")</f>
        <v>0</v>
      </c>
      <c r="BF140" s="45">
        <f>MAX(AA140:BE140)</f>
        <v>0</v>
      </c>
      <c r="BH140" s="55"/>
    </row>
    <row r="141" spans="1:71" x14ac:dyDescent="0.3">
      <c r="A141" s="76" t="s">
        <v>99</v>
      </c>
      <c r="C141" s="76" t="s">
        <v>15</v>
      </c>
      <c r="D141" s="76"/>
      <c r="E141" s="77" t="s">
        <v>100</v>
      </c>
      <c r="F141" s="77"/>
      <c r="G141" s="77"/>
      <c r="H141" s="69"/>
      <c r="I141" s="52"/>
      <c r="J141" s="52"/>
      <c r="K141" s="70"/>
      <c r="L141" s="71"/>
      <c r="M141" s="61"/>
      <c r="N141" s="72"/>
      <c r="O141" s="287"/>
      <c r="P141" s="288"/>
      <c r="Q141" s="289"/>
      <c r="R141" s="279" t="s">
        <v>101</v>
      </c>
      <c r="S141" s="280"/>
      <c r="T141" s="280"/>
      <c r="U141" s="280"/>
      <c r="V141" s="280"/>
      <c r="W141" s="280"/>
      <c r="X141" s="222"/>
      <c r="Y141" s="222"/>
      <c r="Z141" s="222"/>
      <c r="AA141" s="64">
        <f t="shared" ref="AA141:BD141" si="48">COUNTIF(AA12:AA118,"Leave")+COUNTIF(AA12:AA118,"CL")</f>
        <v>3</v>
      </c>
      <c r="AB141" s="64">
        <f t="shared" si="48"/>
        <v>0</v>
      </c>
      <c r="AC141" s="64">
        <f t="shared" si="48"/>
        <v>0</v>
      </c>
      <c r="AD141" s="64">
        <f t="shared" si="48"/>
        <v>1</v>
      </c>
      <c r="AE141" s="64">
        <f t="shared" si="48"/>
        <v>3</v>
      </c>
      <c r="AF141" s="64">
        <f t="shared" si="48"/>
        <v>5</v>
      </c>
      <c r="AG141" s="64">
        <f t="shared" si="48"/>
        <v>4</v>
      </c>
      <c r="AH141" s="64">
        <f t="shared" si="48"/>
        <v>5</v>
      </c>
      <c r="AI141" s="64">
        <f t="shared" si="48"/>
        <v>0</v>
      </c>
      <c r="AJ141" s="64">
        <f t="shared" si="48"/>
        <v>0</v>
      </c>
      <c r="AK141" s="64">
        <f t="shared" si="48"/>
        <v>5</v>
      </c>
      <c r="AL141" s="64">
        <f t="shared" si="48"/>
        <v>3</v>
      </c>
      <c r="AM141" s="64">
        <f t="shared" si="48"/>
        <v>3</v>
      </c>
      <c r="AN141" s="64">
        <f t="shared" si="48"/>
        <v>4</v>
      </c>
      <c r="AO141" s="64">
        <f t="shared" si="48"/>
        <v>3</v>
      </c>
      <c r="AP141" s="64">
        <f t="shared" si="48"/>
        <v>0</v>
      </c>
      <c r="AQ141" s="64">
        <f t="shared" si="48"/>
        <v>0</v>
      </c>
      <c r="AR141" s="64">
        <f t="shared" si="48"/>
        <v>2</v>
      </c>
      <c r="AS141" s="64">
        <f t="shared" si="48"/>
        <v>2</v>
      </c>
      <c r="AT141" s="64">
        <f t="shared" si="48"/>
        <v>3</v>
      </c>
      <c r="AU141" s="64">
        <f t="shared" si="48"/>
        <v>2</v>
      </c>
      <c r="AV141" s="64">
        <f t="shared" si="48"/>
        <v>2</v>
      </c>
      <c r="AW141" s="64">
        <f t="shared" si="48"/>
        <v>0</v>
      </c>
      <c r="AX141" s="64">
        <f t="shared" si="48"/>
        <v>0</v>
      </c>
      <c r="AY141" s="64">
        <f t="shared" si="48"/>
        <v>7</v>
      </c>
      <c r="AZ141" s="64">
        <f t="shared" si="48"/>
        <v>3</v>
      </c>
      <c r="BA141" s="64">
        <f t="shared" si="48"/>
        <v>0</v>
      </c>
      <c r="BB141" s="64">
        <f t="shared" si="48"/>
        <v>0</v>
      </c>
      <c r="BC141" s="64">
        <f t="shared" si="48"/>
        <v>10</v>
      </c>
      <c r="BD141" s="64">
        <f t="shared" si="48"/>
        <v>1</v>
      </c>
      <c r="BE141" s="64">
        <f>COUNTIF(BE12:BE33,"Leave")+COUNTIF(BE12:BE33,"CL")</f>
        <v>0</v>
      </c>
      <c r="BF141" s="45">
        <f t="shared" ref="BF141:BF156" si="49">SUM(AA141:BE141)</f>
        <v>71</v>
      </c>
      <c r="BG141" s="78">
        <f>(BF141+BF145)-U121</f>
        <v>-2</v>
      </c>
      <c r="BH141" s="55"/>
    </row>
    <row r="142" spans="1:71" x14ac:dyDescent="0.3">
      <c r="A142" s="76" t="s">
        <v>102</v>
      </c>
      <c r="C142" s="76" t="s">
        <v>31</v>
      </c>
      <c r="D142" s="76"/>
      <c r="E142" s="77" t="s">
        <v>31</v>
      </c>
      <c r="F142" s="77"/>
      <c r="G142" s="77"/>
      <c r="H142" s="69"/>
      <c r="I142" s="52"/>
      <c r="J142" s="52"/>
      <c r="K142" s="70"/>
      <c r="L142" s="71"/>
      <c r="M142" s="61"/>
      <c r="N142" s="72"/>
      <c r="O142" s="287"/>
      <c r="P142" s="288"/>
      <c r="Q142" s="289"/>
      <c r="R142" s="279" t="s">
        <v>91</v>
      </c>
      <c r="S142" s="280"/>
      <c r="T142" s="280"/>
      <c r="U142" s="280"/>
      <c r="V142" s="280"/>
      <c r="W142" s="280"/>
      <c r="X142" s="222"/>
      <c r="Y142" s="222"/>
      <c r="Z142" s="222"/>
      <c r="AA142" s="74" t="e">
        <f t="shared" ref="AA142:BE142" si="50">AA143+(AA144/2)</f>
        <v>#VALUE!</v>
      </c>
      <c r="AB142" s="74" t="e">
        <f t="shared" si="50"/>
        <v>#VALUE!</v>
      </c>
      <c r="AC142" s="74" t="e">
        <f t="shared" si="50"/>
        <v>#VALUE!</v>
      </c>
      <c r="AD142" s="74" t="e">
        <f t="shared" si="50"/>
        <v>#VALUE!</v>
      </c>
      <c r="AE142" s="74" t="e">
        <f t="shared" si="50"/>
        <v>#VALUE!</v>
      </c>
      <c r="AF142" s="74" t="e">
        <f t="shared" si="50"/>
        <v>#VALUE!</v>
      </c>
      <c r="AG142" s="74" t="e">
        <f t="shared" si="50"/>
        <v>#VALUE!</v>
      </c>
      <c r="AH142" s="74" t="e">
        <f t="shared" si="50"/>
        <v>#VALUE!</v>
      </c>
      <c r="AI142" s="74" t="e">
        <f t="shared" si="50"/>
        <v>#VALUE!</v>
      </c>
      <c r="AJ142" s="74" t="e">
        <f t="shared" si="50"/>
        <v>#VALUE!</v>
      </c>
      <c r="AK142" s="74" t="e">
        <f t="shared" si="50"/>
        <v>#VALUE!</v>
      </c>
      <c r="AL142" s="74" t="e">
        <f t="shared" si="50"/>
        <v>#VALUE!</v>
      </c>
      <c r="AM142" s="74" t="e">
        <f t="shared" si="50"/>
        <v>#VALUE!</v>
      </c>
      <c r="AN142" s="74" t="e">
        <f t="shared" si="50"/>
        <v>#VALUE!</v>
      </c>
      <c r="AO142" s="74" t="e">
        <f t="shared" si="50"/>
        <v>#VALUE!</v>
      </c>
      <c r="AP142" s="74" t="e">
        <f t="shared" si="50"/>
        <v>#VALUE!</v>
      </c>
      <c r="AQ142" s="74" t="e">
        <f t="shared" si="50"/>
        <v>#VALUE!</v>
      </c>
      <c r="AR142" s="74" t="e">
        <f t="shared" si="50"/>
        <v>#VALUE!</v>
      </c>
      <c r="AS142" s="74" t="e">
        <f t="shared" si="50"/>
        <v>#VALUE!</v>
      </c>
      <c r="AT142" s="74" t="e">
        <f t="shared" si="50"/>
        <v>#VALUE!</v>
      </c>
      <c r="AU142" s="74" t="e">
        <f t="shared" si="50"/>
        <v>#VALUE!</v>
      </c>
      <c r="AV142" s="74" t="e">
        <f t="shared" si="50"/>
        <v>#VALUE!</v>
      </c>
      <c r="AW142" s="74" t="e">
        <f t="shared" si="50"/>
        <v>#VALUE!</v>
      </c>
      <c r="AX142" s="74" t="e">
        <f t="shared" si="50"/>
        <v>#VALUE!</v>
      </c>
      <c r="AY142" s="74" t="e">
        <f t="shared" si="50"/>
        <v>#VALUE!</v>
      </c>
      <c r="AZ142" s="74" t="e">
        <f t="shared" si="50"/>
        <v>#VALUE!</v>
      </c>
      <c r="BA142" s="74" t="e">
        <f t="shared" si="50"/>
        <v>#VALUE!</v>
      </c>
      <c r="BB142" s="74" t="e">
        <f t="shared" si="50"/>
        <v>#VALUE!</v>
      </c>
      <c r="BC142" s="74" t="e">
        <f t="shared" si="50"/>
        <v>#VALUE!</v>
      </c>
      <c r="BD142" s="74" t="e">
        <f t="shared" si="50"/>
        <v>#VALUE!</v>
      </c>
      <c r="BE142" s="74" t="e">
        <f t="shared" si="50"/>
        <v>#VALUE!</v>
      </c>
      <c r="BF142" s="75" t="e">
        <f t="shared" si="49"/>
        <v>#VALUE!</v>
      </c>
      <c r="BH142" s="55"/>
    </row>
    <row r="143" spans="1:71" x14ac:dyDescent="0.3">
      <c r="A143" s="76" t="s">
        <v>103</v>
      </c>
      <c r="C143" s="76" t="s">
        <v>31</v>
      </c>
      <c r="D143" s="76"/>
      <c r="E143" s="77" t="s">
        <v>104</v>
      </c>
      <c r="F143" s="77"/>
      <c r="G143" s="77"/>
      <c r="H143" s="69"/>
      <c r="I143" s="52"/>
      <c r="J143" s="52"/>
      <c r="K143" s="70"/>
      <c r="L143" s="71"/>
      <c r="M143" s="61"/>
      <c r="N143" s="72"/>
      <c r="O143" s="287"/>
      <c r="P143" s="288"/>
      <c r="Q143" s="289"/>
      <c r="R143" s="279" t="s">
        <v>105</v>
      </c>
      <c r="S143" s="280"/>
      <c r="T143" s="280"/>
      <c r="U143" s="280"/>
      <c r="V143" s="280"/>
      <c r="W143" s="280"/>
      <c r="X143" s="222"/>
      <c r="Y143" s="222"/>
      <c r="Z143" s="222"/>
      <c r="AA143" s="64" t="e">
        <f t="shared" ref="AA143:BD143" si="51">COUNTIFS($L$12:$L$90,"FT",AA$12:AA$118,"Leave")+COUNTIFS($L$12:$L$90,"FT",AA$12:AA$118,"CL")</f>
        <v>#VALUE!</v>
      </c>
      <c r="AB143" s="64" t="e">
        <f t="shared" si="51"/>
        <v>#VALUE!</v>
      </c>
      <c r="AC143" s="64" t="e">
        <f t="shared" si="51"/>
        <v>#VALUE!</v>
      </c>
      <c r="AD143" s="64" t="e">
        <f t="shared" si="51"/>
        <v>#VALUE!</v>
      </c>
      <c r="AE143" s="64" t="e">
        <f t="shared" si="51"/>
        <v>#VALUE!</v>
      </c>
      <c r="AF143" s="64" t="e">
        <f t="shared" si="51"/>
        <v>#VALUE!</v>
      </c>
      <c r="AG143" s="64" t="e">
        <f t="shared" si="51"/>
        <v>#VALUE!</v>
      </c>
      <c r="AH143" s="64" t="e">
        <f t="shared" si="51"/>
        <v>#VALUE!</v>
      </c>
      <c r="AI143" s="64" t="e">
        <f t="shared" si="51"/>
        <v>#VALUE!</v>
      </c>
      <c r="AJ143" s="64" t="e">
        <f t="shared" si="51"/>
        <v>#VALUE!</v>
      </c>
      <c r="AK143" s="64" t="e">
        <f t="shared" si="51"/>
        <v>#VALUE!</v>
      </c>
      <c r="AL143" s="64" t="e">
        <f t="shared" si="51"/>
        <v>#VALUE!</v>
      </c>
      <c r="AM143" s="64" t="e">
        <f t="shared" si="51"/>
        <v>#VALUE!</v>
      </c>
      <c r="AN143" s="64" t="e">
        <f t="shared" si="51"/>
        <v>#VALUE!</v>
      </c>
      <c r="AO143" s="64" t="e">
        <f t="shared" si="51"/>
        <v>#VALUE!</v>
      </c>
      <c r="AP143" s="64" t="e">
        <f t="shared" si="51"/>
        <v>#VALUE!</v>
      </c>
      <c r="AQ143" s="64" t="e">
        <f t="shared" si="51"/>
        <v>#VALUE!</v>
      </c>
      <c r="AR143" s="64" t="e">
        <f t="shared" si="51"/>
        <v>#VALUE!</v>
      </c>
      <c r="AS143" s="64" t="e">
        <f t="shared" si="51"/>
        <v>#VALUE!</v>
      </c>
      <c r="AT143" s="64" t="e">
        <f t="shared" si="51"/>
        <v>#VALUE!</v>
      </c>
      <c r="AU143" s="64" t="e">
        <f t="shared" si="51"/>
        <v>#VALUE!</v>
      </c>
      <c r="AV143" s="64" t="e">
        <f t="shared" si="51"/>
        <v>#VALUE!</v>
      </c>
      <c r="AW143" s="64" t="e">
        <f t="shared" si="51"/>
        <v>#VALUE!</v>
      </c>
      <c r="AX143" s="64" t="e">
        <f t="shared" si="51"/>
        <v>#VALUE!</v>
      </c>
      <c r="AY143" s="64" t="e">
        <f t="shared" si="51"/>
        <v>#VALUE!</v>
      </c>
      <c r="AZ143" s="64" t="e">
        <f t="shared" si="51"/>
        <v>#VALUE!</v>
      </c>
      <c r="BA143" s="64" t="e">
        <f t="shared" si="51"/>
        <v>#VALUE!</v>
      </c>
      <c r="BB143" s="64" t="e">
        <f t="shared" si="51"/>
        <v>#VALUE!</v>
      </c>
      <c r="BC143" s="64" t="e">
        <f t="shared" si="51"/>
        <v>#VALUE!</v>
      </c>
      <c r="BD143" s="64" t="e">
        <f t="shared" si="51"/>
        <v>#VALUE!</v>
      </c>
      <c r="BE143" s="64" t="e">
        <f>COUNTIFS($L$12:$L$16,"FT",BE$12:BE$33,"Leave")+COUNTIFS($L$12:$L$16,"FT",BE$12:BE$33,"CL")</f>
        <v>#VALUE!</v>
      </c>
      <c r="BF143" s="45" t="e">
        <f t="shared" si="49"/>
        <v>#VALUE!</v>
      </c>
      <c r="BH143" s="55"/>
    </row>
    <row r="144" spans="1:71" x14ac:dyDescent="0.3">
      <c r="A144" s="76" t="s">
        <v>106</v>
      </c>
      <c r="C144" s="76" t="s">
        <v>107</v>
      </c>
      <c r="D144" s="76"/>
      <c r="E144" s="77" t="s">
        <v>108</v>
      </c>
      <c r="F144" s="77" t="s">
        <v>109</v>
      </c>
      <c r="G144" s="77" t="s">
        <v>110</v>
      </c>
      <c r="H144" s="69"/>
      <c r="I144" s="80"/>
      <c r="J144" s="80"/>
      <c r="K144" s="81"/>
      <c r="L144" s="72"/>
      <c r="M144" s="61"/>
      <c r="N144" s="72"/>
      <c r="O144" s="287"/>
      <c r="P144" s="288"/>
      <c r="Q144" s="289"/>
      <c r="R144" s="279" t="s">
        <v>111</v>
      </c>
      <c r="S144" s="280"/>
      <c r="T144" s="280"/>
      <c r="U144" s="280"/>
      <c r="V144" s="280"/>
      <c r="W144" s="280"/>
      <c r="X144" s="222"/>
      <c r="Y144" s="222"/>
      <c r="Z144" s="222"/>
      <c r="AA144" s="64" t="e">
        <f t="shared" ref="AA144:BD144" si="52">COUNTIFS($L$12:$L$90,"HT",AA$12:AA$118,"Leave")+COUNTIFS($L$12:$L$90,"HT",AA$12:AA$118,"CL")</f>
        <v>#VALUE!</v>
      </c>
      <c r="AB144" s="64" t="e">
        <f t="shared" si="52"/>
        <v>#VALUE!</v>
      </c>
      <c r="AC144" s="64" t="e">
        <f t="shared" si="52"/>
        <v>#VALUE!</v>
      </c>
      <c r="AD144" s="64" t="e">
        <f t="shared" si="52"/>
        <v>#VALUE!</v>
      </c>
      <c r="AE144" s="64" t="e">
        <f t="shared" si="52"/>
        <v>#VALUE!</v>
      </c>
      <c r="AF144" s="64" t="e">
        <f t="shared" si="52"/>
        <v>#VALUE!</v>
      </c>
      <c r="AG144" s="64" t="e">
        <f t="shared" si="52"/>
        <v>#VALUE!</v>
      </c>
      <c r="AH144" s="64" t="e">
        <f t="shared" si="52"/>
        <v>#VALUE!</v>
      </c>
      <c r="AI144" s="64" t="e">
        <f t="shared" si="52"/>
        <v>#VALUE!</v>
      </c>
      <c r="AJ144" s="64" t="e">
        <f t="shared" si="52"/>
        <v>#VALUE!</v>
      </c>
      <c r="AK144" s="64" t="e">
        <f t="shared" si="52"/>
        <v>#VALUE!</v>
      </c>
      <c r="AL144" s="64" t="e">
        <f t="shared" si="52"/>
        <v>#VALUE!</v>
      </c>
      <c r="AM144" s="64" t="e">
        <f t="shared" si="52"/>
        <v>#VALUE!</v>
      </c>
      <c r="AN144" s="64" t="e">
        <f t="shared" si="52"/>
        <v>#VALUE!</v>
      </c>
      <c r="AO144" s="64" t="e">
        <f t="shared" si="52"/>
        <v>#VALUE!</v>
      </c>
      <c r="AP144" s="64" t="e">
        <f t="shared" si="52"/>
        <v>#VALUE!</v>
      </c>
      <c r="AQ144" s="64" t="e">
        <f t="shared" si="52"/>
        <v>#VALUE!</v>
      </c>
      <c r="AR144" s="64" t="e">
        <f t="shared" si="52"/>
        <v>#VALUE!</v>
      </c>
      <c r="AS144" s="64" t="e">
        <f t="shared" si="52"/>
        <v>#VALUE!</v>
      </c>
      <c r="AT144" s="64" t="e">
        <f t="shared" si="52"/>
        <v>#VALUE!</v>
      </c>
      <c r="AU144" s="64" t="e">
        <f t="shared" si="52"/>
        <v>#VALUE!</v>
      </c>
      <c r="AV144" s="64" t="e">
        <f t="shared" si="52"/>
        <v>#VALUE!</v>
      </c>
      <c r="AW144" s="64" t="e">
        <f t="shared" si="52"/>
        <v>#VALUE!</v>
      </c>
      <c r="AX144" s="64" t="e">
        <f t="shared" si="52"/>
        <v>#VALUE!</v>
      </c>
      <c r="AY144" s="64" t="e">
        <f t="shared" si="52"/>
        <v>#VALUE!</v>
      </c>
      <c r="AZ144" s="64" t="e">
        <f t="shared" si="52"/>
        <v>#VALUE!</v>
      </c>
      <c r="BA144" s="64" t="e">
        <f t="shared" si="52"/>
        <v>#VALUE!</v>
      </c>
      <c r="BB144" s="64" t="e">
        <f t="shared" si="52"/>
        <v>#VALUE!</v>
      </c>
      <c r="BC144" s="64" t="e">
        <f t="shared" si="52"/>
        <v>#VALUE!</v>
      </c>
      <c r="BD144" s="64" t="e">
        <f t="shared" si="52"/>
        <v>#VALUE!</v>
      </c>
      <c r="BE144" s="64" t="e">
        <f>COUNTIFS($L$12:$L$16,"HT",BE$12:BE$33,"Leave")+COUNTIFS($L$12:$L$16,"HT",BE$12:BE$33,"CL")</f>
        <v>#VALUE!</v>
      </c>
      <c r="BF144" s="45" t="e">
        <f t="shared" si="49"/>
        <v>#VALUE!</v>
      </c>
      <c r="BH144" s="55"/>
    </row>
    <row r="145" spans="1:60" x14ac:dyDescent="0.3">
      <c r="A145" s="76" t="s">
        <v>112</v>
      </c>
      <c r="C145" s="76" t="s">
        <v>107</v>
      </c>
      <c r="D145" s="76"/>
      <c r="E145" s="77" t="s">
        <v>113</v>
      </c>
      <c r="F145" s="77" t="s">
        <v>109</v>
      </c>
      <c r="G145" s="77" t="s">
        <v>110</v>
      </c>
      <c r="H145" s="69"/>
      <c r="I145" s="80"/>
      <c r="J145" s="80"/>
      <c r="K145" s="81"/>
      <c r="L145" s="72"/>
      <c r="M145" s="61"/>
      <c r="N145" s="72"/>
      <c r="O145" s="287"/>
      <c r="P145" s="288"/>
      <c r="Q145" s="289"/>
      <c r="R145" s="279" t="s">
        <v>114</v>
      </c>
      <c r="S145" s="280"/>
      <c r="T145" s="280"/>
      <c r="U145" s="280"/>
      <c r="V145" s="280"/>
      <c r="W145" s="280"/>
      <c r="X145" s="222"/>
      <c r="Y145" s="222"/>
      <c r="Z145" s="222"/>
      <c r="AA145" s="64">
        <f t="shared" ref="AA145:BD145" si="53">COUNTIF(AA12:AA118,"AU")+COUNTIF(AA12:AA118,"TR-AU")</f>
        <v>0</v>
      </c>
      <c r="AB145" s="64">
        <f t="shared" si="53"/>
        <v>0</v>
      </c>
      <c r="AC145" s="64">
        <f t="shared" si="53"/>
        <v>0</v>
      </c>
      <c r="AD145" s="64">
        <f t="shared" si="53"/>
        <v>0</v>
      </c>
      <c r="AE145" s="64">
        <f t="shared" si="53"/>
        <v>0</v>
      </c>
      <c r="AF145" s="64">
        <f t="shared" si="53"/>
        <v>0</v>
      </c>
      <c r="AG145" s="64">
        <f t="shared" si="53"/>
        <v>0</v>
      </c>
      <c r="AH145" s="64">
        <f t="shared" si="53"/>
        <v>0</v>
      </c>
      <c r="AI145" s="64">
        <f t="shared" si="53"/>
        <v>0</v>
      </c>
      <c r="AJ145" s="64">
        <f t="shared" si="53"/>
        <v>0</v>
      </c>
      <c r="AK145" s="64">
        <f t="shared" si="53"/>
        <v>0</v>
      </c>
      <c r="AL145" s="64">
        <f t="shared" si="53"/>
        <v>0</v>
      </c>
      <c r="AM145" s="64">
        <f t="shared" si="53"/>
        <v>0</v>
      </c>
      <c r="AN145" s="64">
        <f t="shared" si="53"/>
        <v>0</v>
      </c>
      <c r="AO145" s="64">
        <f t="shared" si="53"/>
        <v>0</v>
      </c>
      <c r="AP145" s="64">
        <f t="shared" si="53"/>
        <v>0</v>
      </c>
      <c r="AQ145" s="64">
        <f t="shared" si="53"/>
        <v>0</v>
      </c>
      <c r="AR145" s="64">
        <f t="shared" si="53"/>
        <v>1</v>
      </c>
      <c r="AS145" s="64">
        <f t="shared" si="53"/>
        <v>2</v>
      </c>
      <c r="AT145" s="64">
        <f t="shared" si="53"/>
        <v>0</v>
      </c>
      <c r="AU145" s="64">
        <f t="shared" si="53"/>
        <v>0</v>
      </c>
      <c r="AV145" s="64">
        <f t="shared" si="53"/>
        <v>0</v>
      </c>
      <c r="AW145" s="64">
        <f t="shared" si="53"/>
        <v>0</v>
      </c>
      <c r="AX145" s="64">
        <f t="shared" si="53"/>
        <v>0</v>
      </c>
      <c r="AY145" s="64">
        <f t="shared" si="53"/>
        <v>0</v>
      </c>
      <c r="AZ145" s="64">
        <f t="shared" si="53"/>
        <v>0</v>
      </c>
      <c r="BA145" s="64">
        <f t="shared" si="53"/>
        <v>0</v>
      </c>
      <c r="BB145" s="64">
        <f t="shared" si="53"/>
        <v>0</v>
      </c>
      <c r="BC145" s="64">
        <f t="shared" si="53"/>
        <v>0</v>
      </c>
      <c r="BD145" s="64">
        <f t="shared" si="53"/>
        <v>0</v>
      </c>
      <c r="BE145" s="64">
        <f>COUNTIF(BE12:BE33,"AU")+COUNTIF(BE12:BE33,"TR-AU")</f>
        <v>0</v>
      </c>
      <c r="BF145" s="45">
        <f t="shared" si="49"/>
        <v>3</v>
      </c>
      <c r="BH145" s="55"/>
    </row>
    <row r="146" spans="1:60" x14ac:dyDescent="0.3">
      <c r="A146" s="76" t="s">
        <v>115</v>
      </c>
      <c r="C146" s="76" t="s">
        <v>107</v>
      </c>
      <c r="D146" s="76"/>
      <c r="E146" s="77" t="s">
        <v>116</v>
      </c>
      <c r="F146" s="77" t="s">
        <v>117</v>
      </c>
      <c r="G146" s="77" t="s">
        <v>110</v>
      </c>
      <c r="H146" s="69"/>
      <c r="I146" s="80"/>
      <c r="J146" s="80"/>
      <c r="K146" s="81"/>
      <c r="L146" s="72"/>
      <c r="M146" s="61"/>
      <c r="N146" s="72"/>
      <c r="O146" s="287"/>
      <c r="P146" s="288"/>
      <c r="Q146" s="289"/>
      <c r="R146" s="279" t="s">
        <v>118</v>
      </c>
      <c r="S146" s="280"/>
      <c r="T146" s="280"/>
      <c r="U146" s="280"/>
      <c r="V146" s="280"/>
      <c r="W146" s="280"/>
      <c r="X146" s="222"/>
      <c r="Y146" s="222"/>
      <c r="Z146" s="222"/>
      <c r="AA146" s="64" t="e">
        <f t="shared" ref="AA146:BE146" si="54">AA147+(AA148/2)</f>
        <v>#VALUE!</v>
      </c>
      <c r="AB146" s="64" t="e">
        <f t="shared" si="54"/>
        <v>#VALUE!</v>
      </c>
      <c r="AC146" s="64" t="e">
        <f t="shared" si="54"/>
        <v>#VALUE!</v>
      </c>
      <c r="AD146" s="64" t="e">
        <f t="shared" si="54"/>
        <v>#VALUE!</v>
      </c>
      <c r="AE146" s="64" t="e">
        <f t="shared" si="54"/>
        <v>#VALUE!</v>
      </c>
      <c r="AF146" s="64" t="e">
        <f t="shared" si="54"/>
        <v>#VALUE!</v>
      </c>
      <c r="AG146" s="64" t="e">
        <f t="shared" si="54"/>
        <v>#VALUE!</v>
      </c>
      <c r="AH146" s="64" t="e">
        <f t="shared" si="54"/>
        <v>#VALUE!</v>
      </c>
      <c r="AI146" s="64" t="e">
        <f t="shared" si="54"/>
        <v>#VALUE!</v>
      </c>
      <c r="AJ146" s="64" t="e">
        <f t="shared" si="54"/>
        <v>#VALUE!</v>
      </c>
      <c r="AK146" s="64" t="e">
        <f t="shared" si="54"/>
        <v>#VALUE!</v>
      </c>
      <c r="AL146" s="64" t="e">
        <f t="shared" si="54"/>
        <v>#VALUE!</v>
      </c>
      <c r="AM146" s="64" t="e">
        <f t="shared" si="54"/>
        <v>#VALUE!</v>
      </c>
      <c r="AN146" s="64" t="e">
        <f t="shared" si="54"/>
        <v>#VALUE!</v>
      </c>
      <c r="AO146" s="64" t="e">
        <f t="shared" si="54"/>
        <v>#VALUE!</v>
      </c>
      <c r="AP146" s="64" t="e">
        <f t="shared" si="54"/>
        <v>#VALUE!</v>
      </c>
      <c r="AQ146" s="64" t="e">
        <f t="shared" si="54"/>
        <v>#VALUE!</v>
      </c>
      <c r="AR146" s="64" t="e">
        <f t="shared" si="54"/>
        <v>#VALUE!</v>
      </c>
      <c r="AS146" s="64" t="e">
        <f t="shared" si="54"/>
        <v>#VALUE!</v>
      </c>
      <c r="AT146" s="64" t="e">
        <f t="shared" si="54"/>
        <v>#VALUE!</v>
      </c>
      <c r="AU146" s="64" t="e">
        <f t="shared" si="54"/>
        <v>#VALUE!</v>
      </c>
      <c r="AV146" s="64" t="e">
        <f t="shared" si="54"/>
        <v>#VALUE!</v>
      </c>
      <c r="AW146" s="64" t="e">
        <f t="shared" si="54"/>
        <v>#VALUE!</v>
      </c>
      <c r="AX146" s="64" t="e">
        <f t="shared" si="54"/>
        <v>#VALUE!</v>
      </c>
      <c r="AY146" s="64" t="e">
        <f t="shared" si="54"/>
        <v>#VALUE!</v>
      </c>
      <c r="AZ146" s="64" t="e">
        <f t="shared" si="54"/>
        <v>#VALUE!</v>
      </c>
      <c r="BA146" s="64" t="e">
        <f t="shared" si="54"/>
        <v>#VALUE!</v>
      </c>
      <c r="BB146" s="64" t="e">
        <f t="shared" si="54"/>
        <v>#VALUE!</v>
      </c>
      <c r="BC146" s="64" t="e">
        <f t="shared" si="54"/>
        <v>#VALUE!</v>
      </c>
      <c r="BD146" s="64" t="e">
        <f t="shared" si="54"/>
        <v>#VALUE!</v>
      </c>
      <c r="BE146" s="64" t="e">
        <f t="shared" si="54"/>
        <v>#VALUE!</v>
      </c>
      <c r="BF146" s="75" t="e">
        <f t="shared" si="49"/>
        <v>#VALUE!</v>
      </c>
      <c r="BH146" s="55"/>
    </row>
    <row r="147" spans="1:60" x14ac:dyDescent="0.3">
      <c r="A147" s="76" t="s">
        <v>119</v>
      </c>
      <c r="C147" s="76" t="s">
        <v>107</v>
      </c>
      <c r="D147" s="76"/>
      <c r="E147" s="77" t="s">
        <v>120</v>
      </c>
      <c r="F147" s="77" t="s">
        <v>117</v>
      </c>
      <c r="G147" s="77" t="s">
        <v>110</v>
      </c>
      <c r="H147" s="69"/>
      <c r="I147" s="80"/>
      <c r="J147" s="80"/>
      <c r="K147" s="81"/>
      <c r="L147" s="72"/>
      <c r="M147" s="61"/>
      <c r="N147" s="72"/>
      <c r="O147" s="287"/>
      <c r="P147" s="288"/>
      <c r="Q147" s="289"/>
      <c r="R147" s="279" t="s">
        <v>121</v>
      </c>
      <c r="S147" s="280"/>
      <c r="T147" s="280"/>
      <c r="U147" s="280"/>
      <c r="V147" s="280"/>
      <c r="W147" s="280"/>
      <c r="X147" s="222"/>
      <c r="Y147" s="222"/>
      <c r="Z147" s="222"/>
      <c r="AA147" s="64" t="e">
        <f t="shared" ref="AA147:BD147" si="55">COUNTIFS($L$12:$L$90,"FT",AA$12:AA$118,"AU")+COUNTIFS($L$12:$L$90,"FT",AA$12:AA$118,"TR-AU")</f>
        <v>#VALUE!</v>
      </c>
      <c r="AB147" s="64" t="e">
        <f t="shared" si="55"/>
        <v>#VALUE!</v>
      </c>
      <c r="AC147" s="64" t="e">
        <f t="shared" si="55"/>
        <v>#VALUE!</v>
      </c>
      <c r="AD147" s="64" t="e">
        <f t="shared" si="55"/>
        <v>#VALUE!</v>
      </c>
      <c r="AE147" s="64" t="e">
        <f t="shared" si="55"/>
        <v>#VALUE!</v>
      </c>
      <c r="AF147" s="64" t="e">
        <f t="shared" si="55"/>
        <v>#VALUE!</v>
      </c>
      <c r="AG147" s="64" t="e">
        <f t="shared" si="55"/>
        <v>#VALUE!</v>
      </c>
      <c r="AH147" s="64" t="e">
        <f t="shared" si="55"/>
        <v>#VALUE!</v>
      </c>
      <c r="AI147" s="64" t="e">
        <f t="shared" si="55"/>
        <v>#VALUE!</v>
      </c>
      <c r="AJ147" s="64" t="e">
        <f t="shared" si="55"/>
        <v>#VALUE!</v>
      </c>
      <c r="AK147" s="64" t="e">
        <f t="shared" si="55"/>
        <v>#VALUE!</v>
      </c>
      <c r="AL147" s="64" t="e">
        <f t="shared" si="55"/>
        <v>#VALUE!</v>
      </c>
      <c r="AM147" s="64" t="e">
        <f t="shared" si="55"/>
        <v>#VALUE!</v>
      </c>
      <c r="AN147" s="64" t="e">
        <f t="shared" si="55"/>
        <v>#VALUE!</v>
      </c>
      <c r="AO147" s="64" t="e">
        <f t="shared" si="55"/>
        <v>#VALUE!</v>
      </c>
      <c r="AP147" s="64" t="e">
        <f t="shared" si="55"/>
        <v>#VALUE!</v>
      </c>
      <c r="AQ147" s="64" t="e">
        <f t="shared" si="55"/>
        <v>#VALUE!</v>
      </c>
      <c r="AR147" s="64" t="e">
        <f t="shared" si="55"/>
        <v>#VALUE!</v>
      </c>
      <c r="AS147" s="64" t="e">
        <f t="shared" si="55"/>
        <v>#VALUE!</v>
      </c>
      <c r="AT147" s="64" t="e">
        <f t="shared" si="55"/>
        <v>#VALUE!</v>
      </c>
      <c r="AU147" s="64" t="e">
        <f t="shared" si="55"/>
        <v>#VALUE!</v>
      </c>
      <c r="AV147" s="64" t="e">
        <f t="shared" si="55"/>
        <v>#VALUE!</v>
      </c>
      <c r="AW147" s="64" t="e">
        <f t="shared" si="55"/>
        <v>#VALUE!</v>
      </c>
      <c r="AX147" s="64" t="e">
        <f t="shared" si="55"/>
        <v>#VALUE!</v>
      </c>
      <c r="AY147" s="64" t="e">
        <f t="shared" si="55"/>
        <v>#VALUE!</v>
      </c>
      <c r="AZ147" s="64" t="e">
        <f t="shared" si="55"/>
        <v>#VALUE!</v>
      </c>
      <c r="BA147" s="64" t="e">
        <f t="shared" si="55"/>
        <v>#VALUE!</v>
      </c>
      <c r="BB147" s="64" t="e">
        <f t="shared" si="55"/>
        <v>#VALUE!</v>
      </c>
      <c r="BC147" s="64" t="e">
        <f t="shared" si="55"/>
        <v>#VALUE!</v>
      </c>
      <c r="BD147" s="64" t="e">
        <f t="shared" si="55"/>
        <v>#VALUE!</v>
      </c>
      <c r="BE147" s="64" t="e">
        <f>COUNTIFS($L$12:$L$16,"FT",BE$12:BE$33,"AU")+COUNTIFS($L$12:$L$16,"FT",BE$12:BE$33,"TR-AU")</f>
        <v>#VALUE!</v>
      </c>
      <c r="BF147" s="45" t="e">
        <f t="shared" si="49"/>
        <v>#VALUE!</v>
      </c>
      <c r="BH147" s="55"/>
    </row>
    <row r="148" spans="1:60" x14ac:dyDescent="0.3">
      <c r="A148" s="76" t="s">
        <v>122</v>
      </c>
      <c r="C148" s="76" t="s">
        <v>107</v>
      </c>
      <c r="D148" s="76"/>
      <c r="E148" s="77" t="s">
        <v>123</v>
      </c>
      <c r="F148" s="77" t="s">
        <v>124</v>
      </c>
      <c r="G148" s="77" t="s">
        <v>110</v>
      </c>
      <c r="H148" s="69"/>
      <c r="I148" s="80"/>
      <c r="J148" s="80"/>
      <c r="K148" s="81"/>
      <c r="L148" s="72"/>
      <c r="M148" s="61"/>
      <c r="N148" s="72"/>
      <c r="O148" s="287"/>
      <c r="P148" s="288"/>
      <c r="Q148" s="289"/>
      <c r="R148" s="279" t="s">
        <v>125</v>
      </c>
      <c r="S148" s="280"/>
      <c r="T148" s="280"/>
      <c r="U148" s="280"/>
      <c r="V148" s="280"/>
      <c r="W148" s="280"/>
      <c r="X148" s="222"/>
      <c r="Y148" s="222"/>
      <c r="Z148" s="222"/>
      <c r="AA148" s="64" t="e">
        <f t="shared" ref="AA148:BD148" si="56">COUNTIFS($L$12:$L$90,"HT",AA$12:AA$118,"AU")+COUNTIFS($L$12:$L$90,"HT",AA$12:AA$118,"TR-AU")</f>
        <v>#VALUE!</v>
      </c>
      <c r="AB148" s="64" t="e">
        <f t="shared" si="56"/>
        <v>#VALUE!</v>
      </c>
      <c r="AC148" s="64" t="e">
        <f t="shared" si="56"/>
        <v>#VALUE!</v>
      </c>
      <c r="AD148" s="64" t="e">
        <f t="shared" si="56"/>
        <v>#VALUE!</v>
      </c>
      <c r="AE148" s="64" t="e">
        <f t="shared" si="56"/>
        <v>#VALUE!</v>
      </c>
      <c r="AF148" s="64" t="e">
        <f t="shared" si="56"/>
        <v>#VALUE!</v>
      </c>
      <c r="AG148" s="64" t="e">
        <f t="shared" si="56"/>
        <v>#VALUE!</v>
      </c>
      <c r="AH148" s="64" t="e">
        <f t="shared" si="56"/>
        <v>#VALUE!</v>
      </c>
      <c r="AI148" s="64" t="e">
        <f t="shared" si="56"/>
        <v>#VALUE!</v>
      </c>
      <c r="AJ148" s="64" t="e">
        <f t="shared" si="56"/>
        <v>#VALUE!</v>
      </c>
      <c r="AK148" s="64" t="e">
        <f t="shared" si="56"/>
        <v>#VALUE!</v>
      </c>
      <c r="AL148" s="64" t="e">
        <f t="shared" si="56"/>
        <v>#VALUE!</v>
      </c>
      <c r="AM148" s="64" t="e">
        <f t="shared" si="56"/>
        <v>#VALUE!</v>
      </c>
      <c r="AN148" s="64" t="e">
        <f t="shared" si="56"/>
        <v>#VALUE!</v>
      </c>
      <c r="AO148" s="64" t="e">
        <f t="shared" si="56"/>
        <v>#VALUE!</v>
      </c>
      <c r="AP148" s="64" t="e">
        <f t="shared" si="56"/>
        <v>#VALUE!</v>
      </c>
      <c r="AQ148" s="64" t="e">
        <f t="shared" si="56"/>
        <v>#VALUE!</v>
      </c>
      <c r="AR148" s="64" t="e">
        <f t="shared" si="56"/>
        <v>#VALUE!</v>
      </c>
      <c r="AS148" s="64" t="e">
        <f t="shared" si="56"/>
        <v>#VALUE!</v>
      </c>
      <c r="AT148" s="64" t="e">
        <f t="shared" si="56"/>
        <v>#VALUE!</v>
      </c>
      <c r="AU148" s="64" t="e">
        <f t="shared" si="56"/>
        <v>#VALUE!</v>
      </c>
      <c r="AV148" s="64" t="e">
        <f t="shared" si="56"/>
        <v>#VALUE!</v>
      </c>
      <c r="AW148" s="64" t="e">
        <f t="shared" si="56"/>
        <v>#VALUE!</v>
      </c>
      <c r="AX148" s="64" t="e">
        <f t="shared" si="56"/>
        <v>#VALUE!</v>
      </c>
      <c r="AY148" s="64" t="e">
        <f t="shared" si="56"/>
        <v>#VALUE!</v>
      </c>
      <c r="AZ148" s="64" t="e">
        <f t="shared" si="56"/>
        <v>#VALUE!</v>
      </c>
      <c r="BA148" s="64" t="e">
        <f t="shared" si="56"/>
        <v>#VALUE!</v>
      </c>
      <c r="BB148" s="64" t="e">
        <f t="shared" si="56"/>
        <v>#VALUE!</v>
      </c>
      <c r="BC148" s="64" t="e">
        <f t="shared" si="56"/>
        <v>#VALUE!</v>
      </c>
      <c r="BD148" s="64" t="e">
        <f t="shared" si="56"/>
        <v>#VALUE!</v>
      </c>
      <c r="BE148" s="64" t="e">
        <f>COUNTIFS($L$12:$L$16,"HT",BE$12:BE$33,"AU")+COUNTIFS($L$12:$L$16,"HT",BE$12:BE$33,"TR-AU")</f>
        <v>#VALUE!</v>
      </c>
      <c r="BF148" s="45" t="e">
        <f t="shared" si="49"/>
        <v>#VALUE!</v>
      </c>
      <c r="BH148" s="55"/>
    </row>
    <row r="149" spans="1:60" x14ac:dyDescent="0.3">
      <c r="A149" s="76" t="s">
        <v>126</v>
      </c>
      <c r="C149" s="76" t="s">
        <v>107</v>
      </c>
      <c r="D149" s="76"/>
      <c r="E149" s="77" t="s">
        <v>127</v>
      </c>
      <c r="F149" s="77" t="s">
        <v>124</v>
      </c>
      <c r="G149" s="77" t="s">
        <v>110</v>
      </c>
      <c r="H149" s="69"/>
      <c r="I149" s="80"/>
      <c r="J149" s="80"/>
      <c r="K149" s="81"/>
      <c r="L149" s="72"/>
      <c r="M149" s="61"/>
      <c r="N149" s="72"/>
      <c r="O149" s="287"/>
      <c r="P149" s="288"/>
      <c r="Q149" s="289"/>
      <c r="R149" s="279" t="s">
        <v>128</v>
      </c>
      <c r="S149" s="280"/>
      <c r="T149" s="280"/>
      <c r="U149" s="280"/>
      <c r="V149" s="280"/>
      <c r="W149" s="280"/>
      <c r="X149" s="222"/>
      <c r="Y149" s="222"/>
      <c r="Z149" s="222"/>
      <c r="AA149" s="64">
        <f t="shared" ref="AA149:BD149" si="57">COUNTIF(AA12:AA118,"A")+COUNTIF(AA12:AA118,"SL")</f>
        <v>0</v>
      </c>
      <c r="AB149" s="64">
        <f t="shared" si="57"/>
        <v>0</v>
      </c>
      <c r="AC149" s="64">
        <f t="shared" si="57"/>
        <v>0</v>
      </c>
      <c r="AD149" s="64">
        <f t="shared" si="57"/>
        <v>2</v>
      </c>
      <c r="AE149" s="64">
        <f t="shared" si="57"/>
        <v>4</v>
      </c>
      <c r="AF149" s="64">
        <f t="shared" si="57"/>
        <v>1</v>
      </c>
      <c r="AG149" s="64">
        <f t="shared" si="57"/>
        <v>0</v>
      </c>
      <c r="AH149" s="64">
        <f t="shared" si="57"/>
        <v>1</v>
      </c>
      <c r="AI149" s="64">
        <f t="shared" si="57"/>
        <v>0</v>
      </c>
      <c r="AJ149" s="64">
        <f t="shared" si="57"/>
        <v>0</v>
      </c>
      <c r="AK149" s="64">
        <f t="shared" si="57"/>
        <v>0</v>
      </c>
      <c r="AL149" s="64">
        <f t="shared" si="57"/>
        <v>3</v>
      </c>
      <c r="AM149" s="64">
        <f t="shared" si="57"/>
        <v>1</v>
      </c>
      <c r="AN149" s="64">
        <f t="shared" si="57"/>
        <v>2</v>
      </c>
      <c r="AO149" s="64">
        <f t="shared" si="57"/>
        <v>0</v>
      </c>
      <c r="AP149" s="64">
        <f t="shared" si="57"/>
        <v>0</v>
      </c>
      <c r="AQ149" s="64">
        <f t="shared" si="57"/>
        <v>0</v>
      </c>
      <c r="AR149" s="64">
        <f t="shared" si="57"/>
        <v>4</v>
      </c>
      <c r="AS149" s="64">
        <f t="shared" si="57"/>
        <v>0</v>
      </c>
      <c r="AT149" s="64">
        <f t="shared" si="57"/>
        <v>2</v>
      </c>
      <c r="AU149" s="64">
        <f t="shared" si="57"/>
        <v>2</v>
      </c>
      <c r="AV149" s="64">
        <f t="shared" si="57"/>
        <v>1</v>
      </c>
      <c r="AW149" s="64">
        <f t="shared" si="57"/>
        <v>0</v>
      </c>
      <c r="AX149" s="64">
        <f t="shared" si="57"/>
        <v>0</v>
      </c>
      <c r="AY149" s="64">
        <f t="shared" si="57"/>
        <v>1</v>
      </c>
      <c r="AZ149" s="64">
        <f t="shared" si="57"/>
        <v>2</v>
      </c>
      <c r="BA149" s="64">
        <f t="shared" si="57"/>
        <v>0</v>
      </c>
      <c r="BB149" s="64">
        <f t="shared" si="57"/>
        <v>1</v>
      </c>
      <c r="BC149" s="64">
        <f t="shared" si="57"/>
        <v>2</v>
      </c>
      <c r="BD149" s="64">
        <f t="shared" si="57"/>
        <v>0</v>
      </c>
      <c r="BE149" s="64">
        <f>COUNTIF(BE12:BE33,"A")+COUNTIF(BE12:BE33,"SL")</f>
        <v>0</v>
      </c>
      <c r="BF149" s="45">
        <f t="shared" si="49"/>
        <v>29</v>
      </c>
      <c r="BG149" s="78">
        <f>(BF149+BF153)-R121</f>
        <v>-7</v>
      </c>
      <c r="BH149" s="55"/>
    </row>
    <row r="150" spans="1:60" x14ac:dyDescent="0.3">
      <c r="A150" s="76" t="s">
        <v>129</v>
      </c>
      <c r="C150" s="76" t="s">
        <v>107</v>
      </c>
      <c r="D150" s="76"/>
      <c r="E150" s="77" t="s">
        <v>29</v>
      </c>
      <c r="F150" s="77" t="s">
        <v>130</v>
      </c>
      <c r="G150" s="77" t="s">
        <v>110</v>
      </c>
      <c r="H150" s="69"/>
      <c r="I150" s="80"/>
      <c r="J150" s="80"/>
      <c r="K150" s="81"/>
      <c r="L150" s="72"/>
      <c r="M150" s="61"/>
      <c r="N150" s="72"/>
      <c r="O150" s="287"/>
      <c r="P150" s="288"/>
      <c r="Q150" s="289"/>
      <c r="R150" s="279" t="s">
        <v>131</v>
      </c>
      <c r="S150" s="280"/>
      <c r="T150" s="280"/>
      <c r="U150" s="280"/>
      <c r="V150" s="280"/>
      <c r="W150" s="280"/>
      <c r="X150" s="222"/>
      <c r="Y150" s="222"/>
      <c r="Z150" s="222"/>
      <c r="AA150" s="74" t="e">
        <f t="shared" ref="AA150:BE150" si="58">AA151+(AA152/2)</f>
        <v>#VALUE!</v>
      </c>
      <c r="AB150" s="74" t="e">
        <f t="shared" si="58"/>
        <v>#VALUE!</v>
      </c>
      <c r="AC150" s="74" t="e">
        <f t="shared" si="58"/>
        <v>#VALUE!</v>
      </c>
      <c r="AD150" s="74" t="e">
        <f t="shared" si="58"/>
        <v>#VALUE!</v>
      </c>
      <c r="AE150" s="74" t="e">
        <f t="shared" si="58"/>
        <v>#VALUE!</v>
      </c>
      <c r="AF150" s="74" t="e">
        <f t="shared" si="58"/>
        <v>#VALUE!</v>
      </c>
      <c r="AG150" s="74" t="e">
        <f t="shared" si="58"/>
        <v>#VALUE!</v>
      </c>
      <c r="AH150" s="74" t="e">
        <f t="shared" si="58"/>
        <v>#VALUE!</v>
      </c>
      <c r="AI150" s="74" t="e">
        <f t="shared" si="58"/>
        <v>#VALUE!</v>
      </c>
      <c r="AJ150" s="74" t="e">
        <f t="shared" si="58"/>
        <v>#VALUE!</v>
      </c>
      <c r="AK150" s="74" t="e">
        <f t="shared" si="58"/>
        <v>#VALUE!</v>
      </c>
      <c r="AL150" s="74" t="e">
        <f t="shared" si="58"/>
        <v>#VALUE!</v>
      </c>
      <c r="AM150" s="74" t="e">
        <f t="shared" si="58"/>
        <v>#VALUE!</v>
      </c>
      <c r="AN150" s="74" t="e">
        <f t="shared" si="58"/>
        <v>#VALUE!</v>
      </c>
      <c r="AO150" s="74" t="e">
        <f t="shared" si="58"/>
        <v>#VALUE!</v>
      </c>
      <c r="AP150" s="74" t="e">
        <f t="shared" si="58"/>
        <v>#VALUE!</v>
      </c>
      <c r="AQ150" s="74" t="e">
        <f t="shared" si="58"/>
        <v>#VALUE!</v>
      </c>
      <c r="AR150" s="74" t="e">
        <f t="shared" si="58"/>
        <v>#VALUE!</v>
      </c>
      <c r="AS150" s="74" t="e">
        <f t="shared" si="58"/>
        <v>#VALUE!</v>
      </c>
      <c r="AT150" s="74" t="e">
        <f t="shared" si="58"/>
        <v>#VALUE!</v>
      </c>
      <c r="AU150" s="74" t="e">
        <f t="shared" si="58"/>
        <v>#VALUE!</v>
      </c>
      <c r="AV150" s="74" t="e">
        <f t="shared" si="58"/>
        <v>#VALUE!</v>
      </c>
      <c r="AW150" s="74" t="e">
        <f t="shared" si="58"/>
        <v>#VALUE!</v>
      </c>
      <c r="AX150" s="74" t="e">
        <f t="shared" si="58"/>
        <v>#VALUE!</v>
      </c>
      <c r="AY150" s="74" t="e">
        <f t="shared" si="58"/>
        <v>#VALUE!</v>
      </c>
      <c r="AZ150" s="74" t="e">
        <f t="shared" si="58"/>
        <v>#VALUE!</v>
      </c>
      <c r="BA150" s="74" t="e">
        <f t="shared" si="58"/>
        <v>#VALUE!</v>
      </c>
      <c r="BB150" s="74" t="e">
        <f t="shared" si="58"/>
        <v>#VALUE!</v>
      </c>
      <c r="BC150" s="74" t="e">
        <f t="shared" si="58"/>
        <v>#VALUE!</v>
      </c>
      <c r="BD150" s="74" t="e">
        <f t="shared" si="58"/>
        <v>#VALUE!</v>
      </c>
      <c r="BE150" s="74" t="e">
        <f t="shared" si="58"/>
        <v>#VALUE!</v>
      </c>
      <c r="BF150" s="75" t="e">
        <f t="shared" si="49"/>
        <v>#VALUE!</v>
      </c>
      <c r="BH150" s="55"/>
    </row>
    <row r="151" spans="1:60" x14ac:dyDescent="0.3">
      <c r="A151" s="76" t="s">
        <v>132</v>
      </c>
      <c r="C151" s="76" t="s">
        <v>107</v>
      </c>
      <c r="D151" s="76"/>
      <c r="E151" s="77" t="s">
        <v>133</v>
      </c>
      <c r="F151" s="77" t="s">
        <v>130</v>
      </c>
      <c r="G151" s="77" t="s">
        <v>134</v>
      </c>
      <c r="H151" s="69"/>
      <c r="I151" s="80"/>
      <c r="J151" s="80"/>
      <c r="K151" s="81"/>
      <c r="L151" s="72"/>
      <c r="M151" s="61"/>
      <c r="N151" s="72"/>
      <c r="O151" s="287"/>
      <c r="P151" s="288"/>
      <c r="Q151" s="289"/>
      <c r="R151" s="279" t="s">
        <v>122</v>
      </c>
      <c r="S151" s="280"/>
      <c r="T151" s="280"/>
      <c r="U151" s="280"/>
      <c r="V151" s="280"/>
      <c r="W151" s="280"/>
      <c r="X151" s="222"/>
      <c r="Y151" s="222"/>
      <c r="Z151" s="222"/>
      <c r="AA151" s="64" t="e">
        <f t="shared" ref="AA151:BD151" si="59">COUNTIFS($L$12:$L$90,"FT",AA$12:AA$118,"A")+COUNTIFS($L$12:$L$90,"FT",AA$12:AA$118,"SL")</f>
        <v>#VALUE!</v>
      </c>
      <c r="AB151" s="64" t="e">
        <f t="shared" si="59"/>
        <v>#VALUE!</v>
      </c>
      <c r="AC151" s="64" t="e">
        <f t="shared" si="59"/>
        <v>#VALUE!</v>
      </c>
      <c r="AD151" s="64" t="e">
        <f t="shared" si="59"/>
        <v>#VALUE!</v>
      </c>
      <c r="AE151" s="64" t="e">
        <f t="shared" si="59"/>
        <v>#VALUE!</v>
      </c>
      <c r="AF151" s="64" t="e">
        <f t="shared" si="59"/>
        <v>#VALUE!</v>
      </c>
      <c r="AG151" s="64" t="e">
        <f t="shared" si="59"/>
        <v>#VALUE!</v>
      </c>
      <c r="AH151" s="64" t="e">
        <f t="shared" si="59"/>
        <v>#VALUE!</v>
      </c>
      <c r="AI151" s="64" t="e">
        <f t="shared" si="59"/>
        <v>#VALUE!</v>
      </c>
      <c r="AJ151" s="64" t="e">
        <f t="shared" si="59"/>
        <v>#VALUE!</v>
      </c>
      <c r="AK151" s="64" t="e">
        <f t="shared" si="59"/>
        <v>#VALUE!</v>
      </c>
      <c r="AL151" s="64" t="e">
        <f t="shared" si="59"/>
        <v>#VALUE!</v>
      </c>
      <c r="AM151" s="64" t="e">
        <f t="shared" si="59"/>
        <v>#VALUE!</v>
      </c>
      <c r="AN151" s="64" t="e">
        <f t="shared" si="59"/>
        <v>#VALUE!</v>
      </c>
      <c r="AO151" s="64" t="e">
        <f t="shared" si="59"/>
        <v>#VALUE!</v>
      </c>
      <c r="AP151" s="64" t="e">
        <f t="shared" si="59"/>
        <v>#VALUE!</v>
      </c>
      <c r="AQ151" s="64" t="e">
        <f t="shared" si="59"/>
        <v>#VALUE!</v>
      </c>
      <c r="AR151" s="64" t="e">
        <f t="shared" si="59"/>
        <v>#VALUE!</v>
      </c>
      <c r="AS151" s="64" t="e">
        <f t="shared" si="59"/>
        <v>#VALUE!</v>
      </c>
      <c r="AT151" s="64" t="e">
        <f t="shared" si="59"/>
        <v>#VALUE!</v>
      </c>
      <c r="AU151" s="64" t="e">
        <f t="shared" si="59"/>
        <v>#VALUE!</v>
      </c>
      <c r="AV151" s="64" t="e">
        <f t="shared" si="59"/>
        <v>#VALUE!</v>
      </c>
      <c r="AW151" s="64" t="e">
        <f t="shared" si="59"/>
        <v>#VALUE!</v>
      </c>
      <c r="AX151" s="64" t="e">
        <f t="shared" si="59"/>
        <v>#VALUE!</v>
      </c>
      <c r="AY151" s="64" t="e">
        <f t="shared" si="59"/>
        <v>#VALUE!</v>
      </c>
      <c r="AZ151" s="64" t="e">
        <f t="shared" si="59"/>
        <v>#VALUE!</v>
      </c>
      <c r="BA151" s="64" t="e">
        <f t="shared" si="59"/>
        <v>#VALUE!</v>
      </c>
      <c r="BB151" s="64" t="e">
        <f t="shared" si="59"/>
        <v>#VALUE!</v>
      </c>
      <c r="BC151" s="64" t="e">
        <f t="shared" si="59"/>
        <v>#VALUE!</v>
      </c>
      <c r="BD151" s="64" t="e">
        <f t="shared" si="59"/>
        <v>#VALUE!</v>
      </c>
      <c r="BE151" s="64" t="e">
        <f>COUNTIFS($L$12:$L$16,"FT",BE$12:BE$33,"A")+COUNTIFS($L$12:$L$16,"FT",BE$12:BE$33,"SL")</f>
        <v>#VALUE!</v>
      </c>
      <c r="BF151" s="45" t="e">
        <f t="shared" si="49"/>
        <v>#VALUE!</v>
      </c>
      <c r="BH151" s="55"/>
    </row>
    <row r="152" spans="1:60" x14ac:dyDescent="0.3">
      <c r="A152" s="76" t="s">
        <v>135</v>
      </c>
      <c r="C152" s="76" t="s">
        <v>107</v>
      </c>
      <c r="D152" s="76"/>
      <c r="E152" s="77" t="s">
        <v>136</v>
      </c>
      <c r="F152" s="77" t="s">
        <v>130</v>
      </c>
      <c r="G152" s="77" t="s">
        <v>134</v>
      </c>
      <c r="H152" s="69"/>
      <c r="I152" s="80"/>
      <c r="J152" s="80"/>
      <c r="K152" s="81"/>
      <c r="L152" s="72"/>
      <c r="M152" s="61"/>
      <c r="N152" s="72"/>
      <c r="O152" s="287"/>
      <c r="P152" s="288"/>
      <c r="Q152" s="289"/>
      <c r="R152" s="279" t="s">
        <v>137</v>
      </c>
      <c r="S152" s="280"/>
      <c r="T152" s="280"/>
      <c r="U152" s="280"/>
      <c r="V152" s="280"/>
      <c r="W152" s="280"/>
      <c r="X152" s="222"/>
      <c r="Y152" s="222"/>
      <c r="Z152" s="222"/>
      <c r="AA152" s="64" t="e">
        <f t="shared" ref="AA152:BD152" si="60">COUNTIFS($L$12:$L$90,"HT",AA$12:AA$118,"A")+COUNTIFS($L$12:$L$90,"HT",AA$12:AA$118,"SL")</f>
        <v>#VALUE!</v>
      </c>
      <c r="AB152" s="64" t="e">
        <f t="shared" si="60"/>
        <v>#VALUE!</v>
      </c>
      <c r="AC152" s="64" t="e">
        <f t="shared" si="60"/>
        <v>#VALUE!</v>
      </c>
      <c r="AD152" s="64" t="e">
        <f t="shared" si="60"/>
        <v>#VALUE!</v>
      </c>
      <c r="AE152" s="64" t="e">
        <f t="shared" si="60"/>
        <v>#VALUE!</v>
      </c>
      <c r="AF152" s="64" t="e">
        <f t="shared" si="60"/>
        <v>#VALUE!</v>
      </c>
      <c r="AG152" s="64" t="e">
        <f t="shared" si="60"/>
        <v>#VALUE!</v>
      </c>
      <c r="AH152" s="64" t="e">
        <f t="shared" si="60"/>
        <v>#VALUE!</v>
      </c>
      <c r="AI152" s="64" t="e">
        <f t="shared" si="60"/>
        <v>#VALUE!</v>
      </c>
      <c r="AJ152" s="64" t="e">
        <f t="shared" si="60"/>
        <v>#VALUE!</v>
      </c>
      <c r="AK152" s="64" t="e">
        <f t="shared" si="60"/>
        <v>#VALUE!</v>
      </c>
      <c r="AL152" s="64" t="e">
        <f t="shared" si="60"/>
        <v>#VALUE!</v>
      </c>
      <c r="AM152" s="64" t="e">
        <f t="shared" si="60"/>
        <v>#VALUE!</v>
      </c>
      <c r="AN152" s="64" t="e">
        <f t="shared" si="60"/>
        <v>#VALUE!</v>
      </c>
      <c r="AO152" s="64" t="e">
        <f t="shared" si="60"/>
        <v>#VALUE!</v>
      </c>
      <c r="AP152" s="64" t="e">
        <f t="shared" si="60"/>
        <v>#VALUE!</v>
      </c>
      <c r="AQ152" s="64" t="e">
        <f t="shared" si="60"/>
        <v>#VALUE!</v>
      </c>
      <c r="AR152" s="64" t="e">
        <f t="shared" si="60"/>
        <v>#VALUE!</v>
      </c>
      <c r="AS152" s="64" t="e">
        <f t="shared" si="60"/>
        <v>#VALUE!</v>
      </c>
      <c r="AT152" s="64" t="e">
        <f t="shared" si="60"/>
        <v>#VALUE!</v>
      </c>
      <c r="AU152" s="64" t="e">
        <f t="shared" si="60"/>
        <v>#VALUE!</v>
      </c>
      <c r="AV152" s="64" t="e">
        <f t="shared" si="60"/>
        <v>#VALUE!</v>
      </c>
      <c r="AW152" s="64" t="e">
        <f t="shared" si="60"/>
        <v>#VALUE!</v>
      </c>
      <c r="AX152" s="64" t="e">
        <f t="shared" si="60"/>
        <v>#VALUE!</v>
      </c>
      <c r="AY152" s="64" t="e">
        <f t="shared" si="60"/>
        <v>#VALUE!</v>
      </c>
      <c r="AZ152" s="64" t="e">
        <f t="shared" si="60"/>
        <v>#VALUE!</v>
      </c>
      <c r="BA152" s="64" t="e">
        <f t="shared" si="60"/>
        <v>#VALUE!</v>
      </c>
      <c r="BB152" s="64" t="e">
        <f t="shared" si="60"/>
        <v>#VALUE!</v>
      </c>
      <c r="BC152" s="64" t="e">
        <f t="shared" si="60"/>
        <v>#VALUE!</v>
      </c>
      <c r="BD152" s="64" t="e">
        <f t="shared" si="60"/>
        <v>#VALUE!</v>
      </c>
      <c r="BE152" s="64" t="e">
        <f>COUNTIFS($L$12:$L$16,"HT",BE$12:BE$33,"A")+COUNTIFS($L$12:$L$16,"HT",BE$12:BE$33,"SL")</f>
        <v>#VALUE!</v>
      </c>
      <c r="BF152" s="45" t="e">
        <f t="shared" si="49"/>
        <v>#VALUE!</v>
      </c>
      <c r="BH152" s="55"/>
    </row>
    <row r="153" spans="1:60" x14ac:dyDescent="0.3">
      <c r="A153" s="76" t="s">
        <v>138</v>
      </c>
      <c r="C153" s="76" t="s">
        <v>107</v>
      </c>
      <c r="D153" s="76"/>
      <c r="E153" s="77" t="s">
        <v>139</v>
      </c>
      <c r="F153" s="77" t="s">
        <v>130</v>
      </c>
      <c r="G153" s="77" t="s">
        <v>110</v>
      </c>
      <c r="H153" s="69"/>
      <c r="I153" s="82"/>
      <c r="J153" s="80"/>
      <c r="K153" s="81"/>
      <c r="L153" s="72"/>
      <c r="M153" s="61"/>
      <c r="N153" s="72"/>
      <c r="O153" s="287"/>
      <c r="P153" s="288"/>
      <c r="Q153" s="289"/>
      <c r="R153" s="279" t="s">
        <v>140</v>
      </c>
      <c r="S153" s="280"/>
      <c r="T153" s="280"/>
      <c r="U153" s="280"/>
      <c r="V153" s="280"/>
      <c r="W153" s="280"/>
      <c r="X153" s="222"/>
      <c r="Y153" s="222"/>
      <c r="Z153" s="222"/>
      <c r="AA153" s="64">
        <f t="shared" ref="AA153:BD153" si="61">COUNTIF(AA12:AA118,"U")+COUNTIF(AA12:AA118,"UC")+COUNTIF(AA12:AA118,"NCNS")+COUNTIF(AA12:AA118,"TR-U")+COUNTIF(AA12:AA118,"TR-UC")+COUNTIF(AA12:AA118,"TR-NCNS")</f>
        <v>8</v>
      </c>
      <c r="AB153" s="64">
        <f t="shared" si="61"/>
        <v>1</v>
      </c>
      <c r="AC153" s="64">
        <f t="shared" si="61"/>
        <v>1</v>
      </c>
      <c r="AD153" s="64">
        <f t="shared" si="61"/>
        <v>4</v>
      </c>
      <c r="AE153" s="64">
        <f t="shared" si="61"/>
        <v>5</v>
      </c>
      <c r="AF153" s="64">
        <f t="shared" si="61"/>
        <v>4</v>
      </c>
      <c r="AG153" s="64">
        <f t="shared" si="61"/>
        <v>1</v>
      </c>
      <c r="AH153" s="64">
        <f t="shared" si="61"/>
        <v>1</v>
      </c>
      <c r="AI153" s="64">
        <f t="shared" si="61"/>
        <v>0</v>
      </c>
      <c r="AJ153" s="64">
        <f t="shared" si="61"/>
        <v>0</v>
      </c>
      <c r="AK153" s="64">
        <f t="shared" si="61"/>
        <v>1</v>
      </c>
      <c r="AL153" s="64">
        <f t="shared" si="61"/>
        <v>2</v>
      </c>
      <c r="AM153" s="64">
        <f t="shared" si="61"/>
        <v>7</v>
      </c>
      <c r="AN153" s="64">
        <f t="shared" si="61"/>
        <v>3</v>
      </c>
      <c r="AO153" s="64">
        <f t="shared" si="61"/>
        <v>1</v>
      </c>
      <c r="AP153" s="64">
        <f t="shared" si="61"/>
        <v>0</v>
      </c>
      <c r="AQ153" s="64">
        <f t="shared" si="61"/>
        <v>0</v>
      </c>
      <c r="AR153" s="64">
        <f t="shared" si="61"/>
        <v>0</v>
      </c>
      <c r="AS153" s="64">
        <f t="shared" si="61"/>
        <v>1</v>
      </c>
      <c r="AT153" s="64">
        <f t="shared" si="61"/>
        <v>1</v>
      </c>
      <c r="AU153" s="64">
        <f t="shared" si="61"/>
        <v>2</v>
      </c>
      <c r="AV153" s="64">
        <f t="shared" si="61"/>
        <v>0</v>
      </c>
      <c r="AW153" s="64">
        <f t="shared" si="61"/>
        <v>0</v>
      </c>
      <c r="AX153" s="64">
        <f t="shared" si="61"/>
        <v>0</v>
      </c>
      <c r="AY153" s="64">
        <f t="shared" si="61"/>
        <v>9</v>
      </c>
      <c r="AZ153" s="64">
        <f t="shared" si="61"/>
        <v>8</v>
      </c>
      <c r="BA153" s="64">
        <f t="shared" si="61"/>
        <v>5</v>
      </c>
      <c r="BB153" s="64">
        <f t="shared" si="61"/>
        <v>5</v>
      </c>
      <c r="BC153" s="64">
        <f t="shared" si="61"/>
        <v>8</v>
      </c>
      <c r="BD153" s="64">
        <f t="shared" si="61"/>
        <v>1</v>
      </c>
      <c r="BE153" s="64">
        <f>COUNTIF(BE12:BE33,"U")+COUNTIF(BE12:BE33,"UC")+COUNTIF(BE12:BE33,"NCNS")+COUNTIF(BE12:BE33,"TR-U")+COUNTIF(BE12:BE33,"TR-UC")+COUNTIF(BE12:BE33,"TR-NCNS")</f>
        <v>0</v>
      </c>
      <c r="BF153" s="45">
        <f t="shared" si="49"/>
        <v>79</v>
      </c>
      <c r="BH153" s="55"/>
    </row>
    <row r="154" spans="1:60" x14ac:dyDescent="0.3">
      <c r="A154" s="76" t="s">
        <v>141</v>
      </c>
      <c r="C154" s="76" t="s">
        <v>107</v>
      </c>
      <c r="D154" s="76"/>
      <c r="E154" s="77" t="s">
        <v>142</v>
      </c>
      <c r="F154" s="77" t="s">
        <v>130</v>
      </c>
      <c r="G154" s="77" t="s">
        <v>134</v>
      </c>
      <c r="H154" s="69"/>
      <c r="I154" s="80"/>
      <c r="J154" s="80"/>
      <c r="K154" s="81"/>
      <c r="L154" s="72"/>
      <c r="M154" s="61"/>
      <c r="N154" s="72"/>
      <c r="O154" s="287"/>
      <c r="P154" s="288"/>
      <c r="Q154" s="289"/>
      <c r="R154" s="279" t="s">
        <v>143</v>
      </c>
      <c r="S154" s="280"/>
      <c r="T154" s="280"/>
      <c r="U154" s="280"/>
      <c r="V154" s="280"/>
      <c r="W154" s="280"/>
      <c r="X154" s="222"/>
      <c r="Y154" s="222"/>
      <c r="Z154" s="222"/>
      <c r="AA154" s="74" t="e">
        <f t="shared" ref="AA154:BE154" si="62">AA155+(AA156/2)</f>
        <v>#VALUE!</v>
      </c>
      <c r="AB154" s="74" t="e">
        <f t="shared" si="62"/>
        <v>#VALUE!</v>
      </c>
      <c r="AC154" s="74" t="e">
        <f t="shared" si="62"/>
        <v>#VALUE!</v>
      </c>
      <c r="AD154" s="74" t="e">
        <f t="shared" si="62"/>
        <v>#VALUE!</v>
      </c>
      <c r="AE154" s="74" t="e">
        <f t="shared" si="62"/>
        <v>#VALUE!</v>
      </c>
      <c r="AF154" s="74" t="e">
        <f t="shared" si="62"/>
        <v>#VALUE!</v>
      </c>
      <c r="AG154" s="74" t="e">
        <f t="shared" si="62"/>
        <v>#VALUE!</v>
      </c>
      <c r="AH154" s="74" t="e">
        <f t="shared" si="62"/>
        <v>#VALUE!</v>
      </c>
      <c r="AI154" s="74" t="e">
        <f t="shared" si="62"/>
        <v>#VALUE!</v>
      </c>
      <c r="AJ154" s="74" t="e">
        <f t="shared" si="62"/>
        <v>#VALUE!</v>
      </c>
      <c r="AK154" s="74" t="e">
        <f t="shared" si="62"/>
        <v>#VALUE!</v>
      </c>
      <c r="AL154" s="74" t="e">
        <f t="shared" si="62"/>
        <v>#VALUE!</v>
      </c>
      <c r="AM154" s="74" t="e">
        <f t="shared" si="62"/>
        <v>#VALUE!</v>
      </c>
      <c r="AN154" s="74" t="e">
        <f t="shared" si="62"/>
        <v>#VALUE!</v>
      </c>
      <c r="AO154" s="74" t="e">
        <f t="shared" si="62"/>
        <v>#VALUE!</v>
      </c>
      <c r="AP154" s="74" t="e">
        <f t="shared" si="62"/>
        <v>#VALUE!</v>
      </c>
      <c r="AQ154" s="74" t="e">
        <f t="shared" si="62"/>
        <v>#VALUE!</v>
      </c>
      <c r="AR154" s="74" t="e">
        <f t="shared" si="62"/>
        <v>#VALUE!</v>
      </c>
      <c r="AS154" s="74" t="e">
        <f t="shared" si="62"/>
        <v>#VALUE!</v>
      </c>
      <c r="AT154" s="74" t="e">
        <f t="shared" si="62"/>
        <v>#VALUE!</v>
      </c>
      <c r="AU154" s="74" t="e">
        <f t="shared" si="62"/>
        <v>#VALUE!</v>
      </c>
      <c r="AV154" s="74" t="e">
        <f t="shared" si="62"/>
        <v>#VALUE!</v>
      </c>
      <c r="AW154" s="74" t="e">
        <f t="shared" si="62"/>
        <v>#VALUE!</v>
      </c>
      <c r="AX154" s="74" t="e">
        <f t="shared" si="62"/>
        <v>#VALUE!</v>
      </c>
      <c r="AY154" s="74" t="e">
        <f t="shared" si="62"/>
        <v>#VALUE!</v>
      </c>
      <c r="AZ154" s="74" t="e">
        <f t="shared" si="62"/>
        <v>#VALUE!</v>
      </c>
      <c r="BA154" s="74" t="e">
        <f t="shared" si="62"/>
        <v>#VALUE!</v>
      </c>
      <c r="BB154" s="74" t="e">
        <f t="shared" si="62"/>
        <v>#VALUE!</v>
      </c>
      <c r="BC154" s="74" t="e">
        <f t="shared" si="62"/>
        <v>#VALUE!</v>
      </c>
      <c r="BD154" s="74" t="e">
        <f t="shared" si="62"/>
        <v>#VALUE!</v>
      </c>
      <c r="BE154" s="74" t="e">
        <f t="shared" si="62"/>
        <v>#VALUE!</v>
      </c>
      <c r="BF154" s="75" t="e">
        <f t="shared" si="49"/>
        <v>#VALUE!</v>
      </c>
      <c r="BH154" s="55"/>
    </row>
    <row r="155" spans="1:60" x14ac:dyDescent="0.3">
      <c r="A155" s="76" t="s">
        <v>144</v>
      </c>
      <c r="C155" s="76" t="s">
        <v>107</v>
      </c>
      <c r="D155" s="76"/>
      <c r="E155" s="77" t="s">
        <v>145</v>
      </c>
      <c r="F155" s="77" t="s">
        <v>130</v>
      </c>
      <c r="G155" s="77" t="s">
        <v>134</v>
      </c>
      <c r="H155" s="69"/>
      <c r="I155" s="80"/>
      <c r="J155" s="80"/>
      <c r="K155" s="81"/>
      <c r="L155" s="72"/>
      <c r="M155" s="61"/>
      <c r="N155" s="72"/>
      <c r="O155" s="287"/>
      <c r="P155" s="288"/>
      <c r="Q155" s="289"/>
      <c r="R155" s="279" t="s">
        <v>146</v>
      </c>
      <c r="S155" s="280"/>
      <c r="T155" s="280"/>
      <c r="U155" s="280"/>
      <c r="V155" s="280"/>
      <c r="W155" s="280"/>
      <c r="X155" s="222"/>
      <c r="Y155" s="222"/>
      <c r="Z155" s="222"/>
      <c r="AA155" s="64" t="e">
        <f t="shared" ref="AA155:BD155" si="63">COUNTIFS($L$12:$L$90,"FT",AA$12:AA$118,"U")+COUNTIFS($L$12:$L$90,"FT",AA$12:AA$118,"UC")+COUNTIFS($L$12:$L$90,"FT",AA$12:AA$118,"NCNS")+COUNTIFS($L$12:$L$90,"FT",AA$12:AA$118,"TR-U")+COUNTIFS($L$12:$L$90,"FT",AA$12:AA$118,"TR-UC")+COUNTIFS($L$12:$L$90,"FT",AA$12:AA$118,"TR-NCNS")</f>
        <v>#VALUE!</v>
      </c>
      <c r="AB155" s="64" t="e">
        <f t="shared" si="63"/>
        <v>#VALUE!</v>
      </c>
      <c r="AC155" s="64" t="e">
        <f t="shared" si="63"/>
        <v>#VALUE!</v>
      </c>
      <c r="AD155" s="64" t="e">
        <f t="shared" si="63"/>
        <v>#VALUE!</v>
      </c>
      <c r="AE155" s="64" t="e">
        <f t="shared" si="63"/>
        <v>#VALUE!</v>
      </c>
      <c r="AF155" s="64" t="e">
        <f t="shared" si="63"/>
        <v>#VALUE!</v>
      </c>
      <c r="AG155" s="64" t="e">
        <f t="shared" si="63"/>
        <v>#VALUE!</v>
      </c>
      <c r="AH155" s="64" t="e">
        <f t="shared" si="63"/>
        <v>#VALUE!</v>
      </c>
      <c r="AI155" s="64" t="e">
        <f t="shared" si="63"/>
        <v>#VALUE!</v>
      </c>
      <c r="AJ155" s="64" t="e">
        <f t="shared" si="63"/>
        <v>#VALUE!</v>
      </c>
      <c r="AK155" s="64" t="e">
        <f t="shared" si="63"/>
        <v>#VALUE!</v>
      </c>
      <c r="AL155" s="64" t="e">
        <f t="shared" si="63"/>
        <v>#VALUE!</v>
      </c>
      <c r="AM155" s="64" t="e">
        <f t="shared" si="63"/>
        <v>#VALUE!</v>
      </c>
      <c r="AN155" s="64" t="e">
        <f t="shared" si="63"/>
        <v>#VALUE!</v>
      </c>
      <c r="AO155" s="64" t="e">
        <f t="shared" si="63"/>
        <v>#VALUE!</v>
      </c>
      <c r="AP155" s="64" t="e">
        <f t="shared" si="63"/>
        <v>#VALUE!</v>
      </c>
      <c r="AQ155" s="64" t="e">
        <f t="shared" si="63"/>
        <v>#VALUE!</v>
      </c>
      <c r="AR155" s="64" t="e">
        <f t="shared" si="63"/>
        <v>#VALUE!</v>
      </c>
      <c r="AS155" s="64" t="e">
        <f t="shared" si="63"/>
        <v>#VALUE!</v>
      </c>
      <c r="AT155" s="64" t="e">
        <f t="shared" si="63"/>
        <v>#VALUE!</v>
      </c>
      <c r="AU155" s="64" t="e">
        <f t="shared" si="63"/>
        <v>#VALUE!</v>
      </c>
      <c r="AV155" s="64" t="e">
        <f t="shared" si="63"/>
        <v>#VALUE!</v>
      </c>
      <c r="AW155" s="64" t="e">
        <f t="shared" si="63"/>
        <v>#VALUE!</v>
      </c>
      <c r="AX155" s="64" t="e">
        <f t="shared" si="63"/>
        <v>#VALUE!</v>
      </c>
      <c r="AY155" s="64" t="e">
        <f t="shared" si="63"/>
        <v>#VALUE!</v>
      </c>
      <c r="AZ155" s="64" t="e">
        <f t="shared" si="63"/>
        <v>#VALUE!</v>
      </c>
      <c r="BA155" s="64" t="e">
        <f t="shared" si="63"/>
        <v>#VALUE!</v>
      </c>
      <c r="BB155" s="64" t="e">
        <f t="shared" si="63"/>
        <v>#VALUE!</v>
      </c>
      <c r="BC155" s="64" t="e">
        <f t="shared" si="63"/>
        <v>#VALUE!</v>
      </c>
      <c r="BD155" s="64" t="e">
        <f t="shared" si="63"/>
        <v>#VALUE!</v>
      </c>
      <c r="BE155" s="64" t="e">
        <f>COUNTIFS($L$12:$L$16,"FT",BE$12:BE$33,"U")+COUNTIFS($L$12:$L$16,"FT",BE$12:BE$33,"UC")+COUNTIFS($L$12:$L$16,"FT",BE$12:BE$33,"NCNS")+COUNTIFS($L$12:$L$16,"FT",BE$12:BE$33,"TR-U")+COUNTIFS($L$12:$L$16,"FT",BE$12:BE$33,"TR-UC")+COUNTIFS($L$12:$L$16,"FT",BE$12:BE$33,"TR-NCNS")</f>
        <v>#VALUE!</v>
      </c>
      <c r="BF155" s="45" t="e">
        <f t="shared" si="49"/>
        <v>#VALUE!</v>
      </c>
      <c r="BH155" s="55"/>
    </row>
    <row r="156" spans="1:60" x14ac:dyDescent="0.3">
      <c r="A156" s="76" t="s">
        <v>147</v>
      </c>
      <c r="C156" s="76" t="s">
        <v>148</v>
      </c>
      <c r="D156" s="76"/>
      <c r="E156" s="77" t="s">
        <v>149</v>
      </c>
      <c r="F156" s="77"/>
      <c r="G156" s="77"/>
      <c r="H156" s="69"/>
      <c r="I156" s="80"/>
      <c r="J156" s="80"/>
      <c r="K156" s="81"/>
      <c r="L156" s="72"/>
      <c r="M156" s="61"/>
      <c r="N156" s="72"/>
      <c r="O156" s="287"/>
      <c r="P156" s="288"/>
      <c r="Q156" s="289"/>
      <c r="R156" s="279" t="s">
        <v>150</v>
      </c>
      <c r="S156" s="280"/>
      <c r="T156" s="280"/>
      <c r="U156" s="280"/>
      <c r="V156" s="280"/>
      <c r="W156" s="280"/>
      <c r="X156" s="222"/>
      <c r="Y156" s="222"/>
      <c r="Z156" s="222"/>
      <c r="AA156" s="64" t="e">
        <f t="shared" ref="AA156:BD156" si="64">COUNTIFS($L$12:$L$90,"HT",AA$12:AA$118,"U")+COUNTIFS($L$12:$L$90,"HT",AA$12:AA$118,"UC")+COUNTIFS($L$12:$L$90,"HT",AA$12:AA$118,"NCNS")+COUNTIFS($L$12:$L$90,"HT",AA$12:AA$118,"TR-U")+COUNTIFS($L$12:$L$90,"HT",AA$12:AA$118,"TR-UC")+COUNTIFS($L$12:$L$90,"HT",AA$12:AA$118,"TR-NCNS")</f>
        <v>#VALUE!</v>
      </c>
      <c r="AB156" s="64" t="e">
        <f t="shared" si="64"/>
        <v>#VALUE!</v>
      </c>
      <c r="AC156" s="64" t="e">
        <f t="shared" si="64"/>
        <v>#VALUE!</v>
      </c>
      <c r="AD156" s="64" t="e">
        <f t="shared" si="64"/>
        <v>#VALUE!</v>
      </c>
      <c r="AE156" s="64" t="e">
        <f t="shared" si="64"/>
        <v>#VALUE!</v>
      </c>
      <c r="AF156" s="64" t="e">
        <f t="shared" si="64"/>
        <v>#VALUE!</v>
      </c>
      <c r="AG156" s="64" t="e">
        <f t="shared" si="64"/>
        <v>#VALUE!</v>
      </c>
      <c r="AH156" s="64" t="e">
        <f t="shared" si="64"/>
        <v>#VALUE!</v>
      </c>
      <c r="AI156" s="64" t="e">
        <f t="shared" si="64"/>
        <v>#VALUE!</v>
      </c>
      <c r="AJ156" s="64" t="e">
        <f t="shared" si="64"/>
        <v>#VALUE!</v>
      </c>
      <c r="AK156" s="64" t="e">
        <f t="shared" si="64"/>
        <v>#VALUE!</v>
      </c>
      <c r="AL156" s="64" t="e">
        <f t="shared" si="64"/>
        <v>#VALUE!</v>
      </c>
      <c r="AM156" s="64" t="e">
        <f t="shared" si="64"/>
        <v>#VALUE!</v>
      </c>
      <c r="AN156" s="64" t="e">
        <f t="shared" si="64"/>
        <v>#VALUE!</v>
      </c>
      <c r="AO156" s="64" t="e">
        <f t="shared" si="64"/>
        <v>#VALUE!</v>
      </c>
      <c r="AP156" s="64" t="e">
        <f t="shared" si="64"/>
        <v>#VALUE!</v>
      </c>
      <c r="AQ156" s="64" t="e">
        <f t="shared" si="64"/>
        <v>#VALUE!</v>
      </c>
      <c r="AR156" s="64" t="e">
        <f t="shared" si="64"/>
        <v>#VALUE!</v>
      </c>
      <c r="AS156" s="64" t="e">
        <f t="shared" si="64"/>
        <v>#VALUE!</v>
      </c>
      <c r="AT156" s="64" t="e">
        <f t="shared" si="64"/>
        <v>#VALUE!</v>
      </c>
      <c r="AU156" s="64" t="e">
        <f t="shared" si="64"/>
        <v>#VALUE!</v>
      </c>
      <c r="AV156" s="64" t="e">
        <f t="shared" si="64"/>
        <v>#VALUE!</v>
      </c>
      <c r="AW156" s="64" t="e">
        <f t="shared" si="64"/>
        <v>#VALUE!</v>
      </c>
      <c r="AX156" s="64" t="e">
        <f t="shared" si="64"/>
        <v>#VALUE!</v>
      </c>
      <c r="AY156" s="64" t="e">
        <f t="shared" si="64"/>
        <v>#VALUE!</v>
      </c>
      <c r="AZ156" s="64" t="e">
        <f t="shared" si="64"/>
        <v>#VALUE!</v>
      </c>
      <c r="BA156" s="64" t="e">
        <f t="shared" si="64"/>
        <v>#VALUE!</v>
      </c>
      <c r="BB156" s="64" t="e">
        <f t="shared" si="64"/>
        <v>#VALUE!</v>
      </c>
      <c r="BC156" s="64" t="e">
        <f t="shared" si="64"/>
        <v>#VALUE!</v>
      </c>
      <c r="BD156" s="64" t="e">
        <f t="shared" si="64"/>
        <v>#VALUE!</v>
      </c>
      <c r="BE156" s="64" t="e">
        <f>COUNTIFS($L$12:$L$16,"HT",BE$12:BE$33,"U")+COUNTIFS($L$16:$L$43,"HT",BE$16:BE$43,"UC")+COUNTIFS($L$16:$L$43,"HT",BE$16:BE$43,"NCNS")+COUNTIFS($L$12:$L$16,"HT",BE$12:BE$33,"TR-U")+COUNTIFS($L$16:$L$43,"HT",BE$16:BE$43,"TR-UC")+COUNTIFS($L$16:$L$43,"HT",BE$16:BE$43,"TR-NCNS")</f>
        <v>#VALUE!</v>
      </c>
      <c r="BF156" s="45" t="e">
        <f t="shared" si="49"/>
        <v>#VALUE!</v>
      </c>
      <c r="BH156" s="55"/>
    </row>
    <row r="157" spans="1:60" x14ac:dyDescent="0.3">
      <c r="A157" s="76" t="s">
        <v>151</v>
      </c>
      <c r="C157" s="76" t="s">
        <v>148</v>
      </c>
      <c r="D157" s="76"/>
      <c r="E157" s="77" t="s">
        <v>152</v>
      </c>
      <c r="F157" s="77"/>
      <c r="G157" s="77"/>
      <c r="H157" s="69"/>
      <c r="I157" s="80"/>
      <c r="J157" s="80"/>
      <c r="K157" s="81"/>
      <c r="L157" s="72"/>
      <c r="M157" s="61"/>
      <c r="N157" s="72"/>
      <c r="O157" s="287"/>
      <c r="P157" s="288"/>
      <c r="Q157" s="289"/>
      <c r="R157" s="279" t="s">
        <v>153</v>
      </c>
      <c r="S157" s="280"/>
      <c r="T157" s="280"/>
      <c r="U157" s="280"/>
      <c r="V157" s="280"/>
      <c r="W157" s="280"/>
      <c r="X157" s="222"/>
      <c r="Y157" s="222"/>
      <c r="Z157" s="222"/>
      <c r="AA157" s="64">
        <f t="shared" ref="AA157:BD157" si="65">COUNTIF(AA12:AA118,"S")+COUNTIF(AA12:AA118,"TR-S")</f>
        <v>0</v>
      </c>
      <c r="AB157" s="64">
        <f t="shared" si="65"/>
        <v>0</v>
      </c>
      <c r="AC157" s="64">
        <f t="shared" si="65"/>
        <v>0</v>
      </c>
      <c r="AD157" s="64">
        <f t="shared" si="65"/>
        <v>0</v>
      </c>
      <c r="AE157" s="64">
        <f t="shared" si="65"/>
        <v>0</v>
      </c>
      <c r="AF157" s="64">
        <f t="shared" si="65"/>
        <v>0</v>
      </c>
      <c r="AG157" s="64">
        <f t="shared" si="65"/>
        <v>0</v>
      </c>
      <c r="AH157" s="64">
        <f t="shared" si="65"/>
        <v>0</v>
      </c>
      <c r="AI157" s="64">
        <f t="shared" si="65"/>
        <v>0</v>
      </c>
      <c r="AJ157" s="64">
        <f t="shared" si="65"/>
        <v>0</v>
      </c>
      <c r="AK157" s="64">
        <f t="shared" si="65"/>
        <v>0</v>
      </c>
      <c r="AL157" s="64">
        <f t="shared" si="65"/>
        <v>0</v>
      </c>
      <c r="AM157" s="64">
        <f t="shared" si="65"/>
        <v>0</v>
      </c>
      <c r="AN157" s="64">
        <f t="shared" si="65"/>
        <v>0</v>
      </c>
      <c r="AO157" s="64">
        <f t="shared" si="65"/>
        <v>0</v>
      </c>
      <c r="AP157" s="64">
        <f t="shared" si="65"/>
        <v>0</v>
      </c>
      <c r="AQ157" s="64">
        <f t="shared" si="65"/>
        <v>0</v>
      </c>
      <c r="AR157" s="64">
        <f t="shared" si="65"/>
        <v>0</v>
      </c>
      <c r="AS157" s="64">
        <f t="shared" si="65"/>
        <v>0</v>
      </c>
      <c r="AT157" s="64">
        <f t="shared" si="65"/>
        <v>0</v>
      </c>
      <c r="AU157" s="64">
        <f t="shared" si="65"/>
        <v>0</v>
      </c>
      <c r="AV157" s="64">
        <f t="shared" si="65"/>
        <v>0</v>
      </c>
      <c r="AW157" s="64">
        <f t="shared" si="65"/>
        <v>0</v>
      </c>
      <c r="AX157" s="64">
        <f t="shared" si="65"/>
        <v>0</v>
      </c>
      <c r="AY157" s="64">
        <f t="shared" si="65"/>
        <v>0</v>
      </c>
      <c r="AZ157" s="64">
        <f t="shared" si="65"/>
        <v>0</v>
      </c>
      <c r="BA157" s="64">
        <f t="shared" si="65"/>
        <v>0</v>
      </c>
      <c r="BB157" s="64">
        <f t="shared" si="65"/>
        <v>0</v>
      </c>
      <c r="BC157" s="64">
        <f t="shared" si="65"/>
        <v>0</v>
      </c>
      <c r="BD157" s="64">
        <f t="shared" si="65"/>
        <v>0</v>
      </c>
      <c r="BE157" s="64">
        <f>COUNTIF(BE12:BE33,"S")+COUNTIF(BE12:BE33,"TR-S")</f>
        <v>0</v>
      </c>
      <c r="BF157" s="45">
        <f t="shared" ref="BF157:BF163" si="66">MAX(AA157:BE157)</f>
        <v>0</v>
      </c>
      <c r="BH157" s="55"/>
    </row>
    <row r="158" spans="1:60" x14ac:dyDescent="0.3">
      <c r="A158" s="76" t="s">
        <v>154</v>
      </c>
      <c r="C158" s="76" t="s">
        <v>155</v>
      </c>
      <c r="D158" s="76"/>
      <c r="E158" s="77" t="s">
        <v>156</v>
      </c>
      <c r="F158" s="77"/>
      <c r="G158" s="77"/>
      <c r="H158" s="69"/>
      <c r="I158" s="59"/>
      <c r="J158" s="59"/>
      <c r="K158" s="83"/>
      <c r="L158" s="84"/>
      <c r="M158" s="61"/>
      <c r="N158" s="72"/>
      <c r="O158" s="287"/>
      <c r="P158" s="288"/>
      <c r="Q158" s="289"/>
      <c r="R158" s="279" t="s">
        <v>157</v>
      </c>
      <c r="S158" s="280"/>
      <c r="T158" s="280"/>
      <c r="U158" s="280"/>
      <c r="V158" s="280"/>
      <c r="W158" s="280"/>
      <c r="X158" s="222"/>
      <c r="Y158" s="222"/>
      <c r="Z158" s="222"/>
      <c r="AA158" s="74" t="e">
        <f t="shared" ref="AA158:BE158" si="67">AA159+(AA160/2)</f>
        <v>#VALUE!</v>
      </c>
      <c r="AB158" s="74" t="e">
        <f t="shared" si="67"/>
        <v>#VALUE!</v>
      </c>
      <c r="AC158" s="74" t="e">
        <f t="shared" si="67"/>
        <v>#VALUE!</v>
      </c>
      <c r="AD158" s="74" t="e">
        <f t="shared" si="67"/>
        <v>#VALUE!</v>
      </c>
      <c r="AE158" s="74" t="e">
        <f t="shared" si="67"/>
        <v>#VALUE!</v>
      </c>
      <c r="AF158" s="74" t="e">
        <f t="shared" si="67"/>
        <v>#VALUE!</v>
      </c>
      <c r="AG158" s="74" t="e">
        <f t="shared" si="67"/>
        <v>#VALUE!</v>
      </c>
      <c r="AH158" s="74" t="e">
        <f t="shared" si="67"/>
        <v>#VALUE!</v>
      </c>
      <c r="AI158" s="74" t="e">
        <f t="shared" si="67"/>
        <v>#VALUE!</v>
      </c>
      <c r="AJ158" s="74" t="e">
        <f t="shared" si="67"/>
        <v>#VALUE!</v>
      </c>
      <c r="AK158" s="74" t="e">
        <f t="shared" si="67"/>
        <v>#VALUE!</v>
      </c>
      <c r="AL158" s="74" t="e">
        <f t="shared" si="67"/>
        <v>#VALUE!</v>
      </c>
      <c r="AM158" s="74" t="e">
        <f t="shared" si="67"/>
        <v>#VALUE!</v>
      </c>
      <c r="AN158" s="74" t="e">
        <f t="shared" si="67"/>
        <v>#VALUE!</v>
      </c>
      <c r="AO158" s="74" t="e">
        <f t="shared" si="67"/>
        <v>#VALUE!</v>
      </c>
      <c r="AP158" s="74" t="e">
        <f t="shared" si="67"/>
        <v>#VALUE!</v>
      </c>
      <c r="AQ158" s="74" t="e">
        <f t="shared" si="67"/>
        <v>#VALUE!</v>
      </c>
      <c r="AR158" s="74" t="e">
        <f t="shared" si="67"/>
        <v>#VALUE!</v>
      </c>
      <c r="AS158" s="74" t="e">
        <f t="shared" si="67"/>
        <v>#VALUE!</v>
      </c>
      <c r="AT158" s="74" t="e">
        <f t="shared" si="67"/>
        <v>#VALUE!</v>
      </c>
      <c r="AU158" s="74" t="e">
        <f t="shared" si="67"/>
        <v>#VALUE!</v>
      </c>
      <c r="AV158" s="74" t="e">
        <f t="shared" si="67"/>
        <v>#VALUE!</v>
      </c>
      <c r="AW158" s="74" t="e">
        <f t="shared" si="67"/>
        <v>#VALUE!</v>
      </c>
      <c r="AX158" s="74" t="e">
        <f t="shared" si="67"/>
        <v>#VALUE!</v>
      </c>
      <c r="AY158" s="74" t="e">
        <f t="shared" si="67"/>
        <v>#VALUE!</v>
      </c>
      <c r="AZ158" s="74" t="e">
        <f t="shared" si="67"/>
        <v>#VALUE!</v>
      </c>
      <c r="BA158" s="74" t="e">
        <f t="shared" si="67"/>
        <v>#VALUE!</v>
      </c>
      <c r="BB158" s="74" t="e">
        <f t="shared" si="67"/>
        <v>#VALUE!</v>
      </c>
      <c r="BC158" s="74" t="e">
        <f t="shared" si="67"/>
        <v>#VALUE!</v>
      </c>
      <c r="BD158" s="74" t="e">
        <f t="shared" si="67"/>
        <v>#VALUE!</v>
      </c>
      <c r="BE158" s="74" t="e">
        <f t="shared" si="67"/>
        <v>#VALUE!</v>
      </c>
      <c r="BF158" s="75" t="e">
        <f t="shared" si="66"/>
        <v>#VALUE!</v>
      </c>
      <c r="BH158" s="55"/>
    </row>
    <row r="159" spans="1:60" x14ac:dyDescent="0.3">
      <c r="A159" s="76" t="s">
        <v>158</v>
      </c>
      <c r="C159" s="76" t="s">
        <v>155</v>
      </c>
      <c r="D159" s="76"/>
      <c r="E159" s="77" t="s">
        <v>159</v>
      </c>
      <c r="F159" s="77"/>
      <c r="G159" s="77"/>
      <c r="H159" s="69"/>
      <c r="I159" s="59"/>
      <c r="J159" s="59"/>
      <c r="K159" s="83"/>
      <c r="L159" s="84"/>
      <c r="M159" s="61"/>
      <c r="N159" s="72"/>
      <c r="O159" s="287"/>
      <c r="P159" s="288"/>
      <c r="Q159" s="289"/>
      <c r="R159" s="279" t="s">
        <v>160</v>
      </c>
      <c r="S159" s="280"/>
      <c r="T159" s="280"/>
      <c r="U159" s="280"/>
      <c r="V159" s="280"/>
      <c r="W159" s="280"/>
      <c r="X159" s="222"/>
      <c r="Y159" s="222"/>
      <c r="Z159" s="222"/>
      <c r="AA159" s="64" t="e">
        <f t="shared" ref="AA159:BD159" si="68">COUNTIFS($L$12:$L$90,"FT",AA$12:AA$118,"S")+COUNTIFS($L$12:$L$90,"FT",AA$12:AA$118,"TR-S")</f>
        <v>#VALUE!</v>
      </c>
      <c r="AB159" s="64" t="e">
        <f t="shared" si="68"/>
        <v>#VALUE!</v>
      </c>
      <c r="AC159" s="64" t="e">
        <f t="shared" si="68"/>
        <v>#VALUE!</v>
      </c>
      <c r="AD159" s="64" t="e">
        <f t="shared" si="68"/>
        <v>#VALUE!</v>
      </c>
      <c r="AE159" s="64" t="e">
        <f t="shared" si="68"/>
        <v>#VALUE!</v>
      </c>
      <c r="AF159" s="64" t="e">
        <f t="shared" si="68"/>
        <v>#VALUE!</v>
      </c>
      <c r="AG159" s="64" t="e">
        <f t="shared" si="68"/>
        <v>#VALUE!</v>
      </c>
      <c r="AH159" s="64" t="e">
        <f t="shared" si="68"/>
        <v>#VALUE!</v>
      </c>
      <c r="AI159" s="64" t="e">
        <f t="shared" si="68"/>
        <v>#VALUE!</v>
      </c>
      <c r="AJ159" s="64" t="e">
        <f t="shared" si="68"/>
        <v>#VALUE!</v>
      </c>
      <c r="AK159" s="64" t="e">
        <f t="shared" si="68"/>
        <v>#VALUE!</v>
      </c>
      <c r="AL159" s="64" t="e">
        <f t="shared" si="68"/>
        <v>#VALUE!</v>
      </c>
      <c r="AM159" s="64" t="e">
        <f t="shared" si="68"/>
        <v>#VALUE!</v>
      </c>
      <c r="AN159" s="64" t="e">
        <f t="shared" si="68"/>
        <v>#VALUE!</v>
      </c>
      <c r="AO159" s="64" t="e">
        <f t="shared" si="68"/>
        <v>#VALUE!</v>
      </c>
      <c r="AP159" s="64" t="e">
        <f t="shared" si="68"/>
        <v>#VALUE!</v>
      </c>
      <c r="AQ159" s="64" t="e">
        <f t="shared" si="68"/>
        <v>#VALUE!</v>
      </c>
      <c r="AR159" s="64" t="e">
        <f t="shared" si="68"/>
        <v>#VALUE!</v>
      </c>
      <c r="AS159" s="64" t="e">
        <f t="shared" si="68"/>
        <v>#VALUE!</v>
      </c>
      <c r="AT159" s="64" t="e">
        <f t="shared" si="68"/>
        <v>#VALUE!</v>
      </c>
      <c r="AU159" s="64" t="e">
        <f t="shared" si="68"/>
        <v>#VALUE!</v>
      </c>
      <c r="AV159" s="64" t="e">
        <f t="shared" si="68"/>
        <v>#VALUE!</v>
      </c>
      <c r="AW159" s="64" t="e">
        <f t="shared" si="68"/>
        <v>#VALUE!</v>
      </c>
      <c r="AX159" s="64" t="e">
        <f t="shared" si="68"/>
        <v>#VALUE!</v>
      </c>
      <c r="AY159" s="64" t="e">
        <f t="shared" si="68"/>
        <v>#VALUE!</v>
      </c>
      <c r="AZ159" s="64" t="e">
        <f t="shared" si="68"/>
        <v>#VALUE!</v>
      </c>
      <c r="BA159" s="64" t="e">
        <f t="shared" si="68"/>
        <v>#VALUE!</v>
      </c>
      <c r="BB159" s="64" t="e">
        <f t="shared" si="68"/>
        <v>#VALUE!</v>
      </c>
      <c r="BC159" s="64" t="e">
        <f t="shared" si="68"/>
        <v>#VALUE!</v>
      </c>
      <c r="BD159" s="64" t="e">
        <f t="shared" si="68"/>
        <v>#VALUE!</v>
      </c>
      <c r="BE159" s="64" t="e">
        <f>COUNTIFS($L$12:$L$16,"FT",BE$12:BE$33,"S")+COUNTIFS($L$12:$L$16,"FT",BE$12:BE$33,"TR-S")</f>
        <v>#VALUE!</v>
      </c>
      <c r="BF159" s="45" t="e">
        <f t="shared" si="66"/>
        <v>#VALUE!</v>
      </c>
      <c r="BH159" s="55"/>
    </row>
    <row r="160" spans="1:60" x14ac:dyDescent="0.3">
      <c r="A160" s="76" t="s">
        <v>161</v>
      </c>
      <c r="C160" s="76" t="s">
        <v>155</v>
      </c>
      <c r="D160" s="76"/>
      <c r="E160" s="77" t="s">
        <v>162</v>
      </c>
      <c r="F160" s="77"/>
      <c r="G160" s="77"/>
      <c r="I160" s="59"/>
      <c r="J160" s="59"/>
      <c r="K160" s="83"/>
      <c r="L160" s="84"/>
      <c r="M160" s="61"/>
      <c r="N160" s="72"/>
      <c r="O160" s="287"/>
      <c r="P160" s="288"/>
      <c r="Q160" s="289"/>
      <c r="R160" s="279" t="s">
        <v>163</v>
      </c>
      <c r="S160" s="280"/>
      <c r="T160" s="280"/>
      <c r="U160" s="280"/>
      <c r="V160" s="280"/>
      <c r="W160" s="280"/>
      <c r="X160" s="222"/>
      <c r="Y160" s="222"/>
      <c r="Z160" s="222"/>
      <c r="AA160" s="64" t="e">
        <f t="shared" ref="AA160:BD160" si="69">COUNTIFS($L$12:$L$90,"HT",AA$12:AA$118,"S")+COUNTIFS($L$12:$L$90,"HT",AA$12:AA$118,"TR-S")</f>
        <v>#VALUE!</v>
      </c>
      <c r="AB160" s="64" t="e">
        <f t="shared" si="69"/>
        <v>#VALUE!</v>
      </c>
      <c r="AC160" s="64" t="e">
        <f t="shared" si="69"/>
        <v>#VALUE!</v>
      </c>
      <c r="AD160" s="64" t="e">
        <f t="shared" si="69"/>
        <v>#VALUE!</v>
      </c>
      <c r="AE160" s="64" t="e">
        <f t="shared" si="69"/>
        <v>#VALUE!</v>
      </c>
      <c r="AF160" s="64" t="e">
        <f t="shared" si="69"/>
        <v>#VALUE!</v>
      </c>
      <c r="AG160" s="64" t="e">
        <f t="shared" si="69"/>
        <v>#VALUE!</v>
      </c>
      <c r="AH160" s="64" t="e">
        <f t="shared" si="69"/>
        <v>#VALUE!</v>
      </c>
      <c r="AI160" s="64" t="e">
        <f t="shared" si="69"/>
        <v>#VALUE!</v>
      </c>
      <c r="AJ160" s="64" t="e">
        <f t="shared" si="69"/>
        <v>#VALUE!</v>
      </c>
      <c r="AK160" s="64" t="e">
        <f t="shared" si="69"/>
        <v>#VALUE!</v>
      </c>
      <c r="AL160" s="64" t="e">
        <f t="shared" si="69"/>
        <v>#VALUE!</v>
      </c>
      <c r="AM160" s="64" t="e">
        <f t="shared" si="69"/>
        <v>#VALUE!</v>
      </c>
      <c r="AN160" s="64" t="e">
        <f t="shared" si="69"/>
        <v>#VALUE!</v>
      </c>
      <c r="AO160" s="64" t="e">
        <f t="shared" si="69"/>
        <v>#VALUE!</v>
      </c>
      <c r="AP160" s="64" t="e">
        <f t="shared" si="69"/>
        <v>#VALUE!</v>
      </c>
      <c r="AQ160" s="64" t="e">
        <f t="shared" si="69"/>
        <v>#VALUE!</v>
      </c>
      <c r="AR160" s="64" t="e">
        <f t="shared" si="69"/>
        <v>#VALUE!</v>
      </c>
      <c r="AS160" s="64" t="e">
        <f t="shared" si="69"/>
        <v>#VALUE!</v>
      </c>
      <c r="AT160" s="64" t="e">
        <f t="shared" si="69"/>
        <v>#VALUE!</v>
      </c>
      <c r="AU160" s="64" t="e">
        <f t="shared" si="69"/>
        <v>#VALUE!</v>
      </c>
      <c r="AV160" s="64" t="e">
        <f t="shared" si="69"/>
        <v>#VALUE!</v>
      </c>
      <c r="AW160" s="64" t="e">
        <f t="shared" si="69"/>
        <v>#VALUE!</v>
      </c>
      <c r="AX160" s="64" t="e">
        <f t="shared" si="69"/>
        <v>#VALUE!</v>
      </c>
      <c r="AY160" s="64" t="e">
        <f t="shared" si="69"/>
        <v>#VALUE!</v>
      </c>
      <c r="AZ160" s="64" t="e">
        <f t="shared" si="69"/>
        <v>#VALUE!</v>
      </c>
      <c r="BA160" s="64" t="e">
        <f t="shared" si="69"/>
        <v>#VALUE!</v>
      </c>
      <c r="BB160" s="64" t="e">
        <f t="shared" si="69"/>
        <v>#VALUE!</v>
      </c>
      <c r="BC160" s="64" t="e">
        <f t="shared" si="69"/>
        <v>#VALUE!</v>
      </c>
      <c r="BD160" s="64" t="e">
        <f t="shared" si="69"/>
        <v>#VALUE!</v>
      </c>
      <c r="BE160" s="64" t="e">
        <f>COUNTIFS($L$12:$L$16,"HT",BE$12:BE$33,"S")+COUNTIFS($L$12:$L$16,"HT",BE$12:BE$33,"TR-S")</f>
        <v>#VALUE!</v>
      </c>
      <c r="BF160" s="45" t="e">
        <f t="shared" si="66"/>
        <v>#VALUE!</v>
      </c>
      <c r="BH160" s="55"/>
    </row>
    <row r="161" spans="1:60" x14ac:dyDescent="0.3">
      <c r="A161" s="76" t="s">
        <v>164</v>
      </c>
      <c r="C161" s="76" t="s">
        <v>155</v>
      </c>
      <c r="D161" s="76"/>
      <c r="E161" s="77" t="s">
        <v>165</v>
      </c>
      <c r="F161" s="77"/>
      <c r="G161" s="77"/>
      <c r="I161" s="59"/>
      <c r="J161" s="59"/>
      <c r="K161" s="83"/>
      <c r="L161" s="84"/>
      <c r="M161" s="61"/>
      <c r="N161" s="72"/>
      <c r="O161" s="287"/>
      <c r="P161" s="288"/>
      <c r="Q161" s="289"/>
      <c r="R161" s="279" t="s">
        <v>166</v>
      </c>
      <c r="S161" s="280"/>
      <c r="T161" s="280"/>
      <c r="U161" s="280"/>
      <c r="V161" s="280"/>
      <c r="W161" s="280"/>
      <c r="X161" s="222"/>
      <c r="Y161" s="222"/>
      <c r="Z161" s="222"/>
      <c r="AA161" s="64">
        <f t="shared" ref="AA161:BD161" si="70">COUNTIF(AA12:AA118,"TD")+COUNTIF(AA12:AA118,"PR")</f>
        <v>0</v>
      </c>
      <c r="AB161" s="64">
        <f t="shared" si="70"/>
        <v>0</v>
      </c>
      <c r="AC161" s="64">
        <f t="shared" si="70"/>
        <v>0</v>
      </c>
      <c r="AD161" s="64">
        <f t="shared" si="70"/>
        <v>0</v>
      </c>
      <c r="AE161" s="64">
        <f t="shared" si="70"/>
        <v>0</v>
      </c>
      <c r="AF161" s="64">
        <f t="shared" si="70"/>
        <v>0</v>
      </c>
      <c r="AG161" s="64">
        <f t="shared" si="70"/>
        <v>0</v>
      </c>
      <c r="AH161" s="64">
        <f t="shared" si="70"/>
        <v>0</v>
      </c>
      <c r="AI161" s="64">
        <f t="shared" si="70"/>
        <v>0</v>
      </c>
      <c r="AJ161" s="64">
        <f t="shared" si="70"/>
        <v>0</v>
      </c>
      <c r="AK161" s="64">
        <f t="shared" si="70"/>
        <v>0</v>
      </c>
      <c r="AL161" s="64">
        <f t="shared" si="70"/>
        <v>0</v>
      </c>
      <c r="AM161" s="64">
        <f t="shared" si="70"/>
        <v>0</v>
      </c>
      <c r="AN161" s="64">
        <f t="shared" si="70"/>
        <v>0</v>
      </c>
      <c r="AO161" s="64">
        <f t="shared" si="70"/>
        <v>0</v>
      </c>
      <c r="AP161" s="64">
        <f t="shared" si="70"/>
        <v>0</v>
      </c>
      <c r="AQ161" s="64">
        <f t="shared" si="70"/>
        <v>0</v>
      </c>
      <c r="AR161" s="64">
        <f t="shared" si="70"/>
        <v>0</v>
      </c>
      <c r="AS161" s="64">
        <f t="shared" si="70"/>
        <v>0</v>
      </c>
      <c r="AT161" s="64">
        <f t="shared" si="70"/>
        <v>0</v>
      </c>
      <c r="AU161" s="64">
        <f t="shared" si="70"/>
        <v>0</v>
      </c>
      <c r="AV161" s="64">
        <f t="shared" si="70"/>
        <v>0</v>
      </c>
      <c r="AW161" s="64">
        <f t="shared" si="70"/>
        <v>0</v>
      </c>
      <c r="AX161" s="64">
        <f t="shared" si="70"/>
        <v>0</v>
      </c>
      <c r="AY161" s="64">
        <f t="shared" si="70"/>
        <v>0</v>
      </c>
      <c r="AZ161" s="64">
        <f t="shared" si="70"/>
        <v>0</v>
      </c>
      <c r="BA161" s="64">
        <f t="shared" si="70"/>
        <v>0</v>
      </c>
      <c r="BB161" s="64">
        <f t="shared" si="70"/>
        <v>0</v>
      </c>
      <c r="BC161" s="64">
        <f t="shared" si="70"/>
        <v>0</v>
      </c>
      <c r="BD161" s="64">
        <f t="shared" si="70"/>
        <v>0</v>
      </c>
      <c r="BE161" s="64">
        <f>COUNTIF(BE12:BE33,"TD")+COUNTIF(BE12:BE33,"PR")</f>
        <v>0</v>
      </c>
      <c r="BF161" s="45">
        <f t="shared" si="66"/>
        <v>0</v>
      </c>
      <c r="BH161" s="55"/>
    </row>
    <row r="162" spans="1:60" x14ac:dyDescent="0.3">
      <c r="A162" s="76" t="s">
        <v>167</v>
      </c>
      <c r="C162" s="76"/>
      <c r="D162" s="76"/>
      <c r="E162" s="77" t="s">
        <v>168</v>
      </c>
      <c r="F162" s="77"/>
      <c r="G162" s="77"/>
      <c r="I162" s="59"/>
      <c r="J162" s="59"/>
      <c r="K162" s="83"/>
      <c r="L162" s="84"/>
      <c r="M162" s="61"/>
      <c r="N162" s="72"/>
      <c r="O162" s="287"/>
      <c r="P162" s="288"/>
      <c r="Q162" s="289"/>
      <c r="R162" s="279" t="s">
        <v>169</v>
      </c>
      <c r="S162" s="280"/>
      <c r="T162" s="280"/>
      <c r="U162" s="280"/>
      <c r="V162" s="280"/>
      <c r="W162" s="280"/>
      <c r="X162" s="222"/>
      <c r="Y162" s="222"/>
      <c r="Z162" s="222"/>
      <c r="AA162" s="64">
        <f t="shared" ref="AA162:BD162" si="71">COUNTIF(AA12:AA118,"RS")</f>
        <v>0</v>
      </c>
      <c r="AB162" s="64">
        <f t="shared" si="71"/>
        <v>0</v>
      </c>
      <c r="AC162" s="64">
        <f t="shared" si="71"/>
        <v>0</v>
      </c>
      <c r="AD162" s="64">
        <f t="shared" si="71"/>
        <v>0</v>
      </c>
      <c r="AE162" s="64">
        <f t="shared" si="71"/>
        <v>0</v>
      </c>
      <c r="AF162" s="64">
        <f t="shared" si="71"/>
        <v>0</v>
      </c>
      <c r="AG162" s="64">
        <f t="shared" si="71"/>
        <v>0</v>
      </c>
      <c r="AH162" s="64">
        <f t="shared" si="71"/>
        <v>0</v>
      </c>
      <c r="AI162" s="64">
        <f t="shared" si="71"/>
        <v>0</v>
      </c>
      <c r="AJ162" s="64">
        <f t="shared" si="71"/>
        <v>0</v>
      </c>
      <c r="AK162" s="64">
        <f t="shared" si="71"/>
        <v>0</v>
      </c>
      <c r="AL162" s="64">
        <f t="shared" si="71"/>
        <v>0</v>
      </c>
      <c r="AM162" s="64">
        <f t="shared" si="71"/>
        <v>1</v>
      </c>
      <c r="AN162" s="64">
        <f t="shared" si="71"/>
        <v>1</v>
      </c>
      <c r="AO162" s="64">
        <f t="shared" si="71"/>
        <v>1</v>
      </c>
      <c r="AP162" s="64">
        <f t="shared" si="71"/>
        <v>1</v>
      </c>
      <c r="AQ162" s="64">
        <f t="shared" si="71"/>
        <v>1</v>
      </c>
      <c r="AR162" s="64">
        <f t="shared" si="71"/>
        <v>1</v>
      </c>
      <c r="AS162" s="64">
        <f t="shared" si="71"/>
        <v>1</v>
      </c>
      <c r="AT162" s="64">
        <f t="shared" si="71"/>
        <v>1</v>
      </c>
      <c r="AU162" s="64">
        <f t="shared" si="71"/>
        <v>1</v>
      </c>
      <c r="AV162" s="64">
        <f t="shared" si="71"/>
        <v>1</v>
      </c>
      <c r="AW162" s="64">
        <f t="shared" si="71"/>
        <v>1</v>
      </c>
      <c r="AX162" s="64">
        <f t="shared" si="71"/>
        <v>1</v>
      </c>
      <c r="AY162" s="64">
        <f t="shared" si="71"/>
        <v>1</v>
      </c>
      <c r="AZ162" s="64">
        <f t="shared" si="71"/>
        <v>1</v>
      </c>
      <c r="BA162" s="64">
        <f t="shared" si="71"/>
        <v>1</v>
      </c>
      <c r="BB162" s="64">
        <f t="shared" si="71"/>
        <v>1</v>
      </c>
      <c r="BC162" s="64">
        <f t="shared" si="71"/>
        <v>1</v>
      </c>
      <c r="BD162" s="64">
        <f t="shared" si="71"/>
        <v>1</v>
      </c>
      <c r="BE162" s="64">
        <f>COUNTIF(BE12:BE33,"RS")</f>
        <v>1</v>
      </c>
      <c r="BF162" s="45">
        <f t="shared" si="66"/>
        <v>1</v>
      </c>
      <c r="BH162" s="55"/>
    </row>
    <row r="163" spans="1:60" x14ac:dyDescent="0.3">
      <c r="A163" s="76"/>
      <c r="C163" s="76"/>
      <c r="D163" s="76"/>
      <c r="E163" s="77"/>
      <c r="F163" s="77"/>
      <c r="G163" s="77"/>
      <c r="I163" s="59"/>
      <c r="J163" s="59"/>
      <c r="K163" s="83"/>
      <c r="L163" s="84"/>
      <c r="M163" s="61"/>
      <c r="N163" s="72"/>
      <c r="O163" s="287"/>
      <c r="P163" s="288"/>
      <c r="Q163" s="289"/>
      <c r="R163" s="279" t="s">
        <v>170</v>
      </c>
      <c r="S163" s="280"/>
      <c r="T163" s="280"/>
      <c r="U163" s="280"/>
      <c r="V163" s="280"/>
      <c r="W163" s="280"/>
      <c r="X163" s="222"/>
      <c r="Y163" s="222"/>
      <c r="Z163" s="222"/>
      <c r="AA163" s="64">
        <f t="shared" ref="AA163:BD163" si="72">COUNTIF(AA12:AA118,"TM")</f>
        <v>0</v>
      </c>
      <c r="AB163" s="64">
        <f t="shared" si="72"/>
        <v>0</v>
      </c>
      <c r="AC163" s="64">
        <f t="shared" si="72"/>
        <v>0</v>
      </c>
      <c r="AD163" s="64">
        <f t="shared" si="72"/>
        <v>1</v>
      </c>
      <c r="AE163" s="64">
        <f t="shared" si="72"/>
        <v>2</v>
      </c>
      <c r="AF163" s="64">
        <f t="shared" si="72"/>
        <v>3</v>
      </c>
      <c r="AG163" s="64">
        <f t="shared" si="72"/>
        <v>3</v>
      </c>
      <c r="AH163" s="64">
        <f t="shared" si="72"/>
        <v>3</v>
      </c>
      <c r="AI163" s="64">
        <f t="shared" si="72"/>
        <v>5</v>
      </c>
      <c r="AJ163" s="64">
        <f t="shared" si="72"/>
        <v>5</v>
      </c>
      <c r="AK163" s="64">
        <f t="shared" si="72"/>
        <v>5</v>
      </c>
      <c r="AL163" s="64">
        <f t="shared" si="72"/>
        <v>5</v>
      </c>
      <c r="AM163" s="64">
        <f t="shared" si="72"/>
        <v>5</v>
      </c>
      <c r="AN163" s="64">
        <f t="shared" si="72"/>
        <v>5</v>
      </c>
      <c r="AO163" s="64">
        <f t="shared" si="72"/>
        <v>6</v>
      </c>
      <c r="AP163" s="64">
        <f t="shared" si="72"/>
        <v>9</v>
      </c>
      <c r="AQ163" s="64">
        <f t="shared" si="72"/>
        <v>9</v>
      </c>
      <c r="AR163" s="64">
        <f t="shared" si="72"/>
        <v>9</v>
      </c>
      <c r="AS163" s="64">
        <f t="shared" si="72"/>
        <v>9</v>
      </c>
      <c r="AT163" s="64">
        <f t="shared" si="72"/>
        <v>9</v>
      </c>
      <c r="AU163" s="64">
        <f t="shared" si="72"/>
        <v>9</v>
      </c>
      <c r="AV163" s="64">
        <f t="shared" si="72"/>
        <v>9</v>
      </c>
      <c r="AW163" s="64">
        <f t="shared" si="72"/>
        <v>9</v>
      </c>
      <c r="AX163" s="64">
        <f t="shared" si="72"/>
        <v>9</v>
      </c>
      <c r="AY163" s="64">
        <f t="shared" si="72"/>
        <v>9</v>
      </c>
      <c r="AZ163" s="64">
        <f t="shared" si="72"/>
        <v>9</v>
      </c>
      <c r="BA163" s="64">
        <f t="shared" si="72"/>
        <v>9</v>
      </c>
      <c r="BB163" s="64">
        <f t="shared" si="72"/>
        <v>9</v>
      </c>
      <c r="BC163" s="64">
        <f t="shared" si="72"/>
        <v>9</v>
      </c>
      <c r="BD163" s="64">
        <f t="shared" si="72"/>
        <v>9</v>
      </c>
      <c r="BE163" s="64">
        <f>COUNTIF(BE12:BE33,"TM")</f>
        <v>1</v>
      </c>
      <c r="BF163" s="45">
        <f t="shared" si="66"/>
        <v>9</v>
      </c>
      <c r="BH163" s="55"/>
    </row>
    <row r="164" spans="1:60" x14ac:dyDescent="0.3">
      <c r="A164" s="76"/>
      <c r="C164" s="76"/>
      <c r="D164" s="76"/>
      <c r="E164" s="77"/>
      <c r="F164" s="77"/>
      <c r="G164" s="77"/>
      <c r="I164" s="59"/>
      <c r="J164" s="59"/>
      <c r="K164" s="83"/>
      <c r="L164" s="84"/>
      <c r="M164" s="61"/>
      <c r="N164" s="72"/>
      <c r="O164" s="287"/>
      <c r="P164" s="288"/>
      <c r="Q164" s="289"/>
      <c r="R164" s="279" t="s">
        <v>161</v>
      </c>
      <c r="S164" s="280"/>
      <c r="T164" s="280"/>
      <c r="U164" s="280"/>
      <c r="V164" s="280"/>
      <c r="W164" s="280"/>
      <c r="X164" s="222"/>
      <c r="Y164" s="222"/>
      <c r="Z164" s="222"/>
      <c r="AA164" s="85">
        <f t="shared" ref="AA164:BF164" si="73">IFERROR(IF(AA125&lt;10,0,((AA162+AA163)/(AA125+AA162+AA163))),0)</f>
        <v>0</v>
      </c>
      <c r="AB164" s="85">
        <f t="shared" si="73"/>
        <v>0</v>
      </c>
      <c r="AC164" s="85">
        <f t="shared" si="73"/>
        <v>0</v>
      </c>
      <c r="AD164" s="85">
        <f t="shared" si="73"/>
        <v>0</v>
      </c>
      <c r="AE164" s="85">
        <f t="shared" si="73"/>
        <v>0</v>
      </c>
      <c r="AF164" s="85">
        <f t="shared" si="73"/>
        <v>0</v>
      </c>
      <c r="AG164" s="85">
        <f t="shared" si="73"/>
        <v>0</v>
      </c>
      <c r="AH164" s="85">
        <f t="shared" si="73"/>
        <v>0</v>
      </c>
      <c r="AI164" s="85">
        <f t="shared" si="73"/>
        <v>0</v>
      </c>
      <c r="AJ164" s="85">
        <f t="shared" si="73"/>
        <v>0</v>
      </c>
      <c r="AK164" s="85">
        <f t="shared" si="73"/>
        <v>0</v>
      </c>
      <c r="AL164" s="85">
        <f t="shared" si="73"/>
        <v>0</v>
      </c>
      <c r="AM164" s="85">
        <f t="shared" si="73"/>
        <v>0</v>
      </c>
      <c r="AN164" s="85">
        <f t="shared" si="73"/>
        <v>0</v>
      </c>
      <c r="AO164" s="85">
        <f t="shared" si="73"/>
        <v>0</v>
      </c>
      <c r="AP164" s="85">
        <f t="shared" si="73"/>
        <v>0</v>
      </c>
      <c r="AQ164" s="85">
        <f t="shared" si="73"/>
        <v>0</v>
      </c>
      <c r="AR164" s="85">
        <f t="shared" si="73"/>
        <v>0</v>
      </c>
      <c r="AS164" s="85">
        <f t="shared" si="73"/>
        <v>0</v>
      </c>
      <c r="AT164" s="85">
        <f t="shared" si="73"/>
        <v>0</v>
      </c>
      <c r="AU164" s="85">
        <f t="shared" si="73"/>
        <v>0</v>
      </c>
      <c r="AV164" s="85">
        <f t="shared" si="73"/>
        <v>0</v>
      </c>
      <c r="AW164" s="85">
        <f t="shared" si="73"/>
        <v>0</v>
      </c>
      <c r="AX164" s="85">
        <f t="shared" si="73"/>
        <v>0</v>
      </c>
      <c r="AY164" s="85">
        <f t="shared" si="73"/>
        <v>0</v>
      </c>
      <c r="AZ164" s="85">
        <f t="shared" si="73"/>
        <v>0</v>
      </c>
      <c r="BA164" s="85">
        <f t="shared" si="73"/>
        <v>0</v>
      </c>
      <c r="BB164" s="85">
        <f t="shared" si="73"/>
        <v>0</v>
      </c>
      <c r="BC164" s="85">
        <f t="shared" si="73"/>
        <v>0</v>
      </c>
      <c r="BD164" s="85">
        <f t="shared" si="73"/>
        <v>0</v>
      </c>
      <c r="BE164" s="85">
        <f t="shared" si="73"/>
        <v>0</v>
      </c>
      <c r="BF164" s="86">
        <f t="shared" si="73"/>
        <v>0</v>
      </c>
      <c r="BH164" s="55"/>
    </row>
    <row r="165" spans="1:60" x14ac:dyDescent="0.3">
      <c r="A165" s="76"/>
      <c r="C165" s="76"/>
      <c r="D165" s="76"/>
      <c r="E165" s="77"/>
      <c r="F165" s="77"/>
      <c r="G165" s="77"/>
      <c r="I165" s="59"/>
      <c r="J165" s="59"/>
      <c r="K165" s="83"/>
      <c r="L165" s="84"/>
      <c r="M165" s="61"/>
      <c r="N165" s="72"/>
      <c r="O165" s="287"/>
      <c r="P165" s="288"/>
      <c r="Q165" s="289"/>
      <c r="R165" s="279" t="s">
        <v>164</v>
      </c>
      <c r="S165" s="280"/>
      <c r="T165" s="280"/>
      <c r="U165" s="280"/>
      <c r="V165" s="280"/>
      <c r="W165" s="280"/>
      <c r="X165" s="222"/>
      <c r="Y165" s="222"/>
      <c r="Z165" s="222"/>
      <c r="AA165" s="85">
        <f t="shared" ref="AA165:BF165" si="74">IFERROR(IF(AA125&lt;10,0,(AA162/(AA125+AA162+AA163))),0)</f>
        <v>0</v>
      </c>
      <c r="AB165" s="85">
        <f t="shared" si="74"/>
        <v>0</v>
      </c>
      <c r="AC165" s="85">
        <f t="shared" si="74"/>
        <v>0</v>
      </c>
      <c r="AD165" s="85">
        <f t="shared" si="74"/>
        <v>0</v>
      </c>
      <c r="AE165" s="85">
        <f t="shared" si="74"/>
        <v>0</v>
      </c>
      <c r="AF165" s="85">
        <f t="shared" si="74"/>
        <v>0</v>
      </c>
      <c r="AG165" s="85">
        <f t="shared" si="74"/>
        <v>0</v>
      </c>
      <c r="AH165" s="85">
        <f t="shared" si="74"/>
        <v>0</v>
      </c>
      <c r="AI165" s="85">
        <f t="shared" si="74"/>
        <v>0</v>
      </c>
      <c r="AJ165" s="85">
        <f t="shared" si="74"/>
        <v>0</v>
      </c>
      <c r="AK165" s="85">
        <f t="shared" si="74"/>
        <v>0</v>
      </c>
      <c r="AL165" s="85">
        <f t="shared" si="74"/>
        <v>0</v>
      </c>
      <c r="AM165" s="85">
        <f t="shared" si="74"/>
        <v>0</v>
      </c>
      <c r="AN165" s="85">
        <f t="shared" si="74"/>
        <v>0</v>
      </c>
      <c r="AO165" s="85">
        <f t="shared" si="74"/>
        <v>0</v>
      </c>
      <c r="AP165" s="85">
        <f t="shared" si="74"/>
        <v>0</v>
      </c>
      <c r="AQ165" s="85">
        <f t="shared" si="74"/>
        <v>0</v>
      </c>
      <c r="AR165" s="85">
        <f t="shared" si="74"/>
        <v>0</v>
      </c>
      <c r="AS165" s="85">
        <f t="shared" si="74"/>
        <v>0</v>
      </c>
      <c r="AT165" s="85">
        <f t="shared" si="74"/>
        <v>0</v>
      </c>
      <c r="AU165" s="85">
        <f t="shared" si="74"/>
        <v>0</v>
      </c>
      <c r="AV165" s="85">
        <f t="shared" si="74"/>
        <v>0</v>
      </c>
      <c r="AW165" s="85">
        <f t="shared" si="74"/>
        <v>0</v>
      </c>
      <c r="AX165" s="85">
        <f t="shared" si="74"/>
        <v>0</v>
      </c>
      <c r="AY165" s="85">
        <f t="shared" si="74"/>
        <v>0</v>
      </c>
      <c r="AZ165" s="85">
        <f t="shared" si="74"/>
        <v>0</v>
      </c>
      <c r="BA165" s="85">
        <f t="shared" si="74"/>
        <v>0</v>
      </c>
      <c r="BB165" s="85">
        <f t="shared" si="74"/>
        <v>0</v>
      </c>
      <c r="BC165" s="85">
        <f t="shared" si="74"/>
        <v>0</v>
      </c>
      <c r="BD165" s="85">
        <f t="shared" si="74"/>
        <v>0</v>
      </c>
      <c r="BE165" s="85">
        <f t="shared" si="74"/>
        <v>0</v>
      </c>
      <c r="BF165" s="86">
        <f t="shared" si="74"/>
        <v>0</v>
      </c>
      <c r="BH165" s="55"/>
    </row>
    <row r="166" spans="1:60" x14ac:dyDescent="0.3">
      <c r="A166" s="76"/>
      <c r="C166" s="76"/>
      <c r="D166" s="76"/>
      <c r="E166" s="77"/>
      <c r="F166" s="77"/>
      <c r="G166" s="77"/>
      <c r="I166" s="59"/>
      <c r="J166" s="59"/>
      <c r="K166" s="83"/>
      <c r="L166" s="84"/>
      <c r="M166" s="61"/>
      <c r="N166" s="72"/>
      <c r="O166" s="287"/>
      <c r="P166" s="288"/>
      <c r="Q166" s="289"/>
      <c r="R166" s="279" t="s">
        <v>171</v>
      </c>
      <c r="S166" s="280"/>
      <c r="T166" s="280"/>
      <c r="U166" s="280"/>
      <c r="V166" s="280"/>
      <c r="W166" s="280"/>
      <c r="X166" s="222"/>
      <c r="Y166" s="222"/>
      <c r="Z166" s="222"/>
      <c r="AA166" s="85">
        <f t="shared" ref="AA166:BF166" si="75">IFERROR(IF(AA125&lt;10,0,(AA163/(AA125+AA162+AA163))),0)</f>
        <v>0</v>
      </c>
      <c r="AB166" s="85">
        <f t="shared" si="75"/>
        <v>0</v>
      </c>
      <c r="AC166" s="85">
        <f t="shared" si="75"/>
        <v>0</v>
      </c>
      <c r="AD166" s="85">
        <f t="shared" si="75"/>
        <v>0</v>
      </c>
      <c r="AE166" s="85">
        <f t="shared" si="75"/>
        <v>0</v>
      </c>
      <c r="AF166" s="85">
        <f t="shared" si="75"/>
        <v>0</v>
      </c>
      <c r="AG166" s="85">
        <f t="shared" si="75"/>
        <v>0</v>
      </c>
      <c r="AH166" s="85">
        <f t="shared" si="75"/>
        <v>0</v>
      </c>
      <c r="AI166" s="85">
        <f t="shared" si="75"/>
        <v>0</v>
      </c>
      <c r="AJ166" s="85">
        <f t="shared" si="75"/>
        <v>0</v>
      </c>
      <c r="AK166" s="85">
        <f t="shared" si="75"/>
        <v>0</v>
      </c>
      <c r="AL166" s="85">
        <f t="shared" si="75"/>
        <v>0</v>
      </c>
      <c r="AM166" s="85">
        <f t="shared" si="75"/>
        <v>0</v>
      </c>
      <c r="AN166" s="85">
        <f t="shared" si="75"/>
        <v>0</v>
      </c>
      <c r="AO166" s="85">
        <f t="shared" si="75"/>
        <v>0</v>
      </c>
      <c r="AP166" s="85">
        <f t="shared" si="75"/>
        <v>0</v>
      </c>
      <c r="AQ166" s="85">
        <f t="shared" si="75"/>
        <v>0</v>
      </c>
      <c r="AR166" s="85">
        <f t="shared" si="75"/>
        <v>0</v>
      </c>
      <c r="AS166" s="85">
        <f t="shared" si="75"/>
        <v>0</v>
      </c>
      <c r="AT166" s="85">
        <f t="shared" si="75"/>
        <v>0</v>
      </c>
      <c r="AU166" s="85">
        <f t="shared" si="75"/>
        <v>0</v>
      </c>
      <c r="AV166" s="85">
        <f t="shared" si="75"/>
        <v>0</v>
      </c>
      <c r="AW166" s="85">
        <f t="shared" si="75"/>
        <v>0</v>
      </c>
      <c r="AX166" s="85">
        <f t="shared" si="75"/>
        <v>0</v>
      </c>
      <c r="AY166" s="85">
        <f t="shared" si="75"/>
        <v>0</v>
      </c>
      <c r="AZ166" s="85">
        <f t="shared" si="75"/>
        <v>0</v>
      </c>
      <c r="BA166" s="85">
        <f t="shared" si="75"/>
        <v>0</v>
      </c>
      <c r="BB166" s="85">
        <f t="shared" si="75"/>
        <v>0</v>
      </c>
      <c r="BC166" s="85">
        <f t="shared" si="75"/>
        <v>0</v>
      </c>
      <c r="BD166" s="85">
        <f t="shared" si="75"/>
        <v>0</v>
      </c>
      <c r="BE166" s="85">
        <f t="shared" si="75"/>
        <v>0</v>
      </c>
      <c r="BF166" s="86">
        <f t="shared" si="75"/>
        <v>0</v>
      </c>
      <c r="BH166" s="55"/>
    </row>
    <row r="167" spans="1:60" x14ac:dyDescent="0.3">
      <c r="A167" s="76"/>
      <c r="C167" s="76"/>
      <c r="D167" s="76"/>
      <c r="E167" s="77"/>
      <c r="F167" s="77"/>
      <c r="G167" s="77"/>
      <c r="I167" s="59"/>
      <c r="J167" s="59"/>
      <c r="K167" s="83"/>
      <c r="L167" s="84"/>
      <c r="M167" s="61"/>
      <c r="N167" s="72"/>
      <c r="O167" s="287"/>
      <c r="P167" s="288"/>
      <c r="Q167" s="289"/>
      <c r="R167" s="279" t="s">
        <v>172</v>
      </c>
      <c r="S167" s="280"/>
      <c r="T167" s="280"/>
      <c r="U167" s="280"/>
      <c r="V167" s="280"/>
      <c r="W167" s="280"/>
      <c r="X167" s="222"/>
      <c r="Y167" s="222"/>
      <c r="Z167" s="222"/>
      <c r="AA167" s="87" t="str">
        <f t="shared" ref="AA167:BF167" si="76">IFERROR(((AA150+AA154)/AA129),"")</f>
        <v/>
      </c>
      <c r="AB167" s="87" t="str">
        <f t="shared" si="76"/>
        <v/>
      </c>
      <c r="AC167" s="87" t="str">
        <f t="shared" si="76"/>
        <v/>
      </c>
      <c r="AD167" s="87" t="str">
        <f t="shared" si="76"/>
        <v/>
      </c>
      <c r="AE167" s="87" t="str">
        <f t="shared" si="76"/>
        <v/>
      </c>
      <c r="AF167" s="87" t="str">
        <f t="shared" si="76"/>
        <v/>
      </c>
      <c r="AG167" s="87" t="str">
        <f t="shared" si="76"/>
        <v/>
      </c>
      <c r="AH167" s="87" t="str">
        <f t="shared" si="76"/>
        <v/>
      </c>
      <c r="AI167" s="87" t="str">
        <f t="shared" si="76"/>
        <v/>
      </c>
      <c r="AJ167" s="87" t="str">
        <f t="shared" si="76"/>
        <v/>
      </c>
      <c r="AK167" s="87" t="str">
        <f t="shared" si="76"/>
        <v/>
      </c>
      <c r="AL167" s="87" t="str">
        <f t="shared" si="76"/>
        <v/>
      </c>
      <c r="AM167" s="87" t="str">
        <f t="shared" si="76"/>
        <v/>
      </c>
      <c r="AN167" s="87" t="str">
        <f t="shared" si="76"/>
        <v/>
      </c>
      <c r="AO167" s="87" t="str">
        <f t="shared" si="76"/>
        <v/>
      </c>
      <c r="AP167" s="87" t="str">
        <f t="shared" si="76"/>
        <v/>
      </c>
      <c r="AQ167" s="87" t="str">
        <f t="shared" si="76"/>
        <v/>
      </c>
      <c r="AR167" s="87" t="str">
        <f t="shared" si="76"/>
        <v/>
      </c>
      <c r="AS167" s="87" t="str">
        <f t="shared" si="76"/>
        <v/>
      </c>
      <c r="AT167" s="87" t="str">
        <f t="shared" si="76"/>
        <v/>
      </c>
      <c r="AU167" s="87" t="str">
        <f t="shared" si="76"/>
        <v/>
      </c>
      <c r="AV167" s="87" t="str">
        <f t="shared" si="76"/>
        <v/>
      </c>
      <c r="AW167" s="87" t="str">
        <f t="shared" si="76"/>
        <v/>
      </c>
      <c r="AX167" s="87" t="str">
        <f t="shared" si="76"/>
        <v/>
      </c>
      <c r="AY167" s="87" t="str">
        <f t="shared" si="76"/>
        <v/>
      </c>
      <c r="AZ167" s="87" t="str">
        <f t="shared" si="76"/>
        <v/>
      </c>
      <c r="BA167" s="87" t="str">
        <f t="shared" si="76"/>
        <v/>
      </c>
      <c r="BB167" s="87" t="str">
        <f t="shared" si="76"/>
        <v/>
      </c>
      <c r="BC167" s="87" t="str">
        <f t="shared" si="76"/>
        <v/>
      </c>
      <c r="BD167" s="87" t="str">
        <f t="shared" si="76"/>
        <v/>
      </c>
      <c r="BE167" s="87" t="str">
        <f t="shared" si="76"/>
        <v/>
      </c>
      <c r="BF167" s="86" t="str">
        <f t="shared" si="76"/>
        <v/>
      </c>
      <c r="BH167" s="55"/>
    </row>
    <row r="168" spans="1:60" x14ac:dyDescent="0.3">
      <c r="A168" s="76"/>
      <c r="C168" s="76"/>
      <c r="D168" s="76"/>
      <c r="E168" s="77"/>
      <c r="F168" s="77"/>
      <c r="G168" s="77"/>
      <c r="I168" s="80"/>
      <c r="J168" s="80"/>
      <c r="K168" s="81"/>
      <c r="L168" s="72"/>
      <c r="M168" s="61"/>
      <c r="N168" s="72"/>
      <c r="O168" s="287"/>
      <c r="P168" s="288"/>
      <c r="Q168" s="289"/>
      <c r="R168" s="279" t="s">
        <v>173</v>
      </c>
      <c r="S168" s="280"/>
      <c r="T168" s="280"/>
      <c r="U168" s="280"/>
      <c r="V168" s="280"/>
      <c r="W168" s="280"/>
      <c r="X168" s="222"/>
      <c r="Y168" s="222"/>
      <c r="Z168" s="222"/>
      <c r="AA168" s="87" t="str">
        <f t="shared" ref="AA168:BF168" si="77">IFERROR((AA142+AA146)/(AA129+AA142+AA146),"")</f>
        <v/>
      </c>
      <c r="AB168" s="87" t="str">
        <f t="shared" si="77"/>
        <v/>
      </c>
      <c r="AC168" s="87" t="str">
        <f t="shared" si="77"/>
        <v/>
      </c>
      <c r="AD168" s="87" t="str">
        <f t="shared" si="77"/>
        <v/>
      </c>
      <c r="AE168" s="87" t="str">
        <f t="shared" si="77"/>
        <v/>
      </c>
      <c r="AF168" s="87" t="str">
        <f t="shared" si="77"/>
        <v/>
      </c>
      <c r="AG168" s="87" t="str">
        <f t="shared" si="77"/>
        <v/>
      </c>
      <c r="AH168" s="87" t="str">
        <f t="shared" si="77"/>
        <v/>
      </c>
      <c r="AI168" s="87" t="str">
        <f t="shared" si="77"/>
        <v/>
      </c>
      <c r="AJ168" s="87" t="str">
        <f t="shared" si="77"/>
        <v/>
      </c>
      <c r="AK168" s="87" t="str">
        <f t="shared" si="77"/>
        <v/>
      </c>
      <c r="AL168" s="87" t="str">
        <f t="shared" si="77"/>
        <v/>
      </c>
      <c r="AM168" s="87" t="str">
        <f t="shared" si="77"/>
        <v/>
      </c>
      <c r="AN168" s="87" t="str">
        <f t="shared" si="77"/>
        <v/>
      </c>
      <c r="AO168" s="87" t="str">
        <f t="shared" si="77"/>
        <v/>
      </c>
      <c r="AP168" s="87" t="str">
        <f t="shared" si="77"/>
        <v/>
      </c>
      <c r="AQ168" s="87" t="str">
        <f t="shared" si="77"/>
        <v/>
      </c>
      <c r="AR168" s="87" t="str">
        <f t="shared" si="77"/>
        <v/>
      </c>
      <c r="AS168" s="87" t="str">
        <f t="shared" si="77"/>
        <v/>
      </c>
      <c r="AT168" s="87" t="str">
        <f t="shared" si="77"/>
        <v/>
      </c>
      <c r="AU168" s="87" t="str">
        <f t="shared" si="77"/>
        <v/>
      </c>
      <c r="AV168" s="87" t="str">
        <f t="shared" si="77"/>
        <v/>
      </c>
      <c r="AW168" s="87" t="str">
        <f t="shared" si="77"/>
        <v/>
      </c>
      <c r="AX168" s="87" t="str">
        <f t="shared" si="77"/>
        <v/>
      </c>
      <c r="AY168" s="87" t="str">
        <f t="shared" si="77"/>
        <v/>
      </c>
      <c r="AZ168" s="87" t="str">
        <f t="shared" si="77"/>
        <v/>
      </c>
      <c r="BA168" s="87" t="str">
        <f t="shared" si="77"/>
        <v/>
      </c>
      <c r="BB168" s="87" t="str">
        <f t="shared" si="77"/>
        <v/>
      </c>
      <c r="BC168" s="87" t="str">
        <f t="shared" si="77"/>
        <v/>
      </c>
      <c r="BD168" s="87" t="str">
        <f t="shared" si="77"/>
        <v/>
      </c>
      <c r="BE168" s="87" t="str">
        <f t="shared" si="77"/>
        <v/>
      </c>
      <c r="BF168" s="86" t="str">
        <f t="shared" si="77"/>
        <v/>
      </c>
      <c r="BH168" s="55"/>
    </row>
    <row r="169" spans="1:60" x14ac:dyDescent="0.3">
      <c r="A169" s="76"/>
      <c r="C169" s="76"/>
      <c r="D169" s="76"/>
      <c r="E169" s="77"/>
      <c r="F169" s="77"/>
      <c r="G169" s="77"/>
      <c r="I169" s="80"/>
      <c r="J169" s="80"/>
      <c r="K169" s="81"/>
      <c r="L169" s="72"/>
      <c r="M169" s="61"/>
      <c r="N169" s="72"/>
      <c r="O169" s="287"/>
      <c r="P169" s="288"/>
      <c r="Q169" s="289"/>
      <c r="R169" s="279" t="s">
        <v>174</v>
      </c>
      <c r="S169" s="280"/>
      <c r="T169" s="280"/>
      <c r="U169" s="280"/>
      <c r="V169" s="280"/>
      <c r="W169" s="280"/>
      <c r="X169" s="222"/>
      <c r="Y169" s="222"/>
      <c r="Z169" s="222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4"/>
      <c r="BF169" s="45"/>
      <c r="BH169" s="55"/>
    </row>
    <row r="170" spans="1:60" x14ac:dyDescent="0.3">
      <c r="A170" s="76"/>
      <c r="C170" s="76"/>
      <c r="D170" s="76"/>
      <c r="E170" s="77"/>
      <c r="F170" s="77"/>
      <c r="G170" s="77"/>
      <c r="I170" s="80"/>
      <c r="J170" s="80"/>
      <c r="K170" s="81"/>
      <c r="L170" s="72"/>
      <c r="M170" s="61"/>
      <c r="N170" s="72"/>
      <c r="O170" s="287"/>
      <c r="P170" s="288"/>
      <c r="Q170" s="289"/>
      <c r="R170" s="279" t="s">
        <v>175</v>
      </c>
      <c r="S170" s="280"/>
      <c r="T170" s="280"/>
      <c r="U170" s="280"/>
      <c r="V170" s="280"/>
      <c r="W170" s="280"/>
      <c r="X170" s="222"/>
      <c r="Y170" s="222"/>
      <c r="Z170" s="222"/>
      <c r="AA170" s="64" t="e">
        <f t="shared" ref="AA170:BE170" si="78">IF(AA129&lt;&gt;0,ROUNDUP(AA125*0.08,0),0)</f>
        <v>#VALUE!</v>
      </c>
      <c r="AB170" s="64" t="e">
        <f t="shared" si="78"/>
        <v>#VALUE!</v>
      </c>
      <c r="AC170" s="64" t="e">
        <f t="shared" si="78"/>
        <v>#VALUE!</v>
      </c>
      <c r="AD170" s="64" t="e">
        <f t="shared" si="78"/>
        <v>#VALUE!</v>
      </c>
      <c r="AE170" s="64" t="e">
        <f t="shared" si="78"/>
        <v>#VALUE!</v>
      </c>
      <c r="AF170" s="64" t="e">
        <f t="shared" si="78"/>
        <v>#VALUE!</v>
      </c>
      <c r="AG170" s="64" t="e">
        <f t="shared" si="78"/>
        <v>#VALUE!</v>
      </c>
      <c r="AH170" s="64" t="e">
        <f t="shared" si="78"/>
        <v>#VALUE!</v>
      </c>
      <c r="AI170" s="64" t="e">
        <f t="shared" si="78"/>
        <v>#VALUE!</v>
      </c>
      <c r="AJ170" s="64" t="e">
        <f t="shared" si="78"/>
        <v>#VALUE!</v>
      </c>
      <c r="AK170" s="64" t="e">
        <f t="shared" si="78"/>
        <v>#VALUE!</v>
      </c>
      <c r="AL170" s="64" t="e">
        <f t="shared" si="78"/>
        <v>#VALUE!</v>
      </c>
      <c r="AM170" s="64" t="e">
        <f t="shared" si="78"/>
        <v>#VALUE!</v>
      </c>
      <c r="AN170" s="64" t="e">
        <f t="shared" si="78"/>
        <v>#VALUE!</v>
      </c>
      <c r="AO170" s="64" t="e">
        <f t="shared" si="78"/>
        <v>#VALUE!</v>
      </c>
      <c r="AP170" s="64" t="e">
        <f t="shared" si="78"/>
        <v>#VALUE!</v>
      </c>
      <c r="AQ170" s="64" t="e">
        <f t="shared" si="78"/>
        <v>#VALUE!</v>
      </c>
      <c r="AR170" s="64" t="e">
        <f t="shared" si="78"/>
        <v>#VALUE!</v>
      </c>
      <c r="AS170" s="64" t="e">
        <f t="shared" si="78"/>
        <v>#VALUE!</v>
      </c>
      <c r="AT170" s="64" t="e">
        <f t="shared" si="78"/>
        <v>#VALUE!</v>
      </c>
      <c r="AU170" s="64" t="e">
        <f t="shared" si="78"/>
        <v>#VALUE!</v>
      </c>
      <c r="AV170" s="64" t="e">
        <f t="shared" si="78"/>
        <v>#VALUE!</v>
      </c>
      <c r="AW170" s="64" t="e">
        <f t="shared" si="78"/>
        <v>#VALUE!</v>
      </c>
      <c r="AX170" s="64" t="e">
        <f t="shared" si="78"/>
        <v>#VALUE!</v>
      </c>
      <c r="AY170" s="64" t="e">
        <f t="shared" si="78"/>
        <v>#VALUE!</v>
      </c>
      <c r="AZ170" s="64" t="e">
        <f t="shared" si="78"/>
        <v>#VALUE!</v>
      </c>
      <c r="BA170" s="64" t="e">
        <f t="shared" si="78"/>
        <v>#VALUE!</v>
      </c>
      <c r="BB170" s="64" t="e">
        <f t="shared" si="78"/>
        <v>#VALUE!</v>
      </c>
      <c r="BC170" s="64" t="e">
        <f t="shared" si="78"/>
        <v>#VALUE!</v>
      </c>
      <c r="BD170" s="64" t="e">
        <f t="shared" si="78"/>
        <v>#VALUE!</v>
      </c>
      <c r="BE170" s="64" t="e">
        <f t="shared" si="78"/>
        <v>#VALUE!</v>
      </c>
      <c r="BF170" s="45" t="e">
        <f>SUM(AA170:BE170)</f>
        <v>#VALUE!</v>
      </c>
      <c r="BH170" s="55"/>
    </row>
    <row r="171" spans="1:60" x14ac:dyDescent="0.3">
      <c r="A171" s="76"/>
      <c r="C171" s="76"/>
      <c r="D171" s="76"/>
      <c r="E171" s="77"/>
      <c r="F171" s="77"/>
      <c r="G171" s="77"/>
      <c r="I171" s="59"/>
      <c r="J171" s="59"/>
      <c r="K171" s="83"/>
      <c r="L171" s="84"/>
      <c r="M171" s="61"/>
      <c r="N171" s="72"/>
      <c r="O171" s="287"/>
      <c r="P171" s="288"/>
      <c r="Q171" s="289"/>
      <c r="R171" s="279"/>
      <c r="S171" s="280"/>
      <c r="T171" s="280"/>
      <c r="U171" s="280"/>
      <c r="V171" s="280"/>
      <c r="W171" s="280"/>
      <c r="X171" s="222"/>
      <c r="Y171" s="222"/>
      <c r="Z171" s="222"/>
      <c r="AA171" s="64" t="e">
        <f t="shared" ref="AA171:BE171" si="79">AA154+AA150+AA146+AA142</f>
        <v>#VALUE!</v>
      </c>
      <c r="AB171" s="64" t="e">
        <f t="shared" si="79"/>
        <v>#VALUE!</v>
      </c>
      <c r="AC171" s="64" t="e">
        <f t="shared" si="79"/>
        <v>#VALUE!</v>
      </c>
      <c r="AD171" s="64" t="e">
        <f t="shared" si="79"/>
        <v>#VALUE!</v>
      </c>
      <c r="AE171" s="64" t="e">
        <f t="shared" si="79"/>
        <v>#VALUE!</v>
      </c>
      <c r="AF171" s="64" t="e">
        <f t="shared" si="79"/>
        <v>#VALUE!</v>
      </c>
      <c r="AG171" s="64" t="e">
        <f t="shared" si="79"/>
        <v>#VALUE!</v>
      </c>
      <c r="AH171" s="64" t="e">
        <f t="shared" si="79"/>
        <v>#VALUE!</v>
      </c>
      <c r="AI171" s="64" t="e">
        <f t="shared" si="79"/>
        <v>#VALUE!</v>
      </c>
      <c r="AJ171" s="64" t="e">
        <f t="shared" si="79"/>
        <v>#VALUE!</v>
      </c>
      <c r="AK171" s="64" t="e">
        <f t="shared" si="79"/>
        <v>#VALUE!</v>
      </c>
      <c r="AL171" s="64" t="e">
        <f t="shared" si="79"/>
        <v>#VALUE!</v>
      </c>
      <c r="AM171" s="64" t="e">
        <f t="shared" si="79"/>
        <v>#VALUE!</v>
      </c>
      <c r="AN171" s="64" t="e">
        <f t="shared" si="79"/>
        <v>#VALUE!</v>
      </c>
      <c r="AO171" s="64" t="e">
        <f t="shared" si="79"/>
        <v>#VALUE!</v>
      </c>
      <c r="AP171" s="64" t="e">
        <f t="shared" si="79"/>
        <v>#VALUE!</v>
      </c>
      <c r="AQ171" s="64" t="e">
        <f t="shared" si="79"/>
        <v>#VALUE!</v>
      </c>
      <c r="AR171" s="64" t="e">
        <f t="shared" si="79"/>
        <v>#VALUE!</v>
      </c>
      <c r="AS171" s="64" t="e">
        <f t="shared" si="79"/>
        <v>#VALUE!</v>
      </c>
      <c r="AT171" s="64" t="e">
        <f t="shared" si="79"/>
        <v>#VALUE!</v>
      </c>
      <c r="AU171" s="64" t="e">
        <f t="shared" si="79"/>
        <v>#VALUE!</v>
      </c>
      <c r="AV171" s="64" t="e">
        <f t="shared" si="79"/>
        <v>#VALUE!</v>
      </c>
      <c r="AW171" s="64" t="e">
        <f t="shared" si="79"/>
        <v>#VALUE!</v>
      </c>
      <c r="AX171" s="64" t="e">
        <f t="shared" si="79"/>
        <v>#VALUE!</v>
      </c>
      <c r="AY171" s="64" t="e">
        <f t="shared" si="79"/>
        <v>#VALUE!</v>
      </c>
      <c r="AZ171" s="64" t="e">
        <f t="shared" si="79"/>
        <v>#VALUE!</v>
      </c>
      <c r="BA171" s="64" t="e">
        <f t="shared" si="79"/>
        <v>#VALUE!</v>
      </c>
      <c r="BB171" s="64" t="e">
        <f t="shared" si="79"/>
        <v>#VALUE!</v>
      </c>
      <c r="BC171" s="64" t="e">
        <f t="shared" si="79"/>
        <v>#VALUE!</v>
      </c>
      <c r="BD171" s="64" t="e">
        <f t="shared" si="79"/>
        <v>#VALUE!</v>
      </c>
      <c r="BE171" s="64" t="e">
        <f t="shared" si="79"/>
        <v>#VALUE!</v>
      </c>
      <c r="BF171" s="45" t="e">
        <f>SUM(AA171:BE171)</f>
        <v>#VALUE!</v>
      </c>
      <c r="BH171" s="55"/>
    </row>
    <row r="172" spans="1:60" x14ac:dyDescent="0.3">
      <c r="A172" s="76"/>
      <c r="C172" s="76"/>
      <c r="D172" s="76"/>
      <c r="E172" s="77"/>
      <c r="F172" s="77"/>
      <c r="G172" s="77"/>
      <c r="I172" s="59"/>
      <c r="J172" s="59"/>
      <c r="K172" s="83"/>
      <c r="L172" s="84"/>
      <c r="M172" s="61"/>
      <c r="N172" s="72"/>
      <c r="O172" s="287"/>
      <c r="P172" s="288"/>
      <c r="Q172" s="289"/>
      <c r="R172" s="279" t="s">
        <v>176</v>
      </c>
      <c r="S172" s="280"/>
      <c r="T172" s="280"/>
      <c r="U172" s="280"/>
      <c r="V172" s="280"/>
      <c r="W172" s="280"/>
      <c r="X172" s="222"/>
      <c r="Y172" s="222"/>
      <c r="Z172" s="222"/>
      <c r="AA172" s="88" t="e">
        <f t="shared" ref="AA172:BF172" si="80">AA170-AA171</f>
        <v>#VALUE!</v>
      </c>
      <c r="AB172" s="88" t="e">
        <f t="shared" si="80"/>
        <v>#VALUE!</v>
      </c>
      <c r="AC172" s="88" t="e">
        <f t="shared" si="80"/>
        <v>#VALUE!</v>
      </c>
      <c r="AD172" s="88" t="e">
        <f t="shared" si="80"/>
        <v>#VALUE!</v>
      </c>
      <c r="AE172" s="88" t="e">
        <f t="shared" si="80"/>
        <v>#VALUE!</v>
      </c>
      <c r="AF172" s="88" t="e">
        <f t="shared" si="80"/>
        <v>#VALUE!</v>
      </c>
      <c r="AG172" s="88" t="e">
        <f t="shared" si="80"/>
        <v>#VALUE!</v>
      </c>
      <c r="AH172" s="88" t="e">
        <f t="shared" si="80"/>
        <v>#VALUE!</v>
      </c>
      <c r="AI172" s="88" t="e">
        <f t="shared" si="80"/>
        <v>#VALUE!</v>
      </c>
      <c r="AJ172" s="88" t="e">
        <f t="shared" si="80"/>
        <v>#VALUE!</v>
      </c>
      <c r="AK172" s="88" t="e">
        <f t="shared" si="80"/>
        <v>#VALUE!</v>
      </c>
      <c r="AL172" s="88" t="e">
        <f t="shared" si="80"/>
        <v>#VALUE!</v>
      </c>
      <c r="AM172" s="88" t="e">
        <f t="shared" si="80"/>
        <v>#VALUE!</v>
      </c>
      <c r="AN172" s="88" t="e">
        <f t="shared" si="80"/>
        <v>#VALUE!</v>
      </c>
      <c r="AO172" s="88" t="e">
        <f t="shared" si="80"/>
        <v>#VALUE!</v>
      </c>
      <c r="AP172" s="88" t="e">
        <f t="shared" si="80"/>
        <v>#VALUE!</v>
      </c>
      <c r="AQ172" s="88" t="e">
        <f t="shared" si="80"/>
        <v>#VALUE!</v>
      </c>
      <c r="AR172" s="88" t="e">
        <f t="shared" si="80"/>
        <v>#VALUE!</v>
      </c>
      <c r="AS172" s="88" t="e">
        <f t="shared" si="80"/>
        <v>#VALUE!</v>
      </c>
      <c r="AT172" s="88" t="e">
        <f t="shared" si="80"/>
        <v>#VALUE!</v>
      </c>
      <c r="AU172" s="88" t="e">
        <f t="shared" si="80"/>
        <v>#VALUE!</v>
      </c>
      <c r="AV172" s="88" t="e">
        <f t="shared" si="80"/>
        <v>#VALUE!</v>
      </c>
      <c r="AW172" s="88" t="e">
        <f t="shared" si="80"/>
        <v>#VALUE!</v>
      </c>
      <c r="AX172" s="88" t="e">
        <f t="shared" si="80"/>
        <v>#VALUE!</v>
      </c>
      <c r="AY172" s="88" t="e">
        <f t="shared" si="80"/>
        <v>#VALUE!</v>
      </c>
      <c r="AZ172" s="88" t="e">
        <f t="shared" si="80"/>
        <v>#VALUE!</v>
      </c>
      <c r="BA172" s="88" t="e">
        <f t="shared" si="80"/>
        <v>#VALUE!</v>
      </c>
      <c r="BB172" s="88" t="e">
        <f t="shared" si="80"/>
        <v>#VALUE!</v>
      </c>
      <c r="BC172" s="88" t="e">
        <f t="shared" si="80"/>
        <v>#VALUE!</v>
      </c>
      <c r="BD172" s="88" t="e">
        <f t="shared" si="80"/>
        <v>#VALUE!</v>
      </c>
      <c r="BE172" s="88" t="e">
        <f t="shared" si="80"/>
        <v>#VALUE!</v>
      </c>
      <c r="BF172" s="89" t="e">
        <f t="shared" si="80"/>
        <v>#VALUE!</v>
      </c>
      <c r="BH172" s="55"/>
    </row>
    <row r="173" spans="1:60" x14ac:dyDescent="0.3">
      <c r="A173" s="76"/>
      <c r="C173" s="76"/>
      <c r="D173" s="76"/>
      <c r="E173" s="77"/>
      <c r="F173" s="77"/>
      <c r="G173" s="77"/>
      <c r="I173" s="59"/>
      <c r="J173" s="59"/>
      <c r="K173" s="83"/>
      <c r="L173" s="84"/>
      <c r="M173" s="61"/>
      <c r="N173" s="72"/>
      <c r="O173" s="287"/>
      <c r="P173" s="288"/>
      <c r="Q173" s="289"/>
      <c r="R173" s="279" t="s">
        <v>177</v>
      </c>
      <c r="S173" s="280"/>
      <c r="T173" s="280"/>
      <c r="U173" s="280"/>
      <c r="V173" s="280"/>
      <c r="W173" s="280"/>
      <c r="X173" s="90"/>
      <c r="Y173" s="90"/>
      <c r="Z173" s="90"/>
      <c r="BF173" s="91"/>
    </row>
    <row r="174" spans="1:60" ht="15" hidden="1" customHeight="1" thickBot="1" x14ac:dyDescent="0.35">
      <c r="A174" s="80"/>
      <c r="C174" s="80"/>
      <c r="D174" s="80"/>
      <c r="E174" s="80"/>
      <c r="F174" s="59"/>
      <c r="G174" s="59"/>
      <c r="I174" s="59"/>
      <c r="J174" s="59"/>
      <c r="K174" s="83"/>
      <c r="L174" s="84"/>
      <c r="M174" s="61"/>
      <c r="N174" s="72"/>
      <c r="O174" s="290"/>
      <c r="P174" s="291"/>
      <c r="Q174" s="292"/>
      <c r="R174" s="279" t="s">
        <v>178</v>
      </c>
      <c r="S174" s="280"/>
      <c r="T174" s="280"/>
      <c r="U174" s="280"/>
      <c r="V174" s="280"/>
      <c r="W174" s="280"/>
      <c r="X174" s="90"/>
      <c r="Y174" s="90"/>
      <c r="Z174" s="90"/>
      <c r="BF174" s="91"/>
    </row>
    <row r="175" spans="1:60" ht="14.4" hidden="1" customHeight="1" x14ac:dyDescent="0.3">
      <c r="A175" s="80"/>
      <c r="C175" s="80"/>
      <c r="D175" s="80"/>
      <c r="E175" s="80"/>
      <c r="F175" s="59"/>
      <c r="G175" s="59"/>
      <c r="O175" s="1"/>
      <c r="AA175" s="54" t="e">
        <f t="shared" ref="AA175:BE175" si="81">COUNTIFS(AA12:AA33,"",$F$12:$F$16,$O$176)</f>
        <v>#VALUE!</v>
      </c>
      <c r="AB175" s="54" t="e">
        <f t="shared" si="81"/>
        <v>#VALUE!</v>
      </c>
      <c r="AC175" s="54" t="e">
        <f t="shared" si="81"/>
        <v>#VALUE!</v>
      </c>
      <c r="AD175" s="54" t="e">
        <f t="shared" si="81"/>
        <v>#VALUE!</v>
      </c>
      <c r="AE175" s="54" t="e">
        <f t="shared" si="81"/>
        <v>#VALUE!</v>
      </c>
      <c r="AF175" s="54" t="e">
        <f t="shared" si="81"/>
        <v>#VALUE!</v>
      </c>
      <c r="AG175" s="54" t="e">
        <f t="shared" si="81"/>
        <v>#VALUE!</v>
      </c>
      <c r="AH175" s="54" t="e">
        <f t="shared" si="81"/>
        <v>#VALUE!</v>
      </c>
      <c r="AI175" s="54" t="e">
        <f t="shared" si="81"/>
        <v>#VALUE!</v>
      </c>
      <c r="AJ175" s="54" t="e">
        <f t="shared" si="81"/>
        <v>#VALUE!</v>
      </c>
      <c r="AK175" s="54" t="e">
        <f t="shared" si="81"/>
        <v>#VALUE!</v>
      </c>
      <c r="AL175" s="54" t="e">
        <f t="shared" si="81"/>
        <v>#VALUE!</v>
      </c>
      <c r="AM175" s="54" t="e">
        <f t="shared" si="81"/>
        <v>#VALUE!</v>
      </c>
      <c r="AN175" s="54" t="e">
        <f t="shared" si="81"/>
        <v>#VALUE!</v>
      </c>
      <c r="AO175" s="54" t="e">
        <f t="shared" si="81"/>
        <v>#VALUE!</v>
      </c>
      <c r="AP175" s="54" t="e">
        <f t="shared" si="81"/>
        <v>#VALUE!</v>
      </c>
      <c r="AQ175" s="54" t="e">
        <f t="shared" si="81"/>
        <v>#VALUE!</v>
      </c>
      <c r="AR175" s="54" t="e">
        <f t="shared" si="81"/>
        <v>#VALUE!</v>
      </c>
      <c r="AS175" s="54" t="e">
        <f t="shared" si="81"/>
        <v>#VALUE!</v>
      </c>
      <c r="AT175" s="54" t="e">
        <f t="shared" si="81"/>
        <v>#VALUE!</v>
      </c>
      <c r="AU175" s="54" t="e">
        <f t="shared" si="81"/>
        <v>#VALUE!</v>
      </c>
      <c r="AV175" s="54" t="e">
        <f t="shared" si="81"/>
        <v>#VALUE!</v>
      </c>
      <c r="AW175" s="54" t="e">
        <f t="shared" si="81"/>
        <v>#VALUE!</v>
      </c>
      <c r="AX175" s="54" t="e">
        <f t="shared" si="81"/>
        <v>#VALUE!</v>
      </c>
      <c r="AY175" s="54" t="e">
        <f t="shared" si="81"/>
        <v>#VALUE!</v>
      </c>
      <c r="AZ175" s="54" t="e">
        <f t="shared" si="81"/>
        <v>#VALUE!</v>
      </c>
      <c r="BA175" s="54" t="e">
        <f t="shared" si="81"/>
        <v>#VALUE!</v>
      </c>
      <c r="BB175" s="54" t="e">
        <f t="shared" si="81"/>
        <v>#VALUE!</v>
      </c>
      <c r="BC175" s="54" t="e">
        <f t="shared" si="81"/>
        <v>#VALUE!</v>
      </c>
      <c r="BD175" s="54" t="e">
        <f t="shared" si="81"/>
        <v>#VALUE!</v>
      </c>
      <c r="BE175" s="54" t="e">
        <f t="shared" si="81"/>
        <v>#VALUE!</v>
      </c>
      <c r="BF175" s="45" t="str">
        <f>IFERROR(AVERAGE(AA175:BE175),"")</f>
        <v/>
      </c>
      <c r="BG175" s="55"/>
    </row>
    <row r="176" spans="1:60" ht="14.4" hidden="1" customHeight="1" x14ac:dyDescent="0.3">
      <c r="A176" s="80"/>
      <c r="C176" s="80"/>
      <c r="D176" s="80"/>
      <c r="E176" s="80"/>
      <c r="F176" s="59"/>
      <c r="G176" s="59"/>
      <c r="O176" s="295" t="s">
        <v>179</v>
      </c>
      <c r="P176" s="295"/>
      <c r="Q176" s="295"/>
      <c r="AA176" s="64" t="e">
        <f t="shared" ref="AA176:BE176" si="82">AA184+AA193+AA197+AA201+AA205+AA188+AA209</f>
        <v>#VALUE!</v>
      </c>
      <c r="AB176" s="64" t="e">
        <f t="shared" si="82"/>
        <v>#VALUE!</v>
      </c>
      <c r="AC176" s="64" t="e">
        <f t="shared" si="82"/>
        <v>#VALUE!</v>
      </c>
      <c r="AD176" s="64" t="e">
        <f t="shared" si="82"/>
        <v>#VALUE!</v>
      </c>
      <c r="AE176" s="64" t="e">
        <f t="shared" si="82"/>
        <v>#VALUE!</v>
      </c>
      <c r="AF176" s="64" t="e">
        <f t="shared" si="82"/>
        <v>#VALUE!</v>
      </c>
      <c r="AG176" s="64" t="e">
        <f t="shared" si="82"/>
        <v>#VALUE!</v>
      </c>
      <c r="AH176" s="64" t="e">
        <f t="shared" si="82"/>
        <v>#VALUE!</v>
      </c>
      <c r="AI176" s="64" t="e">
        <f t="shared" si="82"/>
        <v>#VALUE!</v>
      </c>
      <c r="AJ176" s="64" t="e">
        <f t="shared" si="82"/>
        <v>#VALUE!</v>
      </c>
      <c r="AK176" s="64" t="e">
        <f t="shared" si="82"/>
        <v>#VALUE!</v>
      </c>
      <c r="AL176" s="64" t="e">
        <f t="shared" si="82"/>
        <v>#VALUE!</v>
      </c>
      <c r="AM176" s="64" t="e">
        <f t="shared" si="82"/>
        <v>#VALUE!</v>
      </c>
      <c r="AN176" s="64" t="e">
        <f t="shared" si="82"/>
        <v>#VALUE!</v>
      </c>
      <c r="AO176" s="64" t="e">
        <f t="shared" si="82"/>
        <v>#VALUE!</v>
      </c>
      <c r="AP176" s="64" t="e">
        <f t="shared" si="82"/>
        <v>#VALUE!</v>
      </c>
      <c r="AQ176" s="64" t="e">
        <f t="shared" si="82"/>
        <v>#VALUE!</v>
      </c>
      <c r="AR176" s="64" t="e">
        <f t="shared" si="82"/>
        <v>#VALUE!</v>
      </c>
      <c r="AS176" s="64" t="e">
        <f t="shared" si="82"/>
        <v>#VALUE!</v>
      </c>
      <c r="AT176" s="64" t="e">
        <f t="shared" si="82"/>
        <v>#VALUE!</v>
      </c>
      <c r="AU176" s="64" t="e">
        <f t="shared" si="82"/>
        <v>#VALUE!</v>
      </c>
      <c r="AV176" s="64" t="e">
        <f t="shared" si="82"/>
        <v>#VALUE!</v>
      </c>
      <c r="AW176" s="64" t="e">
        <f t="shared" si="82"/>
        <v>#VALUE!</v>
      </c>
      <c r="AX176" s="64" t="e">
        <f t="shared" si="82"/>
        <v>#VALUE!</v>
      </c>
      <c r="AY176" s="64" t="e">
        <f t="shared" si="82"/>
        <v>#VALUE!</v>
      </c>
      <c r="AZ176" s="64" t="e">
        <f t="shared" si="82"/>
        <v>#VALUE!</v>
      </c>
      <c r="BA176" s="64" t="e">
        <f t="shared" si="82"/>
        <v>#VALUE!</v>
      </c>
      <c r="BB176" s="64" t="e">
        <f t="shared" si="82"/>
        <v>#VALUE!</v>
      </c>
      <c r="BC176" s="64" t="e">
        <f t="shared" si="82"/>
        <v>#VALUE!</v>
      </c>
      <c r="BD176" s="64" t="e">
        <f t="shared" si="82"/>
        <v>#VALUE!</v>
      </c>
      <c r="BE176" s="64" t="e">
        <f t="shared" si="82"/>
        <v>#VALUE!</v>
      </c>
      <c r="BF176" s="45" t="e">
        <f>MAX(AA176:BE176)</f>
        <v>#VALUE!</v>
      </c>
      <c r="BG176" s="55"/>
    </row>
    <row r="177" spans="1:59" ht="14.4" hidden="1" customHeight="1" x14ac:dyDescent="0.3">
      <c r="A177" s="80"/>
      <c r="C177" s="80"/>
      <c r="D177" s="80"/>
      <c r="E177" s="80"/>
      <c r="F177" s="59"/>
      <c r="G177" s="59"/>
      <c r="O177" s="284" t="str">
        <f>O176&amp;"'s  Team"</f>
        <v>Ali's  Team</v>
      </c>
      <c r="P177" s="285"/>
      <c r="Q177" s="286"/>
      <c r="R177" s="279" t="s">
        <v>27</v>
      </c>
      <c r="S177" s="280"/>
      <c r="T177" s="280"/>
      <c r="U177" s="280"/>
      <c r="V177" s="280"/>
      <c r="W177" s="280"/>
      <c r="X177" s="222"/>
      <c r="Y177" s="222"/>
      <c r="Z177" s="222"/>
      <c r="AA177" s="64" t="e">
        <f t="shared" ref="AA177:BE179" si="83">AA185+AA194+AA198+AA206+AA189+AA202+AA210</f>
        <v>#VALUE!</v>
      </c>
      <c r="AB177" s="64" t="e">
        <f t="shared" si="83"/>
        <v>#VALUE!</v>
      </c>
      <c r="AC177" s="64" t="e">
        <f t="shared" si="83"/>
        <v>#VALUE!</v>
      </c>
      <c r="AD177" s="64" t="e">
        <f t="shared" si="83"/>
        <v>#VALUE!</v>
      </c>
      <c r="AE177" s="64" t="e">
        <f t="shared" si="83"/>
        <v>#VALUE!</v>
      </c>
      <c r="AF177" s="64" t="e">
        <f t="shared" si="83"/>
        <v>#VALUE!</v>
      </c>
      <c r="AG177" s="64" t="e">
        <f t="shared" si="83"/>
        <v>#VALUE!</v>
      </c>
      <c r="AH177" s="64" t="e">
        <f t="shared" si="83"/>
        <v>#VALUE!</v>
      </c>
      <c r="AI177" s="64" t="e">
        <f t="shared" si="83"/>
        <v>#VALUE!</v>
      </c>
      <c r="AJ177" s="64" t="e">
        <f t="shared" si="83"/>
        <v>#VALUE!</v>
      </c>
      <c r="AK177" s="64" t="e">
        <f t="shared" si="83"/>
        <v>#VALUE!</v>
      </c>
      <c r="AL177" s="64" t="e">
        <f t="shared" si="83"/>
        <v>#VALUE!</v>
      </c>
      <c r="AM177" s="64" t="e">
        <f t="shared" si="83"/>
        <v>#VALUE!</v>
      </c>
      <c r="AN177" s="64" t="e">
        <f t="shared" si="83"/>
        <v>#VALUE!</v>
      </c>
      <c r="AO177" s="64" t="e">
        <f t="shared" si="83"/>
        <v>#VALUE!</v>
      </c>
      <c r="AP177" s="64" t="e">
        <f t="shared" si="83"/>
        <v>#VALUE!</v>
      </c>
      <c r="AQ177" s="64" t="e">
        <f t="shared" si="83"/>
        <v>#VALUE!</v>
      </c>
      <c r="AR177" s="64" t="e">
        <f t="shared" si="83"/>
        <v>#VALUE!</v>
      </c>
      <c r="AS177" s="64" t="e">
        <f t="shared" si="83"/>
        <v>#VALUE!</v>
      </c>
      <c r="AT177" s="64" t="e">
        <f t="shared" si="83"/>
        <v>#VALUE!</v>
      </c>
      <c r="AU177" s="64" t="e">
        <f t="shared" si="83"/>
        <v>#VALUE!</v>
      </c>
      <c r="AV177" s="64" t="e">
        <f t="shared" si="83"/>
        <v>#VALUE!</v>
      </c>
      <c r="AW177" s="64" t="e">
        <f t="shared" si="83"/>
        <v>#VALUE!</v>
      </c>
      <c r="AX177" s="64" t="e">
        <f t="shared" si="83"/>
        <v>#VALUE!</v>
      </c>
      <c r="AY177" s="64" t="e">
        <f t="shared" si="83"/>
        <v>#VALUE!</v>
      </c>
      <c r="AZ177" s="64" t="e">
        <f t="shared" si="83"/>
        <v>#VALUE!</v>
      </c>
      <c r="BA177" s="64" t="e">
        <f t="shared" si="83"/>
        <v>#VALUE!</v>
      </c>
      <c r="BB177" s="64" t="e">
        <f t="shared" si="83"/>
        <v>#VALUE!</v>
      </c>
      <c r="BC177" s="64" t="e">
        <f t="shared" si="83"/>
        <v>#VALUE!</v>
      </c>
      <c r="BD177" s="64" t="e">
        <f t="shared" si="83"/>
        <v>#VALUE!</v>
      </c>
      <c r="BE177" s="64" t="e">
        <f t="shared" si="83"/>
        <v>#VALUE!</v>
      </c>
      <c r="BF177" s="45" t="e">
        <f>MAX(AA177:BE177)</f>
        <v>#VALUE!</v>
      </c>
      <c r="BG177" s="55"/>
    </row>
    <row r="178" spans="1:59" ht="14.4" hidden="1" customHeight="1" x14ac:dyDescent="0.3">
      <c r="A178" s="80"/>
      <c r="C178" s="80"/>
      <c r="D178" s="80"/>
      <c r="E178" s="80"/>
      <c r="F178" s="59"/>
      <c r="G178" s="59"/>
      <c r="O178" s="287"/>
      <c r="P178" s="288"/>
      <c r="Q178" s="289"/>
      <c r="R178" s="279" t="s">
        <v>64</v>
      </c>
      <c r="S178" s="280"/>
      <c r="T178" s="280"/>
      <c r="U178" s="280"/>
      <c r="V178" s="280"/>
      <c r="W178" s="280"/>
      <c r="X178" s="222"/>
      <c r="Y178" s="222"/>
      <c r="Z178" s="222"/>
      <c r="AA178" s="64" t="e">
        <f t="shared" si="83"/>
        <v>#VALUE!</v>
      </c>
      <c r="AB178" s="64" t="e">
        <f t="shared" si="83"/>
        <v>#VALUE!</v>
      </c>
      <c r="AC178" s="64" t="e">
        <f t="shared" si="83"/>
        <v>#VALUE!</v>
      </c>
      <c r="AD178" s="64" t="e">
        <f t="shared" si="83"/>
        <v>#VALUE!</v>
      </c>
      <c r="AE178" s="64" t="e">
        <f t="shared" si="83"/>
        <v>#VALUE!</v>
      </c>
      <c r="AF178" s="64" t="e">
        <f t="shared" si="83"/>
        <v>#VALUE!</v>
      </c>
      <c r="AG178" s="64" t="e">
        <f t="shared" si="83"/>
        <v>#VALUE!</v>
      </c>
      <c r="AH178" s="64" t="e">
        <f t="shared" si="83"/>
        <v>#VALUE!</v>
      </c>
      <c r="AI178" s="64" t="e">
        <f t="shared" si="83"/>
        <v>#VALUE!</v>
      </c>
      <c r="AJ178" s="64" t="e">
        <f t="shared" si="83"/>
        <v>#VALUE!</v>
      </c>
      <c r="AK178" s="64" t="e">
        <f t="shared" si="83"/>
        <v>#VALUE!</v>
      </c>
      <c r="AL178" s="64" t="e">
        <f t="shared" si="83"/>
        <v>#VALUE!</v>
      </c>
      <c r="AM178" s="64" t="e">
        <f t="shared" si="83"/>
        <v>#VALUE!</v>
      </c>
      <c r="AN178" s="64" t="e">
        <f t="shared" si="83"/>
        <v>#VALUE!</v>
      </c>
      <c r="AO178" s="64" t="e">
        <f t="shared" si="83"/>
        <v>#VALUE!</v>
      </c>
      <c r="AP178" s="64" t="e">
        <f t="shared" si="83"/>
        <v>#VALUE!</v>
      </c>
      <c r="AQ178" s="64" t="e">
        <f t="shared" si="83"/>
        <v>#VALUE!</v>
      </c>
      <c r="AR178" s="64" t="e">
        <f t="shared" si="83"/>
        <v>#VALUE!</v>
      </c>
      <c r="AS178" s="64" t="e">
        <f t="shared" si="83"/>
        <v>#VALUE!</v>
      </c>
      <c r="AT178" s="64" t="e">
        <f t="shared" si="83"/>
        <v>#VALUE!</v>
      </c>
      <c r="AU178" s="64" t="e">
        <f t="shared" si="83"/>
        <v>#VALUE!</v>
      </c>
      <c r="AV178" s="64" t="e">
        <f t="shared" si="83"/>
        <v>#VALUE!</v>
      </c>
      <c r="AW178" s="64" t="e">
        <f t="shared" si="83"/>
        <v>#VALUE!</v>
      </c>
      <c r="AX178" s="64" t="e">
        <f t="shared" si="83"/>
        <v>#VALUE!</v>
      </c>
      <c r="AY178" s="64" t="e">
        <f t="shared" si="83"/>
        <v>#VALUE!</v>
      </c>
      <c r="AZ178" s="64" t="e">
        <f t="shared" si="83"/>
        <v>#VALUE!</v>
      </c>
      <c r="BA178" s="64" t="e">
        <f t="shared" si="83"/>
        <v>#VALUE!</v>
      </c>
      <c r="BB178" s="64" t="e">
        <f t="shared" si="83"/>
        <v>#VALUE!</v>
      </c>
      <c r="BC178" s="64" t="e">
        <f t="shared" si="83"/>
        <v>#VALUE!</v>
      </c>
      <c r="BD178" s="64" t="e">
        <f t="shared" si="83"/>
        <v>#VALUE!</v>
      </c>
      <c r="BE178" s="64" t="e">
        <f t="shared" si="83"/>
        <v>#VALUE!</v>
      </c>
      <c r="BF178" s="45" t="e">
        <f>MAX(AA178:BE178)</f>
        <v>#VALUE!</v>
      </c>
      <c r="BG178" s="55"/>
    </row>
    <row r="179" spans="1:59" ht="14.4" hidden="1" customHeight="1" x14ac:dyDescent="0.3">
      <c r="A179" s="80"/>
      <c r="C179" s="80"/>
      <c r="D179" s="80"/>
      <c r="E179" s="80"/>
      <c r="F179" s="59"/>
      <c r="G179" s="59"/>
      <c r="O179" s="287"/>
      <c r="P179" s="288"/>
      <c r="Q179" s="289"/>
      <c r="R179" s="279" t="s">
        <v>66</v>
      </c>
      <c r="S179" s="280"/>
      <c r="T179" s="280"/>
      <c r="U179" s="280"/>
      <c r="V179" s="280"/>
      <c r="W179" s="280"/>
      <c r="X179" s="222"/>
      <c r="Y179" s="222"/>
      <c r="Z179" s="222"/>
      <c r="AA179" s="64" t="e">
        <f t="shared" si="83"/>
        <v>#VALUE!</v>
      </c>
      <c r="AB179" s="64" t="e">
        <f t="shared" si="83"/>
        <v>#VALUE!</v>
      </c>
      <c r="AC179" s="64" t="e">
        <f t="shared" si="83"/>
        <v>#VALUE!</v>
      </c>
      <c r="AD179" s="64" t="e">
        <f t="shared" si="83"/>
        <v>#VALUE!</v>
      </c>
      <c r="AE179" s="64" t="e">
        <f t="shared" si="83"/>
        <v>#VALUE!</v>
      </c>
      <c r="AF179" s="64" t="e">
        <f t="shared" si="83"/>
        <v>#VALUE!</v>
      </c>
      <c r="AG179" s="64" t="e">
        <f t="shared" si="83"/>
        <v>#VALUE!</v>
      </c>
      <c r="AH179" s="64" t="e">
        <f t="shared" si="83"/>
        <v>#VALUE!</v>
      </c>
      <c r="AI179" s="64" t="e">
        <f t="shared" si="83"/>
        <v>#VALUE!</v>
      </c>
      <c r="AJ179" s="64" t="e">
        <f t="shared" si="83"/>
        <v>#VALUE!</v>
      </c>
      <c r="AK179" s="64" t="e">
        <f t="shared" si="83"/>
        <v>#VALUE!</v>
      </c>
      <c r="AL179" s="64" t="e">
        <f t="shared" si="83"/>
        <v>#VALUE!</v>
      </c>
      <c r="AM179" s="64" t="e">
        <f t="shared" si="83"/>
        <v>#VALUE!</v>
      </c>
      <c r="AN179" s="64" t="e">
        <f t="shared" si="83"/>
        <v>#VALUE!</v>
      </c>
      <c r="AO179" s="64" t="e">
        <f t="shared" si="83"/>
        <v>#VALUE!</v>
      </c>
      <c r="AP179" s="64" t="e">
        <f t="shared" si="83"/>
        <v>#VALUE!</v>
      </c>
      <c r="AQ179" s="64" t="e">
        <f t="shared" si="83"/>
        <v>#VALUE!</v>
      </c>
      <c r="AR179" s="64" t="e">
        <f t="shared" si="83"/>
        <v>#VALUE!</v>
      </c>
      <c r="AS179" s="64" t="e">
        <f t="shared" si="83"/>
        <v>#VALUE!</v>
      </c>
      <c r="AT179" s="64" t="e">
        <f t="shared" si="83"/>
        <v>#VALUE!</v>
      </c>
      <c r="AU179" s="64" t="e">
        <f t="shared" si="83"/>
        <v>#VALUE!</v>
      </c>
      <c r="AV179" s="64" t="e">
        <f t="shared" si="83"/>
        <v>#VALUE!</v>
      </c>
      <c r="AW179" s="64" t="e">
        <f t="shared" si="83"/>
        <v>#VALUE!</v>
      </c>
      <c r="AX179" s="64" t="e">
        <f t="shared" si="83"/>
        <v>#VALUE!</v>
      </c>
      <c r="AY179" s="64" t="e">
        <f t="shared" si="83"/>
        <v>#VALUE!</v>
      </c>
      <c r="AZ179" s="64" t="e">
        <f t="shared" si="83"/>
        <v>#VALUE!</v>
      </c>
      <c r="BA179" s="64" t="e">
        <f t="shared" si="83"/>
        <v>#VALUE!</v>
      </c>
      <c r="BB179" s="64" t="e">
        <f t="shared" si="83"/>
        <v>#VALUE!</v>
      </c>
      <c r="BC179" s="64" t="e">
        <f t="shared" si="83"/>
        <v>#VALUE!</v>
      </c>
      <c r="BD179" s="64" t="e">
        <f t="shared" si="83"/>
        <v>#VALUE!</v>
      </c>
      <c r="BE179" s="64" t="e">
        <f t="shared" si="83"/>
        <v>#VALUE!</v>
      </c>
      <c r="BF179" s="45" t="e">
        <f>MAX(AA179:BE179)</f>
        <v>#VALUE!</v>
      </c>
      <c r="BG179" s="55"/>
    </row>
    <row r="180" spans="1:59" ht="14.4" hidden="1" customHeight="1" x14ac:dyDescent="0.3">
      <c r="A180" s="80"/>
      <c r="C180" s="80"/>
      <c r="D180" s="80"/>
      <c r="E180" s="80"/>
      <c r="F180" s="59"/>
      <c r="G180" s="59"/>
      <c r="O180" s="287"/>
      <c r="P180" s="288"/>
      <c r="Q180" s="289"/>
      <c r="R180" s="279" t="s">
        <v>69</v>
      </c>
      <c r="S180" s="280"/>
      <c r="T180" s="280"/>
      <c r="U180" s="280"/>
      <c r="V180" s="280"/>
      <c r="W180" s="280"/>
      <c r="X180" s="222"/>
      <c r="Y180" s="222"/>
      <c r="Z180" s="222"/>
      <c r="AA180" s="64" t="e">
        <f t="shared" ref="AA180:BE180" si="84">AA184+AA201+AA205</f>
        <v>#VALUE!</v>
      </c>
      <c r="AB180" s="64" t="e">
        <f t="shared" si="84"/>
        <v>#VALUE!</v>
      </c>
      <c r="AC180" s="64" t="e">
        <f t="shared" si="84"/>
        <v>#VALUE!</v>
      </c>
      <c r="AD180" s="64" t="e">
        <f t="shared" si="84"/>
        <v>#VALUE!</v>
      </c>
      <c r="AE180" s="64" t="e">
        <f t="shared" si="84"/>
        <v>#VALUE!</v>
      </c>
      <c r="AF180" s="64" t="e">
        <f t="shared" si="84"/>
        <v>#VALUE!</v>
      </c>
      <c r="AG180" s="64" t="e">
        <f t="shared" si="84"/>
        <v>#VALUE!</v>
      </c>
      <c r="AH180" s="64" t="e">
        <f t="shared" si="84"/>
        <v>#VALUE!</v>
      </c>
      <c r="AI180" s="64" t="e">
        <f t="shared" si="84"/>
        <v>#VALUE!</v>
      </c>
      <c r="AJ180" s="64" t="e">
        <f t="shared" si="84"/>
        <v>#VALUE!</v>
      </c>
      <c r="AK180" s="64" t="e">
        <f t="shared" si="84"/>
        <v>#VALUE!</v>
      </c>
      <c r="AL180" s="64" t="e">
        <f t="shared" si="84"/>
        <v>#VALUE!</v>
      </c>
      <c r="AM180" s="64" t="e">
        <f t="shared" si="84"/>
        <v>#VALUE!</v>
      </c>
      <c r="AN180" s="64" t="e">
        <f t="shared" si="84"/>
        <v>#VALUE!</v>
      </c>
      <c r="AO180" s="64" t="e">
        <f t="shared" si="84"/>
        <v>#VALUE!</v>
      </c>
      <c r="AP180" s="64" t="e">
        <f t="shared" si="84"/>
        <v>#VALUE!</v>
      </c>
      <c r="AQ180" s="64" t="e">
        <f t="shared" si="84"/>
        <v>#VALUE!</v>
      </c>
      <c r="AR180" s="64" t="e">
        <f t="shared" si="84"/>
        <v>#VALUE!</v>
      </c>
      <c r="AS180" s="64" t="e">
        <f t="shared" si="84"/>
        <v>#VALUE!</v>
      </c>
      <c r="AT180" s="64" t="e">
        <f t="shared" si="84"/>
        <v>#VALUE!</v>
      </c>
      <c r="AU180" s="64" t="e">
        <f t="shared" si="84"/>
        <v>#VALUE!</v>
      </c>
      <c r="AV180" s="64" t="e">
        <f t="shared" si="84"/>
        <v>#VALUE!</v>
      </c>
      <c r="AW180" s="64" t="e">
        <f t="shared" si="84"/>
        <v>#VALUE!</v>
      </c>
      <c r="AX180" s="64" t="e">
        <f t="shared" si="84"/>
        <v>#VALUE!</v>
      </c>
      <c r="AY180" s="64" t="e">
        <f t="shared" si="84"/>
        <v>#VALUE!</v>
      </c>
      <c r="AZ180" s="64" t="e">
        <f t="shared" si="84"/>
        <v>#VALUE!</v>
      </c>
      <c r="BA180" s="64" t="e">
        <f t="shared" si="84"/>
        <v>#VALUE!</v>
      </c>
      <c r="BB180" s="64" t="e">
        <f t="shared" si="84"/>
        <v>#VALUE!</v>
      </c>
      <c r="BC180" s="64" t="e">
        <f t="shared" si="84"/>
        <v>#VALUE!</v>
      </c>
      <c r="BD180" s="64" t="e">
        <f t="shared" si="84"/>
        <v>#VALUE!</v>
      </c>
      <c r="BE180" s="64" t="e">
        <f t="shared" si="84"/>
        <v>#VALUE!</v>
      </c>
      <c r="BF180" s="45" t="e">
        <f t="shared" ref="BF180:BF191" si="85">SUM(AA180:BE180)</f>
        <v>#VALUE!</v>
      </c>
      <c r="BG180" s="78" t="e">
        <f>BF180-SUMIFS($N$12:$N$121,$F$12:$F$121,$O$176)</f>
        <v>#VALUE!</v>
      </c>
    </row>
    <row r="181" spans="1:59" ht="14.4" hidden="1" customHeight="1" x14ac:dyDescent="0.3">
      <c r="A181" s="80"/>
      <c r="C181" s="80"/>
      <c r="D181" s="80"/>
      <c r="E181" s="80"/>
      <c r="F181" s="59"/>
      <c r="G181" s="80"/>
      <c r="O181" s="287"/>
      <c r="P181" s="288"/>
      <c r="Q181" s="289"/>
      <c r="R181" s="279" t="s">
        <v>72</v>
      </c>
      <c r="S181" s="280"/>
      <c r="T181" s="280"/>
      <c r="U181" s="280"/>
      <c r="V181" s="280"/>
      <c r="W181" s="280"/>
      <c r="X181" s="222"/>
      <c r="Y181" s="222"/>
      <c r="Z181" s="222"/>
      <c r="AA181" s="74" t="e">
        <f t="shared" ref="AA181:BE181" si="86">AA182+(AA183/2)</f>
        <v>#VALUE!</v>
      </c>
      <c r="AB181" s="74" t="e">
        <f t="shared" si="86"/>
        <v>#VALUE!</v>
      </c>
      <c r="AC181" s="74" t="e">
        <f t="shared" si="86"/>
        <v>#VALUE!</v>
      </c>
      <c r="AD181" s="74" t="e">
        <f t="shared" si="86"/>
        <v>#VALUE!</v>
      </c>
      <c r="AE181" s="74" t="e">
        <f t="shared" si="86"/>
        <v>#VALUE!</v>
      </c>
      <c r="AF181" s="74" t="e">
        <f t="shared" si="86"/>
        <v>#VALUE!</v>
      </c>
      <c r="AG181" s="74" t="e">
        <f t="shared" si="86"/>
        <v>#VALUE!</v>
      </c>
      <c r="AH181" s="74" t="e">
        <f t="shared" si="86"/>
        <v>#VALUE!</v>
      </c>
      <c r="AI181" s="74" t="e">
        <f t="shared" si="86"/>
        <v>#VALUE!</v>
      </c>
      <c r="AJ181" s="74" t="e">
        <f t="shared" si="86"/>
        <v>#VALUE!</v>
      </c>
      <c r="AK181" s="74" t="e">
        <f t="shared" si="86"/>
        <v>#VALUE!</v>
      </c>
      <c r="AL181" s="74" t="e">
        <f t="shared" si="86"/>
        <v>#VALUE!</v>
      </c>
      <c r="AM181" s="74" t="e">
        <f t="shared" si="86"/>
        <v>#VALUE!</v>
      </c>
      <c r="AN181" s="74" t="e">
        <f t="shared" si="86"/>
        <v>#VALUE!</v>
      </c>
      <c r="AO181" s="74" t="e">
        <f t="shared" si="86"/>
        <v>#VALUE!</v>
      </c>
      <c r="AP181" s="74" t="e">
        <f t="shared" si="86"/>
        <v>#VALUE!</v>
      </c>
      <c r="AQ181" s="74" t="e">
        <f t="shared" si="86"/>
        <v>#VALUE!</v>
      </c>
      <c r="AR181" s="74" t="e">
        <f t="shared" si="86"/>
        <v>#VALUE!</v>
      </c>
      <c r="AS181" s="74" t="e">
        <f t="shared" si="86"/>
        <v>#VALUE!</v>
      </c>
      <c r="AT181" s="74" t="e">
        <f t="shared" si="86"/>
        <v>#VALUE!</v>
      </c>
      <c r="AU181" s="74" t="e">
        <f t="shared" si="86"/>
        <v>#VALUE!</v>
      </c>
      <c r="AV181" s="74" t="e">
        <f t="shared" si="86"/>
        <v>#VALUE!</v>
      </c>
      <c r="AW181" s="74" t="e">
        <f t="shared" si="86"/>
        <v>#VALUE!</v>
      </c>
      <c r="AX181" s="74" t="e">
        <f t="shared" si="86"/>
        <v>#VALUE!</v>
      </c>
      <c r="AY181" s="74" t="e">
        <f t="shared" si="86"/>
        <v>#VALUE!</v>
      </c>
      <c r="AZ181" s="74" t="e">
        <f t="shared" si="86"/>
        <v>#VALUE!</v>
      </c>
      <c r="BA181" s="74" t="e">
        <f t="shared" si="86"/>
        <v>#VALUE!</v>
      </c>
      <c r="BB181" s="74" t="e">
        <f t="shared" si="86"/>
        <v>#VALUE!</v>
      </c>
      <c r="BC181" s="74" t="e">
        <f t="shared" si="86"/>
        <v>#VALUE!</v>
      </c>
      <c r="BD181" s="74" t="e">
        <f t="shared" si="86"/>
        <v>#VALUE!</v>
      </c>
      <c r="BE181" s="74" t="e">
        <f t="shared" si="86"/>
        <v>#VALUE!</v>
      </c>
      <c r="BF181" s="75" t="e">
        <f t="shared" si="85"/>
        <v>#VALUE!</v>
      </c>
      <c r="BG181" s="55"/>
    </row>
    <row r="182" spans="1:59" ht="14.4" hidden="1" customHeight="1" x14ac:dyDescent="0.3">
      <c r="A182" s="80"/>
      <c r="C182" s="80"/>
      <c r="D182" s="80"/>
      <c r="E182" s="80"/>
      <c r="F182" s="80"/>
      <c r="G182" s="80"/>
      <c r="O182" s="287"/>
      <c r="P182" s="288"/>
      <c r="Q182" s="289"/>
      <c r="R182" s="279" t="s">
        <v>74</v>
      </c>
      <c r="S182" s="280"/>
      <c r="T182" s="280"/>
      <c r="U182" s="280"/>
      <c r="V182" s="280"/>
      <c r="W182" s="280"/>
      <c r="X182" s="222"/>
      <c r="Y182" s="222"/>
      <c r="Z182" s="222"/>
      <c r="AA182" s="64" t="e">
        <f t="shared" ref="AA182:BE183" si="87">AA186+AA203+AA207</f>
        <v>#VALUE!</v>
      </c>
      <c r="AB182" s="64" t="e">
        <f t="shared" si="87"/>
        <v>#VALUE!</v>
      </c>
      <c r="AC182" s="64" t="e">
        <f t="shared" si="87"/>
        <v>#VALUE!</v>
      </c>
      <c r="AD182" s="64" t="e">
        <f t="shared" si="87"/>
        <v>#VALUE!</v>
      </c>
      <c r="AE182" s="64" t="e">
        <f t="shared" si="87"/>
        <v>#VALUE!</v>
      </c>
      <c r="AF182" s="64" t="e">
        <f t="shared" si="87"/>
        <v>#VALUE!</v>
      </c>
      <c r="AG182" s="64" t="e">
        <f t="shared" si="87"/>
        <v>#VALUE!</v>
      </c>
      <c r="AH182" s="64" t="e">
        <f t="shared" si="87"/>
        <v>#VALUE!</v>
      </c>
      <c r="AI182" s="64" t="e">
        <f t="shared" si="87"/>
        <v>#VALUE!</v>
      </c>
      <c r="AJ182" s="64" t="e">
        <f t="shared" si="87"/>
        <v>#VALUE!</v>
      </c>
      <c r="AK182" s="64" t="e">
        <f t="shared" si="87"/>
        <v>#VALUE!</v>
      </c>
      <c r="AL182" s="64" t="e">
        <f t="shared" si="87"/>
        <v>#VALUE!</v>
      </c>
      <c r="AM182" s="64" t="e">
        <f t="shared" si="87"/>
        <v>#VALUE!</v>
      </c>
      <c r="AN182" s="64" t="e">
        <f t="shared" si="87"/>
        <v>#VALUE!</v>
      </c>
      <c r="AO182" s="64" t="e">
        <f t="shared" si="87"/>
        <v>#VALUE!</v>
      </c>
      <c r="AP182" s="64" t="e">
        <f t="shared" si="87"/>
        <v>#VALUE!</v>
      </c>
      <c r="AQ182" s="64" t="e">
        <f t="shared" si="87"/>
        <v>#VALUE!</v>
      </c>
      <c r="AR182" s="64" t="e">
        <f t="shared" si="87"/>
        <v>#VALUE!</v>
      </c>
      <c r="AS182" s="64" t="e">
        <f t="shared" si="87"/>
        <v>#VALUE!</v>
      </c>
      <c r="AT182" s="64" t="e">
        <f t="shared" si="87"/>
        <v>#VALUE!</v>
      </c>
      <c r="AU182" s="64" t="e">
        <f t="shared" si="87"/>
        <v>#VALUE!</v>
      </c>
      <c r="AV182" s="64" t="e">
        <f t="shared" si="87"/>
        <v>#VALUE!</v>
      </c>
      <c r="AW182" s="64" t="e">
        <f t="shared" si="87"/>
        <v>#VALUE!</v>
      </c>
      <c r="AX182" s="64" t="e">
        <f t="shared" si="87"/>
        <v>#VALUE!</v>
      </c>
      <c r="AY182" s="64" t="e">
        <f t="shared" si="87"/>
        <v>#VALUE!</v>
      </c>
      <c r="AZ182" s="64" t="e">
        <f t="shared" si="87"/>
        <v>#VALUE!</v>
      </c>
      <c r="BA182" s="64" t="e">
        <f t="shared" si="87"/>
        <v>#VALUE!</v>
      </c>
      <c r="BB182" s="64" t="e">
        <f t="shared" si="87"/>
        <v>#VALUE!</v>
      </c>
      <c r="BC182" s="64" t="e">
        <f t="shared" si="87"/>
        <v>#VALUE!</v>
      </c>
      <c r="BD182" s="64" t="e">
        <f t="shared" si="87"/>
        <v>#VALUE!</v>
      </c>
      <c r="BE182" s="64" t="e">
        <f t="shared" si="87"/>
        <v>#VALUE!</v>
      </c>
      <c r="BF182" s="45" t="e">
        <f t="shared" si="85"/>
        <v>#VALUE!</v>
      </c>
      <c r="BG182" s="55"/>
    </row>
    <row r="183" spans="1:59" ht="14.4" hidden="1" customHeight="1" x14ac:dyDescent="0.3">
      <c r="A183" s="80"/>
      <c r="C183" s="80"/>
      <c r="D183" s="80"/>
      <c r="E183" s="80"/>
      <c r="F183" s="80"/>
      <c r="G183" s="80"/>
      <c r="O183" s="287"/>
      <c r="P183" s="288"/>
      <c r="Q183" s="289"/>
      <c r="R183" s="279" t="s">
        <v>76</v>
      </c>
      <c r="S183" s="280"/>
      <c r="T183" s="280"/>
      <c r="U183" s="280"/>
      <c r="V183" s="280"/>
      <c r="W183" s="280"/>
      <c r="X183" s="222"/>
      <c r="Y183" s="222"/>
      <c r="Z183" s="222"/>
      <c r="AA183" s="64" t="e">
        <f t="shared" si="87"/>
        <v>#VALUE!</v>
      </c>
      <c r="AB183" s="64" t="e">
        <f t="shared" si="87"/>
        <v>#VALUE!</v>
      </c>
      <c r="AC183" s="64" t="e">
        <f t="shared" si="87"/>
        <v>#VALUE!</v>
      </c>
      <c r="AD183" s="64" t="e">
        <f t="shared" si="87"/>
        <v>#VALUE!</v>
      </c>
      <c r="AE183" s="64" t="e">
        <f t="shared" si="87"/>
        <v>#VALUE!</v>
      </c>
      <c r="AF183" s="64" t="e">
        <f t="shared" si="87"/>
        <v>#VALUE!</v>
      </c>
      <c r="AG183" s="64" t="e">
        <f t="shared" si="87"/>
        <v>#VALUE!</v>
      </c>
      <c r="AH183" s="64" t="e">
        <f t="shared" si="87"/>
        <v>#VALUE!</v>
      </c>
      <c r="AI183" s="64" t="e">
        <f t="shared" si="87"/>
        <v>#VALUE!</v>
      </c>
      <c r="AJ183" s="64" t="e">
        <f t="shared" si="87"/>
        <v>#VALUE!</v>
      </c>
      <c r="AK183" s="64" t="e">
        <f t="shared" si="87"/>
        <v>#VALUE!</v>
      </c>
      <c r="AL183" s="64" t="e">
        <f t="shared" si="87"/>
        <v>#VALUE!</v>
      </c>
      <c r="AM183" s="64" t="e">
        <f t="shared" si="87"/>
        <v>#VALUE!</v>
      </c>
      <c r="AN183" s="64" t="e">
        <f t="shared" si="87"/>
        <v>#VALUE!</v>
      </c>
      <c r="AO183" s="64" t="e">
        <f t="shared" si="87"/>
        <v>#VALUE!</v>
      </c>
      <c r="AP183" s="64" t="e">
        <f t="shared" si="87"/>
        <v>#VALUE!</v>
      </c>
      <c r="AQ183" s="64" t="e">
        <f t="shared" si="87"/>
        <v>#VALUE!</v>
      </c>
      <c r="AR183" s="64" t="e">
        <f t="shared" si="87"/>
        <v>#VALUE!</v>
      </c>
      <c r="AS183" s="64" t="e">
        <f t="shared" si="87"/>
        <v>#VALUE!</v>
      </c>
      <c r="AT183" s="64" t="e">
        <f t="shared" si="87"/>
        <v>#VALUE!</v>
      </c>
      <c r="AU183" s="64" t="e">
        <f t="shared" si="87"/>
        <v>#VALUE!</v>
      </c>
      <c r="AV183" s="64" t="e">
        <f t="shared" si="87"/>
        <v>#VALUE!</v>
      </c>
      <c r="AW183" s="64" t="e">
        <f t="shared" si="87"/>
        <v>#VALUE!</v>
      </c>
      <c r="AX183" s="64" t="e">
        <f t="shared" si="87"/>
        <v>#VALUE!</v>
      </c>
      <c r="AY183" s="64" t="e">
        <f t="shared" si="87"/>
        <v>#VALUE!</v>
      </c>
      <c r="AZ183" s="64" t="e">
        <f t="shared" si="87"/>
        <v>#VALUE!</v>
      </c>
      <c r="BA183" s="64" t="e">
        <f t="shared" si="87"/>
        <v>#VALUE!</v>
      </c>
      <c r="BB183" s="64" t="e">
        <f t="shared" si="87"/>
        <v>#VALUE!</v>
      </c>
      <c r="BC183" s="64" t="e">
        <f t="shared" si="87"/>
        <v>#VALUE!</v>
      </c>
      <c r="BD183" s="64" t="e">
        <f t="shared" si="87"/>
        <v>#VALUE!</v>
      </c>
      <c r="BE183" s="64" t="e">
        <f t="shared" si="87"/>
        <v>#VALUE!</v>
      </c>
      <c r="BF183" s="45" t="e">
        <f t="shared" si="85"/>
        <v>#VALUE!</v>
      </c>
      <c r="BG183" s="55"/>
    </row>
    <row r="184" spans="1:59" ht="14.4" hidden="1" customHeight="1" x14ac:dyDescent="0.3">
      <c r="A184" s="80"/>
      <c r="C184" s="80"/>
      <c r="D184" s="80"/>
      <c r="E184" s="80"/>
      <c r="F184" s="59"/>
      <c r="G184" s="59"/>
      <c r="O184" s="287"/>
      <c r="P184" s="288"/>
      <c r="Q184" s="289"/>
      <c r="R184" s="279" t="s">
        <v>79</v>
      </c>
      <c r="S184" s="280"/>
      <c r="T184" s="280"/>
      <c r="U184" s="280"/>
      <c r="V184" s="280"/>
      <c r="W184" s="280"/>
      <c r="X184" s="222"/>
      <c r="Y184" s="222"/>
      <c r="Z184" s="222"/>
      <c r="AA184" s="64" t="e">
        <f t="shared" ref="AA184:BE184" si="88">COUNTIFS($F$12:$F$16,$O$176,AA12:AA33,"P")+COUNTIFS($F$12:$F$16,$O$176,AA12:AA33,"RP")+COUNTIFS($F$12:$F$16,$O$176,AA12:AA33,"T-RP")+COUNTIFS($F$12:$F$16,$O$176,AA12:AA33,"T")+COUNTIFS($F$12:$F$16,$O$176,AA12:AA33,"MU")+COUNTIFS($F$12:$F$16,$O$176,AA12:AA33,"T-MU")+COUNTIFS($F$12:$F$16,$O$176,AA12:AA33,"EL")+COUNTIFS($F$12:$F$16,$O$176,AA12:AA33,"T-EL")+COUNTIFS($F$12:$F$16,$O$176,AA12:AA33,"EL-MU")+COUNTIFS($F$12:$F$16,$O$176,AA12:AA33,"TR")+COUNTIFS($F$12:$F$16,$O$176,AA12:AA33,"TR-MU")+COUNTIFS($F$12:$F$16,$O$176,AA12:AA33,"TR-EL")+COUNTIFS($F$12:$F$16,$O$176,AA12:AA33,"TR-T")</f>
        <v>#VALUE!</v>
      </c>
      <c r="AB184" s="64" t="e">
        <f t="shared" si="88"/>
        <v>#VALUE!</v>
      </c>
      <c r="AC184" s="64" t="e">
        <f t="shared" si="88"/>
        <v>#VALUE!</v>
      </c>
      <c r="AD184" s="64" t="e">
        <f t="shared" si="88"/>
        <v>#VALUE!</v>
      </c>
      <c r="AE184" s="64" t="e">
        <f t="shared" si="88"/>
        <v>#VALUE!</v>
      </c>
      <c r="AF184" s="64" t="e">
        <f t="shared" si="88"/>
        <v>#VALUE!</v>
      </c>
      <c r="AG184" s="64" t="e">
        <f t="shared" si="88"/>
        <v>#VALUE!</v>
      </c>
      <c r="AH184" s="64" t="e">
        <f t="shared" si="88"/>
        <v>#VALUE!</v>
      </c>
      <c r="AI184" s="64" t="e">
        <f t="shared" si="88"/>
        <v>#VALUE!</v>
      </c>
      <c r="AJ184" s="64" t="e">
        <f t="shared" si="88"/>
        <v>#VALUE!</v>
      </c>
      <c r="AK184" s="64" t="e">
        <f t="shared" si="88"/>
        <v>#VALUE!</v>
      </c>
      <c r="AL184" s="64" t="e">
        <f t="shared" si="88"/>
        <v>#VALUE!</v>
      </c>
      <c r="AM184" s="64" t="e">
        <f t="shared" si="88"/>
        <v>#VALUE!</v>
      </c>
      <c r="AN184" s="64" t="e">
        <f t="shared" si="88"/>
        <v>#VALUE!</v>
      </c>
      <c r="AO184" s="64" t="e">
        <f t="shared" si="88"/>
        <v>#VALUE!</v>
      </c>
      <c r="AP184" s="64" t="e">
        <f t="shared" si="88"/>
        <v>#VALUE!</v>
      </c>
      <c r="AQ184" s="64" t="e">
        <f t="shared" si="88"/>
        <v>#VALUE!</v>
      </c>
      <c r="AR184" s="64" t="e">
        <f t="shared" si="88"/>
        <v>#VALUE!</v>
      </c>
      <c r="AS184" s="64" t="e">
        <f t="shared" si="88"/>
        <v>#VALUE!</v>
      </c>
      <c r="AT184" s="64" t="e">
        <f t="shared" si="88"/>
        <v>#VALUE!</v>
      </c>
      <c r="AU184" s="64" t="e">
        <f t="shared" si="88"/>
        <v>#VALUE!</v>
      </c>
      <c r="AV184" s="64" t="e">
        <f t="shared" si="88"/>
        <v>#VALUE!</v>
      </c>
      <c r="AW184" s="64" t="e">
        <f t="shared" si="88"/>
        <v>#VALUE!</v>
      </c>
      <c r="AX184" s="64" t="e">
        <f t="shared" si="88"/>
        <v>#VALUE!</v>
      </c>
      <c r="AY184" s="64" t="e">
        <f t="shared" si="88"/>
        <v>#VALUE!</v>
      </c>
      <c r="AZ184" s="64" t="e">
        <f t="shared" si="88"/>
        <v>#VALUE!</v>
      </c>
      <c r="BA184" s="64" t="e">
        <f t="shared" si="88"/>
        <v>#VALUE!</v>
      </c>
      <c r="BB184" s="64" t="e">
        <f t="shared" si="88"/>
        <v>#VALUE!</v>
      </c>
      <c r="BC184" s="64" t="e">
        <f t="shared" si="88"/>
        <v>#VALUE!</v>
      </c>
      <c r="BD184" s="64" t="e">
        <f t="shared" si="88"/>
        <v>#VALUE!</v>
      </c>
      <c r="BE184" s="64" t="e">
        <f t="shared" si="88"/>
        <v>#VALUE!</v>
      </c>
      <c r="BF184" s="45" t="e">
        <f t="shared" si="85"/>
        <v>#VALUE!</v>
      </c>
      <c r="BG184" s="78" t="e">
        <f>BF184-SUMIFS($O$12:$O$121,$F$12:$F$121,$O$176)</f>
        <v>#VALUE!</v>
      </c>
    </row>
    <row r="185" spans="1:59" ht="14.4" hidden="1" customHeight="1" x14ac:dyDescent="0.3">
      <c r="A185" s="80"/>
      <c r="C185" s="80"/>
      <c r="D185" s="80"/>
      <c r="E185" s="80"/>
      <c r="F185" s="59"/>
      <c r="G185" s="59"/>
      <c r="O185" s="287"/>
      <c r="P185" s="288"/>
      <c r="Q185" s="289"/>
      <c r="R185" s="279" t="s">
        <v>81</v>
      </c>
      <c r="S185" s="280"/>
      <c r="T185" s="280"/>
      <c r="U185" s="280"/>
      <c r="V185" s="280"/>
      <c r="W185" s="280"/>
      <c r="X185" s="222"/>
      <c r="Y185" s="222"/>
      <c r="Z185" s="222"/>
      <c r="AA185" s="74" t="e">
        <f t="shared" ref="AA185:BE185" si="89">AA186+(AA187/2)</f>
        <v>#VALUE!</v>
      </c>
      <c r="AB185" s="74" t="e">
        <f t="shared" si="89"/>
        <v>#VALUE!</v>
      </c>
      <c r="AC185" s="74" t="e">
        <f t="shared" si="89"/>
        <v>#VALUE!</v>
      </c>
      <c r="AD185" s="74" t="e">
        <f t="shared" si="89"/>
        <v>#VALUE!</v>
      </c>
      <c r="AE185" s="74" t="e">
        <f t="shared" si="89"/>
        <v>#VALUE!</v>
      </c>
      <c r="AF185" s="74" t="e">
        <f t="shared" si="89"/>
        <v>#VALUE!</v>
      </c>
      <c r="AG185" s="74" t="e">
        <f t="shared" si="89"/>
        <v>#VALUE!</v>
      </c>
      <c r="AH185" s="74" t="e">
        <f t="shared" si="89"/>
        <v>#VALUE!</v>
      </c>
      <c r="AI185" s="74" t="e">
        <f t="shared" si="89"/>
        <v>#VALUE!</v>
      </c>
      <c r="AJ185" s="74" t="e">
        <f t="shared" si="89"/>
        <v>#VALUE!</v>
      </c>
      <c r="AK185" s="74" t="e">
        <f t="shared" si="89"/>
        <v>#VALUE!</v>
      </c>
      <c r="AL185" s="74" t="e">
        <f t="shared" si="89"/>
        <v>#VALUE!</v>
      </c>
      <c r="AM185" s="74" t="e">
        <f t="shared" si="89"/>
        <v>#VALUE!</v>
      </c>
      <c r="AN185" s="74" t="e">
        <f t="shared" si="89"/>
        <v>#VALUE!</v>
      </c>
      <c r="AO185" s="74" t="e">
        <f t="shared" si="89"/>
        <v>#VALUE!</v>
      </c>
      <c r="AP185" s="74" t="e">
        <f t="shared" si="89"/>
        <v>#VALUE!</v>
      </c>
      <c r="AQ185" s="74" t="e">
        <f t="shared" si="89"/>
        <v>#VALUE!</v>
      </c>
      <c r="AR185" s="74" t="e">
        <f t="shared" si="89"/>
        <v>#VALUE!</v>
      </c>
      <c r="AS185" s="74" t="e">
        <f t="shared" si="89"/>
        <v>#VALUE!</v>
      </c>
      <c r="AT185" s="74" t="e">
        <f t="shared" si="89"/>
        <v>#VALUE!</v>
      </c>
      <c r="AU185" s="74" t="e">
        <f t="shared" si="89"/>
        <v>#VALUE!</v>
      </c>
      <c r="AV185" s="74" t="e">
        <f t="shared" si="89"/>
        <v>#VALUE!</v>
      </c>
      <c r="AW185" s="74" t="e">
        <f t="shared" si="89"/>
        <v>#VALUE!</v>
      </c>
      <c r="AX185" s="74" t="e">
        <f t="shared" si="89"/>
        <v>#VALUE!</v>
      </c>
      <c r="AY185" s="74" t="e">
        <f t="shared" si="89"/>
        <v>#VALUE!</v>
      </c>
      <c r="AZ185" s="74" t="e">
        <f t="shared" si="89"/>
        <v>#VALUE!</v>
      </c>
      <c r="BA185" s="74" t="e">
        <f t="shared" si="89"/>
        <v>#VALUE!</v>
      </c>
      <c r="BB185" s="74" t="e">
        <f t="shared" si="89"/>
        <v>#VALUE!</v>
      </c>
      <c r="BC185" s="74" t="e">
        <f t="shared" si="89"/>
        <v>#VALUE!</v>
      </c>
      <c r="BD185" s="74" t="e">
        <f t="shared" si="89"/>
        <v>#VALUE!</v>
      </c>
      <c r="BE185" s="74" t="e">
        <f t="shared" si="89"/>
        <v>#VALUE!</v>
      </c>
      <c r="BF185" s="75" t="e">
        <f t="shared" si="85"/>
        <v>#VALUE!</v>
      </c>
      <c r="BG185" s="55"/>
    </row>
    <row r="186" spans="1:59" ht="14.4" hidden="1" customHeight="1" x14ac:dyDescent="0.3">
      <c r="A186" s="80"/>
      <c r="C186" s="80"/>
      <c r="D186" s="80"/>
      <c r="E186" s="80"/>
      <c r="F186" s="59"/>
      <c r="G186" s="59"/>
      <c r="O186" s="287"/>
      <c r="P186" s="288"/>
      <c r="Q186" s="289"/>
      <c r="R186" s="279" t="s">
        <v>15</v>
      </c>
      <c r="S186" s="280"/>
      <c r="T186" s="280"/>
      <c r="U186" s="280"/>
      <c r="V186" s="280"/>
      <c r="W186" s="280"/>
      <c r="X186" s="222"/>
      <c r="Y186" s="222"/>
      <c r="Z186" s="222"/>
      <c r="AA186" s="64" t="e">
        <f t="shared" ref="AA186:BE186" si="90">COUNTIFS($F$12:$F$16,$O$176,$L$12:$L$16,"FT",AA$12:AA$33,"P")+COUNTIFS($F$12:$F$16,$O$176,$L$12:$L$16,"FT",AA$12:AA$33,"RP")+COUNTIFS($F$12:$F$16,$O$176,$L$12:$L$16,"FT",AA$12:AA$33,"T-RP")+COUNTIFS($F$12:$F$16,$O$176,$L$12:$L$16,"FT",AA$12:AA$33,"T")+COUNTIFS($F$12:$F$16,$O$176,$L$12:$L$16,"FT",AA$12:AA$33,"MU")+COUNTIFS($F$12:$F$16,$O$176,$L$12:$L$16,"FT",AA$12:AA$33,"T-MU")+COUNTIFS($F$12:$F$16,$O$176,$L$12:$L$16,"FT",AA$12:AA$33,"EL")+COUNTIFS($F$12:$F$16,$O$176,$L$12:$L$16,"FT",AA$12:AA$33,"T-EL")+COUNTIFS($F$12:$F$16,$O$176,$L$12:$L$16,"FT",AA$12:AA$33,"EL-MU")+COUNTIFS($F$12:$F$16,$O$176,$L$12:$L$16,"FT",AA$12:AA$33,"TR")+COUNTIFS($F$12:$F$16,$O$176,$L$12:$L$16,"FT",AA$12:AA$33,"TR-MU")+COUNTIFS($F$12:$F$16,$O$176,$L$12:$L$16,"FT",AA$12:AA$33,"TR-EL")+COUNTIFS($F$12:$F$16,$O$176,$L$12:$L$16,"FT",AA$12:AA$33,"TR-T")</f>
        <v>#VALUE!</v>
      </c>
      <c r="AB186" s="64" t="e">
        <f t="shared" si="90"/>
        <v>#VALUE!</v>
      </c>
      <c r="AC186" s="64" t="e">
        <f t="shared" si="90"/>
        <v>#VALUE!</v>
      </c>
      <c r="AD186" s="64" t="e">
        <f t="shared" si="90"/>
        <v>#VALUE!</v>
      </c>
      <c r="AE186" s="64" t="e">
        <f t="shared" si="90"/>
        <v>#VALUE!</v>
      </c>
      <c r="AF186" s="64" t="e">
        <f t="shared" si="90"/>
        <v>#VALUE!</v>
      </c>
      <c r="AG186" s="64" t="e">
        <f t="shared" si="90"/>
        <v>#VALUE!</v>
      </c>
      <c r="AH186" s="64" t="e">
        <f t="shared" si="90"/>
        <v>#VALUE!</v>
      </c>
      <c r="AI186" s="64" t="e">
        <f t="shared" si="90"/>
        <v>#VALUE!</v>
      </c>
      <c r="AJ186" s="64" t="e">
        <f t="shared" si="90"/>
        <v>#VALUE!</v>
      </c>
      <c r="AK186" s="64" t="e">
        <f t="shared" si="90"/>
        <v>#VALUE!</v>
      </c>
      <c r="AL186" s="64" t="e">
        <f t="shared" si="90"/>
        <v>#VALUE!</v>
      </c>
      <c r="AM186" s="64" t="e">
        <f t="shared" si="90"/>
        <v>#VALUE!</v>
      </c>
      <c r="AN186" s="64" t="e">
        <f t="shared" si="90"/>
        <v>#VALUE!</v>
      </c>
      <c r="AO186" s="64" t="e">
        <f t="shared" si="90"/>
        <v>#VALUE!</v>
      </c>
      <c r="AP186" s="64" t="e">
        <f t="shared" si="90"/>
        <v>#VALUE!</v>
      </c>
      <c r="AQ186" s="64" t="e">
        <f t="shared" si="90"/>
        <v>#VALUE!</v>
      </c>
      <c r="AR186" s="64" t="e">
        <f t="shared" si="90"/>
        <v>#VALUE!</v>
      </c>
      <c r="AS186" s="64" t="e">
        <f t="shared" si="90"/>
        <v>#VALUE!</v>
      </c>
      <c r="AT186" s="64" t="e">
        <f t="shared" si="90"/>
        <v>#VALUE!</v>
      </c>
      <c r="AU186" s="64" t="e">
        <f t="shared" si="90"/>
        <v>#VALUE!</v>
      </c>
      <c r="AV186" s="64" t="e">
        <f t="shared" si="90"/>
        <v>#VALUE!</v>
      </c>
      <c r="AW186" s="64" t="e">
        <f t="shared" si="90"/>
        <v>#VALUE!</v>
      </c>
      <c r="AX186" s="64" t="e">
        <f t="shared" si="90"/>
        <v>#VALUE!</v>
      </c>
      <c r="AY186" s="64" t="e">
        <f t="shared" si="90"/>
        <v>#VALUE!</v>
      </c>
      <c r="AZ186" s="64" t="e">
        <f t="shared" si="90"/>
        <v>#VALUE!</v>
      </c>
      <c r="BA186" s="64" t="e">
        <f t="shared" si="90"/>
        <v>#VALUE!</v>
      </c>
      <c r="BB186" s="64" t="e">
        <f t="shared" si="90"/>
        <v>#VALUE!</v>
      </c>
      <c r="BC186" s="64" t="e">
        <f t="shared" si="90"/>
        <v>#VALUE!</v>
      </c>
      <c r="BD186" s="64" t="e">
        <f t="shared" si="90"/>
        <v>#VALUE!</v>
      </c>
      <c r="BE186" s="64" t="e">
        <f t="shared" si="90"/>
        <v>#VALUE!</v>
      </c>
      <c r="BF186" s="45" t="e">
        <f t="shared" si="85"/>
        <v>#VALUE!</v>
      </c>
      <c r="BG186" s="55"/>
    </row>
    <row r="187" spans="1:59" ht="14.4" hidden="1" customHeight="1" x14ac:dyDescent="0.3">
      <c r="A187" s="80"/>
      <c r="C187" s="80"/>
      <c r="D187" s="80"/>
      <c r="E187" s="80"/>
      <c r="F187" s="59"/>
      <c r="G187" s="59"/>
      <c r="O187" s="287"/>
      <c r="P187" s="288"/>
      <c r="Q187" s="289"/>
      <c r="R187" s="279" t="s">
        <v>84</v>
      </c>
      <c r="S187" s="280"/>
      <c r="T187" s="280"/>
      <c r="U187" s="280"/>
      <c r="V187" s="280"/>
      <c r="W187" s="280"/>
      <c r="X187" s="222"/>
      <c r="Y187" s="222"/>
      <c r="Z187" s="222"/>
      <c r="AA187" s="64" t="e">
        <f t="shared" ref="AA187:BE187" si="91">COUNTIFS($F$12:$F$16,$O$176,$L$12:$L$16,"HT",AA$12:AA$33,"P")+COUNTIFS($F$12:$F$16,$O$176,$L$12:$L$16,"HT",AA$12:AA$33,"RP")+COUNTIFS($F$12:$F$16,$O$176,$L$12:$L$16,"HT",AA$12:AA$33,"T-RP")+COUNTIFS($F$12:$F$16,$O$176,$L$12:$L$16,"HT",AA$12:AA$33,"T")+COUNTIFS($F$12:$F$16,$O$176,$L$12:$L$16,"HT",AA$12:AA$33,"MU")+COUNTIFS($F$12:$F$16,$O$176,$L$12:$L$16,"HT",AA$12:AA$33,"T-MU")+COUNTIFS($F$12:$F$16,$O$176,$L$12:$L$16,"HT",AA$12:AA$33,"EL")+COUNTIFS($F$12:$F$16,$O$176,$L$12:$L$16,"HT",AA$12:AA$33,"T-EL")+COUNTIFS($F$12:$F$16,$O$176,$L$12:$L$16,"HT",AA$12:AA$33,"EL-MU")+COUNTIFS($F$12:$F$16,$O$176,$L$12:$L$16,"HT",AA$12:AA$33,"TR")+COUNTIFS($F$12:$F$16,$O$176,$L$12:$L$16,"HT",AA$12:AA$33,"TR-MU")+COUNTIFS($F$12:$F$16,$O$176,$L$12:$L$16,"HT",AA$12:AA$33,"TR-EL")+COUNTIFS($F$12:$F$16,$O$176,$L$12:$L$16,"HT",AA$12:AA$33,"TR-T")</f>
        <v>#VALUE!</v>
      </c>
      <c r="AB187" s="64" t="e">
        <f t="shared" si="91"/>
        <v>#VALUE!</v>
      </c>
      <c r="AC187" s="64" t="e">
        <f t="shared" si="91"/>
        <v>#VALUE!</v>
      </c>
      <c r="AD187" s="64" t="e">
        <f t="shared" si="91"/>
        <v>#VALUE!</v>
      </c>
      <c r="AE187" s="64" t="e">
        <f t="shared" si="91"/>
        <v>#VALUE!</v>
      </c>
      <c r="AF187" s="64" t="e">
        <f t="shared" si="91"/>
        <v>#VALUE!</v>
      </c>
      <c r="AG187" s="64" t="e">
        <f t="shared" si="91"/>
        <v>#VALUE!</v>
      </c>
      <c r="AH187" s="64" t="e">
        <f t="shared" si="91"/>
        <v>#VALUE!</v>
      </c>
      <c r="AI187" s="64" t="e">
        <f t="shared" si="91"/>
        <v>#VALUE!</v>
      </c>
      <c r="AJ187" s="64" t="e">
        <f t="shared" si="91"/>
        <v>#VALUE!</v>
      </c>
      <c r="AK187" s="64" t="e">
        <f t="shared" si="91"/>
        <v>#VALUE!</v>
      </c>
      <c r="AL187" s="64" t="e">
        <f t="shared" si="91"/>
        <v>#VALUE!</v>
      </c>
      <c r="AM187" s="64" t="e">
        <f t="shared" si="91"/>
        <v>#VALUE!</v>
      </c>
      <c r="AN187" s="64" t="e">
        <f t="shared" si="91"/>
        <v>#VALUE!</v>
      </c>
      <c r="AO187" s="64" t="e">
        <f t="shared" si="91"/>
        <v>#VALUE!</v>
      </c>
      <c r="AP187" s="64" t="e">
        <f t="shared" si="91"/>
        <v>#VALUE!</v>
      </c>
      <c r="AQ187" s="64" t="e">
        <f t="shared" si="91"/>
        <v>#VALUE!</v>
      </c>
      <c r="AR187" s="64" t="e">
        <f t="shared" si="91"/>
        <v>#VALUE!</v>
      </c>
      <c r="AS187" s="64" t="e">
        <f t="shared" si="91"/>
        <v>#VALUE!</v>
      </c>
      <c r="AT187" s="64" t="e">
        <f t="shared" si="91"/>
        <v>#VALUE!</v>
      </c>
      <c r="AU187" s="64" t="e">
        <f t="shared" si="91"/>
        <v>#VALUE!</v>
      </c>
      <c r="AV187" s="64" t="e">
        <f t="shared" si="91"/>
        <v>#VALUE!</v>
      </c>
      <c r="AW187" s="64" t="e">
        <f t="shared" si="91"/>
        <v>#VALUE!</v>
      </c>
      <c r="AX187" s="64" t="e">
        <f t="shared" si="91"/>
        <v>#VALUE!</v>
      </c>
      <c r="AY187" s="64" t="e">
        <f t="shared" si="91"/>
        <v>#VALUE!</v>
      </c>
      <c r="AZ187" s="64" t="e">
        <f t="shared" si="91"/>
        <v>#VALUE!</v>
      </c>
      <c r="BA187" s="64" t="e">
        <f t="shared" si="91"/>
        <v>#VALUE!</v>
      </c>
      <c r="BB187" s="64" t="e">
        <f t="shared" si="91"/>
        <v>#VALUE!</v>
      </c>
      <c r="BC187" s="64" t="e">
        <f t="shared" si="91"/>
        <v>#VALUE!</v>
      </c>
      <c r="BD187" s="64" t="e">
        <f t="shared" si="91"/>
        <v>#VALUE!</v>
      </c>
      <c r="BE187" s="64" t="e">
        <f t="shared" si="91"/>
        <v>#VALUE!</v>
      </c>
      <c r="BF187" s="45" t="e">
        <f t="shared" si="85"/>
        <v>#VALUE!</v>
      </c>
      <c r="BG187" s="55"/>
    </row>
    <row r="188" spans="1:59" ht="14.4" hidden="1" customHeight="1" x14ac:dyDescent="0.3">
      <c r="O188" s="287"/>
      <c r="P188" s="288"/>
      <c r="Q188" s="289"/>
      <c r="R188" s="279" t="s">
        <v>87</v>
      </c>
      <c r="S188" s="280"/>
      <c r="T188" s="280"/>
      <c r="U188" s="280"/>
      <c r="V188" s="280"/>
      <c r="W188" s="280"/>
      <c r="X188" s="222"/>
      <c r="Y188" s="222"/>
      <c r="Z188" s="222"/>
      <c r="AA188" s="64" t="e">
        <f t="shared" ref="AA188:BE188" si="92">COUNTIFS($F$12:$F$16,$O$176,AA$12:AA$33,"OFF")+COUNTIFS($F$12:$F$16,$O$176,AA$12:AA$33,"TR-OFF")</f>
        <v>#VALUE!</v>
      </c>
      <c r="AB188" s="64" t="e">
        <f t="shared" si="92"/>
        <v>#VALUE!</v>
      </c>
      <c r="AC188" s="64" t="e">
        <f t="shared" si="92"/>
        <v>#VALUE!</v>
      </c>
      <c r="AD188" s="64" t="e">
        <f t="shared" si="92"/>
        <v>#VALUE!</v>
      </c>
      <c r="AE188" s="64" t="e">
        <f t="shared" si="92"/>
        <v>#VALUE!</v>
      </c>
      <c r="AF188" s="64" t="e">
        <f t="shared" si="92"/>
        <v>#VALUE!</v>
      </c>
      <c r="AG188" s="64" t="e">
        <f t="shared" si="92"/>
        <v>#VALUE!</v>
      </c>
      <c r="AH188" s="64" t="e">
        <f t="shared" si="92"/>
        <v>#VALUE!</v>
      </c>
      <c r="AI188" s="64" t="e">
        <f t="shared" si="92"/>
        <v>#VALUE!</v>
      </c>
      <c r="AJ188" s="64" t="e">
        <f t="shared" si="92"/>
        <v>#VALUE!</v>
      </c>
      <c r="AK188" s="64" t="e">
        <f t="shared" si="92"/>
        <v>#VALUE!</v>
      </c>
      <c r="AL188" s="64" t="e">
        <f t="shared" si="92"/>
        <v>#VALUE!</v>
      </c>
      <c r="AM188" s="64" t="e">
        <f t="shared" si="92"/>
        <v>#VALUE!</v>
      </c>
      <c r="AN188" s="64" t="e">
        <f t="shared" si="92"/>
        <v>#VALUE!</v>
      </c>
      <c r="AO188" s="64" t="e">
        <f t="shared" si="92"/>
        <v>#VALUE!</v>
      </c>
      <c r="AP188" s="64" t="e">
        <f t="shared" si="92"/>
        <v>#VALUE!</v>
      </c>
      <c r="AQ188" s="64" t="e">
        <f t="shared" si="92"/>
        <v>#VALUE!</v>
      </c>
      <c r="AR188" s="64" t="e">
        <f t="shared" si="92"/>
        <v>#VALUE!</v>
      </c>
      <c r="AS188" s="64" t="e">
        <f t="shared" si="92"/>
        <v>#VALUE!</v>
      </c>
      <c r="AT188" s="64" t="e">
        <f t="shared" si="92"/>
        <v>#VALUE!</v>
      </c>
      <c r="AU188" s="64" t="e">
        <f t="shared" si="92"/>
        <v>#VALUE!</v>
      </c>
      <c r="AV188" s="64" t="e">
        <f t="shared" si="92"/>
        <v>#VALUE!</v>
      </c>
      <c r="AW188" s="64" t="e">
        <f t="shared" si="92"/>
        <v>#VALUE!</v>
      </c>
      <c r="AX188" s="64" t="e">
        <f t="shared" si="92"/>
        <v>#VALUE!</v>
      </c>
      <c r="AY188" s="64" t="e">
        <f t="shared" si="92"/>
        <v>#VALUE!</v>
      </c>
      <c r="AZ188" s="64" t="e">
        <f t="shared" si="92"/>
        <v>#VALUE!</v>
      </c>
      <c r="BA188" s="64" t="e">
        <f t="shared" si="92"/>
        <v>#VALUE!</v>
      </c>
      <c r="BB188" s="64" t="e">
        <f t="shared" si="92"/>
        <v>#VALUE!</v>
      </c>
      <c r="BC188" s="64" t="e">
        <f t="shared" si="92"/>
        <v>#VALUE!</v>
      </c>
      <c r="BD188" s="64" t="e">
        <f t="shared" si="92"/>
        <v>#VALUE!</v>
      </c>
      <c r="BE188" s="64" t="e">
        <f t="shared" si="92"/>
        <v>#VALUE!</v>
      </c>
      <c r="BF188" s="45" t="e">
        <f t="shared" si="85"/>
        <v>#VALUE!</v>
      </c>
      <c r="BG188" s="78" t="e">
        <f>BF188-SUMIFS($Q$12:$Q$121,$F$12:$F$121,$O$176)</f>
        <v>#VALUE!</v>
      </c>
    </row>
    <row r="189" spans="1:59" ht="14.4" hidden="1" customHeight="1" x14ac:dyDescent="0.3">
      <c r="F189" s="92"/>
      <c r="O189" s="287"/>
      <c r="P189" s="288"/>
      <c r="Q189" s="289"/>
      <c r="R189" s="279" t="s">
        <v>90</v>
      </c>
      <c r="S189" s="280"/>
      <c r="T189" s="280"/>
      <c r="U189" s="280"/>
      <c r="V189" s="280"/>
      <c r="W189" s="280"/>
      <c r="X189" s="222"/>
      <c r="Y189" s="222"/>
      <c r="Z189" s="222"/>
      <c r="AA189" s="74" t="e">
        <f t="shared" ref="AA189:BE189" si="93">AA190+(AA191/2)</f>
        <v>#VALUE!</v>
      </c>
      <c r="AB189" s="74" t="e">
        <f t="shared" si="93"/>
        <v>#VALUE!</v>
      </c>
      <c r="AC189" s="74" t="e">
        <f t="shared" si="93"/>
        <v>#VALUE!</v>
      </c>
      <c r="AD189" s="74" t="e">
        <f t="shared" si="93"/>
        <v>#VALUE!</v>
      </c>
      <c r="AE189" s="74" t="e">
        <f t="shared" si="93"/>
        <v>#VALUE!</v>
      </c>
      <c r="AF189" s="74" t="e">
        <f t="shared" si="93"/>
        <v>#VALUE!</v>
      </c>
      <c r="AG189" s="74" t="e">
        <f t="shared" si="93"/>
        <v>#VALUE!</v>
      </c>
      <c r="AH189" s="74" t="e">
        <f t="shared" si="93"/>
        <v>#VALUE!</v>
      </c>
      <c r="AI189" s="74" t="e">
        <f t="shared" si="93"/>
        <v>#VALUE!</v>
      </c>
      <c r="AJ189" s="74" t="e">
        <f t="shared" si="93"/>
        <v>#VALUE!</v>
      </c>
      <c r="AK189" s="74" t="e">
        <f t="shared" si="93"/>
        <v>#VALUE!</v>
      </c>
      <c r="AL189" s="74" t="e">
        <f t="shared" si="93"/>
        <v>#VALUE!</v>
      </c>
      <c r="AM189" s="74" t="e">
        <f t="shared" si="93"/>
        <v>#VALUE!</v>
      </c>
      <c r="AN189" s="74" t="e">
        <f t="shared" si="93"/>
        <v>#VALUE!</v>
      </c>
      <c r="AO189" s="74" t="e">
        <f t="shared" si="93"/>
        <v>#VALUE!</v>
      </c>
      <c r="AP189" s="74" t="e">
        <f t="shared" si="93"/>
        <v>#VALUE!</v>
      </c>
      <c r="AQ189" s="74" t="e">
        <f t="shared" si="93"/>
        <v>#VALUE!</v>
      </c>
      <c r="AR189" s="74" t="e">
        <f t="shared" si="93"/>
        <v>#VALUE!</v>
      </c>
      <c r="AS189" s="74" t="e">
        <f t="shared" si="93"/>
        <v>#VALUE!</v>
      </c>
      <c r="AT189" s="74" t="e">
        <f t="shared" si="93"/>
        <v>#VALUE!</v>
      </c>
      <c r="AU189" s="74" t="e">
        <f t="shared" si="93"/>
        <v>#VALUE!</v>
      </c>
      <c r="AV189" s="74" t="e">
        <f t="shared" si="93"/>
        <v>#VALUE!</v>
      </c>
      <c r="AW189" s="74" t="e">
        <f t="shared" si="93"/>
        <v>#VALUE!</v>
      </c>
      <c r="AX189" s="74" t="e">
        <f t="shared" si="93"/>
        <v>#VALUE!</v>
      </c>
      <c r="AY189" s="74" t="e">
        <f t="shared" si="93"/>
        <v>#VALUE!</v>
      </c>
      <c r="AZ189" s="74" t="e">
        <f t="shared" si="93"/>
        <v>#VALUE!</v>
      </c>
      <c r="BA189" s="74" t="e">
        <f t="shared" si="93"/>
        <v>#VALUE!</v>
      </c>
      <c r="BB189" s="74" t="e">
        <f t="shared" si="93"/>
        <v>#VALUE!</v>
      </c>
      <c r="BC189" s="74" t="e">
        <f t="shared" si="93"/>
        <v>#VALUE!</v>
      </c>
      <c r="BD189" s="74" t="e">
        <f t="shared" si="93"/>
        <v>#VALUE!</v>
      </c>
      <c r="BE189" s="74" t="e">
        <f t="shared" si="93"/>
        <v>#VALUE!</v>
      </c>
      <c r="BF189" s="75" t="e">
        <f t="shared" si="85"/>
        <v>#VALUE!</v>
      </c>
      <c r="BG189" s="55"/>
    </row>
    <row r="190" spans="1:59" ht="14.4" hidden="1" customHeight="1" x14ac:dyDescent="0.3">
      <c r="F190" s="92"/>
      <c r="O190" s="287"/>
      <c r="P190" s="288"/>
      <c r="Q190" s="289"/>
      <c r="R190" s="279" t="s">
        <v>31</v>
      </c>
      <c r="S190" s="280"/>
      <c r="T190" s="280"/>
      <c r="U190" s="280"/>
      <c r="V190" s="280"/>
      <c r="W190" s="280"/>
      <c r="X190" s="222"/>
      <c r="Y190" s="222"/>
      <c r="Z190" s="222"/>
      <c r="AA190" s="64" t="e">
        <f t="shared" ref="AA190:BE190" si="94">COUNTIFS($F$12:$F$16,$O$176,$L$12:$L$16,"FT",AA$12:AA$33,"OFF")+COUNTIFS($F$12:$F$16,$O$176,$L$12:$L$16,"FT",AA$12:AA$33,"TR-OFF")</f>
        <v>#VALUE!</v>
      </c>
      <c r="AB190" s="64" t="e">
        <f t="shared" si="94"/>
        <v>#VALUE!</v>
      </c>
      <c r="AC190" s="64" t="e">
        <f t="shared" si="94"/>
        <v>#VALUE!</v>
      </c>
      <c r="AD190" s="64" t="e">
        <f t="shared" si="94"/>
        <v>#VALUE!</v>
      </c>
      <c r="AE190" s="64" t="e">
        <f t="shared" si="94"/>
        <v>#VALUE!</v>
      </c>
      <c r="AF190" s="64" t="e">
        <f t="shared" si="94"/>
        <v>#VALUE!</v>
      </c>
      <c r="AG190" s="64" t="e">
        <f t="shared" si="94"/>
        <v>#VALUE!</v>
      </c>
      <c r="AH190" s="64" t="e">
        <f t="shared" si="94"/>
        <v>#VALUE!</v>
      </c>
      <c r="AI190" s="64" t="e">
        <f t="shared" si="94"/>
        <v>#VALUE!</v>
      </c>
      <c r="AJ190" s="64" t="e">
        <f t="shared" si="94"/>
        <v>#VALUE!</v>
      </c>
      <c r="AK190" s="64" t="e">
        <f t="shared" si="94"/>
        <v>#VALUE!</v>
      </c>
      <c r="AL190" s="64" t="e">
        <f t="shared" si="94"/>
        <v>#VALUE!</v>
      </c>
      <c r="AM190" s="64" t="e">
        <f t="shared" si="94"/>
        <v>#VALUE!</v>
      </c>
      <c r="AN190" s="64" t="e">
        <f t="shared" si="94"/>
        <v>#VALUE!</v>
      </c>
      <c r="AO190" s="64" t="e">
        <f t="shared" si="94"/>
        <v>#VALUE!</v>
      </c>
      <c r="AP190" s="64" t="e">
        <f t="shared" si="94"/>
        <v>#VALUE!</v>
      </c>
      <c r="AQ190" s="64" t="e">
        <f t="shared" si="94"/>
        <v>#VALUE!</v>
      </c>
      <c r="AR190" s="64" t="e">
        <f t="shared" si="94"/>
        <v>#VALUE!</v>
      </c>
      <c r="AS190" s="64" t="e">
        <f t="shared" si="94"/>
        <v>#VALUE!</v>
      </c>
      <c r="AT190" s="64" t="e">
        <f t="shared" si="94"/>
        <v>#VALUE!</v>
      </c>
      <c r="AU190" s="64" t="e">
        <f t="shared" si="94"/>
        <v>#VALUE!</v>
      </c>
      <c r="AV190" s="64" t="e">
        <f t="shared" si="94"/>
        <v>#VALUE!</v>
      </c>
      <c r="AW190" s="64" t="e">
        <f t="shared" si="94"/>
        <v>#VALUE!</v>
      </c>
      <c r="AX190" s="64" t="e">
        <f t="shared" si="94"/>
        <v>#VALUE!</v>
      </c>
      <c r="AY190" s="64" t="e">
        <f t="shared" si="94"/>
        <v>#VALUE!</v>
      </c>
      <c r="AZ190" s="64" t="e">
        <f t="shared" si="94"/>
        <v>#VALUE!</v>
      </c>
      <c r="BA190" s="64" t="e">
        <f t="shared" si="94"/>
        <v>#VALUE!</v>
      </c>
      <c r="BB190" s="64" t="e">
        <f t="shared" si="94"/>
        <v>#VALUE!</v>
      </c>
      <c r="BC190" s="64" t="e">
        <f t="shared" si="94"/>
        <v>#VALUE!</v>
      </c>
      <c r="BD190" s="64" t="e">
        <f t="shared" si="94"/>
        <v>#VALUE!</v>
      </c>
      <c r="BE190" s="64" t="e">
        <f t="shared" si="94"/>
        <v>#VALUE!</v>
      </c>
      <c r="BF190" s="45" t="e">
        <f t="shared" si="85"/>
        <v>#VALUE!</v>
      </c>
      <c r="BG190" s="55"/>
    </row>
    <row r="191" spans="1:59" ht="14.4" hidden="1" customHeight="1" x14ac:dyDescent="0.3">
      <c r="F191" s="92"/>
      <c r="O191" s="287"/>
      <c r="P191" s="288"/>
      <c r="Q191" s="289"/>
      <c r="R191" s="279" t="s">
        <v>95</v>
      </c>
      <c r="S191" s="280"/>
      <c r="T191" s="280"/>
      <c r="U191" s="280"/>
      <c r="V191" s="280"/>
      <c r="W191" s="280"/>
      <c r="X191" s="222"/>
      <c r="Y191" s="222"/>
      <c r="Z191" s="222"/>
      <c r="AA191" s="64" t="e">
        <f t="shared" ref="AA191:BE191" si="95">COUNTIFS($F$12:$F$16,$O$176,$L$12:$L$16,"HT",AA$12:AA$33,"OFF")+COUNTIFS($F$12:$F$16,$O$176,$L$12:$L$16,"HT",AA$12:AA$33,"TR-OFF")</f>
        <v>#VALUE!</v>
      </c>
      <c r="AB191" s="64" t="e">
        <f t="shared" si="95"/>
        <v>#VALUE!</v>
      </c>
      <c r="AC191" s="64" t="e">
        <f t="shared" si="95"/>
        <v>#VALUE!</v>
      </c>
      <c r="AD191" s="64" t="e">
        <f t="shared" si="95"/>
        <v>#VALUE!</v>
      </c>
      <c r="AE191" s="64" t="e">
        <f t="shared" si="95"/>
        <v>#VALUE!</v>
      </c>
      <c r="AF191" s="64" t="e">
        <f t="shared" si="95"/>
        <v>#VALUE!</v>
      </c>
      <c r="AG191" s="64" t="e">
        <f t="shared" si="95"/>
        <v>#VALUE!</v>
      </c>
      <c r="AH191" s="64" t="e">
        <f t="shared" si="95"/>
        <v>#VALUE!</v>
      </c>
      <c r="AI191" s="64" t="e">
        <f t="shared" si="95"/>
        <v>#VALUE!</v>
      </c>
      <c r="AJ191" s="64" t="e">
        <f t="shared" si="95"/>
        <v>#VALUE!</v>
      </c>
      <c r="AK191" s="64" t="e">
        <f t="shared" si="95"/>
        <v>#VALUE!</v>
      </c>
      <c r="AL191" s="64" t="e">
        <f t="shared" si="95"/>
        <v>#VALUE!</v>
      </c>
      <c r="AM191" s="64" t="e">
        <f t="shared" si="95"/>
        <v>#VALUE!</v>
      </c>
      <c r="AN191" s="64" t="e">
        <f t="shared" si="95"/>
        <v>#VALUE!</v>
      </c>
      <c r="AO191" s="64" t="e">
        <f t="shared" si="95"/>
        <v>#VALUE!</v>
      </c>
      <c r="AP191" s="64" t="e">
        <f t="shared" si="95"/>
        <v>#VALUE!</v>
      </c>
      <c r="AQ191" s="64" t="e">
        <f t="shared" si="95"/>
        <v>#VALUE!</v>
      </c>
      <c r="AR191" s="64" t="e">
        <f t="shared" si="95"/>
        <v>#VALUE!</v>
      </c>
      <c r="AS191" s="64" t="e">
        <f t="shared" si="95"/>
        <v>#VALUE!</v>
      </c>
      <c r="AT191" s="64" t="e">
        <f t="shared" si="95"/>
        <v>#VALUE!</v>
      </c>
      <c r="AU191" s="64" t="e">
        <f t="shared" si="95"/>
        <v>#VALUE!</v>
      </c>
      <c r="AV191" s="64" t="e">
        <f t="shared" si="95"/>
        <v>#VALUE!</v>
      </c>
      <c r="AW191" s="64" t="e">
        <f t="shared" si="95"/>
        <v>#VALUE!</v>
      </c>
      <c r="AX191" s="64" t="e">
        <f t="shared" si="95"/>
        <v>#VALUE!</v>
      </c>
      <c r="AY191" s="64" t="e">
        <f t="shared" si="95"/>
        <v>#VALUE!</v>
      </c>
      <c r="AZ191" s="64" t="e">
        <f t="shared" si="95"/>
        <v>#VALUE!</v>
      </c>
      <c r="BA191" s="64" t="e">
        <f t="shared" si="95"/>
        <v>#VALUE!</v>
      </c>
      <c r="BB191" s="64" t="e">
        <f t="shared" si="95"/>
        <v>#VALUE!</v>
      </c>
      <c r="BC191" s="64" t="e">
        <f t="shared" si="95"/>
        <v>#VALUE!</v>
      </c>
      <c r="BD191" s="64" t="e">
        <f t="shared" si="95"/>
        <v>#VALUE!</v>
      </c>
      <c r="BE191" s="64" t="e">
        <f t="shared" si="95"/>
        <v>#VALUE!</v>
      </c>
      <c r="BF191" s="45" t="e">
        <f t="shared" si="85"/>
        <v>#VALUE!</v>
      </c>
      <c r="BG191" s="55"/>
    </row>
    <row r="192" spans="1:59" ht="14.4" hidden="1" customHeight="1" x14ac:dyDescent="0.3">
      <c r="F192" s="92"/>
      <c r="O192" s="287"/>
      <c r="P192" s="288"/>
      <c r="Q192" s="289"/>
      <c r="R192" s="279" t="s">
        <v>98</v>
      </c>
      <c r="S192" s="280"/>
      <c r="T192" s="280"/>
      <c r="U192" s="280"/>
      <c r="V192" s="280"/>
      <c r="W192" s="280"/>
      <c r="X192" s="222"/>
      <c r="Y192" s="222"/>
      <c r="Z192" s="222"/>
      <c r="AA192" s="64" t="e">
        <f t="shared" ref="AA192:BE192" si="96">COUNTIFS($F$12:$F$16,$O$176,AA$12:AA$33,"TR")+COUNTIFS($F$12:$F$16,$O$176,AA$12:AA$33,"TR-T")+COUNTIFS($F$12:$F$16,$O$176,AA$12:AA$33,"TR-OFF")+COUNTIFS($F$12:$F$16,$O$176,AA$12:AA$33,"TR-AU")+COUNTIFS($F$12:$F$16,$O$176,AA$12:AA$33,"TR-UC")+COUNTIFS($F$12:$F$16,$O$176,AA$12:AA$33,"TR-U")+COUNTIFS($F$12:$F$16,$O$176,AA$12:AA$33,"TR-NCNS")+COUNTIFS($F$12:$F$16,$O$176,AA$12:AA$33,"TR-MU")+COUNTIFS($F$12:$F$16,$O$176,AA$12:AA$33,"TR-EL")</f>
        <v>#VALUE!</v>
      </c>
      <c r="AB192" s="64" t="e">
        <f t="shared" si="96"/>
        <v>#VALUE!</v>
      </c>
      <c r="AC192" s="64" t="e">
        <f t="shared" si="96"/>
        <v>#VALUE!</v>
      </c>
      <c r="AD192" s="64" t="e">
        <f t="shared" si="96"/>
        <v>#VALUE!</v>
      </c>
      <c r="AE192" s="64" t="e">
        <f t="shared" si="96"/>
        <v>#VALUE!</v>
      </c>
      <c r="AF192" s="64" t="e">
        <f t="shared" si="96"/>
        <v>#VALUE!</v>
      </c>
      <c r="AG192" s="64" t="e">
        <f t="shared" si="96"/>
        <v>#VALUE!</v>
      </c>
      <c r="AH192" s="64" t="e">
        <f t="shared" si="96"/>
        <v>#VALUE!</v>
      </c>
      <c r="AI192" s="64" t="e">
        <f t="shared" si="96"/>
        <v>#VALUE!</v>
      </c>
      <c r="AJ192" s="64" t="e">
        <f t="shared" si="96"/>
        <v>#VALUE!</v>
      </c>
      <c r="AK192" s="64" t="e">
        <f t="shared" si="96"/>
        <v>#VALUE!</v>
      </c>
      <c r="AL192" s="64" t="e">
        <f t="shared" si="96"/>
        <v>#VALUE!</v>
      </c>
      <c r="AM192" s="64" t="e">
        <f t="shared" si="96"/>
        <v>#VALUE!</v>
      </c>
      <c r="AN192" s="64" t="e">
        <f t="shared" si="96"/>
        <v>#VALUE!</v>
      </c>
      <c r="AO192" s="64" t="e">
        <f t="shared" si="96"/>
        <v>#VALUE!</v>
      </c>
      <c r="AP192" s="64" t="e">
        <f t="shared" si="96"/>
        <v>#VALUE!</v>
      </c>
      <c r="AQ192" s="64" t="e">
        <f t="shared" si="96"/>
        <v>#VALUE!</v>
      </c>
      <c r="AR192" s="64" t="e">
        <f t="shared" si="96"/>
        <v>#VALUE!</v>
      </c>
      <c r="AS192" s="64" t="e">
        <f t="shared" si="96"/>
        <v>#VALUE!</v>
      </c>
      <c r="AT192" s="64" t="e">
        <f t="shared" si="96"/>
        <v>#VALUE!</v>
      </c>
      <c r="AU192" s="64" t="e">
        <f t="shared" si="96"/>
        <v>#VALUE!</v>
      </c>
      <c r="AV192" s="64" t="e">
        <f t="shared" si="96"/>
        <v>#VALUE!</v>
      </c>
      <c r="AW192" s="64" t="e">
        <f t="shared" si="96"/>
        <v>#VALUE!</v>
      </c>
      <c r="AX192" s="64" t="e">
        <f t="shared" si="96"/>
        <v>#VALUE!</v>
      </c>
      <c r="AY192" s="64" t="e">
        <f t="shared" si="96"/>
        <v>#VALUE!</v>
      </c>
      <c r="AZ192" s="64" t="e">
        <f t="shared" si="96"/>
        <v>#VALUE!</v>
      </c>
      <c r="BA192" s="64" t="e">
        <f t="shared" si="96"/>
        <v>#VALUE!</v>
      </c>
      <c r="BB192" s="64" t="e">
        <f t="shared" si="96"/>
        <v>#VALUE!</v>
      </c>
      <c r="BC192" s="64" t="e">
        <f t="shared" si="96"/>
        <v>#VALUE!</v>
      </c>
      <c r="BD192" s="64" t="e">
        <f t="shared" si="96"/>
        <v>#VALUE!</v>
      </c>
      <c r="BE192" s="64" t="e">
        <f t="shared" si="96"/>
        <v>#VALUE!</v>
      </c>
      <c r="BF192" s="45" t="e">
        <f>MAX(AA192:BE192)</f>
        <v>#VALUE!</v>
      </c>
      <c r="BG192" s="55"/>
    </row>
    <row r="193" spans="6:59" ht="14.4" hidden="1" customHeight="1" x14ac:dyDescent="0.3">
      <c r="F193" s="92"/>
      <c r="O193" s="287"/>
      <c r="P193" s="288"/>
      <c r="Q193" s="289"/>
      <c r="R193" s="279" t="s">
        <v>101</v>
      </c>
      <c r="S193" s="280"/>
      <c r="T193" s="280"/>
      <c r="U193" s="280"/>
      <c r="V193" s="280"/>
      <c r="W193" s="280"/>
      <c r="X193" s="222"/>
      <c r="Y193" s="222"/>
      <c r="Z193" s="222"/>
      <c r="AA193" s="64" t="e">
        <f t="shared" ref="AA193:BE193" si="97">COUNTIFS($F$12:$F$16,$O$176,AA12:AA33,"Leave")+COUNTIFS($F$12:$F$16,$O$176,AA12:AA33,"CL")</f>
        <v>#VALUE!</v>
      </c>
      <c r="AB193" s="64" t="e">
        <f t="shared" si="97"/>
        <v>#VALUE!</v>
      </c>
      <c r="AC193" s="64" t="e">
        <f t="shared" si="97"/>
        <v>#VALUE!</v>
      </c>
      <c r="AD193" s="64" t="e">
        <f t="shared" si="97"/>
        <v>#VALUE!</v>
      </c>
      <c r="AE193" s="64" t="e">
        <f t="shared" si="97"/>
        <v>#VALUE!</v>
      </c>
      <c r="AF193" s="64" t="e">
        <f t="shared" si="97"/>
        <v>#VALUE!</v>
      </c>
      <c r="AG193" s="64" t="e">
        <f t="shared" si="97"/>
        <v>#VALUE!</v>
      </c>
      <c r="AH193" s="64" t="e">
        <f t="shared" si="97"/>
        <v>#VALUE!</v>
      </c>
      <c r="AI193" s="64" t="e">
        <f t="shared" si="97"/>
        <v>#VALUE!</v>
      </c>
      <c r="AJ193" s="64" t="e">
        <f t="shared" si="97"/>
        <v>#VALUE!</v>
      </c>
      <c r="AK193" s="64" t="e">
        <f t="shared" si="97"/>
        <v>#VALUE!</v>
      </c>
      <c r="AL193" s="64" t="e">
        <f t="shared" si="97"/>
        <v>#VALUE!</v>
      </c>
      <c r="AM193" s="64" t="e">
        <f t="shared" si="97"/>
        <v>#VALUE!</v>
      </c>
      <c r="AN193" s="64" t="e">
        <f t="shared" si="97"/>
        <v>#VALUE!</v>
      </c>
      <c r="AO193" s="64" t="e">
        <f t="shared" si="97"/>
        <v>#VALUE!</v>
      </c>
      <c r="AP193" s="64" t="e">
        <f t="shared" si="97"/>
        <v>#VALUE!</v>
      </c>
      <c r="AQ193" s="64" t="e">
        <f t="shared" si="97"/>
        <v>#VALUE!</v>
      </c>
      <c r="AR193" s="64" t="e">
        <f t="shared" si="97"/>
        <v>#VALUE!</v>
      </c>
      <c r="AS193" s="64" t="e">
        <f t="shared" si="97"/>
        <v>#VALUE!</v>
      </c>
      <c r="AT193" s="64" t="e">
        <f t="shared" si="97"/>
        <v>#VALUE!</v>
      </c>
      <c r="AU193" s="64" t="e">
        <f t="shared" si="97"/>
        <v>#VALUE!</v>
      </c>
      <c r="AV193" s="64" t="e">
        <f t="shared" si="97"/>
        <v>#VALUE!</v>
      </c>
      <c r="AW193" s="64" t="e">
        <f t="shared" si="97"/>
        <v>#VALUE!</v>
      </c>
      <c r="AX193" s="64" t="e">
        <f t="shared" si="97"/>
        <v>#VALUE!</v>
      </c>
      <c r="AY193" s="64" t="e">
        <f t="shared" si="97"/>
        <v>#VALUE!</v>
      </c>
      <c r="AZ193" s="64" t="e">
        <f t="shared" si="97"/>
        <v>#VALUE!</v>
      </c>
      <c r="BA193" s="64" t="e">
        <f t="shared" si="97"/>
        <v>#VALUE!</v>
      </c>
      <c r="BB193" s="64" t="e">
        <f t="shared" si="97"/>
        <v>#VALUE!</v>
      </c>
      <c r="BC193" s="64" t="e">
        <f t="shared" si="97"/>
        <v>#VALUE!</v>
      </c>
      <c r="BD193" s="64" t="e">
        <f t="shared" si="97"/>
        <v>#VALUE!</v>
      </c>
      <c r="BE193" s="64" t="e">
        <f t="shared" si="97"/>
        <v>#VALUE!</v>
      </c>
      <c r="BF193" s="45" t="e">
        <f t="shared" ref="BF193:BF208" si="98">SUM(AA193:BE193)</f>
        <v>#VALUE!</v>
      </c>
      <c r="BG193" s="78" t="e">
        <f>(BF193+BF197)-SUMIFS($U$12:$U$121,$F$12:$F$121,$O$176)</f>
        <v>#VALUE!</v>
      </c>
    </row>
    <row r="194" spans="6:59" ht="14.4" hidden="1" customHeight="1" x14ac:dyDescent="0.3">
      <c r="F194" s="92"/>
      <c r="O194" s="287"/>
      <c r="P194" s="288"/>
      <c r="Q194" s="289"/>
      <c r="R194" s="279" t="s">
        <v>91</v>
      </c>
      <c r="S194" s="280"/>
      <c r="T194" s="280"/>
      <c r="U194" s="280"/>
      <c r="V194" s="280"/>
      <c r="W194" s="280"/>
      <c r="X194" s="222"/>
      <c r="Y194" s="222"/>
      <c r="Z194" s="222"/>
      <c r="AA194" s="74" t="e">
        <f t="shared" ref="AA194:BE194" si="99">AA195+(AA196/2)</f>
        <v>#VALUE!</v>
      </c>
      <c r="AB194" s="74" t="e">
        <f t="shared" si="99"/>
        <v>#VALUE!</v>
      </c>
      <c r="AC194" s="74" t="e">
        <f t="shared" si="99"/>
        <v>#VALUE!</v>
      </c>
      <c r="AD194" s="74" t="e">
        <f t="shared" si="99"/>
        <v>#VALUE!</v>
      </c>
      <c r="AE194" s="74" t="e">
        <f t="shared" si="99"/>
        <v>#VALUE!</v>
      </c>
      <c r="AF194" s="74" t="e">
        <f t="shared" si="99"/>
        <v>#VALUE!</v>
      </c>
      <c r="AG194" s="74" t="e">
        <f t="shared" si="99"/>
        <v>#VALUE!</v>
      </c>
      <c r="AH194" s="74" t="e">
        <f t="shared" si="99"/>
        <v>#VALUE!</v>
      </c>
      <c r="AI194" s="74" t="e">
        <f t="shared" si="99"/>
        <v>#VALUE!</v>
      </c>
      <c r="AJ194" s="74" t="e">
        <f t="shared" si="99"/>
        <v>#VALUE!</v>
      </c>
      <c r="AK194" s="74" t="e">
        <f t="shared" si="99"/>
        <v>#VALUE!</v>
      </c>
      <c r="AL194" s="74" t="e">
        <f t="shared" si="99"/>
        <v>#VALUE!</v>
      </c>
      <c r="AM194" s="74" t="e">
        <f t="shared" si="99"/>
        <v>#VALUE!</v>
      </c>
      <c r="AN194" s="74" t="e">
        <f t="shared" si="99"/>
        <v>#VALUE!</v>
      </c>
      <c r="AO194" s="74" t="e">
        <f t="shared" si="99"/>
        <v>#VALUE!</v>
      </c>
      <c r="AP194" s="74" t="e">
        <f t="shared" si="99"/>
        <v>#VALUE!</v>
      </c>
      <c r="AQ194" s="74" t="e">
        <f t="shared" si="99"/>
        <v>#VALUE!</v>
      </c>
      <c r="AR194" s="74" t="e">
        <f t="shared" si="99"/>
        <v>#VALUE!</v>
      </c>
      <c r="AS194" s="74" t="e">
        <f t="shared" si="99"/>
        <v>#VALUE!</v>
      </c>
      <c r="AT194" s="74" t="e">
        <f t="shared" si="99"/>
        <v>#VALUE!</v>
      </c>
      <c r="AU194" s="74" t="e">
        <f t="shared" si="99"/>
        <v>#VALUE!</v>
      </c>
      <c r="AV194" s="74" t="e">
        <f t="shared" si="99"/>
        <v>#VALUE!</v>
      </c>
      <c r="AW194" s="74" t="e">
        <f t="shared" si="99"/>
        <v>#VALUE!</v>
      </c>
      <c r="AX194" s="74" t="e">
        <f t="shared" si="99"/>
        <v>#VALUE!</v>
      </c>
      <c r="AY194" s="74" t="e">
        <f t="shared" si="99"/>
        <v>#VALUE!</v>
      </c>
      <c r="AZ194" s="74" t="e">
        <f t="shared" si="99"/>
        <v>#VALUE!</v>
      </c>
      <c r="BA194" s="74" t="e">
        <f t="shared" si="99"/>
        <v>#VALUE!</v>
      </c>
      <c r="BB194" s="74" t="e">
        <f t="shared" si="99"/>
        <v>#VALUE!</v>
      </c>
      <c r="BC194" s="74" t="e">
        <f t="shared" si="99"/>
        <v>#VALUE!</v>
      </c>
      <c r="BD194" s="74" t="e">
        <f t="shared" si="99"/>
        <v>#VALUE!</v>
      </c>
      <c r="BE194" s="74" t="e">
        <f t="shared" si="99"/>
        <v>#VALUE!</v>
      </c>
      <c r="BF194" s="75" t="e">
        <f t="shared" si="98"/>
        <v>#VALUE!</v>
      </c>
      <c r="BG194" s="55"/>
    </row>
    <row r="195" spans="6:59" ht="14.4" hidden="1" customHeight="1" x14ac:dyDescent="0.3">
      <c r="F195" s="92"/>
      <c r="O195" s="287"/>
      <c r="P195" s="288"/>
      <c r="Q195" s="289"/>
      <c r="R195" s="279" t="s">
        <v>105</v>
      </c>
      <c r="S195" s="280"/>
      <c r="T195" s="280"/>
      <c r="U195" s="280"/>
      <c r="V195" s="280"/>
      <c r="W195" s="280"/>
      <c r="X195" s="222"/>
      <c r="Y195" s="222"/>
      <c r="Z195" s="222"/>
      <c r="AA195" s="64" t="e">
        <f t="shared" ref="AA195:BE195" si="100">COUNTIFS($F$12:$F$16,$O$176,$L$12:$L$16,"FT",AA$12:AA$33,"Leave")+COUNTIFS($F$12:$F$16,$O$176,$L$12:$L$16,"FT",AA$12:AA$33,"CL")</f>
        <v>#VALUE!</v>
      </c>
      <c r="AB195" s="64" t="e">
        <f t="shared" si="100"/>
        <v>#VALUE!</v>
      </c>
      <c r="AC195" s="64" t="e">
        <f t="shared" si="100"/>
        <v>#VALUE!</v>
      </c>
      <c r="AD195" s="64" t="e">
        <f t="shared" si="100"/>
        <v>#VALUE!</v>
      </c>
      <c r="AE195" s="64" t="e">
        <f t="shared" si="100"/>
        <v>#VALUE!</v>
      </c>
      <c r="AF195" s="64" t="e">
        <f t="shared" si="100"/>
        <v>#VALUE!</v>
      </c>
      <c r="AG195" s="64" t="e">
        <f t="shared" si="100"/>
        <v>#VALUE!</v>
      </c>
      <c r="AH195" s="64" t="e">
        <f t="shared" si="100"/>
        <v>#VALUE!</v>
      </c>
      <c r="AI195" s="64" t="e">
        <f t="shared" si="100"/>
        <v>#VALUE!</v>
      </c>
      <c r="AJ195" s="64" t="e">
        <f t="shared" si="100"/>
        <v>#VALUE!</v>
      </c>
      <c r="AK195" s="64" t="e">
        <f t="shared" si="100"/>
        <v>#VALUE!</v>
      </c>
      <c r="AL195" s="64" t="e">
        <f t="shared" si="100"/>
        <v>#VALUE!</v>
      </c>
      <c r="AM195" s="64" t="e">
        <f t="shared" si="100"/>
        <v>#VALUE!</v>
      </c>
      <c r="AN195" s="64" t="e">
        <f t="shared" si="100"/>
        <v>#VALUE!</v>
      </c>
      <c r="AO195" s="64" t="e">
        <f t="shared" si="100"/>
        <v>#VALUE!</v>
      </c>
      <c r="AP195" s="64" t="e">
        <f t="shared" si="100"/>
        <v>#VALUE!</v>
      </c>
      <c r="AQ195" s="64" t="e">
        <f t="shared" si="100"/>
        <v>#VALUE!</v>
      </c>
      <c r="AR195" s="64" t="e">
        <f t="shared" si="100"/>
        <v>#VALUE!</v>
      </c>
      <c r="AS195" s="64" t="e">
        <f t="shared" si="100"/>
        <v>#VALUE!</v>
      </c>
      <c r="AT195" s="64" t="e">
        <f t="shared" si="100"/>
        <v>#VALUE!</v>
      </c>
      <c r="AU195" s="64" t="e">
        <f t="shared" si="100"/>
        <v>#VALUE!</v>
      </c>
      <c r="AV195" s="64" t="e">
        <f t="shared" si="100"/>
        <v>#VALUE!</v>
      </c>
      <c r="AW195" s="64" t="e">
        <f t="shared" si="100"/>
        <v>#VALUE!</v>
      </c>
      <c r="AX195" s="64" t="e">
        <f t="shared" si="100"/>
        <v>#VALUE!</v>
      </c>
      <c r="AY195" s="64" t="e">
        <f t="shared" si="100"/>
        <v>#VALUE!</v>
      </c>
      <c r="AZ195" s="64" t="e">
        <f t="shared" si="100"/>
        <v>#VALUE!</v>
      </c>
      <c r="BA195" s="64" t="e">
        <f t="shared" si="100"/>
        <v>#VALUE!</v>
      </c>
      <c r="BB195" s="64" t="e">
        <f t="shared" si="100"/>
        <v>#VALUE!</v>
      </c>
      <c r="BC195" s="64" t="e">
        <f t="shared" si="100"/>
        <v>#VALUE!</v>
      </c>
      <c r="BD195" s="64" t="e">
        <f t="shared" si="100"/>
        <v>#VALUE!</v>
      </c>
      <c r="BE195" s="64" t="e">
        <f t="shared" si="100"/>
        <v>#VALUE!</v>
      </c>
      <c r="BF195" s="45" t="e">
        <f t="shared" si="98"/>
        <v>#VALUE!</v>
      </c>
      <c r="BG195" s="55"/>
    </row>
    <row r="196" spans="6:59" ht="14.4" hidden="1" customHeight="1" x14ac:dyDescent="0.3">
      <c r="F196" s="92"/>
      <c r="O196" s="287"/>
      <c r="P196" s="288"/>
      <c r="Q196" s="289"/>
      <c r="R196" s="279" t="s">
        <v>111</v>
      </c>
      <c r="S196" s="280"/>
      <c r="T196" s="280"/>
      <c r="U196" s="280"/>
      <c r="V196" s="280"/>
      <c r="W196" s="280"/>
      <c r="X196" s="222"/>
      <c r="Y196" s="222"/>
      <c r="Z196" s="222"/>
      <c r="AA196" s="64" t="e">
        <f t="shared" ref="AA196:BE196" si="101">COUNTIFS($F$12:$F$16,$O$176,$L$12:$L$16,"HT",AA$12:AA$33,"Leave")+COUNTIFS($F$12:$F$16,$O$176,$L$12:$L$16,"HT",AA$12:AA$33,"CL")</f>
        <v>#VALUE!</v>
      </c>
      <c r="AB196" s="64" t="e">
        <f t="shared" si="101"/>
        <v>#VALUE!</v>
      </c>
      <c r="AC196" s="64" t="e">
        <f t="shared" si="101"/>
        <v>#VALUE!</v>
      </c>
      <c r="AD196" s="64" t="e">
        <f t="shared" si="101"/>
        <v>#VALUE!</v>
      </c>
      <c r="AE196" s="64" t="e">
        <f t="shared" si="101"/>
        <v>#VALUE!</v>
      </c>
      <c r="AF196" s="64" t="e">
        <f t="shared" si="101"/>
        <v>#VALUE!</v>
      </c>
      <c r="AG196" s="64" t="e">
        <f t="shared" si="101"/>
        <v>#VALUE!</v>
      </c>
      <c r="AH196" s="64" t="e">
        <f t="shared" si="101"/>
        <v>#VALUE!</v>
      </c>
      <c r="AI196" s="64" t="e">
        <f t="shared" si="101"/>
        <v>#VALUE!</v>
      </c>
      <c r="AJ196" s="64" t="e">
        <f t="shared" si="101"/>
        <v>#VALUE!</v>
      </c>
      <c r="AK196" s="64" t="e">
        <f t="shared" si="101"/>
        <v>#VALUE!</v>
      </c>
      <c r="AL196" s="64" t="e">
        <f t="shared" si="101"/>
        <v>#VALUE!</v>
      </c>
      <c r="AM196" s="64" t="e">
        <f t="shared" si="101"/>
        <v>#VALUE!</v>
      </c>
      <c r="AN196" s="64" t="e">
        <f t="shared" si="101"/>
        <v>#VALUE!</v>
      </c>
      <c r="AO196" s="64" t="e">
        <f t="shared" si="101"/>
        <v>#VALUE!</v>
      </c>
      <c r="AP196" s="64" t="e">
        <f t="shared" si="101"/>
        <v>#VALUE!</v>
      </c>
      <c r="AQ196" s="64" t="e">
        <f t="shared" si="101"/>
        <v>#VALUE!</v>
      </c>
      <c r="AR196" s="64" t="e">
        <f t="shared" si="101"/>
        <v>#VALUE!</v>
      </c>
      <c r="AS196" s="64" t="e">
        <f t="shared" si="101"/>
        <v>#VALUE!</v>
      </c>
      <c r="AT196" s="64" t="e">
        <f t="shared" si="101"/>
        <v>#VALUE!</v>
      </c>
      <c r="AU196" s="64" t="e">
        <f t="shared" si="101"/>
        <v>#VALUE!</v>
      </c>
      <c r="AV196" s="64" t="e">
        <f t="shared" si="101"/>
        <v>#VALUE!</v>
      </c>
      <c r="AW196" s="64" t="e">
        <f t="shared" si="101"/>
        <v>#VALUE!</v>
      </c>
      <c r="AX196" s="64" t="e">
        <f t="shared" si="101"/>
        <v>#VALUE!</v>
      </c>
      <c r="AY196" s="64" t="e">
        <f t="shared" si="101"/>
        <v>#VALUE!</v>
      </c>
      <c r="AZ196" s="64" t="e">
        <f t="shared" si="101"/>
        <v>#VALUE!</v>
      </c>
      <c r="BA196" s="64" t="e">
        <f t="shared" si="101"/>
        <v>#VALUE!</v>
      </c>
      <c r="BB196" s="64" t="e">
        <f t="shared" si="101"/>
        <v>#VALUE!</v>
      </c>
      <c r="BC196" s="64" t="e">
        <f t="shared" si="101"/>
        <v>#VALUE!</v>
      </c>
      <c r="BD196" s="64" t="e">
        <f t="shared" si="101"/>
        <v>#VALUE!</v>
      </c>
      <c r="BE196" s="64" t="e">
        <f t="shared" si="101"/>
        <v>#VALUE!</v>
      </c>
      <c r="BF196" s="45" t="e">
        <f t="shared" si="98"/>
        <v>#VALUE!</v>
      </c>
      <c r="BG196" s="55"/>
    </row>
    <row r="197" spans="6:59" ht="14.4" hidden="1" customHeight="1" x14ac:dyDescent="0.3">
      <c r="F197" s="92"/>
      <c r="O197" s="287"/>
      <c r="P197" s="288"/>
      <c r="Q197" s="289"/>
      <c r="R197" s="279" t="s">
        <v>114</v>
      </c>
      <c r="S197" s="280"/>
      <c r="T197" s="280"/>
      <c r="U197" s="280"/>
      <c r="V197" s="280"/>
      <c r="W197" s="280"/>
      <c r="X197" s="222"/>
      <c r="Y197" s="222"/>
      <c r="Z197" s="222"/>
      <c r="AA197" s="64" t="e">
        <f t="shared" ref="AA197:BE197" si="102">COUNTIFS($F$12:$F$16,$O$176,AA12:AA33,"AU")+COUNTIFS($F$12:$F$16,$O$176,AA12:AA33,"TR-AU")</f>
        <v>#VALUE!</v>
      </c>
      <c r="AB197" s="64" t="e">
        <f t="shared" si="102"/>
        <v>#VALUE!</v>
      </c>
      <c r="AC197" s="64" t="e">
        <f t="shared" si="102"/>
        <v>#VALUE!</v>
      </c>
      <c r="AD197" s="64" t="e">
        <f t="shared" si="102"/>
        <v>#VALUE!</v>
      </c>
      <c r="AE197" s="64" t="e">
        <f t="shared" si="102"/>
        <v>#VALUE!</v>
      </c>
      <c r="AF197" s="64" t="e">
        <f t="shared" si="102"/>
        <v>#VALUE!</v>
      </c>
      <c r="AG197" s="64" t="e">
        <f t="shared" si="102"/>
        <v>#VALUE!</v>
      </c>
      <c r="AH197" s="64" t="e">
        <f t="shared" si="102"/>
        <v>#VALUE!</v>
      </c>
      <c r="AI197" s="64" t="e">
        <f t="shared" si="102"/>
        <v>#VALUE!</v>
      </c>
      <c r="AJ197" s="64" t="e">
        <f t="shared" si="102"/>
        <v>#VALUE!</v>
      </c>
      <c r="AK197" s="64" t="e">
        <f t="shared" si="102"/>
        <v>#VALUE!</v>
      </c>
      <c r="AL197" s="64" t="e">
        <f t="shared" si="102"/>
        <v>#VALUE!</v>
      </c>
      <c r="AM197" s="64" t="e">
        <f t="shared" si="102"/>
        <v>#VALUE!</v>
      </c>
      <c r="AN197" s="64" t="e">
        <f t="shared" si="102"/>
        <v>#VALUE!</v>
      </c>
      <c r="AO197" s="64" t="e">
        <f t="shared" si="102"/>
        <v>#VALUE!</v>
      </c>
      <c r="AP197" s="64" t="e">
        <f t="shared" si="102"/>
        <v>#VALUE!</v>
      </c>
      <c r="AQ197" s="64" t="e">
        <f t="shared" si="102"/>
        <v>#VALUE!</v>
      </c>
      <c r="AR197" s="64" t="e">
        <f t="shared" si="102"/>
        <v>#VALUE!</v>
      </c>
      <c r="AS197" s="64" t="e">
        <f t="shared" si="102"/>
        <v>#VALUE!</v>
      </c>
      <c r="AT197" s="64" t="e">
        <f t="shared" si="102"/>
        <v>#VALUE!</v>
      </c>
      <c r="AU197" s="64" t="e">
        <f t="shared" si="102"/>
        <v>#VALUE!</v>
      </c>
      <c r="AV197" s="64" t="e">
        <f t="shared" si="102"/>
        <v>#VALUE!</v>
      </c>
      <c r="AW197" s="64" t="e">
        <f t="shared" si="102"/>
        <v>#VALUE!</v>
      </c>
      <c r="AX197" s="64" t="e">
        <f t="shared" si="102"/>
        <v>#VALUE!</v>
      </c>
      <c r="AY197" s="64" t="e">
        <f t="shared" si="102"/>
        <v>#VALUE!</v>
      </c>
      <c r="AZ197" s="64" t="e">
        <f t="shared" si="102"/>
        <v>#VALUE!</v>
      </c>
      <c r="BA197" s="64" t="e">
        <f t="shared" si="102"/>
        <v>#VALUE!</v>
      </c>
      <c r="BB197" s="64" t="e">
        <f t="shared" si="102"/>
        <v>#VALUE!</v>
      </c>
      <c r="BC197" s="64" t="e">
        <f t="shared" si="102"/>
        <v>#VALUE!</v>
      </c>
      <c r="BD197" s="64" t="e">
        <f t="shared" si="102"/>
        <v>#VALUE!</v>
      </c>
      <c r="BE197" s="64" t="e">
        <f t="shared" si="102"/>
        <v>#VALUE!</v>
      </c>
      <c r="BF197" s="45" t="e">
        <f t="shared" si="98"/>
        <v>#VALUE!</v>
      </c>
      <c r="BG197" s="55"/>
    </row>
    <row r="198" spans="6:59" ht="14.4" hidden="1" customHeight="1" x14ac:dyDescent="0.3">
      <c r="F198" s="92"/>
      <c r="O198" s="287"/>
      <c r="P198" s="288"/>
      <c r="Q198" s="289"/>
      <c r="R198" s="279" t="s">
        <v>118</v>
      </c>
      <c r="S198" s="280"/>
      <c r="T198" s="280"/>
      <c r="U198" s="280"/>
      <c r="V198" s="280"/>
      <c r="W198" s="280"/>
      <c r="X198" s="222"/>
      <c r="Y198" s="222"/>
      <c r="Z198" s="222"/>
      <c r="AA198" s="74" t="e">
        <f t="shared" ref="AA198:BE198" si="103">AA199+(AA200/2)</f>
        <v>#VALUE!</v>
      </c>
      <c r="AB198" s="74" t="e">
        <f t="shared" si="103"/>
        <v>#VALUE!</v>
      </c>
      <c r="AC198" s="74" t="e">
        <f t="shared" si="103"/>
        <v>#VALUE!</v>
      </c>
      <c r="AD198" s="74" t="e">
        <f t="shared" si="103"/>
        <v>#VALUE!</v>
      </c>
      <c r="AE198" s="74" t="e">
        <f t="shared" si="103"/>
        <v>#VALUE!</v>
      </c>
      <c r="AF198" s="74" t="e">
        <f t="shared" si="103"/>
        <v>#VALUE!</v>
      </c>
      <c r="AG198" s="74" t="e">
        <f t="shared" si="103"/>
        <v>#VALUE!</v>
      </c>
      <c r="AH198" s="74" t="e">
        <f t="shared" si="103"/>
        <v>#VALUE!</v>
      </c>
      <c r="AI198" s="74" t="e">
        <f t="shared" si="103"/>
        <v>#VALUE!</v>
      </c>
      <c r="AJ198" s="74" t="e">
        <f t="shared" si="103"/>
        <v>#VALUE!</v>
      </c>
      <c r="AK198" s="74" t="e">
        <f t="shared" si="103"/>
        <v>#VALUE!</v>
      </c>
      <c r="AL198" s="74" t="e">
        <f t="shared" si="103"/>
        <v>#VALUE!</v>
      </c>
      <c r="AM198" s="74" t="e">
        <f t="shared" si="103"/>
        <v>#VALUE!</v>
      </c>
      <c r="AN198" s="74" t="e">
        <f t="shared" si="103"/>
        <v>#VALUE!</v>
      </c>
      <c r="AO198" s="74" t="e">
        <f t="shared" si="103"/>
        <v>#VALUE!</v>
      </c>
      <c r="AP198" s="74" t="e">
        <f t="shared" si="103"/>
        <v>#VALUE!</v>
      </c>
      <c r="AQ198" s="74" t="e">
        <f t="shared" si="103"/>
        <v>#VALUE!</v>
      </c>
      <c r="AR198" s="74" t="e">
        <f t="shared" si="103"/>
        <v>#VALUE!</v>
      </c>
      <c r="AS198" s="74" t="e">
        <f t="shared" si="103"/>
        <v>#VALUE!</v>
      </c>
      <c r="AT198" s="74" t="e">
        <f t="shared" si="103"/>
        <v>#VALUE!</v>
      </c>
      <c r="AU198" s="74" t="e">
        <f t="shared" si="103"/>
        <v>#VALUE!</v>
      </c>
      <c r="AV198" s="74" t="e">
        <f t="shared" si="103"/>
        <v>#VALUE!</v>
      </c>
      <c r="AW198" s="74" t="e">
        <f t="shared" si="103"/>
        <v>#VALUE!</v>
      </c>
      <c r="AX198" s="74" t="e">
        <f t="shared" si="103"/>
        <v>#VALUE!</v>
      </c>
      <c r="AY198" s="74" t="e">
        <f t="shared" si="103"/>
        <v>#VALUE!</v>
      </c>
      <c r="AZ198" s="74" t="e">
        <f t="shared" si="103"/>
        <v>#VALUE!</v>
      </c>
      <c r="BA198" s="74" t="e">
        <f t="shared" si="103"/>
        <v>#VALUE!</v>
      </c>
      <c r="BB198" s="74" t="e">
        <f t="shared" si="103"/>
        <v>#VALUE!</v>
      </c>
      <c r="BC198" s="74" t="e">
        <f t="shared" si="103"/>
        <v>#VALUE!</v>
      </c>
      <c r="BD198" s="74" t="e">
        <f t="shared" si="103"/>
        <v>#VALUE!</v>
      </c>
      <c r="BE198" s="74" t="e">
        <f t="shared" si="103"/>
        <v>#VALUE!</v>
      </c>
      <c r="BF198" s="75" t="e">
        <f t="shared" si="98"/>
        <v>#VALUE!</v>
      </c>
      <c r="BG198" s="55"/>
    </row>
    <row r="199" spans="6:59" ht="14.4" hidden="1" customHeight="1" x14ac:dyDescent="0.3">
      <c r="F199" s="92"/>
      <c r="O199" s="287"/>
      <c r="P199" s="288"/>
      <c r="Q199" s="289"/>
      <c r="R199" s="279" t="s">
        <v>121</v>
      </c>
      <c r="S199" s="280"/>
      <c r="T199" s="280"/>
      <c r="U199" s="280"/>
      <c r="V199" s="280"/>
      <c r="W199" s="280"/>
      <c r="X199" s="222"/>
      <c r="Y199" s="222"/>
      <c r="Z199" s="222"/>
      <c r="AA199" s="64" t="e">
        <f t="shared" ref="AA199:BE199" si="104">COUNTIFS($F$12:$F$16,$O$176,$L$12:$L$16,"FT",AA$12:AA$33,"AU")+COUNTIFS($F$12:$F$16,$O$176,$L$12:$L$16,"FT",AA$12:AA$33,"TR-AU")</f>
        <v>#VALUE!</v>
      </c>
      <c r="AB199" s="64" t="e">
        <f t="shared" si="104"/>
        <v>#VALUE!</v>
      </c>
      <c r="AC199" s="64" t="e">
        <f t="shared" si="104"/>
        <v>#VALUE!</v>
      </c>
      <c r="AD199" s="64" t="e">
        <f t="shared" si="104"/>
        <v>#VALUE!</v>
      </c>
      <c r="AE199" s="64" t="e">
        <f t="shared" si="104"/>
        <v>#VALUE!</v>
      </c>
      <c r="AF199" s="64" t="e">
        <f t="shared" si="104"/>
        <v>#VALUE!</v>
      </c>
      <c r="AG199" s="64" t="e">
        <f t="shared" si="104"/>
        <v>#VALUE!</v>
      </c>
      <c r="AH199" s="64" t="e">
        <f t="shared" si="104"/>
        <v>#VALUE!</v>
      </c>
      <c r="AI199" s="64" t="e">
        <f t="shared" si="104"/>
        <v>#VALUE!</v>
      </c>
      <c r="AJ199" s="64" t="e">
        <f t="shared" si="104"/>
        <v>#VALUE!</v>
      </c>
      <c r="AK199" s="64" t="e">
        <f t="shared" si="104"/>
        <v>#VALUE!</v>
      </c>
      <c r="AL199" s="64" t="e">
        <f t="shared" si="104"/>
        <v>#VALUE!</v>
      </c>
      <c r="AM199" s="64" t="e">
        <f t="shared" si="104"/>
        <v>#VALUE!</v>
      </c>
      <c r="AN199" s="64" t="e">
        <f t="shared" si="104"/>
        <v>#VALUE!</v>
      </c>
      <c r="AO199" s="64" t="e">
        <f t="shared" si="104"/>
        <v>#VALUE!</v>
      </c>
      <c r="AP199" s="64" t="e">
        <f t="shared" si="104"/>
        <v>#VALUE!</v>
      </c>
      <c r="AQ199" s="64" t="e">
        <f t="shared" si="104"/>
        <v>#VALUE!</v>
      </c>
      <c r="AR199" s="64" t="e">
        <f t="shared" si="104"/>
        <v>#VALUE!</v>
      </c>
      <c r="AS199" s="64" t="e">
        <f t="shared" si="104"/>
        <v>#VALUE!</v>
      </c>
      <c r="AT199" s="64" t="e">
        <f t="shared" si="104"/>
        <v>#VALUE!</v>
      </c>
      <c r="AU199" s="64" t="e">
        <f t="shared" si="104"/>
        <v>#VALUE!</v>
      </c>
      <c r="AV199" s="64" t="e">
        <f t="shared" si="104"/>
        <v>#VALUE!</v>
      </c>
      <c r="AW199" s="64" t="e">
        <f t="shared" si="104"/>
        <v>#VALUE!</v>
      </c>
      <c r="AX199" s="64" t="e">
        <f t="shared" si="104"/>
        <v>#VALUE!</v>
      </c>
      <c r="AY199" s="64" t="e">
        <f t="shared" si="104"/>
        <v>#VALUE!</v>
      </c>
      <c r="AZ199" s="64" t="e">
        <f t="shared" si="104"/>
        <v>#VALUE!</v>
      </c>
      <c r="BA199" s="64" t="e">
        <f t="shared" si="104"/>
        <v>#VALUE!</v>
      </c>
      <c r="BB199" s="64" t="e">
        <f t="shared" si="104"/>
        <v>#VALUE!</v>
      </c>
      <c r="BC199" s="64" t="e">
        <f t="shared" si="104"/>
        <v>#VALUE!</v>
      </c>
      <c r="BD199" s="64" t="e">
        <f t="shared" si="104"/>
        <v>#VALUE!</v>
      </c>
      <c r="BE199" s="64" t="e">
        <f t="shared" si="104"/>
        <v>#VALUE!</v>
      </c>
      <c r="BF199" s="45" t="e">
        <f t="shared" si="98"/>
        <v>#VALUE!</v>
      </c>
      <c r="BG199" s="55"/>
    </row>
    <row r="200" spans="6:59" ht="14.4" hidden="1" customHeight="1" x14ac:dyDescent="0.3">
      <c r="F200" s="92"/>
      <c r="O200" s="287"/>
      <c r="P200" s="288"/>
      <c r="Q200" s="289"/>
      <c r="R200" s="279" t="s">
        <v>125</v>
      </c>
      <c r="S200" s="280"/>
      <c r="T200" s="280"/>
      <c r="U200" s="280"/>
      <c r="V200" s="280"/>
      <c r="W200" s="280"/>
      <c r="X200" s="222"/>
      <c r="Y200" s="222"/>
      <c r="Z200" s="222"/>
      <c r="AA200" s="64" t="e">
        <f t="shared" ref="AA200:BE200" si="105">COUNTIFS($F$12:$F$16,$O$176,$L$12:$L$16,"HT",AA$12:AA$33,"AU")+COUNTIFS($F$12:$F$16,$O$176,$L$12:$L$16,"HT",AA$12:AA$33,"AU")</f>
        <v>#VALUE!</v>
      </c>
      <c r="AB200" s="64" t="e">
        <f t="shared" si="105"/>
        <v>#VALUE!</v>
      </c>
      <c r="AC200" s="64" t="e">
        <f t="shared" si="105"/>
        <v>#VALUE!</v>
      </c>
      <c r="AD200" s="64" t="e">
        <f t="shared" si="105"/>
        <v>#VALUE!</v>
      </c>
      <c r="AE200" s="64" t="e">
        <f t="shared" si="105"/>
        <v>#VALUE!</v>
      </c>
      <c r="AF200" s="64" t="e">
        <f t="shared" si="105"/>
        <v>#VALUE!</v>
      </c>
      <c r="AG200" s="64" t="e">
        <f t="shared" si="105"/>
        <v>#VALUE!</v>
      </c>
      <c r="AH200" s="64" t="e">
        <f t="shared" si="105"/>
        <v>#VALUE!</v>
      </c>
      <c r="AI200" s="64" t="e">
        <f t="shared" si="105"/>
        <v>#VALUE!</v>
      </c>
      <c r="AJ200" s="64" t="e">
        <f t="shared" si="105"/>
        <v>#VALUE!</v>
      </c>
      <c r="AK200" s="64" t="e">
        <f t="shared" si="105"/>
        <v>#VALUE!</v>
      </c>
      <c r="AL200" s="64" t="e">
        <f t="shared" si="105"/>
        <v>#VALUE!</v>
      </c>
      <c r="AM200" s="64" t="e">
        <f t="shared" si="105"/>
        <v>#VALUE!</v>
      </c>
      <c r="AN200" s="64" t="e">
        <f t="shared" si="105"/>
        <v>#VALUE!</v>
      </c>
      <c r="AO200" s="64" t="e">
        <f t="shared" si="105"/>
        <v>#VALUE!</v>
      </c>
      <c r="AP200" s="64" t="e">
        <f t="shared" si="105"/>
        <v>#VALUE!</v>
      </c>
      <c r="AQ200" s="64" t="e">
        <f t="shared" si="105"/>
        <v>#VALUE!</v>
      </c>
      <c r="AR200" s="64" t="e">
        <f t="shared" si="105"/>
        <v>#VALUE!</v>
      </c>
      <c r="AS200" s="64" t="e">
        <f t="shared" si="105"/>
        <v>#VALUE!</v>
      </c>
      <c r="AT200" s="64" t="e">
        <f t="shared" si="105"/>
        <v>#VALUE!</v>
      </c>
      <c r="AU200" s="64" t="e">
        <f t="shared" si="105"/>
        <v>#VALUE!</v>
      </c>
      <c r="AV200" s="64" t="e">
        <f t="shared" si="105"/>
        <v>#VALUE!</v>
      </c>
      <c r="AW200" s="64" t="e">
        <f t="shared" si="105"/>
        <v>#VALUE!</v>
      </c>
      <c r="AX200" s="64" t="e">
        <f t="shared" si="105"/>
        <v>#VALUE!</v>
      </c>
      <c r="AY200" s="64" t="e">
        <f t="shared" si="105"/>
        <v>#VALUE!</v>
      </c>
      <c r="AZ200" s="64" t="e">
        <f t="shared" si="105"/>
        <v>#VALUE!</v>
      </c>
      <c r="BA200" s="64" t="e">
        <f t="shared" si="105"/>
        <v>#VALUE!</v>
      </c>
      <c r="BB200" s="64" t="e">
        <f t="shared" si="105"/>
        <v>#VALUE!</v>
      </c>
      <c r="BC200" s="64" t="e">
        <f t="shared" si="105"/>
        <v>#VALUE!</v>
      </c>
      <c r="BD200" s="64" t="e">
        <f t="shared" si="105"/>
        <v>#VALUE!</v>
      </c>
      <c r="BE200" s="64" t="e">
        <f t="shared" si="105"/>
        <v>#VALUE!</v>
      </c>
      <c r="BF200" s="45" t="e">
        <f t="shared" si="98"/>
        <v>#VALUE!</v>
      </c>
      <c r="BG200" s="55"/>
    </row>
    <row r="201" spans="6:59" ht="14.4" hidden="1" customHeight="1" x14ac:dyDescent="0.3">
      <c r="F201" s="92"/>
      <c r="O201" s="287"/>
      <c r="P201" s="288"/>
      <c r="Q201" s="289"/>
      <c r="R201" s="279" t="s">
        <v>128</v>
      </c>
      <c r="S201" s="280"/>
      <c r="T201" s="280"/>
      <c r="U201" s="280"/>
      <c r="V201" s="280"/>
      <c r="W201" s="280"/>
      <c r="X201" s="222"/>
      <c r="Y201" s="222"/>
      <c r="Z201" s="222"/>
      <c r="AA201" s="64" t="e">
        <f t="shared" ref="AA201:BE201" si="106">COUNTIFS($F$12:$F$16,$O$176,AA12:AA33,"A")+COUNTIFS($F$12:$F$16,$O$176,AA12:AA33,"SL")</f>
        <v>#VALUE!</v>
      </c>
      <c r="AB201" s="64" t="e">
        <f t="shared" si="106"/>
        <v>#VALUE!</v>
      </c>
      <c r="AC201" s="64" t="e">
        <f t="shared" si="106"/>
        <v>#VALUE!</v>
      </c>
      <c r="AD201" s="64" t="e">
        <f t="shared" si="106"/>
        <v>#VALUE!</v>
      </c>
      <c r="AE201" s="64" t="e">
        <f t="shared" si="106"/>
        <v>#VALUE!</v>
      </c>
      <c r="AF201" s="64" t="e">
        <f t="shared" si="106"/>
        <v>#VALUE!</v>
      </c>
      <c r="AG201" s="64" t="e">
        <f t="shared" si="106"/>
        <v>#VALUE!</v>
      </c>
      <c r="AH201" s="64" t="e">
        <f t="shared" si="106"/>
        <v>#VALUE!</v>
      </c>
      <c r="AI201" s="64" t="e">
        <f t="shared" si="106"/>
        <v>#VALUE!</v>
      </c>
      <c r="AJ201" s="64" t="e">
        <f t="shared" si="106"/>
        <v>#VALUE!</v>
      </c>
      <c r="AK201" s="64" t="e">
        <f t="shared" si="106"/>
        <v>#VALUE!</v>
      </c>
      <c r="AL201" s="64" t="e">
        <f t="shared" si="106"/>
        <v>#VALUE!</v>
      </c>
      <c r="AM201" s="64" t="e">
        <f t="shared" si="106"/>
        <v>#VALUE!</v>
      </c>
      <c r="AN201" s="64" t="e">
        <f t="shared" si="106"/>
        <v>#VALUE!</v>
      </c>
      <c r="AO201" s="64" t="e">
        <f t="shared" si="106"/>
        <v>#VALUE!</v>
      </c>
      <c r="AP201" s="64" t="e">
        <f t="shared" si="106"/>
        <v>#VALUE!</v>
      </c>
      <c r="AQ201" s="64" t="e">
        <f t="shared" si="106"/>
        <v>#VALUE!</v>
      </c>
      <c r="AR201" s="64" t="e">
        <f t="shared" si="106"/>
        <v>#VALUE!</v>
      </c>
      <c r="AS201" s="64" t="e">
        <f t="shared" si="106"/>
        <v>#VALUE!</v>
      </c>
      <c r="AT201" s="64" t="e">
        <f t="shared" si="106"/>
        <v>#VALUE!</v>
      </c>
      <c r="AU201" s="64" t="e">
        <f t="shared" si="106"/>
        <v>#VALUE!</v>
      </c>
      <c r="AV201" s="64" t="e">
        <f t="shared" si="106"/>
        <v>#VALUE!</v>
      </c>
      <c r="AW201" s="64" t="e">
        <f t="shared" si="106"/>
        <v>#VALUE!</v>
      </c>
      <c r="AX201" s="64" t="e">
        <f t="shared" si="106"/>
        <v>#VALUE!</v>
      </c>
      <c r="AY201" s="64" t="e">
        <f t="shared" si="106"/>
        <v>#VALUE!</v>
      </c>
      <c r="AZ201" s="64" t="e">
        <f t="shared" si="106"/>
        <v>#VALUE!</v>
      </c>
      <c r="BA201" s="64" t="e">
        <f t="shared" si="106"/>
        <v>#VALUE!</v>
      </c>
      <c r="BB201" s="64" t="e">
        <f t="shared" si="106"/>
        <v>#VALUE!</v>
      </c>
      <c r="BC201" s="64" t="e">
        <f t="shared" si="106"/>
        <v>#VALUE!</v>
      </c>
      <c r="BD201" s="64" t="e">
        <f t="shared" si="106"/>
        <v>#VALUE!</v>
      </c>
      <c r="BE201" s="64" t="e">
        <f t="shared" si="106"/>
        <v>#VALUE!</v>
      </c>
      <c r="BF201" s="45" t="e">
        <f t="shared" si="98"/>
        <v>#VALUE!</v>
      </c>
      <c r="BG201" s="78" t="e">
        <f>(BF201+BF205)-SUMIFS($R$12:$R$121,$F$12:$F$121,$O$176)</f>
        <v>#VALUE!</v>
      </c>
    </row>
    <row r="202" spans="6:59" ht="14.4" hidden="1" customHeight="1" x14ac:dyDescent="0.3">
      <c r="F202" s="92"/>
      <c r="O202" s="287"/>
      <c r="P202" s="288"/>
      <c r="Q202" s="289"/>
      <c r="R202" s="279" t="s">
        <v>131</v>
      </c>
      <c r="S202" s="280"/>
      <c r="T202" s="280"/>
      <c r="U202" s="280"/>
      <c r="V202" s="280"/>
      <c r="W202" s="280"/>
      <c r="X202" s="222"/>
      <c r="Y202" s="222"/>
      <c r="Z202" s="222"/>
      <c r="AA202" s="74" t="e">
        <f t="shared" ref="AA202:BE202" si="107">AA203+(AA204/2)</f>
        <v>#VALUE!</v>
      </c>
      <c r="AB202" s="74" t="e">
        <f t="shared" si="107"/>
        <v>#VALUE!</v>
      </c>
      <c r="AC202" s="74" t="e">
        <f t="shared" si="107"/>
        <v>#VALUE!</v>
      </c>
      <c r="AD202" s="74" t="e">
        <f t="shared" si="107"/>
        <v>#VALUE!</v>
      </c>
      <c r="AE202" s="74" t="e">
        <f t="shared" si="107"/>
        <v>#VALUE!</v>
      </c>
      <c r="AF202" s="74" t="e">
        <f t="shared" si="107"/>
        <v>#VALUE!</v>
      </c>
      <c r="AG202" s="74" t="e">
        <f t="shared" si="107"/>
        <v>#VALUE!</v>
      </c>
      <c r="AH202" s="74" t="e">
        <f t="shared" si="107"/>
        <v>#VALUE!</v>
      </c>
      <c r="AI202" s="74" t="e">
        <f t="shared" si="107"/>
        <v>#VALUE!</v>
      </c>
      <c r="AJ202" s="74" t="e">
        <f t="shared" si="107"/>
        <v>#VALUE!</v>
      </c>
      <c r="AK202" s="74" t="e">
        <f t="shared" si="107"/>
        <v>#VALUE!</v>
      </c>
      <c r="AL202" s="74" t="e">
        <f t="shared" si="107"/>
        <v>#VALUE!</v>
      </c>
      <c r="AM202" s="74" t="e">
        <f t="shared" si="107"/>
        <v>#VALUE!</v>
      </c>
      <c r="AN202" s="74" t="e">
        <f t="shared" si="107"/>
        <v>#VALUE!</v>
      </c>
      <c r="AO202" s="74" t="e">
        <f t="shared" si="107"/>
        <v>#VALUE!</v>
      </c>
      <c r="AP202" s="74" t="e">
        <f t="shared" si="107"/>
        <v>#VALUE!</v>
      </c>
      <c r="AQ202" s="74" t="e">
        <f t="shared" si="107"/>
        <v>#VALUE!</v>
      </c>
      <c r="AR202" s="74" t="e">
        <f t="shared" si="107"/>
        <v>#VALUE!</v>
      </c>
      <c r="AS202" s="74" t="e">
        <f t="shared" si="107"/>
        <v>#VALUE!</v>
      </c>
      <c r="AT202" s="74" t="e">
        <f t="shared" si="107"/>
        <v>#VALUE!</v>
      </c>
      <c r="AU202" s="74" t="e">
        <f t="shared" si="107"/>
        <v>#VALUE!</v>
      </c>
      <c r="AV202" s="74" t="e">
        <f t="shared" si="107"/>
        <v>#VALUE!</v>
      </c>
      <c r="AW202" s="74" t="e">
        <f t="shared" si="107"/>
        <v>#VALUE!</v>
      </c>
      <c r="AX202" s="74" t="e">
        <f t="shared" si="107"/>
        <v>#VALUE!</v>
      </c>
      <c r="AY202" s="74" t="e">
        <f t="shared" si="107"/>
        <v>#VALUE!</v>
      </c>
      <c r="AZ202" s="74" t="e">
        <f t="shared" si="107"/>
        <v>#VALUE!</v>
      </c>
      <c r="BA202" s="74" t="e">
        <f t="shared" si="107"/>
        <v>#VALUE!</v>
      </c>
      <c r="BB202" s="74" t="e">
        <f t="shared" si="107"/>
        <v>#VALUE!</v>
      </c>
      <c r="BC202" s="74" t="e">
        <f t="shared" si="107"/>
        <v>#VALUE!</v>
      </c>
      <c r="BD202" s="74" t="e">
        <f t="shared" si="107"/>
        <v>#VALUE!</v>
      </c>
      <c r="BE202" s="74" t="e">
        <f t="shared" si="107"/>
        <v>#VALUE!</v>
      </c>
      <c r="BF202" s="75" t="e">
        <f t="shared" si="98"/>
        <v>#VALUE!</v>
      </c>
      <c r="BG202" s="55"/>
    </row>
    <row r="203" spans="6:59" ht="14.4" hidden="1" customHeight="1" x14ac:dyDescent="0.3">
      <c r="F203" s="92"/>
      <c r="O203" s="287"/>
      <c r="P203" s="288"/>
      <c r="Q203" s="289"/>
      <c r="R203" s="279" t="s">
        <v>122</v>
      </c>
      <c r="S203" s="280"/>
      <c r="T203" s="280"/>
      <c r="U203" s="280"/>
      <c r="V203" s="280"/>
      <c r="W203" s="280"/>
      <c r="X203" s="222"/>
      <c r="Y203" s="222"/>
      <c r="Z203" s="222"/>
      <c r="AA203" s="64" t="e">
        <f t="shared" ref="AA203:BE203" si="108">COUNTIFS($F$12:$F$16,$O$176,$L$12:$L$16,"FT",AA$12:AA$33,"A")+COUNTIFS($F$12:$F$16,$O$176,$L$12:$L$16,"FT",AA$12:AA$33,"SL")</f>
        <v>#VALUE!</v>
      </c>
      <c r="AB203" s="64" t="e">
        <f t="shared" si="108"/>
        <v>#VALUE!</v>
      </c>
      <c r="AC203" s="64" t="e">
        <f t="shared" si="108"/>
        <v>#VALUE!</v>
      </c>
      <c r="AD203" s="64" t="e">
        <f t="shared" si="108"/>
        <v>#VALUE!</v>
      </c>
      <c r="AE203" s="64" t="e">
        <f t="shared" si="108"/>
        <v>#VALUE!</v>
      </c>
      <c r="AF203" s="64" t="e">
        <f t="shared" si="108"/>
        <v>#VALUE!</v>
      </c>
      <c r="AG203" s="64" t="e">
        <f t="shared" si="108"/>
        <v>#VALUE!</v>
      </c>
      <c r="AH203" s="64" t="e">
        <f t="shared" si="108"/>
        <v>#VALUE!</v>
      </c>
      <c r="AI203" s="64" t="e">
        <f t="shared" si="108"/>
        <v>#VALUE!</v>
      </c>
      <c r="AJ203" s="64" t="e">
        <f t="shared" si="108"/>
        <v>#VALUE!</v>
      </c>
      <c r="AK203" s="64" t="e">
        <f t="shared" si="108"/>
        <v>#VALUE!</v>
      </c>
      <c r="AL203" s="64" t="e">
        <f t="shared" si="108"/>
        <v>#VALUE!</v>
      </c>
      <c r="AM203" s="64" t="e">
        <f t="shared" si="108"/>
        <v>#VALUE!</v>
      </c>
      <c r="AN203" s="64" t="e">
        <f t="shared" si="108"/>
        <v>#VALUE!</v>
      </c>
      <c r="AO203" s="64" t="e">
        <f t="shared" si="108"/>
        <v>#VALUE!</v>
      </c>
      <c r="AP203" s="64" t="e">
        <f t="shared" si="108"/>
        <v>#VALUE!</v>
      </c>
      <c r="AQ203" s="64" t="e">
        <f t="shared" si="108"/>
        <v>#VALUE!</v>
      </c>
      <c r="AR203" s="64" t="e">
        <f t="shared" si="108"/>
        <v>#VALUE!</v>
      </c>
      <c r="AS203" s="64" t="e">
        <f t="shared" si="108"/>
        <v>#VALUE!</v>
      </c>
      <c r="AT203" s="64" t="e">
        <f t="shared" si="108"/>
        <v>#VALUE!</v>
      </c>
      <c r="AU203" s="64" t="e">
        <f t="shared" si="108"/>
        <v>#VALUE!</v>
      </c>
      <c r="AV203" s="64" t="e">
        <f t="shared" si="108"/>
        <v>#VALUE!</v>
      </c>
      <c r="AW203" s="64" t="e">
        <f t="shared" si="108"/>
        <v>#VALUE!</v>
      </c>
      <c r="AX203" s="64" t="e">
        <f t="shared" si="108"/>
        <v>#VALUE!</v>
      </c>
      <c r="AY203" s="64" t="e">
        <f t="shared" si="108"/>
        <v>#VALUE!</v>
      </c>
      <c r="AZ203" s="64" t="e">
        <f t="shared" si="108"/>
        <v>#VALUE!</v>
      </c>
      <c r="BA203" s="64" t="e">
        <f t="shared" si="108"/>
        <v>#VALUE!</v>
      </c>
      <c r="BB203" s="64" t="e">
        <f t="shared" si="108"/>
        <v>#VALUE!</v>
      </c>
      <c r="BC203" s="64" t="e">
        <f t="shared" si="108"/>
        <v>#VALUE!</v>
      </c>
      <c r="BD203" s="64" t="e">
        <f t="shared" si="108"/>
        <v>#VALUE!</v>
      </c>
      <c r="BE203" s="64" t="e">
        <f t="shared" si="108"/>
        <v>#VALUE!</v>
      </c>
      <c r="BF203" s="45" t="e">
        <f t="shared" si="98"/>
        <v>#VALUE!</v>
      </c>
      <c r="BG203" s="55"/>
    </row>
    <row r="204" spans="6:59" ht="14.4" hidden="1" customHeight="1" x14ac:dyDescent="0.3">
      <c r="F204" s="92"/>
      <c r="O204" s="287"/>
      <c r="P204" s="288"/>
      <c r="Q204" s="289"/>
      <c r="R204" s="279" t="s">
        <v>137</v>
      </c>
      <c r="S204" s="280"/>
      <c r="T204" s="280"/>
      <c r="U204" s="280"/>
      <c r="V204" s="280"/>
      <c r="W204" s="280"/>
      <c r="X204" s="222"/>
      <c r="Y204" s="222"/>
      <c r="Z204" s="222"/>
      <c r="AA204" s="64" t="e">
        <f t="shared" ref="AA204:BE204" si="109">COUNTIFS($F$12:$F$16,$O$176,$L$12:$L$16,"HT",AA$12:AA$33,"A")+COUNTIFS($F$12:$F$16,$O$176,$L$12:$L$16,"HT",AA$12:AA$33,"SL")</f>
        <v>#VALUE!</v>
      </c>
      <c r="AB204" s="64" t="e">
        <f t="shared" si="109"/>
        <v>#VALUE!</v>
      </c>
      <c r="AC204" s="64" t="e">
        <f t="shared" si="109"/>
        <v>#VALUE!</v>
      </c>
      <c r="AD204" s="64" t="e">
        <f t="shared" si="109"/>
        <v>#VALUE!</v>
      </c>
      <c r="AE204" s="64" t="e">
        <f t="shared" si="109"/>
        <v>#VALUE!</v>
      </c>
      <c r="AF204" s="64" t="e">
        <f t="shared" si="109"/>
        <v>#VALUE!</v>
      </c>
      <c r="AG204" s="64" t="e">
        <f t="shared" si="109"/>
        <v>#VALUE!</v>
      </c>
      <c r="AH204" s="64" t="e">
        <f t="shared" si="109"/>
        <v>#VALUE!</v>
      </c>
      <c r="AI204" s="64" t="e">
        <f t="shared" si="109"/>
        <v>#VALUE!</v>
      </c>
      <c r="AJ204" s="64" t="e">
        <f t="shared" si="109"/>
        <v>#VALUE!</v>
      </c>
      <c r="AK204" s="64" t="e">
        <f t="shared" si="109"/>
        <v>#VALUE!</v>
      </c>
      <c r="AL204" s="64" t="e">
        <f t="shared" si="109"/>
        <v>#VALUE!</v>
      </c>
      <c r="AM204" s="64" t="e">
        <f t="shared" si="109"/>
        <v>#VALUE!</v>
      </c>
      <c r="AN204" s="64" t="e">
        <f t="shared" si="109"/>
        <v>#VALUE!</v>
      </c>
      <c r="AO204" s="64" t="e">
        <f t="shared" si="109"/>
        <v>#VALUE!</v>
      </c>
      <c r="AP204" s="64" t="e">
        <f t="shared" si="109"/>
        <v>#VALUE!</v>
      </c>
      <c r="AQ204" s="64" t="e">
        <f t="shared" si="109"/>
        <v>#VALUE!</v>
      </c>
      <c r="AR204" s="64" t="e">
        <f t="shared" si="109"/>
        <v>#VALUE!</v>
      </c>
      <c r="AS204" s="64" t="e">
        <f t="shared" si="109"/>
        <v>#VALUE!</v>
      </c>
      <c r="AT204" s="64" t="e">
        <f t="shared" si="109"/>
        <v>#VALUE!</v>
      </c>
      <c r="AU204" s="64" t="e">
        <f t="shared" si="109"/>
        <v>#VALUE!</v>
      </c>
      <c r="AV204" s="64" t="e">
        <f t="shared" si="109"/>
        <v>#VALUE!</v>
      </c>
      <c r="AW204" s="64" t="e">
        <f t="shared" si="109"/>
        <v>#VALUE!</v>
      </c>
      <c r="AX204" s="64" t="e">
        <f t="shared" si="109"/>
        <v>#VALUE!</v>
      </c>
      <c r="AY204" s="64" t="e">
        <f t="shared" si="109"/>
        <v>#VALUE!</v>
      </c>
      <c r="AZ204" s="64" t="e">
        <f t="shared" si="109"/>
        <v>#VALUE!</v>
      </c>
      <c r="BA204" s="64" t="e">
        <f t="shared" si="109"/>
        <v>#VALUE!</v>
      </c>
      <c r="BB204" s="64" t="e">
        <f t="shared" si="109"/>
        <v>#VALUE!</v>
      </c>
      <c r="BC204" s="64" t="e">
        <f t="shared" si="109"/>
        <v>#VALUE!</v>
      </c>
      <c r="BD204" s="64" t="e">
        <f t="shared" si="109"/>
        <v>#VALUE!</v>
      </c>
      <c r="BE204" s="64" t="e">
        <f t="shared" si="109"/>
        <v>#VALUE!</v>
      </c>
      <c r="BF204" s="45" t="e">
        <f t="shared" si="98"/>
        <v>#VALUE!</v>
      </c>
      <c r="BG204" s="55"/>
    </row>
    <row r="205" spans="6:59" ht="14.4" hidden="1" customHeight="1" x14ac:dyDescent="0.3">
      <c r="F205" s="92"/>
      <c r="O205" s="287"/>
      <c r="P205" s="288"/>
      <c r="Q205" s="289"/>
      <c r="R205" s="279" t="s">
        <v>140</v>
      </c>
      <c r="S205" s="280"/>
      <c r="T205" s="280"/>
      <c r="U205" s="280"/>
      <c r="V205" s="280"/>
      <c r="W205" s="280"/>
      <c r="X205" s="222"/>
      <c r="Y205" s="222"/>
      <c r="Z205" s="222"/>
      <c r="AA205" s="64" t="e">
        <f t="shared" ref="AA205:BE205" si="110">COUNTIFS($F$12:$F$16,$O$176,AA12:AA33,"U")+COUNTIFS($F$12:$F$16,$O$176,AA12:AA33,"UC")+COUNTIFS($F$12:$F$16,$O$176,AA12:AA33,"NCNS")+COUNTIFS($F$12:$F$16,$O$176,AA12:AA33,"TR-U")+COUNTIFS($F$12:$F$16,$O$176,AA12:AA33,"TR-UC")+COUNTIFS($F$12:$F$16,$O$176,AA12:AA33,"TR-NCNS")</f>
        <v>#VALUE!</v>
      </c>
      <c r="AB205" s="64" t="e">
        <f t="shared" si="110"/>
        <v>#VALUE!</v>
      </c>
      <c r="AC205" s="64" t="e">
        <f t="shared" si="110"/>
        <v>#VALUE!</v>
      </c>
      <c r="AD205" s="64" t="e">
        <f t="shared" si="110"/>
        <v>#VALUE!</v>
      </c>
      <c r="AE205" s="64" t="e">
        <f t="shared" si="110"/>
        <v>#VALUE!</v>
      </c>
      <c r="AF205" s="64" t="e">
        <f t="shared" si="110"/>
        <v>#VALUE!</v>
      </c>
      <c r="AG205" s="64" t="e">
        <f t="shared" si="110"/>
        <v>#VALUE!</v>
      </c>
      <c r="AH205" s="64" t="e">
        <f t="shared" si="110"/>
        <v>#VALUE!</v>
      </c>
      <c r="AI205" s="64" t="e">
        <f t="shared" si="110"/>
        <v>#VALUE!</v>
      </c>
      <c r="AJ205" s="64" t="e">
        <f t="shared" si="110"/>
        <v>#VALUE!</v>
      </c>
      <c r="AK205" s="64" t="e">
        <f t="shared" si="110"/>
        <v>#VALUE!</v>
      </c>
      <c r="AL205" s="64" t="e">
        <f t="shared" si="110"/>
        <v>#VALUE!</v>
      </c>
      <c r="AM205" s="64" t="e">
        <f t="shared" si="110"/>
        <v>#VALUE!</v>
      </c>
      <c r="AN205" s="64" t="e">
        <f t="shared" si="110"/>
        <v>#VALUE!</v>
      </c>
      <c r="AO205" s="64" t="e">
        <f t="shared" si="110"/>
        <v>#VALUE!</v>
      </c>
      <c r="AP205" s="64" t="e">
        <f t="shared" si="110"/>
        <v>#VALUE!</v>
      </c>
      <c r="AQ205" s="64" t="e">
        <f t="shared" si="110"/>
        <v>#VALUE!</v>
      </c>
      <c r="AR205" s="64" t="e">
        <f t="shared" si="110"/>
        <v>#VALUE!</v>
      </c>
      <c r="AS205" s="64" t="e">
        <f t="shared" si="110"/>
        <v>#VALUE!</v>
      </c>
      <c r="AT205" s="64" t="e">
        <f t="shared" si="110"/>
        <v>#VALUE!</v>
      </c>
      <c r="AU205" s="64" t="e">
        <f t="shared" si="110"/>
        <v>#VALUE!</v>
      </c>
      <c r="AV205" s="64" t="e">
        <f t="shared" si="110"/>
        <v>#VALUE!</v>
      </c>
      <c r="AW205" s="64" t="e">
        <f t="shared" si="110"/>
        <v>#VALUE!</v>
      </c>
      <c r="AX205" s="64" t="e">
        <f t="shared" si="110"/>
        <v>#VALUE!</v>
      </c>
      <c r="AY205" s="64" t="e">
        <f t="shared" si="110"/>
        <v>#VALUE!</v>
      </c>
      <c r="AZ205" s="64" t="e">
        <f t="shared" si="110"/>
        <v>#VALUE!</v>
      </c>
      <c r="BA205" s="64" t="e">
        <f t="shared" si="110"/>
        <v>#VALUE!</v>
      </c>
      <c r="BB205" s="64" t="e">
        <f t="shared" si="110"/>
        <v>#VALUE!</v>
      </c>
      <c r="BC205" s="64" t="e">
        <f t="shared" si="110"/>
        <v>#VALUE!</v>
      </c>
      <c r="BD205" s="64" t="e">
        <f t="shared" si="110"/>
        <v>#VALUE!</v>
      </c>
      <c r="BE205" s="64" t="e">
        <f t="shared" si="110"/>
        <v>#VALUE!</v>
      </c>
      <c r="BF205" s="45" t="e">
        <f t="shared" si="98"/>
        <v>#VALUE!</v>
      </c>
      <c r="BG205" s="55"/>
    </row>
    <row r="206" spans="6:59" ht="14.4" hidden="1" customHeight="1" x14ac:dyDescent="0.3">
      <c r="F206" s="92"/>
      <c r="O206" s="287"/>
      <c r="P206" s="288"/>
      <c r="Q206" s="289"/>
      <c r="R206" s="279" t="s">
        <v>143</v>
      </c>
      <c r="S206" s="280"/>
      <c r="T206" s="280"/>
      <c r="U206" s="280"/>
      <c r="V206" s="280"/>
      <c r="W206" s="280"/>
      <c r="X206" s="222"/>
      <c r="Y206" s="222"/>
      <c r="Z206" s="222"/>
      <c r="AA206" s="74" t="e">
        <f t="shared" ref="AA206:BE206" si="111">AA207+(AA208/2)</f>
        <v>#VALUE!</v>
      </c>
      <c r="AB206" s="74" t="e">
        <f t="shared" si="111"/>
        <v>#VALUE!</v>
      </c>
      <c r="AC206" s="74" t="e">
        <f t="shared" si="111"/>
        <v>#VALUE!</v>
      </c>
      <c r="AD206" s="74" t="e">
        <f t="shared" si="111"/>
        <v>#VALUE!</v>
      </c>
      <c r="AE206" s="74" t="e">
        <f t="shared" si="111"/>
        <v>#VALUE!</v>
      </c>
      <c r="AF206" s="74" t="e">
        <f t="shared" si="111"/>
        <v>#VALUE!</v>
      </c>
      <c r="AG206" s="74" t="e">
        <f t="shared" si="111"/>
        <v>#VALUE!</v>
      </c>
      <c r="AH206" s="74" t="e">
        <f t="shared" si="111"/>
        <v>#VALUE!</v>
      </c>
      <c r="AI206" s="74" t="e">
        <f t="shared" si="111"/>
        <v>#VALUE!</v>
      </c>
      <c r="AJ206" s="74" t="e">
        <f t="shared" si="111"/>
        <v>#VALUE!</v>
      </c>
      <c r="AK206" s="74" t="e">
        <f t="shared" si="111"/>
        <v>#VALUE!</v>
      </c>
      <c r="AL206" s="74" t="e">
        <f t="shared" si="111"/>
        <v>#VALUE!</v>
      </c>
      <c r="AM206" s="74" t="e">
        <f t="shared" si="111"/>
        <v>#VALUE!</v>
      </c>
      <c r="AN206" s="74" t="e">
        <f t="shared" si="111"/>
        <v>#VALUE!</v>
      </c>
      <c r="AO206" s="74" t="e">
        <f t="shared" si="111"/>
        <v>#VALUE!</v>
      </c>
      <c r="AP206" s="74" t="e">
        <f t="shared" si="111"/>
        <v>#VALUE!</v>
      </c>
      <c r="AQ206" s="74" t="e">
        <f t="shared" si="111"/>
        <v>#VALUE!</v>
      </c>
      <c r="AR206" s="74" t="e">
        <f t="shared" si="111"/>
        <v>#VALUE!</v>
      </c>
      <c r="AS206" s="74" t="e">
        <f t="shared" si="111"/>
        <v>#VALUE!</v>
      </c>
      <c r="AT206" s="74" t="e">
        <f t="shared" si="111"/>
        <v>#VALUE!</v>
      </c>
      <c r="AU206" s="74" t="e">
        <f t="shared" si="111"/>
        <v>#VALUE!</v>
      </c>
      <c r="AV206" s="74" t="e">
        <f t="shared" si="111"/>
        <v>#VALUE!</v>
      </c>
      <c r="AW206" s="74" t="e">
        <f t="shared" si="111"/>
        <v>#VALUE!</v>
      </c>
      <c r="AX206" s="74" t="e">
        <f t="shared" si="111"/>
        <v>#VALUE!</v>
      </c>
      <c r="AY206" s="74" t="e">
        <f t="shared" si="111"/>
        <v>#VALUE!</v>
      </c>
      <c r="AZ206" s="74" t="e">
        <f t="shared" si="111"/>
        <v>#VALUE!</v>
      </c>
      <c r="BA206" s="74" t="e">
        <f t="shared" si="111"/>
        <v>#VALUE!</v>
      </c>
      <c r="BB206" s="74" t="e">
        <f t="shared" si="111"/>
        <v>#VALUE!</v>
      </c>
      <c r="BC206" s="74" t="e">
        <f t="shared" si="111"/>
        <v>#VALUE!</v>
      </c>
      <c r="BD206" s="74" t="e">
        <f t="shared" si="111"/>
        <v>#VALUE!</v>
      </c>
      <c r="BE206" s="74" t="e">
        <f t="shared" si="111"/>
        <v>#VALUE!</v>
      </c>
      <c r="BF206" s="75" t="e">
        <f t="shared" si="98"/>
        <v>#VALUE!</v>
      </c>
      <c r="BG206" s="55"/>
    </row>
    <row r="207" spans="6:59" ht="14.4" hidden="1" customHeight="1" x14ac:dyDescent="0.3">
      <c r="F207" s="92"/>
      <c r="O207" s="287"/>
      <c r="P207" s="288"/>
      <c r="Q207" s="289"/>
      <c r="R207" s="279" t="s">
        <v>146</v>
      </c>
      <c r="S207" s="280"/>
      <c r="T207" s="280"/>
      <c r="U207" s="280"/>
      <c r="V207" s="280"/>
      <c r="W207" s="280"/>
      <c r="X207" s="222"/>
      <c r="Y207" s="222"/>
      <c r="Z207" s="222"/>
      <c r="AA207" s="64" t="e">
        <f t="shared" ref="AA207:BE207" si="112">COUNTIFS($F$12:$F$16,$O$176,$L$12:$L$16,"FT",AA$12:AA$33,"U")+COUNTIFS($F$12:$F$16,$O$176,$L$12:$L$16,"FT",AA$12:AA$33,"UC")+COUNTIFS($F$12:$F$16,$O$176,$L$12:$L$16,"FT",AA$12:AA$33,"NCNS")+COUNTIFS($F$12:$F$16,$O$176,$L$12:$L$16,"FT",AA$12:AA$33,"TR-U")+COUNTIFS($F$12:$F$16,$O$176,$L$12:$L$16,"FT",AA$12:AA$33,"TR-UC")+COUNTIFS($F$12:$F$16,$O$176,$L$12:$L$16,"FT",AA$12:AA$33,"TR-NCNS")</f>
        <v>#VALUE!</v>
      </c>
      <c r="AB207" s="64" t="e">
        <f t="shared" si="112"/>
        <v>#VALUE!</v>
      </c>
      <c r="AC207" s="64" t="e">
        <f t="shared" si="112"/>
        <v>#VALUE!</v>
      </c>
      <c r="AD207" s="64" t="e">
        <f t="shared" si="112"/>
        <v>#VALUE!</v>
      </c>
      <c r="AE207" s="64" t="e">
        <f t="shared" si="112"/>
        <v>#VALUE!</v>
      </c>
      <c r="AF207" s="64" t="e">
        <f t="shared" si="112"/>
        <v>#VALUE!</v>
      </c>
      <c r="AG207" s="64" t="e">
        <f t="shared" si="112"/>
        <v>#VALUE!</v>
      </c>
      <c r="AH207" s="64" t="e">
        <f t="shared" si="112"/>
        <v>#VALUE!</v>
      </c>
      <c r="AI207" s="64" t="e">
        <f t="shared" si="112"/>
        <v>#VALUE!</v>
      </c>
      <c r="AJ207" s="64" t="e">
        <f t="shared" si="112"/>
        <v>#VALUE!</v>
      </c>
      <c r="AK207" s="64" t="e">
        <f t="shared" si="112"/>
        <v>#VALUE!</v>
      </c>
      <c r="AL207" s="64" t="e">
        <f t="shared" si="112"/>
        <v>#VALUE!</v>
      </c>
      <c r="AM207" s="64" t="e">
        <f t="shared" si="112"/>
        <v>#VALUE!</v>
      </c>
      <c r="AN207" s="64" t="e">
        <f t="shared" si="112"/>
        <v>#VALUE!</v>
      </c>
      <c r="AO207" s="64" t="e">
        <f t="shared" si="112"/>
        <v>#VALUE!</v>
      </c>
      <c r="AP207" s="64" t="e">
        <f t="shared" si="112"/>
        <v>#VALUE!</v>
      </c>
      <c r="AQ207" s="64" t="e">
        <f t="shared" si="112"/>
        <v>#VALUE!</v>
      </c>
      <c r="AR207" s="64" t="e">
        <f t="shared" si="112"/>
        <v>#VALUE!</v>
      </c>
      <c r="AS207" s="64" t="e">
        <f t="shared" si="112"/>
        <v>#VALUE!</v>
      </c>
      <c r="AT207" s="64" t="e">
        <f t="shared" si="112"/>
        <v>#VALUE!</v>
      </c>
      <c r="AU207" s="64" t="e">
        <f t="shared" si="112"/>
        <v>#VALUE!</v>
      </c>
      <c r="AV207" s="64" t="e">
        <f t="shared" si="112"/>
        <v>#VALUE!</v>
      </c>
      <c r="AW207" s="64" t="e">
        <f t="shared" si="112"/>
        <v>#VALUE!</v>
      </c>
      <c r="AX207" s="64" t="e">
        <f t="shared" si="112"/>
        <v>#VALUE!</v>
      </c>
      <c r="AY207" s="64" t="e">
        <f t="shared" si="112"/>
        <v>#VALUE!</v>
      </c>
      <c r="AZ207" s="64" t="e">
        <f t="shared" si="112"/>
        <v>#VALUE!</v>
      </c>
      <c r="BA207" s="64" t="e">
        <f t="shared" si="112"/>
        <v>#VALUE!</v>
      </c>
      <c r="BB207" s="64" t="e">
        <f t="shared" si="112"/>
        <v>#VALUE!</v>
      </c>
      <c r="BC207" s="64" t="e">
        <f t="shared" si="112"/>
        <v>#VALUE!</v>
      </c>
      <c r="BD207" s="64" t="e">
        <f t="shared" si="112"/>
        <v>#VALUE!</v>
      </c>
      <c r="BE207" s="64" t="e">
        <f t="shared" si="112"/>
        <v>#VALUE!</v>
      </c>
      <c r="BF207" s="45" t="e">
        <f t="shared" si="98"/>
        <v>#VALUE!</v>
      </c>
      <c r="BG207" s="55"/>
    </row>
    <row r="208" spans="6:59" ht="14.4" hidden="1" customHeight="1" x14ac:dyDescent="0.3">
      <c r="F208" s="92"/>
      <c r="O208" s="287"/>
      <c r="P208" s="288"/>
      <c r="Q208" s="289"/>
      <c r="R208" s="279" t="s">
        <v>150</v>
      </c>
      <c r="S208" s="280"/>
      <c r="T208" s="280"/>
      <c r="U208" s="280"/>
      <c r="V208" s="280"/>
      <c r="W208" s="280"/>
      <c r="X208" s="222"/>
      <c r="Y208" s="222"/>
      <c r="Z208" s="222"/>
      <c r="AA208" s="64" t="e">
        <f t="shared" ref="AA208:BE208" si="113">COUNTIFS($F$12:$F$16,$O$176,$L$12:$L$16,"HT",AA$12:AA$33,"U")+COUNTIFS($F$12:$F$16,$O$176,$L$12:$L$16,"HT",AA$12:AA$33,"UC")+COUNTIFS($F$12:$F$16,$O$176,$L$12:$L$16,"HT",AA$12:AA$33,"NCNS")+COUNTIFS($F$12:$F$16,$O$176,$L$12:$L$16,"HT",AA$12:AA$33,"TR-U")+COUNTIFS($F$12:$F$16,$O$176,$L$12:$L$16,"HT",AA$12:AA$33,"TR-UC")+COUNTIFS($F$12:$F$16,$O$176,$L$12:$L$16,"HT",AA$12:AA$33,"TR-NCNS")</f>
        <v>#VALUE!</v>
      </c>
      <c r="AB208" s="64" t="e">
        <f t="shared" si="113"/>
        <v>#VALUE!</v>
      </c>
      <c r="AC208" s="64" t="e">
        <f t="shared" si="113"/>
        <v>#VALUE!</v>
      </c>
      <c r="AD208" s="64" t="e">
        <f t="shared" si="113"/>
        <v>#VALUE!</v>
      </c>
      <c r="AE208" s="64" t="e">
        <f t="shared" si="113"/>
        <v>#VALUE!</v>
      </c>
      <c r="AF208" s="64" t="e">
        <f t="shared" si="113"/>
        <v>#VALUE!</v>
      </c>
      <c r="AG208" s="64" t="e">
        <f t="shared" si="113"/>
        <v>#VALUE!</v>
      </c>
      <c r="AH208" s="64" t="e">
        <f t="shared" si="113"/>
        <v>#VALUE!</v>
      </c>
      <c r="AI208" s="64" t="e">
        <f t="shared" si="113"/>
        <v>#VALUE!</v>
      </c>
      <c r="AJ208" s="64" t="e">
        <f t="shared" si="113"/>
        <v>#VALUE!</v>
      </c>
      <c r="AK208" s="64" t="e">
        <f t="shared" si="113"/>
        <v>#VALUE!</v>
      </c>
      <c r="AL208" s="64" t="e">
        <f t="shared" si="113"/>
        <v>#VALUE!</v>
      </c>
      <c r="AM208" s="64" t="e">
        <f t="shared" si="113"/>
        <v>#VALUE!</v>
      </c>
      <c r="AN208" s="64" t="e">
        <f t="shared" si="113"/>
        <v>#VALUE!</v>
      </c>
      <c r="AO208" s="64" t="e">
        <f t="shared" si="113"/>
        <v>#VALUE!</v>
      </c>
      <c r="AP208" s="64" t="e">
        <f t="shared" si="113"/>
        <v>#VALUE!</v>
      </c>
      <c r="AQ208" s="64" t="e">
        <f t="shared" si="113"/>
        <v>#VALUE!</v>
      </c>
      <c r="AR208" s="64" t="e">
        <f t="shared" si="113"/>
        <v>#VALUE!</v>
      </c>
      <c r="AS208" s="64" t="e">
        <f t="shared" si="113"/>
        <v>#VALUE!</v>
      </c>
      <c r="AT208" s="64" t="e">
        <f t="shared" si="113"/>
        <v>#VALUE!</v>
      </c>
      <c r="AU208" s="64" t="e">
        <f t="shared" si="113"/>
        <v>#VALUE!</v>
      </c>
      <c r="AV208" s="64" t="e">
        <f t="shared" si="113"/>
        <v>#VALUE!</v>
      </c>
      <c r="AW208" s="64" t="e">
        <f t="shared" si="113"/>
        <v>#VALUE!</v>
      </c>
      <c r="AX208" s="64" t="e">
        <f t="shared" si="113"/>
        <v>#VALUE!</v>
      </c>
      <c r="AY208" s="64" t="e">
        <f t="shared" si="113"/>
        <v>#VALUE!</v>
      </c>
      <c r="AZ208" s="64" t="e">
        <f t="shared" si="113"/>
        <v>#VALUE!</v>
      </c>
      <c r="BA208" s="64" t="e">
        <f t="shared" si="113"/>
        <v>#VALUE!</v>
      </c>
      <c r="BB208" s="64" t="e">
        <f t="shared" si="113"/>
        <v>#VALUE!</v>
      </c>
      <c r="BC208" s="64" t="e">
        <f t="shared" si="113"/>
        <v>#VALUE!</v>
      </c>
      <c r="BD208" s="64" t="e">
        <f t="shared" si="113"/>
        <v>#VALUE!</v>
      </c>
      <c r="BE208" s="64" t="e">
        <f t="shared" si="113"/>
        <v>#VALUE!</v>
      </c>
      <c r="BF208" s="45" t="e">
        <f t="shared" si="98"/>
        <v>#VALUE!</v>
      </c>
      <c r="BG208" s="55"/>
    </row>
    <row r="209" spans="6:59" ht="14.4" hidden="1" customHeight="1" x14ac:dyDescent="0.3">
      <c r="F209" s="92"/>
      <c r="O209" s="287"/>
      <c r="P209" s="288"/>
      <c r="Q209" s="289"/>
      <c r="R209" s="279" t="s">
        <v>153</v>
      </c>
      <c r="S209" s="280"/>
      <c r="T209" s="280"/>
      <c r="U209" s="280"/>
      <c r="V209" s="280"/>
      <c r="W209" s="280"/>
      <c r="X209" s="222"/>
      <c r="Y209" s="222"/>
      <c r="Z209" s="222"/>
      <c r="AA209" s="64" t="e">
        <f t="shared" ref="AA209:BE209" si="114">COUNTIFS($F$12:$F$16,$O$176,AA12:AA33,"S")+COUNTIFS($F$12:$F$16,$O$176,AA12:AA33,"TR-S")</f>
        <v>#VALUE!</v>
      </c>
      <c r="AB209" s="64" t="e">
        <f t="shared" si="114"/>
        <v>#VALUE!</v>
      </c>
      <c r="AC209" s="64" t="e">
        <f t="shared" si="114"/>
        <v>#VALUE!</v>
      </c>
      <c r="AD209" s="64" t="e">
        <f t="shared" si="114"/>
        <v>#VALUE!</v>
      </c>
      <c r="AE209" s="64" t="e">
        <f t="shared" si="114"/>
        <v>#VALUE!</v>
      </c>
      <c r="AF209" s="64" t="e">
        <f t="shared" si="114"/>
        <v>#VALUE!</v>
      </c>
      <c r="AG209" s="64" t="e">
        <f t="shared" si="114"/>
        <v>#VALUE!</v>
      </c>
      <c r="AH209" s="64" t="e">
        <f t="shared" si="114"/>
        <v>#VALUE!</v>
      </c>
      <c r="AI209" s="64" t="e">
        <f t="shared" si="114"/>
        <v>#VALUE!</v>
      </c>
      <c r="AJ209" s="64" t="e">
        <f t="shared" si="114"/>
        <v>#VALUE!</v>
      </c>
      <c r="AK209" s="64" t="e">
        <f t="shared" si="114"/>
        <v>#VALUE!</v>
      </c>
      <c r="AL209" s="64" t="e">
        <f t="shared" si="114"/>
        <v>#VALUE!</v>
      </c>
      <c r="AM209" s="64" t="e">
        <f t="shared" si="114"/>
        <v>#VALUE!</v>
      </c>
      <c r="AN209" s="64" t="e">
        <f t="shared" si="114"/>
        <v>#VALUE!</v>
      </c>
      <c r="AO209" s="64" t="e">
        <f t="shared" si="114"/>
        <v>#VALUE!</v>
      </c>
      <c r="AP209" s="64" t="e">
        <f t="shared" si="114"/>
        <v>#VALUE!</v>
      </c>
      <c r="AQ209" s="64" t="e">
        <f t="shared" si="114"/>
        <v>#VALUE!</v>
      </c>
      <c r="AR209" s="64" t="e">
        <f t="shared" si="114"/>
        <v>#VALUE!</v>
      </c>
      <c r="AS209" s="64" t="e">
        <f t="shared" si="114"/>
        <v>#VALUE!</v>
      </c>
      <c r="AT209" s="64" t="e">
        <f t="shared" si="114"/>
        <v>#VALUE!</v>
      </c>
      <c r="AU209" s="64" t="e">
        <f t="shared" si="114"/>
        <v>#VALUE!</v>
      </c>
      <c r="AV209" s="64" t="e">
        <f t="shared" si="114"/>
        <v>#VALUE!</v>
      </c>
      <c r="AW209" s="64" t="e">
        <f t="shared" si="114"/>
        <v>#VALUE!</v>
      </c>
      <c r="AX209" s="64" t="e">
        <f t="shared" si="114"/>
        <v>#VALUE!</v>
      </c>
      <c r="AY209" s="64" t="e">
        <f t="shared" si="114"/>
        <v>#VALUE!</v>
      </c>
      <c r="AZ209" s="64" t="e">
        <f t="shared" si="114"/>
        <v>#VALUE!</v>
      </c>
      <c r="BA209" s="64" t="e">
        <f t="shared" si="114"/>
        <v>#VALUE!</v>
      </c>
      <c r="BB209" s="64" t="e">
        <f t="shared" si="114"/>
        <v>#VALUE!</v>
      </c>
      <c r="BC209" s="64" t="e">
        <f t="shared" si="114"/>
        <v>#VALUE!</v>
      </c>
      <c r="BD209" s="64" t="e">
        <f t="shared" si="114"/>
        <v>#VALUE!</v>
      </c>
      <c r="BE209" s="64" t="e">
        <f t="shared" si="114"/>
        <v>#VALUE!</v>
      </c>
      <c r="BF209" s="45" t="e">
        <f t="shared" ref="BF209:BF215" si="115">MAX(AA209:BE209)</f>
        <v>#VALUE!</v>
      </c>
      <c r="BG209" s="55"/>
    </row>
    <row r="210" spans="6:59" ht="14.4" hidden="1" customHeight="1" x14ac:dyDescent="0.3">
      <c r="F210" s="92"/>
      <c r="O210" s="287"/>
      <c r="P210" s="288"/>
      <c r="Q210" s="289"/>
      <c r="R210" s="279" t="s">
        <v>157</v>
      </c>
      <c r="S210" s="280"/>
      <c r="T210" s="280"/>
      <c r="U210" s="280"/>
      <c r="V210" s="280"/>
      <c r="W210" s="280"/>
      <c r="X210" s="222"/>
      <c r="Y210" s="222"/>
      <c r="Z210" s="222"/>
      <c r="AA210" s="74" t="e">
        <f t="shared" ref="AA210:BE210" si="116">AA211+(AA212/2)</f>
        <v>#VALUE!</v>
      </c>
      <c r="AB210" s="74" t="e">
        <f t="shared" si="116"/>
        <v>#VALUE!</v>
      </c>
      <c r="AC210" s="74" t="e">
        <f t="shared" si="116"/>
        <v>#VALUE!</v>
      </c>
      <c r="AD210" s="74" t="e">
        <f t="shared" si="116"/>
        <v>#VALUE!</v>
      </c>
      <c r="AE210" s="74" t="e">
        <f t="shared" si="116"/>
        <v>#VALUE!</v>
      </c>
      <c r="AF210" s="74" t="e">
        <f t="shared" si="116"/>
        <v>#VALUE!</v>
      </c>
      <c r="AG210" s="74" t="e">
        <f t="shared" si="116"/>
        <v>#VALUE!</v>
      </c>
      <c r="AH210" s="74" t="e">
        <f t="shared" si="116"/>
        <v>#VALUE!</v>
      </c>
      <c r="AI210" s="74" t="e">
        <f t="shared" si="116"/>
        <v>#VALUE!</v>
      </c>
      <c r="AJ210" s="74" t="e">
        <f t="shared" si="116"/>
        <v>#VALUE!</v>
      </c>
      <c r="AK210" s="74" t="e">
        <f t="shared" si="116"/>
        <v>#VALUE!</v>
      </c>
      <c r="AL210" s="74" t="e">
        <f t="shared" si="116"/>
        <v>#VALUE!</v>
      </c>
      <c r="AM210" s="74" t="e">
        <f t="shared" si="116"/>
        <v>#VALUE!</v>
      </c>
      <c r="AN210" s="74" t="e">
        <f t="shared" si="116"/>
        <v>#VALUE!</v>
      </c>
      <c r="AO210" s="74" t="e">
        <f t="shared" si="116"/>
        <v>#VALUE!</v>
      </c>
      <c r="AP210" s="74" t="e">
        <f t="shared" si="116"/>
        <v>#VALUE!</v>
      </c>
      <c r="AQ210" s="74" t="e">
        <f t="shared" si="116"/>
        <v>#VALUE!</v>
      </c>
      <c r="AR210" s="74" t="e">
        <f t="shared" si="116"/>
        <v>#VALUE!</v>
      </c>
      <c r="AS210" s="74" t="e">
        <f t="shared" si="116"/>
        <v>#VALUE!</v>
      </c>
      <c r="AT210" s="74" t="e">
        <f t="shared" si="116"/>
        <v>#VALUE!</v>
      </c>
      <c r="AU210" s="74" t="e">
        <f t="shared" si="116"/>
        <v>#VALUE!</v>
      </c>
      <c r="AV210" s="74" t="e">
        <f t="shared" si="116"/>
        <v>#VALUE!</v>
      </c>
      <c r="AW210" s="74" t="e">
        <f t="shared" si="116"/>
        <v>#VALUE!</v>
      </c>
      <c r="AX210" s="74" t="e">
        <f t="shared" si="116"/>
        <v>#VALUE!</v>
      </c>
      <c r="AY210" s="74" t="e">
        <f t="shared" si="116"/>
        <v>#VALUE!</v>
      </c>
      <c r="AZ210" s="74" t="e">
        <f t="shared" si="116"/>
        <v>#VALUE!</v>
      </c>
      <c r="BA210" s="74" t="e">
        <f t="shared" si="116"/>
        <v>#VALUE!</v>
      </c>
      <c r="BB210" s="74" t="e">
        <f t="shared" si="116"/>
        <v>#VALUE!</v>
      </c>
      <c r="BC210" s="74" t="e">
        <f t="shared" si="116"/>
        <v>#VALUE!</v>
      </c>
      <c r="BD210" s="74" t="e">
        <f t="shared" si="116"/>
        <v>#VALUE!</v>
      </c>
      <c r="BE210" s="74" t="e">
        <f t="shared" si="116"/>
        <v>#VALUE!</v>
      </c>
      <c r="BF210" s="75" t="e">
        <f t="shared" si="115"/>
        <v>#VALUE!</v>
      </c>
      <c r="BG210" s="55"/>
    </row>
    <row r="211" spans="6:59" ht="14.4" hidden="1" customHeight="1" x14ac:dyDescent="0.3">
      <c r="F211" s="92"/>
      <c r="O211" s="287"/>
      <c r="P211" s="288"/>
      <c r="Q211" s="289"/>
      <c r="R211" s="279" t="s">
        <v>160</v>
      </c>
      <c r="S211" s="280"/>
      <c r="T211" s="280"/>
      <c r="U211" s="280"/>
      <c r="V211" s="280"/>
      <c r="W211" s="280"/>
      <c r="X211" s="222"/>
      <c r="Y211" s="222"/>
      <c r="Z211" s="222"/>
      <c r="AA211" s="64" t="e">
        <f t="shared" ref="AA211:BE211" si="117">COUNTIFS($F$12:$F$16,$O$176,$L$12:$L$16,"FT",AA$12:AA$33,"S")+COUNTIFS($F$12:$F$16,$O$176,$L$12:$L$16,"FT",AA$12:AA$33,"TR-S")</f>
        <v>#VALUE!</v>
      </c>
      <c r="AB211" s="64" t="e">
        <f t="shared" si="117"/>
        <v>#VALUE!</v>
      </c>
      <c r="AC211" s="64" t="e">
        <f t="shared" si="117"/>
        <v>#VALUE!</v>
      </c>
      <c r="AD211" s="64" t="e">
        <f t="shared" si="117"/>
        <v>#VALUE!</v>
      </c>
      <c r="AE211" s="64" t="e">
        <f t="shared" si="117"/>
        <v>#VALUE!</v>
      </c>
      <c r="AF211" s="64" t="e">
        <f t="shared" si="117"/>
        <v>#VALUE!</v>
      </c>
      <c r="AG211" s="64" t="e">
        <f t="shared" si="117"/>
        <v>#VALUE!</v>
      </c>
      <c r="AH211" s="64" t="e">
        <f t="shared" si="117"/>
        <v>#VALUE!</v>
      </c>
      <c r="AI211" s="64" t="e">
        <f t="shared" si="117"/>
        <v>#VALUE!</v>
      </c>
      <c r="AJ211" s="64" t="e">
        <f t="shared" si="117"/>
        <v>#VALUE!</v>
      </c>
      <c r="AK211" s="64" t="e">
        <f t="shared" si="117"/>
        <v>#VALUE!</v>
      </c>
      <c r="AL211" s="64" t="e">
        <f t="shared" si="117"/>
        <v>#VALUE!</v>
      </c>
      <c r="AM211" s="64" t="e">
        <f t="shared" si="117"/>
        <v>#VALUE!</v>
      </c>
      <c r="AN211" s="64" t="e">
        <f t="shared" si="117"/>
        <v>#VALUE!</v>
      </c>
      <c r="AO211" s="64" t="e">
        <f t="shared" si="117"/>
        <v>#VALUE!</v>
      </c>
      <c r="AP211" s="64" t="e">
        <f t="shared" si="117"/>
        <v>#VALUE!</v>
      </c>
      <c r="AQ211" s="64" t="e">
        <f t="shared" si="117"/>
        <v>#VALUE!</v>
      </c>
      <c r="AR211" s="64" t="e">
        <f t="shared" si="117"/>
        <v>#VALUE!</v>
      </c>
      <c r="AS211" s="64" t="e">
        <f t="shared" si="117"/>
        <v>#VALUE!</v>
      </c>
      <c r="AT211" s="64" t="e">
        <f t="shared" si="117"/>
        <v>#VALUE!</v>
      </c>
      <c r="AU211" s="64" t="e">
        <f t="shared" si="117"/>
        <v>#VALUE!</v>
      </c>
      <c r="AV211" s="64" t="e">
        <f t="shared" si="117"/>
        <v>#VALUE!</v>
      </c>
      <c r="AW211" s="64" t="e">
        <f t="shared" si="117"/>
        <v>#VALUE!</v>
      </c>
      <c r="AX211" s="64" t="e">
        <f t="shared" si="117"/>
        <v>#VALUE!</v>
      </c>
      <c r="AY211" s="64" t="e">
        <f t="shared" si="117"/>
        <v>#VALUE!</v>
      </c>
      <c r="AZ211" s="64" t="e">
        <f t="shared" si="117"/>
        <v>#VALUE!</v>
      </c>
      <c r="BA211" s="64" t="e">
        <f t="shared" si="117"/>
        <v>#VALUE!</v>
      </c>
      <c r="BB211" s="64" t="e">
        <f t="shared" si="117"/>
        <v>#VALUE!</v>
      </c>
      <c r="BC211" s="64" t="e">
        <f t="shared" si="117"/>
        <v>#VALUE!</v>
      </c>
      <c r="BD211" s="64" t="e">
        <f t="shared" si="117"/>
        <v>#VALUE!</v>
      </c>
      <c r="BE211" s="64" t="e">
        <f t="shared" si="117"/>
        <v>#VALUE!</v>
      </c>
      <c r="BF211" s="45" t="e">
        <f t="shared" si="115"/>
        <v>#VALUE!</v>
      </c>
      <c r="BG211" s="55"/>
    </row>
    <row r="212" spans="6:59" ht="14.4" hidden="1" customHeight="1" x14ac:dyDescent="0.3">
      <c r="O212" s="287"/>
      <c r="P212" s="288"/>
      <c r="Q212" s="289"/>
      <c r="R212" s="279" t="s">
        <v>163</v>
      </c>
      <c r="S212" s="280"/>
      <c r="T212" s="280"/>
      <c r="U212" s="280"/>
      <c r="V212" s="280"/>
      <c r="W212" s="280"/>
      <c r="X212" s="222"/>
      <c r="Y212" s="222"/>
      <c r="Z212" s="222"/>
      <c r="AA212" s="64" t="e">
        <f t="shared" ref="AA212:BE212" si="118">COUNTIFS($F$12:$F$16,$O$176,$L$12:$L$16,"HT",AA$12:AA$33,"S")+COUNTIFS($F$12:$F$16,$O$176,$L$12:$L$16,"HT",AA$12:AA$33,"TR-S")</f>
        <v>#VALUE!</v>
      </c>
      <c r="AB212" s="64" t="e">
        <f t="shared" si="118"/>
        <v>#VALUE!</v>
      </c>
      <c r="AC212" s="64" t="e">
        <f t="shared" si="118"/>
        <v>#VALUE!</v>
      </c>
      <c r="AD212" s="64" t="e">
        <f t="shared" si="118"/>
        <v>#VALUE!</v>
      </c>
      <c r="AE212" s="64" t="e">
        <f t="shared" si="118"/>
        <v>#VALUE!</v>
      </c>
      <c r="AF212" s="64" t="e">
        <f t="shared" si="118"/>
        <v>#VALUE!</v>
      </c>
      <c r="AG212" s="64" t="e">
        <f t="shared" si="118"/>
        <v>#VALUE!</v>
      </c>
      <c r="AH212" s="64" t="e">
        <f t="shared" si="118"/>
        <v>#VALUE!</v>
      </c>
      <c r="AI212" s="64" t="e">
        <f t="shared" si="118"/>
        <v>#VALUE!</v>
      </c>
      <c r="AJ212" s="64" t="e">
        <f t="shared" si="118"/>
        <v>#VALUE!</v>
      </c>
      <c r="AK212" s="64" t="e">
        <f t="shared" si="118"/>
        <v>#VALUE!</v>
      </c>
      <c r="AL212" s="64" t="e">
        <f t="shared" si="118"/>
        <v>#VALUE!</v>
      </c>
      <c r="AM212" s="64" t="e">
        <f t="shared" si="118"/>
        <v>#VALUE!</v>
      </c>
      <c r="AN212" s="64" t="e">
        <f t="shared" si="118"/>
        <v>#VALUE!</v>
      </c>
      <c r="AO212" s="64" t="e">
        <f t="shared" si="118"/>
        <v>#VALUE!</v>
      </c>
      <c r="AP212" s="64" t="e">
        <f t="shared" si="118"/>
        <v>#VALUE!</v>
      </c>
      <c r="AQ212" s="64" t="e">
        <f t="shared" si="118"/>
        <v>#VALUE!</v>
      </c>
      <c r="AR212" s="64" t="e">
        <f t="shared" si="118"/>
        <v>#VALUE!</v>
      </c>
      <c r="AS212" s="64" t="e">
        <f t="shared" si="118"/>
        <v>#VALUE!</v>
      </c>
      <c r="AT212" s="64" t="e">
        <f t="shared" si="118"/>
        <v>#VALUE!</v>
      </c>
      <c r="AU212" s="64" t="e">
        <f t="shared" si="118"/>
        <v>#VALUE!</v>
      </c>
      <c r="AV212" s="64" t="e">
        <f t="shared" si="118"/>
        <v>#VALUE!</v>
      </c>
      <c r="AW212" s="64" t="e">
        <f t="shared" si="118"/>
        <v>#VALUE!</v>
      </c>
      <c r="AX212" s="64" t="e">
        <f t="shared" si="118"/>
        <v>#VALUE!</v>
      </c>
      <c r="AY212" s="64" t="e">
        <f t="shared" si="118"/>
        <v>#VALUE!</v>
      </c>
      <c r="AZ212" s="64" t="e">
        <f t="shared" si="118"/>
        <v>#VALUE!</v>
      </c>
      <c r="BA212" s="64" t="e">
        <f t="shared" si="118"/>
        <v>#VALUE!</v>
      </c>
      <c r="BB212" s="64" t="e">
        <f t="shared" si="118"/>
        <v>#VALUE!</v>
      </c>
      <c r="BC212" s="64" t="e">
        <f t="shared" si="118"/>
        <v>#VALUE!</v>
      </c>
      <c r="BD212" s="64" t="e">
        <f t="shared" si="118"/>
        <v>#VALUE!</v>
      </c>
      <c r="BE212" s="64" t="e">
        <f t="shared" si="118"/>
        <v>#VALUE!</v>
      </c>
      <c r="BF212" s="45" t="e">
        <f t="shared" si="115"/>
        <v>#VALUE!</v>
      </c>
      <c r="BG212" s="55"/>
    </row>
    <row r="213" spans="6:59" ht="14.4" hidden="1" customHeight="1" x14ac:dyDescent="0.3">
      <c r="O213" s="287"/>
      <c r="P213" s="288"/>
      <c r="Q213" s="289"/>
      <c r="R213" s="279" t="s">
        <v>166</v>
      </c>
      <c r="S213" s="280"/>
      <c r="T213" s="280"/>
      <c r="U213" s="280"/>
      <c r="V213" s="280"/>
      <c r="W213" s="280"/>
      <c r="X213" s="222"/>
      <c r="Y213" s="222"/>
      <c r="Z213" s="222"/>
      <c r="AA213" s="64" t="e">
        <f t="shared" ref="AA213:BE213" si="119">COUNTIFS($F$12:$F$16,$O$176,AA$12:AA$33,"TD")+COUNTIFS($F$12:$F$16,$O$176,AA$12:AA$33,"PR")</f>
        <v>#VALUE!</v>
      </c>
      <c r="AB213" s="64" t="e">
        <f t="shared" si="119"/>
        <v>#VALUE!</v>
      </c>
      <c r="AC213" s="64" t="e">
        <f t="shared" si="119"/>
        <v>#VALUE!</v>
      </c>
      <c r="AD213" s="64" t="e">
        <f t="shared" si="119"/>
        <v>#VALUE!</v>
      </c>
      <c r="AE213" s="64" t="e">
        <f t="shared" si="119"/>
        <v>#VALUE!</v>
      </c>
      <c r="AF213" s="64" t="e">
        <f t="shared" si="119"/>
        <v>#VALUE!</v>
      </c>
      <c r="AG213" s="64" t="e">
        <f t="shared" si="119"/>
        <v>#VALUE!</v>
      </c>
      <c r="AH213" s="64" t="e">
        <f t="shared" si="119"/>
        <v>#VALUE!</v>
      </c>
      <c r="AI213" s="64" t="e">
        <f t="shared" si="119"/>
        <v>#VALUE!</v>
      </c>
      <c r="AJ213" s="64" t="e">
        <f t="shared" si="119"/>
        <v>#VALUE!</v>
      </c>
      <c r="AK213" s="64" t="e">
        <f t="shared" si="119"/>
        <v>#VALUE!</v>
      </c>
      <c r="AL213" s="64" t="e">
        <f t="shared" si="119"/>
        <v>#VALUE!</v>
      </c>
      <c r="AM213" s="64" t="e">
        <f t="shared" si="119"/>
        <v>#VALUE!</v>
      </c>
      <c r="AN213" s="64" t="e">
        <f t="shared" si="119"/>
        <v>#VALUE!</v>
      </c>
      <c r="AO213" s="64" t="e">
        <f t="shared" si="119"/>
        <v>#VALUE!</v>
      </c>
      <c r="AP213" s="64" t="e">
        <f t="shared" si="119"/>
        <v>#VALUE!</v>
      </c>
      <c r="AQ213" s="64" t="e">
        <f t="shared" si="119"/>
        <v>#VALUE!</v>
      </c>
      <c r="AR213" s="64" t="e">
        <f t="shared" si="119"/>
        <v>#VALUE!</v>
      </c>
      <c r="AS213" s="64" t="e">
        <f t="shared" si="119"/>
        <v>#VALUE!</v>
      </c>
      <c r="AT213" s="64" t="e">
        <f t="shared" si="119"/>
        <v>#VALUE!</v>
      </c>
      <c r="AU213" s="64" t="e">
        <f t="shared" si="119"/>
        <v>#VALUE!</v>
      </c>
      <c r="AV213" s="64" t="e">
        <f t="shared" si="119"/>
        <v>#VALUE!</v>
      </c>
      <c r="AW213" s="64" t="e">
        <f t="shared" si="119"/>
        <v>#VALUE!</v>
      </c>
      <c r="AX213" s="64" t="e">
        <f t="shared" si="119"/>
        <v>#VALUE!</v>
      </c>
      <c r="AY213" s="64" t="e">
        <f t="shared" si="119"/>
        <v>#VALUE!</v>
      </c>
      <c r="AZ213" s="64" t="e">
        <f t="shared" si="119"/>
        <v>#VALUE!</v>
      </c>
      <c r="BA213" s="64" t="e">
        <f t="shared" si="119"/>
        <v>#VALUE!</v>
      </c>
      <c r="BB213" s="64" t="e">
        <f t="shared" si="119"/>
        <v>#VALUE!</v>
      </c>
      <c r="BC213" s="64" t="e">
        <f t="shared" si="119"/>
        <v>#VALUE!</v>
      </c>
      <c r="BD213" s="64" t="e">
        <f t="shared" si="119"/>
        <v>#VALUE!</v>
      </c>
      <c r="BE213" s="64" t="e">
        <f t="shared" si="119"/>
        <v>#VALUE!</v>
      </c>
      <c r="BF213" s="45" t="e">
        <f t="shared" si="115"/>
        <v>#VALUE!</v>
      </c>
      <c r="BG213" s="55"/>
    </row>
    <row r="214" spans="6:59" ht="14.4" hidden="1" customHeight="1" x14ac:dyDescent="0.3">
      <c r="O214" s="287"/>
      <c r="P214" s="288"/>
      <c r="Q214" s="289"/>
      <c r="R214" s="279" t="s">
        <v>169</v>
      </c>
      <c r="S214" s="280"/>
      <c r="T214" s="280"/>
      <c r="U214" s="280"/>
      <c r="V214" s="280"/>
      <c r="W214" s="280"/>
      <c r="X214" s="222"/>
      <c r="Y214" s="222"/>
      <c r="Z214" s="222"/>
      <c r="AA214" s="64" t="e">
        <f t="shared" ref="AA214:BE214" si="120">COUNTIFS($F$12:$F$16,$O$176,AA$12:AA$33,"RS")</f>
        <v>#VALUE!</v>
      </c>
      <c r="AB214" s="64" t="e">
        <f t="shared" si="120"/>
        <v>#VALUE!</v>
      </c>
      <c r="AC214" s="64" t="e">
        <f t="shared" si="120"/>
        <v>#VALUE!</v>
      </c>
      <c r="AD214" s="64" t="e">
        <f t="shared" si="120"/>
        <v>#VALUE!</v>
      </c>
      <c r="AE214" s="64" t="e">
        <f t="shared" si="120"/>
        <v>#VALUE!</v>
      </c>
      <c r="AF214" s="64" t="e">
        <f t="shared" si="120"/>
        <v>#VALUE!</v>
      </c>
      <c r="AG214" s="64" t="e">
        <f t="shared" si="120"/>
        <v>#VALUE!</v>
      </c>
      <c r="AH214" s="64" t="e">
        <f t="shared" si="120"/>
        <v>#VALUE!</v>
      </c>
      <c r="AI214" s="64" t="e">
        <f t="shared" si="120"/>
        <v>#VALUE!</v>
      </c>
      <c r="AJ214" s="64" t="e">
        <f t="shared" si="120"/>
        <v>#VALUE!</v>
      </c>
      <c r="AK214" s="64" t="e">
        <f t="shared" si="120"/>
        <v>#VALUE!</v>
      </c>
      <c r="AL214" s="64" t="e">
        <f t="shared" si="120"/>
        <v>#VALUE!</v>
      </c>
      <c r="AM214" s="64" t="e">
        <f t="shared" si="120"/>
        <v>#VALUE!</v>
      </c>
      <c r="AN214" s="64" t="e">
        <f t="shared" si="120"/>
        <v>#VALUE!</v>
      </c>
      <c r="AO214" s="64" t="e">
        <f t="shared" si="120"/>
        <v>#VALUE!</v>
      </c>
      <c r="AP214" s="64" t="e">
        <f t="shared" si="120"/>
        <v>#VALUE!</v>
      </c>
      <c r="AQ214" s="64" t="e">
        <f t="shared" si="120"/>
        <v>#VALUE!</v>
      </c>
      <c r="AR214" s="64" t="e">
        <f t="shared" si="120"/>
        <v>#VALUE!</v>
      </c>
      <c r="AS214" s="64" t="e">
        <f t="shared" si="120"/>
        <v>#VALUE!</v>
      </c>
      <c r="AT214" s="64" t="e">
        <f t="shared" si="120"/>
        <v>#VALUE!</v>
      </c>
      <c r="AU214" s="64" t="e">
        <f t="shared" si="120"/>
        <v>#VALUE!</v>
      </c>
      <c r="AV214" s="64" t="e">
        <f t="shared" si="120"/>
        <v>#VALUE!</v>
      </c>
      <c r="AW214" s="64" t="e">
        <f t="shared" si="120"/>
        <v>#VALUE!</v>
      </c>
      <c r="AX214" s="64" t="e">
        <f t="shared" si="120"/>
        <v>#VALUE!</v>
      </c>
      <c r="AY214" s="64" t="e">
        <f t="shared" si="120"/>
        <v>#VALUE!</v>
      </c>
      <c r="AZ214" s="64" t="e">
        <f t="shared" si="120"/>
        <v>#VALUE!</v>
      </c>
      <c r="BA214" s="64" t="e">
        <f t="shared" si="120"/>
        <v>#VALUE!</v>
      </c>
      <c r="BB214" s="64" t="e">
        <f t="shared" si="120"/>
        <v>#VALUE!</v>
      </c>
      <c r="BC214" s="64" t="e">
        <f t="shared" si="120"/>
        <v>#VALUE!</v>
      </c>
      <c r="BD214" s="64" t="e">
        <f t="shared" si="120"/>
        <v>#VALUE!</v>
      </c>
      <c r="BE214" s="64" t="e">
        <f t="shared" si="120"/>
        <v>#VALUE!</v>
      </c>
      <c r="BF214" s="45" t="e">
        <f t="shared" si="115"/>
        <v>#VALUE!</v>
      </c>
      <c r="BG214" s="55"/>
    </row>
    <row r="215" spans="6:59" ht="14.4" hidden="1" customHeight="1" x14ac:dyDescent="0.3">
      <c r="O215" s="287"/>
      <c r="P215" s="288"/>
      <c r="Q215" s="289"/>
      <c r="R215" s="279" t="s">
        <v>180</v>
      </c>
      <c r="S215" s="280"/>
      <c r="T215" s="280"/>
      <c r="U215" s="280"/>
      <c r="V215" s="280"/>
      <c r="W215" s="280"/>
      <c r="X215" s="222"/>
      <c r="Y215" s="222"/>
      <c r="Z215" s="222"/>
      <c r="AA215" s="64" t="e">
        <f t="shared" ref="AA215:BE215" si="121">COUNTIFS($F$12:$F$16,$O$176,AA$12:AA$33,"TM")</f>
        <v>#VALUE!</v>
      </c>
      <c r="AB215" s="64" t="e">
        <f t="shared" si="121"/>
        <v>#VALUE!</v>
      </c>
      <c r="AC215" s="64" t="e">
        <f t="shared" si="121"/>
        <v>#VALUE!</v>
      </c>
      <c r="AD215" s="64" t="e">
        <f t="shared" si="121"/>
        <v>#VALUE!</v>
      </c>
      <c r="AE215" s="64" t="e">
        <f t="shared" si="121"/>
        <v>#VALUE!</v>
      </c>
      <c r="AF215" s="64" t="e">
        <f t="shared" si="121"/>
        <v>#VALUE!</v>
      </c>
      <c r="AG215" s="64" t="e">
        <f t="shared" si="121"/>
        <v>#VALUE!</v>
      </c>
      <c r="AH215" s="64" t="e">
        <f t="shared" si="121"/>
        <v>#VALUE!</v>
      </c>
      <c r="AI215" s="64" t="e">
        <f t="shared" si="121"/>
        <v>#VALUE!</v>
      </c>
      <c r="AJ215" s="64" t="e">
        <f t="shared" si="121"/>
        <v>#VALUE!</v>
      </c>
      <c r="AK215" s="64" t="e">
        <f t="shared" si="121"/>
        <v>#VALUE!</v>
      </c>
      <c r="AL215" s="64" t="e">
        <f t="shared" si="121"/>
        <v>#VALUE!</v>
      </c>
      <c r="AM215" s="64" t="e">
        <f t="shared" si="121"/>
        <v>#VALUE!</v>
      </c>
      <c r="AN215" s="64" t="e">
        <f t="shared" si="121"/>
        <v>#VALUE!</v>
      </c>
      <c r="AO215" s="64" t="e">
        <f t="shared" si="121"/>
        <v>#VALUE!</v>
      </c>
      <c r="AP215" s="64" t="e">
        <f t="shared" si="121"/>
        <v>#VALUE!</v>
      </c>
      <c r="AQ215" s="64" t="e">
        <f t="shared" si="121"/>
        <v>#VALUE!</v>
      </c>
      <c r="AR215" s="64" t="e">
        <f t="shared" si="121"/>
        <v>#VALUE!</v>
      </c>
      <c r="AS215" s="64" t="e">
        <f t="shared" si="121"/>
        <v>#VALUE!</v>
      </c>
      <c r="AT215" s="64" t="e">
        <f t="shared" si="121"/>
        <v>#VALUE!</v>
      </c>
      <c r="AU215" s="64" t="e">
        <f t="shared" si="121"/>
        <v>#VALUE!</v>
      </c>
      <c r="AV215" s="64" t="e">
        <f t="shared" si="121"/>
        <v>#VALUE!</v>
      </c>
      <c r="AW215" s="64" t="e">
        <f t="shared" si="121"/>
        <v>#VALUE!</v>
      </c>
      <c r="AX215" s="64" t="e">
        <f t="shared" si="121"/>
        <v>#VALUE!</v>
      </c>
      <c r="AY215" s="64" t="e">
        <f t="shared" si="121"/>
        <v>#VALUE!</v>
      </c>
      <c r="AZ215" s="64" t="e">
        <f t="shared" si="121"/>
        <v>#VALUE!</v>
      </c>
      <c r="BA215" s="64" t="e">
        <f t="shared" si="121"/>
        <v>#VALUE!</v>
      </c>
      <c r="BB215" s="64" t="e">
        <f t="shared" si="121"/>
        <v>#VALUE!</v>
      </c>
      <c r="BC215" s="64" t="e">
        <f t="shared" si="121"/>
        <v>#VALUE!</v>
      </c>
      <c r="BD215" s="64" t="e">
        <f t="shared" si="121"/>
        <v>#VALUE!</v>
      </c>
      <c r="BE215" s="64" t="e">
        <f t="shared" si="121"/>
        <v>#VALUE!</v>
      </c>
      <c r="BF215" s="45" t="e">
        <f t="shared" si="115"/>
        <v>#VALUE!</v>
      </c>
      <c r="BG215" s="55"/>
    </row>
    <row r="216" spans="6:59" ht="14.4" hidden="1" customHeight="1" x14ac:dyDescent="0.3">
      <c r="O216" s="287"/>
      <c r="P216" s="288"/>
      <c r="Q216" s="289"/>
      <c r="R216" s="279" t="s">
        <v>161</v>
      </c>
      <c r="S216" s="280"/>
      <c r="T216" s="280"/>
      <c r="U216" s="280"/>
      <c r="V216" s="280"/>
      <c r="W216" s="280"/>
      <c r="X216" s="222"/>
      <c r="Y216" s="222"/>
      <c r="Z216" s="222"/>
      <c r="AA216" s="85">
        <f t="shared" ref="AA216:BF216" si="122">IFERROR(IF(AA177&lt;5,0,((AA214+AA215)/(AA177+AA214+AA215))),0)</f>
        <v>0</v>
      </c>
      <c r="AB216" s="85">
        <f t="shared" si="122"/>
        <v>0</v>
      </c>
      <c r="AC216" s="85">
        <f t="shared" si="122"/>
        <v>0</v>
      </c>
      <c r="AD216" s="85">
        <f t="shared" si="122"/>
        <v>0</v>
      </c>
      <c r="AE216" s="85">
        <f t="shared" si="122"/>
        <v>0</v>
      </c>
      <c r="AF216" s="85">
        <f t="shared" si="122"/>
        <v>0</v>
      </c>
      <c r="AG216" s="85">
        <f t="shared" si="122"/>
        <v>0</v>
      </c>
      <c r="AH216" s="85">
        <f t="shared" si="122"/>
        <v>0</v>
      </c>
      <c r="AI216" s="85">
        <f t="shared" si="122"/>
        <v>0</v>
      </c>
      <c r="AJ216" s="85">
        <f t="shared" si="122"/>
        <v>0</v>
      </c>
      <c r="AK216" s="85">
        <f t="shared" si="122"/>
        <v>0</v>
      </c>
      <c r="AL216" s="85">
        <f t="shared" si="122"/>
        <v>0</v>
      </c>
      <c r="AM216" s="85">
        <f t="shared" si="122"/>
        <v>0</v>
      </c>
      <c r="AN216" s="85">
        <f t="shared" si="122"/>
        <v>0</v>
      </c>
      <c r="AO216" s="85">
        <f t="shared" si="122"/>
        <v>0</v>
      </c>
      <c r="AP216" s="85">
        <f t="shared" si="122"/>
        <v>0</v>
      </c>
      <c r="AQ216" s="85">
        <f t="shared" si="122"/>
        <v>0</v>
      </c>
      <c r="AR216" s="85">
        <f t="shared" si="122"/>
        <v>0</v>
      </c>
      <c r="AS216" s="85">
        <f t="shared" si="122"/>
        <v>0</v>
      </c>
      <c r="AT216" s="85">
        <f t="shared" si="122"/>
        <v>0</v>
      </c>
      <c r="AU216" s="85">
        <f t="shared" si="122"/>
        <v>0</v>
      </c>
      <c r="AV216" s="85">
        <f t="shared" si="122"/>
        <v>0</v>
      </c>
      <c r="AW216" s="85">
        <f t="shared" si="122"/>
        <v>0</v>
      </c>
      <c r="AX216" s="85">
        <f t="shared" si="122"/>
        <v>0</v>
      </c>
      <c r="AY216" s="85">
        <f t="shared" si="122"/>
        <v>0</v>
      </c>
      <c r="AZ216" s="85">
        <f t="shared" si="122"/>
        <v>0</v>
      </c>
      <c r="BA216" s="85">
        <f t="shared" si="122"/>
        <v>0</v>
      </c>
      <c r="BB216" s="85">
        <f t="shared" si="122"/>
        <v>0</v>
      </c>
      <c r="BC216" s="85">
        <f t="shared" si="122"/>
        <v>0</v>
      </c>
      <c r="BD216" s="85">
        <f t="shared" si="122"/>
        <v>0</v>
      </c>
      <c r="BE216" s="85">
        <f t="shared" si="122"/>
        <v>0</v>
      </c>
      <c r="BF216" s="86">
        <f t="shared" si="122"/>
        <v>0</v>
      </c>
      <c r="BG216" s="55"/>
    </row>
    <row r="217" spans="6:59" ht="14.4" hidden="1" customHeight="1" x14ac:dyDescent="0.3">
      <c r="O217" s="287"/>
      <c r="P217" s="288"/>
      <c r="Q217" s="289"/>
      <c r="R217" s="279" t="s">
        <v>164</v>
      </c>
      <c r="S217" s="280"/>
      <c r="T217" s="280"/>
      <c r="U217" s="280"/>
      <c r="V217" s="280"/>
      <c r="W217" s="280"/>
      <c r="X217" s="222"/>
      <c r="Y217" s="222"/>
      <c r="Z217" s="222"/>
      <c r="AA217" s="85">
        <f t="shared" ref="AA217:BF217" si="123">IFERROR(IF(AA177&lt;5,0,(AA214/(AA177+AA214+AA215))),0)</f>
        <v>0</v>
      </c>
      <c r="AB217" s="85">
        <f t="shared" si="123"/>
        <v>0</v>
      </c>
      <c r="AC217" s="85">
        <f t="shared" si="123"/>
        <v>0</v>
      </c>
      <c r="AD217" s="85">
        <f t="shared" si="123"/>
        <v>0</v>
      </c>
      <c r="AE217" s="85">
        <f t="shared" si="123"/>
        <v>0</v>
      </c>
      <c r="AF217" s="85">
        <f t="shared" si="123"/>
        <v>0</v>
      </c>
      <c r="AG217" s="85">
        <f t="shared" si="123"/>
        <v>0</v>
      </c>
      <c r="AH217" s="85">
        <f t="shared" si="123"/>
        <v>0</v>
      </c>
      <c r="AI217" s="85">
        <f t="shared" si="123"/>
        <v>0</v>
      </c>
      <c r="AJ217" s="85">
        <f t="shared" si="123"/>
        <v>0</v>
      </c>
      <c r="AK217" s="85">
        <f t="shared" si="123"/>
        <v>0</v>
      </c>
      <c r="AL217" s="85">
        <f t="shared" si="123"/>
        <v>0</v>
      </c>
      <c r="AM217" s="85">
        <f t="shared" si="123"/>
        <v>0</v>
      </c>
      <c r="AN217" s="85">
        <f t="shared" si="123"/>
        <v>0</v>
      </c>
      <c r="AO217" s="85">
        <f t="shared" si="123"/>
        <v>0</v>
      </c>
      <c r="AP217" s="85">
        <f t="shared" si="123"/>
        <v>0</v>
      </c>
      <c r="AQ217" s="85">
        <f t="shared" si="123"/>
        <v>0</v>
      </c>
      <c r="AR217" s="85">
        <f t="shared" si="123"/>
        <v>0</v>
      </c>
      <c r="AS217" s="85">
        <f t="shared" si="123"/>
        <v>0</v>
      </c>
      <c r="AT217" s="85">
        <f t="shared" si="123"/>
        <v>0</v>
      </c>
      <c r="AU217" s="85">
        <f t="shared" si="123"/>
        <v>0</v>
      </c>
      <c r="AV217" s="85">
        <f t="shared" si="123"/>
        <v>0</v>
      </c>
      <c r="AW217" s="85">
        <f t="shared" si="123"/>
        <v>0</v>
      </c>
      <c r="AX217" s="85">
        <f t="shared" si="123"/>
        <v>0</v>
      </c>
      <c r="AY217" s="85">
        <f t="shared" si="123"/>
        <v>0</v>
      </c>
      <c r="AZ217" s="85">
        <f t="shared" si="123"/>
        <v>0</v>
      </c>
      <c r="BA217" s="85">
        <f t="shared" si="123"/>
        <v>0</v>
      </c>
      <c r="BB217" s="85">
        <f t="shared" si="123"/>
        <v>0</v>
      </c>
      <c r="BC217" s="85">
        <f t="shared" si="123"/>
        <v>0</v>
      </c>
      <c r="BD217" s="85">
        <f t="shared" si="123"/>
        <v>0</v>
      </c>
      <c r="BE217" s="85">
        <f t="shared" si="123"/>
        <v>0</v>
      </c>
      <c r="BF217" s="86">
        <f t="shared" si="123"/>
        <v>0</v>
      </c>
      <c r="BG217" s="55"/>
    </row>
    <row r="218" spans="6:59" ht="14.4" hidden="1" customHeight="1" x14ac:dyDescent="0.3">
      <c r="O218" s="287"/>
      <c r="P218" s="288"/>
      <c r="Q218" s="289"/>
      <c r="R218" s="279" t="s">
        <v>171</v>
      </c>
      <c r="S218" s="280"/>
      <c r="T218" s="280"/>
      <c r="U218" s="280"/>
      <c r="V218" s="280"/>
      <c r="W218" s="280"/>
      <c r="X218" s="222"/>
      <c r="Y218" s="222"/>
      <c r="Z218" s="222"/>
      <c r="AA218" s="85">
        <f t="shared" ref="AA218:BF218" si="124">IFERROR(IF(AA177&lt;5,0,(AA215/(AA177+AA214+AA215))),0)</f>
        <v>0</v>
      </c>
      <c r="AB218" s="85">
        <f t="shared" si="124"/>
        <v>0</v>
      </c>
      <c r="AC218" s="85">
        <f t="shared" si="124"/>
        <v>0</v>
      </c>
      <c r="AD218" s="85">
        <f t="shared" si="124"/>
        <v>0</v>
      </c>
      <c r="AE218" s="85">
        <f t="shared" si="124"/>
        <v>0</v>
      </c>
      <c r="AF218" s="85">
        <f t="shared" si="124"/>
        <v>0</v>
      </c>
      <c r="AG218" s="85">
        <f t="shared" si="124"/>
        <v>0</v>
      </c>
      <c r="AH218" s="85">
        <f t="shared" si="124"/>
        <v>0</v>
      </c>
      <c r="AI218" s="85">
        <f t="shared" si="124"/>
        <v>0</v>
      </c>
      <c r="AJ218" s="85">
        <f t="shared" si="124"/>
        <v>0</v>
      </c>
      <c r="AK218" s="85">
        <f t="shared" si="124"/>
        <v>0</v>
      </c>
      <c r="AL218" s="85">
        <f t="shared" si="124"/>
        <v>0</v>
      </c>
      <c r="AM218" s="85">
        <f t="shared" si="124"/>
        <v>0</v>
      </c>
      <c r="AN218" s="85">
        <f t="shared" si="124"/>
        <v>0</v>
      </c>
      <c r="AO218" s="85">
        <f t="shared" si="124"/>
        <v>0</v>
      </c>
      <c r="AP218" s="85">
        <f t="shared" si="124"/>
        <v>0</v>
      </c>
      <c r="AQ218" s="85">
        <f t="shared" si="124"/>
        <v>0</v>
      </c>
      <c r="AR218" s="85">
        <f t="shared" si="124"/>
        <v>0</v>
      </c>
      <c r="AS218" s="85">
        <f t="shared" si="124"/>
        <v>0</v>
      </c>
      <c r="AT218" s="85">
        <f t="shared" si="124"/>
        <v>0</v>
      </c>
      <c r="AU218" s="85">
        <f t="shared" si="124"/>
        <v>0</v>
      </c>
      <c r="AV218" s="85">
        <f t="shared" si="124"/>
        <v>0</v>
      </c>
      <c r="AW218" s="85">
        <f t="shared" si="124"/>
        <v>0</v>
      </c>
      <c r="AX218" s="85">
        <f t="shared" si="124"/>
        <v>0</v>
      </c>
      <c r="AY218" s="85">
        <f t="shared" si="124"/>
        <v>0</v>
      </c>
      <c r="AZ218" s="85">
        <f t="shared" si="124"/>
        <v>0</v>
      </c>
      <c r="BA218" s="85">
        <f t="shared" si="124"/>
        <v>0</v>
      </c>
      <c r="BB218" s="85">
        <f t="shared" si="124"/>
        <v>0</v>
      </c>
      <c r="BC218" s="85">
        <f t="shared" si="124"/>
        <v>0</v>
      </c>
      <c r="BD218" s="85">
        <f t="shared" si="124"/>
        <v>0</v>
      </c>
      <c r="BE218" s="85">
        <f t="shared" si="124"/>
        <v>0</v>
      </c>
      <c r="BF218" s="86">
        <f t="shared" si="124"/>
        <v>0</v>
      </c>
      <c r="BG218" s="55"/>
    </row>
    <row r="219" spans="6:59" ht="14.4" hidden="1" customHeight="1" x14ac:dyDescent="0.3">
      <c r="O219" s="287"/>
      <c r="P219" s="288"/>
      <c r="Q219" s="289"/>
      <c r="R219" s="279" t="s">
        <v>172</v>
      </c>
      <c r="S219" s="280"/>
      <c r="T219" s="280"/>
      <c r="U219" s="280"/>
      <c r="V219" s="280"/>
      <c r="W219" s="280"/>
      <c r="X219" s="222"/>
      <c r="Y219" s="222"/>
      <c r="Z219" s="222"/>
      <c r="AA219" s="87" t="str">
        <f t="shared" ref="AA219:BF219" si="125">IFERROR(((AA202+AA206)/AA181),"")</f>
        <v/>
      </c>
      <c r="AB219" s="87" t="str">
        <f t="shared" si="125"/>
        <v/>
      </c>
      <c r="AC219" s="87" t="str">
        <f t="shared" si="125"/>
        <v/>
      </c>
      <c r="AD219" s="87" t="str">
        <f t="shared" si="125"/>
        <v/>
      </c>
      <c r="AE219" s="87" t="str">
        <f t="shared" si="125"/>
        <v/>
      </c>
      <c r="AF219" s="87" t="str">
        <f t="shared" si="125"/>
        <v/>
      </c>
      <c r="AG219" s="87" t="str">
        <f t="shared" si="125"/>
        <v/>
      </c>
      <c r="AH219" s="87" t="str">
        <f t="shared" si="125"/>
        <v/>
      </c>
      <c r="AI219" s="87" t="str">
        <f t="shared" si="125"/>
        <v/>
      </c>
      <c r="AJ219" s="87" t="str">
        <f t="shared" si="125"/>
        <v/>
      </c>
      <c r="AK219" s="87" t="str">
        <f t="shared" si="125"/>
        <v/>
      </c>
      <c r="AL219" s="87" t="str">
        <f t="shared" si="125"/>
        <v/>
      </c>
      <c r="AM219" s="87" t="str">
        <f t="shared" si="125"/>
        <v/>
      </c>
      <c r="AN219" s="87" t="str">
        <f t="shared" si="125"/>
        <v/>
      </c>
      <c r="AO219" s="87" t="str">
        <f t="shared" si="125"/>
        <v/>
      </c>
      <c r="AP219" s="87" t="str">
        <f t="shared" si="125"/>
        <v/>
      </c>
      <c r="AQ219" s="87" t="str">
        <f t="shared" si="125"/>
        <v/>
      </c>
      <c r="AR219" s="87" t="str">
        <f t="shared" si="125"/>
        <v/>
      </c>
      <c r="AS219" s="87" t="str">
        <f t="shared" si="125"/>
        <v/>
      </c>
      <c r="AT219" s="87" t="str">
        <f t="shared" si="125"/>
        <v/>
      </c>
      <c r="AU219" s="87" t="str">
        <f t="shared" si="125"/>
        <v/>
      </c>
      <c r="AV219" s="87" t="str">
        <f t="shared" si="125"/>
        <v/>
      </c>
      <c r="AW219" s="87" t="str">
        <f t="shared" si="125"/>
        <v/>
      </c>
      <c r="AX219" s="87" t="str">
        <f t="shared" si="125"/>
        <v/>
      </c>
      <c r="AY219" s="87" t="str">
        <f t="shared" si="125"/>
        <v/>
      </c>
      <c r="AZ219" s="87" t="str">
        <f t="shared" si="125"/>
        <v/>
      </c>
      <c r="BA219" s="87" t="str">
        <f t="shared" si="125"/>
        <v/>
      </c>
      <c r="BB219" s="87" t="str">
        <f t="shared" si="125"/>
        <v/>
      </c>
      <c r="BC219" s="87" t="str">
        <f t="shared" si="125"/>
        <v/>
      </c>
      <c r="BD219" s="87" t="str">
        <f t="shared" si="125"/>
        <v/>
      </c>
      <c r="BE219" s="87" t="str">
        <f t="shared" si="125"/>
        <v/>
      </c>
      <c r="BF219" s="86" t="str">
        <f t="shared" si="125"/>
        <v/>
      </c>
      <c r="BG219" s="55"/>
    </row>
    <row r="220" spans="6:59" ht="14.4" hidden="1" customHeight="1" x14ac:dyDescent="0.3">
      <c r="O220" s="287"/>
      <c r="P220" s="288"/>
      <c r="Q220" s="289"/>
      <c r="R220" s="279" t="s">
        <v>173</v>
      </c>
      <c r="S220" s="280"/>
      <c r="T220" s="280"/>
      <c r="U220" s="280"/>
      <c r="V220" s="280"/>
      <c r="W220" s="280"/>
      <c r="X220" s="222"/>
      <c r="Y220" s="222"/>
      <c r="Z220" s="222"/>
      <c r="AA220" s="87" t="str">
        <f t="shared" ref="AA220:BF220" si="126">IFERROR((AA194+AA198)/(AA181+AA194+AA198),"")</f>
        <v/>
      </c>
      <c r="AB220" s="87" t="str">
        <f t="shared" si="126"/>
        <v/>
      </c>
      <c r="AC220" s="87" t="str">
        <f t="shared" si="126"/>
        <v/>
      </c>
      <c r="AD220" s="87" t="str">
        <f t="shared" si="126"/>
        <v/>
      </c>
      <c r="AE220" s="87" t="str">
        <f t="shared" si="126"/>
        <v/>
      </c>
      <c r="AF220" s="87" t="str">
        <f t="shared" si="126"/>
        <v/>
      </c>
      <c r="AG220" s="87" t="str">
        <f t="shared" si="126"/>
        <v/>
      </c>
      <c r="AH220" s="87" t="str">
        <f t="shared" si="126"/>
        <v/>
      </c>
      <c r="AI220" s="87" t="str">
        <f t="shared" si="126"/>
        <v/>
      </c>
      <c r="AJ220" s="87" t="str">
        <f t="shared" si="126"/>
        <v/>
      </c>
      <c r="AK220" s="87" t="str">
        <f t="shared" si="126"/>
        <v/>
      </c>
      <c r="AL220" s="87" t="str">
        <f t="shared" si="126"/>
        <v/>
      </c>
      <c r="AM220" s="87" t="str">
        <f t="shared" si="126"/>
        <v/>
      </c>
      <c r="AN220" s="87" t="str">
        <f t="shared" si="126"/>
        <v/>
      </c>
      <c r="AO220" s="87" t="str">
        <f t="shared" si="126"/>
        <v/>
      </c>
      <c r="AP220" s="87" t="str">
        <f t="shared" si="126"/>
        <v/>
      </c>
      <c r="AQ220" s="87" t="str">
        <f t="shared" si="126"/>
        <v/>
      </c>
      <c r="AR220" s="87" t="str">
        <f t="shared" si="126"/>
        <v/>
      </c>
      <c r="AS220" s="87" t="str">
        <f t="shared" si="126"/>
        <v/>
      </c>
      <c r="AT220" s="87" t="str">
        <f t="shared" si="126"/>
        <v/>
      </c>
      <c r="AU220" s="87" t="str">
        <f t="shared" si="126"/>
        <v/>
      </c>
      <c r="AV220" s="87" t="str">
        <f t="shared" si="126"/>
        <v/>
      </c>
      <c r="AW220" s="87" t="str">
        <f t="shared" si="126"/>
        <v/>
      </c>
      <c r="AX220" s="87" t="str">
        <f t="shared" si="126"/>
        <v/>
      </c>
      <c r="AY220" s="87" t="str">
        <f t="shared" si="126"/>
        <v/>
      </c>
      <c r="AZ220" s="87" t="str">
        <f t="shared" si="126"/>
        <v/>
      </c>
      <c r="BA220" s="87" t="str">
        <f t="shared" si="126"/>
        <v/>
      </c>
      <c r="BB220" s="87" t="str">
        <f t="shared" si="126"/>
        <v/>
      </c>
      <c r="BC220" s="87" t="str">
        <f t="shared" si="126"/>
        <v/>
      </c>
      <c r="BD220" s="87" t="str">
        <f t="shared" si="126"/>
        <v/>
      </c>
      <c r="BE220" s="87" t="str">
        <f t="shared" si="126"/>
        <v/>
      </c>
      <c r="BF220" s="86" t="str">
        <f t="shared" si="126"/>
        <v/>
      </c>
      <c r="BG220" s="55"/>
    </row>
    <row r="221" spans="6:59" ht="14.4" hidden="1" customHeight="1" x14ac:dyDescent="0.3">
      <c r="O221" s="287"/>
      <c r="P221" s="288"/>
      <c r="Q221" s="289"/>
      <c r="R221" s="279" t="s">
        <v>174</v>
      </c>
      <c r="S221" s="280"/>
      <c r="T221" s="280"/>
      <c r="U221" s="280"/>
      <c r="V221" s="280"/>
      <c r="W221" s="280"/>
      <c r="X221" s="222"/>
      <c r="Y221" s="222"/>
      <c r="Z221" s="222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45"/>
      <c r="BG221" s="55"/>
    </row>
    <row r="222" spans="6:59" ht="14.4" hidden="1" customHeight="1" x14ac:dyDescent="0.3">
      <c r="O222" s="287"/>
      <c r="P222" s="288"/>
      <c r="Q222" s="289"/>
      <c r="R222" s="279" t="s">
        <v>175</v>
      </c>
      <c r="S222" s="280"/>
      <c r="T222" s="280"/>
      <c r="U222" s="280"/>
      <c r="V222" s="280"/>
      <c r="W222" s="280"/>
      <c r="X222" s="222"/>
      <c r="Y222" s="222"/>
      <c r="Z222" s="222"/>
      <c r="AA222" s="64" t="e">
        <f t="shared" ref="AA222:BE222" si="127">IF(AA181&lt;&gt;0,ROUNDUP(AA177*0.08,0),0)</f>
        <v>#VALUE!</v>
      </c>
      <c r="AB222" s="64" t="e">
        <f t="shared" si="127"/>
        <v>#VALUE!</v>
      </c>
      <c r="AC222" s="64" t="e">
        <f t="shared" si="127"/>
        <v>#VALUE!</v>
      </c>
      <c r="AD222" s="64" t="e">
        <f t="shared" si="127"/>
        <v>#VALUE!</v>
      </c>
      <c r="AE222" s="64" t="e">
        <f t="shared" si="127"/>
        <v>#VALUE!</v>
      </c>
      <c r="AF222" s="64" t="e">
        <f t="shared" si="127"/>
        <v>#VALUE!</v>
      </c>
      <c r="AG222" s="64" t="e">
        <f t="shared" si="127"/>
        <v>#VALUE!</v>
      </c>
      <c r="AH222" s="64" t="e">
        <f t="shared" si="127"/>
        <v>#VALUE!</v>
      </c>
      <c r="AI222" s="64" t="e">
        <f t="shared" si="127"/>
        <v>#VALUE!</v>
      </c>
      <c r="AJ222" s="64" t="e">
        <f t="shared" si="127"/>
        <v>#VALUE!</v>
      </c>
      <c r="AK222" s="64" t="e">
        <f t="shared" si="127"/>
        <v>#VALUE!</v>
      </c>
      <c r="AL222" s="64" t="e">
        <f t="shared" si="127"/>
        <v>#VALUE!</v>
      </c>
      <c r="AM222" s="64" t="e">
        <f t="shared" si="127"/>
        <v>#VALUE!</v>
      </c>
      <c r="AN222" s="64" t="e">
        <f t="shared" si="127"/>
        <v>#VALUE!</v>
      </c>
      <c r="AO222" s="64" t="e">
        <f t="shared" si="127"/>
        <v>#VALUE!</v>
      </c>
      <c r="AP222" s="64" t="e">
        <f t="shared" si="127"/>
        <v>#VALUE!</v>
      </c>
      <c r="AQ222" s="64" t="e">
        <f t="shared" si="127"/>
        <v>#VALUE!</v>
      </c>
      <c r="AR222" s="64" t="e">
        <f t="shared" si="127"/>
        <v>#VALUE!</v>
      </c>
      <c r="AS222" s="64" t="e">
        <f t="shared" si="127"/>
        <v>#VALUE!</v>
      </c>
      <c r="AT222" s="64" t="e">
        <f t="shared" si="127"/>
        <v>#VALUE!</v>
      </c>
      <c r="AU222" s="64" t="e">
        <f t="shared" si="127"/>
        <v>#VALUE!</v>
      </c>
      <c r="AV222" s="64" t="e">
        <f t="shared" si="127"/>
        <v>#VALUE!</v>
      </c>
      <c r="AW222" s="64" t="e">
        <f t="shared" si="127"/>
        <v>#VALUE!</v>
      </c>
      <c r="AX222" s="64" t="e">
        <f t="shared" si="127"/>
        <v>#VALUE!</v>
      </c>
      <c r="AY222" s="64" t="e">
        <f t="shared" si="127"/>
        <v>#VALUE!</v>
      </c>
      <c r="AZ222" s="64" t="e">
        <f t="shared" si="127"/>
        <v>#VALUE!</v>
      </c>
      <c r="BA222" s="64" t="e">
        <f t="shared" si="127"/>
        <v>#VALUE!</v>
      </c>
      <c r="BB222" s="64" t="e">
        <f t="shared" si="127"/>
        <v>#VALUE!</v>
      </c>
      <c r="BC222" s="64" t="e">
        <f t="shared" si="127"/>
        <v>#VALUE!</v>
      </c>
      <c r="BD222" s="64" t="e">
        <f t="shared" si="127"/>
        <v>#VALUE!</v>
      </c>
      <c r="BE222" s="64" t="e">
        <f t="shared" si="127"/>
        <v>#VALUE!</v>
      </c>
      <c r="BF222" s="45" t="e">
        <f>SUM(AA222:BE222)</f>
        <v>#VALUE!</v>
      </c>
      <c r="BG222" s="55"/>
    </row>
    <row r="223" spans="6:59" ht="14.4" hidden="1" customHeight="1" x14ac:dyDescent="0.3">
      <c r="O223" s="287"/>
      <c r="P223" s="288"/>
      <c r="Q223" s="289"/>
      <c r="R223" s="279"/>
      <c r="S223" s="280"/>
      <c r="T223" s="280"/>
      <c r="U223" s="280"/>
      <c r="V223" s="280"/>
      <c r="W223" s="280"/>
      <c r="X223" s="222"/>
      <c r="Y223" s="222"/>
      <c r="Z223" s="222"/>
      <c r="AA223" s="64" t="e">
        <f t="shared" ref="AA223:BE223" si="128">AA206+AA202+AA198+AA194</f>
        <v>#VALUE!</v>
      </c>
      <c r="AB223" s="64" t="e">
        <f t="shared" si="128"/>
        <v>#VALUE!</v>
      </c>
      <c r="AC223" s="64" t="e">
        <f t="shared" si="128"/>
        <v>#VALUE!</v>
      </c>
      <c r="AD223" s="64" t="e">
        <f t="shared" si="128"/>
        <v>#VALUE!</v>
      </c>
      <c r="AE223" s="64" t="e">
        <f t="shared" si="128"/>
        <v>#VALUE!</v>
      </c>
      <c r="AF223" s="64" t="e">
        <f t="shared" si="128"/>
        <v>#VALUE!</v>
      </c>
      <c r="AG223" s="64" t="e">
        <f t="shared" si="128"/>
        <v>#VALUE!</v>
      </c>
      <c r="AH223" s="64" t="e">
        <f t="shared" si="128"/>
        <v>#VALUE!</v>
      </c>
      <c r="AI223" s="64" t="e">
        <f t="shared" si="128"/>
        <v>#VALUE!</v>
      </c>
      <c r="AJ223" s="64" t="e">
        <f t="shared" si="128"/>
        <v>#VALUE!</v>
      </c>
      <c r="AK223" s="64" t="e">
        <f t="shared" si="128"/>
        <v>#VALUE!</v>
      </c>
      <c r="AL223" s="64" t="e">
        <f t="shared" si="128"/>
        <v>#VALUE!</v>
      </c>
      <c r="AM223" s="64" t="e">
        <f t="shared" si="128"/>
        <v>#VALUE!</v>
      </c>
      <c r="AN223" s="64" t="e">
        <f t="shared" si="128"/>
        <v>#VALUE!</v>
      </c>
      <c r="AO223" s="64" t="e">
        <f t="shared" si="128"/>
        <v>#VALUE!</v>
      </c>
      <c r="AP223" s="64" t="e">
        <f t="shared" si="128"/>
        <v>#VALUE!</v>
      </c>
      <c r="AQ223" s="64" t="e">
        <f t="shared" si="128"/>
        <v>#VALUE!</v>
      </c>
      <c r="AR223" s="64" t="e">
        <f t="shared" si="128"/>
        <v>#VALUE!</v>
      </c>
      <c r="AS223" s="64" t="e">
        <f t="shared" si="128"/>
        <v>#VALUE!</v>
      </c>
      <c r="AT223" s="64" t="e">
        <f t="shared" si="128"/>
        <v>#VALUE!</v>
      </c>
      <c r="AU223" s="64" t="e">
        <f t="shared" si="128"/>
        <v>#VALUE!</v>
      </c>
      <c r="AV223" s="64" t="e">
        <f t="shared" si="128"/>
        <v>#VALUE!</v>
      </c>
      <c r="AW223" s="64" t="e">
        <f t="shared" si="128"/>
        <v>#VALUE!</v>
      </c>
      <c r="AX223" s="64" t="e">
        <f t="shared" si="128"/>
        <v>#VALUE!</v>
      </c>
      <c r="AY223" s="64" t="e">
        <f t="shared" si="128"/>
        <v>#VALUE!</v>
      </c>
      <c r="AZ223" s="64" t="e">
        <f t="shared" si="128"/>
        <v>#VALUE!</v>
      </c>
      <c r="BA223" s="64" t="e">
        <f t="shared" si="128"/>
        <v>#VALUE!</v>
      </c>
      <c r="BB223" s="64" t="e">
        <f t="shared" si="128"/>
        <v>#VALUE!</v>
      </c>
      <c r="BC223" s="64" t="e">
        <f t="shared" si="128"/>
        <v>#VALUE!</v>
      </c>
      <c r="BD223" s="64" t="e">
        <f t="shared" si="128"/>
        <v>#VALUE!</v>
      </c>
      <c r="BE223" s="64" t="e">
        <f t="shared" si="128"/>
        <v>#VALUE!</v>
      </c>
      <c r="BF223" s="45" t="e">
        <f>SUM(AA223:BE223)</f>
        <v>#VALUE!</v>
      </c>
      <c r="BG223" s="55"/>
    </row>
    <row r="224" spans="6:59" ht="15" hidden="1" customHeight="1" thickBot="1" x14ac:dyDescent="0.35">
      <c r="O224" s="287"/>
      <c r="P224" s="288"/>
      <c r="Q224" s="289"/>
      <c r="R224" s="279" t="s">
        <v>176</v>
      </c>
      <c r="S224" s="280"/>
      <c r="T224" s="280"/>
      <c r="U224" s="280"/>
      <c r="V224" s="280"/>
      <c r="W224" s="280"/>
      <c r="X224" s="222"/>
      <c r="Y224" s="222"/>
      <c r="Z224" s="222"/>
      <c r="AA224" s="88" t="e">
        <f t="shared" ref="AA224:BF224" si="129">AA222-AA223</f>
        <v>#VALUE!</v>
      </c>
      <c r="AB224" s="88" t="e">
        <f t="shared" si="129"/>
        <v>#VALUE!</v>
      </c>
      <c r="AC224" s="88" t="e">
        <f t="shared" si="129"/>
        <v>#VALUE!</v>
      </c>
      <c r="AD224" s="88" t="e">
        <f t="shared" si="129"/>
        <v>#VALUE!</v>
      </c>
      <c r="AE224" s="88" t="e">
        <f t="shared" si="129"/>
        <v>#VALUE!</v>
      </c>
      <c r="AF224" s="88" t="e">
        <f t="shared" si="129"/>
        <v>#VALUE!</v>
      </c>
      <c r="AG224" s="88" t="e">
        <f t="shared" si="129"/>
        <v>#VALUE!</v>
      </c>
      <c r="AH224" s="88" t="e">
        <f t="shared" si="129"/>
        <v>#VALUE!</v>
      </c>
      <c r="AI224" s="88" t="e">
        <f t="shared" si="129"/>
        <v>#VALUE!</v>
      </c>
      <c r="AJ224" s="88" t="e">
        <f t="shared" si="129"/>
        <v>#VALUE!</v>
      </c>
      <c r="AK224" s="88" t="e">
        <f t="shared" si="129"/>
        <v>#VALUE!</v>
      </c>
      <c r="AL224" s="88" t="e">
        <f t="shared" si="129"/>
        <v>#VALUE!</v>
      </c>
      <c r="AM224" s="88" t="e">
        <f t="shared" si="129"/>
        <v>#VALUE!</v>
      </c>
      <c r="AN224" s="88" t="e">
        <f t="shared" si="129"/>
        <v>#VALUE!</v>
      </c>
      <c r="AO224" s="88" t="e">
        <f t="shared" si="129"/>
        <v>#VALUE!</v>
      </c>
      <c r="AP224" s="88" t="e">
        <f t="shared" si="129"/>
        <v>#VALUE!</v>
      </c>
      <c r="AQ224" s="88" t="e">
        <f t="shared" si="129"/>
        <v>#VALUE!</v>
      </c>
      <c r="AR224" s="88" t="e">
        <f t="shared" si="129"/>
        <v>#VALUE!</v>
      </c>
      <c r="AS224" s="88" t="e">
        <f t="shared" si="129"/>
        <v>#VALUE!</v>
      </c>
      <c r="AT224" s="88" t="e">
        <f t="shared" si="129"/>
        <v>#VALUE!</v>
      </c>
      <c r="AU224" s="88" t="e">
        <f t="shared" si="129"/>
        <v>#VALUE!</v>
      </c>
      <c r="AV224" s="88" t="e">
        <f t="shared" si="129"/>
        <v>#VALUE!</v>
      </c>
      <c r="AW224" s="88" t="e">
        <f t="shared" si="129"/>
        <v>#VALUE!</v>
      </c>
      <c r="AX224" s="88" t="e">
        <f t="shared" si="129"/>
        <v>#VALUE!</v>
      </c>
      <c r="AY224" s="88" t="e">
        <f t="shared" si="129"/>
        <v>#VALUE!</v>
      </c>
      <c r="AZ224" s="88" t="e">
        <f t="shared" si="129"/>
        <v>#VALUE!</v>
      </c>
      <c r="BA224" s="88" t="e">
        <f t="shared" si="129"/>
        <v>#VALUE!</v>
      </c>
      <c r="BB224" s="88" t="e">
        <f t="shared" si="129"/>
        <v>#VALUE!</v>
      </c>
      <c r="BC224" s="88" t="e">
        <f t="shared" si="129"/>
        <v>#VALUE!</v>
      </c>
      <c r="BD224" s="88" t="e">
        <f t="shared" si="129"/>
        <v>#VALUE!</v>
      </c>
      <c r="BE224" s="88" t="e">
        <f t="shared" si="129"/>
        <v>#VALUE!</v>
      </c>
      <c r="BF224" s="89" t="e">
        <f t="shared" si="129"/>
        <v>#VALUE!</v>
      </c>
      <c r="BG224" s="55"/>
    </row>
    <row r="225" spans="15:59" ht="14.4" hidden="1" customHeight="1" x14ac:dyDescent="0.3">
      <c r="O225" s="287"/>
      <c r="P225" s="288"/>
      <c r="Q225" s="289"/>
      <c r="R225" s="279" t="s">
        <v>177</v>
      </c>
      <c r="S225" s="280"/>
      <c r="T225" s="280"/>
      <c r="U225" s="280"/>
      <c r="V225" s="280"/>
      <c r="W225" s="280"/>
      <c r="X225" s="90"/>
      <c r="Y225" s="90"/>
      <c r="Z225" s="90"/>
      <c r="BF225" s="91"/>
    </row>
    <row r="226" spans="15:59" ht="15" hidden="1" customHeight="1" thickBot="1" x14ac:dyDescent="0.35">
      <c r="O226" s="290"/>
      <c r="P226" s="291"/>
      <c r="Q226" s="292"/>
      <c r="R226" s="279" t="s">
        <v>178</v>
      </c>
      <c r="S226" s="280"/>
      <c r="T226" s="280"/>
      <c r="U226" s="280"/>
      <c r="V226" s="280"/>
      <c r="W226" s="280"/>
      <c r="X226" s="90"/>
      <c r="Y226" s="90"/>
      <c r="Z226" s="90"/>
      <c r="BF226" s="91"/>
    </row>
    <row r="227" spans="15:59" ht="14.4" hidden="1" customHeight="1" x14ac:dyDescent="0.3">
      <c r="O227" s="1"/>
      <c r="AA227" s="54" t="e">
        <f t="shared" ref="AA227:BE227" si="130">COUNTIFS(AA12:AA33,"",$F$12:$F$16,$O$228)</f>
        <v>#VALUE!</v>
      </c>
      <c r="AB227" s="54" t="e">
        <f t="shared" si="130"/>
        <v>#VALUE!</v>
      </c>
      <c r="AC227" s="54" t="e">
        <f t="shared" si="130"/>
        <v>#VALUE!</v>
      </c>
      <c r="AD227" s="54" t="e">
        <f t="shared" si="130"/>
        <v>#VALUE!</v>
      </c>
      <c r="AE227" s="54" t="e">
        <f t="shared" si="130"/>
        <v>#VALUE!</v>
      </c>
      <c r="AF227" s="54" t="e">
        <f t="shared" si="130"/>
        <v>#VALUE!</v>
      </c>
      <c r="AG227" s="54" t="e">
        <f t="shared" si="130"/>
        <v>#VALUE!</v>
      </c>
      <c r="AH227" s="54" t="e">
        <f t="shared" si="130"/>
        <v>#VALUE!</v>
      </c>
      <c r="AI227" s="54" t="e">
        <f t="shared" si="130"/>
        <v>#VALUE!</v>
      </c>
      <c r="AJ227" s="54" t="e">
        <f t="shared" si="130"/>
        <v>#VALUE!</v>
      </c>
      <c r="AK227" s="54" t="e">
        <f t="shared" si="130"/>
        <v>#VALUE!</v>
      </c>
      <c r="AL227" s="54" t="e">
        <f t="shared" si="130"/>
        <v>#VALUE!</v>
      </c>
      <c r="AM227" s="54" t="e">
        <f t="shared" si="130"/>
        <v>#VALUE!</v>
      </c>
      <c r="AN227" s="54" t="e">
        <f t="shared" si="130"/>
        <v>#VALUE!</v>
      </c>
      <c r="AO227" s="54" t="e">
        <f t="shared" si="130"/>
        <v>#VALUE!</v>
      </c>
      <c r="AP227" s="54" t="e">
        <f t="shared" si="130"/>
        <v>#VALUE!</v>
      </c>
      <c r="AQ227" s="54" t="e">
        <f t="shared" si="130"/>
        <v>#VALUE!</v>
      </c>
      <c r="AR227" s="54" t="e">
        <f t="shared" si="130"/>
        <v>#VALUE!</v>
      </c>
      <c r="AS227" s="54" t="e">
        <f t="shared" si="130"/>
        <v>#VALUE!</v>
      </c>
      <c r="AT227" s="54" t="e">
        <f t="shared" si="130"/>
        <v>#VALUE!</v>
      </c>
      <c r="AU227" s="54" t="e">
        <f t="shared" si="130"/>
        <v>#VALUE!</v>
      </c>
      <c r="AV227" s="54" t="e">
        <f t="shared" si="130"/>
        <v>#VALUE!</v>
      </c>
      <c r="AW227" s="54" t="e">
        <f t="shared" si="130"/>
        <v>#VALUE!</v>
      </c>
      <c r="AX227" s="54" t="e">
        <f t="shared" si="130"/>
        <v>#VALUE!</v>
      </c>
      <c r="AY227" s="54" t="e">
        <f t="shared" si="130"/>
        <v>#VALUE!</v>
      </c>
      <c r="AZ227" s="54" t="e">
        <f t="shared" si="130"/>
        <v>#VALUE!</v>
      </c>
      <c r="BA227" s="54" t="e">
        <f t="shared" si="130"/>
        <v>#VALUE!</v>
      </c>
      <c r="BB227" s="54" t="e">
        <f t="shared" si="130"/>
        <v>#VALUE!</v>
      </c>
      <c r="BC227" s="54" t="e">
        <f t="shared" si="130"/>
        <v>#VALUE!</v>
      </c>
      <c r="BD227" s="54" t="e">
        <f t="shared" si="130"/>
        <v>#VALUE!</v>
      </c>
      <c r="BE227" s="54" t="e">
        <f t="shared" si="130"/>
        <v>#VALUE!</v>
      </c>
      <c r="BF227" s="45" t="str">
        <f>IFERROR(AVERAGE(AA227:BE227),"")</f>
        <v/>
      </c>
    </row>
    <row r="228" spans="15:59" ht="14.4" hidden="1" customHeight="1" x14ac:dyDescent="0.3">
      <c r="O228" s="295" t="s">
        <v>181</v>
      </c>
      <c r="P228" s="295"/>
      <c r="Q228" s="295"/>
      <c r="AA228" s="64" t="e">
        <f t="shared" ref="AA228:BE228" si="131">AA236+AA245+AA249+AA253+AA257+AA240+AA261</f>
        <v>#VALUE!</v>
      </c>
      <c r="AB228" s="64" t="e">
        <f t="shared" si="131"/>
        <v>#VALUE!</v>
      </c>
      <c r="AC228" s="64" t="e">
        <f t="shared" si="131"/>
        <v>#VALUE!</v>
      </c>
      <c r="AD228" s="64" t="e">
        <f t="shared" si="131"/>
        <v>#VALUE!</v>
      </c>
      <c r="AE228" s="64" t="e">
        <f t="shared" si="131"/>
        <v>#VALUE!</v>
      </c>
      <c r="AF228" s="64" t="e">
        <f t="shared" si="131"/>
        <v>#VALUE!</v>
      </c>
      <c r="AG228" s="64" t="e">
        <f t="shared" si="131"/>
        <v>#VALUE!</v>
      </c>
      <c r="AH228" s="64" t="e">
        <f t="shared" si="131"/>
        <v>#VALUE!</v>
      </c>
      <c r="AI228" s="64" t="e">
        <f t="shared" si="131"/>
        <v>#VALUE!</v>
      </c>
      <c r="AJ228" s="64" t="e">
        <f t="shared" si="131"/>
        <v>#VALUE!</v>
      </c>
      <c r="AK228" s="64" t="e">
        <f t="shared" si="131"/>
        <v>#VALUE!</v>
      </c>
      <c r="AL228" s="64" t="e">
        <f t="shared" si="131"/>
        <v>#VALUE!</v>
      </c>
      <c r="AM228" s="64" t="e">
        <f t="shared" si="131"/>
        <v>#VALUE!</v>
      </c>
      <c r="AN228" s="64" t="e">
        <f t="shared" si="131"/>
        <v>#VALUE!</v>
      </c>
      <c r="AO228" s="64" t="e">
        <f t="shared" si="131"/>
        <v>#VALUE!</v>
      </c>
      <c r="AP228" s="64" t="e">
        <f t="shared" si="131"/>
        <v>#VALUE!</v>
      </c>
      <c r="AQ228" s="64" t="e">
        <f t="shared" si="131"/>
        <v>#VALUE!</v>
      </c>
      <c r="AR228" s="64" t="e">
        <f t="shared" si="131"/>
        <v>#VALUE!</v>
      </c>
      <c r="AS228" s="64" t="e">
        <f t="shared" si="131"/>
        <v>#VALUE!</v>
      </c>
      <c r="AT228" s="64" t="e">
        <f t="shared" si="131"/>
        <v>#VALUE!</v>
      </c>
      <c r="AU228" s="64" t="e">
        <f t="shared" si="131"/>
        <v>#VALUE!</v>
      </c>
      <c r="AV228" s="64" t="e">
        <f t="shared" si="131"/>
        <v>#VALUE!</v>
      </c>
      <c r="AW228" s="64" t="e">
        <f t="shared" si="131"/>
        <v>#VALUE!</v>
      </c>
      <c r="AX228" s="64" t="e">
        <f t="shared" si="131"/>
        <v>#VALUE!</v>
      </c>
      <c r="AY228" s="64" t="e">
        <f t="shared" si="131"/>
        <v>#VALUE!</v>
      </c>
      <c r="AZ228" s="64" t="e">
        <f t="shared" si="131"/>
        <v>#VALUE!</v>
      </c>
      <c r="BA228" s="64" t="e">
        <f t="shared" si="131"/>
        <v>#VALUE!</v>
      </c>
      <c r="BB228" s="64" t="e">
        <f t="shared" si="131"/>
        <v>#VALUE!</v>
      </c>
      <c r="BC228" s="64" t="e">
        <f t="shared" si="131"/>
        <v>#VALUE!</v>
      </c>
      <c r="BD228" s="64" t="e">
        <f t="shared" si="131"/>
        <v>#VALUE!</v>
      </c>
      <c r="BE228" s="64" t="e">
        <f t="shared" si="131"/>
        <v>#VALUE!</v>
      </c>
      <c r="BF228" s="45" t="e">
        <f>MAX(AA228:BE228)</f>
        <v>#VALUE!</v>
      </c>
    </row>
    <row r="229" spans="15:59" ht="14.4" hidden="1" customHeight="1" x14ac:dyDescent="0.3">
      <c r="O229" s="284" t="str">
        <f>O228&amp;"'s  Team"</f>
        <v>Omer Bin Ishaq's  Team</v>
      </c>
      <c r="P229" s="285"/>
      <c r="Q229" s="286"/>
      <c r="R229" s="277" t="s">
        <v>27</v>
      </c>
      <c r="S229" s="278"/>
      <c r="T229" s="278"/>
      <c r="U229" s="278"/>
      <c r="V229" s="278"/>
      <c r="W229" s="279"/>
      <c r="X229" s="221"/>
      <c r="Y229" s="221"/>
      <c r="Z229" s="221"/>
      <c r="AA229" s="64" t="e">
        <f t="shared" ref="AA229:BE231" si="132">AA237+AA246+AA250+AA258+AA241+AA254+AA262</f>
        <v>#VALUE!</v>
      </c>
      <c r="AB229" s="64" t="e">
        <f t="shared" si="132"/>
        <v>#VALUE!</v>
      </c>
      <c r="AC229" s="64" t="e">
        <f t="shared" si="132"/>
        <v>#VALUE!</v>
      </c>
      <c r="AD229" s="64" t="e">
        <f t="shared" si="132"/>
        <v>#VALUE!</v>
      </c>
      <c r="AE229" s="64" t="e">
        <f t="shared" si="132"/>
        <v>#VALUE!</v>
      </c>
      <c r="AF229" s="64" t="e">
        <f t="shared" si="132"/>
        <v>#VALUE!</v>
      </c>
      <c r="AG229" s="64" t="e">
        <f t="shared" si="132"/>
        <v>#VALUE!</v>
      </c>
      <c r="AH229" s="64" t="e">
        <f t="shared" si="132"/>
        <v>#VALUE!</v>
      </c>
      <c r="AI229" s="64" t="e">
        <f t="shared" si="132"/>
        <v>#VALUE!</v>
      </c>
      <c r="AJ229" s="64" t="e">
        <f t="shared" si="132"/>
        <v>#VALUE!</v>
      </c>
      <c r="AK229" s="64" t="e">
        <f t="shared" si="132"/>
        <v>#VALUE!</v>
      </c>
      <c r="AL229" s="64" t="e">
        <f t="shared" si="132"/>
        <v>#VALUE!</v>
      </c>
      <c r="AM229" s="64" t="e">
        <f t="shared" si="132"/>
        <v>#VALUE!</v>
      </c>
      <c r="AN229" s="64" t="e">
        <f t="shared" si="132"/>
        <v>#VALUE!</v>
      </c>
      <c r="AO229" s="64" t="e">
        <f t="shared" si="132"/>
        <v>#VALUE!</v>
      </c>
      <c r="AP229" s="64" t="e">
        <f t="shared" si="132"/>
        <v>#VALUE!</v>
      </c>
      <c r="AQ229" s="64" t="e">
        <f t="shared" si="132"/>
        <v>#VALUE!</v>
      </c>
      <c r="AR229" s="64" t="e">
        <f t="shared" si="132"/>
        <v>#VALUE!</v>
      </c>
      <c r="AS229" s="64" t="e">
        <f t="shared" si="132"/>
        <v>#VALUE!</v>
      </c>
      <c r="AT229" s="64" t="e">
        <f t="shared" si="132"/>
        <v>#VALUE!</v>
      </c>
      <c r="AU229" s="64" t="e">
        <f t="shared" si="132"/>
        <v>#VALUE!</v>
      </c>
      <c r="AV229" s="64" t="e">
        <f t="shared" si="132"/>
        <v>#VALUE!</v>
      </c>
      <c r="AW229" s="64" t="e">
        <f t="shared" si="132"/>
        <v>#VALUE!</v>
      </c>
      <c r="AX229" s="64" t="e">
        <f t="shared" si="132"/>
        <v>#VALUE!</v>
      </c>
      <c r="AY229" s="64" t="e">
        <f t="shared" si="132"/>
        <v>#VALUE!</v>
      </c>
      <c r="AZ229" s="64" t="e">
        <f t="shared" si="132"/>
        <v>#VALUE!</v>
      </c>
      <c r="BA229" s="64" t="e">
        <f t="shared" si="132"/>
        <v>#VALUE!</v>
      </c>
      <c r="BB229" s="64" t="e">
        <f t="shared" si="132"/>
        <v>#VALUE!</v>
      </c>
      <c r="BC229" s="64" t="e">
        <f t="shared" si="132"/>
        <v>#VALUE!</v>
      </c>
      <c r="BD229" s="64" t="e">
        <f t="shared" si="132"/>
        <v>#VALUE!</v>
      </c>
      <c r="BE229" s="64" t="e">
        <f t="shared" si="132"/>
        <v>#VALUE!</v>
      </c>
      <c r="BF229" s="45" t="e">
        <f>MAX(AA229:BE229)</f>
        <v>#VALUE!</v>
      </c>
    </row>
    <row r="230" spans="15:59" ht="14.4" hidden="1" customHeight="1" x14ac:dyDescent="0.3">
      <c r="O230" s="287"/>
      <c r="P230" s="288"/>
      <c r="Q230" s="289"/>
      <c r="R230" s="277" t="s">
        <v>64</v>
      </c>
      <c r="S230" s="278"/>
      <c r="T230" s="278"/>
      <c r="U230" s="278"/>
      <c r="V230" s="278"/>
      <c r="W230" s="279"/>
      <c r="X230" s="221"/>
      <c r="Y230" s="221"/>
      <c r="Z230" s="221"/>
      <c r="AA230" s="64" t="e">
        <f t="shared" si="132"/>
        <v>#VALUE!</v>
      </c>
      <c r="AB230" s="64" t="e">
        <f t="shared" si="132"/>
        <v>#VALUE!</v>
      </c>
      <c r="AC230" s="64" t="e">
        <f t="shared" si="132"/>
        <v>#VALUE!</v>
      </c>
      <c r="AD230" s="64" t="e">
        <f t="shared" si="132"/>
        <v>#VALUE!</v>
      </c>
      <c r="AE230" s="64" t="e">
        <f t="shared" si="132"/>
        <v>#VALUE!</v>
      </c>
      <c r="AF230" s="64" t="e">
        <f t="shared" si="132"/>
        <v>#VALUE!</v>
      </c>
      <c r="AG230" s="64" t="e">
        <f t="shared" si="132"/>
        <v>#VALUE!</v>
      </c>
      <c r="AH230" s="64" t="e">
        <f t="shared" si="132"/>
        <v>#VALUE!</v>
      </c>
      <c r="AI230" s="64" t="e">
        <f t="shared" si="132"/>
        <v>#VALUE!</v>
      </c>
      <c r="AJ230" s="64" t="e">
        <f t="shared" si="132"/>
        <v>#VALUE!</v>
      </c>
      <c r="AK230" s="64" t="e">
        <f t="shared" si="132"/>
        <v>#VALUE!</v>
      </c>
      <c r="AL230" s="64" t="e">
        <f t="shared" si="132"/>
        <v>#VALUE!</v>
      </c>
      <c r="AM230" s="64" t="e">
        <f t="shared" si="132"/>
        <v>#VALUE!</v>
      </c>
      <c r="AN230" s="64" t="e">
        <f t="shared" si="132"/>
        <v>#VALUE!</v>
      </c>
      <c r="AO230" s="64" t="e">
        <f t="shared" si="132"/>
        <v>#VALUE!</v>
      </c>
      <c r="AP230" s="64" t="e">
        <f t="shared" si="132"/>
        <v>#VALUE!</v>
      </c>
      <c r="AQ230" s="64" t="e">
        <f t="shared" si="132"/>
        <v>#VALUE!</v>
      </c>
      <c r="AR230" s="64" t="e">
        <f t="shared" si="132"/>
        <v>#VALUE!</v>
      </c>
      <c r="AS230" s="64" t="e">
        <f t="shared" si="132"/>
        <v>#VALUE!</v>
      </c>
      <c r="AT230" s="64" t="e">
        <f t="shared" si="132"/>
        <v>#VALUE!</v>
      </c>
      <c r="AU230" s="64" t="e">
        <f t="shared" si="132"/>
        <v>#VALUE!</v>
      </c>
      <c r="AV230" s="64" t="e">
        <f t="shared" si="132"/>
        <v>#VALUE!</v>
      </c>
      <c r="AW230" s="64" t="e">
        <f t="shared" si="132"/>
        <v>#VALUE!</v>
      </c>
      <c r="AX230" s="64" t="e">
        <f t="shared" si="132"/>
        <v>#VALUE!</v>
      </c>
      <c r="AY230" s="64" t="e">
        <f t="shared" si="132"/>
        <v>#VALUE!</v>
      </c>
      <c r="AZ230" s="64" t="e">
        <f t="shared" si="132"/>
        <v>#VALUE!</v>
      </c>
      <c r="BA230" s="64" t="e">
        <f t="shared" si="132"/>
        <v>#VALUE!</v>
      </c>
      <c r="BB230" s="64" t="e">
        <f t="shared" si="132"/>
        <v>#VALUE!</v>
      </c>
      <c r="BC230" s="64" t="e">
        <f t="shared" si="132"/>
        <v>#VALUE!</v>
      </c>
      <c r="BD230" s="64" t="e">
        <f t="shared" si="132"/>
        <v>#VALUE!</v>
      </c>
      <c r="BE230" s="64" t="e">
        <f t="shared" si="132"/>
        <v>#VALUE!</v>
      </c>
      <c r="BF230" s="45" t="e">
        <f>MAX(AA230:BE230)</f>
        <v>#VALUE!</v>
      </c>
    </row>
    <row r="231" spans="15:59" ht="14.4" hidden="1" customHeight="1" x14ac:dyDescent="0.3">
      <c r="O231" s="287"/>
      <c r="P231" s="288"/>
      <c r="Q231" s="289"/>
      <c r="R231" s="277" t="s">
        <v>66</v>
      </c>
      <c r="S231" s="278"/>
      <c r="T231" s="278"/>
      <c r="U231" s="278"/>
      <c r="V231" s="278"/>
      <c r="W231" s="279"/>
      <c r="X231" s="221"/>
      <c r="Y231" s="221"/>
      <c r="Z231" s="221"/>
      <c r="AA231" s="64" t="e">
        <f t="shared" si="132"/>
        <v>#VALUE!</v>
      </c>
      <c r="AB231" s="64" t="e">
        <f t="shared" si="132"/>
        <v>#VALUE!</v>
      </c>
      <c r="AC231" s="64" t="e">
        <f t="shared" si="132"/>
        <v>#VALUE!</v>
      </c>
      <c r="AD231" s="64" t="e">
        <f t="shared" si="132"/>
        <v>#VALUE!</v>
      </c>
      <c r="AE231" s="64" t="e">
        <f t="shared" si="132"/>
        <v>#VALUE!</v>
      </c>
      <c r="AF231" s="64" t="e">
        <f t="shared" si="132"/>
        <v>#VALUE!</v>
      </c>
      <c r="AG231" s="64" t="e">
        <f t="shared" si="132"/>
        <v>#VALUE!</v>
      </c>
      <c r="AH231" s="64" t="e">
        <f t="shared" si="132"/>
        <v>#VALUE!</v>
      </c>
      <c r="AI231" s="64" t="e">
        <f t="shared" si="132"/>
        <v>#VALUE!</v>
      </c>
      <c r="AJ231" s="64" t="e">
        <f t="shared" si="132"/>
        <v>#VALUE!</v>
      </c>
      <c r="AK231" s="64" t="e">
        <f t="shared" si="132"/>
        <v>#VALUE!</v>
      </c>
      <c r="AL231" s="64" t="e">
        <f t="shared" si="132"/>
        <v>#VALUE!</v>
      </c>
      <c r="AM231" s="64" t="e">
        <f t="shared" si="132"/>
        <v>#VALUE!</v>
      </c>
      <c r="AN231" s="64" t="e">
        <f t="shared" si="132"/>
        <v>#VALUE!</v>
      </c>
      <c r="AO231" s="64" t="e">
        <f t="shared" si="132"/>
        <v>#VALUE!</v>
      </c>
      <c r="AP231" s="64" t="e">
        <f t="shared" si="132"/>
        <v>#VALUE!</v>
      </c>
      <c r="AQ231" s="64" t="e">
        <f t="shared" si="132"/>
        <v>#VALUE!</v>
      </c>
      <c r="AR231" s="64" t="e">
        <f t="shared" si="132"/>
        <v>#VALUE!</v>
      </c>
      <c r="AS231" s="64" t="e">
        <f t="shared" si="132"/>
        <v>#VALUE!</v>
      </c>
      <c r="AT231" s="64" t="e">
        <f t="shared" si="132"/>
        <v>#VALUE!</v>
      </c>
      <c r="AU231" s="64" t="e">
        <f t="shared" si="132"/>
        <v>#VALUE!</v>
      </c>
      <c r="AV231" s="64" t="e">
        <f t="shared" si="132"/>
        <v>#VALUE!</v>
      </c>
      <c r="AW231" s="64" t="e">
        <f t="shared" si="132"/>
        <v>#VALUE!</v>
      </c>
      <c r="AX231" s="64" t="e">
        <f t="shared" si="132"/>
        <v>#VALUE!</v>
      </c>
      <c r="AY231" s="64" t="e">
        <f t="shared" si="132"/>
        <v>#VALUE!</v>
      </c>
      <c r="AZ231" s="64" t="e">
        <f t="shared" si="132"/>
        <v>#VALUE!</v>
      </c>
      <c r="BA231" s="64" t="e">
        <f t="shared" si="132"/>
        <v>#VALUE!</v>
      </c>
      <c r="BB231" s="64" t="e">
        <f t="shared" si="132"/>
        <v>#VALUE!</v>
      </c>
      <c r="BC231" s="64" t="e">
        <f t="shared" si="132"/>
        <v>#VALUE!</v>
      </c>
      <c r="BD231" s="64" t="e">
        <f t="shared" si="132"/>
        <v>#VALUE!</v>
      </c>
      <c r="BE231" s="64" t="e">
        <f t="shared" si="132"/>
        <v>#VALUE!</v>
      </c>
      <c r="BF231" s="45" t="e">
        <f>MAX(AA231:BE231)</f>
        <v>#VALUE!</v>
      </c>
    </row>
    <row r="232" spans="15:59" ht="14.4" hidden="1" customHeight="1" x14ac:dyDescent="0.3">
      <c r="O232" s="287"/>
      <c r="P232" s="288"/>
      <c r="Q232" s="289"/>
      <c r="R232" s="277" t="s">
        <v>69</v>
      </c>
      <c r="S232" s="278"/>
      <c r="T232" s="278"/>
      <c r="U232" s="278"/>
      <c r="V232" s="278"/>
      <c r="W232" s="279"/>
      <c r="X232" s="221"/>
      <c r="Y232" s="221"/>
      <c r="Z232" s="221"/>
      <c r="AA232" s="64" t="e">
        <f t="shared" ref="AA232:BE232" si="133">AA236+AA253+AA257</f>
        <v>#VALUE!</v>
      </c>
      <c r="AB232" s="64" t="e">
        <f t="shared" si="133"/>
        <v>#VALUE!</v>
      </c>
      <c r="AC232" s="64" t="e">
        <f t="shared" si="133"/>
        <v>#VALUE!</v>
      </c>
      <c r="AD232" s="64" t="e">
        <f t="shared" si="133"/>
        <v>#VALUE!</v>
      </c>
      <c r="AE232" s="64" t="e">
        <f t="shared" si="133"/>
        <v>#VALUE!</v>
      </c>
      <c r="AF232" s="64" t="e">
        <f t="shared" si="133"/>
        <v>#VALUE!</v>
      </c>
      <c r="AG232" s="64" t="e">
        <f t="shared" si="133"/>
        <v>#VALUE!</v>
      </c>
      <c r="AH232" s="64" t="e">
        <f t="shared" si="133"/>
        <v>#VALUE!</v>
      </c>
      <c r="AI232" s="64" t="e">
        <f t="shared" si="133"/>
        <v>#VALUE!</v>
      </c>
      <c r="AJ232" s="64" t="e">
        <f t="shared" si="133"/>
        <v>#VALUE!</v>
      </c>
      <c r="AK232" s="64" t="e">
        <f t="shared" si="133"/>
        <v>#VALUE!</v>
      </c>
      <c r="AL232" s="64" t="e">
        <f t="shared" si="133"/>
        <v>#VALUE!</v>
      </c>
      <c r="AM232" s="64" t="e">
        <f t="shared" si="133"/>
        <v>#VALUE!</v>
      </c>
      <c r="AN232" s="64" t="e">
        <f t="shared" si="133"/>
        <v>#VALUE!</v>
      </c>
      <c r="AO232" s="64" t="e">
        <f t="shared" si="133"/>
        <v>#VALUE!</v>
      </c>
      <c r="AP232" s="64" t="e">
        <f t="shared" si="133"/>
        <v>#VALUE!</v>
      </c>
      <c r="AQ232" s="64" t="e">
        <f t="shared" si="133"/>
        <v>#VALUE!</v>
      </c>
      <c r="AR232" s="64" t="e">
        <f t="shared" si="133"/>
        <v>#VALUE!</v>
      </c>
      <c r="AS232" s="64" t="e">
        <f t="shared" si="133"/>
        <v>#VALUE!</v>
      </c>
      <c r="AT232" s="64" t="e">
        <f t="shared" si="133"/>
        <v>#VALUE!</v>
      </c>
      <c r="AU232" s="64" t="e">
        <f t="shared" si="133"/>
        <v>#VALUE!</v>
      </c>
      <c r="AV232" s="64" t="e">
        <f t="shared" si="133"/>
        <v>#VALUE!</v>
      </c>
      <c r="AW232" s="64" t="e">
        <f t="shared" si="133"/>
        <v>#VALUE!</v>
      </c>
      <c r="AX232" s="64" t="e">
        <f t="shared" si="133"/>
        <v>#VALUE!</v>
      </c>
      <c r="AY232" s="64" t="e">
        <f t="shared" si="133"/>
        <v>#VALUE!</v>
      </c>
      <c r="AZ232" s="64" t="e">
        <f t="shared" si="133"/>
        <v>#VALUE!</v>
      </c>
      <c r="BA232" s="64" t="e">
        <f t="shared" si="133"/>
        <v>#VALUE!</v>
      </c>
      <c r="BB232" s="64" t="e">
        <f t="shared" si="133"/>
        <v>#VALUE!</v>
      </c>
      <c r="BC232" s="64" t="e">
        <f t="shared" si="133"/>
        <v>#VALUE!</v>
      </c>
      <c r="BD232" s="64" t="e">
        <f t="shared" si="133"/>
        <v>#VALUE!</v>
      </c>
      <c r="BE232" s="64" t="e">
        <f t="shared" si="133"/>
        <v>#VALUE!</v>
      </c>
      <c r="BF232" s="45" t="e">
        <f t="shared" ref="BF232:BF243" si="134">SUM(AA232:BE232)</f>
        <v>#VALUE!</v>
      </c>
      <c r="BG232" s="78" t="e">
        <f>BF232-SUMIFS($N$12:$N$121,$F$12:$F$121,$O$228)</f>
        <v>#VALUE!</v>
      </c>
    </row>
    <row r="233" spans="15:59" ht="14.4" hidden="1" customHeight="1" x14ac:dyDescent="0.3">
      <c r="O233" s="287"/>
      <c r="P233" s="288"/>
      <c r="Q233" s="289"/>
      <c r="R233" s="277" t="s">
        <v>72</v>
      </c>
      <c r="S233" s="278"/>
      <c r="T233" s="278"/>
      <c r="U233" s="278"/>
      <c r="V233" s="278"/>
      <c r="W233" s="279"/>
      <c r="X233" s="221"/>
      <c r="Y233" s="221"/>
      <c r="Z233" s="221"/>
      <c r="AA233" s="74" t="e">
        <f t="shared" ref="AA233:BE233" si="135">AA234+(AA235/2)</f>
        <v>#VALUE!</v>
      </c>
      <c r="AB233" s="74" t="e">
        <f t="shared" si="135"/>
        <v>#VALUE!</v>
      </c>
      <c r="AC233" s="74" t="e">
        <f t="shared" si="135"/>
        <v>#VALUE!</v>
      </c>
      <c r="AD233" s="74" t="e">
        <f t="shared" si="135"/>
        <v>#VALUE!</v>
      </c>
      <c r="AE233" s="74" t="e">
        <f t="shared" si="135"/>
        <v>#VALUE!</v>
      </c>
      <c r="AF233" s="74" t="e">
        <f t="shared" si="135"/>
        <v>#VALUE!</v>
      </c>
      <c r="AG233" s="74" t="e">
        <f t="shared" si="135"/>
        <v>#VALUE!</v>
      </c>
      <c r="AH233" s="74" t="e">
        <f t="shared" si="135"/>
        <v>#VALUE!</v>
      </c>
      <c r="AI233" s="74" t="e">
        <f t="shared" si="135"/>
        <v>#VALUE!</v>
      </c>
      <c r="AJ233" s="74" t="e">
        <f t="shared" si="135"/>
        <v>#VALUE!</v>
      </c>
      <c r="AK233" s="74" t="e">
        <f t="shared" si="135"/>
        <v>#VALUE!</v>
      </c>
      <c r="AL233" s="74" t="e">
        <f t="shared" si="135"/>
        <v>#VALUE!</v>
      </c>
      <c r="AM233" s="74" t="e">
        <f t="shared" si="135"/>
        <v>#VALUE!</v>
      </c>
      <c r="AN233" s="74" t="e">
        <f t="shared" si="135"/>
        <v>#VALUE!</v>
      </c>
      <c r="AO233" s="74" t="e">
        <f t="shared" si="135"/>
        <v>#VALUE!</v>
      </c>
      <c r="AP233" s="74" t="e">
        <f t="shared" si="135"/>
        <v>#VALUE!</v>
      </c>
      <c r="AQ233" s="74" t="e">
        <f t="shared" si="135"/>
        <v>#VALUE!</v>
      </c>
      <c r="AR233" s="74" t="e">
        <f t="shared" si="135"/>
        <v>#VALUE!</v>
      </c>
      <c r="AS233" s="74" t="e">
        <f t="shared" si="135"/>
        <v>#VALUE!</v>
      </c>
      <c r="AT233" s="74" t="e">
        <f t="shared" si="135"/>
        <v>#VALUE!</v>
      </c>
      <c r="AU233" s="74" t="e">
        <f t="shared" si="135"/>
        <v>#VALUE!</v>
      </c>
      <c r="AV233" s="74" t="e">
        <f t="shared" si="135"/>
        <v>#VALUE!</v>
      </c>
      <c r="AW233" s="74" t="e">
        <f t="shared" si="135"/>
        <v>#VALUE!</v>
      </c>
      <c r="AX233" s="74" t="e">
        <f t="shared" si="135"/>
        <v>#VALUE!</v>
      </c>
      <c r="AY233" s="74" t="e">
        <f t="shared" si="135"/>
        <v>#VALUE!</v>
      </c>
      <c r="AZ233" s="74" t="e">
        <f t="shared" si="135"/>
        <v>#VALUE!</v>
      </c>
      <c r="BA233" s="74" t="e">
        <f t="shared" si="135"/>
        <v>#VALUE!</v>
      </c>
      <c r="BB233" s="74" t="e">
        <f t="shared" si="135"/>
        <v>#VALUE!</v>
      </c>
      <c r="BC233" s="74" t="e">
        <f t="shared" si="135"/>
        <v>#VALUE!</v>
      </c>
      <c r="BD233" s="74" t="e">
        <f t="shared" si="135"/>
        <v>#VALUE!</v>
      </c>
      <c r="BE233" s="74" t="e">
        <f t="shared" si="135"/>
        <v>#VALUE!</v>
      </c>
      <c r="BF233" s="75" t="e">
        <f t="shared" si="134"/>
        <v>#VALUE!</v>
      </c>
    </row>
    <row r="234" spans="15:59" ht="14.4" hidden="1" customHeight="1" x14ac:dyDescent="0.3">
      <c r="O234" s="287"/>
      <c r="P234" s="288"/>
      <c r="Q234" s="289"/>
      <c r="R234" s="277" t="s">
        <v>74</v>
      </c>
      <c r="S234" s="278"/>
      <c r="T234" s="278"/>
      <c r="U234" s="278"/>
      <c r="V234" s="278"/>
      <c r="W234" s="279"/>
      <c r="X234" s="221"/>
      <c r="Y234" s="221"/>
      <c r="Z234" s="221"/>
      <c r="AA234" s="64" t="e">
        <f t="shared" ref="AA234:BE235" si="136">AA238+AA255+AA259</f>
        <v>#VALUE!</v>
      </c>
      <c r="AB234" s="64" t="e">
        <f t="shared" si="136"/>
        <v>#VALUE!</v>
      </c>
      <c r="AC234" s="64" t="e">
        <f t="shared" si="136"/>
        <v>#VALUE!</v>
      </c>
      <c r="AD234" s="64" t="e">
        <f t="shared" si="136"/>
        <v>#VALUE!</v>
      </c>
      <c r="AE234" s="64" t="e">
        <f t="shared" si="136"/>
        <v>#VALUE!</v>
      </c>
      <c r="AF234" s="64" t="e">
        <f t="shared" si="136"/>
        <v>#VALUE!</v>
      </c>
      <c r="AG234" s="64" t="e">
        <f t="shared" si="136"/>
        <v>#VALUE!</v>
      </c>
      <c r="AH234" s="64" t="e">
        <f t="shared" si="136"/>
        <v>#VALUE!</v>
      </c>
      <c r="AI234" s="64" t="e">
        <f t="shared" si="136"/>
        <v>#VALUE!</v>
      </c>
      <c r="AJ234" s="64" t="e">
        <f t="shared" si="136"/>
        <v>#VALUE!</v>
      </c>
      <c r="AK234" s="64" t="e">
        <f t="shared" si="136"/>
        <v>#VALUE!</v>
      </c>
      <c r="AL234" s="64" t="e">
        <f t="shared" si="136"/>
        <v>#VALUE!</v>
      </c>
      <c r="AM234" s="64" t="e">
        <f t="shared" si="136"/>
        <v>#VALUE!</v>
      </c>
      <c r="AN234" s="64" t="e">
        <f t="shared" si="136"/>
        <v>#VALUE!</v>
      </c>
      <c r="AO234" s="64" t="e">
        <f t="shared" si="136"/>
        <v>#VALUE!</v>
      </c>
      <c r="AP234" s="64" t="e">
        <f t="shared" si="136"/>
        <v>#VALUE!</v>
      </c>
      <c r="AQ234" s="64" t="e">
        <f t="shared" si="136"/>
        <v>#VALUE!</v>
      </c>
      <c r="AR234" s="64" t="e">
        <f t="shared" si="136"/>
        <v>#VALUE!</v>
      </c>
      <c r="AS234" s="64" t="e">
        <f t="shared" si="136"/>
        <v>#VALUE!</v>
      </c>
      <c r="AT234" s="64" t="e">
        <f t="shared" si="136"/>
        <v>#VALUE!</v>
      </c>
      <c r="AU234" s="64" t="e">
        <f t="shared" si="136"/>
        <v>#VALUE!</v>
      </c>
      <c r="AV234" s="64" t="e">
        <f t="shared" si="136"/>
        <v>#VALUE!</v>
      </c>
      <c r="AW234" s="64" t="e">
        <f t="shared" si="136"/>
        <v>#VALUE!</v>
      </c>
      <c r="AX234" s="64" t="e">
        <f t="shared" si="136"/>
        <v>#VALUE!</v>
      </c>
      <c r="AY234" s="64" t="e">
        <f t="shared" si="136"/>
        <v>#VALUE!</v>
      </c>
      <c r="AZ234" s="64" t="e">
        <f t="shared" si="136"/>
        <v>#VALUE!</v>
      </c>
      <c r="BA234" s="64" t="e">
        <f t="shared" si="136"/>
        <v>#VALUE!</v>
      </c>
      <c r="BB234" s="64" t="e">
        <f t="shared" si="136"/>
        <v>#VALUE!</v>
      </c>
      <c r="BC234" s="64" t="e">
        <f t="shared" si="136"/>
        <v>#VALUE!</v>
      </c>
      <c r="BD234" s="64" t="e">
        <f t="shared" si="136"/>
        <v>#VALUE!</v>
      </c>
      <c r="BE234" s="64" t="e">
        <f t="shared" si="136"/>
        <v>#VALUE!</v>
      </c>
      <c r="BF234" s="45" t="e">
        <f t="shared" si="134"/>
        <v>#VALUE!</v>
      </c>
    </row>
    <row r="235" spans="15:59" ht="14.4" hidden="1" customHeight="1" x14ac:dyDescent="0.3">
      <c r="O235" s="287"/>
      <c r="P235" s="288"/>
      <c r="Q235" s="289"/>
      <c r="R235" s="277" t="s">
        <v>76</v>
      </c>
      <c r="S235" s="278"/>
      <c r="T235" s="278"/>
      <c r="U235" s="278"/>
      <c r="V235" s="278"/>
      <c r="W235" s="279"/>
      <c r="X235" s="221"/>
      <c r="Y235" s="221"/>
      <c r="Z235" s="221"/>
      <c r="AA235" s="64" t="e">
        <f t="shared" si="136"/>
        <v>#VALUE!</v>
      </c>
      <c r="AB235" s="64" t="e">
        <f t="shared" si="136"/>
        <v>#VALUE!</v>
      </c>
      <c r="AC235" s="64" t="e">
        <f t="shared" si="136"/>
        <v>#VALUE!</v>
      </c>
      <c r="AD235" s="64" t="e">
        <f t="shared" si="136"/>
        <v>#VALUE!</v>
      </c>
      <c r="AE235" s="64" t="e">
        <f t="shared" si="136"/>
        <v>#VALUE!</v>
      </c>
      <c r="AF235" s="64" t="e">
        <f t="shared" si="136"/>
        <v>#VALUE!</v>
      </c>
      <c r="AG235" s="64" t="e">
        <f t="shared" si="136"/>
        <v>#VALUE!</v>
      </c>
      <c r="AH235" s="64" t="e">
        <f t="shared" si="136"/>
        <v>#VALUE!</v>
      </c>
      <c r="AI235" s="64" t="e">
        <f t="shared" si="136"/>
        <v>#VALUE!</v>
      </c>
      <c r="AJ235" s="64" t="e">
        <f t="shared" si="136"/>
        <v>#VALUE!</v>
      </c>
      <c r="AK235" s="64" t="e">
        <f t="shared" si="136"/>
        <v>#VALUE!</v>
      </c>
      <c r="AL235" s="64" t="e">
        <f t="shared" si="136"/>
        <v>#VALUE!</v>
      </c>
      <c r="AM235" s="64" t="e">
        <f t="shared" si="136"/>
        <v>#VALUE!</v>
      </c>
      <c r="AN235" s="64" t="e">
        <f t="shared" si="136"/>
        <v>#VALUE!</v>
      </c>
      <c r="AO235" s="64" t="e">
        <f t="shared" si="136"/>
        <v>#VALUE!</v>
      </c>
      <c r="AP235" s="64" t="e">
        <f t="shared" si="136"/>
        <v>#VALUE!</v>
      </c>
      <c r="AQ235" s="64" t="e">
        <f t="shared" si="136"/>
        <v>#VALUE!</v>
      </c>
      <c r="AR235" s="64" t="e">
        <f t="shared" si="136"/>
        <v>#VALUE!</v>
      </c>
      <c r="AS235" s="64" t="e">
        <f t="shared" si="136"/>
        <v>#VALUE!</v>
      </c>
      <c r="AT235" s="64" t="e">
        <f t="shared" si="136"/>
        <v>#VALUE!</v>
      </c>
      <c r="AU235" s="64" t="e">
        <f t="shared" si="136"/>
        <v>#VALUE!</v>
      </c>
      <c r="AV235" s="64" t="e">
        <f t="shared" si="136"/>
        <v>#VALUE!</v>
      </c>
      <c r="AW235" s="64" t="e">
        <f t="shared" si="136"/>
        <v>#VALUE!</v>
      </c>
      <c r="AX235" s="64" t="e">
        <f t="shared" si="136"/>
        <v>#VALUE!</v>
      </c>
      <c r="AY235" s="64" t="e">
        <f t="shared" si="136"/>
        <v>#VALUE!</v>
      </c>
      <c r="AZ235" s="64" t="e">
        <f t="shared" si="136"/>
        <v>#VALUE!</v>
      </c>
      <c r="BA235" s="64" t="e">
        <f t="shared" si="136"/>
        <v>#VALUE!</v>
      </c>
      <c r="BB235" s="64" t="e">
        <f t="shared" si="136"/>
        <v>#VALUE!</v>
      </c>
      <c r="BC235" s="64" t="e">
        <f t="shared" si="136"/>
        <v>#VALUE!</v>
      </c>
      <c r="BD235" s="64" t="e">
        <f t="shared" si="136"/>
        <v>#VALUE!</v>
      </c>
      <c r="BE235" s="64" t="e">
        <f t="shared" si="136"/>
        <v>#VALUE!</v>
      </c>
      <c r="BF235" s="45" t="e">
        <f t="shared" si="134"/>
        <v>#VALUE!</v>
      </c>
    </row>
    <row r="236" spans="15:59" ht="14.4" hidden="1" customHeight="1" x14ac:dyDescent="0.3">
      <c r="O236" s="287"/>
      <c r="P236" s="288"/>
      <c r="Q236" s="289"/>
      <c r="R236" s="277" t="s">
        <v>79</v>
      </c>
      <c r="S236" s="278"/>
      <c r="T236" s="278"/>
      <c r="U236" s="278"/>
      <c r="V236" s="278"/>
      <c r="W236" s="279"/>
      <c r="X236" s="221"/>
      <c r="Y236" s="221"/>
      <c r="Z236" s="221"/>
      <c r="AA236" s="64" t="e">
        <f t="shared" ref="AA236:BE236" si="137">COUNTIFS($F$12:$F$16,$O$228,AA12:AA33,"P")+COUNTIFS($F$12:$F$16,$O$228,AA12:AA33,"RP")+COUNTIFS($F$12:$F$16,$O$228,AA12:AA33,"T-RP")+COUNTIFS($F$12:$F$16,$O$228,AA12:AA33,"T")+COUNTIFS($F$12:$F$16,$O$228,AA12:AA33,"MU")+COUNTIFS($F$12:$F$16,$O$228,AA12:AA33,"T-MU")+COUNTIFS($F$12:$F$16,$O$228,AA12:AA33,"EL")+COUNTIFS($F$12:$F$16,$O$228,AA12:AA33,"T-EL")+COUNTIFS($F$12:$F$16,$O$228,AA12:AA33,"EL-MU")+COUNTIFS($F$12:$F$16,$O$228,AA12:AA33,"TR")+COUNTIFS($F$12:$F$16,$O$228,AA12:AA33,"TR-MU")+COUNTIFS($F$12:$F$16,$O$228,AA12:AA33,"TR-EL")+COUNTIFS($F$12:$F$16,$O$228,AA12:AA33,"TR-T")</f>
        <v>#VALUE!</v>
      </c>
      <c r="AB236" s="64" t="e">
        <f t="shared" si="137"/>
        <v>#VALUE!</v>
      </c>
      <c r="AC236" s="64" t="e">
        <f t="shared" si="137"/>
        <v>#VALUE!</v>
      </c>
      <c r="AD236" s="64" t="e">
        <f t="shared" si="137"/>
        <v>#VALUE!</v>
      </c>
      <c r="AE236" s="64" t="e">
        <f t="shared" si="137"/>
        <v>#VALUE!</v>
      </c>
      <c r="AF236" s="64" t="e">
        <f t="shared" si="137"/>
        <v>#VALUE!</v>
      </c>
      <c r="AG236" s="64" t="e">
        <f t="shared" si="137"/>
        <v>#VALUE!</v>
      </c>
      <c r="AH236" s="64" t="e">
        <f t="shared" si="137"/>
        <v>#VALUE!</v>
      </c>
      <c r="AI236" s="64" t="e">
        <f t="shared" si="137"/>
        <v>#VALUE!</v>
      </c>
      <c r="AJ236" s="64" t="e">
        <f t="shared" si="137"/>
        <v>#VALUE!</v>
      </c>
      <c r="AK236" s="64" t="e">
        <f t="shared" si="137"/>
        <v>#VALUE!</v>
      </c>
      <c r="AL236" s="64" t="e">
        <f t="shared" si="137"/>
        <v>#VALUE!</v>
      </c>
      <c r="AM236" s="64" t="e">
        <f t="shared" si="137"/>
        <v>#VALUE!</v>
      </c>
      <c r="AN236" s="64" t="e">
        <f t="shared" si="137"/>
        <v>#VALUE!</v>
      </c>
      <c r="AO236" s="64" t="e">
        <f t="shared" si="137"/>
        <v>#VALUE!</v>
      </c>
      <c r="AP236" s="64" t="e">
        <f t="shared" si="137"/>
        <v>#VALUE!</v>
      </c>
      <c r="AQ236" s="64" t="e">
        <f t="shared" si="137"/>
        <v>#VALUE!</v>
      </c>
      <c r="AR236" s="64" t="e">
        <f t="shared" si="137"/>
        <v>#VALUE!</v>
      </c>
      <c r="AS236" s="64" t="e">
        <f t="shared" si="137"/>
        <v>#VALUE!</v>
      </c>
      <c r="AT236" s="64" t="e">
        <f t="shared" si="137"/>
        <v>#VALUE!</v>
      </c>
      <c r="AU236" s="64" t="e">
        <f t="shared" si="137"/>
        <v>#VALUE!</v>
      </c>
      <c r="AV236" s="64" t="e">
        <f t="shared" si="137"/>
        <v>#VALUE!</v>
      </c>
      <c r="AW236" s="64" t="e">
        <f t="shared" si="137"/>
        <v>#VALUE!</v>
      </c>
      <c r="AX236" s="64" t="e">
        <f t="shared" si="137"/>
        <v>#VALUE!</v>
      </c>
      <c r="AY236" s="64" t="e">
        <f t="shared" si="137"/>
        <v>#VALUE!</v>
      </c>
      <c r="AZ236" s="64" t="e">
        <f t="shared" si="137"/>
        <v>#VALUE!</v>
      </c>
      <c r="BA236" s="64" t="e">
        <f t="shared" si="137"/>
        <v>#VALUE!</v>
      </c>
      <c r="BB236" s="64" t="e">
        <f t="shared" si="137"/>
        <v>#VALUE!</v>
      </c>
      <c r="BC236" s="64" t="e">
        <f t="shared" si="137"/>
        <v>#VALUE!</v>
      </c>
      <c r="BD236" s="64" t="e">
        <f t="shared" si="137"/>
        <v>#VALUE!</v>
      </c>
      <c r="BE236" s="64" t="e">
        <f t="shared" si="137"/>
        <v>#VALUE!</v>
      </c>
      <c r="BF236" s="45" t="e">
        <f t="shared" si="134"/>
        <v>#VALUE!</v>
      </c>
      <c r="BG236" s="78" t="e">
        <f>BF236-SUMIFS($O$12:$O$121,$F$12:$F$121,$O$228)</f>
        <v>#VALUE!</v>
      </c>
    </row>
    <row r="237" spans="15:59" ht="14.4" hidden="1" customHeight="1" x14ac:dyDescent="0.3">
      <c r="O237" s="287"/>
      <c r="P237" s="288"/>
      <c r="Q237" s="289"/>
      <c r="R237" s="277" t="s">
        <v>81</v>
      </c>
      <c r="S237" s="278"/>
      <c r="T237" s="278"/>
      <c r="U237" s="278"/>
      <c r="V237" s="278"/>
      <c r="W237" s="279"/>
      <c r="X237" s="221"/>
      <c r="Y237" s="221"/>
      <c r="Z237" s="221"/>
      <c r="AA237" s="74" t="e">
        <f t="shared" ref="AA237:BE237" si="138">AA238+(AA239/2)</f>
        <v>#VALUE!</v>
      </c>
      <c r="AB237" s="74" t="e">
        <f t="shared" si="138"/>
        <v>#VALUE!</v>
      </c>
      <c r="AC237" s="74" t="e">
        <f t="shared" si="138"/>
        <v>#VALUE!</v>
      </c>
      <c r="AD237" s="74" t="e">
        <f t="shared" si="138"/>
        <v>#VALUE!</v>
      </c>
      <c r="AE237" s="74" t="e">
        <f t="shared" si="138"/>
        <v>#VALUE!</v>
      </c>
      <c r="AF237" s="74" t="e">
        <f t="shared" si="138"/>
        <v>#VALUE!</v>
      </c>
      <c r="AG237" s="74" t="e">
        <f t="shared" si="138"/>
        <v>#VALUE!</v>
      </c>
      <c r="AH237" s="74" t="e">
        <f t="shared" si="138"/>
        <v>#VALUE!</v>
      </c>
      <c r="AI237" s="74" t="e">
        <f t="shared" si="138"/>
        <v>#VALUE!</v>
      </c>
      <c r="AJ237" s="74" t="e">
        <f t="shared" si="138"/>
        <v>#VALUE!</v>
      </c>
      <c r="AK237" s="74" t="e">
        <f t="shared" si="138"/>
        <v>#VALUE!</v>
      </c>
      <c r="AL237" s="74" t="e">
        <f t="shared" si="138"/>
        <v>#VALUE!</v>
      </c>
      <c r="AM237" s="74" t="e">
        <f t="shared" si="138"/>
        <v>#VALUE!</v>
      </c>
      <c r="AN237" s="74" t="e">
        <f t="shared" si="138"/>
        <v>#VALUE!</v>
      </c>
      <c r="AO237" s="74" t="e">
        <f t="shared" si="138"/>
        <v>#VALUE!</v>
      </c>
      <c r="AP237" s="74" t="e">
        <f t="shared" si="138"/>
        <v>#VALUE!</v>
      </c>
      <c r="AQ237" s="74" t="e">
        <f t="shared" si="138"/>
        <v>#VALUE!</v>
      </c>
      <c r="AR237" s="74" t="e">
        <f t="shared" si="138"/>
        <v>#VALUE!</v>
      </c>
      <c r="AS237" s="74" t="e">
        <f t="shared" si="138"/>
        <v>#VALUE!</v>
      </c>
      <c r="AT237" s="74" t="e">
        <f t="shared" si="138"/>
        <v>#VALUE!</v>
      </c>
      <c r="AU237" s="74" t="e">
        <f t="shared" si="138"/>
        <v>#VALUE!</v>
      </c>
      <c r="AV237" s="74" t="e">
        <f t="shared" si="138"/>
        <v>#VALUE!</v>
      </c>
      <c r="AW237" s="74" t="e">
        <f t="shared" si="138"/>
        <v>#VALUE!</v>
      </c>
      <c r="AX237" s="74" t="e">
        <f t="shared" si="138"/>
        <v>#VALUE!</v>
      </c>
      <c r="AY237" s="74" t="e">
        <f t="shared" si="138"/>
        <v>#VALUE!</v>
      </c>
      <c r="AZ237" s="74" t="e">
        <f t="shared" si="138"/>
        <v>#VALUE!</v>
      </c>
      <c r="BA237" s="74" t="e">
        <f t="shared" si="138"/>
        <v>#VALUE!</v>
      </c>
      <c r="BB237" s="74" t="e">
        <f t="shared" si="138"/>
        <v>#VALUE!</v>
      </c>
      <c r="BC237" s="74" t="e">
        <f t="shared" si="138"/>
        <v>#VALUE!</v>
      </c>
      <c r="BD237" s="74" t="e">
        <f t="shared" si="138"/>
        <v>#VALUE!</v>
      </c>
      <c r="BE237" s="74" t="e">
        <f t="shared" si="138"/>
        <v>#VALUE!</v>
      </c>
      <c r="BF237" s="75" t="e">
        <f t="shared" si="134"/>
        <v>#VALUE!</v>
      </c>
    </row>
    <row r="238" spans="15:59" ht="14.4" hidden="1" customHeight="1" x14ac:dyDescent="0.3">
      <c r="O238" s="287"/>
      <c r="P238" s="288"/>
      <c r="Q238" s="289"/>
      <c r="R238" s="277" t="s">
        <v>15</v>
      </c>
      <c r="S238" s="278"/>
      <c r="T238" s="278"/>
      <c r="U238" s="278"/>
      <c r="V238" s="278"/>
      <c r="W238" s="279"/>
      <c r="X238" s="221"/>
      <c r="Y238" s="221"/>
      <c r="Z238" s="221"/>
      <c r="AA238" s="64" t="e">
        <f t="shared" ref="AA238:BE238" si="139">COUNTIFS($F$12:$F$16,$O$228,$L$12:$L$16,"FT",AA$12:AA$33,"P")+COUNTIFS($F$12:$F$16,$O$228,$L$12:$L$16,"FT",AA$12:AA$33,"RP")+COUNTIFS($F$12:$F$16,$O$228,$L$12:$L$16,"FT",AA$12:AA$33,"T-RP")+COUNTIFS($F$12:$F$16,$O$228,$L$12:$L$16,"FT",AA$12:AA$33,"T")+COUNTIFS($F$12:$F$16,$O$228,$L$12:$L$16,"FT",AA$12:AA$33,"MU")+COUNTIFS($F$12:$F$16,$O$228,$L$12:$L$16,"FT",AA$12:AA$33,"T-MU")+COUNTIFS($F$12:$F$16,$O$228,$L$12:$L$16,"FT",AA$12:AA$33,"EL")+COUNTIFS($F$12:$F$16,$O$228,$L$12:$L$16,"FT",AA$12:AA$33,"T-EL")+COUNTIFS($F$12:$F$16,$O$228,$L$12:$L$16,"FT",AA$12:AA$33,"EL-MU")+COUNTIFS($F$12:$F$16,$O$228,$L$12:$L$16,"FT",AA$12:AA$33,"TR")+COUNTIFS($F$12:$F$16,$O$228,$L$12:$L$16,"FT",AA$12:AA$33,"TR-MU")+COUNTIFS($F$12:$F$16,$O$228,$L$12:$L$16,"FT",AA$12:AA$33,"TR-EL")+COUNTIFS($F$12:$F$16,$O$228,$L$12:$L$16,"FT",AA$12:AA$33,"TR-T")</f>
        <v>#VALUE!</v>
      </c>
      <c r="AB238" s="64" t="e">
        <f t="shared" si="139"/>
        <v>#VALUE!</v>
      </c>
      <c r="AC238" s="64" t="e">
        <f t="shared" si="139"/>
        <v>#VALUE!</v>
      </c>
      <c r="AD238" s="64" t="e">
        <f t="shared" si="139"/>
        <v>#VALUE!</v>
      </c>
      <c r="AE238" s="64" t="e">
        <f t="shared" si="139"/>
        <v>#VALUE!</v>
      </c>
      <c r="AF238" s="64" t="e">
        <f t="shared" si="139"/>
        <v>#VALUE!</v>
      </c>
      <c r="AG238" s="64" t="e">
        <f t="shared" si="139"/>
        <v>#VALUE!</v>
      </c>
      <c r="AH238" s="64" t="e">
        <f t="shared" si="139"/>
        <v>#VALUE!</v>
      </c>
      <c r="AI238" s="64" t="e">
        <f t="shared" si="139"/>
        <v>#VALUE!</v>
      </c>
      <c r="AJ238" s="64" t="e">
        <f t="shared" si="139"/>
        <v>#VALUE!</v>
      </c>
      <c r="AK238" s="64" t="e">
        <f t="shared" si="139"/>
        <v>#VALUE!</v>
      </c>
      <c r="AL238" s="64" t="e">
        <f t="shared" si="139"/>
        <v>#VALUE!</v>
      </c>
      <c r="AM238" s="64" t="e">
        <f t="shared" si="139"/>
        <v>#VALUE!</v>
      </c>
      <c r="AN238" s="64" t="e">
        <f t="shared" si="139"/>
        <v>#VALUE!</v>
      </c>
      <c r="AO238" s="64" t="e">
        <f t="shared" si="139"/>
        <v>#VALUE!</v>
      </c>
      <c r="AP238" s="64" t="e">
        <f t="shared" si="139"/>
        <v>#VALUE!</v>
      </c>
      <c r="AQ238" s="64" t="e">
        <f t="shared" si="139"/>
        <v>#VALUE!</v>
      </c>
      <c r="AR238" s="64" t="e">
        <f t="shared" si="139"/>
        <v>#VALUE!</v>
      </c>
      <c r="AS238" s="64" t="e">
        <f t="shared" si="139"/>
        <v>#VALUE!</v>
      </c>
      <c r="AT238" s="64" t="e">
        <f t="shared" si="139"/>
        <v>#VALUE!</v>
      </c>
      <c r="AU238" s="64" t="e">
        <f t="shared" si="139"/>
        <v>#VALUE!</v>
      </c>
      <c r="AV238" s="64" t="e">
        <f t="shared" si="139"/>
        <v>#VALUE!</v>
      </c>
      <c r="AW238" s="64" t="e">
        <f t="shared" si="139"/>
        <v>#VALUE!</v>
      </c>
      <c r="AX238" s="64" t="e">
        <f t="shared" si="139"/>
        <v>#VALUE!</v>
      </c>
      <c r="AY238" s="64" t="e">
        <f t="shared" si="139"/>
        <v>#VALUE!</v>
      </c>
      <c r="AZ238" s="64" t="e">
        <f t="shared" si="139"/>
        <v>#VALUE!</v>
      </c>
      <c r="BA238" s="64" t="e">
        <f t="shared" si="139"/>
        <v>#VALUE!</v>
      </c>
      <c r="BB238" s="64" t="e">
        <f t="shared" si="139"/>
        <v>#VALUE!</v>
      </c>
      <c r="BC238" s="64" t="e">
        <f t="shared" si="139"/>
        <v>#VALUE!</v>
      </c>
      <c r="BD238" s="64" t="e">
        <f t="shared" si="139"/>
        <v>#VALUE!</v>
      </c>
      <c r="BE238" s="64" t="e">
        <f t="shared" si="139"/>
        <v>#VALUE!</v>
      </c>
      <c r="BF238" s="45" t="e">
        <f t="shared" si="134"/>
        <v>#VALUE!</v>
      </c>
    </row>
    <row r="239" spans="15:59" ht="14.4" hidden="1" customHeight="1" x14ac:dyDescent="0.3">
      <c r="O239" s="287"/>
      <c r="P239" s="288"/>
      <c r="Q239" s="289"/>
      <c r="R239" s="277" t="s">
        <v>84</v>
      </c>
      <c r="S239" s="278"/>
      <c r="T239" s="278"/>
      <c r="U239" s="278"/>
      <c r="V239" s="278"/>
      <c r="W239" s="279"/>
      <c r="X239" s="221"/>
      <c r="Y239" s="221"/>
      <c r="Z239" s="221"/>
      <c r="AA239" s="64" t="e">
        <f t="shared" ref="AA239:BE239" si="140">COUNTIFS($F$12:$F$16,$O$228,$L$12:$L$16,"HT",AA$12:AA$33,"P")+COUNTIFS($F$12:$F$16,$O$228,$L$12:$L$16,"HT",AA$12:AA$33,"RP")+COUNTIFS($F$12:$F$16,$O$228,$L$12:$L$16,"HT",AA$12:AA$33,"T-RP")+COUNTIFS($F$12:$F$16,$O$228,$L$12:$L$16,"HT",AA$12:AA$33,"T")+COUNTIFS($F$12:$F$16,$O$228,$L$12:$L$16,"HT",AA$12:AA$33,"MU")+COUNTIFS($F$12:$F$16,$O$228,$L$12:$L$16,"HT",AA$12:AA$33,"T-MU")+COUNTIFS($F$12:$F$16,$O$228,$L$12:$L$16,"HT",AA$12:AA$33,"EL")+COUNTIFS($F$12:$F$16,$O$228,$L$12:$L$16,"HT",AA$12:AA$33,"T-EL")+COUNTIFS($F$12:$F$16,$O$228,$L$12:$L$16,"HT",AA$12:AA$33,"EL-MU")+COUNTIFS($F$12:$F$16,$O$228,$L$12:$L$16,"HT",AA$12:AA$33,"TR")+COUNTIFS($F$12:$F$16,$O$228,$L$12:$L$16,"HT",AA$12:AA$33,"TR-MU")+COUNTIFS($F$12:$F$16,$O$228,$L$12:$L$16,"HT",AA$12:AA$33,"TR-EL")+COUNTIFS($F$12:$F$16,$O$228,$L$12:$L$16,"HT",AA$12:AA$33,"TR-T")</f>
        <v>#VALUE!</v>
      </c>
      <c r="AB239" s="64" t="e">
        <f t="shared" si="140"/>
        <v>#VALUE!</v>
      </c>
      <c r="AC239" s="64" t="e">
        <f t="shared" si="140"/>
        <v>#VALUE!</v>
      </c>
      <c r="AD239" s="64" t="e">
        <f t="shared" si="140"/>
        <v>#VALUE!</v>
      </c>
      <c r="AE239" s="64" t="e">
        <f t="shared" si="140"/>
        <v>#VALUE!</v>
      </c>
      <c r="AF239" s="64" t="e">
        <f t="shared" si="140"/>
        <v>#VALUE!</v>
      </c>
      <c r="AG239" s="64" t="e">
        <f t="shared" si="140"/>
        <v>#VALUE!</v>
      </c>
      <c r="AH239" s="64" t="e">
        <f t="shared" si="140"/>
        <v>#VALUE!</v>
      </c>
      <c r="AI239" s="64" t="e">
        <f t="shared" si="140"/>
        <v>#VALUE!</v>
      </c>
      <c r="AJ239" s="64" t="e">
        <f t="shared" si="140"/>
        <v>#VALUE!</v>
      </c>
      <c r="AK239" s="64" t="e">
        <f t="shared" si="140"/>
        <v>#VALUE!</v>
      </c>
      <c r="AL239" s="64" t="e">
        <f t="shared" si="140"/>
        <v>#VALUE!</v>
      </c>
      <c r="AM239" s="64" t="e">
        <f t="shared" si="140"/>
        <v>#VALUE!</v>
      </c>
      <c r="AN239" s="64" t="e">
        <f t="shared" si="140"/>
        <v>#VALUE!</v>
      </c>
      <c r="AO239" s="64" t="e">
        <f t="shared" si="140"/>
        <v>#VALUE!</v>
      </c>
      <c r="AP239" s="64" t="e">
        <f t="shared" si="140"/>
        <v>#VALUE!</v>
      </c>
      <c r="AQ239" s="64" t="e">
        <f t="shared" si="140"/>
        <v>#VALUE!</v>
      </c>
      <c r="AR239" s="64" t="e">
        <f t="shared" si="140"/>
        <v>#VALUE!</v>
      </c>
      <c r="AS239" s="64" t="e">
        <f t="shared" si="140"/>
        <v>#VALUE!</v>
      </c>
      <c r="AT239" s="64" t="e">
        <f t="shared" si="140"/>
        <v>#VALUE!</v>
      </c>
      <c r="AU239" s="64" t="e">
        <f t="shared" si="140"/>
        <v>#VALUE!</v>
      </c>
      <c r="AV239" s="64" t="e">
        <f t="shared" si="140"/>
        <v>#VALUE!</v>
      </c>
      <c r="AW239" s="64" t="e">
        <f t="shared" si="140"/>
        <v>#VALUE!</v>
      </c>
      <c r="AX239" s="64" t="e">
        <f t="shared" si="140"/>
        <v>#VALUE!</v>
      </c>
      <c r="AY239" s="64" t="e">
        <f t="shared" si="140"/>
        <v>#VALUE!</v>
      </c>
      <c r="AZ239" s="64" t="e">
        <f t="shared" si="140"/>
        <v>#VALUE!</v>
      </c>
      <c r="BA239" s="64" t="e">
        <f t="shared" si="140"/>
        <v>#VALUE!</v>
      </c>
      <c r="BB239" s="64" t="e">
        <f t="shared" si="140"/>
        <v>#VALUE!</v>
      </c>
      <c r="BC239" s="64" t="e">
        <f t="shared" si="140"/>
        <v>#VALUE!</v>
      </c>
      <c r="BD239" s="64" t="e">
        <f t="shared" si="140"/>
        <v>#VALUE!</v>
      </c>
      <c r="BE239" s="64" t="e">
        <f t="shared" si="140"/>
        <v>#VALUE!</v>
      </c>
      <c r="BF239" s="45" t="e">
        <f t="shared" si="134"/>
        <v>#VALUE!</v>
      </c>
    </row>
    <row r="240" spans="15:59" ht="14.4" hidden="1" customHeight="1" x14ac:dyDescent="0.3">
      <c r="O240" s="287"/>
      <c r="P240" s="288"/>
      <c r="Q240" s="289"/>
      <c r="R240" s="277" t="s">
        <v>87</v>
      </c>
      <c r="S240" s="278"/>
      <c r="T240" s="278"/>
      <c r="U240" s="278"/>
      <c r="V240" s="278"/>
      <c r="W240" s="279"/>
      <c r="X240" s="221"/>
      <c r="Y240" s="221"/>
      <c r="Z240" s="221"/>
      <c r="AA240" s="64" t="e">
        <f t="shared" ref="AA240:BE240" si="141">COUNTIFS($F$12:$F$16,$O$228,AA$12:AA$33,"OFF")+COUNTIFS($F$12:$F$16,$O$228,AA$12:AA$33,"TR-OFF")</f>
        <v>#VALUE!</v>
      </c>
      <c r="AB240" s="64" t="e">
        <f t="shared" si="141"/>
        <v>#VALUE!</v>
      </c>
      <c r="AC240" s="64" t="e">
        <f t="shared" si="141"/>
        <v>#VALUE!</v>
      </c>
      <c r="AD240" s="64" t="e">
        <f t="shared" si="141"/>
        <v>#VALUE!</v>
      </c>
      <c r="AE240" s="64" t="e">
        <f t="shared" si="141"/>
        <v>#VALUE!</v>
      </c>
      <c r="AF240" s="64" t="e">
        <f t="shared" si="141"/>
        <v>#VALUE!</v>
      </c>
      <c r="AG240" s="64" t="e">
        <f t="shared" si="141"/>
        <v>#VALUE!</v>
      </c>
      <c r="AH240" s="64" t="e">
        <f t="shared" si="141"/>
        <v>#VALUE!</v>
      </c>
      <c r="AI240" s="64" t="e">
        <f t="shared" si="141"/>
        <v>#VALUE!</v>
      </c>
      <c r="AJ240" s="64" t="e">
        <f t="shared" si="141"/>
        <v>#VALUE!</v>
      </c>
      <c r="AK240" s="64" t="e">
        <f t="shared" si="141"/>
        <v>#VALUE!</v>
      </c>
      <c r="AL240" s="64" t="e">
        <f t="shared" si="141"/>
        <v>#VALUE!</v>
      </c>
      <c r="AM240" s="64" t="e">
        <f t="shared" si="141"/>
        <v>#VALUE!</v>
      </c>
      <c r="AN240" s="64" t="e">
        <f t="shared" si="141"/>
        <v>#VALUE!</v>
      </c>
      <c r="AO240" s="64" t="e">
        <f t="shared" si="141"/>
        <v>#VALUE!</v>
      </c>
      <c r="AP240" s="64" t="e">
        <f t="shared" si="141"/>
        <v>#VALUE!</v>
      </c>
      <c r="AQ240" s="64" t="e">
        <f t="shared" si="141"/>
        <v>#VALUE!</v>
      </c>
      <c r="AR240" s="64" t="e">
        <f t="shared" si="141"/>
        <v>#VALUE!</v>
      </c>
      <c r="AS240" s="64" t="e">
        <f t="shared" si="141"/>
        <v>#VALUE!</v>
      </c>
      <c r="AT240" s="64" t="e">
        <f t="shared" si="141"/>
        <v>#VALUE!</v>
      </c>
      <c r="AU240" s="64" t="e">
        <f t="shared" si="141"/>
        <v>#VALUE!</v>
      </c>
      <c r="AV240" s="64" t="e">
        <f t="shared" si="141"/>
        <v>#VALUE!</v>
      </c>
      <c r="AW240" s="64" t="e">
        <f t="shared" si="141"/>
        <v>#VALUE!</v>
      </c>
      <c r="AX240" s="64" t="e">
        <f t="shared" si="141"/>
        <v>#VALUE!</v>
      </c>
      <c r="AY240" s="64" t="e">
        <f t="shared" si="141"/>
        <v>#VALUE!</v>
      </c>
      <c r="AZ240" s="64" t="e">
        <f t="shared" si="141"/>
        <v>#VALUE!</v>
      </c>
      <c r="BA240" s="64" t="e">
        <f t="shared" si="141"/>
        <v>#VALUE!</v>
      </c>
      <c r="BB240" s="64" t="e">
        <f t="shared" si="141"/>
        <v>#VALUE!</v>
      </c>
      <c r="BC240" s="64" t="e">
        <f t="shared" si="141"/>
        <v>#VALUE!</v>
      </c>
      <c r="BD240" s="64" t="e">
        <f t="shared" si="141"/>
        <v>#VALUE!</v>
      </c>
      <c r="BE240" s="64" t="e">
        <f t="shared" si="141"/>
        <v>#VALUE!</v>
      </c>
      <c r="BF240" s="45" t="e">
        <f t="shared" si="134"/>
        <v>#VALUE!</v>
      </c>
      <c r="BG240" s="78" t="e">
        <f>BF240-SUMIFS($Q$12:$Q$121,$F$12:$F$121,$O$228)</f>
        <v>#VALUE!</v>
      </c>
    </row>
    <row r="241" spans="15:59" ht="14.4" hidden="1" customHeight="1" x14ac:dyDescent="0.3">
      <c r="O241" s="287"/>
      <c r="P241" s="288"/>
      <c r="Q241" s="289"/>
      <c r="R241" s="277" t="s">
        <v>90</v>
      </c>
      <c r="S241" s="278"/>
      <c r="T241" s="278"/>
      <c r="U241" s="278"/>
      <c r="V241" s="278"/>
      <c r="W241" s="279"/>
      <c r="X241" s="221"/>
      <c r="Y241" s="221"/>
      <c r="Z241" s="221"/>
      <c r="AA241" s="74" t="e">
        <f t="shared" ref="AA241:BE241" si="142">AA242+(AA243/2)</f>
        <v>#VALUE!</v>
      </c>
      <c r="AB241" s="74" t="e">
        <f t="shared" si="142"/>
        <v>#VALUE!</v>
      </c>
      <c r="AC241" s="74" t="e">
        <f t="shared" si="142"/>
        <v>#VALUE!</v>
      </c>
      <c r="AD241" s="74" t="e">
        <f t="shared" si="142"/>
        <v>#VALUE!</v>
      </c>
      <c r="AE241" s="74" t="e">
        <f t="shared" si="142"/>
        <v>#VALUE!</v>
      </c>
      <c r="AF241" s="74" t="e">
        <f t="shared" si="142"/>
        <v>#VALUE!</v>
      </c>
      <c r="AG241" s="74" t="e">
        <f t="shared" si="142"/>
        <v>#VALUE!</v>
      </c>
      <c r="AH241" s="74" t="e">
        <f t="shared" si="142"/>
        <v>#VALUE!</v>
      </c>
      <c r="AI241" s="74" t="e">
        <f t="shared" si="142"/>
        <v>#VALUE!</v>
      </c>
      <c r="AJ241" s="74" t="e">
        <f t="shared" si="142"/>
        <v>#VALUE!</v>
      </c>
      <c r="AK241" s="74" t="e">
        <f t="shared" si="142"/>
        <v>#VALUE!</v>
      </c>
      <c r="AL241" s="74" t="e">
        <f t="shared" si="142"/>
        <v>#VALUE!</v>
      </c>
      <c r="AM241" s="74" t="e">
        <f t="shared" si="142"/>
        <v>#VALUE!</v>
      </c>
      <c r="AN241" s="74" t="e">
        <f t="shared" si="142"/>
        <v>#VALUE!</v>
      </c>
      <c r="AO241" s="74" t="e">
        <f t="shared" si="142"/>
        <v>#VALUE!</v>
      </c>
      <c r="AP241" s="74" t="e">
        <f t="shared" si="142"/>
        <v>#VALUE!</v>
      </c>
      <c r="AQ241" s="74" t="e">
        <f t="shared" si="142"/>
        <v>#VALUE!</v>
      </c>
      <c r="AR241" s="74" t="e">
        <f t="shared" si="142"/>
        <v>#VALUE!</v>
      </c>
      <c r="AS241" s="74" t="e">
        <f t="shared" si="142"/>
        <v>#VALUE!</v>
      </c>
      <c r="AT241" s="74" t="e">
        <f t="shared" si="142"/>
        <v>#VALUE!</v>
      </c>
      <c r="AU241" s="74" t="e">
        <f t="shared" si="142"/>
        <v>#VALUE!</v>
      </c>
      <c r="AV241" s="74" t="e">
        <f t="shared" si="142"/>
        <v>#VALUE!</v>
      </c>
      <c r="AW241" s="74" t="e">
        <f t="shared" si="142"/>
        <v>#VALUE!</v>
      </c>
      <c r="AX241" s="74" t="e">
        <f t="shared" si="142"/>
        <v>#VALUE!</v>
      </c>
      <c r="AY241" s="74" t="e">
        <f t="shared" si="142"/>
        <v>#VALUE!</v>
      </c>
      <c r="AZ241" s="74" t="e">
        <f t="shared" si="142"/>
        <v>#VALUE!</v>
      </c>
      <c r="BA241" s="74" t="e">
        <f t="shared" si="142"/>
        <v>#VALUE!</v>
      </c>
      <c r="BB241" s="74" t="e">
        <f t="shared" si="142"/>
        <v>#VALUE!</v>
      </c>
      <c r="BC241" s="74" t="e">
        <f t="shared" si="142"/>
        <v>#VALUE!</v>
      </c>
      <c r="BD241" s="74" t="e">
        <f t="shared" si="142"/>
        <v>#VALUE!</v>
      </c>
      <c r="BE241" s="74" t="e">
        <f t="shared" si="142"/>
        <v>#VALUE!</v>
      </c>
      <c r="BF241" s="75" t="e">
        <f t="shared" si="134"/>
        <v>#VALUE!</v>
      </c>
    </row>
    <row r="242" spans="15:59" ht="14.4" hidden="1" customHeight="1" x14ac:dyDescent="0.3">
      <c r="O242" s="287"/>
      <c r="P242" s="288"/>
      <c r="Q242" s="289"/>
      <c r="R242" s="277" t="s">
        <v>31</v>
      </c>
      <c r="S242" s="278"/>
      <c r="T242" s="278"/>
      <c r="U242" s="278"/>
      <c r="V242" s="278"/>
      <c r="W242" s="279"/>
      <c r="X242" s="221"/>
      <c r="Y242" s="221"/>
      <c r="Z242" s="221"/>
      <c r="AA242" s="64" t="e">
        <f t="shared" ref="AA242:BE242" si="143">COUNTIFS($F$12:$F$16,$O$228,$L$12:$L$16,"FT",AA$12:AA$33,"OFF")+COUNTIFS($F$12:$F$16,$O$228,$L$12:$L$16,"FT",AA$12:AA$33,"TR-OFF")</f>
        <v>#VALUE!</v>
      </c>
      <c r="AB242" s="64" t="e">
        <f t="shared" si="143"/>
        <v>#VALUE!</v>
      </c>
      <c r="AC242" s="64" t="e">
        <f t="shared" si="143"/>
        <v>#VALUE!</v>
      </c>
      <c r="AD242" s="64" t="e">
        <f t="shared" si="143"/>
        <v>#VALUE!</v>
      </c>
      <c r="AE242" s="64" t="e">
        <f t="shared" si="143"/>
        <v>#VALUE!</v>
      </c>
      <c r="AF242" s="64" t="e">
        <f t="shared" si="143"/>
        <v>#VALUE!</v>
      </c>
      <c r="AG242" s="64" t="e">
        <f t="shared" si="143"/>
        <v>#VALUE!</v>
      </c>
      <c r="AH242" s="64" t="e">
        <f t="shared" si="143"/>
        <v>#VALUE!</v>
      </c>
      <c r="AI242" s="64" t="e">
        <f t="shared" si="143"/>
        <v>#VALUE!</v>
      </c>
      <c r="AJ242" s="64" t="e">
        <f t="shared" si="143"/>
        <v>#VALUE!</v>
      </c>
      <c r="AK242" s="64" t="e">
        <f t="shared" si="143"/>
        <v>#VALUE!</v>
      </c>
      <c r="AL242" s="64" t="e">
        <f t="shared" si="143"/>
        <v>#VALUE!</v>
      </c>
      <c r="AM242" s="64" t="e">
        <f t="shared" si="143"/>
        <v>#VALUE!</v>
      </c>
      <c r="AN242" s="64" t="e">
        <f t="shared" si="143"/>
        <v>#VALUE!</v>
      </c>
      <c r="AO242" s="64" t="e">
        <f t="shared" si="143"/>
        <v>#VALUE!</v>
      </c>
      <c r="AP242" s="64" t="e">
        <f t="shared" si="143"/>
        <v>#VALUE!</v>
      </c>
      <c r="AQ242" s="64" t="e">
        <f t="shared" si="143"/>
        <v>#VALUE!</v>
      </c>
      <c r="AR242" s="64" t="e">
        <f t="shared" si="143"/>
        <v>#VALUE!</v>
      </c>
      <c r="AS242" s="64" t="e">
        <f t="shared" si="143"/>
        <v>#VALUE!</v>
      </c>
      <c r="AT242" s="64" t="e">
        <f t="shared" si="143"/>
        <v>#VALUE!</v>
      </c>
      <c r="AU242" s="64" t="e">
        <f t="shared" si="143"/>
        <v>#VALUE!</v>
      </c>
      <c r="AV242" s="64" t="e">
        <f t="shared" si="143"/>
        <v>#VALUE!</v>
      </c>
      <c r="AW242" s="64" t="e">
        <f t="shared" si="143"/>
        <v>#VALUE!</v>
      </c>
      <c r="AX242" s="64" t="e">
        <f t="shared" si="143"/>
        <v>#VALUE!</v>
      </c>
      <c r="AY242" s="64" t="e">
        <f t="shared" si="143"/>
        <v>#VALUE!</v>
      </c>
      <c r="AZ242" s="64" t="e">
        <f t="shared" si="143"/>
        <v>#VALUE!</v>
      </c>
      <c r="BA242" s="64" t="e">
        <f t="shared" si="143"/>
        <v>#VALUE!</v>
      </c>
      <c r="BB242" s="64" t="e">
        <f t="shared" si="143"/>
        <v>#VALUE!</v>
      </c>
      <c r="BC242" s="64" t="e">
        <f t="shared" si="143"/>
        <v>#VALUE!</v>
      </c>
      <c r="BD242" s="64" t="e">
        <f t="shared" si="143"/>
        <v>#VALUE!</v>
      </c>
      <c r="BE242" s="64" t="e">
        <f t="shared" si="143"/>
        <v>#VALUE!</v>
      </c>
      <c r="BF242" s="45" t="e">
        <f t="shared" si="134"/>
        <v>#VALUE!</v>
      </c>
    </row>
    <row r="243" spans="15:59" ht="14.4" hidden="1" customHeight="1" x14ac:dyDescent="0.3">
      <c r="O243" s="287"/>
      <c r="P243" s="288"/>
      <c r="Q243" s="289"/>
      <c r="R243" s="277" t="s">
        <v>95</v>
      </c>
      <c r="S243" s="278"/>
      <c r="T243" s="278"/>
      <c r="U243" s="278"/>
      <c r="V243" s="278"/>
      <c r="W243" s="279"/>
      <c r="X243" s="221"/>
      <c r="Y243" s="221"/>
      <c r="Z243" s="221"/>
      <c r="AA243" s="64" t="e">
        <f t="shared" ref="AA243:BE243" si="144">COUNTIFS($F$12:$F$16,$O$228,$L$12:$L$16,"HT",AA$12:AA$33,"OFF")+COUNTIFS($F$12:$F$16,$O$228,$L$12:$L$16,"HT",AA$12:AA$33,"TR-OFF")</f>
        <v>#VALUE!</v>
      </c>
      <c r="AB243" s="64" t="e">
        <f t="shared" si="144"/>
        <v>#VALUE!</v>
      </c>
      <c r="AC243" s="64" t="e">
        <f t="shared" si="144"/>
        <v>#VALUE!</v>
      </c>
      <c r="AD243" s="64" t="e">
        <f t="shared" si="144"/>
        <v>#VALUE!</v>
      </c>
      <c r="AE243" s="64" t="e">
        <f t="shared" si="144"/>
        <v>#VALUE!</v>
      </c>
      <c r="AF243" s="64" t="e">
        <f t="shared" si="144"/>
        <v>#VALUE!</v>
      </c>
      <c r="AG243" s="64" t="e">
        <f t="shared" si="144"/>
        <v>#VALUE!</v>
      </c>
      <c r="AH243" s="64" t="e">
        <f t="shared" si="144"/>
        <v>#VALUE!</v>
      </c>
      <c r="AI243" s="64" t="e">
        <f t="shared" si="144"/>
        <v>#VALUE!</v>
      </c>
      <c r="AJ243" s="64" t="e">
        <f t="shared" si="144"/>
        <v>#VALUE!</v>
      </c>
      <c r="AK243" s="64" t="e">
        <f t="shared" si="144"/>
        <v>#VALUE!</v>
      </c>
      <c r="AL243" s="64" t="e">
        <f t="shared" si="144"/>
        <v>#VALUE!</v>
      </c>
      <c r="AM243" s="64" t="e">
        <f t="shared" si="144"/>
        <v>#VALUE!</v>
      </c>
      <c r="AN243" s="64" t="e">
        <f t="shared" si="144"/>
        <v>#VALUE!</v>
      </c>
      <c r="AO243" s="64" t="e">
        <f t="shared" si="144"/>
        <v>#VALUE!</v>
      </c>
      <c r="AP243" s="64" t="e">
        <f t="shared" si="144"/>
        <v>#VALUE!</v>
      </c>
      <c r="AQ243" s="64" t="e">
        <f t="shared" si="144"/>
        <v>#VALUE!</v>
      </c>
      <c r="AR243" s="64" t="e">
        <f t="shared" si="144"/>
        <v>#VALUE!</v>
      </c>
      <c r="AS243" s="64" t="e">
        <f t="shared" si="144"/>
        <v>#VALUE!</v>
      </c>
      <c r="AT243" s="64" t="e">
        <f t="shared" si="144"/>
        <v>#VALUE!</v>
      </c>
      <c r="AU243" s="64" t="e">
        <f t="shared" si="144"/>
        <v>#VALUE!</v>
      </c>
      <c r="AV243" s="64" t="e">
        <f t="shared" si="144"/>
        <v>#VALUE!</v>
      </c>
      <c r="AW243" s="64" t="e">
        <f t="shared" si="144"/>
        <v>#VALUE!</v>
      </c>
      <c r="AX243" s="64" t="e">
        <f t="shared" si="144"/>
        <v>#VALUE!</v>
      </c>
      <c r="AY243" s="64" t="e">
        <f t="shared" si="144"/>
        <v>#VALUE!</v>
      </c>
      <c r="AZ243" s="64" t="e">
        <f t="shared" si="144"/>
        <v>#VALUE!</v>
      </c>
      <c r="BA243" s="64" t="e">
        <f t="shared" si="144"/>
        <v>#VALUE!</v>
      </c>
      <c r="BB243" s="64" t="e">
        <f t="shared" si="144"/>
        <v>#VALUE!</v>
      </c>
      <c r="BC243" s="64" t="e">
        <f t="shared" si="144"/>
        <v>#VALUE!</v>
      </c>
      <c r="BD243" s="64" t="e">
        <f t="shared" si="144"/>
        <v>#VALUE!</v>
      </c>
      <c r="BE243" s="64" t="e">
        <f t="shared" si="144"/>
        <v>#VALUE!</v>
      </c>
      <c r="BF243" s="45" t="e">
        <f t="shared" si="134"/>
        <v>#VALUE!</v>
      </c>
    </row>
    <row r="244" spans="15:59" ht="14.4" hidden="1" customHeight="1" x14ac:dyDescent="0.3">
      <c r="O244" s="287"/>
      <c r="P244" s="288"/>
      <c r="Q244" s="289"/>
      <c r="R244" s="277" t="s">
        <v>98</v>
      </c>
      <c r="S244" s="278"/>
      <c r="T244" s="278"/>
      <c r="U244" s="278"/>
      <c r="V244" s="278"/>
      <c r="W244" s="279"/>
      <c r="X244" s="221"/>
      <c r="Y244" s="221"/>
      <c r="Z244" s="221"/>
      <c r="AA244" s="64" t="e">
        <f t="shared" ref="AA244:BE244" si="145">COUNTIFS($F$12:$F$16,$O$228,AA$12:AA$33,"TR")+COUNTIFS($F$12:$F$16,$O$228,AA$12:AA$33,"TR-T")+COUNTIFS($F$12:$F$16,$O$228,AA$12:AA$33,"TR-OFF")+COUNTIFS($F$12:$F$16,$O$228,AA$12:AA$33,"TR-AU")+COUNTIFS($F$12:$F$16,$O$228,AA$12:AA$33,"TR-UC")+COUNTIFS($F$12:$F$16,$O$228,AA$12:AA$33,"TR-U")+COUNTIFS($F$12:$F$16,$O$228,AA$12:AA$33,"TR-NCNS")+COUNTIFS($F$12:$F$16,$O$228,AA$12:AA$33,"TR-MU")+COUNTIFS($F$12:$F$16,$O$228,AA$12:AA$33,"TR-EL")</f>
        <v>#VALUE!</v>
      </c>
      <c r="AB244" s="64" t="e">
        <f t="shared" si="145"/>
        <v>#VALUE!</v>
      </c>
      <c r="AC244" s="64" t="e">
        <f t="shared" si="145"/>
        <v>#VALUE!</v>
      </c>
      <c r="AD244" s="64" t="e">
        <f t="shared" si="145"/>
        <v>#VALUE!</v>
      </c>
      <c r="AE244" s="64" t="e">
        <f t="shared" si="145"/>
        <v>#VALUE!</v>
      </c>
      <c r="AF244" s="64" t="e">
        <f t="shared" si="145"/>
        <v>#VALUE!</v>
      </c>
      <c r="AG244" s="64" t="e">
        <f t="shared" si="145"/>
        <v>#VALUE!</v>
      </c>
      <c r="AH244" s="64" t="e">
        <f t="shared" si="145"/>
        <v>#VALUE!</v>
      </c>
      <c r="AI244" s="64" t="e">
        <f t="shared" si="145"/>
        <v>#VALUE!</v>
      </c>
      <c r="AJ244" s="64" t="e">
        <f t="shared" si="145"/>
        <v>#VALUE!</v>
      </c>
      <c r="AK244" s="64" t="e">
        <f t="shared" si="145"/>
        <v>#VALUE!</v>
      </c>
      <c r="AL244" s="64" t="e">
        <f t="shared" si="145"/>
        <v>#VALUE!</v>
      </c>
      <c r="AM244" s="64" t="e">
        <f t="shared" si="145"/>
        <v>#VALUE!</v>
      </c>
      <c r="AN244" s="64" t="e">
        <f t="shared" si="145"/>
        <v>#VALUE!</v>
      </c>
      <c r="AO244" s="64" t="e">
        <f t="shared" si="145"/>
        <v>#VALUE!</v>
      </c>
      <c r="AP244" s="64" t="e">
        <f t="shared" si="145"/>
        <v>#VALUE!</v>
      </c>
      <c r="AQ244" s="64" t="e">
        <f t="shared" si="145"/>
        <v>#VALUE!</v>
      </c>
      <c r="AR244" s="64" t="e">
        <f t="shared" si="145"/>
        <v>#VALUE!</v>
      </c>
      <c r="AS244" s="64" t="e">
        <f t="shared" si="145"/>
        <v>#VALUE!</v>
      </c>
      <c r="AT244" s="64" t="e">
        <f t="shared" si="145"/>
        <v>#VALUE!</v>
      </c>
      <c r="AU244" s="64" t="e">
        <f t="shared" si="145"/>
        <v>#VALUE!</v>
      </c>
      <c r="AV244" s="64" t="e">
        <f t="shared" si="145"/>
        <v>#VALUE!</v>
      </c>
      <c r="AW244" s="64" t="e">
        <f t="shared" si="145"/>
        <v>#VALUE!</v>
      </c>
      <c r="AX244" s="64" t="e">
        <f t="shared" si="145"/>
        <v>#VALUE!</v>
      </c>
      <c r="AY244" s="64" t="e">
        <f t="shared" si="145"/>
        <v>#VALUE!</v>
      </c>
      <c r="AZ244" s="64" t="e">
        <f t="shared" si="145"/>
        <v>#VALUE!</v>
      </c>
      <c r="BA244" s="64" t="e">
        <f t="shared" si="145"/>
        <v>#VALUE!</v>
      </c>
      <c r="BB244" s="64" t="e">
        <f t="shared" si="145"/>
        <v>#VALUE!</v>
      </c>
      <c r="BC244" s="64" t="e">
        <f t="shared" si="145"/>
        <v>#VALUE!</v>
      </c>
      <c r="BD244" s="64" t="e">
        <f t="shared" si="145"/>
        <v>#VALUE!</v>
      </c>
      <c r="BE244" s="64" t="e">
        <f t="shared" si="145"/>
        <v>#VALUE!</v>
      </c>
      <c r="BF244" s="45" t="e">
        <f>MAX(AA244:BE244)</f>
        <v>#VALUE!</v>
      </c>
    </row>
    <row r="245" spans="15:59" ht="14.4" hidden="1" customHeight="1" x14ac:dyDescent="0.3">
      <c r="O245" s="287"/>
      <c r="P245" s="288"/>
      <c r="Q245" s="289"/>
      <c r="R245" s="277" t="s">
        <v>101</v>
      </c>
      <c r="S245" s="278"/>
      <c r="T245" s="278"/>
      <c r="U245" s="278"/>
      <c r="V245" s="278"/>
      <c r="W245" s="279"/>
      <c r="X245" s="221"/>
      <c r="Y245" s="221"/>
      <c r="Z245" s="221"/>
      <c r="AA245" s="64" t="e">
        <f t="shared" ref="AA245:BE245" si="146">COUNTIFS($F$12:$F$16,$O$228,AA12:AA33,"Leave")+COUNTIFS($F$12:$F$16,$O$228,AA12:AA33,"CL")</f>
        <v>#VALUE!</v>
      </c>
      <c r="AB245" s="64" t="e">
        <f t="shared" si="146"/>
        <v>#VALUE!</v>
      </c>
      <c r="AC245" s="64" t="e">
        <f t="shared" si="146"/>
        <v>#VALUE!</v>
      </c>
      <c r="AD245" s="64" t="e">
        <f t="shared" si="146"/>
        <v>#VALUE!</v>
      </c>
      <c r="AE245" s="64" t="e">
        <f t="shared" si="146"/>
        <v>#VALUE!</v>
      </c>
      <c r="AF245" s="64" t="e">
        <f t="shared" si="146"/>
        <v>#VALUE!</v>
      </c>
      <c r="AG245" s="64" t="e">
        <f t="shared" si="146"/>
        <v>#VALUE!</v>
      </c>
      <c r="AH245" s="64" t="e">
        <f t="shared" si="146"/>
        <v>#VALUE!</v>
      </c>
      <c r="AI245" s="64" t="e">
        <f t="shared" si="146"/>
        <v>#VALUE!</v>
      </c>
      <c r="AJ245" s="64" t="e">
        <f t="shared" si="146"/>
        <v>#VALUE!</v>
      </c>
      <c r="AK245" s="64" t="e">
        <f t="shared" si="146"/>
        <v>#VALUE!</v>
      </c>
      <c r="AL245" s="64" t="e">
        <f t="shared" si="146"/>
        <v>#VALUE!</v>
      </c>
      <c r="AM245" s="64" t="e">
        <f t="shared" si="146"/>
        <v>#VALUE!</v>
      </c>
      <c r="AN245" s="64" t="e">
        <f t="shared" si="146"/>
        <v>#VALUE!</v>
      </c>
      <c r="AO245" s="64" t="e">
        <f t="shared" si="146"/>
        <v>#VALUE!</v>
      </c>
      <c r="AP245" s="64" t="e">
        <f t="shared" si="146"/>
        <v>#VALUE!</v>
      </c>
      <c r="AQ245" s="64" t="e">
        <f t="shared" si="146"/>
        <v>#VALUE!</v>
      </c>
      <c r="AR245" s="64" t="e">
        <f t="shared" si="146"/>
        <v>#VALUE!</v>
      </c>
      <c r="AS245" s="64" t="e">
        <f t="shared" si="146"/>
        <v>#VALUE!</v>
      </c>
      <c r="AT245" s="64" t="e">
        <f t="shared" si="146"/>
        <v>#VALUE!</v>
      </c>
      <c r="AU245" s="64" t="e">
        <f t="shared" si="146"/>
        <v>#VALUE!</v>
      </c>
      <c r="AV245" s="64" t="e">
        <f t="shared" si="146"/>
        <v>#VALUE!</v>
      </c>
      <c r="AW245" s="64" t="e">
        <f t="shared" si="146"/>
        <v>#VALUE!</v>
      </c>
      <c r="AX245" s="64" t="e">
        <f t="shared" si="146"/>
        <v>#VALUE!</v>
      </c>
      <c r="AY245" s="64" t="e">
        <f t="shared" si="146"/>
        <v>#VALUE!</v>
      </c>
      <c r="AZ245" s="64" t="e">
        <f t="shared" si="146"/>
        <v>#VALUE!</v>
      </c>
      <c r="BA245" s="64" t="e">
        <f t="shared" si="146"/>
        <v>#VALUE!</v>
      </c>
      <c r="BB245" s="64" t="e">
        <f t="shared" si="146"/>
        <v>#VALUE!</v>
      </c>
      <c r="BC245" s="64" t="e">
        <f t="shared" si="146"/>
        <v>#VALUE!</v>
      </c>
      <c r="BD245" s="64" t="e">
        <f t="shared" si="146"/>
        <v>#VALUE!</v>
      </c>
      <c r="BE245" s="64" t="e">
        <f t="shared" si="146"/>
        <v>#VALUE!</v>
      </c>
      <c r="BF245" s="45" t="e">
        <f t="shared" ref="BF245:BF260" si="147">SUM(AA245:BE245)</f>
        <v>#VALUE!</v>
      </c>
      <c r="BG245" s="78" t="e">
        <f>(BF245+BF249)-SUMIFS($U$12:$U$121,$F$12:$F$121,$O$228)</f>
        <v>#VALUE!</v>
      </c>
    </row>
    <row r="246" spans="15:59" ht="14.4" hidden="1" customHeight="1" x14ac:dyDescent="0.3">
      <c r="O246" s="287"/>
      <c r="P246" s="288"/>
      <c r="Q246" s="289"/>
      <c r="R246" s="277" t="s">
        <v>91</v>
      </c>
      <c r="S246" s="278"/>
      <c r="T246" s="278"/>
      <c r="U246" s="278"/>
      <c r="V246" s="278"/>
      <c r="W246" s="279"/>
      <c r="X246" s="221"/>
      <c r="Y246" s="221"/>
      <c r="Z246" s="221"/>
      <c r="AA246" s="74" t="e">
        <f t="shared" ref="AA246:BE246" si="148">AA247+(AA248/2)</f>
        <v>#VALUE!</v>
      </c>
      <c r="AB246" s="74" t="e">
        <f t="shared" si="148"/>
        <v>#VALUE!</v>
      </c>
      <c r="AC246" s="74" t="e">
        <f t="shared" si="148"/>
        <v>#VALUE!</v>
      </c>
      <c r="AD246" s="74" t="e">
        <f t="shared" si="148"/>
        <v>#VALUE!</v>
      </c>
      <c r="AE246" s="74" t="e">
        <f t="shared" si="148"/>
        <v>#VALUE!</v>
      </c>
      <c r="AF246" s="74" t="e">
        <f t="shared" si="148"/>
        <v>#VALUE!</v>
      </c>
      <c r="AG246" s="74" t="e">
        <f t="shared" si="148"/>
        <v>#VALUE!</v>
      </c>
      <c r="AH246" s="74" t="e">
        <f t="shared" si="148"/>
        <v>#VALUE!</v>
      </c>
      <c r="AI246" s="74" t="e">
        <f t="shared" si="148"/>
        <v>#VALUE!</v>
      </c>
      <c r="AJ246" s="74" t="e">
        <f t="shared" si="148"/>
        <v>#VALUE!</v>
      </c>
      <c r="AK246" s="74" t="e">
        <f t="shared" si="148"/>
        <v>#VALUE!</v>
      </c>
      <c r="AL246" s="74" t="e">
        <f t="shared" si="148"/>
        <v>#VALUE!</v>
      </c>
      <c r="AM246" s="74" t="e">
        <f t="shared" si="148"/>
        <v>#VALUE!</v>
      </c>
      <c r="AN246" s="74" t="e">
        <f t="shared" si="148"/>
        <v>#VALUE!</v>
      </c>
      <c r="AO246" s="74" t="e">
        <f t="shared" si="148"/>
        <v>#VALUE!</v>
      </c>
      <c r="AP246" s="74" t="e">
        <f t="shared" si="148"/>
        <v>#VALUE!</v>
      </c>
      <c r="AQ246" s="74" t="e">
        <f t="shared" si="148"/>
        <v>#VALUE!</v>
      </c>
      <c r="AR246" s="74" t="e">
        <f t="shared" si="148"/>
        <v>#VALUE!</v>
      </c>
      <c r="AS246" s="74" t="e">
        <f t="shared" si="148"/>
        <v>#VALUE!</v>
      </c>
      <c r="AT246" s="74" t="e">
        <f t="shared" si="148"/>
        <v>#VALUE!</v>
      </c>
      <c r="AU246" s="74" t="e">
        <f t="shared" si="148"/>
        <v>#VALUE!</v>
      </c>
      <c r="AV246" s="74" t="e">
        <f t="shared" si="148"/>
        <v>#VALUE!</v>
      </c>
      <c r="AW246" s="74" t="e">
        <f t="shared" si="148"/>
        <v>#VALUE!</v>
      </c>
      <c r="AX246" s="74" t="e">
        <f t="shared" si="148"/>
        <v>#VALUE!</v>
      </c>
      <c r="AY246" s="74" t="e">
        <f t="shared" si="148"/>
        <v>#VALUE!</v>
      </c>
      <c r="AZ246" s="74" t="e">
        <f t="shared" si="148"/>
        <v>#VALUE!</v>
      </c>
      <c r="BA246" s="74" t="e">
        <f t="shared" si="148"/>
        <v>#VALUE!</v>
      </c>
      <c r="BB246" s="74" t="e">
        <f t="shared" si="148"/>
        <v>#VALUE!</v>
      </c>
      <c r="BC246" s="74" t="e">
        <f t="shared" si="148"/>
        <v>#VALUE!</v>
      </c>
      <c r="BD246" s="74" t="e">
        <f t="shared" si="148"/>
        <v>#VALUE!</v>
      </c>
      <c r="BE246" s="74" t="e">
        <f t="shared" si="148"/>
        <v>#VALUE!</v>
      </c>
      <c r="BF246" s="75" t="e">
        <f t="shared" si="147"/>
        <v>#VALUE!</v>
      </c>
    </row>
    <row r="247" spans="15:59" ht="14.4" hidden="1" customHeight="1" x14ac:dyDescent="0.3">
      <c r="O247" s="287"/>
      <c r="P247" s="288"/>
      <c r="Q247" s="289"/>
      <c r="R247" s="277" t="s">
        <v>105</v>
      </c>
      <c r="S247" s="278"/>
      <c r="T247" s="278"/>
      <c r="U247" s="278"/>
      <c r="V247" s="278"/>
      <c r="W247" s="279"/>
      <c r="X247" s="221"/>
      <c r="Y247" s="221"/>
      <c r="Z247" s="221"/>
      <c r="AA247" s="64" t="e">
        <f t="shared" ref="AA247:BE247" si="149">COUNTIFS($F$12:$F$16,$O$228,$L$12:$L$16,"FT",AA$12:AA$33,"Leave")+COUNTIFS($F$12:$F$16,$O$228,$L$12:$L$16,"FT",AA$12:AA$33,"CL")</f>
        <v>#VALUE!</v>
      </c>
      <c r="AB247" s="64" t="e">
        <f t="shared" si="149"/>
        <v>#VALUE!</v>
      </c>
      <c r="AC247" s="64" t="e">
        <f t="shared" si="149"/>
        <v>#VALUE!</v>
      </c>
      <c r="AD247" s="64" t="e">
        <f t="shared" si="149"/>
        <v>#VALUE!</v>
      </c>
      <c r="AE247" s="64" t="e">
        <f t="shared" si="149"/>
        <v>#VALUE!</v>
      </c>
      <c r="AF247" s="64" t="e">
        <f t="shared" si="149"/>
        <v>#VALUE!</v>
      </c>
      <c r="AG247" s="64" t="e">
        <f t="shared" si="149"/>
        <v>#VALUE!</v>
      </c>
      <c r="AH247" s="64" t="e">
        <f t="shared" si="149"/>
        <v>#VALUE!</v>
      </c>
      <c r="AI247" s="64" t="e">
        <f t="shared" si="149"/>
        <v>#VALUE!</v>
      </c>
      <c r="AJ247" s="64" t="e">
        <f t="shared" si="149"/>
        <v>#VALUE!</v>
      </c>
      <c r="AK247" s="64" t="e">
        <f t="shared" si="149"/>
        <v>#VALUE!</v>
      </c>
      <c r="AL247" s="64" t="e">
        <f t="shared" si="149"/>
        <v>#VALUE!</v>
      </c>
      <c r="AM247" s="64" t="e">
        <f t="shared" si="149"/>
        <v>#VALUE!</v>
      </c>
      <c r="AN247" s="64" t="e">
        <f t="shared" si="149"/>
        <v>#VALUE!</v>
      </c>
      <c r="AO247" s="64" t="e">
        <f t="shared" si="149"/>
        <v>#VALUE!</v>
      </c>
      <c r="AP247" s="64" t="e">
        <f t="shared" si="149"/>
        <v>#VALUE!</v>
      </c>
      <c r="AQ247" s="64" t="e">
        <f t="shared" si="149"/>
        <v>#VALUE!</v>
      </c>
      <c r="AR247" s="64" t="e">
        <f t="shared" si="149"/>
        <v>#VALUE!</v>
      </c>
      <c r="AS247" s="64" t="e">
        <f t="shared" si="149"/>
        <v>#VALUE!</v>
      </c>
      <c r="AT247" s="64" t="e">
        <f t="shared" si="149"/>
        <v>#VALUE!</v>
      </c>
      <c r="AU247" s="64" t="e">
        <f t="shared" si="149"/>
        <v>#VALUE!</v>
      </c>
      <c r="AV247" s="64" t="e">
        <f t="shared" si="149"/>
        <v>#VALUE!</v>
      </c>
      <c r="AW247" s="64" t="e">
        <f t="shared" si="149"/>
        <v>#VALUE!</v>
      </c>
      <c r="AX247" s="64" t="e">
        <f t="shared" si="149"/>
        <v>#VALUE!</v>
      </c>
      <c r="AY247" s="64" t="e">
        <f t="shared" si="149"/>
        <v>#VALUE!</v>
      </c>
      <c r="AZ247" s="64" t="e">
        <f t="shared" si="149"/>
        <v>#VALUE!</v>
      </c>
      <c r="BA247" s="64" t="e">
        <f t="shared" si="149"/>
        <v>#VALUE!</v>
      </c>
      <c r="BB247" s="64" t="e">
        <f t="shared" si="149"/>
        <v>#VALUE!</v>
      </c>
      <c r="BC247" s="64" t="e">
        <f t="shared" si="149"/>
        <v>#VALUE!</v>
      </c>
      <c r="BD247" s="64" t="e">
        <f t="shared" si="149"/>
        <v>#VALUE!</v>
      </c>
      <c r="BE247" s="64" t="e">
        <f t="shared" si="149"/>
        <v>#VALUE!</v>
      </c>
      <c r="BF247" s="45" t="e">
        <f t="shared" si="147"/>
        <v>#VALUE!</v>
      </c>
    </row>
    <row r="248" spans="15:59" ht="14.4" hidden="1" customHeight="1" x14ac:dyDescent="0.3">
      <c r="O248" s="287"/>
      <c r="P248" s="288"/>
      <c r="Q248" s="289"/>
      <c r="R248" s="277" t="s">
        <v>111</v>
      </c>
      <c r="S248" s="278"/>
      <c r="T248" s="278"/>
      <c r="U248" s="278"/>
      <c r="V248" s="278"/>
      <c r="W248" s="279"/>
      <c r="X248" s="221"/>
      <c r="Y248" s="221"/>
      <c r="Z248" s="221"/>
      <c r="AA248" s="64" t="e">
        <f t="shared" ref="AA248:BE248" si="150">COUNTIFS($F$12:$F$16,$O$228,$L$12:$L$16,"HT",AA$12:AA$33,"Leave")+COUNTIFS($F$12:$F$16,$O$228,$L$12:$L$16,"HT",AA$12:AA$33,"CL")</f>
        <v>#VALUE!</v>
      </c>
      <c r="AB248" s="64" t="e">
        <f t="shared" si="150"/>
        <v>#VALUE!</v>
      </c>
      <c r="AC248" s="64" t="e">
        <f t="shared" si="150"/>
        <v>#VALUE!</v>
      </c>
      <c r="AD248" s="64" t="e">
        <f t="shared" si="150"/>
        <v>#VALUE!</v>
      </c>
      <c r="AE248" s="64" t="e">
        <f t="shared" si="150"/>
        <v>#VALUE!</v>
      </c>
      <c r="AF248" s="64" t="e">
        <f t="shared" si="150"/>
        <v>#VALUE!</v>
      </c>
      <c r="AG248" s="64" t="e">
        <f t="shared" si="150"/>
        <v>#VALUE!</v>
      </c>
      <c r="AH248" s="64" t="e">
        <f t="shared" si="150"/>
        <v>#VALUE!</v>
      </c>
      <c r="AI248" s="64" t="e">
        <f t="shared" si="150"/>
        <v>#VALUE!</v>
      </c>
      <c r="AJ248" s="64" t="e">
        <f t="shared" si="150"/>
        <v>#VALUE!</v>
      </c>
      <c r="AK248" s="64" t="e">
        <f t="shared" si="150"/>
        <v>#VALUE!</v>
      </c>
      <c r="AL248" s="64" t="e">
        <f t="shared" si="150"/>
        <v>#VALUE!</v>
      </c>
      <c r="AM248" s="64" t="e">
        <f t="shared" si="150"/>
        <v>#VALUE!</v>
      </c>
      <c r="AN248" s="64" t="e">
        <f t="shared" si="150"/>
        <v>#VALUE!</v>
      </c>
      <c r="AO248" s="64" t="e">
        <f t="shared" si="150"/>
        <v>#VALUE!</v>
      </c>
      <c r="AP248" s="64" t="e">
        <f t="shared" si="150"/>
        <v>#VALUE!</v>
      </c>
      <c r="AQ248" s="64" t="e">
        <f t="shared" si="150"/>
        <v>#VALUE!</v>
      </c>
      <c r="AR248" s="64" t="e">
        <f t="shared" si="150"/>
        <v>#VALUE!</v>
      </c>
      <c r="AS248" s="64" t="e">
        <f t="shared" si="150"/>
        <v>#VALUE!</v>
      </c>
      <c r="AT248" s="64" t="e">
        <f t="shared" si="150"/>
        <v>#VALUE!</v>
      </c>
      <c r="AU248" s="64" t="e">
        <f t="shared" si="150"/>
        <v>#VALUE!</v>
      </c>
      <c r="AV248" s="64" t="e">
        <f t="shared" si="150"/>
        <v>#VALUE!</v>
      </c>
      <c r="AW248" s="64" t="e">
        <f t="shared" si="150"/>
        <v>#VALUE!</v>
      </c>
      <c r="AX248" s="64" t="e">
        <f t="shared" si="150"/>
        <v>#VALUE!</v>
      </c>
      <c r="AY248" s="64" t="e">
        <f t="shared" si="150"/>
        <v>#VALUE!</v>
      </c>
      <c r="AZ248" s="64" t="e">
        <f t="shared" si="150"/>
        <v>#VALUE!</v>
      </c>
      <c r="BA248" s="64" t="e">
        <f t="shared" si="150"/>
        <v>#VALUE!</v>
      </c>
      <c r="BB248" s="64" t="e">
        <f t="shared" si="150"/>
        <v>#VALUE!</v>
      </c>
      <c r="BC248" s="64" t="e">
        <f t="shared" si="150"/>
        <v>#VALUE!</v>
      </c>
      <c r="BD248" s="64" t="e">
        <f t="shared" si="150"/>
        <v>#VALUE!</v>
      </c>
      <c r="BE248" s="64" t="e">
        <f t="shared" si="150"/>
        <v>#VALUE!</v>
      </c>
      <c r="BF248" s="45" t="e">
        <f t="shared" si="147"/>
        <v>#VALUE!</v>
      </c>
    </row>
    <row r="249" spans="15:59" ht="14.4" hidden="1" customHeight="1" x14ac:dyDescent="0.3">
      <c r="O249" s="287"/>
      <c r="P249" s="288"/>
      <c r="Q249" s="289"/>
      <c r="R249" s="277" t="s">
        <v>114</v>
      </c>
      <c r="S249" s="278"/>
      <c r="T249" s="278"/>
      <c r="U249" s="278"/>
      <c r="V249" s="278"/>
      <c r="W249" s="279"/>
      <c r="X249" s="221"/>
      <c r="Y249" s="221"/>
      <c r="Z249" s="221"/>
      <c r="AA249" s="64" t="e">
        <f t="shared" ref="AA249:BE249" si="151">COUNTIFS($F$12:$F$16,$O$228,AA12:AA33,"AU")+COUNTIFS($F$12:$F$16,$O$228,AA12:AA33,"TR-AU")</f>
        <v>#VALUE!</v>
      </c>
      <c r="AB249" s="64" t="e">
        <f t="shared" si="151"/>
        <v>#VALUE!</v>
      </c>
      <c r="AC249" s="64" t="e">
        <f t="shared" si="151"/>
        <v>#VALUE!</v>
      </c>
      <c r="AD249" s="64" t="e">
        <f t="shared" si="151"/>
        <v>#VALUE!</v>
      </c>
      <c r="AE249" s="64" t="e">
        <f t="shared" si="151"/>
        <v>#VALUE!</v>
      </c>
      <c r="AF249" s="64" t="e">
        <f t="shared" si="151"/>
        <v>#VALUE!</v>
      </c>
      <c r="AG249" s="64" t="e">
        <f t="shared" si="151"/>
        <v>#VALUE!</v>
      </c>
      <c r="AH249" s="64" t="e">
        <f t="shared" si="151"/>
        <v>#VALUE!</v>
      </c>
      <c r="AI249" s="64" t="e">
        <f t="shared" si="151"/>
        <v>#VALUE!</v>
      </c>
      <c r="AJ249" s="64" t="e">
        <f t="shared" si="151"/>
        <v>#VALUE!</v>
      </c>
      <c r="AK249" s="64" t="e">
        <f t="shared" si="151"/>
        <v>#VALUE!</v>
      </c>
      <c r="AL249" s="64" t="e">
        <f t="shared" si="151"/>
        <v>#VALUE!</v>
      </c>
      <c r="AM249" s="64" t="e">
        <f t="shared" si="151"/>
        <v>#VALUE!</v>
      </c>
      <c r="AN249" s="64" t="e">
        <f t="shared" si="151"/>
        <v>#VALUE!</v>
      </c>
      <c r="AO249" s="64" t="e">
        <f t="shared" si="151"/>
        <v>#VALUE!</v>
      </c>
      <c r="AP249" s="64" t="e">
        <f t="shared" si="151"/>
        <v>#VALUE!</v>
      </c>
      <c r="AQ249" s="64" t="e">
        <f t="shared" si="151"/>
        <v>#VALUE!</v>
      </c>
      <c r="AR249" s="64" t="e">
        <f t="shared" si="151"/>
        <v>#VALUE!</v>
      </c>
      <c r="AS249" s="64" t="e">
        <f t="shared" si="151"/>
        <v>#VALUE!</v>
      </c>
      <c r="AT249" s="64" t="e">
        <f t="shared" si="151"/>
        <v>#VALUE!</v>
      </c>
      <c r="AU249" s="64" t="e">
        <f t="shared" si="151"/>
        <v>#VALUE!</v>
      </c>
      <c r="AV249" s="64" t="e">
        <f t="shared" si="151"/>
        <v>#VALUE!</v>
      </c>
      <c r="AW249" s="64" t="e">
        <f t="shared" si="151"/>
        <v>#VALUE!</v>
      </c>
      <c r="AX249" s="64" t="e">
        <f t="shared" si="151"/>
        <v>#VALUE!</v>
      </c>
      <c r="AY249" s="64" t="e">
        <f t="shared" si="151"/>
        <v>#VALUE!</v>
      </c>
      <c r="AZ249" s="64" t="e">
        <f t="shared" si="151"/>
        <v>#VALUE!</v>
      </c>
      <c r="BA249" s="64" t="e">
        <f t="shared" si="151"/>
        <v>#VALUE!</v>
      </c>
      <c r="BB249" s="64" t="e">
        <f t="shared" si="151"/>
        <v>#VALUE!</v>
      </c>
      <c r="BC249" s="64" t="e">
        <f t="shared" si="151"/>
        <v>#VALUE!</v>
      </c>
      <c r="BD249" s="64" t="e">
        <f t="shared" si="151"/>
        <v>#VALUE!</v>
      </c>
      <c r="BE249" s="64" t="e">
        <f t="shared" si="151"/>
        <v>#VALUE!</v>
      </c>
      <c r="BF249" s="45" t="e">
        <f t="shared" si="147"/>
        <v>#VALUE!</v>
      </c>
    </row>
    <row r="250" spans="15:59" ht="14.4" hidden="1" customHeight="1" x14ac:dyDescent="0.3">
      <c r="O250" s="287"/>
      <c r="P250" s="288"/>
      <c r="Q250" s="289"/>
      <c r="R250" s="277" t="s">
        <v>118</v>
      </c>
      <c r="S250" s="278"/>
      <c r="T250" s="278"/>
      <c r="U250" s="278"/>
      <c r="V250" s="278"/>
      <c r="W250" s="279"/>
      <c r="X250" s="221"/>
      <c r="Y250" s="221"/>
      <c r="Z250" s="221"/>
      <c r="AA250" s="74" t="e">
        <f t="shared" ref="AA250:BE250" si="152">AA251+(AA252/2)</f>
        <v>#VALUE!</v>
      </c>
      <c r="AB250" s="74" t="e">
        <f t="shared" si="152"/>
        <v>#VALUE!</v>
      </c>
      <c r="AC250" s="74" t="e">
        <f t="shared" si="152"/>
        <v>#VALUE!</v>
      </c>
      <c r="AD250" s="74" t="e">
        <f t="shared" si="152"/>
        <v>#VALUE!</v>
      </c>
      <c r="AE250" s="74" t="e">
        <f t="shared" si="152"/>
        <v>#VALUE!</v>
      </c>
      <c r="AF250" s="74" t="e">
        <f t="shared" si="152"/>
        <v>#VALUE!</v>
      </c>
      <c r="AG250" s="74" t="e">
        <f t="shared" si="152"/>
        <v>#VALUE!</v>
      </c>
      <c r="AH250" s="74" t="e">
        <f t="shared" si="152"/>
        <v>#VALUE!</v>
      </c>
      <c r="AI250" s="74" t="e">
        <f t="shared" si="152"/>
        <v>#VALUE!</v>
      </c>
      <c r="AJ250" s="74" t="e">
        <f t="shared" si="152"/>
        <v>#VALUE!</v>
      </c>
      <c r="AK250" s="74" t="e">
        <f t="shared" si="152"/>
        <v>#VALUE!</v>
      </c>
      <c r="AL250" s="74" t="e">
        <f t="shared" si="152"/>
        <v>#VALUE!</v>
      </c>
      <c r="AM250" s="74" t="e">
        <f t="shared" si="152"/>
        <v>#VALUE!</v>
      </c>
      <c r="AN250" s="74" t="e">
        <f t="shared" si="152"/>
        <v>#VALUE!</v>
      </c>
      <c r="AO250" s="74" t="e">
        <f t="shared" si="152"/>
        <v>#VALUE!</v>
      </c>
      <c r="AP250" s="74" t="e">
        <f t="shared" si="152"/>
        <v>#VALUE!</v>
      </c>
      <c r="AQ250" s="74" t="e">
        <f t="shared" si="152"/>
        <v>#VALUE!</v>
      </c>
      <c r="AR250" s="74" t="e">
        <f t="shared" si="152"/>
        <v>#VALUE!</v>
      </c>
      <c r="AS250" s="74" t="e">
        <f t="shared" si="152"/>
        <v>#VALUE!</v>
      </c>
      <c r="AT250" s="74" t="e">
        <f t="shared" si="152"/>
        <v>#VALUE!</v>
      </c>
      <c r="AU250" s="74" t="e">
        <f t="shared" si="152"/>
        <v>#VALUE!</v>
      </c>
      <c r="AV250" s="74" t="e">
        <f t="shared" si="152"/>
        <v>#VALUE!</v>
      </c>
      <c r="AW250" s="74" t="e">
        <f t="shared" si="152"/>
        <v>#VALUE!</v>
      </c>
      <c r="AX250" s="74" t="e">
        <f t="shared" si="152"/>
        <v>#VALUE!</v>
      </c>
      <c r="AY250" s="74" t="e">
        <f t="shared" si="152"/>
        <v>#VALUE!</v>
      </c>
      <c r="AZ250" s="74" t="e">
        <f t="shared" si="152"/>
        <v>#VALUE!</v>
      </c>
      <c r="BA250" s="74" t="e">
        <f t="shared" si="152"/>
        <v>#VALUE!</v>
      </c>
      <c r="BB250" s="74" t="e">
        <f t="shared" si="152"/>
        <v>#VALUE!</v>
      </c>
      <c r="BC250" s="74" t="e">
        <f t="shared" si="152"/>
        <v>#VALUE!</v>
      </c>
      <c r="BD250" s="74" t="e">
        <f t="shared" si="152"/>
        <v>#VALUE!</v>
      </c>
      <c r="BE250" s="74" t="e">
        <f t="shared" si="152"/>
        <v>#VALUE!</v>
      </c>
      <c r="BF250" s="75" t="e">
        <f t="shared" si="147"/>
        <v>#VALUE!</v>
      </c>
    </row>
    <row r="251" spans="15:59" ht="14.4" hidden="1" customHeight="1" x14ac:dyDescent="0.3">
      <c r="O251" s="287"/>
      <c r="P251" s="288"/>
      <c r="Q251" s="289"/>
      <c r="R251" s="277" t="s">
        <v>121</v>
      </c>
      <c r="S251" s="278"/>
      <c r="T251" s="278"/>
      <c r="U251" s="278"/>
      <c r="V251" s="278"/>
      <c r="W251" s="279"/>
      <c r="X251" s="221"/>
      <c r="Y251" s="221"/>
      <c r="Z251" s="221"/>
      <c r="AA251" s="64" t="e">
        <f t="shared" ref="AA251:BE251" si="153">COUNTIFS($F$12:$F$16,$O$228,$L$12:$L$16,"FT",AA$12:AA$33,"AU")+COUNTIFS($F$12:$F$16,$O$228,$L$12:$L$16,"FT",AA$12:AA$33,"TR-AU")</f>
        <v>#VALUE!</v>
      </c>
      <c r="AB251" s="64" t="e">
        <f t="shared" si="153"/>
        <v>#VALUE!</v>
      </c>
      <c r="AC251" s="64" t="e">
        <f t="shared" si="153"/>
        <v>#VALUE!</v>
      </c>
      <c r="AD251" s="64" t="e">
        <f t="shared" si="153"/>
        <v>#VALUE!</v>
      </c>
      <c r="AE251" s="64" t="e">
        <f t="shared" si="153"/>
        <v>#VALUE!</v>
      </c>
      <c r="AF251" s="64" t="e">
        <f t="shared" si="153"/>
        <v>#VALUE!</v>
      </c>
      <c r="AG251" s="64" t="e">
        <f t="shared" si="153"/>
        <v>#VALUE!</v>
      </c>
      <c r="AH251" s="64" t="e">
        <f t="shared" si="153"/>
        <v>#VALUE!</v>
      </c>
      <c r="AI251" s="64" t="e">
        <f t="shared" si="153"/>
        <v>#VALUE!</v>
      </c>
      <c r="AJ251" s="64" t="e">
        <f t="shared" si="153"/>
        <v>#VALUE!</v>
      </c>
      <c r="AK251" s="64" t="e">
        <f t="shared" si="153"/>
        <v>#VALUE!</v>
      </c>
      <c r="AL251" s="64" t="e">
        <f t="shared" si="153"/>
        <v>#VALUE!</v>
      </c>
      <c r="AM251" s="64" t="e">
        <f t="shared" si="153"/>
        <v>#VALUE!</v>
      </c>
      <c r="AN251" s="64" t="e">
        <f t="shared" si="153"/>
        <v>#VALUE!</v>
      </c>
      <c r="AO251" s="64" t="e">
        <f t="shared" si="153"/>
        <v>#VALUE!</v>
      </c>
      <c r="AP251" s="64" t="e">
        <f t="shared" si="153"/>
        <v>#VALUE!</v>
      </c>
      <c r="AQ251" s="64" t="e">
        <f t="shared" si="153"/>
        <v>#VALUE!</v>
      </c>
      <c r="AR251" s="64" t="e">
        <f t="shared" si="153"/>
        <v>#VALUE!</v>
      </c>
      <c r="AS251" s="64" t="e">
        <f t="shared" si="153"/>
        <v>#VALUE!</v>
      </c>
      <c r="AT251" s="64" t="e">
        <f t="shared" si="153"/>
        <v>#VALUE!</v>
      </c>
      <c r="AU251" s="64" t="e">
        <f t="shared" si="153"/>
        <v>#VALUE!</v>
      </c>
      <c r="AV251" s="64" t="e">
        <f t="shared" si="153"/>
        <v>#VALUE!</v>
      </c>
      <c r="AW251" s="64" t="e">
        <f t="shared" si="153"/>
        <v>#VALUE!</v>
      </c>
      <c r="AX251" s="64" t="e">
        <f t="shared" si="153"/>
        <v>#VALUE!</v>
      </c>
      <c r="AY251" s="64" t="e">
        <f t="shared" si="153"/>
        <v>#VALUE!</v>
      </c>
      <c r="AZ251" s="64" t="e">
        <f t="shared" si="153"/>
        <v>#VALUE!</v>
      </c>
      <c r="BA251" s="64" t="e">
        <f t="shared" si="153"/>
        <v>#VALUE!</v>
      </c>
      <c r="BB251" s="64" t="e">
        <f t="shared" si="153"/>
        <v>#VALUE!</v>
      </c>
      <c r="BC251" s="64" t="e">
        <f t="shared" si="153"/>
        <v>#VALUE!</v>
      </c>
      <c r="BD251" s="64" t="e">
        <f t="shared" si="153"/>
        <v>#VALUE!</v>
      </c>
      <c r="BE251" s="64" t="e">
        <f t="shared" si="153"/>
        <v>#VALUE!</v>
      </c>
      <c r="BF251" s="45" t="e">
        <f t="shared" si="147"/>
        <v>#VALUE!</v>
      </c>
    </row>
    <row r="252" spans="15:59" ht="14.4" hidden="1" customHeight="1" x14ac:dyDescent="0.3">
      <c r="O252" s="287"/>
      <c r="P252" s="288"/>
      <c r="Q252" s="289"/>
      <c r="R252" s="277" t="s">
        <v>125</v>
      </c>
      <c r="S252" s="278"/>
      <c r="T252" s="278"/>
      <c r="U252" s="278"/>
      <c r="V252" s="278"/>
      <c r="W252" s="279"/>
      <c r="X252" s="221"/>
      <c r="Y252" s="221"/>
      <c r="Z252" s="221"/>
      <c r="AA252" s="64" t="e">
        <f t="shared" ref="AA252:BE252" si="154">COUNTIFS($F$12:$F$16,$O$228,$L$12:$L$16,"HT",AA$12:AA$33,"AU")+COUNTIFS($F$12:$F$16,$O$228,$L$12:$L$16,"HT",AA$12:AA$33,"TR-AU")</f>
        <v>#VALUE!</v>
      </c>
      <c r="AB252" s="64" t="e">
        <f t="shared" si="154"/>
        <v>#VALUE!</v>
      </c>
      <c r="AC252" s="64" t="e">
        <f t="shared" si="154"/>
        <v>#VALUE!</v>
      </c>
      <c r="AD252" s="64" t="e">
        <f t="shared" si="154"/>
        <v>#VALUE!</v>
      </c>
      <c r="AE252" s="64" t="e">
        <f t="shared" si="154"/>
        <v>#VALUE!</v>
      </c>
      <c r="AF252" s="64" t="e">
        <f t="shared" si="154"/>
        <v>#VALUE!</v>
      </c>
      <c r="AG252" s="64" t="e">
        <f t="shared" si="154"/>
        <v>#VALUE!</v>
      </c>
      <c r="AH252" s="64" t="e">
        <f t="shared" si="154"/>
        <v>#VALUE!</v>
      </c>
      <c r="AI252" s="64" t="e">
        <f t="shared" si="154"/>
        <v>#VALUE!</v>
      </c>
      <c r="AJ252" s="64" t="e">
        <f t="shared" si="154"/>
        <v>#VALUE!</v>
      </c>
      <c r="AK252" s="64" t="e">
        <f t="shared" si="154"/>
        <v>#VALUE!</v>
      </c>
      <c r="AL252" s="64" t="e">
        <f t="shared" si="154"/>
        <v>#VALUE!</v>
      </c>
      <c r="AM252" s="64" t="e">
        <f t="shared" si="154"/>
        <v>#VALUE!</v>
      </c>
      <c r="AN252" s="64" t="e">
        <f t="shared" si="154"/>
        <v>#VALUE!</v>
      </c>
      <c r="AO252" s="64" t="e">
        <f t="shared" si="154"/>
        <v>#VALUE!</v>
      </c>
      <c r="AP252" s="64" t="e">
        <f t="shared" si="154"/>
        <v>#VALUE!</v>
      </c>
      <c r="AQ252" s="64" t="e">
        <f t="shared" si="154"/>
        <v>#VALUE!</v>
      </c>
      <c r="AR252" s="64" t="e">
        <f t="shared" si="154"/>
        <v>#VALUE!</v>
      </c>
      <c r="AS252" s="64" t="e">
        <f t="shared" si="154"/>
        <v>#VALUE!</v>
      </c>
      <c r="AT252" s="64" t="e">
        <f t="shared" si="154"/>
        <v>#VALUE!</v>
      </c>
      <c r="AU252" s="64" t="e">
        <f t="shared" si="154"/>
        <v>#VALUE!</v>
      </c>
      <c r="AV252" s="64" t="e">
        <f t="shared" si="154"/>
        <v>#VALUE!</v>
      </c>
      <c r="AW252" s="64" t="e">
        <f t="shared" si="154"/>
        <v>#VALUE!</v>
      </c>
      <c r="AX252" s="64" t="e">
        <f t="shared" si="154"/>
        <v>#VALUE!</v>
      </c>
      <c r="AY252" s="64" t="e">
        <f t="shared" si="154"/>
        <v>#VALUE!</v>
      </c>
      <c r="AZ252" s="64" t="e">
        <f t="shared" si="154"/>
        <v>#VALUE!</v>
      </c>
      <c r="BA252" s="64" t="e">
        <f t="shared" si="154"/>
        <v>#VALUE!</v>
      </c>
      <c r="BB252" s="64" t="e">
        <f t="shared" si="154"/>
        <v>#VALUE!</v>
      </c>
      <c r="BC252" s="64" t="e">
        <f t="shared" si="154"/>
        <v>#VALUE!</v>
      </c>
      <c r="BD252" s="64" t="e">
        <f t="shared" si="154"/>
        <v>#VALUE!</v>
      </c>
      <c r="BE252" s="64" t="e">
        <f t="shared" si="154"/>
        <v>#VALUE!</v>
      </c>
      <c r="BF252" s="45" t="e">
        <f t="shared" si="147"/>
        <v>#VALUE!</v>
      </c>
    </row>
    <row r="253" spans="15:59" ht="14.4" hidden="1" customHeight="1" x14ac:dyDescent="0.3">
      <c r="O253" s="287"/>
      <c r="P253" s="288"/>
      <c r="Q253" s="289"/>
      <c r="R253" s="277" t="s">
        <v>128</v>
      </c>
      <c r="S253" s="278"/>
      <c r="T253" s="278"/>
      <c r="U253" s="278"/>
      <c r="V253" s="278"/>
      <c r="W253" s="279"/>
      <c r="X253" s="221"/>
      <c r="Y253" s="221"/>
      <c r="Z253" s="221"/>
      <c r="AA253" s="64" t="e">
        <f t="shared" ref="AA253:BE253" si="155">COUNTIFS($F$12:$F$16,$O$228,AA12:AA33,"A")+COUNTIFS($F$12:$F$16,$O$228,AA12:AA33,"SL")</f>
        <v>#VALUE!</v>
      </c>
      <c r="AB253" s="64" t="e">
        <f t="shared" si="155"/>
        <v>#VALUE!</v>
      </c>
      <c r="AC253" s="64" t="e">
        <f t="shared" si="155"/>
        <v>#VALUE!</v>
      </c>
      <c r="AD253" s="64" t="e">
        <f t="shared" si="155"/>
        <v>#VALUE!</v>
      </c>
      <c r="AE253" s="64" t="e">
        <f t="shared" si="155"/>
        <v>#VALUE!</v>
      </c>
      <c r="AF253" s="64" t="e">
        <f t="shared" si="155"/>
        <v>#VALUE!</v>
      </c>
      <c r="AG253" s="64" t="e">
        <f t="shared" si="155"/>
        <v>#VALUE!</v>
      </c>
      <c r="AH253" s="64" t="e">
        <f t="shared" si="155"/>
        <v>#VALUE!</v>
      </c>
      <c r="AI253" s="64" t="e">
        <f t="shared" si="155"/>
        <v>#VALUE!</v>
      </c>
      <c r="AJ253" s="64" t="e">
        <f t="shared" si="155"/>
        <v>#VALUE!</v>
      </c>
      <c r="AK253" s="64" t="e">
        <f t="shared" si="155"/>
        <v>#VALUE!</v>
      </c>
      <c r="AL253" s="64" t="e">
        <f t="shared" si="155"/>
        <v>#VALUE!</v>
      </c>
      <c r="AM253" s="64" t="e">
        <f t="shared" si="155"/>
        <v>#VALUE!</v>
      </c>
      <c r="AN253" s="64" t="e">
        <f t="shared" si="155"/>
        <v>#VALUE!</v>
      </c>
      <c r="AO253" s="64" t="e">
        <f t="shared" si="155"/>
        <v>#VALUE!</v>
      </c>
      <c r="AP253" s="64" t="e">
        <f t="shared" si="155"/>
        <v>#VALUE!</v>
      </c>
      <c r="AQ253" s="64" t="e">
        <f t="shared" si="155"/>
        <v>#VALUE!</v>
      </c>
      <c r="AR253" s="64" t="e">
        <f t="shared" si="155"/>
        <v>#VALUE!</v>
      </c>
      <c r="AS253" s="64" t="e">
        <f t="shared" si="155"/>
        <v>#VALUE!</v>
      </c>
      <c r="AT253" s="64" t="e">
        <f t="shared" si="155"/>
        <v>#VALUE!</v>
      </c>
      <c r="AU253" s="64" t="e">
        <f t="shared" si="155"/>
        <v>#VALUE!</v>
      </c>
      <c r="AV253" s="64" t="e">
        <f t="shared" si="155"/>
        <v>#VALUE!</v>
      </c>
      <c r="AW253" s="64" t="e">
        <f t="shared" si="155"/>
        <v>#VALUE!</v>
      </c>
      <c r="AX253" s="64" t="e">
        <f t="shared" si="155"/>
        <v>#VALUE!</v>
      </c>
      <c r="AY253" s="64" t="e">
        <f t="shared" si="155"/>
        <v>#VALUE!</v>
      </c>
      <c r="AZ253" s="64" t="e">
        <f t="shared" si="155"/>
        <v>#VALUE!</v>
      </c>
      <c r="BA253" s="64" t="e">
        <f t="shared" si="155"/>
        <v>#VALUE!</v>
      </c>
      <c r="BB253" s="64" t="e">
        <f t="shared" si="155"/>
        <v>#VALUE!</v>
      </c>
      <c r="BC253" s="64" t="e">
        <f t="shared" si="155"/>
        <v>#VALUE!</v>
      </c>
      <c r="BD253" s="64" t="e">
        <f t="shared" si="155"/>
        <v>#VALUE!</v>
      </c>
      <c r="BE253" s="64" t="e">
        <f t="shared" si="155"/>
        <v>#VALUE!</v>
      </c>
      <c r="BF253" s="45" t="e">
        <f t="shared" si="147"/>
        <v>#VALUE!</v>
      </c>
      <c r="BG253" s="78" t="e">
        <f>(BF253+BF257)-SUMIFS($R$12:$R$121,$F$12:$F$121,$O$228)</f>
        <v>#VALUE!</v>
      </c>
    </row>
    <row r="254" spans="15:59" ht="14.4" hidden="1" customHeight="1" x14ac:dyDescent="0.3">
      <c r="O254" s="287"/>
      <c r="P254" s="288"/>
      <c r="Q254" s="289"/>
      <c r="R254" s="277" t="s">
        <v>131</v>
      </c>
      <c r="S254" s="278"/>
      <c r="T254" s="278"/>
      <c r="U254" s="278"/>
      <c r="V254" s="278"/>
      <c r="W254" s="279"/>
      <c r="X254" s="221"/>
      <c r="Y254" s="221"/>
      <c r="Z254" s="221"/>
      <c r="AA254" s="74" t="e">
        <f t="shared" ref="AA254:BE254" si="156">AA255+(AA256/2)</f>
        <v>#VALUE!</v>
      </c>
      <c r="AB254" s="74" t="e">
        <f t="shared" si="156"/>
        <v>#VALUE!</v>
      </c>
      <c r="AC254" s="74" t="e">
        <f t="shared" si="156"/>
        <v>#VALUE!</v>
      </c>
      <c r="AD254" s="74" t="e">
        <f t="shared" si="156"/>
        <v>#VALUE!</v>
      </c>
      <c r="AE254" s="74" t="e">
        <f t="shared" si="156"/>
        <v>#VALUE!</v>
      </c>
      <c r="AF254" s="74" t="e">
        <f t="shared" si="156"/>
        <v>#VALUE!</v>
      </c>
      <c r="AG254" s="74" t="e">
        <f t="shared" si="156"/>
        <v>#VALUE!</v>
      </c>
      <c r="AH254" s="74" t="e">
        <f t="shared" si="156"/>
        <v>#VALUE!</v>
      </c>
      <c r="AI254" s="74" t="e">
        <f t="shared" si="156"/>
        <v>#VALUE!</v>
      </c>
      <c r="AJ254" s="74" t="e">
        <f t="shared" si="156"/>
        <v>#VALUE!</v>
      </c>
      <c r="AK254" s="74" t="e">
        <f t="shared" si="156"/>
        <v>#VALUE!</v>
      </c>
      <c r="AL254" s="74" t="e">
        <f t="shared" si="156"/>
        <v>#VALUE!</v>
      </c>
      <c r="AM254" s="74" t="e">
        <f t="shared" si="156"/>
        <v>#VALUE!</v>
      </c>
      <c r="AN254" s="74" t="e">
        <f t="shared" si="156"/>
        <v>#VALUE!</v>
      </c>
      <c r="AO254" s="74" t="e">
        <f t="shared" si="156"/>
        <v>#VALUE!</v>
      </c>
      <c r="AP254" s="74" t="e">
        <f t="shared" si="156"/>
        <v>#VALUE!</v>
      </c>
      <c r="AQ254" s="74" t="e">
        <f t="shared" si="156"/>
        <v>#VALUE!</v>
      </c>
      <c r="AR254" s="74" t="e">
        <f t="shared" si="156"/>
        <v>#VALUE!</v>
      </c>
      <c r="AS254" s="74" t="e">
        <f t="shared" si="156"/>
        <v>#VALUE!</v>
      </c>
      <c r="AT254" s="74" t="e">
        <f t="shared" si="156"/>
        <v>#VALUE!</v>
      </c>
      <c r="AU254" s="74" t="e">
        <f t="shared" si="156"/>
        <v>#VALUE!</v>
      </c>
      <c r="AV254" s="74" t="e">
        <f t="shared" si="156"/>
        <v>#VALUE!</v>
      </c>
      <c r="AW254" s="74" t="e">
        <f t="shared" si="156"/>
        <v>#VALUE!</v>
      </c>
      <c r="AX254" s="74" t="e">
        <f t="shared" si="156"/>
        <v>#VALUE!</v>
      </c>
      <c r="AY254" s="74" t="e">
        <f t="shared" si="156"/>
        <v>#VALUE!</v>
      </c>
      <c r="AZ254" s="74" t="e">
        <f t="shared" si="156"/>
        <v>#VALUE!</v>
      </c>
      <c r="BA254" s="74" t="e">
        <f t="shared" si="156"/>
        <v>#VALUE!</v>
      </c>
      <c r="BB254" s="74" t="e">
        <f t="shared" si="156"/>
        <v>#VALUE!</v>
      </c>
      <c r="BC254" s="74" t="e">
        <f t="shared" si="156"/>
        <v>#VALUE!</v>
      </c>
      <c r="BD254" s="74" t="e">
        <f t="shared" si="156"/>
        <v>#VALUE!</v>
      </c>
      <c r="BE254" s="74" t="e">
        <f t="shared" si="156"/>
        <v>#VALUE!</v>
      </c>
      <c r="BF254" s="75" t="e">
        <f t="shared" si="147"/>
        <v>#VALUE!</v>
      </c>
    </row>
    <row r="255" spans="15:59" ht="14.4" hidden="1" customHeight="1" x14ac:dyDescent="0.3">
      <c r="O255" s="287"/>
      <c r="P255" s="288"/>
      <c r="Q255" s="289"/>
      <c r="R255" s="277" t="s">
        <v>122</v>
      </c>
      <c r="S255" s="278"/>
      <c r="T255" s="278"/>
      <c r="U255" s="278"/>
      <c r="V255" s="278"/>
      <c r="W255" s="279"/>
      <c r="X255" s="221"/>
      <c r="Y255" s="221"/>
      <c r="Z255" s="221"/>
      <c r="AA255" s="64" t="e">
        <f t="shared" ref="AA255:BE255" si="157">COUNTIFS($F$12:$F$16,$O$228,$L$12:$L$16,"FT",AA$12:AA$33,"A")+COUNTIFS($F$12:$F$16,$O$228,$L$12:$L$16,"FT",AA$12:AA$33,"SL")</f>
        <v>#VALUE!</v>
      </c>
      <c r="AB255" s="64" t="e">
        <f t="shared" si="157"/>
        <v>#VALUE!</v>
      </c>
      <c r="AC255" s="64" t="e">
        <f t="shared" si="157"/>
        <v>#VALUE!</v>
      </c>
      <c r="AD255" s="64" t="e">
        <f t="shared" si="157"/>
        <v>#VALUE!</v>
      </c>
      <c r="AE255" s="64" t="e">
        <f t="shared" si="157"/>
        <v>#VALUE!</v>
      </c>
      <c r="AF255" s="64" t="e">
        <f t="shared" si="157"/>
        <v>#VALUE!</v>
      </c>
      <c r="AG255" s="64" t="e">
        <f t="shared" si="157"/>
        <v>#VALUE!</v>
      </c>
      <c r="AH255" s="64" t="e">
        <f t="shared" si="157"/>
        <v>#VALUE!</v>
      </c>
      <c r="AI255" s="64" t="e">
        <f t="shared" si="157"/>
        <v>#VALUE!</v>
      </c>
      <c r="AJ255" s="64" t="e">
        <f t="shared" si="157"/>
        <v>#VALUE!</v>
      </c>
      <c r="AK255" s="64" t="e">
        <f t="shared" si="157"/>
        <v>#VALUE!</v>
      </c>
      <c r="AL255" s="64" t="e">
        <f t="shared" si="157"/>
        <v>#VALUE!</v>
      </c>
      <c r="AM255" s="64" t="e">
        <f t="shared" si="157"/>
        <v>#VALUE!</v>
      </c>
      <c r="AN255" s="64" t="e">
        <f t="shared" si="157"/>
        <v>#VALUE!</v>
      </c>
      <c r="AO255" s="64" t="e">
        <f t="shared" si="157"/>
        <v>#VALUE!</v>
      </c>
      <c r="AP255" s="64" t="e">
        <f t="shared" si="157"/>
        <v>#VALUE!</v>
      </c>
      <c r="AQ255" s="64" t="e">
        <f t="shared" si="157"/>
        <v>#VALUE!</v>
      </c>
      <c r="AR255" s="64" t="e">
        <f t="shared" si="157"/>
        <v>#VALUE!</v>
      </c>
      <c r="AS255" s="64" t="e">
        <f t="shared" si="157"/>
        <v>#VALUE!</v>
      </c>
      <c r="AT255" s="64" t="e">
        <f t="shared" si="157"/>
        <v>#VALUE!</v>
      </c>
      <c r="AU255" s="64" t="e">
        <f t="shared" si="157"/>
        <v>#VALUE!</v>
      </c>
      <c r="AV255" s="64" t="e">
        <f t="shared" si="157"/>
        <v>#VALUE!</v>
      </c>
      <c r="AW255" s="64" t="e">
        <f t="shared" si="157"/>
        <v>#VALUE!</v>
      </c>
      <c r="AX255" s="64" t="e">
        <f t="shared" si="157"/>
        <v>#VALUE!</v>
      </c>
      <c r="AY255" s="64" t="e">
        <f t="shared" si="157"/>
        <v>#VALUE!</v>
      </c>
      <c r="AZ255" s="64" t="e">
        <f t="shared" si="157"/>
        <v>#VALUE!</v>
      </c>
      <c r="BA255" s="64" t="e">
        <f t="shared" si="157"/>
        <v>#VALUE!</v>
      </c>
      <c r="BB255" s="64" t="e">
        <f t="shared" si="157"/>
        <v>#VALUE!</v>
      </c>
      <c r="BC255" s="64" t="e">
        <f t="shared" si="157"/>
        <v>#VALUE!</v>
      </c>
      <c r="BD255" s="64" t="e">
        <f t="shared" si="157"/>
        <v>#VALUE!</v>
      </c>
      <c r="BE255" s="64" t="e">
        <f t="shared" si="157"/>
        <v>#VALUE!</v>
      </c>
      <c r="BF255" s="45" t="e">
        <f t="shared" si="147"/>
        <v>#VALUE!</v>
      </c>
    </row>
    <row r="256" spans="15:59" ht="14.4" hidden="1" customHeight="1" x14ac:dyDescent="0.3">
      <c r="O256" s="287"/>
      <c r="P256" s="288"/>
      <c r="Q256" s="289"/>
      <c r="R256" s="277" t="s">
        <v>137</v>
      </c>
      <c r="S256" s="278"/>
      <c r="T256" s="278"/>
      <c r="U256" s="278"/>
      <c r="V256" s="278"/>
      <c r="W256" s="279"/>
      <c r="X256" s="221"/>
      <c r="Y256" s="221"/>
      <c r="Z256" s="221"/>
      <c r="AA256" s="64" t="e">
        <f t="shared" ref="AA256:BE256" si="158">COUNTIFS($F$12:$F$16,$O$228,$L$12:$L$16,"HT",AA$12:AA$33,"A")+COUNTIFS($F$12:$F$16,$O$228,$L$12:$L$16,"HT",AA$12:AA$33,"SL")</f>
        <v>#VALUE!</v>
      </c>
      <c r="AB256" s="64" t="e">
        <f t="shared" si="158"/>
        <v>#VALUE!</v>
      </c>
      <c r="AC256" s="64" t="e">
        <f t="shared" si="158"/>
        <v>#VALUE!</v>
      </c>
      <c r="AD256" s="64" t="e">
        <f t="shared" si="158"/>
        <v>#VALUE!</v>
      </c>
      <c r="AE256" s="64" t="e">
        <f t="shared" si="158"/>
        <v>#VALUE!</v>
      </c>
      <c r="AF256" s="64" t="e">
        <f t="shared" si="158"/>
        <v>#VALUE!</v>
      </c>
      <c r="AG256" s="64" t="e">
        <f t="shared" si="158"/>
        <v>#VALUE!</v>
      </c>
      <c r="AH256" s="64" t="e">
        <f t="shared" si="158"/>
        <v>#VALUE!</v>
      </c>
      <c r="AI256" s="64" t="e">
        <f t="shared" si="158"/>
        <v>#VALUE!</v>
      </c>
      <c r="AJ256" s="64" t="e">
        <f t="shared" si="158"/>
        <v>#VALUE!</v>
      </c>
      <c r="AK256" s="64" t="e">
        <f t="shared" si="158"/>
        <v>#VALUE!</v>
      </c>
      <c r="AL256" s="64" t="e">
        <f t="shared" si="158"/>
        <v>#VALUE!</v>
      </c>
      <c r="AM256" s="64" t="e">
        <f t="shared" si="158"/>
        <v>#VALUE!</v>
      </c>
      <c r="AN256" s="64" t="e">
        <f t="shared" si="158"/>
        <v>#VALUE!</v>
      </c>
      <c r="AO256" s="64" t="e">
        <f t="shared" si="158"/>
        <v>#VALUE!</v>
      </c>
      <c r="AP256" s="64" t="e">
        <f t="shared" si="158"/>
        <v>#VALUE!</v>
      </c>
      <c r="AQ256" s="64" t="e">
        <f t="shared" si="158"/>
        <v>#VALUE!</v>
      </c>
      <c r="AR256" s="64" t="e">
        <f t="shared" si="158"/>
        <v>#VALUE!</v>
      </c>
      <c r="AS256" s="64" t="e">
        <f t="shared" si="158"/>
        <v>#VALUE!</v>
      </c>
      <c r="AT256" s="64" t="e">
        <f t="shared" si="158"/>
        <v>#VALUE!</v>
      </c>
      <c r="AU256" s="64" t="e">
        <f t="shared" si="158"/>
        <v>#VALUE!</v>
      </c>
      <c r="AV256" s="64" t="e">
        <f t="shared" si="158"/>
        <v>#VALUE!</v>
      </c>
      <c r="AW256" s="64" t="e">
        <f t="shared" si="158"/>
        <v>#VALUE!</v>
      </c>
      <c r="AX256" s="64" t="e">
        <f t="shared" si="158"/>
        <v>#VALUE!</v>
      </c>
      <c r="AY256" s="64" t="e">
        <f t="shared" si="158"/>
        <v>#VALUE!</v>
      </c>
      <c r="AZ256" s="64" t="e">
        <f t="shared" si="158"/>
        <v>#VALUE!</v>
      </c>
      <c r="BA256" s="64" t="e">
        <f t="shared" si="158"/>
        <v>#VALUE!</v>
      </c>
      <c r="BB256" s="64" t="e">
        <f t="shared" si="158"/>
        <v>#VALUE!</v>
      </c>
      <c r="BC256" s="64" t="e">
        <f t="shared" si="158"/>
        <v>#VALUE!</v>
      </c>
      <c r="BD256" s="64" t="e">
        <f t="shared" si="158"/>
        <v>#VALUE!</v>
      </c>
      <c r="BE256" s="64" t="e">
        <f t="shared" si="158"/>
        <v>#VALUE!</v>
      </c>
      <c r="BF256" s="45" t="e">
        <f t="shared" si="147"/>
        <v>#VALUE!</v>
      </c>
    </row>
    <row r="257" spans="15:58" ht="14.4" hidden="1" customHeight="1" x14ac:dyDescent="0.3">
      <c r="O257" s="287"/>
      <c r="P257" s="288"/>
      <c r="Q257" s="289"/>
      <c r="R257" s="277" t="s">
        <v>140</v>
      </c>
      <c r="S257" s="278"/>
      <c r="T257" s="278"/>
      <c r="U257" s="278"/>
      <c r="V257" s="278"/>
      <c r="W257" s="279"/>
      <c r="X257" s="221"/>
      <c r="Y257" s="221"/>
      <c r="Z257" s="221"/>
      <c r="AA257" s="64" t="e">
        <f t="shared" ref="AA257:BE257" si="159">COUNTIFS($F$12:$F$16,$O$228,AA12:AA33,"U")+COUNTIFS($F$12:$F$16,$O$228,AA12:AA33,"UC")+COUNTIFS($F$12:$F$16,$O$228,AA12:AA33,"NCNS")+COUNTIFS($F$12:$F$16,$O$228,AA12:AA33,"TR-U")+COUNTIFS($F$12:$F$16,$O$228,AA12:AA33,"TR-UC")+COUNTIFS($F$12:$F$16,$O$228,AA12:AA33,"TR-NCNS")</f>
        <v>#VALUE!</v>
      </c>
      <c r="AB257" s="64" t="e">
        <f t="shared" si="159"/>
        <v>#VALUE!</v>
      </c>
      <c r="AC257" s="64" t="e">
        <f t="shared" si="159"/>
        <v>#VALUE!</v>
      </c>
      <c r="AD257" s="64" t="e">
        <f t="shared" si="159"/>
        <v>#VALUE!</v>
      </c>
      <c r="AE257" s="64" t="e">
        <f t="shared" si="159"/>
        <v>#VALUE!</v>
      </c>
      <c r="AF257" s="64" t="e">
        <f t="shared" si="159"/>
        <v>#VALUE!</v>
      </c>
      <c r="AG257" s="64" t="e">
        <f t="shared" si="159"/>
        <v>#VALUE!</v>
      </c>
      <c r="AH257" s="64" t="e">
        <f t="shared" si="159"/>
        <v>#VALUE!</v>
      </c>
      <c r="AI257" s="64" t="e">
        <f t="shared" si="159"/>
        <v>#VALUE!</v>
      </c>
      <c r="AJ257" s="64" t="e">
        <f t="shared" si="159"/>
        <v>#VALUE!</v>
      </c>
      <c r="AK257" s="64" t="e">
        <f t="shared" si="159"/>
        <v>#VALUE!</v>
      </c>
      <c r="AL257" s="64" t="e">
        <f t="shared" si="159"/>
        <v>#VALUE!</v>
      </c>
      <c r="AM257" s="64" t="e">
        <f t="shared" si="159"/>
        <v>#VALUE!</v>
      </c>
      <c r="AN257" s="64" t="e">
        <f t="shared" si="159"/>
        <v>#VALUE!</v>
      </c>
      <c r="AO257" s="64" t="e">
        <f t="shared" si="159"/>
        <v>#VALUE!</v>
      </c>
      <c r="AP257" s="64" t="e">
        <f t="shared" si="159"/>
        <v>#VALUE!</v>
      </c>
      <c r="AQ257" s="64" t="e">
        <f t="shared" si="159"/>
        <v>#VALUE!</v>
      </c>
      <c r="AR257" s="64" t="e">
        <f t="shared" si="159"/>
        <v>#VALUE!</v>
      </c>
      <c r="AS257" s="64" t="e">
        <f t="shared" si="159"/>
        <v>#VALUE!</v>
      </c>
      <c r="AT257" s="64" t="e">
        <f t="shared" si="159"/>
        <v>#VALUE!</v>
      </c>
      <c r="AU257" s="64" t="e">
        <f t="shared" si="159"/>
        <v>#VALUE!</v>
      </c>
      <c r="AV257" s="64" t="e">
        <f t="shared" si="159"/>
        <v>#VALUE!</v>
      </c>
      <c r="AW257" s="64" t="e">
        <f t="shared" si="159"/>
        <v>#VALUE!</v>
      </c>
      <c r="AX257" s="64" t="e">
        <f t="shared" si="159"/>
        <v>#VALUE!</v>
      </c>
      <c r="AY257" s="64" t="e">
        <f t="shared" si="159"/>
        <v>#VALUE!</v>
      </c>
      <c r="AZ257" s="64" t="e">
        <f t="shared" si="159"/>
        <v>#VALUE!</v>
      </c>
      <c r="BA257" s="64" t="e">
        <f t="shared" si="159"/>
        <v>#VALUE!</v>
      </c>
      <c r="BB257" s="64" t="e">
        <f t="shared" si="159"/>
        <v>#VALUE!</v>
      </c>
      <c r="BC257" s="64" t="e">
        <f t="shared" si="159"/>
        <v>#VALUE!</v>
      </c>
      <c r="BD257" s="64" t="e">
        <f t="shared" si="159"/>
        <v>#VALUE!</v>
      </c>
      <c r="BE257" s="64" t="e">
        <f t="shared" si="159"/>
        <v>#VALUE!</v>
      </c>
      <c r="BF257" s="45" t="e">
        <f t="shared" si="147"/>
        <v>#VALUE!</v>
      </c>
    </row>
    <row r="258" spans="15:58" ht="14.4" hidden="1" customHeight="1" x14ac:dyDescent="0.3">
      <c r="O258" s="287"/>
      <c r="P258" s="288"/>
      <c r="Q258" s="289"/>
      <c r="R258" s="277" t="s">
        <v>143</v>
      </c>
      <c r="S258" s="278"/>
      <c r="T258" s="278"/>
      <c r="U258" s="278"/>
      <c r="V258" s="278"/>
      <c r="W258" s="279"/>
      <c r="X258" s="221"/>
      <c r="Y258" s="221"/>
      <c r="Z258" s="221"/>
      <c r="AA258" s="74" t="e">
        <f t="shared" ref="AA258:BE258" si="160">AA259+(AA260/2)</f>
        <v>#VALUE!</v>
      </c>
      <c r="AB258" s="74" t="e">
        <f t="shared" si="160"/>
        <v>#VALUE!</v>
      </c>
      <c r="AC258" s="74" t="e">
        <f t="shared" si="160"/>
        <v>#VALUE!</v>
      </c>
      <c r="AD258" s="74" t="e">
        <f t="shared" si="160"/>
        <v>#VALUE!</v>
      </c>
      <c r="AE258" s="74" t="e">
        <f t="shared" si="160"/>
        <v>#VALUE!</v>
      </c>
      <c r="AF258" s="74" t="e">
        <f t="shared" si="160"/>
        <v>#VALUE!</v>
      </c>
      <c r="AG258" s="74" t="e">
        <f t="shared" si="160"/>
        <v>#VALUE!</v>
      </c>
      <c r="AH258" s="74" t="e">
        <f t="shared" si="160"/>
        <v>#VALUE!</v>
      </c>
      <c r="AI258" s="74" t="e">
        <f t="shared" si="160"/>
        <v>#VALUE!</v>
      </c>
      <c r="AJ258" s="74" t="e">
        <f t="shared" si="160"/>
        <v>#VALUE!</v>
      </c>
      <c r="AK258" s="74" t="e">
        <f t="shared" si="160"/>
        <v>#VALUE!</v>
      </c>
      <c r="AL258" s="74" t="e">
        <f t="shared" si="160"/>
        <v>#VALUE!</v>
      </c>
      <c r="AM258" s="74" t="e">
        <f t="shared" si="160"/>
        <v>#VALUE!</v>
      </c>
      <c r="AN258" s="74" t="e">
        <f t="shared" si="160"/>
        <v>#VALUE!</v>
      </c>
      <c r="AO258" s="74" t="e">
        <f t="shared" si="160"/>
        <v>#VALUE!</v>
      </c>
      <c r="AP258" s="74" t="e">
        <f t="shared" si="160"/>
        <v>#VALUE!</v>
      </c>
      <c r="AQ258" s="74" t="e">
        <f t="shared" si="160"/>
        <v>#VALUE!</v>
      </c>
      <c r="AR258" s="74" t="e">
        <f t="shared" si="160"/>
        <v>#VALUE!</v>
      </c>
      <c r="AS258" s="74" t="e">
        <f t="shared" si="160"/>
        <v>#VALUE!</v>
      </c>
      <c r="AT258" s="74" t="e">
        <f t="shared" si="160"/>
        <v>#VALUE!</v>
      </c>
      <c r="AU258" s="74" t="e">
        <f t="shared" si="160"/>
        <v>#VALUE!</v>
      </c>
      <c r="AV258" s="74" t="e">
        <f t="shared" si="160"/>
        <v>#VALUE!</v>
      </c>
      <c r="AW258" s="74" t="e">
        <f t="shared" si="160"/>
        <v>#VALUE!</v>
      </c>
      <c r="AX258" s="74" t="e">
        <f t="shared" si="160"/>
        <v>#VALUE!</v>
      </c>
      <c r="AY258" s="74" t="e">
        <f t="shared" si="160"/>
        <v>#VALUE!</v>
      </c>
      <c r="AZ258" s="74" t="e">
        <f t="shared" si="160"/>
        <v>#VALUE!</v>
      </c>
      <c r="BA258" s="74" t="e">
        <f t="shared" si="160"/>
        <v>#VALUE!</v>
      </c>
      <c r="BB258" s="74" t="e">
        <f t="shared" si="160"/>
        <v>#VALUE!</v>
      </c>
      <c r="BC258" s="74" t="e">
        <f t="shared" si="160"/>
        <v>#VALUE!</v>
      </c>
      <c r="BD258" s="74" t="e">
        <f t="shared" si="160"/>
        <v>#VALUE!</v>
      </c>
      <c r="BE258" s="74" t="e">
        <f t="shared" si="160"/>
        <v>#VALUE!</v>
      </c>
      <c r="BF258" s="75" t="e">
        <f t="shared" si="147"/>
        <v>#VALUE!</v>
      </c>
    </row>
    <row r="259" spans="15:58" ht="14.4" hidden="1" customHeight="1" x14ac:dyDescent="0.3">
      <c r="O259" s="287"/>
      <c r="P259" s="288"/>
      <c r="Q259" s="289"/>
      <c r="R259" s="277" t="s">
        <v>146</v>
      </c>
      <c r="S259" s="278"/>
      <c r="T259" s="278"/>
      <c r="U259" s="278"/>
      <c r="V259" s="278"/>
      <c r="W259" s="279"/>
      <c r="X259" s="221"/>
      <c r="Y259" s="221"/>
      <c r="Z259" s="221"/>
      <c r="AA259" s="64" t="e">
        <f t="shared" ref="AA259:BE259" si="161">COUNTIFS($F$12:$F$16,$O$228,$L$12:$L$16,"FT",AA$12:AA$33,"U")+COUNTIFS($F$12:$F$16,$O$228,$L$12:$L$16,"FT",AA$12:AA$33,"UC")+COUNTIFS($F$12:$F$16,$O$228,$L$12:$L$16,"FT",AA$12:AA$33,"NCNS")+COUNTIFS($F$12:$F$16,$O$228,$L$12:$L$16,"FT",AA$12:AA$33,"TR-U")+COUNTIFS($F$12:$F$16,$O$228,$L$12:$L$16,"FT",AA$12:AA$33,"TR-UC")+COUNTIFS($F$12:$F$16,$O$228,$L$12:$L$16,"FT",AA$12:AA$33,"TR-NCNS")</f>
        <v>#VALUE!</v>
      </c>
      <c r="AB259" s="64" t="e">
        <f t="shared" si="161"/>
        <v>#VALUE!</v>
      </c>
      <c r="AC259" s="64" t="e">
        <f t="shared" si="161"/>
        <v>#VALUE!</v>
      </c>
      <c r="AD259" s="64" t="e">
        <f t="shared" si="161"/>
        <v>#VALUE!</v>
      </c>
      <c r="AE259" s="64" t="e">
        <f t="shared" si="161"/>
        <v>#VALUE!</v>
      </c>
      <c r="AF259" s="64" t="e">
        <f t="shared" si="161"/>
        <v>#VALUE!</v>
      </c>
      <c r="AG259" s="64" t="e">
        <f t="shared" si="161"/>
        <v>#VALUE!</v>
      </c>
      <c r="AH259" s="64" t="e">
        <f t="shared" si="161"/>
        <v>#VALUE!</v>
      </c>
      <c r="AI259" s="64" t="e">
        <f t="shared" si="161"/>
        <v>#VALUE!</v>
      </c>
      <c r="AJ259" s="64" t="e">
        <f t="shared" si="161"/>
        <v>#VALUE!</v>
      </c>
      <c r="AK259" s="64" t="e">
        <f t="shared" si="161"/>
        <v>#VALUE!</v>
      </c>
      <c r="AL259" s="64" t="e">
        <f t="shared" si="161"/>
        <v>#VALUE!</v>
      </c>
      <c r="AM259" s="64" t="e">
        <f t="shared" si="161"/>
        <v>#VALUE!</v>
      </c>
      <c r="AN259" s="64" t="e">
        <f t="shared" si="161"/>
        <v>#VALUE!</v>
      </c>
      <c r="AO259" s="64" t="e">
        <f t="shared" si="161"/>
        <v>#VALUE!</v>
      </c>
      <c r="AP259" s="64" t="e">
        <f t="shared" si="161"/>
        <v>#VALUE!</v>
      </c>
      <c r="AQ259" s="64" t="e">
        <f t="shared" si="161"/>
        <v>#VALUE!</v>
      </c>
      <c r="AR259" s="64" t="e">
        <f t="shared" si="161"/>
        <v>#VALUE!</v>
      </c>
      <c r="AS259" s="64" t="e">
        <f t="shared" si="161"/>
        <v>#VALUE!</v>
      </c>
      <c r="AT259" s="64" t="e">
        <f t="shared" si="161"/>
        <v>#VALUE!</v>
      </c>
      <c r="AU259" s="64" t="e">
        <f t="shared" si="161"/>
        <v>#VALUE!</v>
      </c>
      <c r="AV259" s="64" t="e">
        <f t="shared" si="161"/>
        <v>#VALUE!</v>
      </c>
      <c r="AW259" s="64" t="e">
        <f t="shared" si="161"/>
        <v>#VALUE!</v>
      </c>
      <c r="AX259" s="64" t="e">
        <f t="shared" si="161"/>
        <v>#VALUE!</v>
      </c>
      <c r="AY259" s="64" t="e">
        <f t="shared" si="161"/>
        <v>#VALUE!</v>
      </c>
      <c r="AZ259" s="64" t="e">
        <f t="shared" si="161"/>
        <v>#VALUE!</v>
      </c>
      <c r="BA259" s="64" t="e">
        <f t="shared" si="161"/>
        <v>#VALUE!</v>
      </c>
      <c r="BB259" s="64" t="e">
        <f t="shared" si="161"/>
        <v>#VALUE!</v>
      </c>
      <c r="BC259" s="64" t="e">
        <f t="shared" si="161"/>
        <v>#VALUE!</v>
      </c>
      <c r="BD259" s="64" t="e">
        <f t="shared" si="161"/>
        <v>#VALUE!</v>
      </c>
      <c r="BE259" s="64" t="e">
        <f t="shared" si="161"/>
        <v>#VALUE!</v>
      </c>
      <c r="BF259" s="45" t="e">
        <f t="shared" si="147"/>
        <v>#VALUE!</v>
      </c>
    </row>
    <row r="260" spans="15:58" ht="14.4" hidden="1" customHeight="1" x14ac:dyDescent="0.3">
      <c r="O260" s="287"/>
      <c r="P260" s="288"/>
      <c r="Q260" s="289"/>
      <c r="R260" s="277" t="s">
        <v>150</v>
      </c>
      <c r="S260" s="278"/>
      <c r="T260" s="278"/>
      <c r="U260" s="278"/>
      <c r="V260" s="278"/>
      <c r="W260" s="279"/>
      <c r="X260" s="221"/>
      <c r="Y260" s="221"/>
      <c r="Z260" s="221"/>
      <c r="AA260" s="64" t="e">
        <f t="shared" ref="AA260:BE260" si="162">COUNTIFS($F$12:$F$16,$O$228,$L$12:$L$16,"HT",AA$12:AA$33,"U")+COUNTIFS($F$12:$F$16,$O$228,$L$12:$L$16,"HT",AA$12:AA$33,"UC")+COUNTIFS($F$12:$F$16,$O$228,$L$12:$L$16,"HT",AA$12:AA$33,"NCNS")+COUNTIFS($F$12:$F$16,$O$228,$L$12:$L$16,"HT",AA$12:AA$33,"TR-U")+COUNTIFS($F$12:$F$16,$O$228,$L$12:$L$16,"HT",AA$12:AA$33,"TR-UC")+COUNTIFS($F$12:$F$16,$O$228,$L$12:$L$16,"HT",AA$12:AA$33,"TR-NCNS")</f>
        <v>#VALUE!</v>
      </c>
      <c r="AB260" s="64" t="e">
        <f t="shared" si="162"/>
        <v>#VALUE!</v>
      </c>
      <c r="AC260" s="64" t="e">
        <f t="shared" si="162"/>
        <v>#VALUE!</v>
      </c>
      <c r="AD260" s="64" t="e">
        <f t="shared" si="162"/>
        <v>#VALUE!</v>
      </c>
      <c r="AE260" s="64" t="e">
        <f t="shared" si="162"/>
        <v>#VALUE!</v>
      </c>
      <c r="AF260" s="64" t="e">
        <f t="shared" si="162"/>
        <v>#VALUE!</v>
      </c>
      <c r="AG260" s="64" t="e">
        <f t="shared" si="162"/>
        <v>#VALUE!</v>
      </c>
      <c r="AH260" s="64" t="e">
        <f t="shared" si="162"/>
        <v>#VALUE!</v>
      </c>
      <c r="AI260" s="64" t="e">
        <f t="shared" si="162"/>
        <v>#VALUE!</v>
      </c>
      <c r="AJ260" s="64" t="e">
        <f t="shared" si="162"/>
        <v>#VALUE!</v>
      </c>
      <c r="AK260" s="64" t="e">
        <f t="shared" si="162"/>
        <v>#VALUE!</v>
      </c>
      <c r="AL260" s="64" t="e">
        <f t="shared" si="162"/>
        <v>#VALUE!</v>
      </c>
      <c r="AM260" s="64" t="e">
        <f t="shared" si="162"/>
        <v>#VALUE!</v>
      </c>
      <c r="AN260" s="64" t="e">
        <f t="shared" si="162"/>
        <v>#VALUE!</v>
      </c>
      <c r="AO260" s="64" t="e">
        <f t="shared" si="162"/>
        <v>#VALUE!</v>
      </c>
      <c r="AP260" s="64" t="e">
        <f t="shared" si="162"/>
        <v>#VALUE!</v>
      </c>
      <c r="AQ260" s="64" t="e">
        <f t="shared" si="162"/>
        <v>#VALUE!</v>
      </c>
      <c r="AR260" s="64" t="e">
        <f t="shared" si="162"/>
        <v>#VALUE!</v>
      </c>
      <c r="AS260" s="64" t="e">
        <f t="shared" si="162"/>
        <v>#VALUE!</v>
      </c>
      <c r="AT260" s="64" t="e">
        <f t="shared" si="162"/>
        <v>#VALUE!</v>
      </c>
      <c r="AU260" s="64" t="e">
        <f t="shared" si="162"/>
        <v>#VALUE!</v>
      </c>
      <c r="AV260" s="64" t="e">
        <f t="shared" si="162"/>
        <v>#VALUE!</v>
      </c>
      <c r="AW260" s="64" t="e">
        <f t="shared" si="162"/>
        <v>#VALUE!</v>
      </c>
      <c r="AX260" s="64" t="e">
        <f t="shared" si="162"/>
        <v>#VALUE!</v>
      </c>
      <c r="AY260" s="64" t="e">
        <f t="shared" si="162"/>
        <v>#VALUE!</v>
      </c>
      <c r="AZ260" s="64" t="e">
        <f t="shared" si="162"/>
        <v>#VALUE!</v>
      </c>
      <c r="BA260" s="64" t="e">
        <f t="shared" si="162"/>
        <v>#VALUE!</v>
      </c>
      <c r="BB260" s="64" t="e">
        <f t="shared" si="162"/>
        <v>#VALUE!</v>
      </c>
      <c r="BC260" s="64" t="e">
        <f t="shared" si="162"/>
        <v>#VALUE!</v>
      </c>
      <c r="BD260" s="64" t="e">
        <f t="shared" si="162"/>
        <v>#VALUE!</v>
      </c>
      <c r="BE260" s="64" t="e">
        <f t="shared" si="162"/>
        <v>#VALUE!</v>
      </c>
      <c r="BF260" s="45" t="e">
        <f t="shared" si="147"/>
        <v>#VALUE!</v>
      </c>
    </row>
    <row r="261" spans="15:58" ht="14.4" hidden="1" customHeight="1" x14ac:dyDescent="0.3">
      <c r="O261" s="287"/>
      <c r="P261" s="288"/>
      <c r="Q261" s="289"/>
      <c r="R261" s="277" t="s">
        <v>153</v>
      </c>
      <c r="S261" s="278"/>
      <c r="T261" s="278"/>
      <c r="U261" s="278"/>
      <c r="V261" s="278"/>
      <c r="W261" s="279"/>
      <c r="X261" s="221"/>
      <c r="Y261" s="221"/>
      <c r="Z261" s="221"/>
      <c r="AA261" s="64" t="e">
        <f t="shared" ref="AA261:BE261" si="163">COUNTIFS($F$12:$F$16,$O$228,AA12:AA33,"S")+COUNTIFS($F$12:$F$16,$O$228,AA12:AA33,"TR-S")</f>
        <v>#VALUE!</v>
      </c>
      <c r="AB261" s="64" t="e">
        <f t="shared" si="163"/>
        <v>#VALUE!</v>
      </c>
      <c r="AC261" s="64" t="e">
        <f t="shared" si="163"/>
        <v>#VALUE!</v>
      </c>
      <c r="AD261" s="64" t="e">
        <f t="shared" si="163"/>
        <v>#VALUE!</v>
      </c>
      <c r="AE261" s="64" t="e">
        <f t="shared" si="163"/>
        <v>#VALUE!</v>
      </c>
      <c r="AF261" s="64" t="e">
        <f t="shared" si="163"/>
        <v>#VALUE!</v>
      </c>
      <c r="AG261" s="64" t="e">
        <f t="shared" si="163"/>
        <v>#VALUE!</v>
      </c>
      <c r="AH261" s="64" t="e">
        <f t="shared" si="163"/>
        <v>#VALUE!</v>
      </c>
      <c r="AI261" s="64" t="e">
        <f t="shared" si="163"/>
        <v>#VALUE!</v>
      </c>
      <c r="AJ261" s="64" t="e">
        <f t="shared" si="163"/>
        <v>#VALUE!</v>
      </c>
      <c r="AK261" s="64" t="e">
        <f t="shared" si="163"/>
        <v>#VALUE!</v>
      </c>
      <c r="AL261" s="64" t="e">
        <f t="shared" si="163"/>
        <v>#VALUE!</v>
      </c>
      <c r="AM261" s="64" t="e">
        <f t="shared" si="163"/>
        <v>#VALUE!</v>
      </c>
      <c r="AN261" s="64" t="e">
        <f t="shared" si="163"/>
        <v>#VALUE!</v>
      </c>
      <c r="AO261" s="64" t="e">
        <f t="shared" si="163"/>
        <v>#VALUE!</v>
      </c>
      <c r="AP261" s="64" t="e">
        <f t="shared" si="163"/>
        <v>#VALUE!</v>
      </c>
      <c r="AQ261" s="64" t="e">
        <f t="shared" si="163"/>
        <v>#VALUE!</v>
      </c>
      <c r="AR261" s="64" t="e">
        <f t="shared" si="163"/>
        <v>#VALUE!</v>
      </c>
      <c r="AS261" s="64" t="e">
        <f t="shared" si="163"/>
        <v>#VALUE!</v>
      </c>
      <c r="AT261" s="64" t="e">
        <f t="shared" si="163"/>
        <v>#VALUE!</v>
      </c>
      <c r="AU261" s="64" t="e">
        <f t="shared" si="163"/>
        <v>#VALUE!</v>
      </c>
      <c r="AV261" s="64" t="e">
        <f t="shared" si="163"/>
        <v>#VALUE!</v>
      </c>
      <c r="AW261" s="64" t="e">
        <f t="shared" si="163"/>
        <v>#VALUE!</v>
      </c>
      <c r="AX261" s="64" t="e">
        <f t="shared" si="163"/>
        <v>#VALUE!</v>
      </c>
      <c r="AY261" s="64" t="e">
        <f t="shared" si="163"/>
        <v>#VALUE!</v>
      </c>
      <c r="AZ261" s="64" t="e">
        <f t="shared" si="163"/>
        <v>#VALUE!</v>
      </c>
      <c r="BA261" s="64" t="e">
        <f t="shared" si="163"/>
        <v>#VALUE!</v>
      </c>
      <c r="BB261" s="64" t="e">
        <f t="shared" si="163"/>
        <v>#VALUE!</v>
      </c>
      <c r="BC261" s="64" t="e">
        <f t="shared" si="163"/>
        <v>#VALUE!</v>
      </c>
      <c r="BD261" s="64" t="e">
        <f t="shared" si="163"/>
        <v>#VALUE!</v>
      </c>
      <c r="BE261" s="64" t="e">
        <f t="shared" si="163"/>
        <v>#VALUE!</v>
      </c>
      <c r="BF261" s="45" t="e">
        <f t="shared" ref="BF261:BF267" si="164">MAX(AA261:BE261)</f>
        <v>#VALUE!</v>
      </c>
    </row>
    <row r="262" spans="15:58" ht="14.4" hidden="1" customHeight="1" x14ac:dyDescent="0.3">
      <c r="O262" s="287"/>
      <c r="P262" s="288"/>
      <c r="Q262" s="289"/>
      <c r="R262" s="277" t="s">
        <v>157</v>
      </c>
      <c r="S262" s="278"/>
      <c r="T262" s="278"/>
      <c r="U262" s="278"/>
      <c r="V262" s="278"/>
      <c r="W262" s="279"/>
      <c r="X262" s="221"/>
      <c r="Y262" s="221"/>
      <c r="Z262" s="221"/>
      <c r="AA262" s="74" t="e">
        <f t="shared" ref="AA262:BE262" si="165">AA263+(AA264/2)</f>
        <v>#VALUE!</v>
      </c>
      <c r="AB262" s="74" t="e">
        <f t="shared" si="165"/>
        <v>#VALUE!</v>
      </c>
      <c r="AC262" s="74" t="e">
        <f t="shared" si="165"/>
        <v>#VALUE!</v>
      </c>
      <c r="AD262" s="74" t="e">
        <f t="shared" si="165"/>
        <v>#VALUE!</v>
      </c>
      <c r="AE262" s="74" t="e">
        <f t="shared" si="165"/>
        <v>#VALUE!</v>
      </c>
      <c r="AF262" s="74" t="e">
        <f t="shared" si="165"/>
        <v>#VALUE!</v>
      </c>
      <c r="AG262" s="74" t="e">
        <f t="shared" si="165"/>
        <v>#VALUE!</v>
      </c>
      <c r="AH262" s="74" t="e">
        <f t="shared" si="165"/>
        <v>#VALUE!</v>
      </c>
      <c r="AI262" s="74" t="e">
        <f t="shared" si="165"/>
        <v>#VALUE!</v>
      </c>
      <c r="AJ262" s="74" t="e">
        <f t="shared" si="165"/>
        <v>#VALUE!</v>
      </c>
      <c r="AK262" s="74" t="e">
        <f t="shared" si="165"/>
        <v>#VALUE!</v>
      </c>
      <c r="AL262" s="74" t="e">
        <f t="shared" si="165"/>
        <v>#VALUE!</v>
      </c>
      <c r="AM262" s="74" t="e">
        <f t="shared" si="165"/>
        <v>#VALUE!</v>
      </c>
      <c r="AN262" s="74" t="e">
        <f t="shared" si="165"/>
        <v>#VALUE!</v>
      </c>
      <c r="AO262" s="74" t="e">
        <f t="shared" si="165"/>
        <v>#VALUE!</v>
      </c>
      <c r="AP262" s="74" t="e">
        <f t="shared" si="165"/>
        <v>#VALUE!</v>
      </c>
      <c r="AQ262" s="74" t="e">
        <f t="shared" si="165"/>
        <v>#VALUE!</v>
      </c>
      <c r="AR262" s="74" t="e">
        <f t="shared" si="165"/>
        <v>#VALUE!</v>
      </c>
      <c r="AS262" s="74" t="e">
        <f t="shared" si="165"/>
        <v>#VALUE!</v>
      </c>
      <c r="AT262" s="74" t="e">
        <f t="shared" si="165"/>
        <v>#VALUE!</v>
      </c>
      <c r="AU262" s="74" t="e">
        <f t="shared" si="165"/>
        <v>#VALUE!</v>
      </c>
      <c r="AV262" s="74" t="e">
        <f t="shared" si="165"/>
        <v>#VALUE!</v>
      </c>
      <c r="AW262" s="74" t="e">
        <f t="shared" si="165"/>
        <v>#VALUE!</v>
      </c>
      <c r="AX262" s="74" t="e">
        <f t="shared" si="165"/>
        <v>#VALUE!</v>
      </c>
      <c r="AY262" s="74" t="e">
        <f t="shared" si="165"/>
        <v>#VALUE!</v>
      </c>
      <c r="AZ262" s="74" t="e">
        <f t="shared" si="165"/>
        <v>#VALUE!</v>
      </c>
      <c r="BA262" s="74" t="e">
        <f t="shared" si="165"/>
        <v>#VALUE!</v>
      </c>
      <c r="BB262" s="74" t="e">
        <f t="shared" si="165"/>
        <v>#VALUE!</v>
      </c>
      <c r="BC262" s="74" t="e">
        <f t="shared" si="165"/>
        <v>#VALUE!</v>
      </c>
      <c r="BD262" s="74" t="e">
        <f t="shared" si="165"/>
        <v>#VALUE!</v>
      </c>
      <c r="BE262" s="74" t="e">
        <f t="shared" si="165"/>
        <v>#VALUE!</v>
      </c>
      <c r="BF262" s="75" t="e">
        <f t="shared" si="164"/>
        <v>#VALUE!</v>
      </c>
    </row>
    <row r="263" spans="15:58" ht="14.4" hidden="1" customHeight="1" x14ac:dyDescent="0.3">
      <c r="O263" s="287"/>
      <c r="P263" s="288"/>
      <c r="Q263" s="289"/>
      <c r="R263" s="277" t="s">
        <v>160</v>
      </c>
      <c r="S263" s="278"/>
      <c r="T263" s="278"/>
      <c r="U263" s="278"/>
      <c r="V263" s="278"/>
      <c r="W263" s="279"/>
      <c r="X263" s="221"/>
      <c r="Y263" s="221"/>
      <c r="Z263" s="221"/>
      <c r="AA263" s="64" t="e">
        <f t="shared" ref="AA263:BE263" si="166">COUNTIFS($F$12:$F$16,$O$228,$L$12:$L$16,"FT",AA$12:AA$33,"S")+COUNTIFS($F$12:$F$16,$O$228,$L$12:$L$16,"FT",AA$12:AA$33,"TR-S")</f>
        <v>#VALUE!</v>
      </c>
      <c r="AB263" s="64" t="e">
        <f t="shared" si="166"/>
        <v>#VALUE!</v>
      </c>
      <c r="AC263" s="64" t="e">
        <f t="shared" si="166"/>
        <v>#VALUE!</v>
      </c>
      <c r="AD263" s="64" t="e">
        <f t="shared" si="166"/>
        <v>#VALUE!</v>
      </c>
      <c r="AE263" s="64" t="e">
        <f t="shared" si="166"/>
        <v>#VALUE!</v>
      </c>
      <c r="AF263" s="64" t="e">
        <f t="shared" si="166"/>
        <v>#VALUE!</v>
      </c>
      <c r="AG263" s="64" t="e">
        <f t="shared" si="166"/>
        <v>#VALUE!</v>
      </c>
      <c r="AH263" s="64" t="e">
        <f t="shared" si="166"/>
        <v>#VALUE!</v>
      </c>
      <c r="AI263" s="64" t="e">
        <f t="shared" si="166"/>
        <v>#VALUE!</v>
      </c>
      <c r="AJ263" s="64" t="e">
        <f t="shared" si="166"/>
        <v>#VALUE!</v>
      </c>
      <c r="AK263" s="64" t="e">
        <f t="shared" si="166"/>
        <v>#VALUE!</v>
      </c>
      <c r="AL263" s="64" t="e">
        <f t="shared" si="166"/>
        <v>#VALUE!</v>
      </c>
      <c r="AM263" s="64" t="e">
        <f t="shared" si="166"/>
        <v>#VALUE!</v>
      </c>
      <c r="AN263" s="64" t="e">
        <f t="shared" si="166"/>
        <v>#VALUE!</v>
      </c>
      <c r="AO263" s="64" t="e">
        <f t="shared" si="166"/>
        <v>#VALUE!</v>
      </c>
      <c r="AP263" s="64" t="e">
        <f t="shared" si="166"/>
        <v>#VALUE!</v>
      </c>
      <c r="AQ263" s="64" t="e">
        <f t="shared" si="166"/>
        <v>#VALUE!</v>
      </c>
      <c r="AR263" s="64" t="e">
        <f t="shared" si="166"/>
        <v>#VALUE!</v>
      </c>
      <c r="AS263" s="64" t="e">
        <f t="shared" si="166"/>
        <v>#VALUE!</v>
      </c>
      <c r="AT263" s="64" t="e">
        <f t="shared" si="166"/>
        <v>#VALUE!</v>
      </c>
      <c r="AU263" s="64" t="e">
        <f t="shared" si="166"/>
        <v>#VALUE!</v>
      </c>
      <c r="AV263" s="64" t="e">
        <f t="shared" si="166"/>
        <v>#VALUE!</v>
      </c>
      <c r="AW263" s="64" t="e">
        <f t="shared" si="166"/>
        <v>#VALUE!</v>
      </c>
      <c r="AX263" s="64" t="e">
        <f t="shared" si="166"/>
        <v>#VALUE!</v>
      </c>
      <c r="AY263" s="64" t="e">
        <f t="shared" si="166"/>
        <v>#VALUE!</v>
      </c>
      <c r="AZ263" s="64" t="e">
        <f t="shared" si="166"/>
        <v>#VALUE!</v>
      </c>
      <c r="BA263" s="64" t="e">
        <f t="shared" si="166"/>
        <v>#VALUE!</v>
      </c>
      <c r="BB263" s="64" t="e">
        <f t="shared" si="166"/>
        <v>#VALUE!</v>
      </c>
      <c r="BC263" s="64" t="e">
        <f t="shared" si="166"/>
        <v>#VALUE!</v>
      </c>
      <c r="BD263" s="64" t="e">
        <f t="shared" si="166"/>
        <v>#VALUE!</v>
      </c>
      <c r="BE263" s="64" t="e">
        <f t="shared" si="166"/>
        <v>#VALUE!</v>
      </c>
      <c r="BF263" s="45" t="e">
        <f t="shared" si="164"/>
        <v>#VALUE!</v>
      </c>
    </row>
    <row r="264" spans="15:58" ht="14.4" hidden="1" customHeight="1" x14ac:dyDescent="0.3">
      <c r="O264" s="287"/>
      <c r="P264" s="288"/>
      <c r="Q264" s="289"/>
      <c r="R264" s="277" t="s">
        <v>163</v>
      </c>
      <c r="S264" s="278"/>
      <c r="T264" s="278"/>
      <c r="U264" s="278"/>
      <c r="V264" s="278"/>
      <c r="W264" s="279"/>
      <c r="X264" s="221"/>
      <c r="Y264" s="221"/>
      <c r="Z264" s="221"/>
      <c r="AA264" s="64" t="e">
        <f t="shared" ref="AA264:BE264" si="167">COUNTIFS($F$12:$F$16,$O$228,$L$12:$L$16,"HT",AA$12:AA$33,"S")+COUNTIFS($F$12:$F$16,$O$228,$L$12:$L$16,"HT",AA$12:AA$33,"TR-S")</f>
        <v>#VALUE!</v>
      </c>
      <c r="AB264" s="64" t="e">
        <f t="shared" si="167"/>
        <v>#VALUE!</v>
      </c>
      <c r="AC264" s="64" t="e">
        <f t="shared" si="167"/>
        <v>#VALUE!</v>
      </c>
      <c r="AD264" s="64" t="e">
        <f t="shared" si="167"/>
        <v>#VALUE!</v>
      </c>
      <c r="AE264" s="64" t="e">
        <f t="shared" si="167"/>
        <v>#VALUE!</v>
      </c>
      <c r="AF264" s="64" t="e">
        <f t="shared" si="167"/>
        <v>#VALUE!</v>
      </c>
      <c r="AG264" s="64" t="e">
        <f t="shared" si="167"/>
        <v>#VALUE!</v>
      </c>
      <c r="AH264" s="64" t="e">
        <f t="shared" si="167"/>
        <v>#VALUE!</v>
      </c>
      <c r="AI264" s="64" t="e">
        <f t="shared" si="167"/>
        <v>#VALUE!</v>
      </c>
      <c r="AJ264" s="64" t="e">
        <f t="shared" si="167"/>
        <v>#VALUE!</v>
      </c>
      <c r="AK264" s="64" t="e">
        <f t="shared" si="167"/>
        <v>#VALUE!</v>
      </c>
      <c r="AL264" s="64" t="e">
        <f t="shared" si="167"/>
        <v>#VALUE!</v>
      </c>
      <c r="AM264" s="64" t="e">
        <f t="shared" si="167"/>
        <v>#VALUE!</v>
      </c>
      <c r="AN264" s="64" t="e">
        <f t="shared" si="167"/>
        <v>#VALUE!</v>
      </c>
      <c r="AO264" s="64" t="e">
        <f t="shared" si="167"/>
        <v>#VALUE!</v>
      </c>
      <c r="AP264" s="64" t="e">
        <f t="shared" si="167"/>
        <v>#VALUE!</v>
      </c>
      <c r="AQ264" s="64" t="e">
        <f t="shared" si="167"/>
        <v>#VALUE!</v>
      </c>
      <c r="AR264" s="64" t="e">
        <f t="shared" si="167"/>
        <v>#VALUE!</v>
      </c>
      <c r="AS264" s="64" t="e">
        <f t="shared" si="167"/>
        <v>#VALUE!</v>
      </c>
      <c r="AT264" s="64" t="e">
        <f t="shared" si="167"/>
        <v>#VALUE!</v>
      </c>
      <c r="AU264" s="64" t="e">
        <f t="shared" si="167"/>
        <v>#VALUE!</v>
      </c>
      <c r="AV264" s="64" t="e">
        <f t="shared" si="167"/>
        <v>#VALUE!</v>
      </c>
      <c r="AW264" s="64" t="e">
        <f t="shared" si="167"/>
        <v>#VALUE!</v>
      </c>
      <c r="AX264" s="64" t="e">
        <f t="shared" si="167"/>
        <v>#VALUE!</v>
      </c>
      <c r="AY264" s="64" t="e">
        <f t="shared" si="167"/>
        <v>#VALUE!</v>
      </c>
      <c r="AZ264" s="64" t="e">
        <f t="shared" si="167"/>
        <v>#VALUE!</v>
      </c>
      <c r="BA264" s="64" t="e">
        <f t="shared" si="167"/>
        <v>#VALUE!</v>
      </c>
      <c r="BB264" s="64" t="e">
        <f t="shared" si="167"/>
        <v>#VALUE!</v>
      </c>
      <c r="BC264" s="64" t="e">
        <f t="shared" si="167"/>
        <v>#VALUE!</v>
      </c>
      <c r="BD264" s="64" t="e">
        <f t="shared" si="167"/>
        <v>#VALUE!</v>
      </c>
      <c r="BE264" s="64" t="e">
        <f t="shared" si="167"/>
        <v>#VALUE!</v>
      </c>
      <c r="BF264" s="45" t="e">
        <f t="shared" si="164"/>
        <v>#VALUE!</v>
      </c>
    </row>
    <row r="265" spans="15:58" ht="14.4" hidden="1" customHeight="1" x14ac:dyDescent="0.3">
      <c r="O265" s="287"/>
      <c r="P265" s="288"/>
      <c r="Q265" s="289"/>
      <c r="R265" s="277" t="s">
        <v>166</v>
      </c>
      <c r="S265" s="278"/>
      <c r="T265" s="278"/>
      <c r="U265" s="278"/>
      <c r="V265" s="278"/>
      <c r="W265" s="279"/>
      <c r="X265" s="221"/>
      <c r="Y265" s="221"/>
      <c r="Z265" s="221"/>
      <c r="AA265" s="64" t="e">
        <f t="shared" ref="AA265:BE265" si="168">COUNTIFS($F$12:$F$16,$O$228,AA$12:AA$33,"TD")+COUNTIFS($F$12:$F$16,$O$228,AA$12:AA$33,"PR")</f>
        <v>#VALUE!</v>
      </c>
      <c r="AB265" s="64" t="e">
        <f t="shared" si="168"/>
        <v>#VALUE!</v>
      </c>
      <c r="AC265" s="64" t="e">
        <f t="shared" si="168"/>
        <v>#VALUE!</v>
      </c>
      <c r="AD265" s="64" t="e">
        <f t="shared" si="168"/>
        <v>#VALUE!</v>
      </c>
      <c r="AE265" s="64" t="e">
        <f t="shared" si="168"/>
        <v>#VALUE!</v>
      </c>
      <c r="AF265" s="64" t="e">
        <f t="shared" si="168"/>
        <v>#VALUE!</v>
      </c>
      <c r="AG265" s="64" t="e">
        <f t="shared" si="168"/>
        <v>#VALUE!</v>
      </c>
      <c r="AH265" s="64" t="e">
        <f t="shared" si="168"/>
        <v>#VALUE!</v>
      </c>
      <c r="AI265" s="64" t="e">
        <f t="shared" si="168"/>
        <v>#VALUE!</v>
      </c>
      <c r="AJ265" s="64" t="e">
        <f t="shared" si="168"/>
        <v>#VALUE!</v>
      </c>
      <c r="AK265" s="64" t="e">
        <f t="shared" si="168"/>
        <v>#VALUE!</v>
      </c>
      <c r="AL265" s="64" t="e">
        <f t="shared" si="168"/>
        <v>#VALUE!</v>
      </c>
      <c r="AM265" s="64" t="e">
        <f t="shared" si="168"/>
        <v>#VALUE!</v>
      </c>
      <c r="AN265" s="64" t="e">
        <f t="shared" si="168"/>
        <v>#VALUE!</v>
      </c>
      <c r="AO265" s="64" t="e">
        <f t="shared" si="168"/>
        <v>#VALUE!</v>
      </c>
      <c r="AP265" s="64" t="e">
        <f t="shared" si="168"/>
        <v>#VALUE!</v>
      </c>
      <c r="AQ265" s="64" t="e">
        <f t="shared" si="168"/>
        <v>#VALUE!</v>
      </c>
      <c r="AR265" s="64" t="e">
        <f t="shared" si="168"/>
        <v>#VALUE!</v>
      </c>
      <c r="AS265" s="64" t="e">
        <f t="shared" si="168"/>
        <v>#VALUE!</v>
      </c>
      <c r="AT265" s="64" t="e">
        <f t="shared" si="168"/>
        <v>#VALUE!</v>
      </c>
      <c r="AU265" s="64" t="e">
        <f t="shared" si="168"/>
        <v>#VALUE!</v>
      </c>
      <c r="AV265" s="64" t="e">
        <f t="shared" si="168"/>
        <v>#VALUE!</v>
      </c>
      <c r="AW265" s="64" t="e">
        <f t="shared" si="168"/>
        <v>#VALUE!</v>
      </c>
      <c r="AX265" s="64" t="e">
        <f t="shared" si="168"/>
        <v>#VALUE!</v>
      </c>
      <c r="AY265" s="64" t="e">
        <f t="shared" si="168"/>
        <v>#VALUE!</v>
      </c>
      <c r="AZ265" s="64" t="e">
        <f t="shared" si="168"/>
        <v>#VALUE!</v>
      </c>
      <c r="BA265" s="64" t="e">
        <f t="shared" si="168"/>
        <v>#VALUE!</v>
      </c>
      <c r="BB265" s="64" t="e">
        <f t="shared" si="168"/>
        <v>#VALUE!</v>
      </c>
      <c r="BC265" s="64" t="e">
        <f t="shared" si="168"/>
        <v>#VALUE!</v>
      </c>
      <c r="BD265" s="64" t="e">
        <f t="shared" si="168"/>
        <v>#VALUE!</v>
      </c>
      <c r="BE265" s="64" t="e">
        <f t="shared" si="168"/>
        <v>#VALUE!</v>
      </c>
      <c r="BF265" s="45" t="e">
        <f t="shared" si="164"/>
        <v>#VALUE!</v>
      </c>
    </row>
    <row r="266" spans="15:58" ht="14.4" hidden="1" customHeight="1" x14ac:dyDescent="0.3">
      <c r="O266" s="287"/>
      <c r="P266" s="288"/>
      <c r="Q266" s="289"/>
      <c r="R266" s="277" t="s">
        <v>169</v>
      </c>
      <c r="S266" s="278"/>
      <c r="T266" s="278"/>
      <c r="U266" s="278"/>
      <c r="V266" s="278"/>
      <c r="W266" s="279"/>
      <c r="X266" s="221"/>
      <c r="Y266" s="221"/>
      <c r="Z266" s="221"/>
      <c r="AA266" s="64" t="e">
        <f t="shared" ref="AA266:BE266" si="169">COUNTIFS($F$12:$F$16,$O$228,AA$12:AA$33,"RS")</f>
        <v>#VALUE!</v>
      </c>
      <c r="AB266" s="64" t="e">
        <f t="shared" si="169"/>
        <v>#VALUE!</v>
      </c>
      <c r="AC266" s="64" t="e">
        <f t="shared" si="169"/>
        <v>#VALUE!</v>
      </c>
      <c r="AD266" s="64" t="e">
        <f t="shared" si="169"/>
        <v>#VALUE!</v>
      </c>
      <c r="AE266" s="64" t="e">
        <f t="shared" si="169"/>
        <v>#VALUE!</v>
      </c>
      <c r="AF266" s="64" t="e">
        <f t="shared" si="169"/>
        <v>#VALUE!</v>
      </c>
      <c r="AG266" s="64" t="e">
        <f t="shared" si="169"/>
        <v>#VALUE!</v>
      </c>
      <c r="AH266" s="64" t="e">
        <f t="shared" si="169"/>
        <v>#VALUE!</v>
      </c>
      <c r="AI266" s="64" t="e">
        <f t="shared" si="169"/>
        <v>#VALUE!</v>
      </c>
      <c r="AJ266" s="64" t="e">
        <f t="shared" si="169"/>
        <v>#VALUE!</v>
      </c>
      <c r="AK266" s="64" t="e">
        <f t="shared" si="169"/>
        <v>#VALUE!</v>
      </c>
      <c r="AL266" s="64" t="e">
        <f t="shared" si="169"/>
        <v>#VALUE!</v>
      </c>
      <c r="AM266" s="64" t="e">
        <f t="shared" si="169"/>
        <v>#VALUE!</v>
      </c>
      <c r="AN266" s="64" t="e">
        <f t="shared" si="169"/>
        <v>#VALUE!</v>
      </c>
      <c r="AO266" s="64" t="e">
        <f t="shared" si="169"/>
        <v>#VALUE!</v>
      </c>
      <c r="AP266" s="64" t="e">
        <f t="shared" si="169"/>
        <v>#VALUE!</v>
      </c>
      <c r="AQ266" s="64" t="e">
        <f t="shared" si="169"/>
        <v>#VALUE!</v>
      </c>
      <c r="AR266" s="64" t="e">
        <f t="shared" si="169"/>
        <v>#VALUE!</v>
      </c>
      <c r="AS266" s="64" t="e">
        <f t="shared" si="169"/>
        <v>#VALUE!</v>
      </c>
      <c r="AT266" s="64" t="e">
        <f t="shared" si="169"/>
        <v>#VALUE!</v>
      </c>
      <c r="AU266" s="64" t="e">
        <f t="shared" si="169"/>
        <v>#VALUE!</v>
      </c>
      <c r="AV266" s="64" t="e">
        <f t="shared" si="169"/>
        <v>#VALUE!</v>
      </c>
      <c r="AW266" s="64" t="e">
        <f t="shared" si="169"/>
        <v>#VALUE!</v>
      </c>
      <c r="AX266" s="64" t="e">
        <f t="shared" si="169"/>
        <v>#VALUE!</v>
      </c>
      <c r="AY266" s="64" t="e">
        <f t="shared" si="169"/>
        <v>#VALUE!</v>
      </c>
      <c r="AZ266" s="64" t="e">
        <f t="shared" si="169"/>
        <v>#VALUE!</v>
      </c>
      <c r="BA266" s="64" t="e">
        <f t="shared" si="169"/>
        <v>#VALUE!</v>
      </c>
      <c r="BB266" s="64" t="e">
        <f t="shared" si="169"/>
        <v>#VALUE!</v>
      </c>
      <c r="BC266" s="64" t="e">
        <f t="shared" si="169"/>
        <v>#VALUE!</v>
      </c>
      <c r="BD266" s="64" t="e">
        <f t="shared" si="169"/>
        <v>#VALUE!</v>
      </c>
      <c r="BE266" s="64" t="e">
        <f t="shared" si="169"/>
        <v>#VALUE!</v>
      </c>
      <c r="BF266" s="45" t="e">
        <f t="shared" si="164"/>
        <v>#VALUE!</v>
      </c>
    </row>
    <row r="267" spans="15:58" ht="14.4" hidden="1" customHeight="1" x14ac:dyDescent="0.3">
      <c r="O267" s="287"/>
      <c r="P267" s="288"/>
      <c r="Q267" s="289"/>
      <c r="R267" s="277" t="s">
        <v>170</v>
      </c>
      <c r="S267" s="278"/>
      <c r="T267" s="278"/>
      <c r="U267" s="278"/>
      <c r="V267" s="278"/>
      <c r="W267" s="279"/>
      <c r="X267" s="221"/>
      <c r="Y267" s="221"/>
      <c r="Z267" s="221"/>
      <c r="AA267" s="64" t="e">
        <f t="shared" ref="AA267:BE267" si="170">COUNTIFS($F$12:$F$16,$O$228,AA$12:AA$33,"TM")</f>
        <v>#VALUE!</v>
      </c>
      <c r="AB267" s="64" t="e">
        <f t="shared" si="170"/>
        <v>#VALUE!</v>
      </c>
      <c r="AC267" s="64" t="e">
        <f t="shared" si="170"/>
        <v>#VALUE!</v>
      </c>
      <c r="AD267" s="64" t="e">
        <f t="shared" si="170"/>
        <v>#VALUE!</v>
      </c>
      <c r="AE267" s="64" t="e">
        <f t="shared" si="170"/>
        <v>#VALUE!</v>
      </c>
      <c r="AF267" s="64" t="e">
        <f t="shared" si="170"/>
        <v>#VALUE!</v>
      </c>
      <c r="AG267" s="64" t="e">
        <f t="shared" si="170"/>
        <v>#VALUE!</v>
      </c>
      <c r="AH267" s="64" t="e">
        <f t="shared" si="170"/>
        <v>#VALUE!</v>
      </c>
      <c r="AI267" s="64" t="e">
        <f t="shared" si="170"/>
        <v>#VALUE!</v>
      </c>
      <c r="AJ267" s="64" t="e">
        <f t="shared" si="170"/>
        <v>#VALUE!</v>
      </c>
      <c r="AK267" s="64" t="e">
        <f t="shared" si="170"/>
        <v>#VALUE!</v>
      </c>
      <c r="AL267" s="64" t="e">
        <f t="shared" si="170"/>
        <v>#VALUE!</v>
      </c>
      <c r="AM267" s="64" t="e">
        <f t="shared" si="170"/>
        <v>#VALUE!</v>
      </c>
      <c r="AN267" s="64" t="e">
        <f t="shared" si="170"/>
        <v>#VALUE!</v>
      </c>
      <c r="AO267" s="64" t="e">
        <f t="shared" si="170"/>
        <v>#VALUE!</v>
      </c>
      <c r="AP267" s="64" t="e">
        <f t="shared" si="170"/>
        <v>#VALUE!</v>
      </c>
      <c r="AQ267" s="64" t="e">
        <f t="shared" si="170"/>
        <v>#VALUE!</v>
      </c>
      <c r="AR267" s="64" t="e">
        <f t="shared" si="170"/>
        <v>#VALUE!</v>
      </c>
      <c r="AS267" s="64" t="e">
        <f t="shared" si="170"/>
        <v>#VALUE!</v>
      </c>
      <c r="AT267" s="64" t="e">
        <f t="shared" si="170"/>
        <v>#VALUE!</v>
      </c>
      <c r="AU267" s="64" t="e">
        <f t="shared" si="170"/>
        <v>#VALUE!</v>
      </c>
      <c r="AV267" s="64" t="e">
        <f t="shared" si="170"/>
        <v>#VALUE!</v>
      </c>
      <c r="AW267" s="64" t="e">
        <f t="shared" si="170"/>
        <v>#VALUE!</v>
      </c>
      <c r="AX267" s="64" t="e">
        <f t="shared" si="170"/>
        <v>#VALUE!</v>
      </c>
      <c r="AY267" s="64" t="e">
        <f t="shared" si="170"/>
        <v>#VALUE!</v>
      </c>
      <c r="AZ267" s="64" t="e">
        <f t="shared" si="170"/>
        <v>#VALUE!</v>
      </c>
      <c r="BA267" s="64" t="e">
        <f t="shared" si="170"/>
        <v>#VALUE!</v>
      </c>
      <c r="BB267" s="64" t="e">
        <f t="shared" si="170"/>
        <v>#VALUE!</v>
      </c>
      <c r="BC267" s="64" t="e">
        <f t="shared" si="170"/>
        <v>#VALUE!</v>
      </c>
      <c r="BD267" s="64" t="e">
        <f t="shared" si="170"/>
        <v>#VALUE!</v>
      </c>
      <c r="BE267" s="64" t="e">
        <f t="shared" si="170"/>
        <v>#VALUE!</v>
      </c>
      <c r="BF267" s="45" t="e">
        <f t="shared" si="164"/>
        <v>#VALUE!</v>
      </c>
    </row>
    <row r="268" spans="15:58" ht="14.4" hidden="1" customHeight="1" x14ac:dyDescent="0.3">
      <c r="O268" s="287"/>
      <c r="P268" s="288"/>
      <c r="Q268" s="289"/>
      <c r="R268" s="277" t="s">
        <v>161</v>
      </c>
      <c r="S268" s="278"/>
      <c r="T268" s="278"/>
      <c r="U268" s="278"/>
      <c r="V268" s="278"/>
      <c r="W268" s="279"/>
      <c r="X268" s="221"/>
      <c r="Y268" s="221"/>
      <c r="Z268" s="221"/>
      <c r="AA268" s="85">
        <f t="shared" ref="AA268:BE268" si="171">IFERROR(IF(AA229&lt;5,0,((AA266+AA267)/(AA229+AA266+AA267))),0)</f>
        <v>0</v>
      </c>
      <c r="AB268" s="85">
        <f t="shared" si="171"/>
        <v>0</v>
      </c>
      <c r="AC268" s="85">
        <f t="shared" si="171"/>
        <v>0</v>
      </c>
      <c r="AD268" s="85">
        <f t="shared" si="171"/>
        <v>0</v>
      </c>
      <c r="AE268" s="85">
        <f t="shared" si="171"/>
        <v>0</v>
      </c>
      <c r="AF268" s="85">
        <f t="shared" si="171"/>
        <v>0</v>
      </c>
      <c r="AG268" s="85">
        <f t="shared" si="171"/>
        <v>0</v>
      </c>
      <c r="AH268" s="85">
        <f t="shared" si="171"/>
        <v>0</v>
      </c>
      <c r="AI268" s="85">
        <f t="shared" si="171"/>
        <v>0</v>
      </c>
      <c r="AJ268" s="85">
        <f t="shared" si="171"/>
        <v>0</v>
      </c>
      <c r="AK268" s="85">
        <f t="shared" si="171"/>
        <v>0</v>
      </c>
      <c r="AL268" s="85">
        <f t="shared" si="171"/>
        <v>0</v>
      </c>
      <c r="AM268" s="85">
        <f t="shared" si="171"/>
        <v>0</v>
      </c>
      <c r="AN268" s="85">
        <f t="shared" si="171"/>
        <v>0</v>
      </c>
      <c r="AO268" s="85">
        <f t="shared" si="171"/>
        <v>0</v>
      </c>
      <c r="AP268" s="85">
        <f t="shared" si="171"/>
        <v>0</v>
      </c>
      <c r="AQ268" s="85">
        <f t="shared" si="171"/>
        <v>0</v>
      </c>
      <c r="AR268" s="85">
        <f t="shared" si="171"/>
        <v>0</v>
      </c>
      <c r="AS268" s="85">
        <f t="shared" si="171"/>
        <v>0</v>
      </c>
      <c r="AT268" s="85">
        <f t="shared" si="171"/>
        <v>0</v>
      </c>
      <c r="AU268" s="85">
        <f t="shared" si="171"/>
        <v>0</v>
      </c>
      <c r="AV268" s="85">
        <f t="shared" si="171"/>
        <v>0</v>
      </c>
      <c r="AW268" s="85">
        <f t="shared" si="171"/>
        <v>0</v>
      </c>
      <c r="AX268" s="85">
        <f t="shared" si="171"/>
        <v>0</v>
      </c>
      <c r="AY268" s="85">
        <f t="shared" si="171"/>
        <v>0</v>
      </c>
      <c r="AZ268" s="85">
        <f t="shared" si="171"/>
        <v>0</v>
      </c>
      <c r="BA268" s="85">
        <f t="shared" si="171"/>
        <v>0</v>
      </c>
      <c r="BB268" s="85">
        <f t="shared" si="171"/>
        <v>0</v>
      </c>
      <c r="BC268" s="85">
        <f t="shared" si="171"/>
        <v>0</v>
      </c>
      <c r="BD268" s="85">
        <f t="shared" si="171"/>
        <v>0</v>
      </c>
      <c r="BE268" s="85">
        <f t="shared" si="171"/>
        <v>0</v>
      </c>
      <c r="BF268" s="86">
        <f>IFERROR((BF266+BF267)/(BF228+BF266+BF267),0)</f>
        <v>0</v>
      </c>
    </row>
    <row r="269" spans="15:58" ht="14.4" hidden="1" customHeight="1" x14ac:dyDescent="0.3">
      <c r="O269" s="287"/>
      <c r="P269" s="288"/>
      <c r="Q269" s="289"/>
      <c r="R269" s="277" t="s">
        <v>164</v>
      </c>
      <c r="S269" s="278"/>
      <c r="T269" s="278"/>
      <c r="U269" s="278"/>
      <c r="V269" s="278"/>
      <c r="W269" s="279"/>
      <c r="X269" s="221"/>
      <c r="Y269" s="221"/>
      <c r="Z269" s="221"/>
      <c r="AA269" s="85">
        <f t="shared" ref="AA269:BE269" si="172">IFERROR(IF(AA229&lt;5,0,(AA266/(AA229+AA266+AA267))),0)</f>
        <v>0</v>
      </c>
      <c r="AB269" s="85">
        <f t="shared" si="172"/>
        <v>0</v>
      </c>
      <c r="AC269" s="85">
        <f t="shared" si="172"/>
        <v>0</v>
      </c>
      <c r="AD269" s="85">
        <f t="shared" si="172"/>
        <v>0</v>
      </c>
      <c r="AE269" s="85">
        <f t="shared" si="172"/>
        <v>0</v>
      </c>
      <c r="AF269" s="85">
        <f t="shared" si="172"/>
        <v>0</v>
      </c>
      <c r="AG269" s="85">
        <f t="shared" si="172"/>
        <v>0</v>
      </c>
      <c r="AH269" s="85">
        <f t="shared" si="172"/>
        <v>0</v>
      </c>
      <c r="AI269" s="85">
        <f t="shared" si="172"/>
        <v>0</v>
      </c>
      <c r="AJ269" s="85">
        <f t="shared" si="172"/>
        <v>0</v>
      </c>
      <c r="AK269" s="85">
        <f t="shared" si="172"/>
        <v>0</v>
      </c>
      <c r="AL269" s="85">
        <f t="shared" si="172"/>
        <v>0</v>
      </c>
      <c r="AM269" s="85">
        <f t="shared" si="172"/>
        <v>0</v>
      </c>
      <c r="AN269" s="85">
        <f t="shared" si="172"/>
        <v>0</v>
      </c>
      <c r="AO269" s="85">
        <f t="shared" si="172"/>
        <v>0</v>
      </c>
      <c r="AP269" s="85">
        <f t="shared" si="172"/>
        <v>0</v>
      </c>
      <c r="AQ269" s="85">
        <f t="shared" si="172"/>
        <v>0</v>
      </c>
      <c r="AR269" s="85">
        <f t="shared" si="172"/>
        <v>0</v>
      </c>
      <c r="AS269" s="85">
        <f t="shared" si="172"/>
        <v>0</v>
      </c>
      <c r="AT269" s="85">
        <f t="shared" si="172"/>
        <v>0</v>
      </c>
      <c r="AU269" s="85">
        <f t="shared" si="172"/>
        <v>0</v>
      </c>
      <c r="AV269" s="85">
        <f t="shared" si="172"/>
        <v>0</v>
      </c>
      <c r="AW269" s="85">
        <f t="shared" si="172"/>
        <v>0</v>
      </c>
      <c r="AX269" s="85">
        <f t="shared" si="172"/>
        <v>0</v>
      </c>
      <c r="AY269" s="85">
        <f t="shared" si="172"/>
        <v>0</v>
      </c>
      <c r="AZ269" s="85">
        <f t="shared" si="172"/>
        <v>0</v>
      </c>
      <c r="BA269" s="85">
        <f t="shared" si="172"/>
        <v>0</v>
      </c>
      <c r="BB269" s="85">
        <f t="shared" si="172"/>
        <v>0</v>
      </c>
      <c r="BC269" s="85">
        <f t="shared" si="172"/>
        <v>0</v>
      </c>
      <c r="BD269" s="85">
        <f t="shared" si="172"/>
        <v>0</v>
      </c>
      <c r="BE269" s="85">
        <f t="shared" si="172"/>
        <v>0</v>
      </c>
      <c r="BF269" s="86">
        <f>IFERROR((BF266/(BF228+BF266+BF267)),0)</f>
        <v>0</v>
      </c>
    </row>
    <row r="270" spans="15:58" ht="14.4" hidden="1" customHeight="1" x14ac:dyDescent="0.3">
      <c r="O270" s="287"/>
      <c r="P270" s="288"/>
      <c r="Q270" s="289"/>
      <c r="R270" s="277" t="s">
        <v>171</v>
      </c>
      <c r="S270" s="278"/>
      <c r="T270" s="278"/>
      <c r="U270" s="278"/>
      <c r="V270" s="278"/>
      <c r="W270" s="279"/>
      <c r="X270" s="221"/>
      <c r="Y270" s="221"/>
      <c r="Z270" s="221"/>
      <c r="AA270" s="85">
        <f t="shared" ref="AA270:BE270" si="173">IFERROR(IF(AA229&lt;5,0,(AA267/(AA229+AA266+AA267))),0)</f>
        <v>0</v>
      </c>
      <c r="AB270" s="85">
        <f t="shared" si="173"/>
        <v>0</v>
      </c>
      <c r="AC270" s="85">
        <f t="shared" si="173"/>
        <v>0</v>
      </c>
      <c r="AD270" s="85">
        <f t="shared" si="173"/>
        <v>0</v>
      </c>
      <c r="AE270" s="85">
        <f t="shared" si="173"/>
        <v>0</v>
      </c>
      <c r="AF270" s="85">
        <f t="shared" si="173"/>
        <v>0</v>
      </c>
      <c r="AG270" s="85">
        <f t="shared" si="173"/>
        <v>0</v>
      </c>
      <c r="AH270" s="85">
        <f t="shared" si="173"/>
        <v>0</v>
      </c>
      <c r="AI270" s="85">
        <f t="shared" si="173"/>
        <v>0</v>
      </c>
      <c r="AJ270" s="85">
        <f t="shared" si="173"/>
        <v>0</v>
      </c>
      <c r="AK270" s="85">
        <f t="shared" si="173"/>
        <v>0</v>
      </c>
      <c r="AL270" s="85">
        <f t="shared" si="173"/>
        <v>0</v>
      </c>
      <c r="AM270" s="85">
        <f t="shared" si="173"/>
        <v>0</v>
      </c>
      <c r="AN270" s="85">
        <f t="shared" si="173"/>
        <v>0</v>
      </c>
      <c r="AO270" s="85">
        <f t="shared" si="173"/>
        <v>0</v>
      </c>
      <c r="AP270" s="85">
        <f t="shared" si="173"/>
        <v>0</v>
      </c>
      <c r="AQ270" s="85">
        <f t="shared" si="173"/>
        <v>0</v>
      </c>
      <c r="AR270" s="85">
        <f t="shared" si="173"/>
        <v>0</v>
      </c>
      <c r="AS270" s="85">
        <f t="shared" si="173"/>
        <v>0</v>
      </c>
      <c r="AT270" s="85">
        <f t="shared" si="173"/>
        <v>0</v>
      </c>
      <c r="AU270" s="85">
        <f t="shared" si="173"/>
        <v>0</v>
      </c>
      <c r="AV270" s="85">
        <f t="shared" si="173"/>
        <v>0</v>
      </c>
      <c r="AW270" s="85">
        <f t="shared" si="173"/>
        <v>0</v>
      </c>
      <c r="AX270" s="85">
        <f t="shared" si="173"/>
        <v>0</v>
      </c>
      <c r="AY270" s="85">
        <f t="shared" si="173"/>
        <v>0</v>
      </c>
      <c r="AZ270" s="85">
        <f t="shared" si="173"/>
        <v>0</v>
      </c>
      <c r="BA270" s="85">
        <f t="shared" si="173"/>
        <v>0</v>
      </c>
      <c r="BB270" s="85">
        <f t="shared" si="173"/>
        <v>0</v>
      </c>
      <c r="BC270" s="85">
        <f t="shared" si="173"/>
        <v>0</v>
      </c>
      <c r="BD270" s="85">
        <f t="shared" si="173"/>
        <v>0</v>
      </c>
      <c r="BE270" s="85">
        <f t="shared" si="173"/>
        <v>0</v>
      </c>
      <c r="BF270" s="86">
        <f>IFERROR((BF267/(BF228+BF266+BF267)),0)</f>
        <v>0</v>
      </c>
    </row>
    <row r="271" spans="15:58" ht="14.4" hidden="1" customHeight="1" x14ac:dyDescent="0.3">
      <c r="O271" s="287"/>
      <c r="P271" s="288"/>
      <c r="Q271" s="289"/>
      <c r="R271" s="277" t="s">
        <v>172</v>
      </c>
      <c r="S271" s="278"/>
      <c r="T271" s="278"/>
      <c r="U271" s="278"/>
      <c r="V271" s="278"/>
      <c r="W271" s="279"/>
      <c r="X271" s="221"/>
      <c r="Y271" s="221"/>
      <c r="Z271" s="221"/>
      <c r="AA271" s="87" t="str">
        <f t="shared" ref="AA271:BE271" si="174">IFERROR(((AA254+AA258)/AA233),"")</f>
        <v/>
      </c>
      <c r="AB271" s="87" t="str">
        <f t="shared" si="174"/>
        <v/>
      </c>
      <c r="AC271" s="87" t="str">
        <f t="shared" si="174"/>
        <v/>
      </c>
      <c r="AD271" s="87" t="str">
        <f t="shared" si="174"/>
        <v/>
      </c>
      <c r="AE271" s="87" t="str">
        <f t="shared" si="174"/>
        <v/>
      </c>
      <c r="AF271" s="87" t="str">
        <f t="shared" si="174"/>
        <v/>
      </c>
      <c r="AG271" s="87" t="str">
        <f t="shared" si="174"/>
        <v/>
      </c>
      <c r="AH271" s="87" t="str">
        <f t="shared" si="174"/>
        <v/>
      </c>
      <c r="AI271" s="87" t="str">
        <f t="shared" si="174"/>
        <v/>
      </c>
      <c r="AJ271" s="87" t="str">
        <f t="shared" si="174"/>
        <v/>
      </c>
      <c r="AK271" s="87" t="str">
        <f t="shared" si="174"/>
        <v/>
      </c>
      <c r="AL271" s="87" t="str">
        <f t="shared" si="174"/>
        <v/>
      </c>
      <c r="AM271" s="87" t="str">
        <f t="shared" si="174"/>
        <v/>
      </c>
      <c r="AN271" s="87" t="str">
        <f t="shared" si="174"/>
        <v/>
      </c>
      <c r="AO271" s="87" t="str">
        <f t="shared" si="174"/>
        <v/>
      </c>
      <c r="AP271" s="87" t="str">
        <f t="shared" si="174"/>
        <v/>
      </c>
      <c r="AQ271" s="87" t="str">
        <f t="shared" si="174"/>
        <v/>
      </c>
      <c r="AR271" s="87" t="str">
        <f t="shared" si="174"/>
        <v/>
      </c>
      <c r="AS271" s="87" t="str">
        <f t="shared" si="174"/>
        <v/>
      </c>
      <c r="AT271" s="87" t="str">
        <f t="shared" si="174"/>
        <v/>
      </c>
      <c r="AU271" s="87" t="str">
        <f t="shared" si="174"/>
        <v/>
      </c>
      <c r="AV271" s="87" t="str">
        <f t="shared" si="174"/>
        <v/>
      </c>
      <c r="AW271" s="87" t="str">
        <f t="shared" si="174"/>
        <v/>
      </c>
      <c r="AX271" s="87" t="str">
        <f t="shared" si="174"/>
        <v/>
      </c>
      <c r="AY271" s="87" t="str">
        <f t="shared" si="174"/>
        <v/>
      </c>
      <c r="AZ271" s="87" t="str">
        <f t="shared" si="174"/>
        <v/>
      </c>
      <c r="BA271" s="87" t="str">
        <f t="shared" si="174"/>
        <v/>
      </c>
      <c r="BB271" s="87" t="str">
        <f t="shared" si="174"/>
        <v/>
      </c>
      <c r="BC271" s="87" t="str">
        <f t="shared" si="174"/>
        <v/>
      </c>
      <c r="BD271" s="87" t="str">
        <f t="shared" si="174"/>
        <v/>
      </c>
      <c r="BE271" s="87" t="str">
        <f t="shared" si="174"/>
        <v/>
      </c>
      <c r="BF271" s="86" t="str">
        <f>IFERROR(((BF253+BF257)/BF232),"")</f>
        <v/>
      </c>
    </row>
    <row r="272" spans="15:58" ht="14.4" hidden="1" customHeight="1" x14ac:dyDescent="0.3">
      <c r="O272" s="287"/>
      <c r="P272" s="288"/>
      <c r="Q272" s="289"/>
      <c r="R272" s="277" t="s">
        <v>173</v>
      </c>
      <c r="S272" s="278"/>
      <c r="T272" s="278"/>
      <c r="U272" s="278"/>
      <c r="V272" s="278"/>
      <c r="W272" s="279"/>
      <c r="X272" s="221"/>
      <c r="Y272" s="221"/>
      <c r="Z272" s="221"/>
      <c r="AA272" s="87" t="str">
        <f t="shared" ref="AA272:BE272" si="175">IFERROR((AA246+AA250)/(AA233+AA246+AA250),"")</f>
        <v/>
      </c>
      <c r="AB272" s="87" t="str">
        <f t="shared" si="175"/>
        <v/>
      </c>
      <c r="AC272" s="87" t="str">
        <f t="shared" si="175"/>
        <v/>
      </c>
      <c r="AD272" s="87" t="str">
        <f t="shared" si="175"/>
        <v/>
      </c>
      <c r="AE272" s="87" t="str">
        <f t="shared" si="175"/>
        <v/>
      </c>
      <c r="AF272" s="87" t="str">
        <f t="shared" si="175"/>
        <v/>
      </c>
      <c r="AG272" s="87" t="str">
        <f t="shared" si="175"/>
        <v/>
      </c>
      <c r="AH272" s="87" t="str">
        <f t="shared" si="175"/>
        <v/>
      </c>
      <c r="AI272" s="87" t="str">
        <f t="shared" si="175"/>
        <v/>
      </c>
      <c r="AJ272" s="87" t="str">
        <f t="shared" si="175"/>
        <v/>
      </c>
      <c r="AK272" s="87" t="str">
        <f t="shared" si="175"/>
        <v/>
      </c>
      <c r="AL272" s="87" t="str">
        <f t="shared" si="175"/>
        <v/>
      </c>
      <c r="AM272" s="87" t="str">
        <f t="shared" si="175"/>
        <v/>
      </c>
      <c r="AN272" s="87" t="str">
        <f t="shared" si="175"/>
        <v/>
      </c>
      <c r="AO272" s="87" t="str">
        <f t="shared" si="175"/>
        <v/>
      </c>
      <c r="AP272" s="87" t="str">
        <f t="shared" si="175"/>
        <v/>
      </c>
      <c r="AQ272" s="87" t="str">
        <f t="shared" si="175"/>
        <v/>
      </c>
      <c r="AR272" s="87" t="str">
        <f t="shared" si="175"/>
        <v/>
      </c>
      <c r="AS272" s="87" t="str">
        <f t="shared" si="175"/>
        <v/>
      </c>
      <c r="AT272" s="87" t="str">
        <f t="shared" si="175"/>
        <v/>
      </c>
      <c r="AU272" s="87" t="str">
        <f t="shared" si="175"/>
        <v/>
      </c>
      <c r="AV272" s="87" t="str">
        <f t="shared" si="175"/>
        <v/>
      </c>
      <c r="AW272" s="87" t="str">
        <f t="shared" si="175"/>
        <v/>
      </c>
      <c r="AX272" s="87" t="str">
        <f t="shared" si="175"/>
        <v/>
      </c>
      <c r="AY272" s="87" t="str">
        <f t="shared" si="175"/>
        <v/>
      </c>
      <c r="AZ272" s="87" t="str">
        <f t="shared" si="175"/>
        <v/>
      </c>
      <c r="BA272" s="87" t="str">
        <f t="shared" si="175"/>
        <v/>
      </c>
      <c r="BB272" s="87" t="str">
        <f t="shared" si="175"/>
        <v/>
      </c>
      <c r="BC272" s="87" t="str">
        <f t="shared" si="175"/>
        <v/>
      </c>
      <c r="BD272" s="87" t="str">
        <f t="shared" si="175"/>
        <v/>
      </c>
      <c r="BE272" s="87" t="str">
        <f t="shared" si="175"/>
        <v/>
      </c>
      <c r="BF272" s="86" t="str">
        <f>IFERROR((BF245+BF249)/(BF232+BF245+BF249),"")</f>
        <v/>
      </c>
    </row>
    <row r="273" spans="15:59" ht="14.4" hidden="1" customHeight="1" x14ac:dyDescent="0.3">
      <c r="O273" s="287"/>
      <c r="P273" s="288"/>
      <c r="Q273" s="289"/>
      <c r="R273" s="277" t="s">
        <v>174</v>
      </c>
      <c r="S273" s="278"/>
      <c r="T273" s="278"/>
      <c r="U273" s="278"/>
      <c r="V273" s="278"/>
      <c r="W273" s="279"/>
      <c r="X273" s="221"/>
      <c r="Y273" s="221"/>
      <c r="Z273" s="221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  <c r="AV273" s="64"/>
      <c r="AW273" s="64"/>
      <c r="AX273" s="64"/>
      <c r="AY273" s="64"/>
      <c r="AZ273" s="64"/>
      <c r="BA273" s="64"/>
      <c r="BB273" s="64"/>
      <c r="BC273" s="64"/>
      <c r="BD273" s="64"/>
      <c r="BE273" s="64"/>
      <c r="BF273" s="45"/>
    </row>
    <row r="274" spans="15:59" ht="14.4" hidden="1" customHeight="1" x14ac:dyDescent="0.3">
      <c r="O274" s="287"/>
      <c r="P274" s="288"/>
      <c r="Q274" s="289"/>
      <c r="R274" s="277" t="s">
        <v>175</v>
      </c>
      <c r="S274" s="278"/>
      <c r="T274" s="278"/>
      <c r="U274" s="278"/>
      <c r="V274" s="278"/>
      <c r="W274" s="279"/>
      <c r="X274" s="221"/>
      <c r="Y274" s="221"/>
      <c r="Z274" s="221"/>
      <c r="AA274" s="64" t="e">
        <f t="shared" ref="AA274:BE274" si="176">IF(AA233&lt;&gt;0,ROUNDUP(AA229*0.08,0),0)</f>
        <v>#VALUE!</v>
      </c>
      <c r="AB274" s="64" t="e">
        <f t="shared" si="176"/>
        <v>#VALUE!</v>
      </c>
      <c r="AC274" s="64" t="e">
        <f t="shared" si="176"/>
        <v>#VALUE!</v>
      </c>
      <c r="AD274" s="64" t="e">
        <f t="shared" si="176"/>
        <v>#VALUE!</v>
      </c>
      <c r="AE274" s="64" t="e">
        <f t="shared" si="176"/>
        <v>#VALUE!</v>
      </c>
      <c r="AF274" s="64" t="e">
        <f t="shared" si="176"/>
        <v>#VALUE!</v>
      </c>
      <c r="AG274" s="64" t="e">
        <f t="shared" si="176"/>
        <v>#VALUE!</v>
      </c>
      <c r="AH274" s="64" t="e">
        <f t="shared" si="176"/>
        <v>#VALUE!</v>
      </c>
      <c r="AI274" s="64" t="e">
        <f t="shared" si="176"/>
        <v>#VALUE!</v>
      </c>
      <c r="AJ274" s="64" t="e">
        <f t="shared" si="176"/>
        <v>#VALUE!</v>
      </c>
      <c r="AK274" s="64" t="e">
        <f t="shared" si="176"/>
        <v>#VALUE!</v>
      </c>
      <c r="AL274" s="64" t="e">
        <f t="shared" si="176"/>
        <v>#VALUE!</v>
      </c>
      <c r="AM274" s="64" t="e">
        <f t="shared" si="176"/>
        <v>#VALUE!</v>
      </c>
      <c r="AN274" s="64" t="e">
        <f t="shared" si="176"/>
        <v>#VALUE!</v>
      </c>
      <c r="AO274" s="64" t="e">
        <f t="shared" si="176"/>
        <v>#VALUE!</v>
      </c>
      <c r="AP274" s="64" t="e">
        <f t="shared" si="176"/>
        <v>#VALUE!</v>
      </c>
      <c r="AQ274" s="64" t="e">
        <f t="shared" si="176"/>
        <v>#VALUE!</v>
      </c>
      <c r="AR274" s="64" t="e">
        <f t="shared" si="176"/>
        <v>#VALUE!</v>
      </c>
      <c r="AS274" s="64" t="e">
        <f t="shared" si="176"/>
        <v>#VALUE!</v>
      </c>
      <c r="AT274" s="64" t="e">
        <f t="shared" si="176"/>
        <v>#VALUE!</v>
      </c>
      <c r="AU274" s="64" t="e">
        <f t="shared" si="176"/>
        <v>#VALUE!</v>
      </c>
      <c r="AV274" s="64" t="e">
        <f t="shared" si="176"/>
        <v>#VALUE!</v>
      </c>
      <c r="AW274" s="64" t="e">
        <f t="shared" si="176"/>
        <v>#VALUE!</v>
      </c>
      <c r="AX274" s="64" t="e">
        <f t="shared" si="176"/>
        <v>#VALUE!</v>
      </c>
      <c r="AY274" s="64" t="e">
        <f t="shared" si="176"/>
        <v>#VALUE!</v>
      </c>
      <c r="AZ274" s="64" t="e">
        <f t="shared" si="176"/>
        <v>#VALUE!</v>
      </c>
      <c r="BA274" s="64" t="e">
        <f t="shared" si="176"/>
        <v>#VALUE!</v>
      </c>
      <c r="BB274" s="64" t="e">
        <f t="shared" si="176"/>
        <v>#VALUE!</v>
      </c>
      <c r="BC274" s="64" t="e">
        <f t="shared" si="176"/>
        <v>#VALUE!</v>
      </c>
      <c r="BD274" s="64" t="e">
        <f t="shared" si="176"/>
        <v>#VALUE!</v>
      </c>
      <c r="BE274" s="64" t="e">
        <f t="shared" si="176"/>
        <v>#VALUE!</v>
      </c>
      <c r="BF274" s="45" t="e">
        <f>SUM(AA274:BE274)</f>
        <v>#VALUE!</v>
      </c>
    </row>
    <row r="275" spans="15:59" ht="14.4" hidden="1" customHeight="1" x14ac:dyDescent="0.3">
      <c r="O275" s="287"/>
      <c r="P275" s="288"/>
      <c r="Q275" s="289"/>
      <c r="R275" s="277"/>
      <c r="S275" s="278"/>
      <c r="T275" s="278"/>
      <c r="U275" s="278"/>
      <c r="V275" s="278"/>
      <c r="W275" s="279"/>
      <c r="X275" s="221"/>
      <c r="Y275" s="221"/>
      <c r="Z275" s="221"/>
      <c r="AA275" s="64" t="e">
        <f t="shared" ref="AA275:BE275" si="177">AA258+AA254+AA250+AA246</f>
        <v>#VALUE!</v>
      </c>
      <c r="AB275" s="64" t="e">
        <f t="shared" si="177"/>
        <v>#VALUE!</v>
      </c>
      <c r="AC275" s="64" t="e">
        <f t="shared" si="177"/>
        <v>#VALUE!</v>
      </c>
      <c r="AD275" s="64" t="e">
        <f t="shared" si="177"/>
        <v>#VALUE!</v>
      </c>
      <c r="AE275" s="64" t="e">
        <f t="shared" si="177"/>
        <v>#VALUE!</v>
      </c>
      <c r="AF275" s="64" t="e">
        <f t="shared" si="177"/>
        <v>#VALUE!</v>
      </c>
      <c r="AG275" s="64" t="e">
        <f t="shared" si="177"/>
        <v>#VALUE!</v>
      </c>
      <c r="AH275" s="64" t="e">
        <f t="shared" si="177"/>
        <v>#VALUE!</v>
      </c>
      <c r="AI275" s="64" t="e">
        <f t="shared" si="177"/>
        <v>#VALUE!</v>
      </c>
      <c r="AJ275" s="64" t="e">
        <f t="shared" si="177"/>
        <v>#VALUE!</v>
      </c>
      <c r="AK275" s="64" t="e">
        <f t="shared" si="177"/>
        <v>#VALUE!</v>
      </c>
      <c r="AL275" s="64" t="e">
        <f t="shared" si="177"/>
        <v>#VALUE!</v>
      </c>
      <c r="AM275" s="64" t="e">
        <f t="shared" si="177"/>
        <v>#VALUE!</v>
      </c>
      <c r="AN275" s="64" t="e">
        <f t="shared" si="177"/>
        <v>#VALUE!</v>
      </c>
      <c r="AO275" s="64" t="e">
        <f t="shared" si="177"/>
        <v>#VALUE!</v>
      </c>
      <c r="AP275" s="64" t="e">
        <f t="shared" si="177"/>
        <v>#VALUE!</v>
      </c>
      <c r="AQ275" s="64" t="e">
        <f t="shared" si="177"/>
        <v>#VALUE!</v>
      </c>
      <c r="AR275" s="64" t="e">
        <f t="shared" si="177"/>
        <v>#VALUE!</v>
      </c>
      <c r="AS275" s="64" t="e">
        <f t="shared" si="177"/>
        <v>#VALUE!</v>
      </c>
      <c r="AT275" s="64" t="e">
        <f t="shared" si="177"/>
        <v>#VALUE!</v>
      </c>
      <c r="AU275" s="64" t="e">
        <f t="shared" si="177"/>
        <v>#VALUE!</v>
      </c>
      <c r="AV275" s="64" t="e">
        <f t="shared" si="177"/>
        <v>#VALUE!</v>
      </c>
      <c r="AW275" s="64" t="e">
        <f t="shared" si="177"/>
        <v>#VALUE!</v>
      </c>
      <c r="AX275" s="64" t="e">
        <f t="shared" si="177"/>
        <v>#VALUE!</v>
      </c>
      <c r="AY275" s="64" t="e">
        <f t="shared" si="177"/>
        <v>#VALUE!</v>
      </c>
      <c r="AZ275" s="64" t="e">
        <f t="shared" si="177"/>
        <v>#VALUE!</v>
      </c>
      <c r="BA275" s="64" t="e">
        <f t="shared" si="177"/>
        <v>#VALUE!</v>
      </c>
      <c r="BB275" s="64" t="e">
        <f t="shared" si="177"/>
        <v>#VALUE!</v>
      </c>
      <c r="BC275" s="64" t="e">
        <f t="shared" si="177"/>
        <v>#VALUE!</v>
      </c>
      <c r="BD275" s="64" t="e">
        <f t="shared" si="177"/>
        <v>#VALUE!</v>
      </c>
      <c r="BE275" s="64" t="e">
        <f t="shared" si="177"/>
        <v>#VALUE!</v>
      </c>
      <c r="BF275" s="45" t="e">
        <f>SUM(AA275:BE275)</f>
        <v>#VALUE!</v>
      </c>
    </row>
    <row r="276" spans="15:59" ht="15" hidden="1" customHeight="1" thickBot="1" x14ac:dyDescent="0.35">
      <c r="O276" s="287"/>
      <c r="P276" s="288"/>
      <c r="Q276" s="289"/>
      <c r="R276" s="277" t="s">
        <v>176</v>
      </c>
      <c r="S276" s="278"/>
      <c r="T276" s="278"/>
      <c r="U276" s="278"/>
      <c r="V276" s="278"/>
      <c r="W276" s="279"/>
      <c r="X276" s="221"/>
      <c r="Y276" s="221"/>
      <c r="Z276" s="221"/>
      <c r="AA276" s="88" t="e">
        <f t="shared" ref="AA276:BF276" si="178">AA274-AA275</f>
        <v>#VALUE!</v>
      </c>
      <c r="AB276" s="88" t="e">
        <f t="shared" si="178"/>
        <v>#VALUE!</v>
      </c>
      <c r="AC276" s="88" t="e">
        <f t="shared" si="178"/>
        <v>#VALUE!</v>
      </c>
      <c r="AD276" s="88" t="e">
        <f t="shared" si="178"/>
        <v>#VALUE!</v>
      </c>
      <c r="AE276" s="88" t="e">
        <f t="shared" si="178"/>
        <v>#VALUE!</v>
      </c>
      <c r="AF276" s="88" t="e">
        <f t="shared" si="178"/>
        <v>#VALUE!</v>
      </c>
      <c r="AG276" s="88" t="e">
        <f t="shared" si="178"/>
        <v>#VALUE!</v>
      </c>
      <c r="AH276" s="88" t="e">
        <f t="shared" si="178"/>
        <v>#VALUE!</v>
      </c>
      <c r="AI276" s="88" t="e">
        <f t="shared" si="178"/>
        <v>#VALUE!</v>
      </c>
      <c r="AJ276" s="88" t="e">
        <f t="shared" si="178"/>
        <v>#VALUE!</v>
      </c>
      <c r="AK276" s="88" t="e">
        <f t="shared" si="178"/>
        <v>#VALUE!</v>
      </c>
      <c r="AL276" s="88" t="e">
        <f t="shared" si="178"/>
        <v>#VALUE!</v>
      </c>
      <c r="AM276" s="88" t="e">
        <f t="shared" si="178"/>
        <v>#VALUE!</v>
      </c>
      <c r="AN276" s="88" t="e">
        <f t="shared" si="178"/>
        <v>#VALUE!</v>
      </c>
      <c r="AO276" s="88" t="e">
        <f t="shared" si="178"/>
        <v>#VALUE!</v>
      </c>
      <c r="AP276" s="88" t="e">
        <f t="shared" si="178"/>
        <v>#VALUE!</v>
      </c>
      <c r="AQ276" s="88" t="e">
        <f t="shared" si="178"/>
        <v>#VALUE!</v>
      </c>
      <c r="AR276" s="88" t="e">
        <f t="shared" si="178"/>
        <v>#VALUE!</v>
      </c>
      <c r="AS276" s="88" t="e">
        <f t="shared" si="178"/>
        <v>#VALUE!</v>
      </c>
      <c r="AT276" s="88" t="e">
        <f t="shared" si="178"/>
        <v>#VALUE!</v>
      </c>
      <c r="AU276" s="88" t="e">
        <f t="shared" si="178"/>
        <v>#VALUE!</v>
      </c>
      <c r="AV276" s="88" t="e">
        <f t="shared" si="178"/>
        <v>#VALUE!</v>
      </c>
      <c r="AW276" s="88" t="e">
        <f t="shared" si="178"/>
        <v>#VALUE!</v>
      </c>
      <c r="AX276" s="88" t="e">
        <f t="shared" si="178"/>
        <v>#VALUE!</v>
      </c>
      <c r="AY276" s="88" t="e">
        <f t="shared" si="178"/>
        <v>#VALUE!</v>
      </c>
      <c r="AZ276" s="88" t="e">
        <f t="shared" si="178"/>
        <v>#VALUE!</v>
      </c>
      <c r="BA276" s="88" t="e">
        <f t="shared" si="178"/>
        <v>#VALUE!</v>
      </c>
      <c r="BB276" s="88" t="e">
        <f t="shared" si="178"/>
        <v>#VALUE!</v>
      </c>
      <c r="BC276" s="88" t="e">
        <f t="shared" si="178"/>
        <v>#VALUE!</v>
      </c>
      <c r="BD276" s="88" t="e">
        <f t="shared" si="178"/>
        <v>#VALUE!</v>
      </c>
      <c r="BE276" s="88" t="e">
        <f t="shared" si="178"/>
        <v>#VALUE!</v>
      </c>
      <c r="BF276" s="93" t="e">
        <f t="shared" si="178"/>
        <v>#VALUE!</v>
      </c>
    </row>
    <row r="277" spans="15:59" ht="14.4" hidden="1" customHeight="1" x14ac:dyDescent="0.3">
      <c r="O277" s="287"/>
      <c r="P277" s="288"/>
      <c r="Q277" s="289"/>
      <c r="R277" s="277" t="s">
        <v>177</v>
      </c>
      <c r="S277" s="278"/>
      <c r="T277" s="278"/>
      <c r="U277" s="278"/>
      <c r="V277" s="278"/>
      <c r="W277" s="279"/>
      <c r="X277" s="90"/>
      <c r="Y277" s="90"/>
      <c r="Z277" s="90"/>
      <c r="BF277" s="91"/>
    </row>
    <row r="278" spans="15:59" ht="15" hidden="1" customHeight="1" thickBot="1" x14ac:dyDescent="0.35">
      <c r="O278" s="290"/>
      <c r="P278" s="291"/>
      <c r="Q278" s="292"/>
      <c r="R278" s="277" t="s">
        <v>178</v>
      </c>
      <c r="S278" s="278"/>
      <c r="T278" s="278"/>
      <c r="U278" s="278"/>
      <c r="V278" s="278"/>
      <c r="W278" s="279"/>
      <c r="X278" s="90"/>
      <c r="Y278" s="90"/>
      <c r="Z278" s="90"/>
      <c r="BF278" s="91"/>
    </row>
    <row r="279" spans="15:59" ht="14.4" hidden="1" customHeight="1" x14ac:dyDescent="0.3">
      <c r="O279" s="1"/>
      <c r="AA279" s="54" t="e">
        <f t="shared" ref="AA279:BE279" si="179">COUNTIFS(AA12:AA33,"",$F$12:$F$16,$O$280)</f>
        <v>#VALUE!</v>
      </c>
      <c r="AB279" s="54" t="e">
        <f t="shared" si="179"/>
        <v>#VALUE!</v>
      </c>
      <c r="AC279" s="54" t="e">
        <f t="shared" si="179"/>
        <v>#VALUE!</v>
      </c>
      <c r="AD279" s="54" t="e">
        <f t="shared" si="179"/>
        <v>#VALUE!</v>
      </c>
      <c r="AE279" s="54" t="e">
        <f t="shared" si="179"/>
        <v>#VALUE!</v>
      </c>
      <c r="AF279" s="54" t="e">
        <f t="shared" si="179"/>
        <v>#VALUE!</v>
      </c>
      <c r="AG279" s="54" t="e">
        <f t="shared" si="179"/>
        <v>#VALUE!</v>
      </c>
      <c r="AH279" s="54" t="e">
        <f t="shared" si="179"/>
        <v>#VALUE!</v>
      </c>
      <c r="AI279" s="54" t="e">
        <f t="shared" si="179"/>
        <v>#VALUE!</v>
      </c>
      <c r="AJ279" s="54" t="e">
        <f t="shared" si="179"/>
        <v>#VALUE!</v>
      </c>
      <c r="AK279" s="54" t="e">
        <f t="shared" si="179"/>
        <v>#VALUE!</v>
      </c>
      <c r="AL279" s="54" t="e">
        <f t="shared" si="179"/>
        <v>#VALUE!</v>
      </c>
      <c r="AM279" s="54" t="e">
        <f t="shared" si="179"/>
        <v>#VALUE!</v>
      </c>
      <c r="AN279" s="54" t="e">
        <f t="shared" si="179"/>
        <v>#VALUE!</v>
      </c>
      <c r="AO279" s="54" t="e">
        <f t="shared" si="179"/>
        <v>#VALUE!</v>
      </c>
      <c r="AP279" s="54" t="e">
        <f t="shared" si="179"/>
        <v>#VALUE!</v>
      </c>
      <c r="AQ279" s="54" t="e">
        <f t="shared" si="179"/>
        <v>#VALUE!</v>
      </c>
      <c r="AR279" s="54" t="e">
        <f t="shared" si="179"/>
        <v>#VALUE!</v>
      </c>
      <c r="AS279" s="54" t="e">
        <f t="shared" si="179"/>
        <v>#VALUE!</v>
      </c>
      <c r="AT279" s="54" t="e">
        <f t="shared" si="179"/>
        <v>#VALUE!</v>
      </c>
      <c r="AU279" s="54" t="e">
        <f t="shared" si="179"/>
        <v>#VALUE!</v>
      </c>
      <c r="AV279" s="54" t="e">
        <f t="shared" si="179"/>
        <v>#VALUE!</v>
      </c>
      <c r="AW279" s="54" t="e">
        <f t="shared" si="179"/>
        <v>#VALUE!</v>
      </c>
      <c r="AX279" s="54" t="e">
        <f t="shared" si="179"/>
        <v>#VALUE!</v>
      </c>
      <c r="AY279" s="54" t="e">
        <f t="shared" si="179"/>
        <v>#VALUE!</v>
      </c>
      <c r="AZ279" s="54" t="e">
        <f t="shared" si="179"/>
        <v>#VALUE!</v>
      </c>
      <c r="BA279" s="54" t="e">
        <f t="shared" si="179"/>
        <v>#VALUE!</v>
      </c>
      <c r="BB279" s="54" t="e">
        <f t="shared" si="179"/>
        <v>#VALUE!</v>
      </c>
      <c r="BC279" s="54" t="e">
        <f t="shared" si="179"/>
        <v>#VALUE!</v>
      </c>
      <c r="BD279" s="54" t="e">
        <f t="shared" si="179"/>
        <v>#VALUE!</v>
      </c>
      <c r="BE279" s="54" t="e">
        <f t="shared" si="179"/>
        <v>#VALUE!</v>
      </c>
      <c r="BF279" s="45" t="str">
        <f>IFERROR(AVERAGE(AA279:BE279),"")</f>
        <v/>
      </c>
    </row>
    <row r="280" spans="15:59" ht="14.4" hidden="1" customHeight="1" x14ac:dyDescent="0.3">
      <c r="O280" s="295" t="s">
        <v>182</v>
      </c>
      <c r="P280" s="295"/>
      <c r="Q280" s="295"/>
      <c r="AA280" s="64" t="e">
        <f t="shared" ref="AA280:BE280" si="180">AA288+AA297+AA301+AA305+AA309+AA292+AA313</f>
        <v>#VALUE!</v>
      </c>
      <c r="AB280" s="64" t="e">
        <f t="shared" si="180"/>
        <v>#VALUE!</v>
      </c>
      <c r="AC280" s="64" t="e">
        <f t="shared" si="180"/>
        <v>#VALUE!</v>
      </c>
      <c r="AD280" s="64" t="e">
        <f t="shared" si="180"/>
        <v>#VALUE!</v>
      </c>
      <c r="AE280" s="64" t="e">
        <f t="shared" si="180"/>
        <v>#VALUE!</v>
      </c>
      <c r="AF280" s="64" t="e">
        <f t="shared" si="180"/>
        <v>#VALUE!</v>
      </c>
      <c r="AG280" s="64" t="e">
        <f t="shared" si="180"/>
        <v>#VALUE!</v>
      </c>
      <c r="AH280" s="64" t="e">
        <f t="shared" si="180"/>
        <v>#VALUE!</v>
      </c>
      <c r="AI280" s="64" t="e">
        <f t="shared" si="180"/>
        <v>#VALUE!</v>
      </c>
      <c r="AJ280" s="64" t="e">
        <f t="shared" si="180"/>
        <v>#VALUE!</v>
      </c>
      <c r="AK280" s="64" t="e">
        <f t="shared" si="180"/>
        <v>#VALUE!</v>
      </c>
      <c r="AL280" s="64" t="e">
        <f t="shared" si="180"/>
        <v>#VALUE!</v>
      </c>
      <c r="AM280" s="64" t="e">
        <f t="shared" si="180"/>
        <v>#VALUE!</v>
      </c>
      <c r="AN280" s="64" t="e">
        <f t="shared" si="180"/>
        <v>#VALUE!</v>
      </c>
      <c r="AO280" s="64" t="e">
        <f t="shared" si="180"/>
        <v>#VALUE!</v>
      </c>
      <c r="AP280" s="64" t="e">
        <f t="shared" si="180"/>
        <v>#VALUE!</v>
      </c>
      <c r="AQ280" s="64" t="e">
        <f t="shared" si="180"/>
        <v>#VALUE!</v>
      </c>
      <c r="AR280" s="64" t="e">
        <f t="shared" si="180"/>
        <v>#VALUE!</v>
      </c>
      <c r="AS280" s="64" t="e">
        <f t="shared" si="180"/>
        <v>#VALUE!</v>
      </c>
      <c r="AT280" s="64" t="e">
        <f t="shared" si="180"/>
        <v>#VALUE!</v>
      </c>
      <c r="AU280" s="64" t="e">
        <f t="shared" si="180"/>
        <v>#VALUE!</v>
      </c>
      <c r="AV280" s="64" t="e">
        <f t="shared" si="180"/>
        <v>#VALUE!</v>
      </c>
      <c r="AW280" s="64" t="e">
        <f t="shared" si="180"/>
        <v>#VALUE!</v>
      </c>
      <c r="AX280" s="64" t="e">
        <f t="shared" si="180"/>
        <v>#VALUE!</v>
      </c>
      <c r="AY280" s="64" t="e">
        <f t="shared" si="180"/>
        <v>#VALUE!</v>
      </c>
      <c r="AZ280" s="64" t="e">
        <f t="shared" si="180"/>
        <v>#VALUE!</v>
      </c>
      <c r="BA280" s="64" t="e">
        <f t="shared" si="180"/>
        <v>#VALUE!</v>
      </c>
      <c r="BB280" s="64" t="e">
        <f t="shared" si="180"/>
        <v>#VALUE!</v>
      </c>
      <c r="BC280" s="64" t="e">
        <f t="shared" si="180"/>
        <v>#VALUE!</v>
      </c>
      <c r="BD280" s="64" t="e">
        <f t="shared" si="180"/>
        <v>#VALUE!</v>
      </c>
      <c r="BE280" s="64" t="e">
        <f t="shared" si="180"/>
        <v>#VALUE!</v>
      </c>
      <c r="BF280" s="45" t="e">
        <f>MAX(AA280:BE280)</f>
        <v>#VALUE!</v>
      </c>
    </row>
    <row r="281" spans="15:59" ht="14.4" hidden="1" customHeight="1" x14ac:dyDescent="0.3">
      <c r="O281" s="284" t="str">
        <f>O280&amp;"'s  Team"</f>
        <v>Jehanzaib Rasul's  Team</v>
      </c>
      <c r="P281" s="285"/>
      <c r="Q281" s="286"/>
      <c r="R281" s="279" t="s">
        <v>27</v>
      </c>
      <c r="S281" s="280"/>
      <c r="T281" s="280"/>
      <c r="U281" s="280"/>
      <c r="V281" s="280"/>
      <c r="W281" s="280"/>
      <c r="X281" s="222"/>
      <c r="Y281" s="222"/>
      <c r="Z281" s="222"/>
      <c r="AA281" s="64" t="e">
        <f t="shared" ref="AA281:BE283" si="181">AA289+AA298+AA302+AA310+AA293+AA306+AA314</f>
        <v>#VALUE!</v>
      </c>
      <c r="AB281" s="64" t="e">
        <f t="shared" si="181"/>
        <v>#VALUE!</v>
      </c>
      <c r="AC281" s="64" t="e">
        <f t="shared" si="181"/>
        <v>#VALUE!</v>
      </c>
      <c r="AD281" s="64" t="e">
        <f t="shared" si="181"/>
        <v>#VALUE!</v>
      </c>
      <c r="AE281" s="64" t="e">
        <f t="shared" si="181"/>
        <v>#VALUE!</v>
      </c>
      <c r="AF281" s="64" t="e">
        <f t="shared" si="181"/>
        <v>#VALUE!</v>
      </c>
      <c r="AG281" s="64" t="e">
        <f t="shared" si="181"/>
        <v>#VALUE!</v>
      </c>
      <c r="AH281" s="64" t="e">
        <f t="shared" si="181"/>
        <v>#VALUE!</v>
      </c>
      <c r="AI281" s="64" t="e">
        <f t="shared" si="181"/>
        <v>#VALUE!</v>
      </c>
      <c r="AJ281" s="64" t="e">
        <f t="shared" si="181"/>
        <v>#VALUE!</v>
      </c>
      <c r="AK281" s="64" t="e">
        <f t="shared" si="181"/>
        <v>#VALUE!</v>
      </c>
      <c r="AL281" s="64" t="e">
        <f t="shared" si="181"/>
        <v>#VALUE!</v>
      </c>
      <c r="AM281" s="64" t="e">
        <f t="shared" si="181"/>
        <v>#VALUE!</v>
      </c>
      <c r="AN281" s="64" t="e">
        <f t="shared" si="181"/>
        <v>#VALUE!</v>
      </c>
      <c r="AO281" s="64" t="e">
        <f t="shared" si="181"/>
        <v>#VALUE!</v>
      </c>
      <c r="AP281" s="64" t="e">
        <f t="shared" si="181"/>
        <v>#VALUE!</v>
      </c>
      <c r="AQ281" s="64" t="e">
        <f t="shared" si="181"/>
        <v>#VALUE!</v>
      </c>
      <c r="AR281" s="64" t="e">
        <f t="shared" si="181"/>
        <v>#VALUE!</v>
      </c>
      <c r="AS281" s="64" t="e">
        <f t="shared" si="181"/>
        <v>#VALUE!</v>
      </c>
      <c r="AT281" s="64" t="e">
        <f t="shared" si="181"/>
        <v>#VALUE!</v>
      </c>
      <c r="AU281" s="64" t="e">
        <f t="shared" si="181"/>
        <v>#VALUE!</v>
      </c>
      <c r="AV281" s="64" t="e">
        <f t="shared" si="181"/>
        <v>#VALUE!</v>
      </c>
      <c r="AW281" s="64" t="e">
        <f t="shared" si="181"/>
        <v>#VALUE!</v>
      </c>
      <c r="AX281" s="64" t="e">
        <f t="shared" si="181"/>
        <v>#VALUE!</v>
      </c>
      <c r="AY281" s="64" t="e">
        <f t="shared" si="181"/>
        <v>#VALUE!</v>
      </c>
      <c r="AZ281" s="64" t="e">
        <f t="shared" si="181"/>
        <v>#VALUE!</v>
      </c>
      <c r="BA281" s="64" t="e">
        <f t="shared" si="181"/>
        <v>#VALUE!</v>
      </c>
      <c r="BB281" s="64" t="e">
        <f t="shared" si="181"/>
        <v>#VALUE!</v>
      </c>
      <c r="BC281" s="64" t="e">
        <f t="shared" si="181"/>
        <v>#VALUE!</v>
      </c>
      <c r="BD281" s="64" t="e">
        <f t="shared" si="181"/>
        <v>#VALUE!</v>
      </c>
      <c r="BE281" s="64" t="e">
        <f t="shared" si="181"/>
        <v>#VALUE!</v>
      </c>
      <c r="BF281" s="45" t="e">
        <f>MAX(AA281:BE281)</f>
        <v>#VALUE!</v>
      </c>
    </row>
    <row r="282" spans="15:59" ht="14.4" hidden="1" customHeight="1" x14ac:dyDescent="0.3">
      <c r="O282" s="287"/>
      <c r="P282" s="288"/>
      <c r="Q282" s="289"/>
      <c r="R282" s="279" t="s">
        <v>64</v>
      </c>
      <c r="S282" s="280"/>
      <c r="T282" s="280"/>
      <c r="U282" s="280"/>
      <c r="V282" s="280"/>
      <c r="W282" s="280"/>
      <c r="X282" s="222"/>
      <c r="Y282" s="222"/>
      <c r="Z282" s="222"/>
      <c r="AA282" s="64" t="e">
        <f t="shared" si="181"/>
        <v>#VALUE!</v>
      </c>
      <c r="AB282" s="64" t="e">
        <f t="shared" si="181"/>
        <v>#VALUE!</v>
      </c>
      <c r="AC282" s="64" t="e">
        <f t="shared" si="181"/>
        <v>#VALUE!</v>
      </c>
      <c r="AD282" s="64" t="e">
        <f t="shared" si="181"/>
        <v>#VALUE!</v>
      </c>
      <c r="AE282" s="64" t="e">
        <f t="shared" si="181"/>
        <v>#VALUE!</v>
      </c>
      <c r="AF282" s="64" t="e">
        <f t="shared" si="181"/>
        <v>#VALUE!</v>
      </c>
      <c r="AG282" s="64" t="e">
        <f t="shared" si="181"/>
        <v>#VALUE!</v>
      </c>
      <c r="AH282" s="64" t="e">
        <f t="shared" si="181"/>
        <v>#VALUE!</v>
      </c>
      <c r="AI282" s="64" t="e">
        <f t="shared" si="181"/>
        <v>#VALUE!</v>
      </c>
      <c r="AJ282" s="64" t="e">
        <f t="shared" si="181"/>
        <v>#VALUE!</v>
      </c>
      <c r="AK282" s="64" t="e">
        <f t="shared" si="181"/>
        <v>#VALUE!</v>
      </c>
      <c r="AL282" s="64" t="e">
        <f t="shared" si="181"/>
        <v>#VALUE!</v>
      </c>
      <c r="AM282" s="64" t="e">
        <f t="shared" si="181"/>
        <v>#VALUE!</v>
      </c>
      <c r="AN282" s="64" t="e">
        <f t="shared" si="181"/>
        <v>#VALUE!</v>
      </c>
      <c r="AO282" s="64" t="e">
        <f t="shared" si="181"/>
        <v>#VALUE!</v>
      </c>
      <c r="AP282" s="64" t="e">
        <f t="shared" si="181"/>
        <v>#VALUE!</v>
      </c>
      <c r="AQ282" s="64" t="e">
        <f t="shared" si="181"/>
        <v>#VALUE!</v>
      </c>
      <c r="AR282" s="64" t="e">
        <f t="shared" si="181"/>
        <v>#VALUE!</v>
      </c>
      <c r="AS282" s="64" t="e">
        <f t="shared" si="181"/>
        <v>#VALUE!</v>
      </c>
      <c r="AT282" s="64" t="e">
        <f t="shared" si="181"/>
        <v>#VALUE!</v>
      </c>
      <c r="AU282" s="64" t="e">
        <f t="shared" si="181"/>
        <v>#VALUE!</v>
      </c>
      <c r="AV282" s="64" t="e">
        <f t="shared" si="181"/>
        <v>#VALUE!</v>
      </c>
      <c r="AW282" s="64" t="e">
        <f t="shared" si="181"/>
        <v>#VALUE!</v>
      </c>
      <c r="AX282" s="64" t="e">
        <f t="shared" si="181"/>
        <v>#VALUE!</v>
      </c>
      <c r="AY282" s="64" t="e">
        <f t="shared" si="181"/>
        <v>#VALUE!</v>
      </c>
      <c r="AZ282" s="64" t="e">
        <f t="shared" si="181"/>
        <v>#VALUE!</v>
      </c>
      <c r="BA282" s="64" t="e">
        <f t="shared" si="181"/>
        <v>#VALUE!</v>
      </c>
      <c r="BB282" s="64" t="e">
        <f t="shared" si="181"/>
        <v>#VALUE!</v>
      </c>
      <c r="BC282" s="64" t="e">
        <f t="shared" si="181"/>
        <v>#VALUE!</v>
      </c>
      <c r="BD282" s="64" t="e">
        <f t="shared" si="181"/>
        <v>#VALUE!</v>
      </c>
      <c r="BE282" s="64" t="e">
        <f t="shared" si="181"/>
        <v>#VALUE!</v>
      </c>
      <c r="BF282" s="45" t="e">
        <f>MAX(AA282:BE282)</f>
        <v>#VALUE!</v>
      </c>
    </row>
    <row r="283" spans="15:59" ht="14.4" hidden="1" customHeight="1" x14ac:dyDescent="0.3">
      <c r="O283" s="287"/>
      <c r="P283" s="288"/>
      <c r="Q283" s="289"/>
      <c r="R283" s="279" t="s">
        <v>66</v>
      </c>
      <c r="S283" s="280"/>
      <c r="T283" s="280"/>
      <c r="U283" s="280"/>
      <c r="V283" s="280"/>
      <c r="W283" s="280"/>
      <c r="X283" s="222"/>
      <c r="Y283" s="222"/>
      <c r="Z283" s="222"/>
      <c r="AA283" s="64" t="e">
        <f t="shared" si="181"/>
        <v>#VALUE!</v>
      </c>
      <c r="AB283" s="64" t="e">
        <f t="shared" si="181"/>
        <v>#VALUE!</v>
      </c>
      <c r="AC283" s="64" t="e">
        <f t="shared" si="181"/>
        <v>#VALUE!</v>
      </c>
      <c r="AD283" s="64" t="e">
        <f t="shared" si="181"/>
        <v>#VALUE!</v>
      </c>
      <c r="AE283" s="64" t="e">
        <f t="shared" si="181"/>
        <v>#VALUE!</v>
      </c>
      <c r="AF283" s="64" t="e">
        <f t="shared" si="181"/>
        <v>#VALUE!</v>
      </c>
      <c r="AG283" s="64" t="e">
        <f t="shared" si="181"/>
        <v>#VALUE!</v>
      </c>
      <c r="AH283" s="64" t="e">
        <f t="shared" si="181"/>
        <v>#VALUE!</v>
      </c>
      <c r="AI283" s="64" t="e">
        <f t="shared" si="181"/>
        <v>#VALUE!</v>
      </c>
      <c r="AJ283" s="64" t="e">
        <f t="shared" si="181"/>
        <v>#VALUE!</v>
      </c>
      <c r="AK283" s="64" t="e">
        <f t="shared" si="181"/>
        <v>#VALUE!</v>
      </c>
      <c r="AL283" s="64" t="e">
        <f t="shared" si="181"/>
        <v>#VALUE!</v>
      </c>
      <c r="AM283" s="64" t="e">
        <f t="shared" si="181"/>
        <v>#VALUE!</v>
      </c>
      <c r="AN283" s="64" t="e">
        <f t="shared" si="181"/>
        <v>#VALUE!</v>
      </c>
      <c r="AO283" s="64" t="e">
        <f t="shared" si="181"/>
        <v>#VALUE!</v>
      </c>
      <c r="AP283" s="64" t="e">
        <f t="shared" si="181"/>
        <v>#VALUE!</v>
      </c>
      <c r="AQ283" s="64" t="e">
        <f t="shared" si="181"/>
        <v>#VALUE!</v>
      </c>
      <c r="AR283" s="64" t="e">
        <f t="shared" si="181"/>
        <v>#VALUE!</v>
      </c>
      <c r="AS283" s="64" t="e">
        <f t="shared" si="181"/>
        <v>#VALUE!</v>
      </c>
      <c r="AT283" s="64" t="e">
        <f t="shared" si="181"/>
        <v>#VALUE!</v>
      </c>
      <c r="AU283" s="64" t="e">
        <f t="shared" si="181"/>
        <v>#VALUE!</v>
      </c>
      <c r="AV283" s="64" t="e">
        <f t="shared" si="181"/>
        <v>#VALUE!</v>
      </c>
      <c r="AW283" s="64" t="e">
        <f t="shared" si="181"/>
        <v>#VALUE!</v>
      </c>
      <c r="AX283" s="64" t="e">
        <f t="shared" si="181"/>
        <v>#VALUE!</v>
      </c>
      <c r="AY283" s="64" t="e">
        <f t="shared" si="181"/>
        <v>#VALUE!</v>
      </c>
      <c r="AZ283" s="64" t="e">
        <f t="shared" si="181"/>
        <v>#VALUE!</v>
      </c>
      <c r="BA283" s="64" t="e">
        <f t="shared" si="181"/>
        <v>#VALUE!</v>
      </c>
      <c r="BB283" s="64" t="e">
        <f t="shared" si="181"/>
        <v>#VALUE!</v>
      </c>
      <c r="BC283" s="64" t="e">
        <f t="shared" si="181"/>
        <v>#VALUE!</v>
      </c>
      <c r="BD283" s="64" t="e">
        <f t="shared" si="181"/>
        <v>#VALUE!</v>
      </c>
      <c r="BE283" s="64" t="e">
        <f t="shared" si="181"/>
        <v>#VALUE!</v>
      </c>
      <c r="BF283" s="45" t="e">
        <f>MAX(AA283:BE283)</f>
        <v>#VALUE!</v>
      </c>
    </row>
    <row r="284" spans="15:59" ht="14.4" hidden="1" customHeight="1" x14ac:dyDescent="0.3">
      <c r="O284" s="287"/>
      <c r="P284" s="288"/>
      <c r="Q284" s="289"/>
      <c r="R284" s="279" t="s">
        <v>69</v>
      </c>
      <c r="S284" s="280"/>
      <c r="T284" s="280"/>
      <c r="U284" s="280"/>
      <c r="V284" s="280"/>
      <c r="W284" s="280"/>
      <c r="X284" s="222"/>
      <c r="Y284" s="222"/>
      <c r="Z284" s="222"/>
      <c r="AA284" s="64" t="e">
        <f t="shared" ref="AA284:BE284" si="182">AA288+AA305+AA309</f>
        <v>#VALUE!</v>
      </c>
      <c r="AB284" s="64" t="e">
        <f t="shared" si="182"/>
        <v>#VALUE!</v>
      </c>
      <c r="AC284" s="64" t="e">
        <f t="shared" si="182"/>
        <v>#VALUE!</v>
      </c>
      <c r="AD284" s="64" t="e">
        <f t="shared" si="182"/>
        <v>#VALUE!</v>
      </c>
      <c r="AE284" s="64" t="e">
        <f t="shared" si="182"/>
        <v>#VALUE!</v>
      </c>
      <c r="AF284" s="64" t="e">
        <f t="shared" si="182"/>
        <v>#VALUE!</v>
      </c>
      <c r="AG284" s="64" t="e">
        <f t="shared" si="182"/>
        <v>#VALUE!</v>
      </c>
      <c r="AH284" s="64" t="e">
        <f t="shared" si="182"/>
        <v>#VALUE!</v>
      </c>
      <c r="AI284" s="64" t="e">
        <f t="shared" si="182"/>
        <v>#VALUE!</v>
      </c>
      <c r="AJ284" s="64" t="e">
        <f t="shared" si="182"/>
        <v>#VALUE!</v>
      </c>
      <c r="AK284" s="64" t="e">
        <f t="shared" si="182"/>
        <v>#VALUE!</v>
      </c>
      <c r="AL284" s="64" t="e">
        <f t="shared" si="182"/>
        <v>#VALUE!</v>
      </c>
      <c r="AM284" s="64" t="e">
        <f t="shared" si="182"/>
        <v>#VALUE!</v>
      </c>
      <c r="AN284" s="64" t="e">
        <f t="shared" si="182"/>
        <v>#VALUE!</v>
      </c>
      <c r="AO284" s="64" t="e">
        <f t="shared" si="182"/>
        <v>#VALUE!</v>
      </c>
      <c r="AP284" s="64" t="e">
        <f t="shared" si="182"/>
        <v>#VALUE!</v>
      </c>
      <c r="AQ284" s="64" t="e">
        <f t="shared" si="182"/>
        <v>#VALUE!</v>
      </c>
      <c r="AR284" s="64" t="e">
        <f t="shared" si="182"/>
        <v>#VALUE!</v>
      </c>
      <c r="AS284" s="64" t="e">
        <f t="shared" si="182"/>
        <v>#VALUE!</v>
      </c>
      <c r="AT284" s="64" t="e">
        <f t="shared" si="182"/>
        <v>#VALUE!</v>
      </c>
      <c r="AU284" s="64" t="e">
        <f t="shared" si="182"/>
        <v>#VALUE!</v>
      </c>
      <c r="AV284" s="64" t="e">
        <f t="shared" si="182"/>
        <v>#VALUE!</v>
      </c>
      <c r="AW284" s="64" t="e">
        <f t="shared" si="182"/>
        <v>#VALUE!</v>
      </c>
      <c r="AX284" s="64" t="e">
        <f t="shared" si="182"/>
        <v>#VALUE!</v>
      </c>
      <c r="AY284" s="64" t="e">
        <f t="shared" si="182"/>
        <v>#VALUE!</v>
      </c>
      <c r="AZ284" s="64" t="e">
        <f t="shared" si="182"/>
        <v>#VALUE!</v>
      </c>
      <c r="BA284" s="64" t="e">
        <f t="shared" si="182"/>
        <v>#VALUE!</v>
      </c>
      <c r="BB284" s="64" t="e">
        <f t="shared" si="182"/>
        <v>#VALUE!</v>
      </c>
      <c r="BC284" s="64" t="e">
        <f t="shared" si="182"/>
        <v>#VALUE!</v>
      </c>
      <c r="BD284" s="64" t="e">
        <f t="shared" si="182"/>
        <v>#VALUE!</v>
      </c>
      <c r="BE284" s="64" t="e">
        <f t="shared" si="182"/>
        <v>#VALUE!</v>
      </c>
      <c r="BF284" s="45" t="e">
        <f t="shared" ref="BF284:BF295" si="183">SUM(AA284:BE284)</f>
        <v>#VALUE!</v>
      </c>
      <c r="BG284" s="78" t="e">
        <f>BF284-SUMIFS($N$12:$N$121,$F$12:$F$121,$O$280)</f>
        <v>#VALUE!</v>
      </c>
    </row>
    <row r="285" spans="15:59" ht="14.4" hidden="1" customHeight="1" x14ac:dyDescent="0.3">
      <c r="O285" s="287"/>
      <c r="P285" s="288"/>
      <c r="Q285" s="289"/>
      <c r="R285" s="279" t="s">
        <v>72</v>
      </c>
      <c r="S285" s="280"/>
      <c r="T285" s="280"/>
      <c r="U285" s="280"/>
      <c r="V285" s="280"/>
      <c r="W285" s="280"/>
      <c r="X285" s="222"/>
      <c r="Y285" s="222"/>
      <c r="Z285" s="222"/>
      <c r="AA285" s="74" t="e">
        <f t="shared" ref="AA285:BE285" si="184">AA286+(AA287/2)</f>
        <v>#VALUE!</v>
      </c>
      <c r="AB285" s="74" t="e">
        <f t="shared" si="184"/>
        <v>#VALUE!</v>
      </c>
      <c r="AC285" s="74" t="e">
        <f t="shared" si="184"/>
        <v>#VALUE!</v>
      </c>
      <c r="AD285" s="74" t="e">
        <f t="shared" si="184"/>
        <v>#VALUE!</v>
      </c>
      <c r="AE285" s="74" t="e">
        <f t="shared" si="184"/>
        <v>#VALUE!</v>
      </c>
      <c r="AF285" s="74" t="e">
        <f t="shared" si="184"/>
        <v>#VALUE!</v>
      </c>
      <c r="AG285" s="74" t="e">
        <f t="shared" si="184"/>
        <v>#VALUE!</v>
      </c>
      <c r="AH285" s="74" t="e">
        <f t="shared" si="184"/>
        <v>#VALUE!</v>
      </c>
      <c r="AI285" s="74" t="e">
        <f t="shared" si="184"/>
        <v>#VALUE!</v>
      </c>
      <c r="AJ285" s="74" t="e">
        <f t="shared" si="184"/>
        <v>#VALUE!</v>
      </c>
      <c r="AK285" s="74" t="e">
        <f t="shared" si="184"/>
        <v>#VALUE!</v>
      </c>
      <c r="AL285" s="74" t="e">
        <f t="shared" si="184"/>
        <v>#VALUE!</v>
      </c>
      <c r="AM285" s="74" t="e">
        <f t="shared" si="184"/>
        <v>#VALUE!</v>
      </c>
      <c r="AN285" s="74" t="e">
        <f t="shared" si="184"/>
        <v>#VALUE!</v>
      </c>
      <c r="AO285" s="74" t="e">
        <f t="shared" si="184"/>
        <v>#VALUE!</v>
      </c>
      <c r="AP285" s="74" t="e">
        <f t="shared" si="184"/>
        <v>#VALUE!</v>
      </c>
      <c r="AQ285" s="74" t="e">
        <f t="shared" si="184"/>
        <v>#VALUE!</v>
      </c>
      <c r="AR285" s="74" t="e">
        <f t="shared" si="184"/>
        <v>#VALUE!</v>
      </c>
      <c r="AS285" s="74" t="e">
        <f t="shared" si="184"/>
        <v>#VALUE!</v>
      </c>
      <c r="AT285" s="74" t="e">
        <f t="shared" si="184"/>
        <v>#VALUE!</v>
      </c>
      <c r="AU285" s="74" t="e">
        <f t="shared" si="184"/>
        <v>#VALUE!</v>
      </c>
      <c r="AV285" s="74" t="e">
        <f t="shared" si="184"/>
        <v>#VALUE!</v>
      </c>
      <c r="AW285" s="74" t="e">
        <f t="shared" si="184"/>
        <v>#VALUE!</v>
      </c>
      <c r="AX285" s="74" t="e">
        <f t="shared" si="184"/>
        <v>#VALUE!</v>
      </c>
      <c r="AY285" s="74" t="e">
        <f t="shared" si="184"/>
        <v>#VALUE!</v>
      </c>
      <c r="AZ285" s="74" t="e">
        <f t="shared" si="184"/>
        <v>#VALUE!</v>
      </c>
      <c r="BA285" s="74" t="e">
        <f t="shared" si="184"/>
        <v>#VALUE!</v>
      </c>
      <c r="BB285" s="74" t="e">
        <f t="shared" si="184"/>
        <v>#VALUE!</v>
      </c>
      <c r="BC285" s="74" t="e">
        <f t="shared" si="184"/>
        <v>#VALUE!</v>
      </c>
      <c r="BD285" s="74" t="e">
        <f t="shared" si="184"/>
        <v>#VALUE!</v>
      </c>
      <c r="BE285" s="74" t="e">
        <f t="shared" si="184"/>
        <v>#VALUE!</v>
      </c>
      <c r="BF285" s="75" t="e">
        <f t="shared" si="183"/>
        <v>#VALUE!</v>
      </c>
    </row>
    <row r="286" spans="15:59" ht="14.4" hidden="1" customHeight="1" x14ac:dyDescent="0.3">
      <c r="O286" s="287"/>
      <c r="P286" s="288"/>
      <c r="Q286" s="289"/>
      <c r="R286" s="279" t="s">
        <v>74</v>
      </c>
      <c r="S286" s="280"/>
      <c r="T286" s="280"/>
      <c r="U286" s="280"/>
      <c r="V286" s="280"/>
      <c r="W286" s="280"/>
      <c r="X286" s="222"/>
      <c r="Y286" s="222"/>
      <c r="Z286" s="222"/>
      <c r="AA286" s="64" t="e">
        <f t="shared" ref="AA286:BE287" si="185">AA290+AA307+AA311</f>
        <v>#VALUE!</v>
      </c>
      <c r="AB286" s="64" t="e">
        <f t="shared" si="185"/>
        <v>#VALUE!</v>
      </c>
      <c r="AC286" s="64" t="e">
        <f t="shared" si="185"/>
        <v>#VALUE!</v>
      </c>
      <c r="AD286" s="64" t="e">
        <f t="shared" si="185"/>
        <v>#VALUE!</v>
      </c>
      <c r="AE286" s="64" t="e">
        <f t="shared" si="185"/>
        <v>#VALUE!</v>
      </c>
      <c r="AF286" s="64" t="e">
        <f t="shared" si="185"/>
        <v>#VALUE!</v>
      </c>
      <c r="AG286" s="64" t="e">
        <f t="shared" si="185"/>
        <v>#VALUE!</v>
      </c>
      <c r="AH286" s="64" t="e">
        <f t="shared" si="185"/>
        <v>#VALUE!</v>
      </c>
      <c r="AI286" s="64" t="e">
        <f t="shared" si="185"/>
        <v>#VALUE!</v>
      </c>
      <c r="AJ286" s="64" t="e">
        <f t="shared" si="185"/>
        <v>#VALUE!</v>
      </c>
      <c r="AK286" s="64" t="e">
        <f t="shared" si="185"/>
        <v>#VALUE!</v>
      </c>
      <c r="AL286" s="64" t="e">
        <f t="shared" si="185"/>
        <v>#VALUE!</v>
      </c>
      <c r="AM286" s="64" t="e">
        <f t="shared" si="185"/>
        <v>#VALUE!</v>
      </c>
      <c r="AN286" s="64" t="e">
        <f t="shared" si="185"/>
        <v>#VALUE!</v>
      </c>
      <c r="AO286" s="64" t="e">
        <f t="shared" si="185"/>
        <v>#VALUE!</v>
      </c>
      <c r="AP286" s="64" t="e">
        <f t="shared" si="185"/>
        <v>#VALUE!</v>
      </c>
      <c r="AQ286" s="64" t="e">
        <f t="shared" si="185"/>
        <v>#VALUE!</v>
      </c>
      <c r="AR286" s="64" t="e">
        <f t="shared" si="185"/>
        <v>#VALUE!</v>
      </c>
      <c r="AS286" s="64" t="e">
        <f t="shared" si="185"/>
        <v>#VALUE!</v>
      </c>
      <c r="AT286" s="64" t="e">
        <f t="shared" si="185"/>
        <v>#VALUE!</v>
      </c>
      <c r="AU286" s="64" t="e">
        <f t="shared" si="185"/>
        <v>#VALUE!</v>
      </c>
      <c r="AV286" s="64" t="e">
        <f t="shared" si="185"/>
        <v>#VALUE!</v>
      </c>
      <c r="AW286" s="64" t="e">
        <f t="shared" si="185"/>
        <v>#VALUE!</v>
      </c>
      <c r="AX286" s="64" t="e">
        <f t="shared" si="185"/>
        <v>#VALUE!</v>
      </c>
      <c r="AY286" s="64" t="e">
        <f t="shared" si="185"/>
        <v>#VALUE!</v>
      </c>
      <c r="AZ286" s="64" t="e">
        <f t="shared" si="185"/>
        <v>#VALUE!</v>
      </c>
      <c r="BA286" s="64" t="e">
        <f t="shared" si="185"/>
        <v>#VALUE!</v>
      </c>
      <c r="BB286" s="64" t="e">
        <f t="shared" si="185"/>
        <v>#VALUE!</v>
      </c>
      <c r="BC286" s="64" t="e">
        <f t="shared" si="185"/>
        <v>#VALUE!</v>
      </c>
      <c r="BD286" s="64" t="e">
        <f t="shared" si="185"/>
        <v>#VALUE!</v>
      </c>
      <c r="BE286" s="64" t="e">
        <f t="shared" si="185"/>
        <v>#VALUE!</v>
      </c>
      <c r="BF286" s="45" t="e">
        <f t="shared" si="183"/>
        <v>#VALUE!</v>
      </c>
    </row>
    <row r="287" spans="15:59" ht="14.4" hidden="1" customHeight="1" x14ac:dyDescent="0.3">
      <c r="O287" s="287"/>
      <c r="P287" s="288"/>
      <c r="Q287" s="289"/>
      <c r="R287" s="279" t="s">
        <v>76</v>
      </c>
      <c r="S287" s="280"/>
      <c r="T287" s="280"/>
      <c r="U287" s="280"/>
      <c r="V287" s="280"/>
      <c r="W287" s="280"/>
      <c r="X287" s="222"/>
      <c r="Y287" s="222"/>
      <c r="Z287" s="222"/>
      <c r="AA287" s="64" t="e">
        <f t="shared" si="185"/>
        <v>#VALUE!</v>
      </c>
      <c r="AB287" s="64" t="e">
        <f t="shared" si="185"/>
        <v>#VALUE!</v>
      </c>
      <c r="AC287" s="64" t="e">
        <f t="shared" si="185"/>
        <v>#VALUE!</v>
      </c>
      <c r="AD287" s="64" t="e">
        <f t="shared" si="185"/>
        <v>#VALUE!</v>
      </c>
      <c r="AE287" s="64" t="e">
        <f t="shared" si="185"/>
        <v>#VALUE!</v>
      </c>
      <c r="AF287" s="64" t="e">
        <f t="shared" si="185"/>
        <v>#VALUE!</v>
      </c>
      <c r="AG287" s="64" t="e">
        <f t="shared" si="185"/>
        <v>#VALUE!</v>
      </c>
      <c r="AH287" s="64" t="e">
        <f t="shared" si="185"/>
        <v>#VALUE!</v>
      </c>
      <c r="AI287" s="64" t="e">
        <f t="shared" si="185"/>
        <v>#VALUE!</v>
      </c>
      <c r="AJ287" s="64" t="e">
        <f t="shared" si="185"/>
        <v>#VALUE!</v>
      </c>
      <c r="AK287" s="64" t="e">
        <f t="shared" si="185"/>
        <v>#VALUE!</v>
      </c>
      <c r="AL287" s="64" t="e">
        <f t="shared" si="185"/>
        <v>#VALUE!</v>
      </c>
      <c r="AM287" s="64" t="e">
        <f t="shared" si="185"/>
        <v>#VALUE!</v>
      </c>
      <c r="AN287" s="64" t="e">
        <f t="shared" si="185"/>
        <v>#VALUE!</v>
      </c>
      <c r="AO287" s="64" t="e">
        <f t="shared" si="185"/>
        <v>#VALUE!</v>
      </c>
      <c r="AP287" s="64" t="e">
        <f t="shared" si="185"/>
        <v>#VALUE!</v>
      </c>
      <c r="AQ287" s="64" t="e">
        <f t="shared" si="185"/>
        <v>#VALUE!</v>
      </c>
      <c r="AR287" s="64" t="e">
        <f t="shared" si="185"/>
        <v>#VALUE!</v>
      </c>
      <c r="AS287" s="64" t="e">
        <f t="shared" si="185"/>
        <v>#VALUE!</v>
      </c>
      <c r="AT287" s="64" t="e">
        <f t="shared" si="185"/>
        <v>#VALUE!</v>
      </c>
      <c r="AU287" s="64" t="e">
        <f t="shared" si="185"/>
        <v>#VALUE!</v>
      </c>
      <c r="AV287" s="64" t="e">
        <f t="shared" si="185"/>
        <v>#VALUE!</v>
      </c>
      <c r="AW287" s="64" t="e">
        <f t="shared" si="185"/>
        <v>#VALUE!</v>
      </c>
      <c r="AX287" s="64" t="e">
        <f t="shared" si="185"/>
        <v>#VALUE!</v>
      </c>
      <c r="AY287" s="64" t="e">
        <f t="shared" si="185"/>
        <v>#VALUE!</v>
      </c>
      <c r="AZ287" s="64" t="e">
        <f t="shared" si="185"/>
        <v>#VALUE!</v>
      </c>
      <c r="BA287" s="64" t="e">
        <f t="shared" si="185"/>
        <v>#VALUE!</v>
      </c>
      <c r="BB287" s="64" t="e">
        <f t="shared" si="185"/>
        <v>#VALUE!</v>
      </c>
      <c r="BC287" s="64" t="e">
        <f t="shared" si="185"/>
        <v>#VALUE!</v>
      </c>
      <c r="BD287" s="64" t="e">
        <f t="shared" si="185"/>
        <v>#VALUE!</v>
      </c>
      <c r="BE287" s="64" t="e">
        <f t="shared" si="185"/>
        <v>#VALUE!</v>
      </c>
      <c r="BF287" s="45" t="e">
        <f t="shared" si="183"/>
        <v>#VALUE!</v>
      </c>
    </row>
    <row r="288" spans="15:59" ht="14.4" hidden="1" customHeight="1" x14ac:dyDescent="0.3">
      <c r="O288" s="287"/>
      <c r="P288" s="288"/>
      <c r="Q288" s="289"/>
      <c r="R288" s="279" t="s">
        <v>79</v>
      </c>
      <c r="S288" s="280"/>
      <c r="T288" s="280"/>
      <c r="U288" s="280"/>
      <c r="V288" s="280"/>
      <c r="W288" s="280"/>
      <c r="X288" s="222"/>
      <c r="Y288" s="222"/>
      <c r="Z288" s="222"/>
      <c r="AA288" s="64" t="e">
        <f t="shared" ref="AA288:BE288" si="186">COUNTIFS($F$12:$F$16,$O$280,AA12:AA33,"P")+COUNTIFS($F$12:$F$16,$O$280,AA12:AA33,"RP")+COUNTIFS($F$12:$F$16,$O$280,AA12:AA33,"T-RP")+COUNTIFS($F$12:$F$16,$O$280,AA12:AA33,"T")+COUNTIFS($F$12:$F$16,$O$280,AA12:AA33,"MU")+COUNTIFS($F$12:$F$16,$O$280,AA12:AA33,"T-MU")+COUNTIFS($F$12:$F$16,$O$280,AA12:AA33,"EL")+COUNTIFS($F$12:$F$16,$O$280,AA12:AA33,"T-EL")+COUNTIFS($F$12:$F$16,$O$280,AA12:AA33,"EL-MU")+COUNTIFS($F$12:$F$16,$O$280,AA12:AA33,"TR")+COUNTIFS($F$12:$F$16,$O$280,AA12:AA33,"TR-MU")+COUNTIFS($F$12:$F$16,$O$280,AA12:AA33,"TR-EL")+COUNTIFS($F$12:$F$16,$O$280,AA12:AA33,"TR-T")</f>
        <v>#VALUE!</v>
      </c>
      <c r="AB288" s="64" t="e">
        <f t="shared" si="186"/>
        <v>#VALUE!</v>
      </c>
      <c r="AC288" s="64" t="e">
        <f t="shared" si="186"/>
        <v>#VALUE!</v>
      </c>
      <c r="AD288" s="64" t="e">
        <f t="shared" si="186"/>
        <v>#VALUE!</v>
      </c>
      <c r="AE288" s="64" t="e">
        <f t="shared" si="186"/>
        <v>#VALUE!</v>
      </c>
      <c r="AF288" s="64" t="e">
        <f t="shared" si="186"/>
        <v>#VALUE!</v>
      </c>
      <c r="AG288" s="64" t="e">
        <f t="shared" si="186"/>
        <v>#VALUE!</v>
      </c>
      <c r="AH288" s="64" t="e">
        <f t="shared" si="186"/>
        <v>#VALUE!</v>
      </c>
      <c r="AI288" s="64" t="e">
        <f t="shared" si="186"/>
        <v>#VALUE!</v>
      </c>
      <c r="AJ288" s="64" t="e">
        <f t="shared" si="186"/>
        <v>#VALUE!</v>
      </c>
      <c r="AK288" s="64" t="e">
        <f t="shared" si="186"/>
        <v>#VALUE!</v>
      </c>
      <c r="AL288" s="64" t="e">
        <f t="shared" si="186"/>
        <v>#VALUE!</v>
      </c>
      <c r="AM288" s="64" t="e">
        <f t="shared" si="186"/>
        <v>#VALUE!</v>
      </c>
      <c r="AN288" s="64" t="e">
        <f t="shared" si="186"/>
        <v>#VALUE!</v>
      </c>
      <c r="AO288" s="64" t="e">
        <f t="shared" si="186"/>
        <v>#VALUE!</v>
      </c>
      <c r="AP288" s="64" t="e">
        <f t="shared" si="186"/>
        <v>#VALUE!</v>
      </c>
      <c r="AQ288" s="64" t="e">
        <f t="shared" si="186"/>
        <v>#VALUE!</v>
      </c>
      <c r="AR288" s="64" t="e">
        <f t="shared" si="186"/>
        <v>#VALUE!</v>
      </c>
      <c r="AS288" s="64" t="e">
        <f t="shared" si="186"/>
        <v>#VALUE!</v>
      </c>
      <c r="AT288" s="64" t="e">
        <f t="shared" si="186"/>
        <v>#VALUE!</v>
      </c>
      <c r="AU288" s="64" t="e">
        <f t="shared" si="186"/>
        <v>#VALUE!</v>
      </c>
      <c r="AV288" s="64" t="e">
        <f t="shared" si="186"/>
        <v>#VALUE!</v>
      </c>
      <c r="AW288" s="64" t="e">
        <f t="shared" si="186"/>
        <v>#VALUE!</v>
      </c>
      <c r="AX288" s="64" t="e">
        <f t="shared" si="186"/>
        <v>#VALUE!</v>
      </c>
      <c r="AY288" s="64" t="e">
        <f t="shared" si="186"/>
        <v>#VALUE!</v>
      </c>
      <c r="AZ288" s="64" t="e">
        <f t="shared" si="186"/>
        <v>#VALUE!</v>
      </c>
      <c r="BA288" s="64" t="e">
        <f t="shared" si="186"/>
        <v>#VALUE!</v>
      </c>
      <c r="BB288" s="64" t="e">
        <f t="shared" si="186"/>
        <v>#VALUE!</v>
      </c>
      <c r="BC288" s="64" t="e">
        <f t="shared" si="186"/>
        <v>#VALUE!</v>
      </c>
      <c r="BD288" s="64" t="e">
        <f t="shared" si="186"/>
        <v>#VALUE!</v>
      </c>
      <c r="BE288" s="64" t="e">
        <f t="shared" si="186"/>
        <v>#VALUE!</v>
      </c>
      <c r="BF288" s="45" t="e">
        <f t="shared" si="183"/>
        <v>#VALUE!</v>
      </c>
      <c r="BG288" s="78" t="e">
        <f>BF288-SUMIFS($O$12:$O$121,$F$12:$F$121,$O$280)</f>
        <v>#VALUE!</v>
      </c>
    </row>
    <row r="289" spans="15:59" ht="14.4" hidden="1" customHeight="1" x14ac:dyDescent="0.3">
      <c r="O289" s="287"/>
      <c r="P289" s="288"/>
      <c r="Q289" s="289"/>
      <c r="R289" s="279" t="s">
        <v>81</v>
      </c>
      <c r="S289" s="280"/>
      <c r="T289" s="280"/>
      <c r="U289" s="280"/>
      <c r="V289" s="280"/>
      <c r="W289" s="280"/>
      <c r="X289" s="222"/>
      <c r="Y289" s="222"/>
      <c r="Z289" s="222"/>
      <c r="AA289" s="74" t="e">
        <f t="shared" ref="AA289:BE289" si="187">AA290+(AA291/2)</f>
        <v>#VALUE!</v>
      </c>
      <c r="AB289" s="74" t="e">
        <f t="shared" si="187"/>
        <v>#VALUE!</v>
      </c>
      <c r="AC289" s="74" t="e">
        <f t="shared" si="187"/>
        <v>#VALUE!</v>
      </c>
      <c r="AD289" s="74" t="e">
        <f t="shared" si="187"/>
        <v>#VALUE!</v>
      </c>
      <c r="AE289" s="74" t="e">
        <f t="shared" si="187"/>
        <v>#VALUE!</v>
      </c>
      <c r="AF289" s="74" t="e">
        <f t="shared" si="187"/>
        <v>#VALUE!</v>
      </c>
      <c r="AG289" s="74" t="e">
        <f t="shared" si="187"/>
        <v>#VALUE!</v>
      </c>
      <c r="AH289" s="74" t="e">
        <f t="shared" si="187"/>
        <v>#VALUE!</v>
      </c>
      <c r="AI289" s="74" t="e">
        <f t="shared" si="187"/>
        <v>#VALUE!</v>
      </c>
      <c r="AJ289" s="74" t="e">
        <f t="shared" si="187"/>
        <v>#VALUE!</v>
      </c>
      <c r="AK289" s="74" t="e">
        <f t="shared" si="187"/>
        <v>#VALUE!</v>
      </c>
      <c r="AL289" s="74" t="e">
        <f t="shared" si="187"/>
        <v>#VALUE!</v>
      </c>
      <c r="AM289" s="74" t="e">
        <f t="shared" si="187"/>
        <v>#VALUE!</v>
      </c>
      <c r="AN289" s="74" t="e">
        <f t="shared" si="187"/>
        <v>#VALUE!</v>
      </c>
      <c r="AO289" s="74" t="e">
        <f t="shared" si="187"/>
        <v>#VALUE!</v>
      </c>
      <c r="AP289" s="74" t="e">
        <f t="shared" si="187"/>
        <v>#VALUE!</v>
      </c>
      <c r="AQ289" s="74" t="e">
        <f t="shared" si="187"/>
        <v>#VALUE!</v>
      </c>
      <c r="AR289" s="74" t="e">
        <f t="shared" si="187"/>
        <v>#VALUE!</v>
      </c>
      <c r="AS289" s="74" t="e">
        <f t="shared" si="187"/>
        <v>#VALUE!</v>
      </c>
      <c r="AT289" s="74" t="e">
        <f t="shared" si="187"/>
        <v>#VALUE!</v>
      </c>
      <c r="AU289" s="74" t="e">
        <f t="shared" si="187"/>
        <v>#VALUE!</v>
      </c>
      <c r="AV289" s="74" t="e">
        <f t="shared" si="187"/>
        <v>#VALUE!</v>
      </c>
      <c r="AW289" s="74" t="e">
        <f t="shared" si="187"/>
        <v>#VALUE!</v>
      </c>
      <c r="AX289" s="74" t="e">
        <f t="shared" si="187"/>
        <v>#VALUE!</v>
      </c>
      <c r="AY289" s="74" t="e">
        <f t="shared" si="187"/>
        <v>#VALUE!</v>
      </c>
      <c r="AZ289" s="74" t="e">
        <f t="shared" si="187"/>
        <v>#VALUE!</v>
      </c>
      <c r="BA289" s="74" t="e">
        <f t="shared" si="187"/>
        <v>#VALUE!</v>
      </c>
      <c r="BB289" s="74" t="e">
        <f t="shared" si="187"/>
        <v>#VALUE!</v>
      </c>
      <c r="BC289" s="74" t="e">
        <f t="shared" si="187"/>
        <v>#VALUE!</v>
      </c>
      <c r="BD289" s="74" t="e">
        <f t="shared" si="187"/>
        <v>#VALUE!</v>
      </c>
      <c r="BE289" s="74" t="e">
        <f t="shared" si="187"/>
        <v>#VALUE!</v>
      </c>
      <c r="BF289" s="75" t="e">
        <f t="shared" si="183"/>
        <v>#VALUE!</v>
      </c>
    </row>
    <row r="290" spans="15:59" ht="14.4" hidden="1" customHeight="1" x14ac:dyDescent="0.3">
      <c r="O290" s="287"/>
      <c r="P290" s="288"/>
      <c r="Q290" s="289"/>
      <c r="R290" s="279" t="s">
        <v>15</v>
      </c>
      <c r="S290" s="280"/>
      <c r="T290" s="280"/>
      <c r="U290" s="280"/>
      <c r="V290" s="280"/>
      <c r="W290" s="280"/>
      <c r="X290" s="222"/>
      <c r="Y290" s="222"/>
      <c r="Z290" s="222"/>
      <c r="AA290" s="64" t="e">
        <f t="shared" ref="AA290:BE290" si="188">COUNTIFS($F$12:$F$16,$O$280,$L$12:$L$16,"FT",AA$12:AA$33,"P")+COUNTIFS($F$12:$F$16,$O$280,$L$12:$L$16,"FT",AA$12:AA$33,"RP")+COUNTIFS($F$12:$F$16,$O$280,$L$12:$L$16,"FT",AA$12:AA$33,"T-RP")+COUNTIFS($F$12:$F$16,$O$280,$L$12:$L$16,"FT",AA$12:AA$33,"T")+COUNTIFS($F$12:$F$16,$O$280,$L$12:$L$16,"FT",AA$12:AA$33,"MU")+COUNTIFS($F$12:$F$16,$O$280,$L$12:$L$16,"FT",AA$12:AA$33,"T-MU")+COUNTIFS($F$12:$F$16,$O$280,$L$12:$L$16,"FT",AA$12:AA$33,"EL")+COUNTIFS($F$12:$F$16,$O$280,$L$12:$L$16,"FT",AA$12:AA$33,"T-EL")+COUNTIFS($F$12:$F$16,$O$280,$L$12:$L$16,"FT",AA$12:AA$33,"EL-MU")+COUNTIFS($F$12:$F$16,$O$280,$L$12:$L$16,"FT",AA$12:AA$33,"TR")+COUNTIFS($F$12:$F$16,$O$280,$L$12:$L$16,"FT",AA$12:AA$33,"TR-MU")+COUNTIFS($F$12:$F$16,$O$280,$L$12:$L$16,"FT",AA$12:AA$33,"TR-EL")+COUNTIFS($F$12:$F$16,$O$280,$L$12:$L$16,"FT",AA$12:AA$33,"TR-T")</f>
        <v>#VALUE!</v>
      </c>
      <c r="AB290" s="64" t="e">
        <f t="shared" si="188"/>
        <v>#VALUE!</v>
      </c>
      <c r="AC290" s="64" t="e">
        <f t="shared" si="188"/>
        <v>#VALUE!</v>
      </c>
      <c r="AD290" s="64" t="e">
        <f t="shared" si="188"/>
        <v>#VALUE!</v>
      </c>
      <c r="AE290" s="64" t="e">
        <f t="shared" si="188"/>
        <v>#VALUE!</v>
      </c>
      <c r="AF290" s="64" t="e">
        <f t="shared" si="188"/>
        <v>#VALUE!</v>
      </c>
      <c r="AG290" s="64" t="e">
        <f t="shared" si="188"/>
        <v>#VALUE!</v>
      </c>
      <c r="AH290" s="64" t="e">
        <f t="shared" si="188"/>
        <v>#VALUE!</v>
      </c>
      <c r="AI290" s="64" t="e">
        <f t="shared" si="188"/>
        <v>#VALUE!</v>
      </c>
      <c r="AJ290" s="64" t="e">
        <f t="shared" si="188"/>
        <v>#VALUE!</v>
      </c>
      <c r="AK290" s="64" t="e">
        <f t="shared" si="188"/>
        <v>#VALUE!</v>
      </c>
      <c r="AL290" s="64" t="e">
        <f t="shared" si="188"/>
        <v>#VALUE!</v>
      </c>
      <c r="AM290" s="64" t="e">
        <f t="shared" si="188"/>
        <v>#VALUE!</v>
      </c>
      <c r="AN290" s="64" t="e">
        <f t="shared" si="188"/>
        <v>#VALUE!</v>
      </c>
      <c r="AO290" s="64" t="e">
        <f t="shared" si="188"/>
        <v>#VALUE!</v>
      </c>
      <c r="AP290" s="64" t="e">
        <f t="shared" si="188"/>
        <v>#VALUE!</v>
      </c>
      <c r="AQ290" s="64" t="e">
        <f t="shared" si="188"/>
        <v>#VALUE!</v>
      </c>
      <c r="AR290" s="64" t="e">
        <f t="shared" si="188"/>
        <v>#VALUE!</v>
      </c>
      <c r="AS290" s="64" t="e">
        <f t="shared" si="188"/>
        <v>#VALUE!</v>
      </c>
      <c r="AT290" s="64" t="e">
        <f t="shared" si="188"/>
        <v>#VALUE!</v>
      </c>
      <c r="AU290" s="64" t="e">
        <f t="shared" si="188"/>
        <v>#VALUE!</v>
      </c>
      <c r="AV290" s="64" t="e">
        <f t="shared" si="188"/>
        <v>#VALUE!</v>
      </c>
      <c r="AW290" s="64" t="e">
        <f t="shared" si="188"/>
        <v>#VALUE!</v>
      </c>
      <c r="AX290" s="64" t="e">
        <f t="shared" si="188"/>
        <v>#VALUE!</v>
      </c>
      <c r="AY290" s="64" t="e">
        <f t="shared" si="188"/>
        <v>#VALUE!</v>
      </c>
      <c r="AZ290" s="64" t="e">
        <f t="shared" si="188"/>
        <v>#VALUE!</v>
      </c>
      <c r="BA290" s="64" t="e">
        <f t="shared" si="188"/>
        <v>#VALUE!</v>
      </c>
      <c r="BB290" s="64" t="e">
        <f t="shared" si="188"/>
        <v>#VALUE!</v>
      </c>
      <c r="BC290" s="64" t="e">
        <f t="shared" si="188"/>
        <v>#VALUE!</v>
      </c>
      <c r="BD290" s="64" t="e">
        <f t="shared" si="188"/>
        <v>#VALUE!</v>
      </c>
      <c r="BE290" s="64" t="e">
        <f t="shared" si="188"/>
        <v>#VALUE!</v>
      </c>
      <c r="BF290" s="45" t="e">
        <f t="shared" si="183"/>
        <v>#VALUE!</v>
      </c>
    </row>
    <row r="291" spans="15:59" ht="14.4" hidden="1" customHeight="1" x14ac:dyDescent="0.3">
      <c r="O291" s="287"/>
      <c r="P291" s="288"/>
      <c r="Q291" s="289"/>
      <c r="R291" s="279" t="s">
        <v>84</v>
      </c>
      <c r="S291" s="280"/>
      <c r="T291" s="280"/>
      <c r="U291" s="280"/>
      <c r="V291" s="280"/>
      <c r="W291" s="280"/>
      <c r="X291" s="222"/>
      <c r="Y291" s="222"/>
      <c r="Z291" s="222"/>
      <c r="AA291" s="64" t="e">
        <f t="shared" ref="AA291:BE291" si="189">COUNTIFS($F$12:$F$16,$O$280,$L$12:$L$16,"HT",AA$12:AA$33,"P")+COUNTIFS($F$12:$F$16,$O$280,$L$12:$L$16,"HT",AA$12:AA$33,"RP")+COUNTIFS($F$12:$F$16,$O$280,$L$12:$L$16,"HT",AA$12:AA$33,"T-RP")+COUNTIFS($F$12:$F$16,$O$280,$L$12:$L$16,"HT",AA$12:AA$33,"T")+COUNTIFS($F$12:$F$16,$O$280,$L$12:$L$16,"HT",AA$12:AA$33,"MU")+COUNTIFS($F$12:$F$16,$O$280,$L$12:$L$16,"HT",AA$12:AA$33,"T-MU")+COUNTIFS($F$12:$F$16,$O$280,$L$12:$L$16,"HT",AA$12:AA$33,"EL")+COUNTIFS($F$12:$F$16,$O$280,$L$12:$L$16,"HT",AA$12:AA$33,"T-EL")+COUNTIFS($F$12:$F$16,$O$280,$L$12:$L$16,"HT",AA$12:AA$33,"EL-MU")+COUNTIFS($F$12:$F$16,$O$280,$L$12:$L$16,"HT",AA$12:AA$33,"TR")+COUNTIFS($F$12:$F$16,$O$280,$L$12:$L$16,"HT",AA$12:AA$33,"TR-MU")+COUNTIFS($F$12:$F$16,$O$280,$L$12:$L$16,"HT",AA$12:AA$33,"TR-EL")+COUNTIFS($F$12:$F$16,$O$280,$L$12:$L$16,"HT",AA$12:AA$33,"TR-T")</f>
        <v>#VALUE!</v>
      </c>
      <c r="AB291" s="64" t="e">
        <f t="shared" si="189"/>
        <v>#VALUE!</v>
      </c>
      <c r="AC291" s="64" t="e">
        <f t="shared" si="189"/>
        <v>#VALUE!</v>
      </c>
      <c r="AD291" s="64" t="e">
        <f t="shared" si="189"/>
        <v>#VALUE!</v>
      </c>
      <c r="AE291" s="64" t="e">
        <f t="shared" si="189"/>
        <v>#VALUE!</v>
      </c>
      <c r="AF291" s="64" t="e">
        <f t="shared" si="189"/>
        <v>#VALUE!</v>
      </c>
      <c r="AG291" s="64" t="e">
        <f t="shared" si="189"/>
        <v>#VALUE!</v>
      </c>
      <c r="AH291" s="64" t="e">
        <f t="shared" si="189"/>
        <v>#VALUE!</v>
      </c>
      <c r="AI291" s="64" t="e">
        <f t="shared" si="189"/>
        <v>#VALUE!</v>
      </c>
      <c r="AJ291" s="64" t="e">
        <f t="shared" si="189"/>
        <v>#VALUE!</v>
      </c>
      <c r="AK291" s="64" t="e">
        <f t="shared" si="189"/>
        <v>#VALUE!</v>
      </c>
      <c r="AL291" s="64" t="e">
        <f t="shared" si="189"/>
        <v>#VALUE!</v>
      </c>
      <c r="AM291" s="64" t="e">
        <f t="shared" si="189"/>
        <v>#VALUE!</v>
      </c>
      <c r="AN291" s="64" t="e">
        <f t="shared" si="189"/>
        <v>#VALUE!</v>
      </c>
      <c r="AO291" s="64" t="e">
        <f t="shared" si="189"/>
        <v>#VALUE!</v>
      </c>
      <c r="AP291" s="64" t="e">
        <f t="shared" si="189"/>
        <v>#VALUE!</v>
      </c>
      <c r="AQ291" s="64" t="e">
        <f t="shared" si="189"/>
        <v>#VALUE!</v>
      </c>
      <c r="AR291" s="64" t="e">
        <f t="shared" si="189"/>
        <v>#VALUE!</v>
      </c>
      <c r="AS291" s="64" t="e">
        <f t="shared" si="189"/>
        <v>#VALUE!</v>
      </c>
      <c r="AT291" s="64" t="e">
        <f t="shared" si="189"/>
        <v>#VALUE!</v>
      </c>
      <c r="AU291" s="64" t="e">
        <f t="shared" si="189"/>
        <v>#VALUE!</v>
      </c>
      <c r="AV291" s="64" t="e">
        <f t="shared" si="189"/>
        <v>#VALUE!</v>
      </c>
      <c r="AW291" s="64" t="e">
        <f t="shared" si="189"/>
        <v>#VALUE!</v>
      </c>
      <c r="AX291" s="64" t="e">
        <f t="shared" si="189"/>
        <v>#VALUE!</v>
      </c>
      <c r="AY291" s="64" t="e">
        <f t="shared" si="189"/>
        <v>#VALUE!</v>
      </c>
      <c r="AZ291" s="64" t="e">
        <f t="shared" si="189"/>
        <v>#VALUE!</v>
      </c>
      <c r="BA291" s="64" t="e">
        <f t="shared" si="189"/>
        <v>#VALUE!</v>
      </c>
      <c r="BB291" s="64" t="e">
        <f t="shared" si="189"/>
        <v>#VALUE!</v>
      </c>
      <c r="BC291" s="64" t="e">
        <f t="shared" si="189"/>
        <v>#VALUE!</v>
      </c>
      <c r="BD291" s="64" t="e">
        <f t="shared" si="189"/>
        <v>#VALUE!</v>
      </c>
      <c r="BE291" s="64" t="e">
        <f t="shared" si="189"/>
        <v>#VALUE!</v>
      </c>
      <c r="BF291" s="45" t="e">
        <f t="shared" si="183"/>
        <v>#VALUE!</v>
      </c>
    </row>
    <row r="292" spans="15:59" ht="14.4" hidden="1" customHeight="1" x14ac:dyDescent="0.3">
      <c r="O292" s="287"/>
      <c r="P292" s="288"/>
      <c r="Q292" s="289"/>
      <c r="R292" s="279" t="s">
        <v>87</v>
      </c>
      <c r="S292" s="280"/>
      <c r="T292" s="280"/>
      <c r="U292" s="280"/>
      <c r="V292" s="280"/>
      <c r="W292" s="280"/>
      <c r="X292" s="222"/>
      <c r="Y292" s="222"/>
      <c r="Z292" s="222"/>
      <c r="AA292" s="64" t="e">
        <f t="shared" ref="AA292:BE292" si="190">COUNTIFS($F$12:$F$16,$O$280,AA$12:AA$33,"OFF")+COUNTIFS($F$12:$F$16,$O$280,AA$12:AA$33,"TR-OFF")</f>
        <v>#VALUE!</v>
      </c>
      <c r="AB292" s="64" t="e">
        <f t="shared" si="190"/>
        <v>#VALUE!</v>
      </c>
      <c r="AC292" s="64" t="e">
        <f t="shared" si="190"/>
        <v>#VALUE!</v>
      </c>
      <c r="AD292" s="64" t="e">
        <f t="shared" si="190"/>
        <v>#VALUE!</v>
      </c>
      <c r="AE292" s="64" t="e">
        <f t="shared" si="190"/>
        <v>#VALUE!</v>
      </c>
      <c r="AF292" s="64" t="e">
        <f t="shared" si="190"/>
        <v>#VALUE!</v>
      </c>
      <c r="AG292" s="64" t="e">
        <f t="shared" si="190"/>
        <v>#VALUE!</v>
      </c>
      <c r="AH292" s="64" t="e">
        <f t="shared" si="190"/>
        <v>#VALUE!</v>
      </c>
      <c r="AI292" s="64" t="e">
        <f t="shared" si="190"/>
        <v>#VALUE!</v>
      </c>
      <c r="AJ292" s="64" t="e">
        <f t="shared" si="190"/>
        <v>#VALUE!</v>
      </c>
      <c r="AK292" s="64" t="e">
        <f t="shared" si="190"/>
        <v>#VALUE!</v>
      </c>
      <c r="AL292" s="64" t="e">
        <f t="shared" si="190"/>
        <v>#VALUE!</v>
      </c>
      <c r="AM292" s="64" t="e">
        <f t="shared" si="190"/>
        <v>#VALUE!</v>
      </c>
      <c r="AN292" s="64" t="e">
        <f t="shared" si="190"/>
        <v>#VALUE!</v>
      </c>
      <c r="AO292" s="64" t="e">
        <f t="shared" si="190"/>
        <v>#VALUE!</v>
      </c>
      <c r="AP292" s="64" t="e">
        <f t="shared" si="190"/>
        <v>#VALUE!</v>
      </c>
      <c r="AQ292" s="64" t="e">
        <f t="shared" si="190"/>
        <v>#VALUE!</v>
      </c>
      <c r="AR292" s="64" t="e">
        <f t="shared" si="190"/>
        <v>#VALUE!</v>
      </c>
      <c r="AS292" s="64" t="e">
        <f t="shared" si="190"/>
        <v>#VALUE!</v>
      </c>
      <c r="AT292" s="64" t="e">
        <f t="shared" si="190"/>
        <v>#VALUE!</v>
      </c>
      <c r="AU292" s="64" t="e">
        <f t="shared" si="190"/>
        <v>#VALUE!</v>
      </c>
      <c r="AV292" s="64" t="e">
        <f t="shared" si="190"/>
        <v>#VALUE!</v>
      </c>
      <c r="AW292" s="64" t="e">
        <f t="shared" si="190"/>
        <v>#VALUE!</v>
      </c>
      <c r="AX292" s="64" t="e">
        <f t="shared" si="190"/>
        <v>#VALUE!</v>
      </c>
      <c r="AY292" s="64" t="e">
        <f t="shared" si="190"/>
        <v>#VALUE!</v>
      </c>
      <c r="AZ292" s="64" t="e">
        <f t="shared" si="190"/>
        <v>#VALUE!</v>
      </c>
      <c r="BA292" s="64" t="e">
        <f t="shared" si="190"/>
        <v>#VALUE!</v>
      </c>
      <c r="BB292" s="64" t="e">
        <f t="shared" si="190"/>
        <v>#VALUE!</v>
      </c>
      <c r="BC292" s="64" t="e">
        <f t="shared" si="190"/>
        <v>#VALUE!</v>
      </c>
      <c r="BD292" s="64" t="e">
        <f t="shared" si="190"/>
        <v>#VALUE!</v>
      </c>
      <c r="BE292" s="64" t="e">
        <f t="shared" si="190"/>
        <v>#VALUE!</v>
      </c>
      <c r="BF292" s="45" t="e">
        <f t="shared" si="183"/>
        <v>#VALUE!</v>
      </c>
      <c r="BG292" s="78" t="e">
        <f>BF292-SUMIFS($Q$12:$Q$121,$F$12:$F$121,$O$280)</f>
        <v>#VALUE!</v>
      </c>
    </row>
    <row r="293" spans="15:59" ht="14.4" hidden="1" customHeight="1" x14ac:dyDescent="0.3">
      <c r="O293" s="287"/>
      <c r="P293" s="288"/>
      <c r="Q293" s="289"/>
      <c r="R293" s="279" t="s">
        <v>90</v>
      </c>
      <c r="S293" s="280"/>
      <c r="T293" s="280"/>
      <c r="U293" s="280"/>
      <c r="V293" s="280"/>
      <c r="W293" s="280"/>
      <c r="X293" s="222"/>
      <c r="Y293" s="222"/>
      <c r="Z293" s="222"/>
      <c r="AA293" s="74" t="e">
        <f t="shared" ref="AA293:BE293" si="191">AA294+(AA295/2)</f>
        <v>#VALUE!</v>
      </c>
      <c r="AB293" s="74" t="e">
        <f t="shared" si="191"/>
        <v>#VALUE!</v>
      </c>
      <c r="AC293" s="74" t="e">
        <f t="shared" si="191"/>
        <v>#VALUE!</v>
      </c>
      <c r="AD293" s="74" t="e">
        <f t="shared" si="191"/>
        <v>#VALUE!</v>
      </c>
      <c r="AE293" s="74" t="e">
        <f t="shared" si="191"/>
        <v>#VALUE!</v>
      </c>
      <c r="AF293" s="74" t="e">
        <f t="shared" si="191"/>
        <v>#VALUE!</v>
      </c>
      <c r="AG293" s="74" t="e">
        <f t="shared" si="191"/>
        <v>#VALUE!</v>
      </c>
      <c r="AH293" s="74" t="e">
        <f t="shared" si="191"/>
        <v>#VALUE!</v>
      </c>
      <c r="AI293" s="74" t="e">
        <f t="shared" si="191"/>
        <v>#VALUE!</v>
      </c>
      <c r="AJ293" s="74" t="e">
        <f t="shared" si="191"/>
        <v>#VALUE!</v>
      </c>
      <c r="AK293" s="74" t="e">
        <f t="shared" si="191"/>
        <v>#VALUE!</v>
      </c>
      <c r="AL293" s="74" t="e">
        <f t="shared" si="191"/>
        <v>#VALUE!</v>
      </c>
      <c r="AM293" s="74" t="e">
        <f t="shared" si="191"/>
        <v>#VALUE!</v>
      </c>
      <c r="AN293" s="74" t="e">
        <f t="shared" si="191"/>
        <v>#VALUE!</v>
      </c>
      <c r="AO293" s="74" t="e">
        <f t="shared" si="191"/>
        <v>#VALUE!</v>
      </c>
      <c r="AP293" s="74" t="e">
        <f t="shared" si="191"/>
        <v>#VALUE!</v>
      </c>
      <c r="AQ293" s="74" t="e">
        <f t="shared" si="191"/>
        <v>#VALUE!</v>
      </c>
      <c r="AR293" s="74" t="e">
        <f t="shared" si="191"/>
        <v>#VALUE!</v>
      </c>
      <c r="AS293" s="74" t="e">
        <f t="shared" si="191"/>
        <v>#VALUE!</v>
      </c>
      <c r="AT293" s="74" t="e">
        <f t="shared" si="191"/>
        <v>#VALUE!</v>
      </c>
      <c r="AU293" s="74" t="e">
        <f t="shared" si="191"/>
        <v>#VALUE!</v>
      </c>
      <c r="AV293" s="74" t="e">
        <f t="shared" si="191"/>
        <v>#VALUE!</v>
      </c>
      <c r="AW293" s="74" t="e">
        <f t="shared" si="191"/>
        <v>#VALUE!</v>
      </c>
      <c r="AX293" s="74" t="e">
        <f t="shared" si="191"/>
        <v>#VALUE!</v>
      </c>
      <c r="AY293" s="74" t="e">
        <f t="shared" si="191"/>
        <v>#VALUE!</v>
      </c>
      <c r="AZ293" s="74" t="e">
        <f t="shared" si="191"/>
        <v>#VALUE!</v>
      </c>
      <c r="BA293" s="74" t="e">
        <f t="shared" si="191"/>
        <v>#VALUE!</v>
      </c>
      <c r="BB293" s="74" t="e">
        <f t="shared" si="191"/>
        <v>#VALUE!</v>
      </c>
      <c r="BC293" s="74" t="e">
        <f t="shared" si="191"/>
        <v>#VALUE!</v>
      </c>
      <c r="BD293" s="74" t="e">
        <f t="shared" si="191"/>
        <v>#VALUE!</v>
      </c>
      <c r="BE293" s="74" t="e">
        <f t="shared" si="191"/>
        <v>#VALUE!</v>
      </c>
      <c r="BF293" s="75" t="e">
        <f t="shared" si="183"/>
        <v>#VALUE!</v>
      </c>
    </row>
    <row r="294" spans="15:59" ht="14.4" hidden="1" customHeight="1" x14ac:dyDescent="0.3">
      <c r="O294" s="287"/>
      <c r="P294" s="288"/>
      <c r="Q294" s="289"/>
      <c r="R294" s="279" t="s">
        <v>31</v>
      </c>
      <c r="S294" s="280"/>
      <c r="T294" s="280"/>
      <c r="U294" s="280"/>
      <c r="V294" s="280"/>
      <c r="W294" s="280"/>
      <c r="X294" s="222"/>
      <c r="Y294" s="222"/>
      <c r="Z294" s="222"/>
      <c r="AA294" s="64" t="e">
        <f t="shared" ref="AA294:BE294" si="192">COUNTIFS($F$12:$F$16,$O$280,$L$12:$L$16,"FT",AA$12:AA$33,"OFF")+COUNTIFS($F$12:$F$16,$O$280,$L$12:$L$16,"FT",AA$12:AA$33,"TR-OFF")</f>
        <v>#VALUE!</v>
      </c>
      <c r="AB294" s="64" t="e">
        <f t="shared" si="192"/>
        <v>#VALUE!</v>
      </c>
      <c r="AC294" s="64" t="e">
        <f t="shared" si="192"/>
        <v>#VALUE!</v>
      </c>
      <c r="AD294" s="64" t="e">
        <f t="shared" si="192"/>
        <v>#VALUE!</v>
      </c>
      <c r="AE294" s="64" t="e">
        <f t="shared" si="192"/>
        <v>#VALUE!</v>
      </c>
      <c r="AF294" s="64" t="e">
        <f t="shared" si="192"/>
        <v>#VALUE!</v>
      </c>
      <c r="AG294" s="64" t="e">
        <f t="shared" si="192"/>
        <v>#VALUE!</v>
      </c>
      <c r="AH294" s="64" t="e">
        <f t="shared" si="192"/>
        <v>#VALUE!</v>
      </c>
      <c r="AI294" s="64" t="e">
        <f t="shared" si="192"/>
        <v>#VALUE!</v>
      </c>
      <c r="AJ294" s="64" t="e">
        <f t="shared" si="192"/>
        <v>#VALUE!</v>
      </c>
      <c r="AK294" s="64" t="e">
        <f t="shared" si="192"/>
        <v>#VALUE!</v>
      </c>
      <c r="AL294" s="64" t="e">
        <f t="shared" si="192"/>
        <v>#VALUE!</v>
      </c>
      <c r="AM294" s="64" t="e">
        <f t="shared" si="192"/>
        <v>#VALUE!</v>
      </c>
      <c r="AN294" s="64" t="e">
        <f t="shared" si="192"/>
        <v>#VALUE!</v>
      </c>
      <c r="AO294" s="64" t="e">
        <f t="shared" si="192"/>
        <v>#VALUE!</v>
      </c>
      <c r="AP294" s="64" t="e">
        <f t="shared" si="192"/>
        <v>#VALUE!</v>
      </c>
      <c r="AQ294" s="64" t="e">
        <f t="shared" si="192"/>
        <v>#VALUE!</v>
      </c>
      <c r="AR294" s="64" t="e">
        <f t="shared" si="192"/>
        <v>#VALUE!</v>
      </c>
      <c r="AS294" s="64" t="e">
        <f t="shared" si="192"/>
        <v>#VALUE!</v>
      </c>
      <c r="AT294" s="64" t="e">
        <f t="shared" si="192"/>
        <v>#VALUE!</v>
      </c>
      <c r="AU294" s="64" t="e">
        <f t="shared" si="192"/>
        <v>#VALUE!</v>
      </c>
      <c r="AV294" s="64" t="e">
        <f t="shared" si="192"/>
        <v>#VALUE!</v>
      </c>
      <c r="AW294" s="64" t="e">
        <f t="shared" si="192"/>
        <v>#VALUE!</v>
      </c>
      <c r="AX294" s="64" t="e">
        <f t="shared" si="192"/>
        <v>#VALUE!</v>
      </c>
      <c r="AY294" s="64" t="e">
        <f t="shared" si="192"/>
        <v>#VALUE!</v>
      </c>
      <c r="AZ294" s="64" t="e">
        <f t="shared" si="192"/>
        <v>#VALUE!</v>
      </c>
      <c r="BA294" s="64" t="e">
        <f t="shared" si="192"/>
        <v>#VALUE!</v>
      </c>
      <c r="BB294" s="64" t="e">
        <f t="shared" si="192"/>
        <v>#VALUE!</v>
      </c>
      <c r="BC294" s="64" t="e">
        <f t="shared" si="192"/>
        <v>#VALUE!</v>
      </c>
      <c r="BD294" s="64" t="e">
        <f t="shared" si="192"/>
        <v>#VALUE!</v>
      </c>
      <c r="BE294" s="64" t="e">
        <f t="shared" si="192"/>
        <v>#VALUE!</v>
      </c>
      <c r="BF294" s="45" t="e">
        <f t="shared" si="183"/>
        <v>#VALUE!</v>
      </c>
    </row>
    <row r="295" spans="15:59" ht="14.4" hidden="1" customHeight="1" x14ac:dyDescent="0.3">
      <c r="O295" s="287"/>
      <c r="P295" s="288"/>
      <c r="Q295" s="289"/>
      <c r="R295" s="279" t="s">
        <v>95</v>
      </c>
      <c r="S295" s="280"/>
      <c r="T295" s="280"/>
      <c r="U295" s="280"/>
      <c r="V295" s="280"/>
      <c r="W295" s="280"/>
      <c r="X295" s="222"/>
      <c r="Y295" s="222"/>
      <c r="Z295" s="222"/>
      <c r="AA295" s="64" t="e">
        <f t="shared" ref="AA295:BE295" si="193">COUNTIFS($F$12:$F$16,$O$280,$L$12:$L$16,"HT",AA$12:AA$33,"OFF")+COUNTIFS($F$12:$F$16,$O$280,$L$12:$L$16,"HT",AA$12:AA$33,"TR-OFF")</f>
        <v>#VALUE!</v>
      </c>
      <c r="AB295" s="64" t="e">
        <f t="shared" si="193"/>
        <v>#VALUE!</v>
      </c>
      <c r="AC295" s="64" t="e">
        <f t="shared" si="193"/>
        <v>#VALUE!</v>
      </c>
      <c r="AD295" s="64" t="e">
        <f t="shared" si="193"/>
        <v>#VALUE!</v>
      </c>
      <c r="AE295" s="64" t="e">
        <f t="shared" si="193"/>
        <v>#VALUE!</v>
      </c>
      <c r="AF295" s="64" t="e">
        <f t="shared" si="193"/>
        <v>#VALUE!</v>
      </c>
      <c r="AG295" s="64" t="e">
        <f t="shared" si="193"/>
        <v>#VALUE!</v>
      </c>
      <c r="AH295" s="64" t="e">
        <f t="shared" si="193"/>
        <v>#VALUE!</v>
      </c>
      <c r="AI295" s="64" t="e">
        <f t="shared" si="193"/>
        <v>#VALUE!</v>
      </c>
      <c r="AJ295" s="64" t="e">
        <f t="shared" si="193"/>
        <v>#VALUE!</v>
      </c>
      <c r="AK295" s="64" t="e">
        <f t="shared" si="193"/>
        <v>#VALUE!</v>
      </c>
      <c r="AL295" s="64" t="e">
        <f t="shared" si="193"/>
        <v>#VALUE!</v>
      </c>
      <c r="AM295" s="64" t="e">
        <f t="shared" si="193"/>
        <v>#VALUE!</v>
      </c>
      <c r="AN295" s="64" t="e">
        <f t="shared" si="193"/>
        <v>#VALUE!</v>
      </c>
      <c r="AO295" s="64" t="e">
        <f t="shared" si="193"/>
        <v>#VALUE!</v>
      </c>
      <c r="AP295" s="64" t="e">
        <f t="shared" si="193"/>
        <v>#VALUE!</v>
      </c>
      <c r="AQ295" s="64" t="e">
        <f t="shared" si="193"/>
        <v>#VALUE!</v>
      </c>
      <c r="AR295" s="64" t="e">
        <f t="shared" si="193"/>
        <v>#VALUE!</v>
      </c>
      <c r="AS295" s="64" t="e">
        <f t="shared" si="193"/>
        <v>#VALUE!</v>
      </c>
      <c r="AT295" s="64" t="e">
        <f t="shared" si="193"/>
        <v>#VALUE!</v>
      </c>
      <c r="AU295" s="64" t="e">
        <f t="shared" si="193"/>
        <v>#VALUE!</v>
      </c>
      <c r="AV295" s="64" t="e">
        <f t="shared" si="193"/>
        <v>#VALUE!</v>
      </c>
      <c r="AW295" s="64" t="e">
        <f t="shared" si="193"/>
        <v>#VALUE!</v>
      </c>
      <c r="AX295" s="64" t="e">
        <f t="shared" si="193"/>
        <v>#VALUE!</v>
      </c>
      <c r="AY295" s="64" t="e">
        <f t="shared" si="193"/>
        <v>#VALUE!</v>
      </c>
      <c r="AZ295" s="64" t="e">
        <f t="shared" si="193"/>
        <v>#VALUE!</v>
      </c>
      <c r="BA295" s="64" t="e">
        <f t="shared" si="193"/>
        <v>#VALUE!</v>
      </c>
      <c r="BB295" s="64" t="e">
        <f t="shared" si="193"/>
        <v>#VALUE!</v>
      </c>
      <c r="BC295" s="64" t="e">
        <f t="shared" si="193"/>
        <v>#VALUE!</v>
      </c>
      <c r="BD295" s="64" t="e">
        <f t="shared" si="193"/>
        <v>#VALUE!</v>
      </c>
      <c r="BE295" s="64" t="e">
        <f t="shared" si="193"/>
        <v>#VALUE!</v>
      </c>
      <c r="BF295" s="45" t="e">
        <f t="shared" si="183"/>
        <v>#VALUE!</v>
      </c>
    </row>
    <row r="296" spans="15:59" ht="14.4" hidden="1" customHeight="1" x14ac:dyDescent="0.3">
      <c r="O296" s="287"/>
      <c r="P296" s="288"/>
      <c r="Q296" s="289"/>
      <c r="R296" s="279" t="s">
        <v>98</v>
      </c>
      <c r="S296" s="280"/>
      <c r="T296" s="280"/>
      <c r="U296" s="280"/>
      <c r="V296" s="280"/>
      <c r="W296" s="280"/>
      <c r="X296" s="222"/>
      <c r="Y296" s="222"/>
      <c r="Z296" s="222"/>
      <c r="AA296" s="64" t="e">
        <f t="shared" ref="AA296:BE296" si="194">COUNTIFS($F$12:$F$16,$O$280,AA$12:AA$33,"TR")+COUNTIFS($F$12:$F$16,$O$280,AA$12:AA$33,"TR-T")+COUNTIFS($F$12:$F$16,$O$280,AA$12:AA$33,"TR-OFF")+COUNTIFS($F$12:$F$16,$O$280,AA$12:AA$33,"TR-AU")+COUNTIFS($F$12:$F$16,$O$280,AA$12:AA$33,"TR-UC")+COUNTIFS($F$12:$F$16,$O$280,AA$12:AA$33,"TR-U")+COUNTIFS($F$12:$F$16,$O$280,AA$12:AA$33,"TR-NCNS")+COUNTIFS($F$12:$F$16,$O$280,AA$12:AA$33,"TR-MU")+COUNTIFS($F$12:$F$16,$O$280,AA$12:AA$33,"TR-EL")</f>
        <v>#VALUE!</v>
      </c>
      <c r="AB296" s="64" t="e">
        <f t="shared" si="194"/>
        <v>#VALUE!</v>
      </c>
      <c r="AC296" s="64" t="e">
        <f t="shared" si="194"/>
        <v>#VALUE!</v>
      </c>
      <c r="AD296" s="64" t="e">
        <f t="shared" si="194"/>
        <v>#VALUE!</v>
      </c>
      <c r="AE296" s="64" t="e">
        <f t="shared" si="194"/>
        <v>#VALUE!</v>
      </c>
      <c r="AF296" s="64" t="e">
        <f t="shared" si="194"/>
        <v>#VALUE!</v>
      </c>
      <c r="AG296" s="64" t="e">
        <f t="shared" si="194"/>
        <v>#VALUE!</v>
      </c>
      <c r="AH296" s="64" t="e">
        <f t="shared" si="194"/>
        <v>#VALUE!</v>
      </c>
      <c r="AI296" s="64" t="e">
        <f t="shared" si="194"/>
        <v>#VALUE!</v>
      </c>
      <c r="AJ296" s="64" t="e">
        <f t="shared" si="194"/>
        <v>#VALUE!</v>
      </c>
      <c r="AK296" s="64" t="e">
        <f t="shared" si="194"/>
        <v>#VALUE!</v>
      </c>
      <c r="AL296" s="64" t="e">
        <f t="shared" si="194"/>
        <v>#VALUE!</v>
      </c>
      <c r="AM296" s="64" t="e">
        <f t="shared" si="194"/>
        <v>#VALUE!</v>
      </c>
      <c r="AN296" s="64" t="e">
        <f t="shared" si="194"/>
        <v>#VALUE!</v>
      </c>
      <c r="AO296" s="64" t="e">
        <f t="shared" si="194"/>
        <v>#VALUE!</v>
      </c>
      <c r="AP296" s="64" t="e">
        <f t="shared" si="194"/>
        <v>#VALUE!</v>
      </c>
      <c r="AQ296" s="64" t="e">
        <f t="shared" si="194"/>
        <v>#VALUE!</v>
      </c>
      <c r="AR296" s="64" t="e">
        <f t="shared" si="194"/>
        <v>#VALUE!</v>
      </c>
      <c r="AS296" s="64" t="e">
        <f t="shared" si="194"/>
        <v>#VALUE!</v>
      </c>
      <c r="AT296" s="64" t="e">
        <f t="shared" si="194"/>
        <v>#VALUE!</v>
      </c>
      <c r="AU296" s="64" t="e">
        <f t="shared" si="194"/>
        <v>#VALUE!</v>
      </c>
      <c r="AV296" s="64" t="e">
        <f t="shared" si="194"/>
        <v>#VALUE!</v>
      </c>
      <c r="AW296" s="64" t="e">
        <f t="shared" si="194"/>
        <v>#VALUE!</v>
      </c>
      <c r="AX296" s="64" t="e">
        <f t="shared" si="194"/>
        <v>#VALUE!</v>
      </c>
      <c r="AY296" s="64" t="e">
        <f t="shared" si="194"/>
        <v>#VALUE!</v>
      </c>
      <c r="AZ296" s="64" t="e">
        <f t="shared" si="194"/>
        <v>#VALUE!</v>
      </c>
      <c r="BA296" s="64" t="e">
        <f t="shared" si="194"/>
        <v>#VALUE!</v>
      </c>
      <c r="BB296" s="64" t="e">
        <f t="shared" si="194"/>
        <v>#VALUE!</v>
      </c>
      <c r="BC296" s="64" t="e">
        <f t="shared" si="194"/>
        <v>#VALUE!</v>
      </c>
      <c r="BD296" s="64" t="e">
        <f t="shared" si="194"/>
        <v>#VALUE!</v>
      </c>
      <c r="BE296" s="64" t="e">
        <f t="shared" si="194"/>
        <v>#VALUE!</v>
      </c>
      <c r="BF296" s="45" t="e">
        <f>MAX(AA296:BE296)</f>
        <v>#VALUE!</v>
      </c>
    </row>
    <row r="297" spans="15:59" ht="14.4" hidden="1" customHeight="1" x14ac:dyDescent="0.3">
      <c r="O297" s="287"/>
      <c r="P297" s="288"/>
      <c r="Q297" s="289"/>
      <c r="R297" s="279" t="s">
        <v>101</v>
      </c>
      <c r="S297" s="280"/>
      <c r="T297" s="280"/>
      <c r="U297" s="280"/>
      <c r="V297" s="280"/>
      <c r="W297" s="280"/>
      <c r="X297" s="222"/>
      <c r="Y297" s="222"/>
      <c r="Z297" s="222"/>
      <c r="AA297" s="64" t="e">
        <f t="shared" ref="AA297:BE297" si="195">COUNTIFS($F$12:$F$16,$O$280,AA12:AA33,"Leave")+COUNTIFS($F$12:$F$16,$O$280,AA12:AA33,"CL")</f>
        <v>#VALUE!</v>
      </c>
      <c r="AB297" s="64" t="e">
        <f t="shared" si="195"/>
        <v>#VALUE!</v>
      </c>
      <c r="AC297" s="64" t="e">
        <f t="shared" si="195"/>
        <v>#VALUE!</v>
      </c>
      <c r="AD297" s="64" t="e">
        <f t="shared" si="195"/>
        <v>#VALUE!</v>
      </c>
      <c r="AE297" s="64" t="e">
        <f t="shared" si="195"/>
        <v>#VALUE!</v>
      </c>
      <c r="AF297" s="64" t="e">
        <f t="shared" si="195"/>
        <v>#VALUE!</v>
      </c>
      <c r="AG297" s="64" t="e">
        <f t="shared" si="195"/>
        <v>#VALUE!</v>
      </c>
      <c r="AH297" s="64" t="e">
        <f t="shared" si="195"/>
        <v>#VALUE!</v>
      </c>
      <c r="AI297" s="64" t="e">
        <f t="shared" si="195"/>
        <v>#VALUE!</v>
      </c>
      <c r="AJ297" s="64" t="e">
        <f t="shared" si="195"/>
        <v>#VALUE!</v>
      </c>
      <c r="AK297" s="64" t="e">
        <f t="shared" si="195"/>
        <v>#VALUE!</v>
      </c>
      <c r="AL297" s="64" t="e">
        <f t="shared" si="195"/>
        <v>#VALUE!</v>
      </c>
      <c r="AM297" s="64" t="e">
        <f t="shared" si="195"/>
        <v>#VALUE!</v>
      </c>
      <c r="AN297" s="64" t="e">
        <f t="shared" si="195"/>
        <v>#VALUE!</v>
      </c>
      <c r="AO297" s="64" t="e">
        <f t="shared" si="195"/>
        <v>#VALUE!</v>
      </c>
      <c r="AP297" s="64" t="e">
        <f t="shared" si="195"/>
        <v>#VALUE!</v>
      </c>
      <c r="AQ297" s="64" t="e">
        <f t="shared" si="195"/>
        <v>#VALUE!</v>
      </c>
      <c r="AR297" s="64" t="e">
        <f t="shared" si="195"/>
        <v>#VALUE!</v>
      </c>
      <c r="AS297" s="64" t="e">
        <f t="shared" si="195"/>
        <v>#VALUE!</v>
      </c>
      <c r="AT297" s="64" t="e">
        <f t="shared" si="195"/>
        <v>#VALUE!</v>
      </c>
      <c r="AU297" s="64" t="e">
        <f t="shared" si="195"/>
        <v>#VALUE!</v>
      </c>
      <c r="AV297" s="64" t="e">
        <f t="shared" si="195"/>
        <v>#VALUE!</v>
      </c>
      <c r="AW297" s="64" t="e">
        <f t="shared" si="195"/>
        <v>#VALUE!</v>
      </c>
      <c r="AX297" s="64" t="e">
        <f t="shared" si="195"/>
        <v>#VALUE!</v>
      </c>
      <c r="AY297" s="64" t="e">
        <f t="shared" si="195"/>
        <v>#VALUE!</v>
      </c>
      <c r="AZ297" s="64" t="e">
        <f t="shared" si="195"/>
        <v>#VALUE!</v>
      </c>
      <c r="BA297" s="64" t="e">
        <f t="shared" si="195"/>
        <v>#VALUE!</v>
      </c>
      <c r="BB297" s="64" t="e">
        <f t="shared" si="195"/>
        <v>#VALUE!</v>
      </c>
      <c r="BC297" s="64" t="e">
        <f t="shared" si="195"/>
        <v>#VALUE!</v>
      </c>
      <c r="BD297" s="64" t="e">
        <f t="shared" si="195"/>
        <v>#VALUE!</v>
      </c>
      <c r="BE297" s="64" t="e">
        <f t="shared" si="195"/>
        <v>#VALUE!</v>
      </c>
      <c r="BF297" s="45" t="e">
        <f t="shared" ref="BF297:BF312" si="196">SUM(AA297:BE297)</f>
        <v>#VALUE!</v>
      </c>
      <c r="BG297" s="78" t="e">
        <f>(BF297+BF301)-SUMIFS($U$12:$U$121,$F$12:$F$121,$O$280)</f>
        <v>#VALUE!</v>
      </c>
    </row>
    <row r="298" spans="15:59" ht="14.4" hidden="1" customHeight="1" x14ac:dyDescent="0.3">
      <c r="O298" s="287"/>
      <c r="P298" s="288"/>
      <c r="Q298" s="289"/>
      <c r="R298" s="279" t="s">
        <v>91</v>
      </c>
      <c r="S298" s="280"/>
      <c r="T298" s="280"/>
      <c r="U298" s="280"/>
      <c r="V298" s="280"/>
      <c r="W298" s="280"/>
      <c r="X298" s="222"/>
      <c r="Y298" s="222"/>
      <c r="Z298" s="222"/>
      <c r="AA298" s="74" t="e">
        <f t="shared" ref="AA298:BE298" si="197">AA299+(AA300/2)</f>
        <v>#VALUE!</v>
      </c>
      <c r="AB298" s="74" t="e">
        <f t="shared" si="197"/>
        <v>#VALUE!</v>
      </c>
      <c r="AC298" s="74" t="e">
        <f t="shared" si="197"/>
        <v>#VALUE!</v>
      </c>
      <c r="AD298" s="74" t="e">
        <f t="shared" si="197"/>
        <v>#VALUE!</v>
      </c>
      <c r="AE298" s="74" t="e">
        <f t="shared" si="197"/>
        <v>#VALUE!</v>
      </c>
      <c r="AF298" s="74" t="e">
        <f t="shared" si="197"/>
        <v>#VALUE!</v>
      </c>
      <c r="AG298" s="74" t="e">
        <f t="shared" si="197"/>
        <v>#VALUE!</v>
      </c>
      <c r="AH298" s="74" t="e">
        <f t="shared" si="197"/>
        <v>#VALUE!</v>
      </c>
      <c r="AI298" s="74" t="e">
        <f t="shared" si="197"/>
        <v>#VALUE!</v>
      </c>
      <c r="AJ298" s="74" t="e">
        <f t="shared" si="197"/>
        <v>#VALUE!</v>
      </c>
      <c r="AK298" s="74" t="e">
        <f t="shared" si="197"/>
        <v>#VALUE!</v>
      </c>
      <c r="AL298" s="74" t="e">
        <f t="shared" si="197"/>
        <v>#VALUE!</v>
      </c>
      <c r="AM298" s="74" t="e">
        <f t="shared" si="197"/>
        <v>#VALUE!</v>
      </c>
      <c r="AN298" s="74" t="e">
        <f t="shared" si="197"/>
        <v>#VALUE!</v>
      </c>
      <c r="AO298" s="74" t="e">
        <f t="shared" si="197"/>
        <v>#VALUE!</v>
      </c>
      <c r="AP298" s="74" t="e">
        <f t="shared" si="197"/>
        <v>#VALUE!</v>
      </c>
      <c r="AQ298" s="74" t="e">
        <f t="shared" si="197"/>
        <v>#VALUE!</v>
      </c>
      <c r="AR298" s="74" t="e">
        <f t="shared" si="197"/>
        <v>#VALUE!</v>
      </c>
      <c r="AS298" s="74" t="e">
        <f t="shared" si="197"/>
        <v>#VALUE!</v>
      </c>
      <c r="AT298" s="74" t="e">
        <f t="shared" si="197"/>
        <v>#VALUE!</v>
      </c>
      <c r="AU298" s="74" t="e">
        <f t="shared" si="197"/>
        <v>#VALUE!</v>
      </c>
      <c r="AV298" s="74" t="e">
        <f t="shared" si="197"/>
        <v>#VALUE!</v>
      </c>
      <c r="AW298" s="74" t="e">
        <f t="shared" si="197"/>
        <v>#VALUE!</v>
      </c>
      <c r="AX298" s="74" t="e">
        <f t="shared" si="197"/>
        <v>#VALUE!</v>
      </c>
      <c r="AY298" s="74" t="e">
        <f t="shared" si="197"/>
        <v>#VALUE!</v>
      </c>
      <c r="AZ298" s="74" t="e">
        <f t="shared" si="197"/>
        <v>#VALUE!</v>
      </c>
      <c r="BA298" s="74" t="e">
        <f t="shared" si="197"/>
        <v>#VALUE!</v>
      </c>
      <c r="BB298" s="74" t="e">
        <f t="shared" si="197"/>
        <v>#VALUE!</v>
      </c>
      <c r="BC298" s="74" t="e">
        <f t="shared" si="197"/>
        <v>#VALUE!</v>
      </c>
      <c r="BD298" s="74" t="e">
        <f t="shared" si="197"/>
        <v>#VALUE!</v>
      </c>
      <c r="BE298" s="74" t="e">
        <f t="shared" si="197"/>
        <v>#VALUE!</v>
      </c>
      <c r="BF298" s="75" t="e">
        <f t="shared" si="196"/>
        <v>#VALUE!</v>
      </c>
    </row>
    <row r="299" spans="15:59" ht="14.4" hidden="1" customHeight="1" x14ac:dyDescent="0.3">
      <c r="O299" s="287"/>
      <c r="P299" s="288"/>
      <c r="Q299" s="289"/>
      <c r="R299" s="279" t="s">
        <v>105</v>
      </c>
      <c r="S299" s="280"/>
      <c r="T299" s="280"/>
      <c r="U299" s="280"/>
      <c r="V299" s="280"/>
      <c r="W299" s="280"/>
      <c r="X299" s="222"/>
      <c r="Y299" s="222"/>
      <c r="Z299" s="222"/>
      <c r="AA299" s="64" t="e">
        <f t="shared" ref="AA299:BE299" si="198">COUNTIFS($F$12:$F$16,$O$280,$L$12:$L$16,"FT",AA$12:AA$33,"Leave")+COUNTIFS($F$12:$F$16,$O$280,$L$12:$L$16,"FT",AA$12:AA$33,"CL")</f>
        <v>#VALUE!</v>
      </c>
      <c r="AB299" s="64" t="e">
        <f t="shared" si="198"/>
        <v>#VALUE!</v>
      </c>
      <c r="AC299" s="64" t="e">
        <f t="shared" si="198"/>
        <v>#VALUE!</v>
      </c>
      <c r="AD299" s="64" t="e">
        <f t="shared" si="198"/>
        <v>#VALUE!</v>
      </c>
      <c r="AE299" s="64" t="e">
        <f t="shared" si="198"/>
        <v>#VALUE!</v>
      </c>
      <c r="AF299" s="64" t="e">
        <f t="shared" si="198"/>
        <v>#VALUE!</v>
      </c>
      <c r="AG299" s="64" t="e">
        <f t="shared" si="198"/>
        <v>#VALUE!</v>
      </c>
      <c r="AH299" s="64" t="e">
        <f t="shared" si="198"/>
        <v>#VALUE!</v>
      </c>
      <c r="AI299" s="64" t="e">
        <f t="shared" si="198"/>
        <v>#VALUE!</v>
      </c>
      <c r="AJ299" s="64" t="e">
        <f t="shared" si="198"/>
        <v>#VALUE!</v>
      </c>
      <c r="AK299" s="64" t="e">
        <f t="shared" si="198"/>
        <v>#VALUE!</v>
      </c>
      <c r="AL299" s="64" t="e">
        <f t="shared" si="198"/>
        <v>#VALUE!</v>
      </c>
      <c r="AM299" s="64" t="e">
        <f t="shared" si="198"/>
        <v>#VALUE!</v>
      </c>
      <c r="AN299" s="64" t="e">
        <f t="shared" si="198"/>
        <v>#VALUE!</v>
      </c>
      <c r="AO299" s="64" t="e">
        <f t="shared" si="198"/>
        <v>#VALUE!</v>
      </c>
      <c r="AP299" s="64" t="e">
        <f t="shared" si="198"/>
        <v>#VALUE!</v>
      </c>
      <c r="AQ299" s="64" t="e">
        <f t="shared" si="198"/>
        <v>#VALUE!</v>
      </c>
      <c r="AR299" s="64" t="e">
        <f t="shared" si="198"/>
        <v>#VALUE!</v>
      </c>
      <c r="AS299" s="64" t="e">
        <f t="shared" si="198"/>
        <v>#VALUE!</v>
      </c>
      <c r="AT299" s="64" t="e">
        <f t="shared" si="198"/>
        <v>#VALUE!</v>
      </c>
      <c r="AU299" s="64" t="e">
        <f t="shared" si="198"/>
        <v>#VALUE!</v>
      </c>
      <c r="AV299" s="64" t="e">
        <f t="shared" si="198"/>
        <v>#VALUE!</v>
      </c>
      <c r="AW299" s="64" t="e">
        <f t="shared" si="198"/>
        <v>#VALUE!</v>
      </c>
      <c r="AX299" s="64" t="e">
        <f t="shared" si="198"/>
        <v>#VALUE!</v>
      </c>
      <c r="AY299" s="64" t="e">
        <f t="shared" si="198"/>
        <v>#VALUE!</v>
      </c>
      <c r="AZ299" s="64" t="e">
        <f t="shared" si="198"/>
        <v>#VALUE!</v>
      </c>
      <c r="BA299" s="64" t="e">
        <f t="shared" si="198"/>
        <v>#VALUE!</v>
      </c>
      <c r="BB299" s="64" t="e">
        <f t="shared" si="198"/>
        <v>#VALUE!</v>
      </c>
      <c r="BC299" s="64" t="e">
        <f t="shared" si="198"/>
        <v>#VALUE!</v>
      </c>
      <c r="BD299" s="64" t="e">
        <f t="shared" si="198"/>
        <v>#VALUE!</v>
      </c>
      <c r="BE299" s="64" t="e">
        <f t="shared" si="198"/>
        <v>#VALUE!</v>
      </c>
      <c r="BF299" s="45" t="e">
        <f t="shared" si="196"/>
        <v>#VALUE!</v>
      </c>
    </row>
    <row r="300" spans="15:59" ht="14.4" hidden="1" customHeight="1" x14ac:dyDescent="0.3">
      <c r="O300" s="287"/>
      <c r="P300" s="288"/>
      <c r="Q300" s="289"/>
      <c r="R300" s="279" t="s">
        <v>111</v>
      </c>
      <c r="S300" s="280"/>
      <c r="T300" s="280"/>
      <c r="U300" s="280"/>
      <c r="V300" s="280"/>
      <c r="W300" s="280"/>
      <c r="X300" s="222"/>
      <c r="Y300" s="222"/>
      <c r="Z300" s="222"/>
      <c r="AA300" s="64" t="e">
        <f t="shared" ref="AA300:BE300" si="199">COUNTIFS($F$12:$F$16,$O$280,$L$12:$L$16,"HT",AA$12:AA$33,"Leave")+COUNTIFS($F$12:$F$16,$O$280,$L$12:$L$16,"HT",AA$12:AA$33,"CL")</f>
        <v>#VALUE!</v>
      </c>
      <c r="AB300" s="64" t="e">
        <f t="shared" si="199"/>
        <v>#VALUE!</v>
      </c>
      <c r="AC300" s="64" t="e">
        <f t="shared" si="199"/>
        <v>#VALUE!</v>
      </c>
      <c r="AD300" s="64" t="e">
        <f t="shared" si="199"/>
        <v>#VALUE!</v>
      </c>
      <c r="AE300" s="64" t="e">
        <f t="shared" si="199"/>
        <v>#VALUE!</v>
      </c>
      <c r="AF300" s="64" t="e">
        <f t="shared" si="199"/>
        <v>#VALUE!</v>
      </c>
      <c r="AG300" s="64" t="e">
        <f t="shared" si="199"/>
        <v>#VALUE!</v>
      </c>
      <c r="AH300" s="64" t="e">
        <f t="shared" si="199"/>
        <v>#VALUE!</v>
      </c>
      <c r="AI300" s="64" t="e">
        <f t="shared" si="199"/>
        <v>#VALUE!</v>
      </c>
      <c r="AJ300" s="64" t="e">
        <f t="shared" si="199"/>
        <v>#VALUE!</v>
      </c>
      <c r="AK300" s="64" t="e">
        <f t="shared" si="199"/>
        <v>#VALUE!</v>
      </c>
      <c r="AL300" s="64" t="e">
        <f t="shared" si="199"/>
        <v>#VALUE!</v>
      </c>
      <c r="AM300" s="64" t="e">
        <f t="shared" si="199"/>
        <v>#VALUE!</v>
      </c>
      <c r="AN300" s="64" t="e">
        <f t="shared" si="199"/>
        <v>#VALUE!</v>
      </c>
      <c r="AO300" s="64" t="e">
        <f t="shared" si="199"/>
        <v>#VALUE!</v>
      </c>
      <c r="AP300" s="64" t="e">
        <f t="shared" si="199"/>
        <v>#VALUE!</v>
      </c>
      <c r="AQ300" s="64" t="e">
        <f t="shared" si="199"/>
        <v>#VALUE!</v>
      </c>
      <c r="AR300" s="64" t="e">
        <f t="shared" si="199"/>
        <v>#VALUE!</v>
      </c>
      <c r="AS300" s="64" t="e">
        <f t="shared" si="199"/>
        <v>#VALUE!</v>
      </c>
      <c r="AT300" s="64" t="e">
        <f t="shared" si="199"/>
        <v>#VALUE!</v>
      </c>
      <c r="AU300" s="64" t="e">
        <f t="shared" si="199"/>
        <v>#VALUE!</v>
      </c>
      <c r="AV300" s="64" t="e">
        <f t="shared" si="199"/>
        <v>#VALUE!</v>
      </c>
      <c r="AW300" s="64" t="e">
        <f t="shared" si="199"/>
        <v>#VALUE!</v>
      </c>
      <c r="AX300" s="64" t="e">
        <f t="shared" si="199"/>
        <v>#VALUE!</v>
      </c>
      <c r="AY300" s="64" t="e">
        <f t="shared" si="199"/>
        <v>#VALUE!</v>
      </c>
      <c r="AZ300" s="64" t="e">
        <f t="shared" si="199"/>
        <v>#VALUE!</v>
      </c>
      <c r="BA300" s="64" t="e">
        <f t="shared" si="199"/>
        <v>#VALUE!</v>
      </c>
      <c r="BB300" s="64" t="e">
        <f t="shared" si="199"/>
        <v>#VALUE!</v>
      </c>
      <c r="BC300" s="64" t="e">
        <f t="shared" si="199"/>
        <v>#VALUE!</v>
      </c>
      <c r="BD300" s="64" t="e">
        <f t="shared" si="199"/>
        <v>#VALUE!</v>
      </c>
      <c r="BE300" s="64" t="e">
        <f t="shared" si="199"/>
        <v>#VALUE!</v>
      </c>
      <c r="BF300" s="45" t="e">
        <f t="shared" si="196"/>
        <v>#VALUE!</v>
      </c>
    </row>
    <row r="301" spans="15:59" ht="14.4" hidden="1" customHeight="1" x14ac:dyDescent="0.3">
      <c r="O301" s="287"/>
      <c r="P301" s="288"/>
      <c r="Q301" s="289"/>
      <c r="R301" s="279" t="s">
        <v>114</v>
      </c>
      <c r="S301" s="280"/>
      <c r="T301" s="280"/>
      <c r="U301" s="280"/>
      <c r="V301" s="280"/>
      <c r="W301" s="280"/>
      <c r="X301" s="222"/>
      <c r="Y301" s="222"/>
      <c r="Z301" s="222"/>
      <c r="AA301" s="64" t="e">
        <f t="shared" ref="AA301:BE301" si="200">COUNTIFS($F$12:$F$16,$O$280,AA12:AA33,"AU")+COUNTIFS($F$12:$F$16,$O$280,AA12:AA33,"TR-AU")</f>
        <v>#VALUE!</v>
      </c>
      <c r="AB301" s="64" t="e">
        <f t="shared" si="200"/>
        <v>#VALUE!</v>
      </c>
      <c r="AC301" s="64" t="e">
        <f t="shared" si="200"/>
        <v>#VALUE!</v>
      </c>
      <c r="AD301" s="64" t="e">
        <f t="shared" si="200"/>
        <v>#VALUE!</v>
      </c>
      <c r="AE301" s="64" t="e">
        <f t="shared" si="200"/>
        <v>#VALUE!</v>
      </c>
      <c r="AF301" s="64" t="e">
        <f t="shared" si="200"/>
        <v>#VALUE!</v>
      </c>
      <c r="AG301" s="64" t="e">
        <f t="shared" si="200"/>
        <v>#VALUE!</v>
      </c>
      <c r="AH301" s="64" t="e">
        <f t="shared" si="200"/>
        <v>#VALUE!</v>
      </c>
      <c r="AI301" s="64" t="e">
        <f t="shared" si="200"/>
        <v>#VALUE!</v>
      </c>
      <c r="AJ301" s="64" t="e">
        <f t="shared" si="200"/>
        <v>#VALUE!</v>
      </c>
      <c r="AK301" s="64" t="e">
        <f t="shared" si="200"/>
        <v>#VALUE!</v>
      </c>
      <c r="AL301" s="64" t="e">
        <f t="shared" si="200"/>
        <v>#VALUE!</v>
      </c>
      <c r="AM301" s="64" t="e">
        <f t="shared" si="200"/>
        <v>#VALUE!</v>
      </c>
      <c r="AN301" s="64" t="e">
        <f t="shared" si="200"/>
        <v>#VALUE!</v>
      </c>
      <c r="AO301" s="64" t="e">
        <f t="shared" si="200"/>
        <v>#VALUE!</v>
      </c>
      <c r="AP301" s="64" t="e">
        <f t="shared" si="200"/>
        <v>#VALUE!</v>
      </c>
      <c r="AQ301" s="64" t="e">
        <f t="shared" si="200"/>
        <v>#VALUE!</v>
      </c>
      <c r="AR301" s="64" t="e">
        <f t="shared" si="200"/>
        <v>#VALUE!</v>
      </c>
      <c r="AS301" s="64" t="e">
        <f t="shared" si="200"/>
        <v>#VALUE!</v>
      </c>
      <c r="AT301" s="64" t="e">
        <f t="shared" si="200"/>
        <v>#VALUE!</v>
      </c>
      <c r="AU301" s="64" t="e">
        <f t="shared" si="200"/>
        <v>#VALUE!</v>
      </c>
      <c r="AV301" s="64" t="e">
        <f t="shared" si="200"/>
        <v>#VALUE!</v>
      </c>
      <c r="AW301" s="64" t="e">
        <f t="shared" si="200"/>
        <v>#VALUE!</v>
      </c>
      <c r="AX301" s="64" t="e">
        <f t="shared" si="200"/>
        <v>#VALUE!</v>
      </c>
      <c r="AY301" s="64" t="e">
        <f t="shared" si="200"/>
        <v>#VALUE!</v>
      </c>
      <c r="AZ301" s="64" t="e">
        <f t="shared" si="200"/>
        <v>#VALUE!</v>
      </c>
      <c r="BA301" s="64" t="e">
        <f t="shared" si="200"/>
        <v>#VALUE!</v>
      </c>
      <c r="BB301" s="64" t="e">
        <f t="shared" si="200"/>
        <v>#VALUE!</v>
      </c>
      <c r="BC301" s="64" t="e">
        <f t="shared" si="200"/>
        <v>#VALUE!</v>
      </c>
      <c r="BD301" s="64" t="e">
        <f t="shared" si="200"/>
        <v>#VALUE!</v>
      </c>
      <c r="BE301" s="64" t="e">
        <f t="shared" si="200"/>
        <v>#VALUE!</v>
      </c>
      <c r="BF301" s="45" t="e">
        <f t="shared" si="196"/>
        <v>#VALUE!</v>
      </c>
    </row>
    <row r="302" spans="15:59" ht="14.4" hidden="1" customHeight="1" x14ac:dyDescent="0.3">
      <c r="O302" s="287"/>
      <c r="P302" s="288"/>
      <c r="Q302" s="289"/>
      <c r="R302" s="279" t="s">
        <v>118</v>
      </c>
      <c r="S302" s="280"/>
      <c r="T302" s="280"/>
      <c r="U302" s="280"/>
      <c r="V302" s="280"/>
      <c r="W302" s="280"/>
      <c r="X302" s="222"/>
      <c r="Y302" s="222"/>
      <c r="Z302" s="222"/>
      <c r="AA302" s="74" t="e">
        <f t="shared" ref="AA302:BE302" si="201">AA303+(AA304/2)</f>
        <v>#VALUE!</v>
      </c>
      <c r="AB302" s="74" t="e">
        <f t="shared" si="201"/>
        <v>#VALUE!</v>
      </c>
      <c r="AC302" s="74" t="e">
        <f t="shared" si="201"/>
        <v>#VALUE!</v>
      </c>
      <c r="AD302" s="74" t="e">
        <f t="shared" si="201"/>
        <v>#VALUE!</v>
      </c>
      <c r="AE302" s="74" t="e">
        <f t="shared" si="201"/>
        <v>#VALUE!</v>
      </c>
      <c r="AF302" s="74" t="e">
        <f t="shared" si="201"/>
        <v>#VALUE!</v>
      </c>
      <c r="AG302" s="74" t="e">
        <f t="shared" si="201"/>
        <v>#VALUE!</v>
      </c>
      <c r="AH302" s="74" t="e">
        <f t="shared" si="201"/>
        <v>#VALUE!</v>
      </c>
      <c r="AI302" s="74" t="e">
        <f t="shared" si="201"/>
        <v>#VALUE!</v>
      </c>
      <c r="AJ302" s="74" t="e">
        <f t="shared" si="201"/>
        <v>#VALUE!</v>
      </c>
      <c r="AK302" s="74" t="e">
        <f t="shared" si="201"/>
        <v>#VALUE!</v>
      </c>
      <c r="AL302" s="74" t="e">
        <f t="shared" si="201"/>
        <v>#VALUE!</v>
      </c>
      <c r="AM302" s="74" t="e">
        <f t="shared" si="201"/>
        <v>#VALUE!</v>
      </c>
      <c r="AN302" s="74" t="e">
        <f t="shared" si="201"/>
        <v>#VALUE!</v>
      </c>
      <c r="AO302" s="74" t="e">
        <f t="shared" si="201"/>
        <v>#VALUE!</v>
      </c>
      <c r="AP302" s="74" t="e">
        <f t="shared" si="201"/>
        <v>#VALUE!</v>
      </c>
      <c r="AQ302" s="74" t="e">
        <f t="shared" si="201"/>
        <v>#VALUE!</v>
      </c>
      <c r="AR302" s="74" t="e">
        <f t="shared" si="201"/>
        <v>#VALUE!</v>
      </c>
      <c r="AS302" s="74" t="e">
        <f t="shared" si="201"/>
        <v>#VALUE!</v>
      </c>
      <c r="AT302" s="74" t="e">
        <f t="shared" si="201"/>
        <v>#VALUE!</v>
      </c>
      <c r="AU302" s="74" t="e">
        <f t="shared" si="201"/>
        <v>#VALUE!</v>
      </c>
      <c r="AV302" s="74" t="e">
        <f t="shared" si="201"/>
        <v>#VALUE!</v>
      </c>
      <c r="AW302" s="74" t="e">
        <f t="shared" si="201"/>
        <v>#VALUE!</v>
      </c>
      <c r="AX302" s="74" t="e">
        <f t="shared" si="201"/>
        <v>#VALUE!</v>
      </c>
      <c r="AY302" s="74" t="e">
        <f t="shared" si="201"/>
        <v>#VALUE!</v>
      </c>
      <c r="AZ302" s="74" t="e">
        <f t="shared" si="201"/>
        <v>#VALUE!</v>
      </c>
      <c r="BA302" s="74" t="e">
        <f t="shared" si="201"/>
        <v>#VALUE!</v>
      </c>
      <c r="BB302" s="74" t="e">
        <f t="shared" si="201"/>
        <v>#VALUE!</v>
      </c>
      <c r="BC302" s="74" t="e">
        <f t="shared" si="201"/>
        <v>#VALUE!</v>
      </c>
      <c r="BD302" s="74" t="e">
        <f t="shared" si="201"/>
        <v>#VALUE!</v>
      </c>
      <c r="BE302" s="74" t="e">
        <f t="shared" si="201"/>
        <v>#VALUE!</v>
      </c>
      <c r="BF302" s="75" t="e">
        <f t="shared" si="196"/>
        <v>#VALUE!</v>
      </c>
    </row>
    <row r="303" spans="15:59" ht="14.4" hidden="1" customHeight="1" x14ac:dyDescent="0.3">
      <c r="O303" s="287"/>
      <c r="P303" s="288"/>
      <c r="Q303" s="289"/>
      <c r="R303" s="279" t="s">
        <v>121</v>
      </c>
      <c r="S303" s="280"/>
      <c r="T303" s="280"/>
      <c r="U303" s="280"/>
      <c r="V303" s="280"/>
      <c r="W303" s="280"/>
      <c r="X303" s="222"/>
      <c r="Y303" s="222"/>
      <c r="Z303" s="222"/>
      <c r="AA303" s="64" t="e">
        <f t="shared" ref="AA303:BE303" si="202">COUNTIFS($F$12:$F$16,$O$280,$L$12:$L$16,"FT",AA$12:AA$33,"AU")+COUNTIFS($F$12:$F$16,$O$280,$L$12:$L$16,"FT",AA$12:AA$33,"TR-AU")</f>
        <v>#VALUE!</v>
      </c>
      <c r="AB303" s="64" t="e">
        <f t="shared" si="202"/>
        <v>#VALUE!</v>
      </c>
      <c r="AC303" s="64" t="e">
        <f t="shared" si="202"/>
        <v>#VALUE!</v>
      </c>
      <c r="AD303" s="64" t="e">
        <f t="shared" si="202"/>
        <v>#VALUE!</v>
      </c>
      <c r="AE303" s="64" t="e">
        <f t="shared" si="202"/>
        <v>#VALUE!</v>
      </c>
      <c r="AF303" s="64" t="e">
        <f t="shared" si="202"/>
        <v>#VALUE!</v>
      </c>
      <c r="AG303" s="64" t="e">
        <f t="shared" si="202"/>
        <v>#VALUE!</v>
      </c>
      <c r="AH303" s="64" t="e">
        <f t="shared" si="202"/>
        <v>#VALUE!</v>
      </c>
      <c r="AI303" s="64" t="e">
        <f t="shared" si="202"/>
        <v>#VALUE!</v>
      </c>
      <c r="AJ303" s="64" t="e">
        <f t="shared" si="202"/>
        <v>#VALUE!</v>
      </c>
      <c r="AK303" s="64" t="e">
        <f t="shared" si="202"/>
        <v>#VALUE!</v>
      </c>
      <c r="AL303" s="64" t="e">
        <f t="shared" si="202"/>
        <v>#VALUE!</v>
      </c>
      <c r="AM303" s="64" t="e">
        <f t="shared" si="202"/>
        <v>#VALUE!</v>
      </c>
      <c r="AN303" s="64" t="e">
        <f t="shared" si="202"/>
        <v>#VALUE!</v>
      </c>
      <c r="AO303" s="64" t="e">
        <f t="shared" si="202"/>
        <v>#VALUE!</v>
      </c>
      <c r="AP303" s="64" t="e">
        <f t="shared" si="202"/>
        <v>#VALUE!</v>
      </c>
      <c r="AQ303" s="64" t="e">
        <f t="shared" si="202"/>
        <v>#VALUE!</v>
      </c>
      <c r="AR303" s="64" t="e">
        <f t="shared" si="202"/>
        <v>#VALUE!</v>
      </c>
      <c r="AS303" s="64" t="e">
        <f t="shared" si="202"/>
        <v>#VALUE!</v>
      </c>
      <c r="AT303" s="64" t="e">
        <f t="shared" si="202"/>
        <v>#VALUE!</v>
      </c>
      <c r="AU303" s="64" t="e">
        <f t="shared" si="202"/>
        <v>#VALUE!</v>
      </c>
      <c r="AV303" s="64" t="e">
        <f t="shared" si="202"/>
        <v>#VALUE!</v>
      </c>
      <c r="AW303" s="64" t="e">
        <f t="shared" si="202"/>
        <v>#VALUE!</v>
      </c>
      <c r="AX303" s="64" t="e">
        <f t="shared" si="202"/>
        <v>#VALUE!</v>
      </c>
      <c r="AY303" s="64" t="e">
        <f t="shared" si="202"/>
        <v>#VALUE!</v>
      </c>
      <c r="AZ303" s="64" t="e">
        <f t="shared" si="202"/>
        <v>#VALUE!</v>
      </c>
      <c r="BA303" s="64" t="e">
        <f t="shared" si="202"/>
        <v>#VALUE!</v>
      </c>
      <c r="BB303" s="64" t="e">
        <f t="shared" si="202"/>
        <v>#VALUE!</v>
      </c>
      <c r="BC303" s="64" t="e">
        <f t="shared" si="202"/>
        <v>#VALUE!</v>
      </c>
      <c r="BD303" s="64" t="e">
        <f t="shared" si="202"/>
        <v>#VALUE!</v>
      </c>
      <c r="BE303" s="64" t="e">
        <f t="shared" si="202"/>
        <v>#VALUE!</v>
      </c>
      <c r="BF303" s="45" t="e">
        <f t="shared" si="196"/>
        <v>#VALUE!</v>
      </c>
    </row>
    <row r="304" spans="15:59" ht="14.4" hidden="1" customHeight="1" x14ac:dyDescent="0.3">
      <c r="O304" s="287"/>
      <c r="P304" s="288"/>
      <c r="Q304" s="289"/>
      <c r="R304" s="279" t="s">
        <v>125</v>
      </c>
      <c r="S304" s="280"/>
      <c r="T304" s="280"/>
      <c r="U304" s="280"/>
      <c r="V304" s="280"/>
      <c r="W304" s="280"/>
      <c r="X304" s="222"/>
      <c r="Y304" s="222"/>
      <c r="Z304" s="222"/>
      <c r="AA304" s="64" t="e">
        <f t="shared" ref="AA304:BE304" si="203">COUNTIFS($F$12:$F$16,$O$280,$L$12:$L$16,"HT",AA$12:AA$33,"AU")+COUNTIFS($F$12:$F$16,$O$280,$L$12:$L$16,"HT",AA$12:AA$33,"TR-AU")</f>
        <v>#VALUE!</v>
      </c>
      <c r="AB304" s="64" t="e">
        <f t="shared" si="203"/>
        <v>#VALUE!</v>
      </c>
      <c r="AC304" s="64" t="e">
        <f t="shared" si="203"/>
        <v>#VALUE!</v>
      </c>
      <c r="AD304" s="64" t="e">
        <f t="shared" si="203"/>
        <v>#VALUE!</v>
      </c>
      <c r="AE304" s="64" t="e">
        <f t="shared" si="203"/>
        <v>#VALUE!</v>
      </c>
      <c r="AF304" s="64" t="e">
        <f t="shared" si="203"/>
        <v>#VALUE!</v>
      </c>
      <c r="AG304" s="64" t="e">
        <f t="shared" si="203"/>
        <v>#VALUE!</v>
      </c>
      <c r="AH304" s="64" t="e">
        <f t="shared" si="203"/>
        <v>#VALUE!</v>
      </c>
      <c r="AI304" s="64" t="e">
        <f t="shared" si="203"/>
        <v>#VALUE!</v>
      </c>
      <c r="AJ304" s="64" t="e">
        <f t="shared" si="203"/>
        <v>#VALUE!</v>
      </c>
      <c r="AK304" s="64" t="e">
        <f t="shared" si="203"/>
        <v>#VALUE!</v>
      </c>
      <c r="AL304" s="64" t="e">
        <f t="shared" si="203"/>
        <v>#VALUE!</v>
      </c>
      <c r="AM304" s="64" t="e">
        <f t="shared" si="203"/>
        <v>#VALUE!</v>
      </c>
      <c r="AN304" s="64" t="e">
        <f t="shared" si="203"/>
        <v>#VALUE!</v>
      </c>
      <c r="AO304" s="64" t="e">
        <f t="shared" si="203"/>
        <v>#VALUE!</v>
      </c>
      <c r="AP304" s="64" t="e">
        <f t="shared" si="203"/>
        <v>#VALUE!</v>
      </c>
      <c r="AQ304" s="64" t="e">
        <f t="shared" si="203"/>
        <v>#VALUE!</v>
      </c>
      <c r="AR304" s="64" t="e">
        <f t="shared" si="203"/>
        <v>#VALUE!</v>
      </c>
      <c r="AS304" s="64" t="e">
        <f t="shared" si="203"/>
        <v>#VALUE!</v>
      </c>
      <c r="AT304" s="64" t="e">
        <f t="shared" si="203"/>
        <v>#VALUE!</v>
      </c>
      <c r="AU304" s="64" t="e">
        <f t="shared" si="203"/>
        <v>#VALUE!</v>
      </c>
      <c r="AV304" s="64" t="e">
        <f t="shared" si="203"/>
        <v>#VALUE!</v>
      </c>
      <c r="AW304" s="64" t="e">
        <f t="shared" si="203"/>
        <v>#VALUE!</v>
      </c>
      <c r="AX304" s="64" t="e">
        <f t="shared" si="203"/>
        <v>#VALUE!</v>
      </c>
      <c r="AY304" s="64" t="e">
        <f t="shared" si="203"/>
        <v>#VALUE!</v>
      </c>
      <c r="AZ304" s="64" t="e">
        <f t="shared" si="203"/>
        <v>#VALUE!</v>
      </c>
      <c r="BA304" s="64" t="e">
        <f t="shared" si="203"/>
        <v>#VALUE!</v>
      </c>
      <c r="BB304" s="64" t="e">
        <f t="shared" si="203"/>
        <v>#VALUE!</v>
      </c>
      <c r="BC304" s="64" t="e">
        <f t="shared" si="203"/>
        <v>#VALUE!</v>
      </c>
      <c r="BD304" s="64" t="e">
        <f t="shared" si="203"/>
        <v>#VALUE!</v>
      </c>
      <c r="BE304" s="64" t="e">
        <f t="shared" si="203"/>
        <v>#VALUE!</v>
      </c>
      <c r="BF304" s="45" t="e">
        <f t="shared" si="196"/>
        <v>#VALUE!</v>
      </c>
    </row>
    <row r="305" spans="15:59" ht="14.4" hidden="1" customHeight="1" x14ac:dyDescent="0.3">
      <c r="O305" s="287"/>
      <c r="P305" s="288"/>
      <c r="Q305" s="289"/>
      <c r="R305" s="279" t="s">
        <v>128</v>
      </c>
      <c r="S305" s="280"/>
      <c r="T305" s="280"/>
      <c r="U305" s="280"/>
      <c r="V305" s="280"/>
      <c r="W305" s="280"/>
      <c r="X305" s="222"/>
      <c r="Y305" s="222"/>
      <c r="Z305" s="222"/>
      <c r="AA305" s="64" t="e">
        <f t="shared" ref="AA305:BE305" si="204">COUNTIFS($F$12:$F$16,$O$280,AA12:AA33,"A")+COUNTIFS($F$12:$F$16,$O$280,AA12:AA33,"SL")</f>
        <v>#VALUE!</v>
      </c>
      <c r="AB305" s="64" t="e">
        <f t="shared" si="204"/>
        <v>#VALUE!</v>
      </c>
      <c r="AC305" s="64" t="e">
        <f t="shared" si="204"/>
        <v>#VALUE!</v>
      </c>
      <c r="AD305" s="64" t="e">
        <f t="shared" si="204"/>
        <v>#VALUE!</v>
      </c>
      <c r="AE305" s="64" t="e">
        <f t="shared" si="204"/>
        <v>#VALUE!</v>
      </c>
      <c r="AF305" s="64" t="e">
        <f t="shared" si="204"/>
        <v>#VALUE!</v>
      </c>
      <c r="AG305" s="64" t="e">
        <f t="shared" si="204"/>
        <v>#VALUE!</v>
      </c>
      <c r="AH305" s="64" t="e">
        <f t="shared" si="204"/>
        <v>#VALUE!</v>
      </c>
      <c r="AI305" s="64" t="e">
        <f t="shared" si="204"/>
        <v>#VALUE!</v>
      </c>
      <c r="AJ305" s="64" t="e">
        <f t="shared" si="204"/>
        <v>#VALUE!</v>
      </c>
      <c r="AK305" s="64" t="e">
        <f t="shared" si="204"/>
        <v>#VALUE!</v>
      </c>
      <c r="AL305" s="64" t="e">
        <f t="shared" si="204"/>
        <v>#VALUE!</v>
      </c>
      <c r="AM305" s="64" t="e">
        <f t="shared" si="204"/>
        <v>#VALUE!</v>
      </c>
      <c r="AN305" s="64" t="e">
        <f t="shared" si="204"/>
        <v>#VALUE!</v>
      </c>
      <c r="AO305" s="64" t="e">
        <f t="shared" si="204"/>
        <v>#VALUE!</v>
      </c>
      <c r="AP305" s="64" t="e">
        <f t="shared" si="204"/>
        <v>#VALUE!</v>
      </c>
      <c r="AQ305" s="64" t="e">
        <f t="shared" si="204"/>
        <v>#VALUE!</v>
      </c>
      <c r="AR305" s="64" t="e">
        <f t="shared" si="204"/>
        <v>#VALUE!</v>
      </c>
      <c r="AS305" s="64" t="e">
        <f t="shared" si="204"/>
        <v>#VALUE!</v>
      </c>
      <c r="AT305" s="64" t="e">
        <f t="shared" si="204"/>
        <v>#VALUE!</v>
      </c>
      <c r="AU305" s="64" t="e">
        <f t="shared" si="204"/>
        <v>#VALUE!</v>
      </c>
      <c r="AV305" s="64" t="e">
        <f t="shared" si="204"/>
        <v>#VALUE!</v>
      </c>
      <c r="AW305" s="64" t="e">
        <f t="shared" si="204"/>
        <v>#VALUE!</v>
      </c>
      <c r="AX305" s="64" t="e">
        <f t="shared" si="204"/>
        <v>#VALUE!</v>
      </c>
      <c r="AY305" s="64" t="e">
        <f t="shared" si="204"/>
        <v>#VALUE!</v>
      </c>
      <c r="AZ305" s="64" t="e">
        <f t="shared" si="204"/>
        <v>#VALUE!</v>
      </c>
      <c r="BA305" s="64" t="e">
        <f t="shared" si="204"/>
        <v>#VALUE!</v>
      </c>
      <c r="BB305" s="64" t="e">
        <f t="shared" si="204"/>
        <v>#VALUE!</v>
      </c>
      <c r="BC305" s="64" t="e">
        <f t="shared" si="204"/>
        <v>#VALUE!</v>
      </c>
      <c r="BD305" s="64" t="e">
        <f t="shared" si="204"/>
        <v>#VALUE!</v>
      </c>
      <c r="BE305" s="64" t="e">
        <f t="shared" si="204"/>
        <v>#VALUE!</v>
      </c>
      <c r="BF305" s="45" t="e">
        <f t="shared" si="196"/>
        <v>#VALUE!</v>
      </c>
      <c r="BG305" s="78" t="e">
        <f>(BF305+BF309)-SUMIFS($R$12:$R$121,$F$12:$F$121,$O$280)</f>
        <v>#VALUE!</v>
      </c>
    </row>
    <row r="306" spans="15:59" ht="14.4" hidden="1" customHeight="1" x14ac:dyDescent="0.3">
      <c r="O306" s="287"/>
      <c r="P306" s="288"/>
      <c r="Q306" s="289"/>
      <c r="R306" s="279" t="s">
        <v>131</v>
      </c>
      <c r="S306" s="280"/>
      <c r="T306" s="280"/>
      <c r="U306" s="280"/>
      <c r="V306" s="280"/>
      <c r="W306" s="280"/>
      <c r="X306" s="222"/>
      <c r="Y306" s="222"/>
      <c r="Z306" s="222"/>
      <c r="AA306" s="74" t="e">
        <f t="shared" ref="AA306:BE306" si="205">AA307+(AA308/2)</f>
        <v>#VALUE!</v>
      </c>
      <c r="AB306" s="74" t="e">
        <f t="shared" si="205"/>
        <v>#VALUE!</v>
      </c>
      <c r="AC306" s="74" t="e">
        <f t="shared" si="205"/>
        <v>#VALUE!</v>
      </c>
      <c r="AD306" s="74" t="e">
        <f t="shared" si="205"/>
        <v>#VALUE!</v>
      </c>
      <c r="AE306" s="74" t="e">
        <f t="shared" si="205"/>
        <v>#VALUE!</v>
      </c>
      <c r="AF306" s="74" t="e">
        <f t="shared" si="205"/>
        <v>#VALUE!</v>
      </c>
      <c r="AG306" s="74" t="e">
        <f t="shared" si="205"/>
        <v>#VALUE!</v>
      </c>
      <c r="AH306" s="74" t="e">
        <f t="shared" si="205"/>
        <v>#VALUE!</v>
      </c>
      <c r="AI306" s="74" t="e">
        <f t="shared" si="205"/>
        <v>#VALUE!</v>
      </c>
      <c r="AJ306" s="74" t="e">
        <f t="shared" si="205"/>
        <v>#VALUE!</v>
      </c>
      <c r="AK306" s="74" t="e">
        <f t="shared" si="205"/>
        <v>#VALUE!</v>
      </c>
      <c r="AL306" s="74" t="e">
        <f t="shared" si="205"/>
        <v>#VALUE!</v>
      </c>
      <c r="AM306" s="74" t="e">
        <f t="shared" si="205"/>
        <v>#VALUE!</v>
      </c>
      <c r="AN306" s="74" t="e">
        <f t="shared" si="205"/>
        <v>#VALUE!</v>
      </c>
      <c r="AO306" s="74" t="e">
        <f t="shared" si="205"/>
        <v>#VALUE!</v>
      </c>
      <c r="AP306" s="74" t="e">
        <f t="shared" si="205"/>
        <v>#VALUE!</v>
      </c>
      <c r="AQ306" s="74" t="e">
        <f t="shared" si="205"/>
        <v>#VALUE!</v>
      </c>
      <c r="AR306" s="74" t="e">
        <f t="shared" si="205"/>
        <v>#VALUE!</v>
      </c>
      <c r="AS306" s="74" t="e">
        <f t="shared" si="205"/>
        <v>#VALUE!</v>
      </c>
      <c r="AT306" s="74" t="e">
        <f t="shared" si="205"/>
        <v>#VALUE!</v>
      </c>
      <c r="AU306" s="74" t="e">
        <f t="shared" si="205"/>
        <v>#VALUE!</v>
      </c>
      <c r="AV306" s="74" t="e">
        <f t="shared" si="205"/>
        <v>#VALUE!</v>
      </c>
      <c r="AW306" s="74" t="e">
        <f t="shared" si="205"/>
        <v>#VALUE!</v>
      </c>
      <c r="AX306" s="74" t="e">
        <f t="shared" si="205"/>
        <v>#VALUE!</v>
      </c>
      <c r="AY306" s="74" t="e">
        <f t="shared" si="205"/>
        <v>#VALUE!</v>
      </c>
      <c r="AZ306" s="74" t="e">
        <f t="shared" si="205"/>
        <v>#VALUE!</v>
      </c>
      <c r="BA306" s="74" t="e">
        <f t="shared" si="205"/>
        <v>#VALUE!</v>
      </c>
      <c r="BB306" s="74" t="e">
        <f t="shared" si="205"/>
        <v>#VALUE!</v>
      </c>
      <c r="BC306" s="74" t="e">
        <f t="shared" si="205"/>
        <v>#VALUE!</v>
      </c>
      <c r="BD306" s="74" t="e">
        <f t="shared" si="205"/>
        <v>#VALUE!</v>
      </c>
      <c r="BE306" s="74" t="e">
        <f t="shared" si="205"/>
        <v>#VALUE!</v>
      </c>
      <c r="BF306" s="75" t="e">
        <f t="shared" si="196"/>
        <v>#VALUE!</v>
      </c>
    </row>
    <row r="307" spans="15:59" ht="14.4" hidden="1" customHeight="1" x14ac:dyDescent="0.3">
      <c r="O307" s="287"/>
      <c r="P307" s="288"/>
      <c r="Q307" s="289"/>
      <c r="R307" s="279" t="s">
        <v>122</v>
      </c>
      <c r="S307" s="280"/>
      <c r="T307" s="280"/>
      <c r="U307" s="280"/>
      <c r="V307" s="280"/>
      <c r="W307" s="280"/>
      <c r="X307" s="222"/>
      <c r="Y307" s="222"/>
      <c r="Z307" s="222"/>
      <c r="AA307" s="64" t="e">
        <f t="shared" ref="AA307:BE307" si="206">COUNTIFS($F$12:$F$16,$O$280,$L$12:$L$16,"FT",AA$12:AA$33,"A")+COUNTIFS($F$12:$F$16,$O$280,$L$12:$L$16,"FT",AA$12:AA$33,"SL")</f>
        <v>#VALUE!</v>
      </c>
      <c r="AB307" s="64" t="e">
        <f t="shared" si="206"/>
        <v>#VALUE!</v>
      </c>
      <c r="AC307" s="64" t="e">
        <f t="shared" si="206"/>
        <v>#VALUE!</v>
      </c>
      <c r="AD307" s="64" t="e">
        <f t="shared" si="206"/>
        <v>#VALUE!</v>
      </c>
      <c r="AE307" s="64" t="e">
        <f t="shared" si="206"/>
        <v>#VALUE!</v>
      </c>
      <c r="AF307" s="64" t="e">
        <f t="shared" si="206"/>
        <v>#VALUE!</v>
      </c>
      <c r="AG307" s="64" t="e">
        <f t="shared" si="206"/>
        <v>#VALUE!</v>
      </c>
      <c r="AH307" s="64" t="e">
        <f t="shared" si="206"/>
        <v>#VALUE!</v>
      </c>
      <c r="AI307" s="64" t="e">
        <f t="shared" si="206"/>
        <v>#VALUE!</v>
      </c>
      <c r="AJ307" s="64" t="e">
        <f t="shared" si="206"/>
        <v>#VALUE!</v>
      </c>
      <c r="AK307" s="64" t="e">
        <f t="shared" si="206"/>
        <v>#VALUE!</v>
      </c>
      <c r="AL307" s="64" t="e">
        <f t="shared" si="206"/>
        <v>#VALUE!</v>
      </c>
      <c r="AM307" s="64" t="e">
        <f t="shared" si="206"/>
        <v>#VALUE!</v>
      </c>
      <c r="AN307" s="64" t="e">
        <f t="shared" si="206"/>
        <v>#VALUE!</v>
      </c>
      <c r="AO307" s="64" t="e">
        <f t="shared" si="206"/>
        <v>#VALUE!</v>
      </c>
      <c r="AP307" s="64" t="e">
        <f t="shared" si="206"/>
        <v>#VALUE!</v>
      </c>
      <c r="AQ307" s="64" t="e">
        <f t="shared" si="206"/>
        <v>#VALUE!</v>
      </c>
      <c r="AR307" s="64" t="e">
        <f t="shared" si="206"/>
        <v>#VALUE!</v>
      </c>
      <c r="AS307" s="64" t="e">
        <f t="shared" si="206"/>
        <v>#VALUE!</v>
      </c>
      <c r="AT307" s="64" t="e">
        <f t="shared" si="206"/>
        <v>#VALUE!</v>
      </c>
      <c r="AU307" s="64" t="e">
        <f t="shared" si="206"/>
        <v>#VALUE!</v>
      </c>
      <c r="AV307" s="64" t="e">
        <f t="shared" si="206"/>
        <v>#VALUE!</v>
      </c>
      <c r="AW307" s="64" t="e">
        <f t="shared" si="206"/>
        <v>#VALUE!</v>
      </c>
      <c r="AX307" s="64" t="e">
        <f t="shared" si="206"/>
        <v>#VALUE!</v>
      </c>
      <c r="AY307" s="64" t="e">
        <f t="shared" si="206"/>
        <v>#VALUE!</v>
      </c>
      <c r="AZ307" s="64" t="e">
        <f t="shared" si="206"/>
        <v>#VALUE!</v>
      </c>
      <c r="BA307" s="64" t="e">
        <f t="shared" si="206"/>
        <v>#VALUE!</v>
      </c>
      <c r="BB307" s="64" t="e">
        <f t="shared" si="206"/>
        <v>#VALUE!</v>
      </c>
      <c r="BC307" s="64" t="e">
        <f t="shared" si="206"/>
        <v>#VALUE!</v>
      </c>
      <c r="BD307" s="64" t="e">
        <f t="shared" si="206"/>
        <v>#VALUE!</v>
      </c>
      <c r="BE307" s="64" t="e">
        <f t="shared" si="206"/>
        <v>#VALUE!</v>
      </c>
      <c r="BF307" s="45" t="e">
        <f t="shared" si="196"/>
        <v>#VALUE!</v>
      </c>
    </row>
    <row r="308" spans="15:59" ht="14.4" hidden="1" customHeight="1" x14ac:dyDescent="0.3">
      <c r="O308" s="287"/>
      <c r="P308" s="288"/>
      <c r="Q308" s="289"/>
      <c r="R308" s="279" t="s">
        <v>137</v>
      </c>
      <c r="S308" s="280"/>
      <c r="T308" s="280"/>
      <c r="U308" s="280"/>
      <c r="V308" s="280"/>
      <c r="W308" s="280"/>
      <c r="X308" s="222"/>
      <c r="Y308" s="222"/>
      <c r="Z308" s="222"/>
      <c r="AA308" s="64" t="e">
        <f t="shared" ref="AA308:BE308" si="207">COUNTIFS($F$12:$F$16,$O$280,$L$12:$L$16,"HT",AA$12:AA$33,"A")+COUNTIFS($F$12:$F$16,$O$280,$L$12:$L$16,"HT",AA$12:AA$33,"SL")</f>
        <v>#VALUE!</v>
      </c>
      <c r="AB308" s="64" t="e">
        <f t="shared" si="207"/>
        <v>#VALUE!</v>
      </c>
      <c r="AC308" s="64" t="e">
        <f t="shared" si="207"/>
        <v>#VALUE!</v>
      </c>
      <c r="AD308" s="64" t="e">
        <f t="shared" si="207"/>
        <v>#VALUE!</v>
      </c>
      <c r="AE308" s="64" t="e">
        <f t="shared" si="207"/>
        <v>#VALUE!</v>
      </c>
      <c r="AF308" s="64" t="e">
        <f t="shared" si="207"/>
        <v>#VALUE!</v>
      </c>
      <c r="AG308" s="64" t="e">
        <f t="shared" si="207"/>
        <v>#VALUE!</v>
      </c>
      <c r="AH308" s="64" t="e">
        <f t="shared" si="207"/>
        <v>#VALUE!</v>
      </c>
      <c r="AI308" s="64" t="e">
        <f t="shared" si="207"/>
        <v>#VALUE!</v>
      </c>
      <c r="AJ308" s="64" t="e">
        <f t="shared" si="207"/>
        <v>#VALUE!</v>
      </c>
      <c r="AK308" s="64" t="e">
        <f t="shared" si="207"/>
        <v>#VALUE!</v>
      </c>
      <c r="AL308" s="64" t="e">
        <f t="shared" si="207"/>
        <v>#VALUE!</v>
      </c>
      <c r="AM308" s="64" t="e">
        <f t="shared" si="207"/>
        <v>#VALUE!</v>
      </c>
      <c r="AN308" s="64" t="e">
        <f t="shared" si="207"/>
        <v>#VALUE!</v>
      </c>
      <c r="AO308" s="64" t="e">
        <f t="shared" si="207"/>
        <v>#VALUE!</v>
      </c>
      <c r="AP308" s="64" t="e">
        <f t="shared" si="207"/>
        <v>#VALUE!</v>
      </c>
      <c r="AQ308" s="64" t="e">
        <f t="shared" si="207"/>
        <v>#VALUE!</v>
      </c>
      <c r="AR308" s="64" t="e">
        <f t="shared" si="207"/>
        <v>#VALUE!</v>
      </c>
      <c r="AS308" s="64" t="e">
        <f t="shared" si="207"/>
        <v>#VALUE!</v>
      </c>
      <c r="AT308" s="64" t="e">
        <f t="shared" si="207"/>
        <v>#VALUE!</v>
      </c>
      <c r="AU308" s="64" t="e">
        <f t="shared" si="207"/>
        <v>#VALUE!</v>
      </c>
      <c r="AV308" s="64" t="e">
        <f t="shared" si="207"/>
        <v>#VALUE!</v>
      </c>
      <c r="AW308" s="64" t="e">
        <f t="shared" si="207"/>
        <v>#VALUE!</v>
      </c>
      <c r="AX308" s="64" t="e">
        <f t="shared" si="207"/>
        <v>#VALUE!</v>
      </c>
      <c r="AY308" s="64" t="e">
        <f t="shared" si="207"/>
        <v>#VALUE!</v>
      </c>
      <c r="AZ308" s="64" t="e">
        <f t="shared" si="207"/>
        <v>#VALUE!</v>
      </c>
      <c r="BA308" s="64" t="e">
        <f t="shared" si="207"/>
        <v>#VALUE!</v>
      </c>
      <c r="BB308" s="64" t="e">
        <f t="shared" si="207"/>
        <v>#VALUE!</v>
      </c>
      <c r="BC308" s="64" t="e">
        <f t="shared" si="207"/>
        <v>#VALUE!</v>
      </c>
      <c r="BD308" s="64" t="e">
        <f t="shared" si="207"/>
        <v>#VALUE!</v>
      </c>
      <c r="BE308" s="64" t="e">
        <f t="shared" si="207"/>
        <v>#VALUE!</v>
      </c>
      <c r="BF308" s="45" t="e">
        <f t="shared" si="196"/>
        <v>#VALUE!</v>
      </c>
    </row>
    <row r="309" spans="15:59" ht="14.4" hidden="1" customHeight="1" x14ac:dyDescent="0.3">
      <c r="O309" s="287"/>
      <c r="P309" s="288"/>
      <c r="Q309" s="289"/>
      <c r="R309" s="279" t="s">
        <v>140</v>
      </c>
      <c r="S309" s="280"/>
      <c r="T309" s="280"/>
      <c r="U309" s="280"/>
      <c r="V309" s="280"/>
      <c r="W309" s="280"/>
      <c r="X309" s="222"/>
      <c r="Y309" s="222"/>
      <c r="Z309" s="222"/>
      <c r="AA309" s="64" t="e">
        <f t="shared" ref="AA309:BE309" si="208">COUNTIFS($F$12:$F$16,$O$280,AA$12:AA$33,"U")+COUNTIFS($F$12:$F$16,$O$280,AA$12:AA$33,"UC")+COUNTIFS($F$12:$F$16,$O$280,AA$12:AA$33,"NCNS")+COUNTIFS($F$12:$F$16,$O$280,AA$12:AA$33,"TR-U")+COUNTIFS($F$12:$F$16,$O$280,AA$12:AA$33,"TR-UC")+COUNTIFS($F$12:$F$16,$O$280,AA$12:AA$33,"TR-NCNS")</f>
        <v>#VALUE!</v>
      </c>
      <c r="AB309" s="64" t="e">
        <f t="shared" si="208"/>
        <v>#VALUE!</v>
      </c>
      <c r="AC309" s="64" t="e">
        <f t="shared" si="208"/>
        <v>#VALUE!</v>
      </c>
      <c r="AD309" s="64" t="e">
        <f t="shared" si="208"/>
        <v>#VALUE!</v>
      </c>
      <c r="AE309" s="64" t="e">
        <f t="shared" si="208"/>
        <v>#VALUE!</v>
      </c>
      <c r="AF309" s="64" t="e">
        <f t="shared" si="208"/>
        <v>#VALUE!</v>
      </c>
      <c r="AG309" s="64" t="e">
        <f t="shared" si="208"/>
        <v>#VALUE!</v>
      </c>
      <c r="AH309" s="64" t="e">
        <f t="shared" si="208"/>
        <v>#VALUE!</v>
      </c>
      <c r="AI309" s="64" t="e">
        <f t="shared" si="208"/>
        <v>#VALUE!</v>
      </c>
      <c r="AJ309" s="64" t="e">
        <f t="shared" si="208"/>
        <v>#VALUE!</v>
      </c>
      <c r="AK309" s="64" t="e">
        <f t="shared" si="208"/>
        <v>#VALUE!</v>
      </c>
      <c r="AL309" s="64" t="e">
        <f t="shared" si="208"/>
        <v>#VALUE!</v>
      </c>
      <c r="AM309" s="64" t="e">
        <f t="shared" si="208"/>
        <v>#VALUE!</v>
      </c>
      <c r="AN309" s="64" t="e">
        <f t="shared" si="208"/>
        <v>#VALUE!</v>
      </c>
      <c r="AO309" s="64" t="e">
        <f t="shared" si="208"/>
        <v>#VALUE!</v>
      </c>
      <c r="AP309" s="64" t="e">
        <f t="shared" si="208"/>
        <v>#VALUE!</v>
      </c>
      <c r="AQ309" s="64" t="e">
        <f t="shared" si="208"/>
        <v>#VALUE!</v>
      </c>
      <c r="AR309" s="64" t="e">
        <f t="shared" si="208"/>
        <v>#VALUE!</v>
      </c>
      <c r="AS309" s="64" t="e">
        <f t="shared" si="208"/>
        <v>#VALUE!</v>
      </c>
      <c r="AT309" s="64" t="e">
        <f t="shared" si="208"/>
        <v>#VALUE!</v>
      </c>
      <c r="AU309" s="64" t="e">
        <f t="shared" si="208"/>
        <v>#VALUE!</v>
      </c>
      <c r="AV309" s="64" t="e">
        <f t="shared" si="208"/>
        <v>#VALUE!</v>
      </c>
      <c r="AW309" s="64" t="e">
        <f t="shared" si="208"/>
        <v>#VALUE!</v>
      </c>
      <c r="AX309" s="64" t="e">
        <f t="shared" si="208"/>
        <v>#VALUE!</v>
      </c>
      <c r="AY309" s="64" t="e">
        <f t="shared" si="208"/>
        <v>#VALUE!</v>
      </c>
      <c r="AZ309" s="64" t="e">
        <f t="shared" si="208"/>
        <v>#VALUE!</v>
      </c>
      <c r="BA309" s="64" t="e">
        <f t="shared" si="208"/>
        <v>#VALUE!</v>
      </c>
      <c r="BB309" s="64" t="e">
        <f t="shared" si="208"/>
        <v>#VALUE!</v>
      </c>
      <c r="BC309" s="64" t="e">
        <f t="shared" si="208"/>
        <v>#VALUE!</v>
      </c>
      <c r="BD309" s="64" t="e">
        <f t="shared" si="208"/>
        <v>#VALUE!</v>
      </c>
      <c r="BE309" s="64" t="e">
        <f t="shared" si="208"/>
        <v>#VALUE!</v>
      </c>
      <c r="BF309" s="45" t="e">
        <f t="shared" si="196"/>
        <v>#VALUE!</v>
      </c>
    </row>
    <row r="310" spans="15:59" ht="14.4" hidden="1" customHeight="1" x14ac:dyDescent="0.3">
      <c r="O310" s="287"/>
      <c r="P310" s="288"/>
      <c r="Q310" s="289"/>
      <c r="R310" s="279" t="s">
        <v>143</v>
      </c>
      <c r="S310" s="280"/>
      <c r="T310" s="280"/>
      <c r="U310" s="280"/>
      <c r="V310" s="280"/>
      <c r="W310" s="280"/>
      <c r="X310" s="222"/>
      <c r="Y310" s="222"/>
      <c r="Z310" s="222"/>
      <c r="AA310" s="74" t="e">
        <f t="shared" ref="AA310:BE310" si="209">AA311+(AA312/2)</f>
        <v>#VALUE!</v>
      </c>
      <c r="AB310" s="74" t="e">
        <f t="shared" si="209"/>
        <v>#VALUE!</v>
      </c>
      <c r="AC310" s="74" t="e">
        <f t="shared" si="209"/>
        <v>#VALUE!</v>
      </c>
      <c r="AD310" s="74" t="e">
        <f t="shared" si="209"/>
        <v>#VALUE!</v>
      </c>
      <c r="AE310" s="74" t="e">
        <f t="shared" si="209"/>
        <v>#VALUE!</v>
      </c>
      <c r="AF310" s="74" t="e">
        <f t="shared" si="209"/>
        <v>#VALUE!</v>
      </c>
      <c r="AG310" s="74" t="e">
        <f t="shared" si="209"/>
        <v>#VALUE!</v>
      </c>
      <c r="AH310" s="74" t="e">
        <f t="shared" si="209"/>
        <v>#VALUE!</v>
      </c>
      <c r="AI310" s="74" t="e">
        <f t="shared" si="209"/>
        <v>#VALUE!</v>
      </c>
      <c r="AJ310" s="74" t="e">
        <f t="shared" si="209"/>
        <v>#VALUE!</v>
      </c>
      <c r="AK310" s="74" t="e">
        <f t="shared" si="209"/>
        <v>#VALUE!</v>
      </c>
      <c r="AL310" s="74" t="e">
        <f t="shared" si="209"/>
        <v>#VALUE!</v>
      </c>
      <c r="AM310" s="74" t="e">
        <f t="shared" si="209"/>
        <v>#VALUE!</v>
      </c>
      <c r="AN310" s="74" t="e">
        <f t="shared" si="209"/>
        <v>#VALUE!</v>
      </c>
      <c r="AO310" s="74" t="e">
        <f t="shared" si="209"/>
        <v>#VALUE!</v>
      </c>
      <c r="AP310" s="74" t="e">
        <f t="shared" si="209"/>
        <v>#VALUE!</v>
      </c>
      <c r="AQ310" s="74" t="e">
        <f t="shared" si="209"/>
        <v>#VALUE!</v>
      </c>
      <c r="AR310" s="74" t="e">
        <f t="shared" si="209"/>
        <v>#VALUE!</v>
      </c>
      <c r="AS310" s="74" t="e">
        <f t="shared" si="209"/>
        <v>#VALUE!</v>
      </c>
      <c r="AT310" s="74" t="e">
        <f t="shared" si="209"/>
        <v>#VALUE!</v>
      </c>
      <c r="AU310" s="74" t="e">
        <f t="shared" si="209"/>
        <v>#VALUE!</v>
      </c>
      <c r="AV310" s="74" t="e">
        <f t="shared" si="209"/>
        <v>#VALUE!</v>
      </c>
      <c r="AW310" s="74" t="e">
        <f t="shared" si="209"/>
        <v>#VALUE!</v>
      </c>
      <c r="AX310" s="74" t="e">
        <f t="shared" si="209"/>
        <v>#VALUE!</v>
      </c>
      <c r="AY310" s="74" t="e">
        <f t="shared" si="209"/>
        <v>#VALUE!</v>
      </c>
      <c r="AZ310" s="74" t="e">
        <f t="shared" si="209"/>
        <v>#VALUE!</v>
      </c>
      <c r="BA310" s="74" t="e">
        <f t="shared" si="209"/>
        <v>#VALUE!</v>
      </c>
      <c r="BB310" s="74" t="e">
        <f t="shared" si="209"/>
        <v>#VALUE!</v>
      </c>
      <c r="BC310" s="74" t="e">
        <f t="shared" si="209"/>
        <v>#VALUE!</v>
      </c>
      <c r="BD310" s="74" t="e">
        <f t="shared" si="209"/>
        <v>#VALUE!</v>
      </c>
      <c r="BE310" s="74" t="e">
        <f t="shared" si="209"/>
        <v>#VALUE!</v>
      </c>
      <c r="BF310" s="75" t="e">
        <f t="shared" si="196"/>
        <v>#VALUE!</v>
      </c>
    </row>
    <row r="311" spans="15:59" ht="14.4" hidden="1" customHeight="1" x14ac:dyDescent="0.3">
      <c r="O311" s="287"/>
      <c r="P311" s="288"/>
      <c r="Q311" s="289"/>
      <c r="R311" s="279" t="s">
        <v>146</v>
      </c>
      <c r="S311" s="280"/>
      <c r="T311" s="280"/>
      <c r="U311" s="280"/>
      <c r="V311" s="280"/>
      <c r="W311" s="280"/>
      <c r="X311" s="222"/>
      <c r="Y311" s="222"/>
      <c r="Z311" s="222"/>
      <c r="AA311" s="64" t="e">
        <f t="shared" ref="AA311:BE311" si="210">COUNTIFS($F$12:$F$16,$O$280,$L$12:$L$16,"FT",AA$12:AA$33,"U")+COUNTIFS($F$12:$F$16,$O$280,$L$12:$L$16,"FT",AA$12:AA$33,"UC")+COUNTIFS($F$12:$F$16,$O$280,$L$12:$L$16,"FT",AA$12:AA$33,"NCNS")+COUNTIFS($F$12:$F$16,$O$280,$L$12:$L$16,"FT",AA$12:AA$33,"TR-U")+COUNTIFS($F$12:$F$16,$O$280,$L$12:$L$16,"FT",AA$12:AA$33,"TR-UC")+COUNTIFS($F$12:$F$16,$O$280,$L$12:$L$16,"FT",AA$12:AA$33,"TR-NCNS")</f>
        <v>#VALUE!</v>
      </c>
      <c r="AB311" s="64" t="e">
        <f t="shared" si="210"/>
        <v>#VALUE!</v>
      </c>
      <c r="AC311" s="64" t="e">
        <f t="shared" si="210"/>
        <v>#VALUE!</v>
      </c>
      <c r="AD311" s="64" t="e">
        <f t="shared" si="210"/>
        <v>#VALUE!</v>
      </c>
      <c r="AE311" s="64" t="e">
        <f t="shared" si="210"/>
        <v>#VALUE!</v>
      </c>
      <c r="AF311" s="64" t="e">
        <f t="shared" si="210"/>
        <v>#VALUE!</v>
      </c>
      <c r="AG311" s="64" t="e">
        <f t="shared" si="210"/>
        <v>#VALUE!</v>
      </c>
      <c r="AH311" s="64" t="e">
        <f t="shared" si="210"/>
        <v>#VALUE!</v>
      </c>
      <c r="AI311" s="64" t="e">
        <f t="shared" si="210"/>
        <v>#VALUE!</v>
      </c>
      <c r="AJ311" s="64" t="e">
        <f t="shared" si="210"/>
        <v>#VALUE!</v>
      </c>
      <c r="AK311" s="64" t="e">
        <f t="shared" si="210"/>
        <v>#VALUE!</v>
      </c>
      <c r="AL311" s="64" t="e">
        <f t="shared" si="210"/>
        <v>#VALUE!</v>
      </c>
      <c r="AM311" s="64" t="e">
        <f t="shared" si="210"/>
        <v>#VALUE!</v>
      </c>
      <c r="AN311" s="64" t="e">
        <f t="shared" si="210"/>
        <v>#VALUE!</v>
      </c>
      <c r="AO311" s="64" t="e">
        <f t="shared" si="210"/>
        <v>#VALUE!</v>
      </c>
      <c r="AP311" s="64" t="e">
        <f t="shared" si="210"/>
        <v>#VALUE!</v>
      </c>
      <c r="AQ311" s="64" t="e">
        <f t="shared" si="210"/>
        <v>#VALUE!</v>
      </c>
      <c r="AR311" s="64" t="e">
        <f t="shared" si="210"/>
        <v>#VALUE!</v>
      </c>
      <c r="AS311" s="64" t="e">
        <f t="shared" si="210"/>
        <v>#VALUE!</v>
      </c>
      <c r="AT311" s="64" t="e">
        <f t="shared" si="210"/>
        <v>#VALUE!</v>
      </c>
      <c r="AU311" s="64" t="e">
        <f t="shared" si="210"/>
        <v>#VALUE!</v>
      </c>
      <c r="AV311" s="64" t="e">
        <f t="shared" si="210"/>
        <v>#VALUE!</v>
      </c>
      <c r="AW311" s="64" t="e">
        <f t="shared" si="210"/>
        <v>#VALUE!</v>
      </c>
      <c r="AX311" s="64" t="e">
        <f t="shared" si="210"/>
        <v>#VALUE!</v>
      </c>
      <c r="AY311" s="64" t="e">
        <f t="shared" si="210"/>
        <v>#VALUE!</v>
      </c>
      <c r="AZ311" s="64" t="e">
        <f t="shared" si="210"/>
        <v>#VALUE!</v>
      </c>
      <c r="BA311" s="64" t="e">
        <f t="shared" si="210"/>
        <v>#VALUE!</v>
      </c>
      <c r="BB311" s="64" t="e">
        <f t="shared" si="210"/>
        <v>#VALUE!</v>
      </c>
      <c r="BC311" s="64" t="e">
        <f t="shared" si="210"/>
        <v>#VALUE!</v>
      </c>
      <c r="BD311" s="64" t="e">
        <f t="shared" si="210"/>
        <v>#VALUE!</v>
      </c>
      <c r="BE311" s="64" t="e">
        <f t="shared" si="210"/>
        <v>#VALUE!</v>
      </c>
      <c r="BF311" s="45" t="e">
        <f t="shared" si="196"/>
        <v>#VALUE!</v>
      </c>
    </row>
    <row r="312" spans="15:59" ht="14.4" hidden="1" customHeight="1" x14ac:dyDescent="0.3">
      <c r="O312" s="287"/>
      <c r="P312" s="288"/>
      <c r="Q312" s="289"/>
      <c r="R312" s="279" t="s">
        <v>150</v>
      </c>
      <c r="S312" s="280"/>
      <c r="T312" s="280"/>
      <c r="U312" s="280"/>
      <c r="V312" s="280"/>
      <c r="W312" s="280"/>
      <c r="X312" s="222"/>
      <c r="Y312" s="222"/>
      <c r="Z312" s="222"/>
      <c r="AA312" s="64" t="e">
        <f t="shared" ref="AA312:BE312" si="211">COUNTIFS($F$12:$F$16,$O$280,$L$12:$L$16,"HT",AA$12:AA$33,"U")+COUNTIFS($F$12:$F$16,$O$280,$L$12:$L$16,"HT",AA$12:AA$33,"UC")+COUNTIFS($F$12:$F$16,$O$280,$L$12:$L$16,"HT",AA$12:AA$33,"NCNS")+COUNTIFS($F$12:$F$16,$O$280,$L$12:$L$16,"HT",AA$12:AA$33,"TR-U")+COUNTIFS($F$12:$F$16,$O$280,$L$12:$L$16,"HT",AA$12:AA$33,"TR-UC")+COUNTIFS($F$12:$F$16,$O$280,$L$12:$L$16,"HT",AA$12:AA$33,"TR-NCNS")</f>
        <v>#VALUE!</v>
      </c>
      <c r="AB312" s="64" t="e">
        <f t="shared" si="211"/>
        <v>#VALUE!</v>
      </c>
      <c r="AC312" s="64" t="e">
        <f t="shared" si="211"/>
        <v>#VALUE!</v>
      </c>
      <c r="AD312" s="64" t="e">
        <f t="shared" si="211"/>
        <v>#VALUE!</v>
      </c>
      <c r="AE312" s="64" t="e">
        <f t="shared" si="211"/>
        <v>#VALUE!</v>
      </c>
      <c r="AF312" s="64" t="e">
        <f t="shared" si="211"/>
        <v>#VALUE!</v>
      </c>
      <c r="AG312" s="64" t="e">
        <f t="shared" si="211"/>
        <v>#VALUE!</v>
      </c>
      <c r="AH312" s="64" t="e">
        <f t="shared" si="211"/>
        <v>#VALUE!</v>
      </c>
      <c r="AI312" s="64" t="e">
        <f t="shared" si="211"/>
        <v>#VALUE!</v>
      </c>
      <c r="AJ312" s="64" t="e">
        <f t="shared" si="211"/>
        <v>#VALUE!</v>
      </c>
      <c r="AK312" s="64" t="e">
        <f t="shared" si="211"/>
        <v>#VALUE!</v>
      </c>
      <c r="AL312" s="64" t="e">
        <f t="shared" si="211"/>
        <v>#VALUE!</v>
      </c>
      <c r="AM312" s="64" t="e">
        <f t="shared" si="211"/>
        <v>#VALUE!</v>
      </c>
      <c r="AN312" s="64" t="e">
        <f t="shared" si="211"/>
        <v>#VALUE!</v>
      </c>
      <c r="AO312" s="64" t="e">
        <f t="shared" si="211"/>
        <v>#VALUE!</v>
      </c>
      <c r="AP312" s="64" t="e">
        <f t="shared" si="211"/>
        <v>#VALUE!</v>
      </c>
      <c r="AQ312" s="64" t="e">
        <f t="shared" si="211"/>
        <v>#VALUE!</v>
      </c>
      <c r="AR312" s="64" t="e">
        <f t="shared" si="211"/>
        <v>#VALUE!</v>
      </c>
      <c r="AS312" s="64" t="e">
        <f t="shared" si="211"/>
        <v>#VALUE!</v>
      </c>
      <c r="AT312" s="64" t="e">
        <f t="shared" si="211"/>
        <v>#VALUE!</v>
      </c>
      <c r="AU312" s="64" t="e">
        <f t="shared" si="211"/>
        <v>#VALUE!</v>
      </c>
      <c r="AV312" s="64" t="e">
        <f t="shared" si="211"/>
        <v>#VALUE!</v>
      </c>
      <c r="AW312" s="64" t="e">
        <f t="shared" si="211"/>
        <v>#VALUE!</v>
      </c>
      <c r="AX312" s="64" t="e">
        <f t="shared" si="211"/>
        <v>#VALUE!</v>
      </c>
      <c r="AY312" s="64" t="e">
        <f t="shared" si="211"/>
        <v>#VALUE!</v>
      </c>
      <c r="AZ312" s="64" t="e">
        <f t="shared" si="211"/>
        <v>#VALUE!</v>
      </c>
      <c r="BA312" s="64" t="e">
        <f t="shared" si="211"/>
        <v>#VALUE!</v>
      </c>
      <c r="BB312" s="64" t="e">
        <f t="shared" si="211"/>
        <v>#VALUE!</v>
      </c>
      <c r="BC312" s="64" t="e">
        <f t="shared" si="211"/>
        <v>#VALUE!</v>
      </c>
      <c r="BD312" s="64" t="e">
        <f t="shared" si="211"/>
        <v>#VALUE!</v>
      </c>
      <c r="BE312" s="64" t="e">
        <f t="shared" si="211"/>
        <v>#VALUE!</v>
      </c>
      <c r="BF312" s="45" t="e">
        <f t="shared" si="196"/>
        <v>#VALUE!</v>
      </c>
    </row>
    <row r="313" spans="15:59" ht="14.4" hidden="1" customHeight="1" x14ac:dyDescent="0.3">
      <c r="O313" s="287"/>
      <c r="P313" s="288"/>
      <c r="Q313" s="289"/>
      <c r="R313" s="279" t="s">
        <v>153</v>
      </c>
      <c r="S313" s="280"/>
      <c r="T313" s="280"/>
      <c r="U313" s="280"/>
      <c r="V313" s="280"/>
      <c r="W313" s="280"/>
      <c r="X313" s="222"/>
      <c r="Y313" s="222"/>
      <c r="Z313" s="222"/>
      <c r="AA313" s="64" t="e">
        <f t="shared" ref="AA313:BE313" si="212">COUNTIFS($F$12:$F$16,$O$280,AA12:AA33,"S")+COUNTIFS($F$12:$F$16,$O$280,AA12:AA33,"TR-S")</f>
        <v>#VALUE!</v>
      </c>
      <c r="AB313" s="64" t="e">
        <f t="shared" si="212"/>
        <v>#VALUE!</v>
      </c>
      <c r="AC313" s="64" t="e">
        <f t="shared" si="212"/>
        <v>#VALUE!</v>
      </c>
      <c r="AD313" s="64" t="e">
        <f t="shared" si="212"/>
        <v>#VALUE!</v>
      </c>
      <c r="AE313" s="64" t="e">
        <f t="shared" si="212"/>
        <v>#VALUE!</v>
      </c>
      <c r="AF313" s="64" t="e">
        <f t="shared" si="212"/>
        <v>#VALUE!</v>
      </c>
      <c r="AG313" s="64" t="e">
        <f t="shared" si="212"/>
        <v>#VALUE!</v>
      </c>
      <c r="AH313" s="64" t="e">
        <f t="shared" si="212"/>
        <v>#VALUE!</v>
      </c>
      <c r="AI313" s="64" t="e">
        <f t="shared" si="212"/>
        <v>#VALUE!</v>
      </c>
      <c r="AJ313" s="64" t="e">
        <f t="shared" si="212"/>
        <v>#VALUE!</v>
      </c>
      <c r="AK313" s="64" t="e">
        <f t="shared" si="212"/>
        <v>#VALUE!</v>
      </c>
      <c r="AL313" s="64" t="e">
        <f t="shared" si="212"/>
        <v>#VALUE!</v>
      </c>
      <c r="AM313" s="64" t="e">
        <f t="shared" si="212"/>
        <v>#VALUE!</v>
      </c>
      <c r="AN313" s="64" t="e">
        <f t="shared" si="212"/>
        <v>#VALUE!</v>
      </c>
      <c r="AO313" s="64" t="e">
        <f t="shared" si="212"/>
        <v>#VALUE!</v>
      </c>
      <c r="AP313" s="64" t="e">
        <f t="shared" si="212"/>
        <v>#VALUE!</v>
      </c>
      <c r="AQ313" s="64" t="e">
        <f t="shared" si="212"/>
        <v>#VALUE!</v>
      </c>
      <c r="AR313" s="64" t="e">
        <f t="shared" si="212"/>
        <v>#VALUE!</v>
      </c>
      <c r="AS313" s="64" t="e">
        <f t="shared" si="212"/>
        <v>#VALUE!</v>
      </c>
      <c r="AT313" s="64" t="e">
        <f t="shared" si="212"/>
        <v>#VALUE!</v>
      </c>
      <c r="AU313" s="64" t="e">
        <f t="shared" si="212"/>
        <v>#VALUE!</v>
      </c>
      <c r="AV313" s="64" t="e">
        <f t="shared" si="212"/>
        <v>#VALUE!</v>
      </c>
      <c r="AW313" s="64" t="e">
        <f t="shared" si="212"/>
        <v>#VALUE!</v>
      </c>
      <c r="AX313" s="64" t="e">
        <f t="shared" si="212"/>
        <v>#VALUE!</v>
      </c>
      <c r="AY313" s="64" t="e">
        <f t="shared" si="212"/>
        <v>#VALUE!</v>
      </c>
      <c r="AZ313" s="64" t="e">
        <f t="shared" si="212"/>
        <v>#VALUE!</v>
      </c>
      <c r="BA313" s="64" t="e">
        <f t="shared" si="212"/>
        <v>#VALUE!</v>
      </c>
      <c r="BB313" s="64" t="e">
        <f t="shared" si="212"/>
        <v>#VALUE!</v>
      </c>
      <c r="BC313" s="64" t="e">
        <f t="shared" si="212"/>
        <v>#VALUE!</v>
      </c>
      <c r="BD313" s="64" t="e">
        <f t="shared" si="212"/>
        <v>#VALUE!</v>
      </c>
      <c r="BE313" s="64" t="e">
        <f t="shared" si="212"/>
        <v>#VALUE!</v>
      </c>
      <c r="BF313" s="45" t="e">
        <f t="shared" ref="BF313:BF319" si="213">MAX(AA313:BE313)</f>
        <v>#VALUE!</v>
      </c>
    </row>
    <row r="314" spans="15:59" ht="14.4" hidden="1" customHeight="1" x14ac:dyDescent="0.3">
      <c r="O314" s="287"/>
      <c r="P314" s="288"/>
      <c r="Q314" s="289"/>
      <c r="R314" s="279" t="s">
        <v>157</v>
      </c>
      <c r="S314" s="280"/>
      <c r="T314" s="280"/>
      <c r="U314" s="280"/>
      <c r="V314" s="280"/>
      <c r="W314" s="280"/>
      <c r="X314" s="222"/>
      <c r="Y314" s="222"/>
      <c r="Z314" s="222"/>
      <c r="AA314" s="74" t="e">
        <f t="shared" ref="AA314:BE314" si="214">AA315+(AA316/2)</f>
        <v>#VALUE!</v>
      </c>
      <c r="AB314" s="74" t="e">
        <f t="shared" si="214"/>
        <v>#VALUE!</v>
      </c>
      <c r="AC314" s="74" t="e">
        <f t="shared" si="214"/>
        <v>#VALUE!</v>
      </c>
      <c r="AD314" s="74" t="e">
        <f t="shared" si="214"/>
        <v>#VALUE!</v>
      </c>
      <c r="AE314" s="74" t="e">
        <f t="shared" si="214"/>
        <v>#VALUE!</v>
      </c>
      <c r="AF314" s="74" t="e">
        <f t="shared" si="214"/>
        <v>#VALUE!</v>
      </c>
      <c r="AG314" s="74" t="e">
        <f t="shared" si="214"/>
        <v>#VALUE!</v>
      </c>
      <c r="AH314" s="74" t="e">
        <f t="shared" si="214"/>
        <v>#VALUE!</v>
      </c>
      <c r="AI314" s="74" t="e">
        <f t="shared" si="214"/>
        <v>#VALUE!</v>
      </c>
      <c r="AJ314" s="74" t="e">
        <f t="shared" si="214"/>
        <v>#VALUE!</v>
      </c>
      <c r="AK314" s="74" t="e">
        <f t="shared" si="214"/>
        <v>#VALUE!</v>
      </c>
      <c r="AL314" s="74" t="e">
        <f t="shared" si="214"/>
        <v>#VALUE!</v>
      </c>
      <c r="AM314" s="74" t="e">
        <f t="shared" si="214"/>
        <v>#VALUE!</v>
      </c>
      <c r="AN314" s="74" t="e">
        <f t="shared" si="214"/>
        <v>#VALUE!</v>
      </c>
      <c r="AO314" s="74" t="e">
        <f t="shared" si="214"/>
        <v>#VALUE!</v>
      </c>
      <c r="AP314" s="74" t="e">
        <f t="shared" si="214"/>
        <v>#VALUE!</v>
      </c>
      <c r="AQ314" s="74" t="e">
        <f t="shared" si="214"/>
        <v>#VALUE!</v>
      </c>
      <c r="AR314" s="74" t="e">
        <f t="shared" si="214"/>
        <v>#VALUE!</v>
      </c>
      <c r="AS314" s="74" t="e">
        <f t="shared" si="214"/>
        <v>#VALUE!</v>
      </c>
      <c r="AT314" s="74" t="e">
        <f t="shared" si="214"/>
        <v>#VALUE!</v>
      </c>
      <c r="AU314" s="74" t="e">
        <f t="shared" si="214"/>
        <v>#VALUE!</v>
      </c>
      <c r="AV314" s="74" t="e">
        <f t="shared" si="214"/>
        <v>#VALUE!</v>
      </c>
      <c r="AW314" s="74" t="e">
        <f t="shared" si="214"/>
        <v>#VALUE!</v>
      </c>
      <c r="AX314" s="74" t="e">
        <f t="shared" si="214"/>
        <v>#VALUE!</v>
      </c>
      <c r="AY314" s="74" t="e">
        <f t="shared" si="214"/>
        <v>#VALUE!</v>
      </c>
      <c r="AZ314" s="74" t="e">
        <f t="shared" si="214"/>
        <v>#VALUE!</v>
      </c>
      <c r="BA314" s="74" t="e">
        <f t="shared" si="214"/>
        <v>#VALUE!</v>
      </c>
      <c r="BB314" s="74" t="e">
        <f t="shared" si="214"/>
        <v>#VALUE!</v>
      </c>
      <c r="BC314" s="74" t="e">
        <f t="shared" si="214"/>
        <v>#VALUE!</v>
      </c>
      <c r="BD314" s="74" t="e">
        <f t="shared" si="214"/>
        <v>#VALUE!</v>
      </c>
      <c r="BE314" s="74" t="e">
        <f t="shared" si="214"/>
        <v>#VALUE!</v>
      </c>
      <c r="BF314" s="75" t="e">
        <f t="shared" si="213"/>
        <v>#VALUE!</v>
      </c>
    </row>
    <row r="315" spans="15:59" ht="14.4" hidden="1" customHeight="1" x14ac:dyDescent="0.3">
      <c r="O315" s="287"/>
      <c r="P315" s="288"/>
      <c r="Q315" s="289"/>
      <c r="R315" s="279" t="s">
        <v>160</v>
      </c>
      <c r="S315" s="280"/>
      <c r="T315" s="280"/>
      <c r="U315" s="280"/>
      <c r="V315" s="280"/>
      <c r="W315" s="280"/>
      <c r="X315" s="222"/>
      <c r="Y315" s="222"/>
      <c r="Z315" s="222"/>
      <c r="AA315" s="64" t="e">
        <f t="shared" ref="AA315:BE315" si="215">COUNTIFS($F$12:$F$16,$O$280,$L$12:$L$16,"FT",AA$12:AA$33,"S")+COUNTIFS($F$12:$F$16,$O$280,$L$12:$L$16,"FT",AA$12:AA$33,"TR-S")</f>
        <v>#VALUE!</v>
      </c>
      <c r="AB315" s="64" t="e">
        <f t="shared" si="215"/>
        <v>#VALUE!</v>
      </c>
      <c r="AC315" s="64" t="e">
        <f t="shared" si="215"/>
        <v>#VALUE!</v>
      </c>
      <c r="AD315" s="64" t="e">
        <f t="shared" si="215"/>
        <v>#VALUE!</v>
      </c>
      <c r="AE315" s="64" t="e">
        <f t="shared" si="215"/>
        <v>#VALUE!</v>
      </c>
      <c r="AF315" s="64" t="e">
        <f t="shared" si="215"/>
        <v>#VALUE!</v>
      </c>
      <c r="AG315" s="64" t="e">
        <f t="shared" si="215"/>
        <v>#VALUE!</v>
      </c>
      <c r="AH315" s="64" t="e">
        <f t="shared" si="215"/>
        <v>#VALUE!</v>
      </c>
      <c r="AI315" s="64" t="e">
        <f t="shared" si="215"/>
        <v>#VALUE!</v>
      </c>
      <c r="AJ315" s="64" t="e">
        <f t="shared" si="215"/>
        <v>#VALUE!</v>
      </c>
      <c r="AK315" s="64" t="e">
        <f t="shared" si="215"/>
        <v>#VALUE!</v>
      </c>
      <c r="AL315" s="64" t="e">
        <f t="shared" si="215"/>
        <v>#VALUE!</v>
      </c>
      <c r="AM315" s="64" t="e">
        <f t="shared" si="215"/>
        <v>#VALUE!</v>
      </c>
      <c r="AN315" s="64" t="e">
        <f t="shared" si="215"/>
        <v>#VALUE!</v>
      </c>
      <c r="AO315" s="64" t="e">
        <f t="shared" si="215"/>
        <v>#VALUE!</v>
      </c>
      <c r="AP315" s="64" t="e">
        <f t="shared" si="215"/>
        <v>#VALUE!</v>
      </c>
      <c r="AQ315" s="64" t="e">
        <f t="shared" si="215"/>
        <v>#VALUE!</v>
      </c>
      <c r="AR315" s="64" t="e">
        <f t="shared" si="215"/>
        <v>#VALUE!</v>
      </c>
      <c r="AS315" s="64" t="e">
        <f t="shared" si="215"/>
        <v>#VALUE!</v>
      </c>
      <c r="AT315" s="64" t="e">
        <f t="shared" si="215"/>
        <v>#VALUE!</v>
      </c>
      <c r="AU315" s="64" t="e">
        <f t="shared" si="215"/>
        <v>#VALUE!</v>
      </c>
      <c r="AV315" s="64" t="e">
        <f t="shared" si="215"/>
        <v>#VALUE!</v>
      </c>
      <c r="AW315" s="64" t="e">
        <f t="shared" si="215"/>
        <v>#VALUE!</v>
      </c>
      <c r="AX315" s="64" t="e">
        <f t="shared" si="215"/>
        <v>#VALUE!</v>
      </c>
      <c r="AY315" s="64" t="e">
        <f t="shared" si="215"/>
        <v>#VALUE!</v>
      </c>
      <c r="AZ315" s="64" t="e">
        <f t="shared" si="215"/>
        <v>#VALUE!</v>
      </c>
      <c r="BA315" s="64" t="e">
        <f t="shared" si="215"/>
        <v>#VALUE!</v>
      </c>
      <c r="BB315" s="64" t="e">
        <f t="shared" si="215"/>
        <v>#VALUE!</v>
      </c>
      <c r="BC315" s="64" t="e">
        <f t="shared" si="215"/>
        <v>#VALUE!</v>
      </c>
      <c r="BD315" s="64" t="e">
        <f t="shared" si="215"/>
        <v>#VALUE!</v>
      </c>
      <c r="BE315" s="64" t="e">
        <f t="shared" si="215"/>
        <v>#VALUE!</v>
      </c>
      <c r="BF315" s="45" t="e">
        <f t="shared" si="213"/>
        <v>#VALUE!</v>
      </c>
    </row>
    <row r="316" spans="15:59" ht="14.4" hidden="1" customHeight="1" x14ac:dyDescent="0.3">
      <c r="O316" s="287"/>
      <c r="P316" s="288"/>
      <c r="Q316" s="289"/>
      <c r="R316" s="279" t="s">
        <v>163</v>
      </c>
      <c r="S316" s="280"/>
      <c r="T316" s="280"/>
      <c r="U316" s="280"/>
      <c r="V316" s="280"/>
      <c r="W316" s="280"/>
      <c r="X316" s="222"/>
      <c r="Y316" s="222"/>
      <c r="Z316" s="222"/>
      <c r="AA316" s="64" t="e">
        <f t="shared" ref="AA316:BE316" si="216">COUNTIFS($F$12:$F$16,$O$280,$L$12:$L$16,"HT",AA$12:AA$33,"S")+COUNTIFS($F$12:$F$16,$O$280,$L$12:$L$16,"HT",AA$12:AA$33,"TR-S")</f>
        <v>#VALUE!</v>
      </c>
      <c r="AB316" s="64" t="e">
        <f t="shared" si="216"/>
        <v>#VALUE!</v>
      </c>
      <c r="AC316" s="64" t="e">
        <f t="shared" si="216"/>
        <v>#VALUE!</v>
      </c>
      <c r="AD316" s="64" t="e">
        <f t="shared" si="216"/>
        <v>#VALUE!</v>
      </c>
      <c r="AE316" s="64" t="e">
        <f t="shared" si="216"/>
        <v>#VALUE!</v>
      </c>
      <c r="AF316" s="64" t="e">
        <f t="shared" si="216"/>
        <v>#VALUE!</v>
      </c>
      <c r="AG316" s="64" t="e">
        <f t="shared" si="216"/>
        <v>#VALUE!</v>
      </c>
      <c r="AH316" s="64" t="e">
        <f t="shared" si="216"/>
        <v>#VALUE!</v>
      </c>
      <c r="AI316" s="64" t="e">
        <f t="shared" si="216"/>
        <v>#VALUE!</v>
      </c>
      <c r="AJ316" s="64" t="e">
        <f t="shared" si="216"/>
        <v>#VALUE!</v>
      </c>
      <c r="AK316" s="64" t="e">
        <f t="shared" si="216"/>
        <v>#VALUE!</v>
      </c>
      <c r="AL316" s="64" t="e">
        <f t="shared" si="216"/>
        <v>#VALUE!</v>
      </c>
      <c r="AM316" s="64" t="e">
        <f t="shared" si="216"/>
        <v>#VALUE!</v>
      </c>
      <c r="AN316" s="64" t="e">
        <f t="shared" si="216"/>
        <v>#VALUE!</v>
      </c>
      <c r="AO316" s="64" t="e">
        <f t="shared" si="216"/>
        <v>#VALUE!</v>
      </c>
      <c r="AP316" s="64" t="e">
        <f t="shared" si="216"/>
        <v>#VALUE!</v>
      </c>
      <c r="AQ316" s="64" t="e">
        <f t="shared" si="216"/>
        <v>#VALUE!</v>
      </c>
      <c r="AR316" s="64" t="e">
        <f t="shared" si="216"/>
        <v>#VALUE!</v>
      </c>
      <c r="AS316" s="64" t="e">
        <f t="shared" si="216"/>
        <v>#VALUE!</v>
      </c>
      <c r="AT316" s="64" t="e">
        <f t="shared" si="216"/>
        <v>#VALUE!</v>
      </c>
      <c r="AU316" s="64" t="e">
        <f t="shared" si="216"/>
        <v>#VALUE!</v>
      </c>
      <c r="AV316" s="64" t="e">
        <f t="shared" si="216"/>
        <v>#VALUE!</v>
      </c>
      <c r="AW316" s="64" t="e">
        <f t="shared" si="216"/>
        <v>#VALUE!</v>
      </c>
      <c r="AX316" s="64" t="e">
        <f t="shared" si="216"/>
        <v>#VALUE!</v>
      </c>
      <c r="AY316" s="64" t="e">
        <f t="shared" si="216"/>
        <v>#VALUE!</v>
      </c>
      <c r="AZ316" s="64" t="e">
        <f t="shared" si="216"/>
        <v>#VALUE!</v>
      </c>
      <c r="BA316" s="64" t="e">
        <f t="shared" si="216"/>
        <v>#VALUE!</v>
      </c>
      <c r="BB316" s="64" t="e">
        <f t="shared" si="216"/>
        <v>#VALUE!</v>
      </c>
      <c r="BC316" s="64" t="e">
        <f t="shared" si="216"/>
        <v>#VALUE!</v>
      </c>
      <c r="BD316" s="64" t="e">
        <f t="shared" si="216"/>
        <v>#VALUE!</v>
      </c>
      <c r="BE316" s="64" t="e">
        <f t="shared" si="216"/>
        <v>#VALUE!</v>
      </c>
      <c r="BF316" s="45" t="e">
        <f t="shared" si="213"/>
        <v>#VALUE!</v>
      </c>
    </row>
    <row r="317" spans="15:59" ht="14.4" hidden="1" customHeight="1" x14ac:dyDescent="0.3">
      <c r="O317" s="287"/>
      <c r="P317" s="288"/>
      <c r="Q317" s="289"/>
      <c r="R317" s="279" t="s">
        <v>166</v>
      </c>
      <c r="S317" s="280"/>
      <c r="T317" s="280"/>
      <c r="U317" s="280"/>
      <c r="V317" s="280"/>
      <c r="W317" s="280"/>
      <c r="X317" s="222"/>
      <c r="Y317" s="222"/>
      <c r="Z317" s="222"/>
      <c r="AA317" s="64" t="e">
        <f t="shared" ref="AA317:BE317" si="217">COUNTIFS($F$12:$F$16,$O$280,AA$12:AA$33,"TD")+COUNTIFS($F$12:$F$16,$O$280,AA$12:AA$33,"PR")</f>
        <v>#VALUE!</v>
      </c>
      <c r="AB317" s="64" t="e">
        <f t="shared" si="217"/>
        <v>#VALUE!</v>
      </c>
      <c r="AC317" s="64" t="e">
        <f t="shared" si="217"/>
        <v>#VALUE!</v>
      </c>
      <c r="AD317" s="64" t="e">
        <f t="shared" si="217"/>
        <v>#VALUE!</v>
      </c>
      <c r="AE317" s="64" t="e">
        <f t="shared" si="217"/>
        <v>#VALUE!</v>
      </c>
      <c r="AF317" s="64" t="e">
        <f t="shared" si="217"/>
        <v>#VALUE!</v>
      </c>
      <c r="AG317" s="64" t="e">
        <f t="shared" si="217"/>
        <v>#VALUE!</v>
      </c>
      <c r="AH317" s="64" t="e">
        <f t="shared" si="217"/>
        <v>#VALUE!</v>
      </c>
      <c r="AI317" s="64" t="e">
        <f t="shared" si="217"/>
        <v>#VALUE!</v>
      </c>
      <c r="AJ317" s="64" t="e">
        <f t="shared" si="217"/>
        <v>#VALUE!</v>
      </c>
      <c r="AK317" s="64" t="e">
        <f t="shared" si="217"/>
        <v>#VALUE!</v>
      </c>
      <c r="AL317" s="64" t="e">
        <f t="shared" si="217"/>
        <v>#VALUE!</v>
      </c>
      <c r="AM317" s="64" t="e">
        <f t="shared" si="217"/>
        <v>#VALUE!</v>
      </c>
      <c r="AN317" s="64" t="e">
        <f t="shared" si="217"/>
        <v>#VALUE!</v>
      </c>
      <c r="AO317" s="64" t="e">
        <f t="shared" si="217"/>
        <v>#VALUE!</v>
      </c>
      <c r="AP317" s="64" t="e">
        <f t="shared" si="217"/>
        <v>#VALUE!</v>
      </c>
      <c r="AQ317" s="64" t="e">
        <f t="shared" si="217"/>
        <v>#VALUE!</v>
      </c>
      <c r="AR317" s="64" t="e">
        <f t="shared" si="217"/>
        <v>#VALUE!</v>
      </c>
      <c r="AS317" s="64" t="e">
        <f t="shared" si="217"/>
        <v>#VALUE!</v>
      </c>
      <c r="AT317" s="64" t="e">
        <f t="shared" si="217"/>
        <v>#VALUE!</v>
      </c>
      <c r="AU317" s="64" t="e">
        <f t="shared" si="217"/>
        <v>#VALUE!</v>
      </c>
      <c r="AV317" s="64" t="e">
        <f t="shared" si="217"/>
        <v>#VALUE!</v>
      </c>
      <c r="AW317" s="64" t="e">
        <f t="shared" si="217"/>
        <v>#VALUE!</v>
      </c>
      <c r="AX317" s="64" t="e">
        <f t="shared" si="217"/>
        <v>#VALUE!</v>
      </c>
      <c r="AY317" s="64" t="e">
        <f t="shared" si="217"/>
        <v>#VALUE!</v>
      </c>
      <c r="AZ317" s="64" t="e">
        <f t="shared" si="217"/>
        <v>#VALUE!</v>
      </c>
      <c r="BA317" s="64" t="e">
        <f t="shared" si="217"/>
        <v>#VALUE!</v>
      </c>
      <c r="BB317" s="64" t="e">
        <f t="shared" si="217"/>
        <v>#VALUE!</v>
      </c>
      <c r="BC317" s="64" t="e">
        <f t="shared" si="217"/>
        <v>#VALUE!</v>
      </c>
      <c r="BD317" s="64" t="e">
        <f t="shared" si="217"/>
        <v>#VALUE!</v>
      </c>
      <c r="BE317" s="64" t="e">
        <f t="shared" si="217"/>
        <v>#VALUE!</v>
      </c>
      <c r="BF317" s="45" t="e">
        <f t="shared" si="213"/>
        <v>#VALUE!</v>
      </c>
    </row>
    <row r="318" spans="15:59" ht="14.4" hidden="1" customHeight="1" x14ac:dyDescent="0.3">
      <c r="O318" s="287"/>
      <c r="P318" s="288"/>
      <c r="Q318" s="289"/>
      <c r="R318" s="279" t="s">
        <v>169</v>
      </c>
      <c r="S318" s="280"/>
      <c r="T318" s="280"/>
      <c r="U318" s="280"/>
      <c r="V318" s="280"/>
      <c r="W318" s="280"/>
      <c r="X318" s="222"/>
      <c r="Y318" s="222"/>
      <c r="Z318" s="222"/>
      <c r="AA318" s="64" t="e">
        <f t="shared" ref="AA318:BE318" si="218">COUNTIFS($F$12:$F$16,$O$280,AA$12:AA$33,"RS")</f>
        <v>#VALUE!</v>
      </c>
      <c r="AB318" s="64" t="e">
        <f t="shared" si="218"/>
        <v>#VALUE!</v>
      </c>
      <c r="AC318" s="64" t="e">
        <f t="shared" si="218"/>
        <v>#VALUE!</v>
      </c>
      <c r="AD318" s="64" t="e">
        <f t="shared" si="218"/>
        <v>#VALUE!</v>
      </c>
      <c r="AE318" s="64" t="e">
        <f t="shared" si="218"/>
        <v>#VALUE!</v>
      </c>
      <c r="AF318" s="64" t="e">
        <f t="shared" si="218"/>
        <v>#VALUE!</v>
      </c>
      <c r="AG318" s="64" t="e">
        <f t="shared" si="218"/>
        <v>#VALUE!</v>
      </c>
      <c r="AH318" s="64" t="e">
        <f t="shared" si="218"/>
        <v>#VALUE!</v>
      </c>
      <c r="AI318" s="64" t="e">
        <f t="shared" si="218"/>
        <v>#VALUE!</v>
      </c>
      <c r="AJ318" s="64" t="e">
        <f t="shared" si="218"/>
        <v>#VALUE!</v>
      </c>
      <c r="AK318" s="64" t="e">
        <f t="shared" si="218"/>
        <v>#VALUE!</v>
      </c>
      <c r="AL318" s="64" t="e">
        <f t="shared" si="218"/>
        <v>#VALUE!</v>
      </c>
      <c r="AM318" s="64" t="e">
        <f t="shared" si="218"/>
        <v>#VALUE!</v>
      </c>
      <c r="AN318" s="64" t="e">
        <f t="shared" si="218"/>
        <v>#VALUE!</v>
      </c>
      <c r="AO318" s="64" t="e">
        <f t="shared" si="218"/>
        <v>#VALUE!</v>
      </c>
      <c r="AP318" s="64" t="e">
        <f t="shared" si="218"/>
        <v>#VALUE!</v>
      </c>
      <c r="AQ318" s="64" t="e">
        <f t="shared" si="218"/>
        <v>#VALUE!</v>
      </c>
      <c r="AR318" s="64" t="e">
        <f t="shared" si="218"/>
        <v>#VALUE!</v>
      </c>
      <c r="AS318" s="64" t="e">
        <f t="shared" si="218"/>
        <v>#VALUE!</v>
      </c>
      <c r="AT318" s="64" t="e">
        <f t="shared" si="218"/>
        <v>#VALUE!</v>
      </c>
      <c r="AU318" s="64" t="e">
        <f t="shared" si="218"/>
        <v>#VALUE!</v>
      </c>
      <c r="AV318" s="64" t="e">
        <f t="shared" si="218"/>
        <v>#VALUE!</v>
      </c>
      <c r="AW318" s="64" t="e">
        <f t="shared" si="218"/>
        <v>#VALUE!</v>
      </c>
      <c r="AX318" s="64" t="e">
        <f t="shared" si="218"/>
        <v>#VALUE!</v>
      </c>
      <c r="AY318" s="64" t="e">
        <f t="shared" si="218"/>
        <v>#VALUE!</v>
      </c>
      <c r="AZ318" s="64" t="e">
        <f t="shared" si="218"/>
        <v>#VALUE!</v>
      </c>
      <c r="BA318" s="64" t="e">
        <f t="shared" si="218"/>
        <v>#VALUE!</v>
      </c>
      <c r="BB318" s="64" t="e">
        <f t="shared" si="218"/>
        <v>#VALUE!</v>
      </c>
      <c r="BC318" s="64" t="e">
        <f t="shared" si="218"/>
        <v>#VALUE!</v>
      </c>
      <c r="BD318" s="64" t="e">
        <f t="shared" si="218"/>
        <v>#VALUE!</v>
      </c>
      <c r="BE318" s="64" t="e">
        <f t="shared" si="218"/>
        <v>#VALUE!</v>
      </c>
      <c r="BF318" s="45" t="e">
        <f t="shared" si="213"/>
        <v>#VALUE!</v>
      </c>
    </row>
    <row r="319" spans="15:59" ht="14.4" hidden="1" customHeight="1" x14ac:dyDescent="0.3">
      <c r="O319" s="287"/>
      <c r="P319" s="288"/>
      <c r="Q319" s="289"/>
      <c r="R319" s="279" t="s">
        <v>170</v>
      </c>
      <c r="S319" s="280"/>
      <c r="T319" s="280"/>
      <c r="U319" s="280"/>
      <c r="V319" s="280"/>
      <c r="W319" s="280"/>
      <c r="X319" s="222"/>
      <c r="Y319" s="222"/>
      <c r="Z319" s="222"/>
      <c r="AA319" s="64" t="e">
        <f t="shared" ref="AA319:BE319" si="219">COUNTIFS($F$12:$F$16,$O$280,AA$12:AA$33,"TM")</f>
        <v>#VALUE!</v>
      </c>
      <c r="AB319" s="64" t="e">
        <f t="shared" si="219"/>
        <v>#VALUE!</v>
      </c>
      <c r="AC319" s="64" t="e">
        <f t="shared" si="219"/>
        <v>#VALUE!</v>
      </c>
      <c r="AD319" s="64" t="e">
        <f t="shared" si="219"/>
        <v>#VALUE!</v>
      </c>
      <c r="AE319" s="64" t="e">
        <f t="shared" si="219"/>
        <v>#VALUE!</v>
      </c>
      <c r="AF319" s="64" t="e">
        <f t="shared" si="219"/>
        <v>#VALUE!</v>
      </c>
      <c r="AG319" s="64" t="e">
        <f t="shared" si="219"/>
        <v>#VALUE!</v>
      </c>
      <c r="AH319" s="64" t="e">
        <f t="shared" si="219"/>
        <v>#VALUE!</v>
      </c>
      <c r="AI319" s="64" t="e">
        <f t="shared" si="219"/>
        <v>#VALUE!</v>
      </c>
      <c r="AJ319" s="64" t="e">
        <f t="shared" si="219"/>
        <v>#VALUE!</v>
      </c>
      <c r="AK319" s="64" t="e">
        <f t="shared" si="219"/>
        <v>#VALUE!</v>
      </c>
      <c r="AL319" s="64" t="e">
        <f t="shared" si="219"/>
        <v>#VALUE!</v>
      </c>
      <c r="AM319" s="64" t="e">
        <f t="shared" si="219"/>
        <v>#VALUE!</v>
      </c>
      <c r="AN319" s="64" t="e">
        <f t="shared" si="219"/>
        <v>#VALUE!</v>
      </c>
      <c r="AO319" s="64" t="e">
        <f t="shared" si="219"/>
        <v>#VALUE!</v>
      </c>
      <c r="AP319" s="64" t="e">
        <f t="shared" si="219"/>
        <v>#VALUE!</v>
      </c>
      <c r="AQ319" s="64" t="e">
        <f t="shared" si="219"/>
        <v>#VALUE!</v>
      </c>
      <c r="AR319" s="64" t="e">
        <f t="shared" si="219"/>
        <v>#VALUE!</v>
      </c>
      <c r="AS319" s="64" t="e">
        <f t="shared" si="219"/>
        <v>#VALUE!</v>
      </c>
      <c r="AT319" s="64" t="e">
        <f t="shared" si="219"/>
        <v>#VALUE!</v>
      </c>
      <c r="AU319" s="64" t="e">
        <f t="shared" si="219"/>
        <v>#VALUE!</v>
      </c>
      <c r="AV319" s="64" t="e">
        <f t="shared" si="219"/>
        <v>#VALUE!</v>
      </c>
      <c r="AW319" s="64" t="e">
        <f t="shared" si="219"/>
        <v>#VALUE!</v>
      </c>
      <c r="AX319" s="64" t="e">
        <f t="shared" si="219"/>
        <v>#VALUE!</v>
      </c>
      <c r="AY319" s="64" t="e">
        <f t="shared" si="219"/>
        <v>#VALUE!</v>
      </c>
      <c r="AZ319" s="64" t="e">
        <f t="shared" si="219"/>
        <v>#VALUE!</v>
      </c>
      <c r="BA319" s="64" t="e">
        <f t="shared" si="219"/>
        <v>#VALUE!</v>
      </c>
      <c r="BB319" s="64" t="e">
        <f t="shared" si="219"/>
        <v>#VALUE!</v>
      </c>
      <c r="BC319" s="64" t="e">
        <f t="shared" si="219"/>
        <v>#VALUE!</v>
      </c>
      <c r="BD319" s="64" t="e">
        <f t="shared" si="219"/>
        <v>#VALUE!</v>
      </c>
      <c r="BE319" s="64" t="e">
        <f t="shared" si="219"/>
        <v>#VALUE!</v>
      </c>
      <c r="BF319" s="45" t="e">
        <f t="shared" si="213"/>
        <v>#VALUE!</v>
      </c>
    </row>
    <row r="320" spans="15:59" ht="14.4" hidden="1" customHeight="1" x14ac:dyDescent="0.3">
      <c r="O320" s="287"/>
      <c r="P320" s="288"/>
      <c r="Q320" s="289"/>
      <c r="R320" s="279" t="s">
        <v>161</v>
      </c>
      <c r="S320" s="280"/>
      <c r="T320" s="280"/>
      <c r="U320" s="280"/>
      <c r="V320" s="280"/>
      <c r="W320" s="280"/>
      <c r="X320" s="222"/>
      <c r="Y320" s="222"/>
      <c r="Z320" s="222"/>
      <c r="AA320" s="85">
        <f t="shared" ref="AA320:BF320" si="220">IFERROR(IF(AA281&lt;5,0,((AA318+AA319)/(AA281+AA318+AA319))),0)</f>
        <v>0</v>
      </c>
      <c r="AB320" s="85">
        <f t="shared" si="220"/>
        <v>0</v>
      </c>
      <c r="AC320" s="85">
        <f t="shared" si="220"/>
        <v>0</v>
      </c>
      <c r="AD320" s="85">
        <f t="shared" si="220"/>
        <v>0</v>
      </c>
      <c r="AE320" s="85">
        <f t="shared" si="220"/>
        <v>0</v>
      </c>
      <c r="AF320" s="85">
        <f t="shared" si="220"/>
        <v>0</v>
      </c>
      <c r="AG320" s="85">
        <f t="shared" si="220"/>
        <v>0</v>
      </c>
      <c r="AH320" s="85">
        <f t="shared" si="220"/>
        <v>0</v>
      </c>
      <c r="AI320" s="85">
        <f t="shared" si="220"/>
        <v>0</v>
      </c>
      <c r="AJ320" s="85">
        <f t="shared" si="220"/>
        <v>0</v>
      </c>
      <c r="AK320" s="85">
        <f t="shared" si="220"/>
        <v>0</v>
      </c>
      <c r="AL320" s="85">
        <f t="shared" si="220"/>
        <v>0</v>
      </c>
      <c r="AM320" s="85">
        <f t="shared" si="220"/>
        <v>0</v>
      </c>
      <c r="AN320" s="85">
        <f t="shared" si="220"/>
        <v>0</v>
      </c>
      <c r="AO320" s="85">
        <f t="shared" si="220"/>
        <v>0</v>
      </c>
      <c r="AP320" s="85">
        <f t="shared" si="220"/>
        <v>0</v>
      </c>
      <c r="AQ320" s="85">
        <f t="shared" si="220"/>
        <v>0</v>
      </c>
      <c r="AR320" s="85">
        <f t="shared" si="220"/>
        <v>0</v>
      </c>
      <c r="AS320" s="85">
        <f t="shared" si="220"/>
        <v>0</v>
      </c>
      <c r="AT320" s="85">
        <f t="shared" si="220"/>
        <v>0</v>
      </c>
      <c r="AU320" s="85">
        <f t="shared" si="220"/>
        <v>0</v>
      </c>
      <c r="AV320" s="85">
        <f t="shared" si="220"/>
        <v>0</v>
      </c>
      <c r="AW320" s="85">
        <f t="shared" si="220"/>
        <v>0</v>
      </c>
      <c r="AX320" s="85">
        <f t="shared" si="220"/>
        <v>0</v>
      </c>
      <c r="AY320" s="85">
        <f t="shared" si="220"/>
        <v>0</v>
      </c>
      <c r="AZ320" s="85">
        <f t="shared" si="220"/>
        <v>0</v>
      </c>
      <c r="BA320" s="85">
        <f t="shared" si="220"/>
        <v>0</v>
      </c>
      <c r="BB320" s="85">
        <f t="shared" si="220"/>
        <v>0</v>
      </c>
      <c r="BC320" s="85">
        <f t="shared" si="220"/>
        <v>0</v>
      </c>
      <c r="BD320" s="85">
        <f t="shared" si="220"/>
        <v>0</v>
      </c>
      <c r="BE320" s="85">
        <f t="shared" si="220"/>
        <v>0</v>
      </c>
      <c r="BF320" s="86">
        <f t="shared" si="220"/>
        <v>0</v>
      </c>
    </row>
    <row r="321" spans="7:58" ht="14.4" hidden="1" customHeight="1" x14ac:dyDescent="0.3">
      <c r="O321" s="287"/>
      <c r="P321" s="288"/>
      <c r="Q321" s="289"/>
      <c r="R321" s="279" t="s">
        <v>164</v>
      </c>
      <c r="S321" s="280"/>
      <c r="T321" s="280"/>
      <c r="U321" s="280"/>
      <c r="V321" s="280"/>
      <c r="W321" s="280"/>
      <c r="X321" s="222"/>
      <c r="Y321" s="222"/>
      <c r="Z321" s="222"/>
      <c r="AA321" s="85">
        <f t="shared" ref="AA321:BF321" si="221">IFERROR(IF(AA281&lt;5,0,(AA318/(AA281+AA318+AA319))),0)</f>
        <v>0</v>
      </c>
      <c r="AB321" s="85">
        <f t="shared" si="221"/>
        <v>0</v>
      </c>
      <c r="AC321" s="85">
        <f t="shared" si="221"/>
        <v>0</v>
      </c>
      <c r="AD321" s="85">
        <f t="shared" si="221"/>
        <v>0</v>
      </c>
      <c r="AE321" s="85">
        <f t="shared" si="221"/>
        <v>0</v>
      </c>
      <c r="AF321" s="85">
        <f t="shared" si="221"/>
        <v>0</v>
      </c>
      <c r="AG321" s="85">
        <f t="shared" si="221"/>
        <v>0</v>
      </c>
      <c r="AH321" s="85">
        <f t="shared" si="221"/>
        <v>0</v>
      </c>
      <c r="AI321" s="85">
        <f t="shared" si="221"/>
        <v>0</v>
      </c>
      <c r="AJ321" s="85">
        <f t="shared" si="221"/>
        <v>0</v>
      </c>
      <c r="AK321" s="85">
        <f t="shared" si="221"/>
        <v>0</v>
      </c>
      <c r="AL321" s="85">
        <f t="shared" si="221"/>
        <v>0</v>
      </c>
      <c r="AM321" s="85">
        <f t="shared" si="221"/>
        <v>0</v>
      </c>
      <c r="AN321" s="85">
        <f t="shared" si="221"/>
        <v>0</v>
      </c>
      <c r="AO321" s="85">
        <f t="shared" si="221"/>
        <v>0</v>
      </c>
      <c r="AP321" s="85">
        <f t="shared" si="221"/>
        <v>0</v>
      </c>
      <c r="AQ321" s="85">
        <f t="shared" si="221"/>
        <v>0</v>
      </c>
      <c r="AR321" s="85">
        <f t="shared" si="221"/>
        <v>0</v>
      </c>
      <c r="AS321" s="85">
        <f t="shared" si="221"/>
        <v>0</v>
      </c>
      <c r="AT321" s="85">
        <f t="shared" si="221"/>
        <v>0</v>
      </c>
      <c r="AU321" s="85">
        <f t="shared" si="221"/>
        <v>0</v>
      </c>
      <c r="AV321" s="85">
        <f t="shared" si="221"/>
        <v>0</v>
      </c>
      <c r="AW321" s="85">
        <f t="shared" si="221"/>
        <v>0</v>
      </c>
      <c r="AX321" s="85">
        <f t="shared" si="221"/>
        <v>0</v>
      </c>
      <c r="AY321" s="85">
        <f t="shared" si="221"/>
        <v>0</v>
      </c>
      <c r="AZ321" s="85">
        <f t="shared" si="221"/>
        <v>0</v>
      </c>
      <c r="BA321" s="85">
        <f t="shared" si="221"/>
        <v>0</v>
      </c>
      <c r="BB321" s="85">
        <f t="shared" si="221"/>
        <v>0</v>
      </c>
      <c r="BC321" s="85">
        <f t="shared" si="221"/>
        <v>0</v>
      </c>
      <c r="BD321" s="85">
        <f t="shared" si="221"/>
        <v>0</v>
      </c>
      <c r="BE321" s="85">
        <f t="shared" si="221"/>
        <v>0</v>
      </c>
      <c r="BF321" s="86">
        <f t="shared" si="221"/>
        <v>0</v>
      </c>
    </row>
    <row r="322" spans="7:58" ht="14.4" hidden="1" customHeight="1" x14ac:dyDescent="0.3">
      <c r="O322" s="287"/>
      <c r="P322" s="288"/>
      <c r="Q322" s="289"/>
      <c r="R322" s="279" t="s">
        <v>171</v>
      </c>
      <c r="S322" s="280"/>
      <c r="T322" s="280"/>
      <c r="U322" s="280"/>
      <c r="V322" s="280"/>
      <c r="W322" s="280"/>
      <c r="X322" s="222"/>
      <c r="Y322" s="222"/>
      <c r="Z322" s="222"/>
      <c r="AA322" s="85">
        <f t="shared" ref="AA322:BF322" si="222">IFERROR(IF(AA281&lt;5,0,(AA319/(AA281+AA318+AA319))),0)</f>
        <v>0</v>
      </c>
      <c r="AB322" s="85">
        <f t="shared" si="222"/>
        <v>0</v>
      </c>
      <c r="AC322" s="85">
        <f t="shared" si="222"/>
        <v>0</v>
      </c>
      <c r="AD322" s="85">
        <f t="shared" si="222"/>
        <v>0</v>
      </c>
      <c r="AE322" s="85">
        <f t="shared" si="222"/>
        <v>0</v>
      </c>
      <c r="AF322" s="85">
        <f t="shared" si="222"/>
        <v>0</v>
      </c>
      <c r="AG322" s="85">
        <f t="shared" si="222"/>
        <v>0</v>
      </c>
      <c r="AH322" s="85">
        <f t="shared" si="222"/>
        <v>0</v>
      </c>
      <c r="AI322" s="85">
        <f t="shared" si="222"/>
        <v>0</v>
      </c>
      <c r="AJ322" s="85">
        <f t="shared" si="222"/>
        <v>0</v>
      </c>
      <c r="AK322" s="85">
        <f t="shared" si="222"/>
        <v>0</v>
      </c>
      <c r="AL322" s="85">
        <f t="shared" si="222"/>
        <v>0</v>
      </c>
      <c r="AM322" s="85">
        <f t="shared" si="222"/>
        <v>0</v>
      </c>
      <c r="AN322" s="85">
        <f t="shared" si="222"/>
        <v>0</v>
      </c>
      <c r="AO322" s="85">
        <f t="shared" si="222"/>
        <v>0</v>
      </c>
      <c r="AP322" s="85">
        <f t="shared" si="222"/>
        <v>0</v>
      </c>
      <c r="AQ322" s="85">
        <f t="shared" si="222"/>
        <v>0</v>
      </c>
      <c r="AR322" s="85">
        <f t="shared" si="222"/>
        <v>0</v>
      </c>
      <c r="AS322" s="85">
        <f t="shared" si="222"/>
        <v>0</v>
      </c>
      <c r="AT322" s="85">
        <f t="shared" si="222"/>
        <v>0</v>
      </c>
      <c r="AU322" s="85">
        <f t="shared" si="222"/>
        <v>0</v>
      </c>
      <c r="AV322" s="85">
        <f t="shared" si="222"/>
        <v>0</v>
      </c>
      <c r="AW322" s="85">
        <f t="shared" si="222"/>
        <v>0</v>
      </c>
      <c r="AX322" s="85">
        <f t="shared" si="222"/>
        <v>0</v>
      </c>
      <c r="AY322" s="85">
        <f t="shared" si="222"/>
        <v>0</v>
      </c>
      <c r="AZ322" s="85">
        <f t="shared" si="222"/>
        <v>0</v>
      </c>
      <c r="BA322" s="85">
        <f t="shared" si="222"/>
        <v>0</v>
      </c>
      <c r="BB322" s="85">
        <f t="shared" si="222"/>
        <v>0</v>
      </c>
      <c r="BC322" s="85">
        <f t="shared" si="222"/>
        <v>0</v>
      </c>
      <c r="BD322" s="85">
        <f t="shared" si="222"/>
        <v>0</v>
      </c>
      <c r="BE322" s="85">
        <f t="shared" si="222"/>
        <v>0</v>
      </c>
      <c r="BF322" s="86">
        <f t="shared" si="222"/>
        <v>0</v>
      </c>
    </row>
    <row r="323" spans="7:58" ht="14.4" hidden="1" customHeight="1" x14ac:dyDescent="0.3">
      <c r="O323" s="287"/>
      <c r="P323" s="288"/>
      <c r="Q323" s="289"/>
      <c r="R323" s="279" t="s">
        <v>172</v>
      </c>
      <c r="S323" s="280"/>
      <c r="T323" s="280"/>
      <c r="U323" s="280"/>
      <c r="V323" s="280"/>
      <c r="W323" s="280"/>
      <c r="X323" s="222"/>
      <c r="Y323" s="222"/>
      <c r="Z323" s="222"/>
      <c r="AA323" s="87" t="str">
        <f t="shared" ref="AA323:BF323" si="223">IFERROR(((AA306+AA310)/AA285),"")</f>
        <v/>
      </c>
      <c r="AB323" s="87" t="str">
        <f t="shared" si="223"/>
        <v/>
      </c>
      <c r="AC323" s="87" t="str">
        <f t="shared" si="223"/>
        <v/>
      </c>
      <c r="AD323" s="87" t="str">
        <f t="shared" si="223"/>
        <v/>
      </c>
      <c r="AE323" s="87" t="str">
        <f t="shared" si="223"/>
        <v/>
      </c>
      <c r="AF323" s="87" t="str">
        <f t="shared" si="223"/>
        <v/>
      </c>
      <c r="AG323" s="87" t="str">
        <f t="shared" si="223"/>
        <v/>
      </c>
      <c r="AH323" s="87" t="str">
        <f t="shared" si="223"/>
        <v/>
      </c>
      <c r="AI323" s="87" t="str">
        <f t="shared" si="223"/>
        <v/>
      </c>
      <c r="AJ323" s="87" t="str">
        <f t="shared" si="223"/>
        <v/>
      </c>
      <c r="AK323" s="87" t="str">
        <f t="shared" si="223"/>
        <v/>
      </c>
      <c r="AL323" s="87" t="str">
        <f t="shared" si="223"/>
        <v/>
      </c>
      <c r="AM323" s="87" t="str">
        <f t="shared" si="223"/>
        <v/>
      </c>
      <c r="AN323" s="87" t="str">
        <f t="shared" si="223"/>
        <v/>
      </c>
      <c r="AO323" s="87" t="str">
        <f t="shared" si="223"/>
        <v/>
      </c>
      <c r="AP323" s="87" t="str">
        <f t="shared" si="223"/>
        <v/>
      </c>
      <c r="AQ323" s="87" t="str">
        <f t="shared" si="223"/>
        <v/>
      </c>
      <c r="AR323" s="87" t="str">
        <f t="shared" si="223"/>
        <v/>
      </c>
      <c r="AS323" s="87" t="str">
        <f t="shared" si="223"/>
        <v/>
      </c>
      <c r="AT323" s="87" t="str">
        <f t="shared" si="223"/>
        <v/>
      </c>
      <c r="AU323" s="87" t="str">
        <f t="shared" si="223"/>
        <v/>
      </c>
      <c r="AV323" s="87" t="str">
        <f t="shared" si="223"/>
        <v/>
      </c>
      <c r="AW323" s="87" t="str">
        <f t="shared" si="223"/>
        <v/>
      </c>
      <c r="AX323" s="87" t="str">
        <f t="shared" si="223"/>
        <v/>
      </c>
      <c r="AY323" s="87" t="str">
        <f t="shared" si="223"/>
        <v/>
      </c>
      <c r="AZ323" s="87" t="str">
        <f t="shared" si="223"/>
        <v/>
      </c>
      <c r="BA323" s="87" t="str">
        <f t="shared" si="223"/>
        <v/>
      </c>
      <c r="BB323" s="87" t="str">
        <f t="shared" si="223"/>
        <v/>
      </c>
      <c r="BC323" s="87" t="str">
        <f t="shared" si="223"/>
        <v/>
      </c>
      <c r="BD323" s="87" t="str">
        <f t="shared" si="223"/>
        <v/>
      </c>
      <c r="BE323" s="87" t="str">
        <f t="shared" si="223"/>
        <v/>
      </c>
      <c r="BF323" s="86" t="str">
        <f t="shared" si="223"/>
        <v/>
      </c>
    </row>
    <row r="324" spans="7:58" ht="14.4" hidden="1" customHeight="1" x14ac:dyDescent="0.3">
      <c r="O324" s="287"/>
      <c r="P324" s="288"/>
      <c r="Q324" s="289"/>
      <c r="R324" s="279" t="s">
        <v>173</v>
      </c>
      <c r="S324" s="280"/>
      <c r="T324" s="280"/>
      <c r="U324" s="280"/>
      <c r="V324" s="280"/>
      <c r="W324" s="280"/>
      <c r="X324" s="222"/>
      <c r="Y324" s="222"/>
      <c r="Z324" s="222"/>
      <c r="AA324" s="87" t="str">
        <f t="shared" ref="AA324:BF324" si="224">IFERROR((AA298+AA302)/(AA285+AA298+AA302),"")</f>
        <v/>
      </c>
      <c r="AB324" s="87" t="str">
        <f t="shared" si="224"/>
        <v/>
      </c>
      <c r="AC324" s="87" t="str">
        <f t="shared" si="224"/>
        <v/>
      </c>
      <c r="AD324" s="87" t="str">
        <f t="shared" si="224"/>
        <v/>
      </c>
      <c r="AE324" s="87" t="str">
        <f t="shared" si="224"/>
        <v/>
      </c>
      <c r="AF324" s="87" t="str">
        <f t="shared" si="224"/>
        <v/>
      </c>
      <c r="AG324" s="87" t="str">
        <f t="shared" si="224"/>
        <v/>
      </c>
      <c r="AH324" s="87" t="str">
        <f t="shared" si="224"/>
        <v/>
      </c>
      <c r="AI324" s="87" t="str">
        <f t="shared" si="224"/>
        <v/>
      </c>
      <c r="AJ324" s="87" t="str">
        <f t="shared" si="224"/>
        <v/>
      </c>
      <c r="AK324" s="87" t="str">
        <f t="shared" si="224"/>
        <v/>
      </c>
      <c r="AL324" s="87" t="str">
        <f t="shared" si="224"/>
        <v/>
      </c>
      <c r="AM324" s="87" t="str">
        <f t="shared" si="224"/>
        <v/>
      </c>
      <c r="AN324" s="87" t="str">
        <f t="shared" si="224"/>
        <v/>
      </c>
      <c r="AO324" s="87" t="str">
        <f t="shared" si="224"/>
        <v/>
      </c>
      <c r="AP324" s="87" t="str">
        <f t="shared" si="224"/>
        <v/>
      </c>
      <c r="AQ324" s="87" t="str">
        <f t="shared" si="224"/>
        <v/>
      </c>
      <c r="AR324" s="87" t="str">
        <f t="shared" si="224"/>
        <v/>
      </c>
      <c r="AS324" s="87" t="str">
        <f t="shared" si="224"/>
        <v/>
      </c>
      <c r="AT324" s="87" t="str">
        <f t="shared" si="224"/>
        <v/>
      </c>
      <c r="AU324" s="87" t="str">
        <f t="shared" si="224"/>
        <v/>
      </c>
      <c r="AV324" s="87" t="str">
        <f t="shared" si="224"/>
        <v/>
      </c>
      <c r="AW324" s="87" t="str">
        <f t="shared" si="224"/>
        <v/>
      </c>
      <c r="AX324" s="87" t="str">
        <f t="shared" si="224"/>
        <v/>
      </c>
      <c r="AY324" s="87" t="str">
        <f t="shared" si="224"/>
        <v/>
      </c>
      <c r="AZ324" s="87" t="str">
        <f t="shared" si="224"/>
        <v/>
      </c>
      <c r="BA324" s="87" t="str">
        <f t="shared" si="224"/>
        <v/>
      </c>
      <c r="BB324" s="87" t="str">
        <f t="shared" si="224"/>
        <v/>
      </c>
      <c r="BC324" s="87" t="str">
        <f t="shared" si="224"/>
        <v/>
      </c>
      <c r="BD324" s="87" t="str">
        <f t="shared" si="224"/>
        <v/>
      </c>
      <c r="BE324" s="87" t="str">
        <f t="shared" si="224"/>
        <v/>
      </c>
      <c r="BF324" s="86" t="str">
        <f t="shared" si="224"/>
        <v/>
      </c>
    </row>
    <row r="325" spans="7:58" ht="14.4" hidden="1" customHeight="1" x14ac:dyDescent="0.3">
      <c r="O325" s="287"/>
      <c r="P325" s="288"/>
      <c r="Q325" s="289"/>
      <c r="R325" s="279" t="s">
        <v>174</v>
      </c>
      <c r="S325" s="280"/>
      <c r="T325" s="280"/>
      <c r="U325" s="280"/>
      <c r="V325" s="280"/>
      <c r="W325" s="280"/>
      <c r="X325" s="222"/>
      <c r="Y325" s="222"/>
      <c r="Z325" s="222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  <c r="AS325" s="64"/>
      <c r="AT325" s="64"/>
      <c r="AU325" s="64"/>
      <c r="AV325" s="64"/>
      <c r="AW325" s="64"/>
      <c r="AX325" s="64"/>
      <c r="AY325" s="64"/>
      <c r="AZ325" s="64"/>
      <c r="BA325" s="64"/>
      <c r="BB325" s="64"/>
      <c r="BC325" s="64"/>
      <c r="BD325" s="64"/>
      <c r="BE325" s="64"/>
      <c r="BF325" s="45"/>
    </row>
    <row r="326" spans="7:58" ht="14.4" hidden="1" customHeight="1" x14ac:dyDescent="0.3">
      <c r="O326" s="287"/>
      <c r="P326" s="288"/>
      <c r="Q326" s="289"/>
      <c r="R326" s="279" t="s">
        <v>175</v>
      </c>
      <c r="S326" s="280"/>
      <c r="T326" s="280"/>
      <c r="U326" s="280"/>
      <c r="V326" s="280"/>
      <c r="W326" s="280"/>
      <c r="X326" s="222"/>
      <c r="Y326" s="222"/>
      <c r="Z326" s="222"/>
      <c r="AA326" s="64" t="e">
        <f t="shared" ref="AA326:BE326" si="225">IF(AA285&lt;&gt;0,ROUNDUP(AA281*0.08,0),0)</f>
        <v>#VALUE!</v>
      </c>
      <c r="AB326" s="64" t="e">
        <f t="shared" si="225"/>
        <v>#VALUE!</v>
      </c>
      <c r="AC326" s="64" t="e">
        <f t="shared" si="225"/>
        <v>#VALUE!</v>
      </c>
      <c r="AD326" s="64" t="e">
        <f t="shared" si="225"/>
        <v>#VALUE!</v>
      </c>
      <c r="AE326" s="64" t="e">
        <f t="shared" si="225"/>
        <v>#VALUE!</v>
      </c>
      <c r="AF326" s="64" t="e">
        <f t="shared" si="225"/>
        <v>#VALUE!</v>
      </c>
      <c r="AG326" s="64" t="e">
        <f t="shared" si="225"/>
        <v>#VALUE!</v>
      </c>
      <c r="AH326" s="64" t="e">
        <f t="shared" si="225"/>
        <v>#VALUE!</v>
      </c>
      <c r="AI326" s="64" t="e">
        <f t="shared" si="225"/>
        <v>#VALUE!</v>
      </c>
      <c r="AJ326" s="64" t="e">
        <f t="shared" si="225"/>
        <v>#VALUE!</v>
      </c>
      <c r="AK326" s="64" t="e">
        <f t="shared" si="225"/>
        <v>#VALUE!</v>
      </c>
      <c r="AL326" s="64" t="e">
        <f t="shared" si="225"/>
        <v>#VALUE!</v>
      </c>
      <c r="AM326" s="64" t="e">
        <f t="shared" si="225"/>
        <v>#VALUE!</v>
      </c>
      <c r="AN326" s="64" t="e">
        <f t="shared" si="225"/>
        <v>#VALUE!</v>
      </c>
      <c r="AO326" s="64" t="e">
        <f t="shared" si="225"/>
        <v>#VALUE!</v>
      </c>
      <c r="AP326" s="64" t="e">
        <f t="shared" si="225"/>
        <v>#VALUE!</v>
      </c>
      <c r="AQ326" s="64" t="e">
        <f t="shared" si="225"/>
        <v>#VALUE!</v>
      </c>
      <c r="AR326" s="64" t="e">
        <f t="shared" si="225"/>
        <v>#VALUE!</v>
      </c>
      <c r="AS326" s="64" t="e">
        <f t="shared" si="225"/>
        <v>#VALUE!</v>
      </c>
      <c r="AT326" s="64" t="e">
        <f t="shared" si="225"/>
        <v>#VALUE!</v>
      </c>
      <c r="AU326" s="64" t="e">
        <f t="shared" si="225"/>
        <v>#VALUE!</v>
      </c>
      <c r="AV326" s="64" t="e">
        <f t="shared" si="225"/>
        <v>#VALUE!</v>
      </c>
      <c r="AW326" s="64" t="e">
        <f t="shared" si="225"/>
        <v>#VALUE!</v>
      </c>
      <c r="AX326" s="64" t="e">
        <f t="shared" si="225"/>
        <v>#VALUE!</v>
      </c>
      <c r="AY326" s="64" t="e">
        <f t="shared" si="225"/>
        <v>#VALUE!</v>
      </c>
      <c r="AZ326" s="64" t="e">
        <f t="shared" si="225"/>
        <v>#VALUE!</v>
      </c>
      <c r="BA326" s="64" t="e">
        <f t="shared" si="225"/>
        <v>#VALUE!</v>
      </c>
      <c r="BB326" s="64" t="e">
        <f t="shared" si="225"/>
        <v>#VALUE!</v>
      </c>
      <c r="BC326" s="64" t="e">
        <f t="shared" si="225"/>
        <v>#VALUE!</v>
      </c>
      <c r="BD326" s="64" t="e">
        <f t="shared" si="225"/>
        <v>#VALUE!</v>
      </c>
      <c r="BE326" s="64" t="e">
        <f t="shared" si="225"/>
        <v>#VALUE!</v>
      </c>
      <c r="BF326" s="45" t="e">
        <f>SUM(AA326:BE326)</f>
        <v>#VALUE!</v>
      </c>
    </row>
    <row r="327" spans="7:58" ht="14.4" hidden="1" customHeight="1" x14ac:dyDescent="0.3">
      <c r="O327" s="287"/>
      <c r="P327" s="288"/>
      <c r="Q327" s="289"/>
      <c r="R327" s="279"/>
      <c r="S327" s="280"/>
      <c r="T327" s="280"/>
      <c r="U327" s="280"/>
      <c r="V327" s="280"/>
      <c r="W327" s="280"/>
      <c r="X327" s="222"/>
      <c r="Y327" s="222"/>
      <c r="Z327" s="222"/>
      <c r="AA327" s="64" t="e">
        <f t="shared" ref="AA327:BE327" si="226">AA310+AA306+AA302+AA298</f>
        <v>#VALUE!</v>
      </c>
      <c r="AB327" s="64" t="e">
        <f t="shared" si="226"/>
        <v>#VALUE!</v>
      </c>
      <c r="AC327" s="64" t="e">
        <f t="shared" si="226"/>
        <v>#VALUE!</v>
      </c>
      <c r="AD327" s="64" t="e">
        <f t="shared" si="226"/>
        <v>#VALUE!</v>
      </c>
      <c r="AE327" s="64" t="e">
        <f t="shared" si="226"/>
        <v>#VALUE!</v>
      </c>
      <c r="AF327" s="64" t="e">
        <f t="shared" si="226"/>
        <v>#VALUE!</v>
      </c>
      <c r="AG327" s="64" t="e">
        <f t="shared" si="226"/>
        <v>#VALUE!</v>
      </c>
      <c r="AH327" s="64" t="e">
        <f t="shared" si="226"/>
        <v>#VALUE!</v>
      </c>
      <c r="AI327" s="64" t="e">
        <f t="shared" si="226"/>
        <v>#VALUE!</v>
      </c>
      <c r="AJ327" s="64" t="e">
        <f t="shared" si="226"/>
        <v>#VALUE!</v>
      </c>
      <c r="AK327" s="64" t="e">
        <f t="shared" si="226"/>
        <v>#VALUE!</v>
      </c>
      <c r="AL327" s="64" t="e">
        <f t="shared" si="226"/>
        <v>#VALUE!</v>
      </c>
      <c r="AM327" s="64" t="e">
        <f t="shared" si="226"/>
        <v>#VALUE!</v>
      </c>
      <c r="AN327" s="64" t="e">
        <f t="shared" si="226"/>
        <v>#VALUE!</v>
      </c>
      <c r="AO327" s="64" t="e">
        <f t="shared" si="226"/>
        <v>#VALUE!</v>
      </c>
      <c r="AP327" s="64" t="e">
        <f t="shared" si="226"/>
        <v>#VALUE!</v>
      </c>
      <c r="AQ327" s="64" t="e">
        <f t="shared" si="226"/>
        <v>#VALUE!</v>
      </c>
      <c r="AR327" s="64" t="e">
        <f t="shared" si="226"/>
        <v>#VALUE!</v>
      </c>
      <c r="AS327" s="64" t="e">
        <f t="shared" si="226"/>
        <v>#VALUE!</v>
      </c>
      <c r="AT327" s="64" t="e">
        <f t="shared" si="226"/>
        <v>#VALUE!</v>
      </c>
      <c r="AU327" s="64" t="e">
        <f t="shared" si="226"/>
        <v>#VALUE!</v>
      </c>
      <c r="AV327" s="64" t="e">
        <f t="shared" si="226"/>
        <v>#VALUE!</v>
      </c>
      <c r="AW327" s="64" t="e">
        <f t="shared" si="226"/>
        <v>#VALUE!</v>
      </c>
      <c r="AX327" s="64" t="e">
        <f t="shared" si="226"/>
        <v>#VALUE!</v>
      </c>
      <c r="AY327" s="64" t="e">
        <f t="shared" si="226"/>
        <v>#VALUE!</v>
      </c>
      <c r="AZ327" s="64" t="e">
        <f t="shared" si="226"/>
        <v>#VALUE!</v>
      </c>
      <c r="BA327" s="64" t="e">
        <f t="shared" si="226"/>
        <v>#VALUE!</v>
      </c>
      <c r="BB327" s="64" t="e">
        <f t="shared" si="226"/>
        <v>#VALUE!</v>
      </c>
      <c r="BC327" s="64" t="e">
        <f t="shared" si="226"/>
        <v>#VALUE!</v>
      </c>
      <c r="BD327" s="64" t="e">
        <f t="shared" si="226"/>
        <v>#VALUE!</v>
      </c>
      <c r="BE327" s="64" t="e">
        <f t="shared" si="226"/>
        <v>#VALUE!</v>
      </c>
      <c r="BF327" s="45" t="e">
        <f>SUM(AA327:BE327)</f>
        <v>#VALUE!</v>
      </c>
    </row>
    <row r="328" spans="7:58" ht="15" hidden="1" customHeight="1" thickBot="1" x14ac:dyDescent="0.35">
      <c r="O328" s="287"/>
      <c r="P328" s="288"/>
      <c r="Q328" s="289"/>
      <c r="R328" s="279" t="s">
        <v>176</v>
      </c>
      <c r="S328" s="280"/>
      <c r="T328" s="280"/>
      <c r="U328" s="280"/>
      <c r="V328" s="280"/>
      <c r="W328" s="280"/>
      <c r="X328" s="222"/>
      <c r="Y328" s="222"/>
      <c r="Z328" s="222"/>
      <c r="AA328" s="88" t="e">
        <f t="shared" ref="AA328:BF328" si="227">AA326-AA327</f>
        <v>#VALUE!</v>
      </c>
      <c r="AB328" s="88" t="e">
        <f t="shared" si="227"/>
        <v>#VALUE!</v>
      </c>
      <c r="AC328" s="88" t="e">
        <f t="shared" si="227"/>
        <v>#VALUE!</v>
      </c>
      <c r="AD328" s="88" t="e">
        <f t="shared" si="227"/>
        <v>#VALUE!</v>
      </c>
      <c r="AE328" s="88" t="e">
        <f t="shared" si="227"/>
        <v>#VALUE!</v>
      </c>
      <c r="AF328" s="88" t="e">
        <f t="shared" si="227"/>
        <v>#VALUE!</v>
      </c>
      <c r="AG328" s="88" t="e">
        <f t="shared" si="227"/>
        <v>#VALUE!</v>
      </c>
      <c r="AH328" s="88" t="e">
        <f t="shared" si="227"/>
        <v>#VALUE!</v>
      </c>
      <c r="AI328" s="88" t="e">
        <f t="shared" si="227"/>
        <v>#VALUE!</v>
      </c>
      <c r="AJ328" s="88" t="e">
        <f t="shared" si="227"/>
        <v>#VALUE!</v>
      </c>
      <c r="AK328" s="88" t="e">
        <f t="shared" si="227"/>
        <v>#VALUE!</v>
      </c>
      <c r="AL328" s="88" t="e">
        <f t="shared" si="227"/>
        <v>#VALUE!</v>
      </c>
      <c r="AM328" s="88" t="e">
        <f t="shared" si="227"/>
        <v>#VALUE!</v>
      </c>
      <c r="AN328" s="88" t="e">
        <f t="shared" si="227"/>
        <v>#VALUE!</v>
      </c>
      <c r="AO328" s="88" t="e">
        <f t="shared" si="227"/>
        <v>#VALUE!</v>
      </c>
      <c r="AP328" s="88" t="e">
        <f t="shared" si="227"/>
        <v>#VALUE!</v>
      </c>
      <c r="AQ328" s="88" t="e">
        <f t="shared" si="227"/>
        <v>#VALUE!</v>
      </c>
      <c r="AR328" s="88" t="e">
        <f t="shared" si="227"/>
        <v>#VALUE!</v>
      </c>
      <c r="AS328" s="88" t="e">
        <f t="shared" si="227"/>
        <v>#VALUE!</v>
      </c>
      <c r="AT328" s="88" t="e">
        <f t="shared" si="227"/>
        <v>#VALUE!</v>
      </c>
      <c r="AU328" s="88" t="e">
        <f t="shared" si="227"/>
        <v>#VALUE!</v>
      </c>
      <c r="AV328" s="88" t="e">
        <f t="shared" si="227"/>
        <v>#VALUE!</v>
      </c>
      <c r="AW328" s="88" t="e">
        <f t="shared" si="227"/>
        <v>#VALUE!</v>
      </c>
      <c r="AX328" s="88" t="e">
        <f t="shared" si="227"/>
        <v>#VALUE!</v>
      </c>
      <c r="AY328" s="88" t="e">
        <f t="shared" si="227"/>
        <v>#VALUE!</v>
      </c>
      <c r="AZ328" s="88" t="e">
        <f t="shared" si="227"/>
        <v>#VALUE!</v>
      </c>
      <c r="BA328" s="88" t="e">
        <f t="shared" si="227"/>
        <v>#VALUE!</v>
      </c>
      <c r="BB328" s="88" t="e">
        <f t="shared" si="227"/>
        <v>#VALUE!</v>
      </c>
      <c r="BC328" s="88" t="e">
        <f t="shared" si="227"/>
        <v>#VALUE!</v>
      </c>
      <c r="BD328" s="88" t="e">
        <f t="shared" si="227"/>
        <v>#VALUE!</v>
      </c>
      <c r="BE328" s="88" t="e">
        <f t="shared" si="227"/>
        <v>#VALUE!</v>
      </c>
      <c r="BF328" s="89" t="e">
        <f t="shared" si="227"/>
        <v>#VALUE!</v>
      </c>
    </row>
    <row r="329" spans="7:58" ht="14.4" hidden="1" customHeight="1" x14ac:dyDescent="0.3">
      <c r="O329" s="287"/>
      <c r="P329" s="288"/>
      <c r="Q329" s="289"/>
      <c r="R329" s="279" t="s">
        <v>177</v>
      </c>
      <c r="S329" s="280"/>
      <c r="T329" s="280"/>
      <c r="U329" s="280"/>
      <c r="V329" s="280"/>
      <c r="W329" s="280"/>
      <c r="X329" s="90"/>
      <c r="Y329" s="90"/>
      <c r="Z329" s="90"/>
    </row>
    <row r="330" spans="7:58" ht="14.4" hidden="1" customHeight="1" x14ac:dyDescent="0.3">
      <c r="O330" s="290"/>
      <c r="P330" s="291"/>
      <c r="Q330" s="292"/>
      <c r="R330" s="279" t="s">
        <v>178</v>
      </c>
      <c r="S330" s="280"/>
      <c r="T330" s="280"/>
      <c r="U330" s="280"/>
      <c r="V330" s="280"/>
      <c r="W330" s="280"/>
      <c r="X330" s="90"/>
      <c r="Y330" s="90"/>
      <c r="Z330" s="90"/>
    </row>
    <row r="331" spans="7:58" ht="14.4" hidden="1" customHeight="1" x14ac:dyDescent="0.3"/>
    <row r="332" spans="7:58" ht="14.4" hidden="1" customHeight="1" x14ac:dyDescent="0.3"/>
    <row r="333" spans="7:58" ht="14.4" hidden="1" customHeight="1" x14ac:dyDescent="0.3"/>
    <row r="334" spans="7:58" ht="14.4" hidden="1" customHeight="1" x14ac:dyDescent="0.3"/>
    <row r="335" spans="7:58" ht="14.4" hidden="1" customHeight="1" x14ac:dyDescent="0.3"/>
    <row r="336" spans="7:58" ht="14.4" hidden="1" customHeight="1" x14ac:dyDescent="0.3">
      <c r="G336" s="20"/>
      <c r="H336" s="94"/>
    </row>
    <row r="337" spans="6:8" ht="14.4" hidden="1" customHeight="1" x14ac:dyDescent="0.3">
      <c r="G337" s="20"/>
      <c r="H337" s="94"/>
    </row>
    <row r="338" spans="6:8" ht="14.4" hidden="1" customHeight="1" x14ac:dyDescent="0.3">
      <c r="G338" s="20"/>
      <c r="H338" s="94"/>
    </row>
    <row r="339" spans="6:8" x14ac:dyDescent="0.3">
      <c r="H339" s="94"/>
    </row>
    <row r="340" spans="6:8" x14ac:dyDescent="0.3">
      <c r="G340" s="94"/>
      <c r="H340" s="94"/>
    </row>
    <row r="341" spans="6:8" x14ac:dyDescent="0.3">
      <c r="H341" s="94"/>
    </row>
    <row r="345" spans="6:8" x14ac:dyDescent="0.3">
      <c r="G345" s="95"/>
      <c r="H345" s="94"/>
    </row>
    <row r="349" spans="6:8" ht="15.6" x14ac:dyDescent="0.3">
      <c r="F349" s="96"/>
    </row>
  </sheetData>
  <autoFilter ref="A2:BG120" xr:uid="{0A4B3FEB-76B5-41EC-B5E4-0E816609F277}"/>
  <mergeCells count="240">
    <mergeCell ref="R316:W316"/>
    <mergeCell ref="R305:W305"/>
    <mergeCell ref="R306:W306"/>
    <mergeCell ref="R307:W307"/>
    <mergeCell ref="R308:W308"/>
    <mergeCell ref="R309:W309"/>
    <mergeCell ref="R310:W310"/>
    <mergeCell ref="R329:W329"/>
    <mergeCell ref="R330:W330"/>
    <mergeCell ref="R323:W323"/>
    <mergeCell ref="R324:W324"/>
    <mergeCell ref="R325:W325"/>
    <mergeCell ref="R326:W326"/>
    <mergeCell ref="R327:W327"/>
    <mergeCell ref="R328:W328"/>
    <mergeCell ref="R317:W317"/>
    <mergeCell ref="R318:W318"/>
    <mergeCell ref="R319:W319"/>
    <mergeCell ref="R320:W320"/>
    <mergeCell ref="R321:W321"/>
    <mergeCell ref="R322:W322"/>
    <mergeCell ref="R295:W295"/>
    <mergeCell ref="R296:W296"/>
    <mergeCell ref="R297:W297"/>
    <mergeCell ref="R298:W298"/>
    <mergeCell ref="R311:W311"/>
    <mergeCell ref="R312:W312"/>
    <mergeCell ref="R313:W313"/>
    <mergeCell ref="R314:W314"/>
    <mergeCell ref="R315:W315"/>
    <mergeCell ref="R287:W287"/>
    <mergeCell ref="R288:W288"/>
    <mergeCell ref="R289:W289"/>
    <mergeCell ref="R290:W290"/>
    <mergeCell ref="R291:W291"/>
    <mergeCell ref="R292:W292"/>
    <mergeCell ref="R277:W277"/>
    <mergeCell ref="R278:W278"/>
    <mergeCell ref="O280:Q280"/>
    <mergeCell ref="O281:Q330"/>
    <mergeCell ref="R281:W281"/>
    <mergeCell ref="R282:W282"/>
    <mergeCell ref="R283:W283"/>
    <mergeCell ref="R284:W284"/>
    <mergeCell ref="R285:W285"/>
    <mergeCell ref="R286:W286"/>
    <mergeCell ref="R299:W299"/>
    <mergeCell ref="R300:W300"/>
    <mergeCell ref="R301:W301"/>
    <mergeCell ref="R302:W302"/>
    <mergeCell ref="R303:W303"/>
    <mergeCell ref="R304:W304"/>
    <mergeCell ref="R293:W293"/>
    <mergeCell ref="R294:W294"/>
    <mergeCell ref="R273:W273"/>
    <mergeCell ref="R274:W274"/>
    <mergeCell ref="R275:W275"/>
    <mergeCell ref="R276:W276"/>
    <mergeCell ref="R265:W265"/>
    <mergeCell ref="R266:W266"/>
    <mergeCell ref="R267:W267"/>
    <mergeCell ref="R268:W268"/>
    <mergeCell ref="R269:W269"/>
    <mergeCell ref="R270:W270"/>
    <mergeCell ref="R264:W264"/>
    <mergeCell ref="R253:W253"/>
    <mergeCell ref="R254:W254"/>
    <mergeCell ref="R255:W255"/>
    <mergeCell ref="R256:W256"/>
    <mergeCell ref="R257:W257"/>
    <mergeCell ref="R258:W258"/>
    <mergeCell ref="R271:W271"/>
    <mergeCell ref="R272:W272"/>
    <mergeCell ref="R243:W243"/>
    <mergeCell ref="R244:W244"/>
    <mergeCell ref="R245:W245"/>
    <mergeCell ref="R246:W246"/>
    <mergeCell ref="R259:W259"/>
    <mergeCell ref="R260:W260"/>
    <mergeCell ref="R261:W261"/>
    <mergeCell ref="R262:W262"/>
    <mergeCell ref="R263:W263"/>
    <mergeCell ref="R235:W235"/>
    <mergeCell ref="R236:W236"/>
    <mergeCell ref="R237:W237"/>
    <mergeCell ref="R238:W238"/>
    <mergeCell ref="R239:W239"/>
    <mergeCell ref="R240:W240"/>
    <mergeCell ref="R225:W225"/>
    <mergeCell ref="R226:W226"/>
    <mergeCell ref="O228:Q228"/>
    <mergeCell ref="O229:Q278"/>
    <mergeCell ref="R229:W229"/>
    <mergeCell ref="R230:W230"/>
    <mergeCell ref="R231:W231"/>
    <mergeCell ref="R232:W232"/>
    <mergeCell ref="R233:W233"/>
    <mergeCell ref="R234:W234"/>
    <mergeCell ref="R247:W247"/>
    <mergeCell ref="R248:W248"/>
    <mergeCell ref="R249:W249"/>
    <mergeCell ref="R250:W250"/>
    <mergeCell ref="R251:W251"/>
    <mergeCell ref="R252:W252"/>
    <mergeCell ref="R241:W241"/>
    <mergeCell ref="R242:W242"/>
    <mergeCell ref="R221:W221"/>
    <mergeCell ref="R222:W222"/>
    <mergeCell ref="R223:W223"/>
    <mergeCell ref="R224:W224"/>
    <mergeCell ref="R213:W213"/>
    <mergeCell ref="R214:W214"/>
    <mergeCell ref="R215:W215"/>
    <mergeCell ref="R216:W216"/>
    <mergeCell ref="R217:W217"/>
    <mergeCell ref="R218:W218"/>
    <mergeCell ref="R212:W212"/>
    <mergeCell ref="R201:W201"/>
    <mergeCell ref="R202:W202"/>
    <mergeCell ref="R203:W203"/>
    <mergeCell ref="R204:W204"/>
    <mergeCell ref="R205:W205"/>
    <mergeCell ref="R206:W206"/>
    <mergeCell ref="R219:W219"/>
    <mergeCell ref="R220:W220"/>
    <mergeCell ref="R191:W191"/>
    <mergeCell ref="R192:W192"/>
    <mergeCell ref="R193:W193"/>
    <mergeCell ref="R194:W194"/>
    <mergeCell ref="R207:W207"/>
    <mergeCell ref="R208:W208"/>
    <mergeCell ref="R209:W209"/>
    <mergeCell ref="R210:W210"/>
    <mergeCell ref="R211:W211"/>
    <mergeCell ref="R183:W183"/>
    <mergeCell ref="R184:W184"/>
    <mergeCell ref="R185:W185"/>
    <mergeCell ref="R186:W186"/>
    <mergeCell ref="R187:W187"/>
    <mergeCell ref="R188:W188"/>
    <mergeCell ref="R173:W173"/>
    <mergeCell ref="R174:W174"/>
    <mergeCell ref="O176:Q176"/>
    <mergeCell ref="O177:Q226"/>
    <mergeCell ref="R177:W177"/>
    <mergeCell ref="R178:W178"/>
    <mergeCell ref="R179:W179"/>
    <mergeCell ref="R180:W180"/>
    <mergeCell ref="R181:W181"/>
    <mergeCell ref="R182:W182"/>
    <mergeCell ref="R195:W195"/>
    <mergeCell ref="R196:W196"/>
    <mergeCell ref="R197:W197"/>
    <mergeCell ref="R198:W198"/>
    <mergeCell ref="R199:W199"/>
    <mergeCell ref="R200:W200"/>
    <mergeCell ref="R189:W189"/>
    <mergeCell ref="R190:W190"/>
    <mergeCell ref="R167:W167"/>
    <mergeCell ref="R168:W168"/>
    <mergeCell ref="R169:W169"/>
    <mergeCell ref="R170:W170"/>
    <mergeCell ref="R171:W171"/>
    <mergeCell ref="R172:W172"/>
    <mergeCell ref="R161:W161"/>
    <mergeCell ref="R162:W162"/>
    <mergeCell ref="R163:W163"/>
    <mergeCell ref="R164:W164"/>
    <mergeCell ref="R165:W165"/>
    <mergeCell ref="R166:W166"/>
    <mergeCell ref="R155:W155"/>
    <mergeCell ref="R156:W156"/>
    <mergeCell ref="R157:W157"/>
    <mergeCell ref="R158:W158"/>
    <mergeCell ref="R159:W159"/>
    <mergeCell ref="R160:W160"/>
    <mergeCell ref="R149:W149"/>
    <mergeCell ref="R150:W150"/>
    <mergeCell ref="R151:W151"/>
    <mergeCell ref="R152:W152"/>
    <mergeCell ref="R153:W153"/>
    <mergeCell ref="R154:W154"/>
    <mergeCell ref="R143:W143"/>
    <mergeCell ref="R144:W144"/>
    <mergeCell ref="R145:W145"/>
    <mergeCell ref="R146:W146"/>
    <mergeCell ref="R147:W147"/>
    <mergeCell ref="R148:W148"/>
    <mergeCell ref="R137:W137"/>
    <mergeCell ref="R138:W138"/>
    <mergeCell ref="R139:W139"/>
    <mergeCell ref="R140:W140"/>
    <mergeCell ref="R141:W141"/>
    <mergeCell ref="R142:W142"/>
    <mergeCell ref="R131:W131"/>
    <mergeCell ref="R132:W132"/>
    <mergeCell ref="R133:W133"/>
    <mergeCell ref="R134:W134"/>
    <mergeCell ref="R135:W135"/>
    <mergeCell ref="R136:W136"/>
    <mergeCell ref="BD1:BD2"/>
    <mergeCell ref="BE1:BE2"/>
    <mergeCell ref="A121:G121"/>
    <mergeCell ref="O125:Q174"/>
    <mergeCell ref="R125:W125"/>
    <mergeCell ref="R126:W126"/>
    <mergeCell ref="R127:W127"/>
    <mergeCell ref="R128:W128"/>
    <mergeCell ref="R129:W129"/>
    <mergeCell ref="R130:W130"/>
    <mergeCell ref="AX1:AX2"/>
    <mergeCell ref="AY1:AY2"/>
    <mergeCell ref="AZ1:AZ2"/>
    <mergeCell ref="BA1:BA2"/>
    <mergeCell ref="BB1:BB2"/>
    <mergeCell ref="BC1:BC2"/>
    <mergeCell ref="AR1:AR2"/>
    <mergeCell ref="AS1:AS2"/>
    <mergeCell ref="AT1:AT2"/>
    <mergeCell ref="AU1:AU2"/>
    <mergeCell ref="AV1:AV2"/>
    <mergeCell ref="AW1:AW2"/>
    <mergeCell ref="AL1:AL2"/>
    <mergeCell ref="AM1:AM2"/>
    <mergeCell ref="AN1:AN2"/>
    <mergeCell ref="AO1:AO2"/>
    <mergeCell ref="AP1:AP2"/>
    <mergeCell ref="AQ1:AQ2"/>
    <mergeCell ref="AF1:AF2"/>
    <mergeCell ref="AG1:AG2"/>
    <mergeCell ref="AH1:AH2"/>
    <mergeCell ref="AI1:AI2"/>
    <mergeCell ref="AJ1:AJ2"/>
    <mergeCell ref="AK1:AK2"/>
    <mergeCell ref="A1:Z1"/>
    <mergeCell ref="AA1:AA2"/>
    <mergeCell ref="AB1:AB2"/>
    <mergeCell ref="AC1:AC2"/>
    <mergeCell ref="AD1:AD2"/>
    <mergeCell ref="AE1:AE2"/>
  </mergeCells>
  <conditionalFormatting sqref="A97:C97">
    <cfRule type="duplicateValues" dxfId="185" priority="10"/>
  </conditionalFormatting>
  <conditionalFormatting sqref="A98:C99">
    <cfRule type="duplicateValues" dxfId="184" priority="9"/>
  </conditionalFormatting>
  <conditionalFormatting sqref="A92:C92">
    <cfRule type="duplicateValues" dxfId="183" priority="8"/>
  </conditionalFormatting>
  <conditionalFormatting sqref="A28:C28">
    <cfRule type="duplicateValues" dxfId="182" priority="7"/>
  </conditionalFormatting>
  <conditionalFormatting sqref="A102:C102">
    <cfRule type="duplicateValues" dxfId="181" priority="6"/>
  </conditionalFormatting>
  <conditionalFormatting sqref="A58:C58">
    <cfRule type="duplicateValues" dxfId="180" priority="5"/>
  </conditionalFormatting>
  <conditionalFormatting sqref="A15:C15">
    <cfRule type="duplicateValues" dxfId="179" priority="4"/>
  </conditionalFormatting>
  <conditionalFormatting sqref="A94:C94">
    <cfRule type="duplicateValues" dxfId="178" priority="3"/>
  </conditionalFormatting>
  <conditionalFormatting sqref="A70:C70">
    <cfRule type="duplicateValues" dxfId="177" priority="2"/>
  </conditionalFormatting>
  <conditionalFormatting sqref="A8:C8">
    <cfRule type="duplicateValues" dxfId="176" priority="1"/>
  </conditionalFormatting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0DB1-09F9-477F-9FD1-31CAB005B95F}">
  <dimension ref="A1:BS356"/>
  <sheetViews>
    <sheetView zoomScale="85" zoomScaleNormal="85" workbookViewId="0">
      <pane xSplit="11" ySplit="2" topLeftCell="Z3" activePane="bottomRight" state="frozen"/>
      <selection pane="topRight" activeCell="L1" sqref="L1"/>
      <selection pane="bottomLeft" activeCell="A3" sqref="A3"/>
      <selection pane="bottomRight" activeCell="AN3" sqref="AN3"/>
    </sheetView>
  </sheetViews>
  <sheetFormatPr defaultColWidth="19.5546875" defaultRowHeight="14.4" outlineLevelCol="1" x14ac:dyDescent="0.3"/>
  <cols>
    <col min="1" max="1" width="11.33203125" style="1" customWidth="1"/>
    <col min="2" max="2" width="14.109375" style="1" hidden="1" customWidth="1"/>
    <col min="3" max="3" width="30.33203125" style="1" bestFit="1" customWidth="1"/>
    <col min="4" max="4" width="27.88671875" style="1" hidden="1" customWidth="1"/>
    <col min="5" max="5" width="11" style="1" customWidth="1"/>
    <col min="6" max="6" width="13.88671875" style="1" customWidth="1" outlineLevel="1"/>
    <col min="7" max="7" width="33.6640625" style="1" customWidth="1" outlineLevel="1"/>
    <col min="8" max="8" width="20.6640625" style="1" bestFit="1" customWidth="1" outlineLevel="1"/>
    <col min="9" max="9" width="18.21875" style="1" hidden="1" customWidth="1"/>
    <col min="10" max="10" width="16.44140625" style="1" hidden="1" customWidth="1"/>
    <col min="11" max="11" width="10.33203125" style="1" customWidth="1"/>
    <col min="12" max="12" width="3.6640625" style="1" customWidth="1" outlineLevel="1"/>
    <col min="13" max="13" width="4.5546875" style="55" customWidth="1" outlineLevel="1"/>
    <col min="14" max="14" width="2.88671875" style="1" customWidth="1" outlineLevel="1"/>
    <col min="15" max="15" width="4.109375" style="55" customWidth="1" outlineLevel="1"/>
    <col min="16" max="16" width="4.5546875" style="1" customWidth="1" outlineLevel="1"/>
    <col min="17" max="17" width="4" style="1" customWidth="1" outlineLevel="1"/>
    <col min="18" max="22" width="4.5546875" style="1" customWidth="1" outlineLevel="1"/>
    <col min="23" max="23" width="3.77734375" style="1" customWidth="1" outlineLevel="1"/>
    <col min="24" max="26" width="4.5546875" style="1" customWidth="1" outlineLevel="1"/>
    <col min="27" max="29" width="3.109375" style="1" customWidth="1"/>
    <col min="30" max="30" width="3.44140625" style="1" customWidth="1"/>
    <col min="31" max="31" width="3.33203125" style="1" customWidth="1"/>
    <col min="32" max="32" width="3" style="1" customWidth="1"/>
    <col min="33" max="56" width="3.109375" style="1" customWidth="1"/>
    <col min="57" max="57" width="3.109375" style="1" hidden="1" customWidth="1"/>
    <col min="58" max="58" width="3.6640625" style="1" customWidth="1"/>
    <col min="59" max="59" width="11.109375" style="1" customWidth="1"/>
    <col min="60" max="60" width="22.6640625" style="1" hidden="1" customWidth="1"/>
    <col min="61" max="61" width="16.33203125" style="1" hidden="1" customWidth="1"/>
    <col min="62" max="83" width="19.5546875" style="1"/>
    <col min="84" max="84" width="6" style="1" bestFit="1" customWidth="1"/>
    <col min="85" max="85" width="2.88671875" style="1" bestFit="1" customWidth="1"/>
    <col min="86" max="87" width="3" style="1" bestFit="1" customWidth="1"/>
    <col min="88" max="88" width="5" style="1" bestFit="1" customWidth="1"/>
    <col min="89" max="89" width="2.88671875" style="1" bestFit="1" customWidth="1"/>
    <col min="90" max="90" width="3" style="1" bestFit="1" customWidth="1"/>
    <col min="91" max="94" width="2.88671875" style="1" bestFit="1" customWidth="1"/>
    <col min="95" max="95" width="4" style="1" bestFit="1" customWidth="1"/>
    <col min="96" max="97" width="2.88671875" style="1" bestFit="1" customWidth="1"/>
    <col min="98" max="98" width="4" style="1" bestFit="1" customWidth="1"/>
    <col min="99" max="100" width="19.5546875" style="1"/>
    <col min="101" max="113" width="2.88671875" style="1" bestFit="1" customWidth="1"/>
    <col min="114" max="16384" width="19.5546875" style="1"/>
  </cols>
  <sheetData>
    <row r="1" spans="1:71" ht="22.8" customHeight="1" x14ac:dyDescent="0.3">
      <c r="A1" s="274" t="s">
        <v>718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6"/>
      <c r="AA1" s="272">
        <v>46174</v>
      </c>
      <c r="AB1" s="272">
        <f t="shared" ref="AB1:BE1" si="0">AA1+1</f>
        <v>46175</v>
      </c>
      <c r="AC1" s="272">
        <f t="shared" si="0"/>
        <v>46176</v>
      </c>
      <c r="AD1" s="272">
        <f t="shared" si="0"/>
        <v>46177</v>
      </c>
      <c r="AE1" s="272">
        <f t="shared" si="0"/>
        <v>46178</v>
      </c>
      <c r="AF1" s="272">
        <f t="shared" si="0"/>
        <v>46179</v>
      </c>
      <c r="AG1" s="272">
        <f t="shared" si="0"/>
        <v>46180</v>
      </c>
      <c r="AH1" s="272">
        <f t="shared" si="0"/>
        <v>46181</v>
      </c>
      <c r="AI1" s="272">
        <f t="shared" si="0"/>
        <v>46182</v>
      </c>
      <c r="AJ1" s="272">
        <f t="shared" si="0"/>
        <v>46183</v>
      </c>
      <c r="AK1" s="272">
        <f t="shared" si="0"/>
        <v>46184</v>
      </c>
      <c r="AL1" s="272">
        <f t="shared" si="0"/>
        <v>46185</v>
      </c>
      <c r="AM1" s="272">
        <f t="shared" si="0"/>
        <v>46186</v>
      </c>
      <c r="AN1" s="272">
        <f t="shared" si="0"/>
        <v>46187</v>
      </c>
      <c r="AO1" s="272">
        <f t="shared" si="0"/>
        <v>46188</v>
      </c>
      <c r="AP1" s="272">
        <f t="shared" si="0"/>
        <v>46189</v>
      </c>
      <c r="AQ1" s="272">
        <f t="shared" si="0"/>
        <v>46190</v>
      </c>
      <c r="AR1" s="272">
        <f t="shared" si="0"/>
        <v>46191</v>
      </c>
      <c r="AS1" s="272">
        <f t="shared" si="0"/>
        <v>46192</v>
      </c>
      <c r="AT1" s="272">
        <f t="shared" si="0"/>
        <v>46193</v>
      </c>
      <c r="AU1" s="272">
        <f t="shared" si="0"/>
        <v>46194</v>
      </c>
      <c r="AV1" s="272">
        <f t="shared" si="0"/>
        <v>46195</v>
      </c>
      <c r="AW1" s="272">
        <f t="shared" si="0"/>
        <v>46196</v>
      </c>
      <c r="AX1" s="272">
        <f t="shared" si="0"/>
        <v>46197</v>
      </c>
      <c r="AY1" s="272">
        <f t="shared" si="0"/>
        <v>46198</v>
      </c>
      <c r="AZ1" s="272">
        <f>AY1+1</f>
        <v>46199</v>
      </c>
      <c r="BA1" s="272">
        <f t="shared" si="0"/>
        <v>46200</v>
      </c>
      <c r="BB1" s="272">
        <f t="shared" si="0"/>
        <v>46201</v>
      </c>
      <c r="BC1" s="272">
        <f t="shared" si="0"/>
        <v>46202</v>
      </c>
      <c r="BD1" s="272">
        <f t="shared" si="0"/>
        <v>46203</v>
      </c>
      <c r="BE1" s="272">
        <f t="shared" si="0"/>
        <v>46204</v>
      </c>
    </row>
    <row r="2" spans="1:71" ht="120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719</v>
      </c>
      <c r="I2" s="2" t="s">
        <v>9</v>
      </c>
      <c r="J2" s="2" t="s">
        <v>10</v>
      </c>
      <c r="K2" s="3" t="s">
        <v>11</v>
      </c>
      <c r="L2" s="4" t="s">
        <v>12</v>
      </c>
      <c r="M2" s="5" t="s">
        <v>13</v>
      </c>
      <c r="N2" s="4" t="s">
        <v>14</v>
      </c>
      <c r="O2" s="5" t="s">
        <v>15</v>
      </c>
      <c r="P2" s="6" t="s">
        <v>16</v>
      </c>
      <c r="Q2" s="4" t="s">
        <v>17</v>
      </c>
      <c r="R2" s="4" t="s">
        <v>18</v>
      </c>
      <c r="S2" s="6" t="s">
        <v>19</v>
      </c>
      <c r="T2" s="7" t="s">
        <v>20</v>
      </c>
      <c r="U2" s="4" t="s">
        <v>21</v>
      </c>
      <c r="V2" s="4" t="s">
        <v>22</v>
      </c>
      <c r="W2" s="4" t="s">
        <v>23</v>
      </c>
      <c r="X2" s="8" t="s">
        <v>24</v>
      </c>
      <c r="Y2" s="8" t="s">
        <v>25</v>
      </c>
      <c r="Z2" s="6" t="s">
        <v>26</v>
      </c>
      <c r="AA2" s="273"/>
      <c r="AB2" s="273"/>
      <c r="AC2" s="273"/>
      <c r="AD2" s="273"/>
      <c r="AE2" s="273"/>
      <c r="AF2" s="273"/>
      <c r="AG2" s="273"/>
      <c r="AH2" s="273"/>
      <c r="AI2" s="273"/>
      <c r="AJ2" s="273"/>
      <c r="AK2" s="273"/>
      <c r="AL2" s="273"/>
      <c r="AM2" s="273"/>
      <c r="AN2" s="273"/>
      <c r="AO2" s="273"/>
      <c r="AP2" s="273"/>
      <c r="AQ2" s="273"/>
      <c r="AR2" s="273"/>
      <c r="AS2" s="273"/>
      <c r="AT2" s="273"/>
      <c r="AU2" s="273"/>
      <c r="AV2" s="273"/>
      <c r="AW2" s="273"/>
      <c r="AX2" s="273"/>
      <c r="AY2" s="273"/>
      <c r="AZ2" s="273"/>
      <c r="BA2" s="273"/>
      <c r="BB2" s="273"/>
      <c r="BC2" s="273"/>
      <c r="BD2" s="273"/>
      <c r="BE2" s="273"/>
      <c r="BG2" s="9" t="s">
        <v>27</v>
      </c>
      <c r="BJ2" s="9"/>
      <c r="BK2" s="10"/>
      <c r="BS2" s="11"/>
    </row>
    <row r="3" spans="1:71" ht="13.8" customHeight="1" x14ac:dyDescent="0.3">
      <c r="A3" s="99" t="s">
        <v>184</v>
      </c>
      <c r="B3" s="100"/>
      <c r="C3" s="100" t="s">
        <v>185</v>
      </c>
      <c r="D3" s="101"/>
      <c r="E3" s="100" t="s">
        <v>186</v>
      </c>
      <c r="F3" s="100" t="s">
        <v>187</v>
      </c>
      <c r="G3" s="100" t="s">
        <v>188</v>
      </c>
      <c r="H3" s="102" t="s">
        <v>189</v>
      </c>
      <c r="I3" s="102"/>
      <c r="J3" s="12"/>
      <c r="K3" s="13">
        <v>46076</v>
      </c>
      <c r="L3" s="14" t="s">
        <v>28</v>
      </c>
      <c r="M3" s="15">
        <f t="shared" ref="M3:M75" si="1">N3+Q3+U3</f>
        <v>30</v>
      </c>
      <c r="N3" s="15">
        <f t="shared" ref="N3:N75" si="2">O3+R3+(COUNTIF(AA3:BE3,"P/2")/2)+(COUNTIF(AA3:BE3,"TR-P/2")/2)</f>
        <v>19</v>
      </c>
      <c r="O3" s="15">
        <f t="shared" ref="O3:O75" si="3">COUNTIF(AA3:BE3,"P")+COUNTIF(AA3:BE3,"RP")+COUNTIF(AA3:BE3,"UT-RP")+COUNTIF(AA3:BE3,"AT-RP")+COUNTIF(AA3:BE3,"AT")+COUNTIF(AA3:BE3,"UT")+COUNTIF(AA3:BE3,"MU")+COUNTIF(AA3:BE3,"AT-MU")+COUNTIF(AA3:BE3,"UT-MU")+COUNTIF(AA3:BE3,"EL")+COUNTIF(AA3:BE3,"UT-EL")+COUNTIF(AA3:BE3,"AT-EL")+COUNTIF(AA3:BE3,"EL-MU")+COUNTIF(AA3:BE3,"TR")+COUNTIF(AA3:BE3,"TR-MU")+COUNTIF(AA3:BE3,"TR-EL")+COUNTIF(AA3:BE3,"TR-AT")+COUNTIF(AA3:BE3,"TR-UT")+COUNTIF(AA3:BE3,"TR-P")+(COUNTIF(AA3:BE3,"P/2")/2)</f>
        <v>19</v>
      </c>
      <c r="P3" s="15">
        <f t="shared" ref="P3:P75" si="4">COUNTIF(AA3:BE3,"Leave")</f>
        <v>0</v>
      </c>
      <c r="Q3" s="15">
        <f t="shared" ref="Q3:Q75" si="5">COUNTIF(AA3:BE3,"Off")+COUNTIF(AA3:BE3,"TR-Off")</f>
        <v>10</v>
      </c>
      <c r="R3" s="15">
        <f t="shared" ref="R3:R75" si="6">COUNTIF(AA3:BE3,"NCNS")+COUNTIF(AA3:BE3,"A")+COUNTIF(AA3:BE3,"U")+COUNTIF(AA3:BE3,"SL")+COUNTIF(AA3:BE3,"UC")+COUNTIF(AA3:BE3,"TR-UC")+COUNTIF(AA3:BE3,"TR-U")+COUNTIF(AA3:BE3,"TR-NCNS")</f>
        <v>0</v>
      </c>
      <c r="S3" s="15">
        <f t="shared" ref="S3:S75" si="7">(COUNTIF(AA3:BE3,"A")+(COUNTIF(AA3:BE3,"CL")+(COUNTIF(AA3:BE3,"SL"))))</f>
        <v>1</v>
      </c>
      <c r="T3" s="15">
        <f t="shared" ref="T3:T75" si="8">COUNTIF(AA3:BE3,"EL")+COUNTIF(AA3:BE3,"AT-EL")+COUNTIF(AA3:BE3,"UT-EL")+COUNTIF(AA3:BE3,"EL-MU")++COUNTIF(AA3:BE3,"TR-EL")</f>
        <v>0</v>
      </c>
      <c r="U3" s="15">
        <f t="shared" ref="U3:U75" si="9">(COUNTIF(AA3:BE3,"Leave")+(COUNTIF(AA3:BE3,"CL")+(COUNTIF(AA3:BE3,"AU")))+(COUNTIF(AA3:BE3,"TR-AU"))+(COUNTIF(AA3:BE3,"ML")))</f>
        <v>1</v>
      </c>
      <c r="V3" s="16">
        <f t="shared" ref="V3:V75" si="10">COUNTIF(AA3:BE3,"AU")+COUNTIF(AA3:BE3,"U")+COUNTIF(AA3:BE3,"UC")+COUNTIF(AA3:BE3,"NCNS")+COUNTIF(AA3:BE3,"TR-AU")+COUNTIF(AA3:BE3,"TR-U")+COUNTIF(AA3:BE3,"TR-UC")+COUNTIF(AA3:BE3,"TR-NCNS")+(COUNTIF(AA3:BE3,"P/2")/2)+(COUNTIF(AA3:BE3,"TR-P/2")/2)</f>
        <v>0</v>
      </c>
      <c r="W3" s="15">
        <f t="shared" ref="W3:W75" si="11">COUNTIF(AA3:BE3,"AT-RP")+COUNTIF(AA3:BE3,"AT")+COUNTIF(AA3:BE3,"AT-MU")+COUNTIF(AA3:BE3,"AT-EL")+COUNTIF(AA3:BE3,"TR-AT")+COUNTIF(AA3:BE3,"UT-RP")+COUNTIF(AA3:BE3,"UT")+COUNTIF(AA3:BE3,"UT-MU")+COUNTIF(AA3:BE3,"UT-EL")+COUNTIF(AA3:BE3,"TR-UT")</f>
        <v>0</v>
      </c>
      <c r="X3" s="17">
        <f t="shared" ref="X3:X75" si="12">COUNTIF(AA3:BE3,"MU")+COUNTIF(AA3:BE3,"UT-MU")+COUNTIF(AA3:BE3,"EL-MU")+COUNTIF(AA3:BE3,"TR-MU")</f>
        <v>0</v>
      </c>
      <c r="Y3" s="17">
        <f t="shared" ref="Y3:Y75" si="13">COUNTIF(AA3:BE3,"ML")</f>
        <v>0</v>
      </c>
      <c r="Z3" s="16">
        <f t="shared" ref="Z3:Z75" si="14">V3+S3+P3+Y3</f>
        <v>1</v>
      </c>
      <c r="AA3" s="223" t="s">
        <v>30</v>
      </c>
      <c r="AB3" s="224" t="s">
        <v>30</v>
      </c>
      <c r="AC3" s="223" t="s">
        <v>30</v>
      </c>
      <c r="AD3" s="224" t="s">
        <v>30</v>
      </c>
      <c r="AE3" s="224" t="s">
        <v>30</v>
      </c>
      <c r="AF3" s="30" t="s">
        <v>31</v>
      </c>
      <c r="AG3" s="30" t="s">
        <v>31</v>
      </c>
      <c r="AH3" s="224" t="s">
        <v>30</v>
      </c>
      <c r="AI3" s="224" t="s">
        <v>30</v>
      </c>
      <c r="AJ3" s="224" t="s">
        <v>30</v>
      </c>
      <c r="AK3" s="224" t="s">
        <v>30</v>
      </c>
      <c r="AL3" s="224" t="s">
        <v>30</v>
      </c>
      <c r="AM3" s="30" t="s">
        <v>31</v>
      </c>
      <c r="AN3" s="30" t="s">
        <v>31</v>
      </c>
      <c r="AO3" s="224" t="s">
        <v>30</v>
      </c>
      <c r="AP3" s="224" t="s">
        <v>30</v>
      </c>
      <c r="AQ3" s="224" t="s">
        <v>30</v>
      </c>
      <c r="AR3" s="123" t="s">
        <v>113</v>
      </c>
      <c r="AS3" s="224" t="s">
        <v>30</v>
      </c>
      <c r="AT3" s="30" t="s">
        <v>31</v>
      </c>
      <c r="AU3" s="30" t="s">
        <v>31</v>
      </c>
      <c r="AV3" s="224" t="s">
        <v>30</v>
      </c>
      <c r="AW3" s="224" t="s">
        <v>30</v>
      </c>
      <c r="AX3" s="224" t="s">
        <v>30</v>
      </c>
      <c r="AY3" s="30" t="s">
        <v>31</v>
      </c>
      <c r="AZ3" s="30" t="s">
        <v>31</v>
      </c>
      <c r="BA3" s="30" t="s">
        <v>31</v>
      </c>
      <c r="BB3" s="30" t="s">
        <v>31</v>
      </c>
      <c r="BC3" s="224" t="s">
        <v>30</v>
      </c>
      <c r="BD3" s="224" t="s">
        <v>30</v>
      </c>
      <c r="BE3" s="224"/>
      <c r="BF3" s="19"/>
      <c r="BG3" s="20">
        <f t="shared" ref="BG3:BG66" si="15">COUNTBLANK(AA3:BD3)</f>
        <v>0</v>
      </c>
      <c r="BH3" s="21"/>
      <c r="BJ3" s="22"/>
      <c r="BN3" s="11"/>
      <c r="BS3" s="11"/>
    </row>
    <row r="4" spans="1:71" x14ac:dyDescent="0.3">
      <c r="A4" s="103" t="s">
        <v>197</v>
      </c>
      <c r="B4" s="103"/>
      <c r="C4" s="104" t="s">
        <v>198</v>
      </c>
      <c r="D4" s="105"/>
      <c r="E4" s="104" t="s">
        <v>186</v>
      </c>
      <c r="F4" s="104" t="s">
        <v>199</v>
      </c>
      <c r="G4" s="104" t="s">
        <v>200</v>
      </c>
      <c r="H4" s="106" t="s">
        <v>201</v>
      </c>
      <c r="I4" s="106"/>
      <c r="J4" s="12" t="s">
        <v>202</v>
      </c>
      <c r="K4" s="13">
        <v>45845</v>
      </c>
      <c r="L4" s="14" t="s">
        <v>28</v>
      </c>
      <c r="M4" s="15">
        <f t="shared" si="1"/>
        <v>30</v>
      </c>
      <c r="N4" s="15">
        <f t="shared" si="2"/>
        <v>22</v>
      </c>
      <c r="O4" s="15">
        <f t="shared" si="3"/>
        <v>22</v>
      </c>
      <c r="P4" s="15">
        <f t="shared" si="4"/>
        <v>0</v>
      </c>
      <c r="Q4" s="15">
        <f t="shared" si="5"/>
        <v>8</v>
      </c>
      <c r="R4" s="15">
        <f t="shared" si="6"/>
        <v>0</v>
      </c>
      <c r="S4" s="15">
        <f t="shared" si="7"/>
        <v>0</v>
      </c>
      <c r="T4" s="15">
        <f t="shared" si="8"/>
        <v>0</v>
      </c>
      <c r="U4" s="15">
        <f t="shared" si="9"/>
        <v>0</v>
      </c>
      <c r="V4" s="16">
        <f t="shared" si="10"/>
        <v>0</v>
      </c>
      <c r="W4" s="15">
        <f t="shared" si="11"/>
        <v>0</v>
      </c>
      <c r="X4" s="17">
        <f t="shared" si="12"/>
        <v>0</v>
      </c>
      <c r="Y4" s="17">
        <f t="shared" si="13"/>
        <v>0</v>
      </c>
      <c r="Z4" s="16">
        <f t="shared" si="14"/>
        <v>0</v>
      </c>
      <c r="AA4" s="32" t="s">
        <v>30</v>
      </c>
      <c r="AB4" s="223" t="s">
        <v>30</v>
      </c>
      <c r="AC4" s="223" t="s">
        <v>30</v>
      </c>
      <c r="AD4" s="223" t="s">
        <v>30</v>
      </c>
      <c r="AE4" s="223" t="s">
        <v>30</v>
      </c>
      <c r="AF4" s="30" t="s">
        <v>31</v>
      </c>
      <c r="AG4" s="30" t="s">
        <v>31</v>
      </c>
      <c r="AH4" s="223" t="s">
        <v>30</v>
      </c>
      <c r="AI4" s="224" t="s">
        <v>30</v>
      </c>
      <c r="AJ4" s="224" t="s">
        <v>30</v>
      </c>
      <c r="AK4" s="224" t="s">
        <v>30</v>
      </c>
      <c r="AL4" s="224" t="s">
        <v>30</v>
      </c>
      <c r="AM4" s="30" t="s">
        <v>31</v>
      </c>
      <c r="AN4" s="30" t="s">
        <v>31</v>
      </c>
      <c r="AO4" s="223" t="s">
        <v>30</v>
      </c>
      <c r="AP4" s="223" t="s">
        <v>30</v>
      </c>
      <c r="AQ4" s="223" t="s">
        <v>30</v>
      </c>
      <c r="AR4" s="224" t="s">
        <v>30</v>
      </c>
      <c r="AS4" s="224" t="s">
        <v>30</v>
      </c>
      <c r="AT4" s="30" t="s">
        <v>31</v>
      </c>
      <c r="AU4" s="30" t="s">
        <v>31</v>
      </c>
      <c r="AV4" s="223" t="s">
        <v>30</v>
      </c>
      <c r="AW4" s="224" t="s">
        <v>30</v>
      </c>
      <c r="AX4" s="224" t="s">
        <v>30</v>
      </c>
      <c r="AY4" s="224" t="s">
        <v>30</v>
      </c>
      <c r="AZ4" s="224" t="s">
        <v>30</v>
      </c>
      <c r="BA4" s="30" t="s">
        <v>31</v>
      </c>
      <c r="BB4" s="30" t="s">
        <v>31</v>
      </c>
      <c r="BC4" s="223" t="s">
        <v>30</v>
      </c>
      <c r="BD4" s="224" t="s">
        <v>30</v>
      </c>
      <c r="BE4" s="224"/>
      <c r="BG4" s="20">
        <f t="shared" si="15"/>
        <v>0</v>
      </c>
      <c r="BH4" s="21"/>
      <c r="BJ4" s="22"/>
      <c r="BS4" s="11"/>
    </row>
    <row r="5" spans="1:71" ht="15" customHeight="1" x14ac:dyDescent="0.3">
      <c r="A5" s="103" t="s">
        <v>203</v>
      </c>
      <c r="B5" s="103"/>
      <c r="C5" s="104" t="s">
        <v>204</v>
      </c>
      <c r="D5" s="105"/>
      <c r="E5" s="104" t="s">
        <v>186</v>
      </c>
      <c r="F5" s="104" t="s">
        <v>187</v>
      </c>
      <c r="G5" s="104" t="s">
        <v>188</v>
      </c>
      <c r="H5" s="106" t="s">
        <v>201</v>
      </c>
      <c r="I5" s="106"/>
      <c r="J5" s="12" t="s">
        <v>205</v>
      </c>
      <c r="K5" s="13">
        <v>45965</v>
      </c>
      <c r="L5" s="14" t="s">
        <v>206</v>
      </c>
      <c r="M5" s="15">
        <f t="shared" si="1"/>
        <v>30</v>
      </c>
      <c r="N5" s="15">
        <f t="shared" si="2"/>
        <v>25</v>
      </c>
      <c r="O5" s="15">
        <f t="shared" si="3"/>
        <v>25</v>
      </c>
      <c r="P5" s="15">
        <f t="shared" si="4"/>
        <v>0</v>
      </c>
      <c r="Q5" s="15">
        <f t="shared" si="5"/>
        <v>4</v>
      </c>
      <c r="R5" s="15">
        <f t="shared" si="6"/>
        <v>0</v>
      </c>
      <c r="S5" s="15">
        <f t="shared" si="7"/>
        <v>1</v>
      </c>
      <c r="T5" s="15">
        <f t="shared" si="8"/>
        <v>0</v>
      </c>
      <c r="U5" s="15">
        <f t="shared" si="9"/>
        <v>1</v>
      </c>
      <c r="V5" s="16">
        <f t="shared" si="10"/>
        <v>0</v>
      </c>
      <c r="W5" s="15">
        <f t="shared" si="11"/>
        <v>0</v>
      </c>
      <c r="X5" s="17">
        <f t="shared" si="12"/>
        <v>0</v>
      </c>
      <c r="Y5" s="17">
        <f t="shared" si="13"/>
        <v>0</v>
      </c>
      <c r="Z5" s="16">
        <f t="shared" si="14"/>
        <v>1</v>
      </c>
      <c r="AA5" s="224" t="s">
        <v>30</v>
      </c>
      <c r="AB5" s="224" t="s">
        <v>30</v>
      </c>
      <c r="AC5" s="224" t="s">
        <v>30</v>
      </c>
      <c r="AD5" s="123" t="s">
        <v>113</v>
      </c>
      <c r="AE5" s="224" t="s">
        <v>30</v>
      </c>
      <c r="AF5" s="30" t="s">
        <v>31</v>
      </c>
      <c r="AG5" s="30" t="s">
        <v>31</v>
      </c>
      <c r="AH5" s="224" t="s">
        <v>30</v>
      </c>
      <c r="AI5" s="224" t="s">
        <v>30</v>
      </c>
      <c r="AJ5" s="224" t="s">
        <v>30</v>
      </c>
      <c r="AK5" s="224" t="s">
        <v>30</v>
      </c>
      <c r="AL5" s="224" t="s">
        <v>30</v>
      </c>
      <c r="AM5" s="224" t="s">
        <v>30</v>
      </c>
      <c r="AN5" s="224" t="s">
        <v>30</v>
      </c>
      <c r="AO5" s="224" t="s">
        <v>30</v>
      </c>
      <c r="AP5" s="224" t="s">
        <v>30</v>
      </c>
      <c r="AQ5" s="224" t="s">
        <v>30</v>
      </c>
      <c r="AR5" s="224" t="s">
        <v>30</v>
      </c>
      <c r="AS5" s="224" t="s">
        <v>30</v>
      </c>
      <c r="AT5" s="224" t="s">
        <v>30</v>
      </c>
      <c r="AU5" s="224" t="s">
        <v>30</v>
      </c>
      <c r="AV5" s="224" t="s">
        <v>30</v>
      </c>
      <c r="AW5" s="224" t="s">
        <v>30</v>
      </c>
      <c r="AX5" s="224" t="s">
        <v>30</v>
      </c>
      <c r="AY5" s="224" t="s">
        <v>30</v>
      </c>
      <c r="AZ5" s="224" t="s">
        <v>30</v>
      </c>
      <c r="BA5" s="30" t="s">
        <v>31</v>
      </c>
      <c r="BB5" s="30" t="s">
        <v>31</v>
      </c>
      <c r="BC5" s="224" t="s">
        <v>30</v>
      </c>
      <c r="BD5" s="224" t="s">
        <v>30</v>
      </c>
      <c r="BE5" s="224"/>
      <c r="BG5" s="20">
        <f t="shared" si="15"/>
        <v>0</v>
      </c>
      <c r="BH5" s="21"/>
      <c r="BJ5" s="22"/>
      <c r="BS5" s="11"/>
    </row>
    <row r="6" spans="1:71" ht="15" customHeight="1" x14ac:dyDescent="0.3">
      <c r="A6" s="103" t="s">
        <v>207</v>
      </c>
      <c r="B6" s="103"/>
      <c r="C6" s="104" t="s">
        <v>208</v>
      </c>
      <c r="D6" s="105"/>
      <c r="E6" s="104" t="s">
        <v>209</v>
      </c>
      <c r="F6" s="104" t="s">
        <v>187</v>
      </c>
      <c r="G6" s="104" t="s">
        <v>210</v>
      </c>
      <c r="H6" s="106" t="s">
        <v>201</v>
      </c>
      <c r="I6" s="106"/>
      <c r="J6" s="12" t="s">
        <v>35</v>
      </c>
      <c r="K6" s="13">
        <v>46009</v>
      </c>
      <c r="L6" s="14" t="s">
        <v>28</v>
      </c>
      <c r="M6" s="15">
        <f t="shared" si="1"/>
        <v>30</v>
      </c>
      <c r="N6" s="15">
        <f t="shared" si="2"/>
        <v>21</v>
      </c>
      <c r="O6" s="15">
        <f t="shared" si="3"/>
        <v>21</v>
      </c>
      <c r="P6" s="15">
        <f t="shared" si="4"/>
        <v>0</v>
      </c>
      <c r="Q6" s="15">
        <f t="shared" si="5"/>
        <v>8</v>
      </c>
      <c r="R6" s="15">
        <f t="shared" si="6"/>
        <v>0</v>
      </c>
      <c r="S6" s="15">
        <f t="shared" si="7"/>
        <v>1</v>
      </c>
      <c r="T6" s="15">
        <f t="shared" si="8"/>
        <v>0</v>
      </c>
      <c r="U6" s="15">
        <f t="shared" si="9"/>
        <v>1</v>
      </c>
      <c r="V6" s="16">
        <f t="shared" si="10"/>
        <v>0</v>
      </c>
      <c r="W6" s="15">
        <f t="shared" si="11"/>
        <v>1</v>
      </c>
      <c r="X6" s="17">
        <f t="shared" si="12"/>
        <v>0</v>
      </c>
      <c r="Y6" s="17">
        <f t="shared" si="13"/>
        <v>0</v>
      </c>
      <c r="Z6" s="16">
        <f t="shared" si="14"/>
        <v>1</v>
      </c>
      <c r="AA6" s="32" t="s">
        <v>32</v>
      </c>
      <c r="AB6" s="224" t="s">
        <v>30</v>
      </c>
      <c r="AC6" s="224" t="s">
        <v>30</v>
      </c>
      <c r="AD6" s="224" t="s">
        <v>30</v>
      </c>
      <c r="AE6" s="224" t="s">
        <v>30</v>
      </c>
      <c r="AF6" s="30" t="s">
        <v>31</v>
      </c>
      <c r="AG6" s="30" t="s">
        <v>31</v>
      </c>
      <c r="AH6" s="224" t="s">
        <v>30</v>
      </c>
      <c r="AI6" s="224" t="s">
        <v>30</v>
      </c>
      <c r="AJ6" s="224" t="s">
        <v>30</v>
      </c>
      <c r="AK6" s="224" t="s">
        <v>30</v>
      </c>
      <c r="AL6" s="224" t="s">
        <v>30</v>
      </c>
      <c r="AM6" s="30" t="s">
        <v>31</v>
      </c>
      <c r="AN6" s="30" t="s">
        <v>31</v>
      </c>
      <c r="AO6" s="224" t="s">
        <v>30</v>
      </c>
      <c r="AP6" s="224" t="s">
        <v>30</v>
      </c>
      <c r="AQ6" s="224" t="s">
        <v>30</v>
      </c>
      <c r="AR6" s="224" t="s">
        <v>30</v>
      </c>
      <c r="AS6" s="224" t="s">
        <v>30</v>
      </c>
      <c r="AT6" s="30" t="s">
        <v>31</v>
      </c>
      <c r="AU6" s="30" t="s">
        <v>31</v>
      </c>
      <c r="AV6" s="123" t="s">
        <v>113</v>
      </c>
      <c r="AW6" s="224" t="s">
        <v>30</v>
      </c>
      <c r="AX6" s="224" t="s">
        <v>30</v>
      </c>
      <c r="AY6" s="224" t="s">
        <v>30</v>
      </c>
      <c r="AZ6" s="224" t="s">
        <v>30</v>
      </c>
      <c r="BA6" s="30" t="s">
        <v>31</v>
      </c>
      <c r="BB6" s="30" t="s">
        <v>31</v>
      </c>
      <c r="BC6" s="224" t="s">
        <v>30</v>
      </c>
      <c r="BD6" s="224" t="s">
        <v>30</v>
      </c>
      <c r="BE6" s="224"/>
      <c r="BG6" s="20">
        <f t="shared" si="15"/>
        <v>0</v>
      </c>
      <c r="BH6" s="21"/>
      <c r="BJ6" s="22"/>
      <c r="BN6" s="11"/>
      <c r="BS6" s="11"/>
    </row>
    <row r="7" spans="1:71" x14ac:dyDescent="0.3">
      <c r="A7" s="230" t="s">
        <v>190</v>
      </c>
      <c r="B7" s="231">
        <v>5503</v>
      </c>
      <c r="C7" s="232" t="s">
        <v>191</v>
      </c>
      <c r="D7" s="105"/>
      <c r="E7" s="152" t="s">
        <v>192</v>
      </c>
      <c r="F7" s="152" t="s">
        <v>449</v>
      </c>
      <c r="G7" s="152" t="s">
        <v>194</v>
      </c>
      <c r="H7" s="141" t="s">
        <v>201</v>
      </c>
      <c r="I7" s="106"/>
      <c r="J7" s="12" t="s">
        <v>196</v>
      </c>
      <c r="K7" s="233">
        <v>46163</v>
      </c>
      <c r="L7" s="14" t="s">
        <v>28</v>
      </c>
      <c r="M7" s="15">
        <f>N7+Q7+U7</f>
        <v>30</v>
      </c>
      <c r="N7" s="15">
        <f>O7+R7+(COUNTIF(AA7:BE7,"P/2")/2)+(COUNTIF(AA7:BE7,"TR-P/2")/2)</f>
        <v>21</v>
      </c>
      <c r="O7" s="15">
        <f>COUNTIF(AA7:BE7,"P")+COUNTIF(AA7:BE7,"RP")+COUNTIF(AA7:BE7,"UT-RP")+COUNTIF(AA7:BE7,"AT-RP")+COUNTIF(AA7:BE7,"AT")+COUNTIF(AA7:BE7,"UT")+COUNTIF(AA7:BE7,"MU")+COUNTIF(AA7:BE7,"AT-MU")+COUNTIF(AA7:BE7,"UT-MU")+COUNTIF(AA7:BE7,"EL")+COUNTIF(AA7:BE7,"UT-EL")+COUNTIF(AA7:BE7,"AT-EL")+COUNTIF(AA7:BE7,"EL-MU")+COUNTIF(AA7:BE7,"TR")+COUNTIF(AA7:BE7,"TR-MU")+COUNTIF(AA7:BE7,"TR-EL")+COUNTIF(AA7:BE7,"TR-AT")+COUNTIF(AA7:BE7,"TR-UT")+COUNTIF(AA7:BE7,"TR-P")+(COUNTIF(AA7:BE7,"P/2")/2)</f>
        <v>19</v>
      </c>
      <c r="P7" s="15">
        <f>COUNTIF(AA7:BE7,"Leave")</f>
        <v>0</v>
      </c>
      <c r="Q7" s="15">
        <f>COUNTIF(AA7:BE7,"Off")+COUNTIF(AA7:BE7,"TR-Off")</f>
        <v>8</v>
      </c>
      <c r="R7" s="15">
        <f>COUNTIF(AA7:BE7,"NCNS")+COUNTIF(AA7:BE7,"A")+COUNTIF(AA7:BE7,"U")+COUNTIF(AA7:BE7,"SL")+COUNTIF(AA7:BE7,"UC")+COUNTIF(AA7:BE7,"TR-UC")+COUNTIF(AA7:BE7,"TR-U")+COUNTIF(AA7:BE7,"TR-NCNS")</f>
        <v>2</v>
      </c>
      <c r="S7" s="15">
        <f>(COUNTIF(AA7:BE7,"A")+(COUNTIF(AA7:BE7,"CL")+(COUNTIF(AA7:BE7,"SL"))))</f>
        <v>1</v>
      </c>
      <c r="T7" s="15">
        <f>COUNTIF(AA7:BE7,"EL")+COUNTIF(AA7:BE7,"AT-EL")+COUNTIF(AA7:BE7,"UT-EL")+COUNTIF(AA7:BE7,"EL-MU")++COUNTIF(AA7:BE7,"TR-EL")</f>
        <v>0</v>
      </c>
      <c r="U7" s="15">
        <f>(COUNTIF(AA7:BE7,"Leave")+(COUNTIF(AA7:BE7,"CL")+(COUNTIF(AA7:BE7,"AU")))+(COUNTIF(AA7:BE7,"TR-AU"))+(COUNTIF(AA7:BE7,"ML")))</f>
        <v>1</v>
      </c>
      <c r="V7" s="16">
        <f>COUNTIF(AA7:BE7,"AU")+COUNTIF(AA7:BE7,"U")+COUNTIF(AA7:BE7,"UC")+COUNTIF(AA7:BE7,"NCNS")+COUNTIF(AA7:BE7,"TR-AU")+COUNTIF(AA7:BE7,"TR-U")+COUNTIF(AA7:BE7,"TR-UC")+COUNTIF(AA7:BE7,"TR-NCNS")+(COUNTIF(AA7:BE7,"P/2")/2)+(COUNTIF(AA7:BE7,"TR-P/2")/2)</f>
        <v>2</v>
      </c>
      <c r="W7" s="15">
        <f>COUNTIF(AA7:BE7,"AT-RP")+COUNTIF(AA7:BE7,"AT")+COUNTIF(AA7:BE7,"AT-MU")+COUNTIF(AA7:BE7,"AT-EL")+COUNTIF(AA7:BE7,"TR-AT")+COUNTIF(AA7:BE7,"UT-RP")+COUNTIF(AA7:BE7,"UT")+COUNTIF(AA7:BE7,"UT-MU")+COUNTIF(AA7:BE7,"UT-EL")+COUNTIF(AA7:BE7,"TR-UT")</f>
        <v>1</v>
      </c>
      <c r="X7" s="17">
        <f>COUNTIF(AA7:BE7,"MU")+COUNTIF(AA7:BE7,"UT-MU")+COUNTIF(AA7:BE7,"EL-MU")+COUNTIF(AA7:BE7,"TR-MU")</f>
        <v>0</v>
      </c>
      <c r="Y7" s="17">
        <f>COUNTIF(AA7:BE7,"ML")</f>
        <v>0</v>
      </c>
      <c r="Z7" s="16">
        <f>V7+S7+P7+Y7</f>
        <v>3</v>
      </c>
      <c r="AA7" s="224" t="s">
        <v>30</v>
      </c>
      <c r="AB7" s="224" t="s">
        <v>30</v>
      </c>
      <c r="AC7" s="123" t="s">
        <v>127</v>
      </c>
      <c r="AD7" s="31" t="s">
        <v>116</v>
      </c>
      <c r="AE7" s="31" t="s">
        <v>29</v>
      </c>
      <c r="AF7" s="30" t="s">
        <v>31</v>
      </c>
      <c r="AG7" s="30" t="s">
        <v>31</v>
      </c>
      <c r="AH7" s="224" t="s">
        <v>30</v>
      </c>
      <c r="AI7" s="224" t="s">
        <v>30</v>
      </c>
      <c r="AJ7" s="224" t="s">
        <v>30</v>
      </c>
      <c r="AK7" s="224" t="s">
        <v>30</v>
      </c>
      <c r="AL7" s="224" t="s">
        <v>30</v>
      </c>
      <c r="AM7" s="30" t="s">
        <v>31</v>
      </c>
      <c r="AN7" s="30" t="s">
        <v>31</v>
      </c>
      <c r="AO7" s="224" t="s">
        <v>30</v>
      </c>
      <c r="AP7" s="224" t="s">
        <v>30</v>
      </c>
      <c r="AQ7" s="224" t="s">
        <v>30</v>
      </c>
      <c r="AR7" s="224" t="s">
        <v>30</v>
      </c>
      <c r="AS7" s="224" t="s">
        <v>30</v>
      </c>
      <c r="AT7" s="30" t="s">
        <v>31</v>
      </c>
      <c r="AU7" s="30" t="s">
        <v>31</v>
      </c>
      <c r="AV7" s="224" t="s">
        <v>30</v>
      </c>
      <c r="AW7" s="224" t="s">
        <v>30</v>
      </c>
      <c r="AX7" s="224" t="s">
        <v>30</v>
      </c>
      <c r="AY7" s="32" t="s">
        <v>32</v>
      </c>
      <c r="AZ7" s="224" t="s">
        <v>30</v>
      </c>
      <c r="BA7" s="30" t="s">
        <v>31</v>
      </c>
      <c r="BB7" s="30" t="s">
        <v>31</v>
      </c>
      <c r="BC7" s="224" t="s">
        <v>30</v>
      </c>
      <c r="BD7" s="224" t="s">
        <v>30</v>
      </c>
      <c r="BE7" s="224"/>
      <c r="BG7" s="20">
        <f>COUNTBLANK(AA7:BD7)</f>
        <v>0</v>
      </c>
      <c r="BH7" s="21"/>
      <c r="BJ7" s="22"/>
      <c r="BN7" s="11"/>
      <c r="BS7" s="11"/>
    </row>
    <row r="8" spans="1:71" x14ac:dyDescent="0.3">
      <c r="A8" s="230" t="s">
        <v>247</v>
      </c>
      <c r="B8" s="231">
        <v>4149</v>
      </c>
      <c r="C8" s="232" t="s">
        <v>248</v>
      </c>
      <c r="D8" s="23"/>
      <c r="E8" s="152" t="s">
        <v>230</v>
      </c>
      <c r="F8" s="152" t="s">
        <v>449</v>
      </c>
      <c r="G8" s="152" t="s">
        <v>194</v>
      </c>
      <c r="H8" s="141" t="s">
        <v>201</v>
      </c>
      <c r="I8" s="117" t="s">
        <v>249</v>
      </c>
      <c r="J8" s="12" t="s">
        <v>35</v>
      </c>
      <c r="K8" s="233">
        <v>46163</v>
      </c>
      <c r="L8" s="14" t="s">
        <v>28</v>
      </c>
      <c r="M8" s="15">
        <f>N8+Q8+U8</f>
        <v>30</v>
      </c>
      <c r="N8" s="15">
        <f>O8+R8+(COUNTIF(AA8:BE8,"P/2")/2)+(COUNTIF(AA8:BE8,"TR-P/2")/2)</f>
        <v>20</v>
      </c>
      <c r="O8" s="15">
        <f>COUNTIF(AA8:BE8,"P")+COUNTIF(AA8:BE8,"RP")+COUNTIF(AA8:BE8,"UT-RP")+COUNTIF(AA8:BE8,"AT-RP")+COUNTIF(AA8:BE8,"AT")+COUNTIF(AA8:BE8,"UT")+COUNTIF(AA8:BE8,"MU")+COUNTIF(AA8:BE8,"AT-MU")+COUNTIF(AA8:BE8,"UT-MU")+COUNTIF(AA8:BE8,"EL")+COUNTIF(AA8:BE8,"UT-EL")+COUNTIF(AA8:BE8,"AT-EL")+COUNTIF(AA8:BE8,"EL-MU")+COUNTIF(AA8:BE8,"TR")+COUNTIF(AA8:BE8,"TR-MU")+COUNTIF(AA8:BE8,"TR-EL")+COUNTIF(AA8:BE8,"TR-AT")+COUNTIF(AA8:BE8,"TR-UT")+COUNTIF(AA8:BE8,"TR-P")+(COUNTIF(AA8:BE8,"P/2")/2)</f>
        <v>19.5</v>
      </c>
      <c r="P8" s="15">
        <f>COUNTIF(AA8:BE8,"Leave")</f>
        <v>0</v>
      </c>
      <c r="Q8" s="15">
        <f>COUNTIF(AA8:BE8,"Off")+COUNTIF(AA8:BE8,"TR-Off")</f>
        <v>8</v>
      </c>
      <c r="R8" s="15">
        <f>COUNTIF(AA8:BE8,"NCNS")+COUNTIF(AA8:BE8,"A")+COUNTIF(AA8:BE8,"U")+COUNTIF(AA8:BE8,"SL")+COUNTIF(AA8:BE8,"UC")+COUNTIF(AA8:BE8,"TR-UC")+COUNTIF(AA8:BE8,"TR-U")+COUNTIF(AA8:BE8,"TR-NCNS")</f>
        <v>0</v>
      </c>
      <c r="S8" s="15">
        <f>(COUNTIF(AA8:BE8,"A")+(COUNTIF(AA8:BE8,"CL")+(COUNTIF(AA8:BE8,"SL"))))</f>
        <v>2</v>
      </c>
      <c r="T8" s="15">
        <f>COUNTIF(AA8:BE8,"EL")+COUNTIF(AA8:BE8,"AT-EL")+COUNTIF(AA8:BE8,"UT-EL")+COUNTIF(AA8:BE8,"EL-MU")++COUNTIF(AA8:BE8,"TR-EL")</f>
        <v>0</v>
      </c>
      <c r="U8" s="15">
        <f>(COUNTIF(AA8:BE8,"Leave")+(COUNTIF(AA8:BE8,"CL")+(COUNTIF(AA8:BE8,"AU")))+(COUNTIF(AA8:BE8,"TR-AU"))+(COUNTIF(AA8:BE8,"ML")))</f>
        <v>2</v>
      </c>
      <c r="V8" s="16">
        <f>COUNTIF(AA8:BE8,"AU")+COUNTIF(AA8:BE8,"U")+COUNTIF(AA8:BE8,"UC")+COUNTIF(AA8:BE8,"NCNS")+COUNTIF(AA8:BE8,"TR-AU")+COUNTIF(AA8:BE8,"TR-U")+COUNTIF(AA8:BE8,"TR-UC")+COUNTIF(AA8:BE8,"TR-NCNS")+(COUNTIF(AA8:BE8,"P/2")/2)+(COUNTIF(AA8:BE8,"TR-P/2")/2)</f>
        <v>0.5</v>
      </c>
      <c r="W8" s="15">
        <f>COUNTIF(AA8:BE8,"AT-RP")+COUNTIF(AA8:BE8,"AT")+COUNTIF(AA8:BE8,"AT-MU")+COUNTIF(AA8:BE8,"AT-EL")+COUNTIF(AA8:BE8,"TR-AT")+COUNTIF(AA8:BE8,"UT-RP")+COUNTIF(AA8:BE8,"UT")+COUNTIF(AA8:BE8,"UT-MU")+COUNTIF(AA8:BE8,"UT-EL")+COUNTIF(AA8:BE8,"TR-UT")</f>
        <v>1</v>
      </c>
      <c r="X8" s="17">
        <f>COUNTIF(AA8:BE8,"MU")+COUNTIF(AA8:BE8,"UT-MU")+COUNTIF(AA8:BE8,"EL-MU")+COUNTIF(AA8:BE8,"TR-MU")</f>
        <v>0</v>
      </c>
      <c r="Y8" s="17">
        <f>COUNTIF(AA8:BE8,"ML")</f>
        <v>0</v>
      </c>
      <c r="Z8" s="16">
        <f>V8+S8+P8+Y8</f>
        <v>2.5</v>
      </c>
      <c r="AA8" s="223" t="s">
        <v>34</v>
      </c>
      <c r="AB8" s="123" t="s">
        <v>113</v>
      </c>
      <c r="AC8" s="224" t="s">
        <v>30</v>
      </c>
      <c r="AD8" s="224" t="s">
        <v>30</v>
      </c>
      <c r="AE8" s="224" t="s">
        <v>30</v>
      </c>
      <c r="AF8" s="30" t="s">
        <v>31</v>
      </c>
      <c r="AG8" s="30" t="s">
        <v>31</v>
      </c>
      <c r="AH8" s="224" t="s">
        <v>30</v>
      </c>
      <c r="AI8" s="224" t="s">
        <v>30</v>
      </c>
      <c r="AJ8" s="224" t="s">
        <v>30</v>
      </c>
      <c r="AK8" s="32" t="s">
        <v>32</v>
      </c>
      <c r="AL8" s="224" t="s">
        <v>30</v>
      </c>
      <c r="AM8" s="30" t="s">
        <v>31</v>
      </c>
      <c r="AN8" s="30" t="s">
        <v>31</v>
      </c>
      <c r="AO8" s="224" t="s">
        <v>30</v>
      </c>
      <c r="AP8" s="224" t="s">
        <v>30</v>
      </c>
      <c r="AQ8" s="224" t="s">
        <v>30</v>
      </c>
      <c r="AR8" s="123" t="s">
        <v>113</v>
      </c>
      <c r="AS8" s="224" t="s">
        <v>30</v>
      </c>
      <c r="AT8" s="30" t="s">
        <v>31</v>
      </c>
      <c r="AU8" s="30" t="s">
        <v>31</v>
      </c>
      <c r="AV8" s="224" t="s">
        <v>30</v>
      </c>
      <c r="AW8" s="224" t="s">
        <v>30</v>
      </c>
      <c r="AX8" s="224" t="s">
        <v>30</v>
      </c>
      <c r="AY8" s="224" t="s">
        <v>30</v>
      </c>
      <c r="AZ8" s="224" t="s">
        <v>30</v>
      </c>
      <c r="BA8" s="30" t="s">
        <v>31</v>
      </c>
      <c r="BB8" s="30" t="s">
        <v>31</v>
      </c>
      <c r="BC8" s="224" t="s">
        <v>30</v>
      </c>
      <c r="BD8" s="224" t="s">
        <v>30</v>
      </c>
      <c r="BE8" s="224"/>
      <c r="BF8" s="19"/>
      <c r="BG8" s="20">
        <f>COUNTBLANK(AA8:BD8)</f>
        <v>0</v>
      </c>
      <c r="BH8" s="21"/>
      <c r="BJ8" s="22"/>
      <c r="BN8" s="11"/>
      <c r="BS8" s="11"/>
    </row>
    <row r="9" spans="1:71" x14ac:dyDescent="0.3">
      <c r="A9" s="103" t="s">
        <v>211</v>
      </c>
      <c r="B9" s="103">
        <v>2394</v>
      </c>
      <c r="C9" s="104" t="s">
        <v>212</v>
      </c>
      <c r="D9" s="105"/>
      <c r="E9" s="104" t="s">
        <v>186</v>
      </c>
      <c r="F9" s="104" t="s">
        <v>199</v>
      </c>
      <c r="G9" s="104" t="s">
        <v>213</v>
      </c>
      <c r="H9" s="106" t="s">
        <v>214</v>
      </c>
      <c r="I9" s="106"/>
      <c r="J9" s="12" t="s">
        <v>202</v>
      </c>
      <c r="K9" s="13">
        <v>45810</v>
      </c>
      <c r="L9" s="14" t="s">
        <v>28</v>
      </c>
      <c r="M9" s="15">
        <f t="shared" si="1"/>
        <v>30</v>
      </c>
      <c r="N9" s="15">
        <f t="shared" si="2"/>
        <v>17</v>
      </c>
      <c r="O9" s="15">
        <f t="shared" si="3"/>
        <v>15.5</v>
      </c>
      <c r="P9" s="15">
        <f t="shared" si="4"/>
        <v>0</v>
      </c>
      <c r="Q9" s="15">
        <f t="shared" si="5"/>
        <v>9</v>
      </c>
      <c r="R9" s="15">
        <f t="shared" si="6"/>
        <v>1</v>
      </c>
      <c r="S9" s="15">
        <f t="shared" si="7"/>
        <v>4</v>
      </c>
      <c r="T9" s="15">
        <f t="shared" si="8"/>
        <v>1</v>
      </c>
      <c r="U9" s="15">
        <f t="shared" si="9"/>
        <v>4</v>
      </c>
      <c r="V9" s="16">
        <f t="shared" si="10"/>
        <v>1.5</v>
      </c>
      <c r="W9" s="15">
        <f t="shared" si="11"/>
        <v>2</v>
      </c>
      <c r="X9" s="17">
        <f t="shared" si="12"/>
        <v>0</v>
      </c>
      <c r="Y9" s="17">
        <f t="shared" si="13"/>
        <v>0</v>
      </c>
      <c r="Z9" s="16">
        <f t="shared" si="14"/>
        <v>5.5</v>
      </c>
      <c r="AA9" s="32" t="s">
        <v>215</v>
      </c>
      <c r="AB9" s="224" t="s">
        <v>30</v>
      </c>
      <c r="AC9" s="224" t="s">
        <v>30</v>
      </c>
      <c r="AD9" s="224" t="s">
        <v>30</v>
      </c>
      <c r="AE9" s="224" t="s">
        <v>30</v>
      </c>
      <c r="AF9" s="30" t="s">
        <v>31</v>
      </c>
      <c r="AG9" s="30" t="s">
        <v>31</v>
      </c>
      <c r="AH9" s="224" t="s">
        <v>30</v>
      </c>
      <c r="AI9" s="123" t="s">
        <v>113</v>
      </c>
      <c r="AJ9" s="224" t="s">
        <v>30</v>
      </c>
      <c r="AK9" s="224" t="s">
        <v>30</v>
      </c>
      <c r="AL9" s="123" t="s">
        <v>113</v>
      </c>
      <c r="AM9" s="30" t="s">
        <v>31</v>
      </c>
      <c r="AN9" s="30" t="s">
        <v>31</v>
      </c>
      <c r="AO9" s="224" t="s">
        <v>30</v>
      </c>
      <c r="AP9" s="224" t="s">
        <v>30</v>
      </c>
      <c r="AQ9" s="123" t="s">
        <v>113</v>
      </c>
      <c r="AR9" s="223" t="s">
        <v>34</v>
      </c>
      <c r="AS9" s="123" t="s">
        <v>113</v>
      </c>
      <c r="AT9" s="30" t="s">
        <v>31</v>
      </c>
      <c r="AU9" s="30" t="s">
        <v>31</v>
      </c>
      <c r="AV9" s="224" t="s">
        <v>30</v>
      </c>
      <c r="AW9" s="32" t="s">
        <v>32</v>
      </c>
      <c r="AX9" s="224" t="s">
        <v>30</v>
      </c>
      <c r="AY9" s="31" t="s">
        <v>29</v>
      </c>
      <c r="AZ9" s="30" t="s">
        <v>31</v>
      </c>
      <c r="BA9" s="30" t="s">
        <v>31</v>
      </c>
      <c r="BB9" s="30" t="s">
        <v>31</v>
      </c>
      <c r="BC9" s="224" t="s">
        <v>30</v>
      </c>
      <c r="BD9" s="224" t="s">
        <v>30</v>
      </c>
      <c r="BE9" s="224"/>
      <c r="BG9" s="20">
        <f t="shared" si="15"/>
        <v>0</v>
      </c>
      <c r="BH9" s="21"/>
      <c r="BJ9" s="22"/>
      <c r="BS9" s="11"/>
    </row>
    <row r="10" spans="1:71" ht="13.8" customHeight="1" x14ac:dyDescent="0.3">
      <c r="A10" s="103" t="s">
        <v>216</v>
      </c>
      <c r="B10" s="103">
        <v>2393</v>
      </c>
      <c r="C10" s="104" t="s">
        <v>217</v>
      </c>
      <c r="D10" s="105"/>
      <c r="E10" s="104" t="s">
        <v>186</v>
      </c>
      <c r="F10" s="104" t="s">
        <v>193</v>
      </c>
      <c r="G10" s="104" t="s">
        <v>218</v>
      </c>
      <c r="H10" s="106" t="s">
        <v>214</v>
      </c>
      <c r="I10" s="106"/>
      <c r="J10" s="12" t="s">
        <v>219</v>
      </c>
      <c r="K10" s="13">
        <v>45796</v>
      </c>
      <c r="L10" s="14" t="s">
        <v>28</v>
      </c>
      <c r="M10" s="15">
        <f t="shared" si="1"/>
        <v>30</v>
      </c>
      <c r="N10" s="15">
        <f t="shared" si="2"/>
        <v>21</v>
      </c>
      <c r="O10" s="15">
        <f t="shared" si="3"/>
        <v>21</v>
      </c>
      <c r="P10" s="15">
        <f t="shared" si="4"/>
        <v>0</v>
      </c>
      <c r="Q10" s="15">
        <f t="shared" si="5"/>
        <v>9</v>
      </c>
      <c r="R10" s="15">
        <f t="shared" si="6"/>
        <v>0</v>
      </c>
      <c r="S10" s="15">
        <f t="shared" si="7"/>
        <v>0</v>
      </c>
      <c r="T10" s="15">
        <f t="shared" si="8"/>
        <v>0</v>
      </c>
      <c r="U10" s="15">
        <f t="shared" si="9"/>
        <v>0</v>
      </c>
      <c r="V10" s="16">
        <f t="shared" si="10"/>
        <v>0</v>
      </c>
      <c r="W10" s="15">
        <f t="shared" si="11"/>
        <v>0</v>
      </c>
      <c r="X10" s="17">
        <f t="shared" si="12"/>
        <v>0</v>
      </c>
      <c r="Y10" s="17">
        <f t="shared" si="13"/>
        <v>0</v>
      </c>
      <c r="Z10" s="16">
        <f t="shared" si="14"/>
        <v>0</v>
      </c>
      <c r="AA10" s="224" t="s">
        <v>30</v>
      </c>
      <c r="AB10" s="224" t="s">
        <v>30</v>
      </c>
      <c r="AC10" s="224" t="s">
        <v>30</v>
      </c>
      <c r="AD10" s="224" t="s">
        <v>30</v>
      </c>
      <c r="AE10" s="224" t="s">
        <v>30</v>
      </c>
      <c r="AF10" s="30" t="s">
        <v>31</v>
      </c>
      <c r="AG10" s="30" t="s">
        <v>31</v>
      </c>
      <c r="AH10" s="224" t="s">
        <v>30</v>
      </c>
      <c r="AI10" s="224" t="s">
        <v>30</v>
      </c>
      <c r="AJ10" s="224" t="s">
        <v>30</v>
      </c>
      <c r="AK10" s="224" t="s">
        <v>30</v>
      </c>
      <c r="AL10" s="224" t="s">
        <v>30</v>
      </c>
      <c r="AM10" s="30" t="s">
        <v>31</v>
      </c>
      <c r="AN10" s="30" t="s">
        <v>31</v>
      </c>
      <c r="AO10" s="224" t="s">
        <v>30</v>
      </c>
      <c r="AP10" s="224" t="s">
        <v>30</v>
      </c>
      <c r="AQ10" s="224" t="s">
        <v>30</v>
      </c>
      <c r="AR10" s="224" t="s">
        <v>30</v>
      </c>
      <c r="AS10" s="224" t="s">
        <v>30</v>
      </c>
      <c r="AT10" s="30" t="s">
        <v>31</v>
      </c>
      <c r="AU10" s="30" t="s">
        <v>31</v>
      </c>
      <c r="AV10" s="224" t="s">
        <v>30</v>
      </c>
      <c r="AW10" s="224" t="s">
        <v>30</v>
      </c>
      <c r="AX10" s="224" t="s">
        <v>30</v>
      </c>
      <c r="AY10" s="224" t="s">
        <v>30</v>
      </c>
      <c r="AZ10" s="30" t="s">
        <v>31</v>
      </c>
      <c r="BA10" s="30" t="s">
        <v>31</v>
      </c>
      <c r="BB10" s="30" t="s">
        <v>31</v>
      </c>
      <c r="BC10" s="224" t="s">
        <v>30</v>
      </c>
      <c r="BD10" s="224" t="s">
        <v>30</v>
      </c>
      <c r="BE10" s="224"/>
      <c r="BG10" s="20">
        <f t="shared" si="15"/>
        <v>0</v>
      </c>
      <c r="BH10" s="21"/>
      <c r="BJ10" s="22"/>
      <c r="BS10" s="11"/>
    </row>
    <row r="11" spans="1:71" ht="13.8" customHeight="1" x14ac:dyDescent="0.3">
      <c r="A11" s="103" t="s">
        <v>220</v>
      </c>
      <c r="B11" s="103"/>
      <c r="C11" s="104" t="s">
        <v>221</v>
      </c>
      <c r="D11" s="105"/>
      <c r="E11" s="104" t="s">
        <v>186</v>
      </c>
      <c r="F11" s="104" t="s">
        <v>199</v>
      </c>
      <c r="G11" s="104" t="s">
        <v>222</v>
      </c>
      <c r="H11" s="106" t="s">
        <v>214</v>
      </c>
      <c r="I11" s="106"/>
      <c r="J11" s="12"/>
      <c r="K11" s="13">
        <v>46113</v>
      </c>
      <c r="L11" s="14" t="s">
        <v>28</v>
      </c>
      <c r="M11" s="15">
        <f t="shared" si="1"/>
        <v>30</v>
      </c>
      <c r="N11" s="15">
        <f t="shared" si="2"/>
        <v>21</v>
      </c>
      <c r="O11" s="15">
        <f t="shared" si="3"/>
        <v>21</v>
      </c>
      <c r="P11" s="15">
        <f t="shared" si="4"/>
        <v>0</v>
      </c>
      <c r="Q11" s="15">
        <f t="shared" si="5"/>
        <v>9</v>
      </c>
      <c r="R11" s="15">
        <f t="shared" si="6"/>
        <v>0</v>
      </c>
      <c r="S11" s="15">
        <f t="shared" si="7"/>
        <v>0</v>
      </c>
      <c r="T11" s="15">
        <f t="shared" si="8"/>
        <v>0</v>
      </c>
      <c r="U11" s="15">
        <f t="shared" si="9"/>
        <v>0</v>
      </c>
      <c r="V11" s="16">
        <f t="shared" si="10"/>
        <v>0</v>
      </c>
      <c r="W11" s="15">
        <f t="shared" si="11"/>
        <v>3</v>
      </c>
      <c r="X11" s="17">
        <f t="shared" si="12"/>
        <v>0</v>
      </c>
      <c r="Y11" s="17">
        <f t="shared" si="13"/>
        <v>0</v>
      </c>
      <c r="Z11" s="16">
        <f t="shared" si="14"/>
        <v>0</v>
      </c>
      <c r="AA11" s="224" t="s">
        <v>30</v>
      </c>
      <c r="AB11" s="224" t="s">
        <v>30</v>
      </c>
      <c r="AC11" s="224" t="s">
        <v>30</v>
      </c>
      <c r="AD11" s="224" t="s">
        <v>30</v>
      </c>
      <c r="AE11" s="224" t="s">
        <v>30</v>
      </c>
      <c r="AF11" s="30" t="s">
        <v>31</v>
      </c>
      <c r="AG11" s="30" t="s">
        <v>31</v>
      </c>
      <c r="AH11" s="224" t="s">
        <v>30</v>
      </c>
      <c r="AI11" s="224" t="s">
        <v>30</v>
      </c>
      <c r="AJ11" s="224" t="s">
        <v>30</v>
      </c>
      <c r="AK11" s="224" t="s">
        <v>30</v>
      </c>
      <c r="AL11" s="224" t="s">
        <v>30</v>
      </c>
      <c r="AM11" s="30" t="s">
        <v>31</v>
      </c>
      <c r="AN11" s="30" t="s">
        <v>31</v>
      </c>
      <c r="AO11" s="32" t="s">
        <v>32</v>
      </c>
      <c r="AP11" s="224" t="s">
        <v>30</v>
      </c>
      <c r="AQ11" s="224" t="s">
        <v>30</v>
      </c>
      <c r="AR11" s="223" t="s">
        <v>30</v>
      </c>
      <c r="AS11" s="224" t="s">
        <v>30</v>
      </c>
      <c r="AT11" s="30" t="s">
        <v>31</v>
      </c>
      <c r="AU11" s="30" t="s">
        <v>31</v>
      </c>
      <c r="AV11" s="32" t="s">
        <v>32</v>
      </c>
      <c r="AW11" s="32" t="s">
        <v>32</v>
      </c>
      <c r="AX11" s="224" t="s">
        <v>30</v>
      </c>
      <c r="AY11" s="224" t="s">
        <v>30</v>
      </c>
      <c r="AZ11" s="30" t="s">
        <v>31</v>
      </c>
      <c r="BA11" s="30" t="s">
        <v>31</v>
      </c>
      <c r="BB11" s="30" t="s">
        <v>31</v>
      </c>
      <c r="BC11" s="224" t="s">
        <v>30</v>
      </c>
      <c r="BD11" s="224" t="s">
        <v>30</v>
      </c>
      <c r="BE11" s="224"/>
      <c r="BG11" s="20">
        <f t="shared" si="15"/>
        <v>0</v>
      </c>
      <c r="BH11" s="21"/>
      <c r="BJ11" s="22"/>
      <c r="BS11" s="11"/>
    </row>
    <row r="12" spans="1:71" ht="13.8" customHeight="1" x14ac:dyDescent="0.3">
      <c r="A12" s="109" t="s">
        <v>720</v>
      </c>
      <c r="B12" s="110"/>
      <c r="C12" s="111" t="s">
        <v>721</v>
      </c>
      <c r="D12" s="105"/>
      <c r="E12" s="104" t="s">
        <v>186</v>
      </c>
      <c r="F12" s="104" t="s">
        <v>199</v>
      </c>
      <c r="G12" s="104" t="s">
        <v>722</v>
      </c>
      <c r="H12" s="106" t="s">
        <v>214</v>
      </c>
      <c r="I12" s="106"/>
      <c r="J12" s="12"/>
      <c r="K12" s="13">
        <v>46174</v>
      </c>
      <c r="L12" s="14" t="s">
        <v>28</v>
      </c>
      <c r="M12" s="15">
        <f t="shared" si="1"/>
        <v>30</v>
      </c>
      <c r="N12" s="15">
        <f t="shared" si="2"/>
        <v>21</v>
      </c>
      <c r="O12" s="15">
        <f t="shared" si="3"/>
        <v>21</v>
      </c>
      <c r="P12" s="15">
        <f t="shared" si="4"/>
        <v>0</v>
      </c>
      <c r="Q12" s="15">
        <f t="shared" si="5"/>
        <v>9</v>
      </c>
      <c r="R12" s="15">
        <f t="shared" si="6"/>
        <v>0</v>
      </c>
      <c r="S12" s="15">
        <f t="shared" si="7"/>
        <v>0</v>
      </c>
      <c r="T12" s="15">
        <f t="shared" si="8"/>
        <v>0</v>
      </c>
      <c r="U12" s="15">
        <f t="shared" si="9"/>
        <v>0</v>
      </c>
      <c r="V12" s="16">
        <f t="shared" si="10"/>
        <v>0</v>
      </c>
      <c r="W12" s="15">
        <f t="shared" si="11"/>
        <v>1</v>
      </c>
      <c r="X12" s="17">
        <f t="shared" si="12"/>
        <v>0</v>
      </c>
      <c r="Y12" s="17">
        <f t="shared" si="13"/>
        <v>0</v>
      </c>
      <c r="Z12" s="16">
        <f t="shared" si="14"/>
        <v>0</v>
      </c>
      <c r="AA12" s="18" t="s">
        <v>30</v>
      </c>
      <c r="AB12" s="18" t="s">
        <v>30</v>
      </c>
      <c r="AC12" s="18" t="s">
        <v>30</v>
      </c>
      <c r="AD12" s="18" t="s">
        <v>30</v>
      </c>
      <c r="AE12" s="18" t="s">
        <v>30</v>
      </c>
      <c r="AF12" s="30" t="s">
        <v>31</v>
      </c>
      <c r="AG12" s="30" t="s">
        <v>31</v>
      </c>
      <c r="AH12" s="18" t="s">
        <v>30</v>
      </c>
      <c r="AI12" s="18" t="s">
        <v>30</v>
      </c>
      <c r="AJ12" s="18" t="s">
        <v>30</v>
      </c>
      <c r="AK12" s="18" t="s">
        <v>30</v>
      </c>
      <c r="AL12" s="18" t="s">
        <v>30</v>
      </c>
      <c r="AM12" s="30" t="s">
        <v>31</v>
      </c>
      <c r="AN12" s="30" t="s">
        <v>31</v>
      </c>
      <c r="AO12" s="18" t="s">
        <v>30</v>
      </c>
      <c r="AP12" s="18" t="s">
        <v>30</v>
      </c>
      <c r="AQ12" s="18" t="s">
        <v>30</v>
      </c>
      <c r="AR12" s="18" t="s">
        <v>30</v>
      </c>
      <c r="AS12" s="18" t="s">
        <v>30</v>
      </c>
      <c r="AT12" s="30" t="s">
        <v>31</v>
      </c>
      <c r="AU12" s="30" t="s">
        <v>31</v>
      </c>
      <c r="AV12" s="18" t="s">
        <v>30</v>
      </c>
      <c r="AW12" s="18" t="s">
        <v>30</v>
      </c>
      <c r="AX12" s="18" t="s">
        <v>30</v>
      </c>
      <c r="AY12" s="18" t="s">
        <v>30</v>
      </c>
      <c r="AZ12" s="30" t="s">
        <v>31</v>
      </c>
      <c r="BA12" s="30" t="s">
        <v>31</v>
      </c>
      <c r="BB12" s="30" t="s">
        <v>31</v>
      </c>
      <c r="BC12" s="224" t="s">
        <v>30</v>
      </c>
      <c r="BD12" s="32" t="s">
        <v>32</v>
      </c>
      <c r="BE12" s="224"/>
      <c r="BG12" s="20">
        <f t="shared" si="15"/>
        <v>0</v>
      </c>
      <c r="BH12" s="21"/>
      <c r="BJ12" s="22"/>
      <c r="BS12" s="11"/>
    </row>
    <row r="13" spans="1:71" ht="13.8" customHeight="1" x14ac:dyDescent="0.3">
      <c r="A13" s="109" t="s">
        <v>723</v>
      </c>
      <c r="B13" s="110"/>
      <c r="C13" s="111" t="s">
        <v>724</v>
      </c>
      <c r="D13" s="105"/>
      <c r="E13" s="104" t="s">
        <v>186</v>
      </c>
      <c r="F13" s="104" t="s">
        <v>217</v>
      </c>
      <c r="G13" s="104" t="s">
        <v>725</v>
      </c>
      <c r="H13" s="106" t="s">
        <v>214</v>
      </c>
      <c r="I13" s="106"/>
      <c r="J13" s="12"/>
      <c r="K13" s="13">
        <v>46188</v>
      </c>
      <c r="L13" s="14" t="s">
        <v>28</v>
      </c>
      <c r="M13" s="15">
        <f t="shared" si="1"/>
        <v>16</v>
      </c>
      <c r="N13" s="15">
        <f t="shared" si="2"/>
        <v>11</v>
      </c>
      <c r="O13" s="15">
        <f t="shared" si="3"/>
        <v>11</v>
      </c>
      <c r="P13" s="15">
        <f t="shared" si="4"/>
        <v>0</v>
      </c>
      <c r="Q13" s="15">
        <f t="shared" si="5"/>
        <v>5</v>
      </c>
      <c r="R13" s="15">
        <f t="shared" si="6"/>
        <v>0</v>
      </c>
      <c r="S13" s="15">
        <f t="shared" si="7"/>
        <v>0</v>
      </c>
      <c r="T13" s="15">
        <f t="shared" si="8"/>
        <v>0</v>
      </c>
      <c r="U13" s="15">
        <f t="shared" si="9"/>
        <v>0</v>
      </c>
      <c r="V13" s="16">
        <f t="shared" si="10"/>
        <v>0</v>
      </c>
      <c r="W13" s="15">
        <f t="shared" si="11"/>
        <v>0</v>
      </c>
      <c r="X13" s="17">
        <f t="shared" si="12"/>
        <v>0</v>
      </c>
      <c r="Y13" s="17">
        <f t="shared" si="13"/>
        <v>0</v>
      </c>
      <c r="Z13" s="16">
        <f t="shared" si="14"/>
        <v>0</v>
      </c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18" t="s">
        <v>30</v>
      </c>
      <c r="AP13" s="18" t="s">
        <v>30</v>
      </c>
      <c r="AQ13" s="18" t="s">
        <v>30</v>
      </c>
      <c r="AR13" s="18" t="s">
        <v>30</v>
      </c>
      <c r="AS13" s="18" t="s">
        <v>30</v>
      </c>
      <c r="AT13" s="30" t="s">
        <v>31</v>
      </c>
      <c r="AU13" s="30" t="s">
        <v>31</v>
      </c>
      <c r="AV13" s="18" t="s">
        <v>30</v>
      </c>
      <c r="AW13" s="18" t="s">
        <v>30</v>
      </c>
      <c r="AX13" s="18" t="s">
        <v>30</v>
      </c>
      <c r="AY13" s="18" t="s">
        <v>30</v>
      </c>
      <c r="AZ13" s="30" t="s">
        <v>31</v>
      </c>
      <c r="BA13" s="30" t="s">
        <v>31</v>
      </c>
      <c r="BB13" s="30" t="s">
        <v>31</v>
      </c>
      <c r="BC13" s="224" t="s">
        <v>30</v>
      </c>
      <c r="BD13" s="224" t="s">
        <v>30</v>
      </c>
      <c r="BE13" s="224"/>
      <c r="BG13" s="20">
        <f t="shared" si="15"/>
        <v>14</v>
      </c>
      <c r="BH13" s="21"/>
      <c r="BJ13" s="22"/>
      <c r="BS13" s="11"/>
    </row>
    <row r="14" spans="1:71" ht="13.8" customHeight="1" x14ac:dyDescent="0.3">
      <c r="A14" s="109" t="s">
        <v>726</v>
      </c>
      <c r="B14" s="110"/>
      <c r="C14" s="111" t="s">
        <v>727</v>
      </c>
      <c r="D14" s="105"/>
      <c r="E14" s="104" t="s">
        <v>186</v>
      </c>
      <c r="F14" s="104" t="s">
        <v>199</v>
      </c>
      <c r="G14" s="104" t="s">
        <v>722</v>
      </c>
      <c r="H14" s="106" t="s">
        <v>214</v>
      </c>
      <c r="I14" s="106"/>
      <c r="J14" s="12"/>
      <c r="K14" s="13">
        <v>46188</v>
      </c>
      <c r="L14" s="14" t="s">
        <v>28</v>
      </c>
      <c r="M14" s="15">
        <f t="shared" si="1"/>
        <v>16</v>
      </c>
      <c r="N14" s="15">
        <f t="shared" si="2"/>
        <v>7</v>
      </c>
      <c r="O14" s="15">
        <f t="shared" si="3"/>
        <v>7</v>
      </c>
      <c r="P14" s="15">
        <f t="shared" si="4"/>
        <v>0</v>
      </c>
      <c r="Q14" s="15">
        <f t="shared" si="5"/>
        <v>9</v>
      </c>
      <c r="R14" s="15">
        <f t="shared" si="6"/>
        <v>0</v>
      </c>
      <c r="S14" s="15">
        <f t="shared" si="7"/>
        <v>0</v>
      </c>
      <c r="T14" s="15">
        <f t="shared" si="8"/>
        <v>0</v>
      </c>
      <c r="U14" s="15">
        <f t="shared" si="9"/>
        <v>0</v>
      </c>
      <c r="V14" s="16">
        <f t="shared" si="10"/>
        <v>0</v>
      </c>
      <c r="W14" s="15">
        <f t="shared" si="11"/>
        <v>0</v>
      </c>
      <c r="X14" s="17">
        <f t="shared" si="12"/>
        <v>0</v>
      </c>
      <c r="Y14" s="17">
        <f t="shared" si="13"/>
        <v>0</v>
      </c>
      <c r="Z14" s="16">
        <f t="shared" si="14"/>
        <v>0</v>
      </c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18" t="s">
        <v>30</v>
      </c>
      <c r="AP14" s="18" t="s">
        <v>30</v>
      </c>
      <c r="AQ14" s="18" t="s">
        <v>30</v>
      </c>
      <c r="AR14" s="18" t="s">
        <v>30</v>
      </c>
      <c r="AS14" s="18" t="s">
        <v>30</v>
      </c>
      <c r="AT14" s="30" t="s">
        <v>31</v>
      </c>
      <c r="AU14" s="30" t="s">
        <v>31</v>
      </c>
      <c r="AV14" s="18" t="s">
        <v>30</v>
      </c>
      <c r="AW14" s="18" t="s">
        <v>30</v>
      </c>
      <c r="AX14" s="30" t="s">
        <v>31</v>
      </c>
      <c r="AY14" s="30" t="s">
        <v>31</v>
      </c>
      <c r="AZ14" s="30" t="s">
        <v>31</v>
      </c>
      <c r="BA14" s="30" t="s">
        <v>31</v>
      </c>
      <c r="BB14" s="30" t="s">
        <v>31</v>
      </c>
      <c r="BC14" s="30" t="s">
        <v>31</v>
      </c>
      <c r="BD14" s="30" t="s">
        <v>31</v>
      </c>
      <c r="BE14" s="224"/>
      <c r="BG14" s="20">
        <f t="shared" si="15"/>
        <v>14</v>
      </c>
      <c r="BH14" s="21"/>
      <c r="BJ14" s="22"/>
      <c r="BS14" s="11"/>
    </row>
    <row r="15" spans="1:71" ht="13.8" customHeight="1" x14ac:dyDescent="0.3">
      <c r="A15" s="109" t="s">
        <v>728</v>
      </c>
      <c r="B15" s="110"/>
      <c r="C15" s="111" t="s">
        <v>729</v>
      </c>
      <c r="D15" s="105"/>
      <c r="E15" s="104" t="s">
        <v>186</v>
      </c>
      <c r="F15" s="104" t="s">
        <v>199</v>
      </c>
      <c r="G15" s="104" t="s">
        <v>722</v>
      </c>
      <c r="H15" s="106" t="s">
        <v>214</v>
      </c>
      <c r="I15" s="106"/>
      <c r="J15" s="12"/>
      <c r="K15" s="13">
        <v>46188</v>
      </c>
      <c r="L15" s="14" t="s">
        <v>28</v>
      </c>
      <c r="M15" s="15">
        <f t="shared" si="1"/>
        <v>16</v>
      </c>
      <c r="N15" s="15">
        <f t="shared" si="2"/>
        <v>11</v>
      </c>
      <c r="O15" s="15">
        <f t="shared" si="3"/>
        <v>11</v>
      </c>
      <c r="P15" s="15">
        <f t="shared" si="4"/>
        <v>0</v>
      </c>
      <c r="Q15" s="15">
        <f t="shared" si="5"/>
        <v>5</v>
      </c>
      <c r="R15" s="15">
        <f t="shared" si="6"/>
        <v>0</v>
      </c>
      <c r="S15" s="15">
        <f t="shared" si="7"/>
        <v>0</v>
      </c>
      <c r="T15" s="15">
        <f t="shared" si="8"/>
        <v>0</v>
      </c>
      <c r="U15" s="15">
        <f t="shared" si="9"/>
        <v>0</v>
      </c>
      <c r="V15" s="16">
        <f t="shared" si="10"/>
        <v>0</v>
      </c>
      <c r="W15" s="15">
        <f t="shared" si="11"/>
        <v>2</v>
      </c>
      <c r="X15" s="17">
        <f t="shared" si="12"/>
        <v>0</v>
      </c>
      <c r="Y15" s="17">
        <f t="shared" si="13"/>
        <v>0</v>
      </c>
      <c r="Z15" s="16">
        <f t="shared" si="14"/>
        <v>0</v>
      </c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18" t="s">
        <v>30</v>
      </c>
      <c r="AP15" s="18" t="s">
        <v>30</v>
      </c>
      <c r="AQ15" s="18" t="s">
        <v>30</v>
      </c>
      <c r="AR15" s="18" t="s">
        <v>30</v>
      </c>
      <c r="AS15" s="18" t="s">
        <v>30</v>
      </c>
      <c r="AT15" s="30" t="s">
        <v>31</v>
      </c>
      <c r="AU15" s="30" t="s">
        <v>31</v>
      </c>
      <c r="AV15" s="18" t="s">
        <v>30</v>
      </c>
      <c r="AW15" s="18" t="s">
        <v>30</v>
      </c>
      <c r="AX15" s="18" t="s">
        <v>30</v>
      </c>
      <c r="AY15" s="18" t="s">
        <v>30</v>
      </c>
      <c r="AZ15" s="30" t="s">
        <v>31</v>
      </c>
      <c r="BA15" s="30" t="s">
        <v>31</v>
      </c>
      <c r="BB15" s="30" t="s">
        <v>31</v>
      </c>
      <c r="BC15" s="32" t="s">
        <v>32</v>
      </c>
      <c r="BD15" s="32" t="s">
        <v>32</v>
      </c>
      <c r="BE15" s="224"/>
      <c r="BG15" s="20">
        <f t="shared" si="15"/>
        <v>14</v>
      </c>
      <c r="BH15" s="21"/>
      <c r="BJ15" s="22"/>
      <c r="BS15" s="11"/>
    </row>
    <row r="16" spans="1:71" ht="15" customHeight="1" x14ac:dyDescent="0.3">
      <c r="A16" s="103" t="s">
        <v>228</v>
      </c>
      <c r="B16" s="103">
        <v>8501</v>
      </c>
      <c r="C16" s="104" t="s">
        <v>229</v>
      </c>
      <c r="D16" s="105"/>
      <c r="E16" s="104" t="s">
        <v>230</v>
      </c>
      <c r="F16" s="104" t="s">
        <v>225</v>
      </c>
      <c r="G16" s="104" t="s">
        <v>231</v>
      </c>
      <c r="H16" s="106" t="s">
        <v>214</v>
      </c>
      <c r="I16" s="106"/>
      <c r="J16" s="12" t="s">
        <v>232</v>
      </c>
      <c r="K16" s="13">
        <v>45757</v>
      </c>
      <c r="L16" s="14" t="s">
        <v>28</v>
      </c>
      <c r="M16" s="15">
        <f t="shared" si="1"/>
        <v>30</v>
      </c>
      <c r="N16" s="15">
        <f t="shared" si="2"/>
        <v>20</v>
      </c>
      <c r="O16" s="15">
        <f t="shared" si="3"/>
        <v>20</v>
      </c>
      <c r="P16" s="15">
        <f t="shared" si="4"/>
        <v>0</v>
      </c>
      <c r="Q16" s="15">
        <f t="shared" si="5"/>
        <v>9</v>
      </c>
      <c r="R16" s="15">
        <f t="shared" si="6"/>
        <v>0</v>
      </c>
      <c r="S16" s="15">
        <f t="shared" si="7"/>
        <v>1</v>
      </c>
      <c r="T16" s="15">
        <f t="shared" si="8"/>
        <v>0</v>
      </c>
      <c r="U16" s="15">
        <f t="shared" si="9"/>
        <v>1</v>
      </c>
      <c r="V16" s="16">
        <f t="shared" si="10"/>
        <v>0</v>
      </c>
      <c r="W16" s="15">
        <f t="shared" si="11"/>
        <v>6</v>
      </c>
      <c r="X16" s="17">
        <f t="shared" si="12"/>
        <v>0</v>
      </c>
      <c r="Y16" s="17">
        <f t="shared" si="13"/>
        <v>0</v>
      </c>
      <c r="Z16" s="16">
        <f t="shared" si="14"/>
        <v>1</v>
      </c>
      <c r="AA16" s="246" t="s">
        <v>30</v>
      </c>
      <c r="AB16" s="247" t="s">
        <v>32</v>
      </c>
      <c r="AC16" s="248" t="s">
        <v>30</v>
      </c>
      <c r="AD16" s="248" t="s">
        <v>30</v>
      </c>
      <c r="AE16" s="246" t="s">
        <v>30</v>
      </c>
      <c r="AF16" s="249" t="s">
        <v>31</v>
      </c>
      <c r="AG16" s="249" t="s">
        <v>31</v>
      </c>
      <c r="AH16" s="247" t="s">
        <v>32</v>
      </c>
      <c r="AI16" s="248" t="s">
        <v>30</v>
      </c>
      <c r="AJ16" s="248" t="s">
        <v>30</v>
      </c>
      <c r="AK16" s="248" t="s">
        <v>30</v>
      </c>
      <c r="AL16" s="247" t="s">
        <v>32</v>
      </c>
      <c r="AM16" s="249" t="s">
        <v>31</v>
      </c>
      <c r="AN16" s="249" t="s">
        <v>31</v>
      </c>
      <c r="AO16" s="247" t="s">
        <v>32</v>
      </c>
      <c r="AP16" s="248" t="s">
        <v>30</v>
      </c>
      <c r="AQ16" s="248" t="s">
        <v>30</v>
      </c>
      <c r="AR16" s="248" t="s">
        <v>30</v>
      </c>
      <c r="AS16" s="250" t="s">
        <v>113</v>
      </c>
      <c r="AT16" s="249" t="s">
        <v>31</v>
      </c>
      <c r="AU16" s="249" t="s">
        <v>31</v>
      </c>
      <c r="AV16" s="248" t="s">
        <v>30</v>
      </c>
      <c r="AW16" s="247" t="s">
        <v>32</v>
      </c>
      <c r="AX16" s="248" t="s">
        <v>30</v>
      </c>
      <c r="AY16" s="248" t="s">
        <v>30</v>
      </c>
      <c r="AZ16" s="249" t="s">
        <v>31</v>
      </c>
      <c r="BA16" s="249" t="s">
        <v>31</v>
      </c>
      <c r="BB16" s="249" t="s">
        <v>31</v>
      </c>
      <c r="BC16" s="248" t="s">
        <v>30</v>
      </c>
      <c r="BD16" s="247" t="s">
        <v>32</v>
      </c>
      <c r="BE16" s="224"/>
      <c r="BG16" s="20">
        <f t="shared" si="15"/>
        <v>0</v>
      </c>
      <c r="BH16" s="21"/>
      <c r="BJ16" s="22"/>
      <c r="BN16" s="11"/>
      <c r="BS16" s="11"/>
    </row>
    <row r="17" spans="1:71" ht="15" customHeight="1" x14ac:dyDescent="0.3">
      <c r="A17" s="103" t="s">
        <v>233</v>
      </c>
      <c r="B17" s="103"/>
      <c r="C17" s="104" t="s">
        <v>234</v>
      </c>
      <c r="D17" s="105"/>
      <c r="E17" s="104" t="s">
        <v>192</v>
      </c>
      <c r="F17" s="104" t="s">
        <v>225</v>
      </c>
      <c r="G17" s="104" t="s">
        <v>231</v>
      </c>
      <c r="H17" s="106" t="s">
        <v>214</v>
      </c>
      <c r="I17" s="106"/>
      <c r="J17" s="12" t="s">
        <v>235</v>
      </c>
      <c r="K17" s="13">
        <v>45848</v>
      </c>
      <c r="L17" s="14" t="s">
        <v>28</v>
      </c>
      <c r="M17" s="15">
        <f t="shared" si="1"/>
        <v>30</v>
      </c>
      <c r="N17" s="15">
        <f t="shared" si="2"/>
        <v>16</v>
      </c>
      <c r="O17" s="15">
        <f t="shared" si="3"/>
        <v>15</v>
      </c>
      <c r="P17" s="15">
        <f t="shared" si="4"/>
        <v>5</v>
      </c>
      <c r="Q17" s="15">
        <f t="shared" si="5"/>
        <v>9</v>
      </c>
      <c r="R17" s="15">
        <f t="shared" si="6"/>
        <v>1</v>
      </c>
      <c r="S17" s="15">
        <f t="shared" si="7"/>
        <v>1</v>
      </c>
      <c r="T17" s="15">
        <f t="shared" si="8"/>
        <v>0</v>
      </c>
      <c r="U17" s="15">
        <f t="shared" si="9"/>
        <v>5</v>
      </c>
      <c r="V17" s="16">
        <f t="shared" si="10"/>
        <v>0</v>
      </c>
      <c r="W17" s="15">
        <f t="shared" si="11"/>
        <v>0</v>
      </c>
      <c r="X17" s="17">
        <f t="shared" si="12"/>
        <v>0</v>
      </c>
      <c r="Y17" s="17">
        <f t="shared" si="13"/>
        <v>0</v>
      </c>
      <c r="Z17" s="16">
        <f t="shared" si="14"/>
        <v>6</v>
      </c>
      <c r="AA17" s="249" t="s">
        <v>108</v>
      </c>
      <c r="AB17" s="249" t="s">
        <v>108</v>
      </c>
      <c r="AC17" s="249" t="s">
        <v>108</v>
      </c>
      <c r="AD17" s="249" t="s">
        <v>108</v>
      </c>
      <c r="AE17" s="249" t="s">
        <v>108</v>
      </c>
      <c r="AF17" s="249" t="s">
        <v>31</v>
      </c>
      <c r="AG17" s="249" t="s">
        <v>31</v>
      </c>
      <c r="AH17" s="248" t="s">
        <v>30</v>
      </c>
      <c r="AI17" s="248" t="s">
        <v>30</v>
      </c>
      <c r="AJ17" s="248" t="s">
        <v>30</v>
      </c>
      <c r="AK17" s="248" t="s">
        <v>30</v>
      </c>
      <c r="AL17" s="248" t="s">
        <v>30</v>
      </c>
      <c r="AM17" s="249" t="s">
        <v>31</v>
      </c>
      <c r="AN17" s="249" t="s">
        <v>31</v>
      </c>
      <c r="AO17" s="248" t="s">
        <v>30</v>
      </c>
      <c r="AP17" s="248" t="s">
        <v>30</v>
      </c>
      <c r="AQ17" s="250" t="s">
        <v>127</v>
      </c>
      <c r="AR17" s="248" t="s">
        <v>30</v>
      </c>
      <c r="AS17" s="248" t="s">
        <v>30</v>
      </c>
      <c r="AT17" s="249" t="s">
        <v>31</v>
      </c>
      <c r="AU17" s="249" t="s">
        <v>31</v>
      </c>
      <c r="AV17" s="248" t="s">
        <v>30</v>
      </c>
      <c r="AW17" s="248" t="s">
        <v>30</v>
      </c>
      <c r="AX17" s="248" t="s">
        <v>30</v>
      </c>
      <c r="AY17" s="248" t="s">
        <v>30</v>
      </c>
      <c r="AZ17" s="249" t="s">
        <v>31</v>
      </c>
      <c r="BA17" s="249" t="s">
        <v>31</v>
      </c>
      <c r="BB17" s="249" t="s">
        <v>31</v>
      </c>
      <c r="BC17" s="248" t="s">
        <v>30</v>
      </c>
      <c r="BD17" s="248" t="s">
        <v>30</v>
      </c>
      <c r="BE17" s="224"/>
      <c r="BG17" s="20">
        <f t="shared" si="15"/>
        <v>0</v>
      </c>
      <c r="BH17" s="21"/>
      <c r="BJ17" s="22"/>
      <c r="BS17" s="11"/>
    </row>
    <row r="18" spans="1:71" ht="13.8" customHeight="1" x14ac:dyDescent="0.3">
      <c r="A18" s="109" t="s">
        <v>730</v>
      </c>
      <c r="B18" s="110"/>
      <c r="C18" s="111" t="s">
        <v>731</v>
      </c>
      <c r="D18" s="105"/>
      <c r="E18" s="104" t="s">
        <v>230</v>
      </c>
      <c r="F18" s="104" t="s">
        <v>225</v>
      </c>
      <c r="G18" s="104" t="s">
        <v>732</v>
      </c>
      <c r="H18" s="106" t="s">
        <v>214</v>
      </c>
      <c r="I18" s="106"/>
      <c r="J18" s="12"/>
      <c r="K18" s="13">
        <v>46188</v>
      </c>
      <c r="L18" s="14" t="s">
        <v>28</v>
      </c>
      <c r="M18" s="15">
        <f>N18+Q18+U18</f>
        <v>16</v>
      </c>
      <c r="N18" s="15">
        <f>O18+R18+(COUNTIF(AA18:BE18,"P/2")/2)+(COUNTIF(AA18:BE18,"TR-P/2")/2)</f>
        <v>11</v>
      </c>
      <c r="O18" s="15">
        <f>COUNTIF(AA18:BE18,"P")+COUNTIF(AA18:BE18,"RP")+COUNTIF(AA18:BE18,"UT-RP")+COUNTIF(AA18:BE18,"AT-RP")+COUNTIF(AA18:BE18,"AT")+COUNTIF(AA18:BE18,"UT")+COUNTIF(AA18:BE18,"MU")+COUNTIF(AA18:BE18,"AT-MU")+COUNTIF(AA18:BE18,"UT-MU")+COUNTIF(AA18:BE18,"EL")+COUNTIF(AA18:BE18,"UT-EL")+COUNTIF(AA18:BE18,"AT-EL")+COUNTIF(AA18:BE18,"EL-MU")+COUNTIF(AA18:BE18,"TR")+COUNTIF(AA18:BE18,"TR-MU")+COUNTIF(AA18:BE18,"TR-EL")+COUNTIF(AA18:BE18,"TR-AT")+COUNTIF(AA18:BE18,"TR-UT")+COUNTIF(AA18:BE18,"TR-P")+(COUNTIF(AA18:BE18,"P/2")/2)</f>
        <v>10</v>
      </c>
      <c r="P18" s="15">
        <f>COUNTIF(AA18:BE18,"Leave")</f>
        <v>0</v>
      </c>
      <c r="Q18" s="15">
        <f>COUNTIF(AA18:BE18,"Off")+COUNTIF(AA18:BE18,"TR-Off")</f>
        <v>5</v>
      </c>
      <c r="R18" s="15">
        <f>COUNTIF(AA18:BE18,"NCNS")+COUNTIF(AA18:BE18,"A")+COUNTIF(AA18:BE18,"U")+COUNTIF(AA18:BE18,"SL")+COUNTIF(AA18:BE18,"UC")+COUNTIF(AA18:BE18,"TR-UC")+COUNTIF(AA18:BE18,"TR-U")+COUNTIF(AA18:BE18,"TR-NCNS")</f>
        <v>1</v>
      </c>
      <c r="S18" s="15">
        <f>(COUNTIF(AA18:BE18,"A")+(COUNTIF(AA18:BE18,"CL")+(COUNTIF(AA18:BE18,"SL"))))</f>
        <v>0</v>
      </c>
      <c r="T18" s="15">
        <f>COUNTIF(AA18:BE18,"EL")+COUNTIF(AA18:BE18,"AT-EL")+COUNTIF(AA18:BE18,"UT-EL")+COUNTIF(AA18:BE18,"EL-MU")++COUNTIF(AA18:BE18,"TR-EL")</f>
        <v>0</v>
      </c>
      <c r="U18" s="15">
        <f>(COUNTIF(AA18:BE18,"Leave")+(COUNTIF(AA18:BE18,"CL")+(COUNTIF(AA18:BE18,"AU")))+(COUNTIF(AA18:BE18,"TR-AU"))+(COUNTIF(AA18:BE18,"ML")))</f>
        <v>0</v>
      </c>
      <c r="V18" s="16">
        <f>COUNTIF(AA18:BE18,"AU")+COUNTIF(AA18:BE18,"U")+COUNTIF(AA18:BE18,"UC")+COUNTIF(AA18:BE18,"NCNS")+COUNTIF(AA18:BE18,"TR-AU")+COUNTIF(AA18:BE18,"TR-U")+COUNTIF(AA18:BE18,"TR-UC")+COUNTIF(AA18:BE18,"TR-NCNS")+(COUNTIF(AA18:BE18,"P/2")/2)+(COUNTIF(AA18:BE18,"TR-P/2")/2)</f>
        <v>1</v>
      </c>
      <c r="W18" s="15">
        <f>COUNTIF(AA18:BE18,"AT-RP")+COUNTIF(AA18:BE18,"AT")+COUNTIF(AA18:BE18,"AT-MU")+COUNTIF(AA18:BE18,"AT-EL")+COUNTIF(AA18:BE18,"TR-AT")+COUNTIF(AA18:BE18,"UT-RP")+COUNTIF(AA18:BE18,"UT")+COUNTIF(AA18:BE18,"UT-MU")+COUNTIF(AA18:BE18,"UT-EL")+COUNTIF(AA18:BE18,"TR-UT")</f>
        <v>2</v>
      </c>
      <c r="X18" s="17">
        <f>COUNTIF(AA18:BE18,"MU")+COUNTIF(AA18:BE18,"UT-MU")+COUNTIF(AA18:BE18,"EL-MU")+COUNTIF(AA18:BE18,"TR-MU")</f>
        <v>0</v>
      </c>
      <c r="Y18" s="17">
        <f>COUNTIF(AA18:BE18,"ML")</f>
        <v>0</v>
      </c>
      <c r="Z18" s="16">
        <f>V18+S18+P18+Y18</f>
        <v>1</v>
      </c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18" t="s">
        <v>30</v>
      </c>
      <c r="AP18" s="18" t="s">
        <v>30</v>
      </c>
      <c r="AQ18" s="18" t="s">
        <v>30</v>
      </c>
      <c r="AR18" s="18" t="s">
        <v>30</v>
      </c>
      <c r="AS18" s="18" t="s">
        <v>30</v>
      </c>
      <c r="AT18" s="30" t="s">
        <v>31</v>
      </c>
      <c r="AU18" s="30" t="s">
        <v>31</v>
      </c>
      <c r="AV18" s="18" t="s">
        <v>30</v>
      </c>
      <c r="AW18" s="18" t="s">
        <v>30</v>
      </c>
      <c r="AX18" s="18" t="s">
        <v>30</v>
      </c>
      <c r="AY18" s="31" t="s">
        <v>29</v>
      </c>
      <c r="AZ18" s="30" t="s">
        <v>31</v>
      </c>
      <c r="BA18" s="30" t="s">
        <v>31</v>
      </c>
      <c r="BB18" s="30" t="s">
        <v>31</v>
      </c>
      <c r="BC18" s="32" t="s">
        <v>32</v>
      </c>
      <c r="BD18" s="32" t="s">
        <v>32</v>
      </c>
      <c r="BE18" s="224"/>
      <c r="BG18" s="20">
        <f>COUNTBLANK(AA18:BD18)</f>
        <v>14</v>
      </c>
      <c r="BH18" s="21"/>
      <c r="BJ18" s="22"/>
      <c r="BS18" s="11"/>
    </row>
    <row r="19" spans="1:71" ht="13.8" customHeight="1" x14ac:dyDescent="0.3">
      <c r="A19" s="109" t="s">
        <v>733</v>
      </c>
      <c r="B19" s="110"/>
      <c r="C19" s="111" t="s">
        <v>734</v>
      </c>
      <c r="D19" s="105"/>
      <c r="E19" s="104" t="s">
        <v>230</v>
      </c>
      <c r="F19" s="104" t="s">
        <v>225</v>
      </c>
      <c r="G19" s="104" t="s">
        <v>732</v>
      </c>
      <c r="H19" s="106" t="s">
        <v>214</v>
      </c>
      <c r="I19" s="106"/>
      <c r="J19" s="12"/>
      <c r="K19" s="13">
        <v>46188</v>
      </c>
      <c r="L19" s="14" t="s">
        <v>28</v>
      </c>
      <c r="M19" s="15">
        <f>N19+Q19+U19</f>
        <v>16</v>
      </c>
      <c r="N19" s="15">
        <f>O19+R19+(COUNTIF(AA19:BE19,"P/2")/2)+(COUNTIF(AA19:BE19,"TR-P/2")/2)</f>
        <v>14</v>
      </c>
      <c r="O19" s="15">
        <f>COUNTIF(AA19:BE19,"P")+COUNTIF(AA19:BE19,"RP")+COUNTIF(AA19:BE19,"UT-RP")+COUNTIF(AA19:BE19,"AT-RP")+COUNTIF(AA19:BE19,"AT")+COUNTIF(AA19:BE19,"UT")+COUNTIF(AA19:BE19,"MU")+COUNTIF(AA19:BE19,"AT-MU")+COUNTIF(AA19:BE19,"UT-MU")+COUNTIF(AA19:BE19,"EL")+COUNTIF(AA19:BE19,"UT-EL")+COUNTIF(AA19:BE19,"AT-EL")+COUNTIF(AA19:BE19,"EL-MU")+COUNTIF(AA19:BE19,"TR")+COUNTIF(AA19:BE19,"TR-MU")+COUNTIF(AA19:BE19,"TR-EL")+COUNTIF(AA19:BE19,"TR-AT")+COUNTIF(AA19:BE19,"TR-UT")+COUNTIF(AA19:BE19,"TR-P")+(COUNTIF(AA19:BE19,"P/2")/2)</f>
        <v>9</v>
      </c>
      <c r="P19" s="15">
        <f>COUNTIF(AA19:BE19,"Leave")</f>
        <v>0</v>
      </c>
      <c r="Q19" s="15">
        <f>COUNTIF(AA19:BE19,"Off")+COUNTIF(AA19:BE19,"TR-Off")</f>
        <v>2</v>
      </c>
      <c r="R19" s="15">
        <f>COUNTIF(AA19:BE19,"NCNS")+COUNTIF(AA19:BE19,"A")+COUNTIF(AA19:BE19,"U")+COUNTIF(AA19:BE19,"SL")+COUNTIF(AA19:BE19,"UC")+COUNTIF(AA19:BE19,"TR-UC")+COUNTIF(AA19:BE19,"TR-U")+COUNTIF(AA19:BE19,"TR-NCNS")</f>
        <v>5</v>
      </c>
      <c r="S19" s="15">
        <f>(COUNTIF(AA19:BE19,"A")+(COUNTIF(AA19:BE19,"CL")+(COUNTIF(AA19:BE19,"SL"))))</f>
        <v>0</v>
      </c>
      <c r="T19" s="15">
        <f>COUNTIF(AA19:BE19,"EL")+COUNTIF(AA19:BE19,"AT-EL")+COUNTIF(AA19:BE19,"UT-EL")+COUNTIF(AA19:BE19,"EL-MU")++COUNTIF(AA19:BE19,"TR-EL")</f>
        <v>0</v>
      </c>
      <c r="U19" s="15">
        <f>(COUNTIF(AA19:BE19,"Leave")+(COUNTIF(AA19:BE19,"CL")+(COUNTIF(AA19:BE19,"AU")))+(COUNTIF(AA19:BE19,"TR-AU"))+(COUNTIF(AA19:BE19,"ML")))</f>
        <v>0</v>
      </c>
      <c r="V19" s="16">
        <f>COUNTIF(AA19:BE19,"AU")+COUNTIF(AA19:BE19,"U")+COUNTIF(AA19:BE19,"UC")+COUNTIF(AA19:BE19,"NCNS")+COUNTIF(AA19:BE19,"TR-AU")+COUNTIF(AA19:BE19,"TR-U")+COUNTIF(AA19:BE19,"TR-UC")+COUNTIF(AA19:BE19,"TR-NCNS")+(COUNTIF(AA19:BE19,"P/2")/2)+(COUNTIF(AA19:BE19,"TR-P/2")/2)</f>
        <v>5</v>
      </c>
      <c r="W19" s="15">
        <f>COUNTIF(AA19:BE19,"AT-RP")+COUNTIF(AA19:BE19,"AT")+COUNTIF(AA19:BE19,"AT-MU")+COUNTIF(AA19:BE19,"AT-EL")+COUNTIF(AA19:BE19,"TR-AT")+COUNTIF(AA19:BE19,"UT-RP")+COUNTIF(AA19:BE19,"UT")+COUNTIF(AA19:BE19,"UT-MU")+COUNTIF(AA19:BE19,"UT-EL")+COUNTIF(AA19:BE19,"TR-UT")</f>
        <v>1</v>
      </c>
      <c r="X19" s="17">
        <f>COUNTIF(AA19:BE19,"MU")+COUNTIF(AA19:BE19,"UT-MU")+COUNTIF(AA19:BE19,"EL-MU")+COUNTIF(AA19:BE19,"TR-MU")</f>
        <v>0</v>
      </c>
      <c r="Y19" s="17">
        <f>COUNTIF(AA19:BE19,"ML")</f>
        <v>0</v>
      </c>
      <c r="Z19" s="16">
        <f>V19+S19+P19+Y19</f>
        <v>5</v>
      </c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18" t="s">
        <v>30</v>
      </c>
      <c r="AP19" s="18" t="s">
        <v>30</v>
      </c>
      <c r="AQ19" s="18" t="s">
        <v>30</v>
      </c>
      <c r="AR19" s="18" t="s">
        <v>30</v>
      </c>
      <c r="AS19" s="18" t="s">
        <v>30</v>
      </c>
      <c r="AT19" s="30" t="s">
        <v>31</v>
      </c>
      <c r="AU19" s="30" t="s">
        <v>31</v>
      </c>
      <c r="AV19" s="18" t="s">
        <v>30</v>
      </c>
      <c r="AW19" s="18" t="s">
        <v>30</v>
      </c>
      <c r="AX19" s="18" t="s">
        <v>30</v>
      </c>
      <c r="AY19" s="31" t="s">
        <v>29</v>
      </c>
      <c r="AZ19" s="31" t="s">
        <v>29</v>
      </c>
      <c r="BA19" s="31" t="s">
        <v>29</v>
      </c>
      <c r="BB19" s="31" t="s">
        <v>29</v>
      </c>
      <c r="BC19" s="31" t="s">
        <v>29</v>
      </c>
      <c r="BD19" s="32" t="s">
        <v>32</v>
      </c>
      <c r="BE19" s="224"/>
      <c r="BG19" s="20">
        <f>COUNTBLANK(AA19:BD19)</f>
        <v>14</v>
      </c>
      <c r="BH19" s="21"/>
      <c r="BJ19" s="22"/>
      <c r="BS19" s="11"/>
    </row>
    <row r="20" spans="1:71" ht="13.8" customHeight="1" x14ac:dyDescent="0.3">
      <c r="A20" s="109" t="s">
        <v>735</v>
      </c>
      <c r="B20" s="110"/>
      <c r="C20" s="111" t="s">
        <v>255</v>
      </c>
      <c r="D20" s="105"/>
      <c r="E20" s="104" t="s">
        <v>230</v>
      </c>
      <c r="F20" s="104" t="s">
        <v>225</v>
      </c>
      <c r="G20" s="104" t="s">
        <v>732</v>
      </c>
      <c r="H20" s="106" t="s">
        <v>214</v>
      </c>
      <c r="I20" s="106"/>
      <c r="J20" s="12"/>
      <c r="K20" s="13">
        <v>46188</v>
      </c>
      <c r="L20" s="14" t="s">
        <v>28</v>
      </c>
      <c r="M20" s="15">
        <f>N20+Q20+U20</f>
        <v>16</v>
      </c>
      <c r="N20" s="15">
        <f>O20+R20+(COUNTIF(AA20:BE20,"P/2")/2)+(COUNTIF(AA20:BE20,"TR-P/2")/2)</f>
        <v>14</v>
      </c>
      <c r="O20" s="15">
        <f>COUNTIF(AA20:BE20,"P")+COUNTIF(AA20:BE20,"RP")+COUNTIF(AA20:BE20,"UT-RP")+COUNTIF(AA20:BE20,"AT-RP")+COUNTIF(AA20:BE20,"AT")+COUNTIF(AA20:BE20,"UT")+COUNTIF(AA20:BE20,"MU")+COUNTIF(AA20:BE20,"AT-MU")+COUNTIF(AA20:BE20,"UT-MU")+COUNTIF(AA20:BE20,"EL")+COUNTIF(AA20:BE20,"UT-EL")+COUNTIF(AA20:BE20,"AT-EL")+COUNTIF(AA20:BE20,"EL-MU")+COUNTIF(AA20:BE20,"TR")+COUNTIF(AA20:BE20,"TR-MU")+COUNTIF(AA20:BE20,"TR-EL")+COUNTIF(AA20:BE20,"TR-AT")+COUNTIF(AA20:BE20,"TR-UT")+COUNTIF(AA20:BE20,"TR-P")+(COUNTIF(AA20:BE20,"P/2")/2)</f>
        <v>8</v>
      </c>
      <c r="P20" s="15">
        <f>COUNTIF(AA20:BE20,"Leave")</f>
        <v>0</v>
      </c>
      <c r="Q20" s="15">
        <f>COUNTIF(AA20:BE20,"Off")+COUNTIF(AA20:BE20,"TR-Off")</f>
        <v>2</v>
      </c>
      <c r="R20" s="15">
        <f>COUNTIF(AA20:BE20,"NCNS")+COUNTIF(AA20:BE20,"A")+COUNTIF(AA20:BE20,"U")+COUNTIF(AA20:BE20,"SL")+COUNTIF(AA20:BE20,"UC")+COUNTIF(AA20:BE20,"TR-UC")+COUNTIF(AA20:BE20,"TR-U")+COUNTIF(AA20:BE20,"TR-NCNS")</f>
        <v>6</v>
      </c>
      <c r="S20" s="15">
        <f>(COUNTIF(AA20:BE20,"A")+(COUNTIF(AA20:BE20,"CL")+(COUNTIF(AA20:BE20,"SL"))))</f>
        <v>0</v>
      </c>
      <c r="T20" s="15">
        <f>COUNTIF(AA20:BE20,"EL")+COUNTIF(AA20:BE20,"AT-EL")+COUNTIF(AA20:BE20,"UT-EL")+COUNTIF(AA20:BE20,"EL-MU")++COUNTIF(AA20:BE20,"TR-EL")</f>
        <v>0</v>
      </c>
      <c r="U20" s="15">
        <f>(COUNTIF(AA20:BE20,"Leave")+(COUNTIF(AA20:BE20,"CL")+(COUNTIF(AA20:BE20,"AU")))+(COUNTIF(AA20:BE20,"TR-AU"))+(COUNTIF(AA20:BE20,"ML")))</f>
        <v>0</v>
      </c>
      <c r="V20" s="16">
        <f>COUNTIF(AA20:BE20,"AU")+COUNTIF(AA20:BE20,"U")+COUNTIF(AA20:BE20,"UC")+COUNTIF(AA20:BE20,"NCNS")+COUNTIF(AA20:BE20,"TR-AU")+COUNTIF(AA20:BE20,"TR-U")+COUNTIF(AA20:BE20,"TR-UC")+COUNTIF(AA20:BE20,"TR-NCNS")+(COUNTIF(AA20:BE20,"P/2")/2)+(COUNTIF(AA20:BE20,"TR-P/2")/2)</f>
        <v>6</v>
      </c>
      <c r="W20" s="15">
        <f>COUNTIF(AA20:BE20,"AT-RP")+COUNTIF(AA20:BE20,"AT")+COUNTIF(AA20:BE20,"AT-MU")+COUNTIF(AA20:BE20,"AT-EL")+COUNTIF(AA20:BE20,"TR-AT")+COUNTIF(AA20:BE20,"UT-RP")+COUNTIF(AA20:BE20,"UT")+COUNTIF(AA20:BE20,"UT-MU")+COUNTIF(AA20:BE20,"UT-EL")+COUNTIF(AA20:BE20,"TR-UT")</f>
        <v>0</v>
      </c>
      <c r="X20" s="17">
        <f>COUNTIF(AA20:BE20,"MU")+COUNTIF(AA20:BE20,"UT-MU")+COUNTIF(AA20:BE20,"EL-MU")+COUNTIF(AA20:BE20,"TR-MU")</f>
        <v>0</v>
      </c>
      <c r="Y20" s="17">
        <f>COUNTIF(AA20:BE20,"ML")</f>
        <v>0</v>
      </c>
      <c r="Z20" s="16">
        <f>V20+S20+P20+Y20</f>
        <v>6</v>
      </c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18" t="s">
        <v>30</v>
      </c>
      <c r="AP20" s="18" t="s">
        <v>30</v>
      </c>
      <c r="AQ20" s="18" t="s">
        <v>30</v>
      </c>
      <c r="AR20" s="18" t="s">
        <v>30</v>
      </c>
      <c r="AS20" s="18" t="s">
        <v>30</v>
      </c>
      <c r="AT20" s="30" t="s">
        <v>31</v>
      </c>
      <c r="AU20" s="30" t="s">
        <v>31</v>
      </c>
      <c r="AV20" s="18" t="s">
        <v>30</v>
      </c>
      <c r="AW20" s="18" t="s">
        <v>30</v>
      </c>
      <c r="AX20" s="18" t="s">
        <v>30</v>
      </c>
      <c r="AY20" s="31" t="s">
        <v>29</v>
      </c>
      <c r="AZ20" s="31" t="s">
        <v>29</v>
      </c>
      <c r="BA20" s="31" t="s">
        <v>29</v>
      </c>
      <c r="BB20" s="31" t="s">
        <v>29</v>
      </c>
      <c r="BC20" s="31" t="s">
        <v>29</v>
      </c>
      <c r="BD20" s="31" t="s">
        <v>29</v>
      </c>
      <c r="BE20" s="224"/>
      <c r="BG20" s="20">
        <f>COUNTBLANK(AA20:BD20)</f>
        <v>14</v>
      </c>
      <c r="BH20" s="21"/>
      <c r="BJ20" s="22"/>
      <c r="BS20" s="11"/>
    </row>
    <row r="21" spans="1:71" x14ac:dyDescent="0.3">
      <c r="A21" s="114" t="s">
        <v>236</v>
      </c>
      <c r="B21" s="114">
        <v>2013</v>
      </c>
      <c r="C21" s="115" t="s">
        <v>237</v>
      </c>
      <c r="D21" s="115"/>
      <c r="E21" s="115" t="s">
        <v>230</v>
      </c>
      <c r="F21" s="115" t="s">
        <v>193</v>
      </c>
      <c r="G21" s="115" t="s">
        <v>238</v>
      </c>
      <c r="H21" s="116" t="s">
        <v>36</v>
      </c>
      <c r="I21" s="117" t="s">
        <v>239</v>
      </c>
      <c r="J21" s="12" t="s">
        <v>35</v>
      </c>
      <c r="K21" s="13">
        <v>44153</v>
      </c>
      <c r="L21" s="14" t="s">
        <v>28</v>
      </c>
      <c r="M21" s="15">
        <f t="shared" si="1"/>
        <v>30</v>
      </c>
      <c r="N21" s="15">
        <f t="shared" si="2"/>
        <v>22</v>
      </c>
      <c r="O21" s="15">
        <f t="shared" si="3"/>
        <v>22</v>
      </c>
      <c r="P21" s="15">
        <f t="shared" si="4"/>
        <v>0</v>
      </c>
      <c r="Q21" s="15">
        <f t="shared" si="5"/>
        <v>8</v>
      </c>
      <c r="R21" s="15">
        <f t="shared" si="6"/>
        <v>0</v>
      </c>
      <c r="S21" s="15">
        <f t="shared" si="7"/>
        <v>0</v>
      </c>
      <c r="T21" s="15">
        <f t="shared" si="8"/>
        <v>0</v>
      </c>
      <c r="U21" s="15">
        <f t="shared" si="9"/>
        <v>0</v>
      </c>
      <c r="V21" s="16">
        <f t="shared" si="10"/>
        <v>0</v>
      </c>
      <c r="W21" s="15">
        <f t="shared" si="11"/>
        <v>0</v>
      </c>
      <c r="X21" s="17">
        <f t="shared" si="12"/>
        <v>0</v>
      </c>
      <c r="Y21" s="17">
        <f t="shared" si="13"/>
        <v>0</v>
      </c>
      <c r="Z21" s="16">
        <f t="shared" si="14"/>
        <v>0</v>
      </c>
      <c r="AA21" s="224" t="s">
        <v>30</v>
      </c>
      <c r="AB21" s="224" t="s">
        <v>30</v>
      </c>
      <c r="AC21" s="224" t="s">
        <v>30</v>
      </c>
      <c r="AD21" s="224" t="s">
        <v>30</v>
      </c>
      <c r="AE21" s="224" t="s">
        <v>30</v>
      </c>
      <c r="AF21" s="30" t="s">
        <v>31</v>
      </c>
      <c r="AG21" s="30" t="s">
        <v>31</v>
      </c>
      <c r="AH21" s="224" t="s">
        <v>30</v>
      </c>
      <c r="AI21" s="224" t="s">
        <v>30</v>
      </c>
      <c r="AJ21" s="224" t="s">
        <v>30</v>
      </c>
      <c r="AK21" s="224" t="s">
        <v>30</v>
      </c>
      <c r="AL21" s="224" t="s">
        <v>30</v>
      </c>
      <c r="AM21" s="30" t="s">
        <v>31</v>
      </c>
      <c r="AN21" s="30" t="s">
        <v>31</v>
      </c>
      <c r="AO21" s="224" t="s">
        <v>30</v>
      </c>
      <c r="AP21" s="224" t="s">
        <v>30</v>
      </c>
      <c r="AQ21" s="224" t="s">
        <v>30</v>
      </c>
      <c r="AR21" s="224" t="s">
        <v>30</v>
      </c>
      <c r="AS21" s="224" t="s">
        <v>30</v>
      </c>
      <c r="AT21" s="30" t="s">
        <v>31</v>
      </c>
      <c r="AU21" s="30" t="s">
        <v>31</v>
      </c>
      <c r="AV21" s="224" t="s">
        <v>30</v>
      </c>
      <c r="AW21" s="224" t="s">
        <v>30</v>
      </c>
      <c r="AX21" s="224" t="s">
        <v>30</v>
      </c>
      <c r="AY21" s="224" t="s">
        <v>30</v>
      </c>
      <c r="AZ21" s="224" t="s">
        <v>30</v>
      </c>
      <c r="BA21" s="30" t="s">
        <v>31</v>
      </c>
      <c r="BB21" s="30" t="s">
        <v>31</v>
      </c>
      <c r="BC21" s="224" t="s">
        <v>30</v>
      </c>
      <c r="BD21" s="224" t="s">
        <v>30</v>
      </c>
      <c r="BE21" s="224"/>
      <c r="BF21" s="19"/>
      <c r="BG21" s="20">
        <f t="shared" si="15"/>
        <v>0</v>
      </c>
      <c r="BH21" s="21"/>
      <c r="BJ21" s="22"/>
      <c r="BN21" s="11"/>
      <c r="BS21" s="11"/>
    </row>
    <row r="22" spans="1:71" x14ac:dyDescent="0.3">
      <c r="A22" s="114" t="s">
        <v>240</v>
      </c>
      <c r="B22" s="114">
        <v>2029</v>
      </c>
      <c r="C22" s="115" t="s">
        <v>241</v>
      </c>
      <c r="D22" s="115"/>
      <c r="E22" s="115" t="s">
        <v>230</v>
      </c>
      <c r="F22" s="115" t="s">
        <v>193</v>
      </c>
      <c r="G22" s="115" t="s">
        <v>238</v>
      </c>
      <c r="H22" s="116" t="s">
        <v>36</v>
      </c>
      <c r="I22" s="117" t="s">
        <v>242</v>
      </c>
      <c r="J22" s="12" t="s">
        <v>35</v>
      </c>
      <c r="K22" s="13">
        <v>44217</v>
      </c>
      <c r="L22" s="14" t="s">
        <v>28</v>
      </c>
      <c r="M22" s="15">
        <f t="shared" si="1"/>
        <v>30</v>
      </c>
      <c r="N22" s="15">
        <f t="shared" si="2"/>
        <v>21</v>
      </c>
      <c r="O22" s="15">
        <f t="shared" si="3"/>
        <v>21</v>
      </c>
      <c r="P22" s="15">
        <f t="shared" si="4"/>
        <v>0</v>
      </c>
      <c r="Q22" s="15">
        <f t="shared" si="5"/>
        <v>8</v>
      </c>
      <c r="R22" s="15">
        <f t="shared" si="6"/>
        <v>0</v>
      </c>
      <c r="S22" s="15">
        <f t="shared" si="7"/>
        <v>1</v>
      </c>
      <c r="T22" s="15">
        <f t="shared" si="8"/>
        <v>0</v>
      </c>
      <c r="U22" s="15">
        <f t="shared" si="9"/>
        <v>1</v>
      </c>
      <c r="V22" s="16">
        <f t="shared" si="10"/>
        <v>0</v>
      </c>
      <c r="W22" s="15">
        <f t="shared" si="11"/>
        <v>0</v>
      </c>
      <c r="X22" s="17">
        <f t="shared" si="12"/>
        <v>0</v>
      </c>
      <c r="Y22" s="17">
        <f t="shared" si="13"/>
        <v>0</v>
      </c>
      <c r="Z22" s="16">
        <f t="shared" si="14"/>
        <v>1</v>
      </c>
      <c r="AA22" s="224" t="s">
        <v>30</v>
      </c>
      <c r="AB22" s="224" t="s">
        <v>30</v>
      </c>
      <c r="AC22" s="224" t="s">
        <v>30</v>
      </c>
      <c r="AD22" s="224" t="s">
        <v>30</v>
      </c>
      <c r="AE22" s="224" t="s">
        <v>30</v>
      </c>
      <c r="AF22" s="30" t="s">
        <v>31</v>
      </c>
      <c r="AG22" s="30" t="s">
        <v>31</v>
      </c>
      <c r="AH22" s="224" t="s">
        <v>30</v>
      </c>
      <c r="AI22" s="224" t="s">
        <v>30</v>
      </c>
      <c r="AJ22" s="224" t="s">
        <v>30</v>
      </c>
      <c r="AK22" s="224" t="s">
        <v>30</v>
      </c>
      <c r="AL22" s="224" t="s">
        <v>30</v>
      </c>
      <c r="AM22" s="30" t="s">
        <v>31</v>
      </c>
      <c r="AN22" s="30" t="s">
        <v>31</v>
      </c>
      <c r="AO22" s="123" t="s">
        <v>113</v>
      </c>
      <c r="AP22" s="224" t="s">
        <v>30</v>
      </c>
      <c r="AQ22" s="224" t="s">
        <v>30</v>
      </c>
      <c r="AR22" s="224" t="s">
        <v>30</v>
      </c>
      <c r="AS22" s="224" t="s">
        <v>30</v>
      </c>
      <c r="AT22" s="30" t="s">
        <v>31</v>
      </c>
      <c r="AU22" s="30" t="s">
        <v>31</v>
      </c>
      <c r="AV22" s="224" t="s">
        <v>30</v>
      </c>
      <c r="AW22" s="224" t="s">
        <v>30</v>
      </c>
      <c r="AX22" s="224" t="s">
        <v>30</v>
      </c>
      <c r="AY22" s="224" t="s">
        <v>30</v>
      </c>
      <c r="AZ22" s="224" t="s">
        <v>30</v>
      </c>
      <c r="BA22" s="30" t="s">
        <v>31</v>
      </c>
      <c r="BB22" s="30" t="s">
        <v>31</v>
      </c>
      <c r="BC22" s="224" t="s">
        <v>30</v>
      </c>
      <c r="BD22" s="224" t="s">
        <v>30</v>
      </c>
      <c r="BE22" s="224"/>
      <c r="BF22" s="19"/>
      <c r="BG22" s="20">
        <f t="shared" si="15"/>
        <v>0</v>
      </c>
      <c r="BH22" s="21"/>
      <c r="BJ22" s="22"/>
      <c r="BN22" s="11"/>
      <c r="BS22" s="11"/>
    </row>
    <row r="23" spans="1:71" ht="13.8" customHeight="1" x14ac:dyDescent="0.3">
      <c r="A23" s="114" t="s">
        <v>243</v>
      </c>
      <c r="B23" s="114">
        <v>3085</v>
      </c>
      <c r="C23" s="118" t="s">
        <v>221</v>
      </c>
      <c r="D23" s="115"/>
      <c r="E23" s="115" t="s">
        <v>230</v>
      </c>
      <c r="F23" s="115" t="s">
        <v>244</v>
      </c>
      <c r="G23" s="115" t="s">
        <v>245</v>
      </c>
      <c r="H23" s="116" t="s">
        <v>36</v>
      </c>
      <c r="I23" s="117" t="s">
        <v>246</v>
      </c>
      <c r="J23" s="12" t="s">
        <v>35</v>
      </c>
      <c r="K23" s="13">
        <v>44522</v>
      </c>
      <c r="L23" s="14" t="s">
        <v>28</v>
      </c>
      <c r="M23" s="15">
        <f t="shared" si="1"/>
        <v>30</v>
      </c>
      <c r="N23" s="15">
        <f t="shared" si="2"/>
        <v>21</v>
      </c>
      <c r="O23" s="15">
        <f t="shared" si="3"/>
        <v>21</v>
      </c>
      <c r="P23" s="15">
        <f t="shared" si="4"/>
        <v>0</v>
      </c>
      <c r="Q23" s="15">
        <f t="shared" si="5"/>
        <v>8</v>
      </c>
      <c r="R23" s="15">
        <f t="shared" si="6"/>
        <v>0</v>
      </c>
      <c r="S23" s="15">
        <f t="shared" si="7"/>
        <v>1</v>
      </c>
      <c r="T23" s="15">
        <f t="shared" si="8"/>
        <v>0</v>
      </c>
      <c r="U23" s="15">
        <f t="shared" si="9"/>
        <v>1</v>
      </c>
      <c r="V23" s="16">
        <f t="shared" si="10"/>
        <v>0</v>
      </c>
      <c r="W23" s="15">
        <f t="shared" si="11"/>
        <v>0</v>
      </c>
      <c r="X23" s="17">
        <f t="shared" si="12"/>
        <v>0</v>
      </c>
      <c r="Y23" s="17">
        <f t="shared" si="13"/>
        <v>0</v>
      </c>
      <c r="Z23" s="16">
        <f t="shared" si="14"/>
        <v>1</v>
      </c>
      <c r="AA23" s="224" t="s">
        <v>30</v>
      </c>
      <c r="AB23" s="224" t="s">
        <v>30</v>
      </c>
      <c r="AC23" s="123" t="s">
        <v>113</v>
      </c>
      <c r="AD23" s="224" t="s">
        <v>30</v>
      </c>
      <c r="AE23" s="224" t="s">
        <v>30</v>
      </c>
      <c r="AF23" s="30" t="s">
        <v>31</v>
      </c>
      <c r="AG23" s="30" t="s">
        <v>31</v>
      </c>
      <c r="AH23" s="224" t="s">
        <v>30</v>
      </c>
      <c r="AI23" s="224" t="s">
        <v>30</v>
      </c>
      <c r="AJ23" s="224" t="s">
        <v>30</v>
      </c>
      <c r="AK23" s="224" t="s">
        <v>30</v>
      </c>
      <c r="AL23" s="224" t="s">
        <v>30</v>
      </c>
      <c r="AM23" s="30" t="s">
        <v>31</v>
      </c>
      <c r="AN23" s="30" t="s">
        <v>31</v>
      </c>
      <c r="AO23" s="224" t="s">
        <v>30</v>
      </c>
      <c r="AP23" s="224" t="s">
        <v>30</v>
      </c>
      <c r="AQ23" s="224" t="s">
        <v>30</v>
      </c>
      <c r="AR23" s="224" t="s">
        <v>30</v>
      </c>
      <c r="AS23" s="224" t="s">
        <v>30</v>
      </c>
      <c r="AT23" s="30" t="s">
        <v>31</v>
      </c>
      <c r="AU23" s="30" t="s">
        <v>31</v>
      </c>
      <c r="AV23" s="224" t="s">
        <v>30</v>
      </c>
      <c r="AW23" s="224" t="s">
        <v>30</v>
      </c>
      <c r="AX23" s="224" t="s">
        <v>30</v>
      </c>
      <c r="AY23" s="224" t="s">
        <v>30</v>
      </c>
      <c r="AZ23" s="224" t="s">
        <v>30</v>
      </c>
      <c r="BA23" s="30" t="s">
        <v>31</v>
      </c>
      <c r="BB23" s="30" t="s">
        <v>31</v>
      </c>
      <c r="BC23" s="224" t="s">
        <v>30</v>
      </c>
      <c r="BD23" s="224" t="s">
        <v>30</v>
      </c>
      <c r="BE23" s="224"/>
      <c r="BF23" s="19"/>
      <c r="BG23" s="20">
        <f t="shared" si="15"/>
        <v>0</v>
      </c>
      <c r="BH23" s="21"/>
      <c r="BJ23" s="22"/>
      <c r="BN23" s="11"/>
      <c r="BS23" s="11"/>
    </row>
    <row r="24" spans="1:71" x14ac:dyDescent="0.3">
      <c r="A24" s="110" t="s">
        <v>250</v>
      </c>
      <c r="B24" s="110">
        <v>4125</v>
      </c>
      <c r="C24" s="119" t="s">
        <v>251</v>
      </c>
      <c r="D24" s="23"/>
      <c r="E24" s="115" t="s">
        <v>230</v>
      </c>
      <c r="F24" s="115" t="s">
        <v>221</v>
      </c>
      <c r="G24" s="115" t="s">
        <v>252</v>
      </c>
      <c r="H24" s="116" t="s">
        <v>36</v>
      </c>
      <c r="I24" s="117" t="s">
        <v>253</v>
      </c>
      <c r="J24" s="12" t="s">
        <v>35</v>
      </c>
      <c r="K24" s="13">
        <v>45398</v>
      </c>
      <c r="L24" s="14" t="s">
        <v>28</v>
      </c>
      <c r="M24" s="15">
        <f t="shared" si="1"/>
        <v>30</v>
      </c>
      <c r="N24" s="15">
        <f t="shared" si="2"/>
        <v>21</v>
      </c>
      <c r="O24" s="15">
        <f t="shared" si="3"/>
        <v>21</v>
      </c>
      <c r="P24" s="15">
        <f t="shared" si="4"/>
        <v>0</v>
      </c>
      <c r="Q24" s="15">
        <f t="shared" si="5"/>
        <v>8</v>
      </c>
      <c r="R24" s="15">
        <f t="shared" si="6"/>
        <v>0</v>
      </c>
      <c r="S24" s="15">
        <f t="shared" si="7"/>
        <v>1</v>
      </c>
      <c r="T24" s="15">
        <f t="shared" si="8"/>
        <v>0</v>
      </c>
      <c r="U24" s="15">
        <f t="shared" si="9"/>
        <v>1</v>
      </c>
      <c r="V24" s="16">
        <f t="shared" si="10"/>
        <v>0</v>
      </c>
      <c r="W24" s="15">
        <f t="shared" si="11"/>
        <v>0</v>
      </c>
      <c r="X24" s="17">
        <f t="shared" si="12"/>
        <v>0</v>
      </c>
      <c r="Y24" s="17">
        <f t="shared" si="13"/>
        <v>0</v>
      </c>
      <c r="Z24" s="16">
        <f t="shared" si="14"/>
        <v>1</v>
      </c>
      <c r="AA24" s="224" t="s">
        <v>30</v>
      </c>
      <c r="AB24" s="224" t="s">
        <v>30</v>
      </c>
      <c r="AC24" s="224" t="s">
        <v>30</v>
      </c>
      <c r="AD24" s="224" t="s">
        <v>30</v>
      </c>
      <c r="AE24" s="224" t="s">
        <v>30</v>
      </c>
      <c r="AF24" s="30" t="s">
        <v>31</v>
      </c>
      <c r="AG24" s="30" t="s">
        <v>31</v>
      </c>
      <c r="AH24" s="224" t="s">
        <v>30</v>
      </c>
      <c r="AI24" s="224" t="s">
        <v>30</v>
      </c>
      <c r="AJ24" s="224" t="s">
        <v>30</v>
      </c>
      <c r="AK24" s="123" t="s">
        <v>113</v>
      </c>
      <c r="AL24" s="224" t="s">
        <v>30</v>
      </c>
      <c r="AM24" s="30" t="s">
        <v>31</v>
      </c>
      <c r="AN24" s="30" t="s">
        <v>31</v>
      </c>
      <c r="AO24" s="224" t="s">
        <v>30</v>
      </c>
      <c r="AP24" s="224" t="s">
        <v>30</v>
      </c>
      <c r="AQ24" s="224" t="s">
        <v>30</v>
      </c>
      <c r="AR24" s="224" t="s">
        <v>30</v>
      </c>
      <c r="AS24" s="224" t="s">
        <v>30</v>
      </c>
      <c r="AT24" s="30" t="s">
        <v>31</v>
      </c>
      <c r="AU24" s="30" t="s">
        <v>31</v>
      </c>
      <c r="AV24" s="224" t="s">
        <v>30</v>
      </c>
      <c r="AW24" s="224" t="s">
        <v>30</v>
      </c>
      <c r="AX24" s="224" t="s">
        <v>30</v>
      </c>
      <c r="AY24" s="224" t="s">
        <v>30</v>
      </c>
      <c r="AZ24" s="224" t="s">
        <v>30</v>
      </c>
      <c r="BA24" s="30" t="s">
        <v>31</v>
      </c>
      <c r="BB24" s="30" t="s">
        <v>31</v>
      </c>
      <c r="BC24" s="224" t="s">
        <v>30</v>
      </c>
      <c r="BD24" s="224" t="s">
        <v>30</v>
      </c>
      <c r="BE24" s="224"/>
      <c r="BF24" s="19"/>
      <c r="BG24" s="20">
        <f t="shared" si="15"/>
        <v>0</v>
      </c>
      <c r="BH24" s="21"/>
      <c r="BJ24" s="22"/>
      <c r="BN24" s="11"/>
      <c r="BS24" s="11"/>
    </row>
    <row r="25" spans="1:71" x14ac:dyDescent="0.3">
      <c r="A25" s="110" t="s">
        <v>254</v>
      </c>
      <c r="B25" s="110">
        <v>4138</v>
      </c>
      <c r="C25" s="119" t="s">
        <v>255</v>
      </c>
      <c r="D25" s="23"/>
      <c r="E25" s="115" t="s">
        <v>230</v>
      </c>
      <c r="F25" s="115" t="s">
        <v>221</v>
      </c>
      <c r="G25" s="115" t="s">
        <v>252</v>
      </c>
      <c r="H25" s="116" t="s">
        <v>36</v>
      </c>
      <c r="I25" s="116" t="s">
        <v>256</v>
      </c>
      <c r="J25" s="12" t="s">
        <v>35</v>
      </c>
      <c r="K25" s="13">
        <v>45411</v>
      </c>
      <c r="L25" s="14" t="s">
        <v>28</v>
      </c>
      <c r="M25" s="15">
        <f t="shared" si="1"/>
        <v>30</v>
      </c>
      <c r="N25" s="15">
        <f t="shared" si="2"/>
        <v>22</v>
      </c>
      <c r="O25" s="15">
        <f t="shared" si="3"/>
        <v>22</v>
      </c>
      <c r="P25" s="15">
        <f t="shared" si="4"/>
        <v>0</v>
      </c>
      <c r="Q25" s="15">
        <f t="shared" si="5"/>
        <v>8</v>
      </c>
      <c r="R25" s="15">
        <f t="shared" si="6"/>
        <v>0</v>
      </c>
      <c r="S25" s="15">
        <f t="shared" si="7"/>
        <v>0</v>
      </c>
      <c r="T25" s="15">
        <f t="shared" si="8"/>
        <v>0</v>
      </c>
      <c r="U25" s="15">
        <f t="shared" si="9"/>
        <v>0</v>
      </c>
      <c r="V25" s="16">
        <f t="shared" si="10"/>
        <v>0</v>
      </c>
      <c r="W25" s="15">
        <f t="shared" si="11"/>
        <v>3</v>
      </c>
      <c r="X25" s="17">
        <f t="shared" si="12"/>
        <v>0</v>
      </c>
      <c r="Y25" s="17">
        <f t="shared" si="13"/>
        <v>0</v>
      </c>
      <c r="Z25" s="16">
        <f t="shared" si="14"/>
        <v>0</v>
      </c>
      <c r="AA25" s="224" t="s">
        <v>30</v>
      </c>
      <c r="AB25" s="224" t="s">
        <v>30</v>
      </c>
      <c r="AC25" s="224" t="s">
        <v>30</v>
      </c>
      <c r="AD25" s="224" t="s">
        <v>30</v>
      </c>
      <c r="AE25" s="224" t="s">
        <v>30</v>
      </c>
      <c r="AF25" s="30" t="s">
        <v>31</v>
      </c>
      <c r="AG25" s="30" t="s">
        <v>31</v>
      </c>
      <c r="AH25" s="32" t="s">
        <v>32</v>
      </c>
      <c r="AI25" s="224" t="s">
        <v>30</v>
      </c>
      <c r="AJ25" s="224" t="s">
        <v>30</v>
      </c>
      <c r="AK25" s="32" t="s">
        <v>78</v>
      </c>
      <c r="AL25" s="224" t="s">
        <v>30</v>
      </c>
      <c r="AM25" s="30" t="s">
        <v>31</v>
      </c>
      <c r="AN25" s="30" t="s">
        <v>31</v>
      </c>
      <c r="AO25" s="224" t="s">
        <v>30</v>
      </c>
      <c r="AP25" s="224" t="s">
        <v>30</v>
      </c>
      <c r="AQ25" s="32" t="s">
        <v>32</v>
      </c>
      <c r="AR25" s="224" t="s">
        <v>30</v>
      </c>
      <c r="AS25" s="224" t="s">
        <v>30</v>
      </c>
      <c r="AT25" s="30" t="s">
        <v>31</v>
      </c>
      <c r="AU25" s="30" t="s">
        <v>31</v>
      </c>
      <c r="AV25" s="224" t="s">
        <v>30</v>
      </c>
      <c r="AW25" s="224" t="s">
        <v>30</v>
      </c>
      <c r="AX25" s="224" t="s">
        <v>30</v>
      </c>
      <c r="AY25" s="224" t="s">
        <v>30</v>
      </c>
      <c r="AZ25" s="224" t="s">
        <v>30</v>
      </c>
      <c r="BA25" s="30" t="s">
        <v>31</v>
      </c>
      <c r="BB25" s="30" t="s">
        <v>31</v>
      </c>
      <c r="BC25" s="224" t="s">
        <v>30</v>
      </c>
      <c r="BD25" s="224" t="s">
        <v>30</v>
      </c>
      <c r="BE25" s="224"/>
      <c r="BF25" s="19"/>
      <c r="BG25" s="20">
        <f t="shared" si="15"/>
        <v>0</v>
      </c>
      <c r="BH25" s="21"/>
      <c r="BJ25" s="22"/>
      <c r="BN25" s="11"/>
      <c r="BS25" s="11"/>
    </row>
    <row r="26" spans="1:71" x14ac:dyDescent="0.3">
      <c r="A26" s="110" t="s">
        <v>258</v>
      </c>
      <c r="B26" s="110">
        <v>4171</v>
      </c>
      <c r="C26" s="119" t="s">
        <v>259</v>
      </c>
      <c r="D26" s="23"/>
      <c r="E26" s="115" t="s">
        <v>230</v>
      </c>
      <c r="F26" s="115" t="s">
        <v>221</v>
      </c>
      <c r="G26" s="115" t="s">
        <v>252</v>
      </c>
      <c r="H26" s="116" t="s">
        <v>36</v>
      </c>
      <c r="I26" s="116" t="s">
        <v>260</v>
      </c>
      <c r="J26" s="12" t="s">
        <v>35</v>
      </c>
      <c r="K26" s="13">
        <v>45551</v>
      </c>
      <c r="L26" s="14" t="s">
        <v>28</v>
      </c>
      <c r="M26" s="15">
        <f t="shared" si="1"/>
        <v>30</v>
      </c>
      <c r="N26" s="15">
        <f t="shared" si="2"/>
        <v>22</v>
      </c>
      <c r="O26" s="15">
        <f t="shared" si="3"/>
        <v>22</v>
      </c>
      <c r="P26" s="15">
        <f t="shared" si="4"/>
        <v>0</v>
      </c>
      <c r="Q26" s="15">
        <f t="shared" si="5"/>
        <v>8</v>
      </c>
      <c r="R26" s="15">
        <f t="shared" si="6"/>
        <v>0</v>
      </c>
      <c r="S26" s="15">
        <f t="shared" si="7"/>
        <v>0</v>
      </c>
      <c r="T26" s="15">
        <f t="shared" si="8"/>
        <v>0</v>
      </c>
      <c r="U26" s="15">
        <f t="shared" si="9"/>
        <v>0</v>
      </c>
      <c r="V26" s="16">
        <f t="shared" si="10"/>
        <v>0</v>
      </c>
      <c r="W26" s="15">
        <f t="shared" si="11"/>
        <v>2</v>
      </c>
      <c r="X26" s="17">
        <f t="shared" si="12"/>
        <v>0</v>
      </c>
      <c r="Y26" s="17">
        <f t="shared" si="13"/>
        <v>0</v>
      </c>
      <c r="Z26" s="16">
        <f t="shared" si="14"/>
        <v>0</v>
      </c>
      <c r="AA26" s="224" t="s">
        <v>30</v>
      </c>
      <c r="AB26" s="224" t="s">
        <v>30</v>
      </c>
      <c r="AC26" s="224" t="s">
        <v>30</v>
      </c>
      <c r="AD26" s="224" t="s">
        <v>30</v>
      </c>
      <c r="AE26" s="224" t="s">
        <v>30</v>
      </c>
      <c r="AF26" s="30" t="s">
        <v>31</v>
      </c>
      <c r="AG26" s="30" t="s">
        <v>31</v>
      </c>
      <c r="AH26" s="224" t="s">
        <v>30</v>
      </c>
      <c r="AI26" s="224" t="s">
        <v>30</v>
      </c>
      <c r="AJ26" s="224" t="s">
        <v>30</v>
      </c>
      <c r="AK26" s="32" t="s">
        <v>78</v>
      </c>
      <c r="AL26" s="224" t="s">
        <v>30</v>
      </c>
      <c r="AM26" s="30" t="s">
        <v>31</v>
      </c>
      <c r="AN26" s="30" t="s">
        <v>31</v>
      </c>
      <c r="AO26" s="224" t="s">
        <v>30</v>
      </c>
      <c r="AP26" s="224" t="s">
        <v>30</v>
      </c>
      <c r="AQ26" s="224" t="s">
        <v>30</v>
      </c>
      <c r="AR26" s="224" t="s">
        <v>30</v>
      </c>
      <c r="AS26" s="224" t="s">
        <v>30</v>
      </c>
      <c r="AT26" s="30" t="s">
        <v>31</v>
      </c>
      <c r="AU26" s="30" t="s">
        <v>31</v>
      </c>
      <c r="AV26" s="224" t="s">
        <v>30</v>
      </c>
      <c r="AW26" s="224" t="s">
        <v>30</v>
      </c>
      <c r="AX26" s="224" t="s">
        <v>30</v>
      </c>
      <c r="AY26" s="224" t="s">
        <v>30</v>
      </c>
      <c r="AZ26" s="32" t="s">
        <v>32</v>
      </c>
      <c r="BA26" s="30" t="s">
        <v>31</v>
      </c>
      <c r="BB26" s="30" t="s">
        <v>31</v>
      </c>
      <c r="BC26" s="224" t="s">
        <v>30</v>
      </c>
      <c r="BD26" s="224" t="s">
        <v>30</v>
      </c>
      <c r="BE26" s="224"/>
      <c r="BF26" s="19"/>
      <c r="BG26" s="20">
        <f t="shared" si="15"/>
        <v>0</v>
      </c>
      <c r="BH26" s="21"/>
      <c r="BJ26" s="22"/>
      <c r="BN26" s="11"/>
      <c r="BS26" s="11"/>
    </row>
    <row r="27" spans="1:71" x14ac:dyDescent="0.3">
      <c r="A27" s="110" t="s">
        <v>261</v>
      </c>
      <c r="B27" s="110">
        <v>4184</v>
      </c>
      <c r="C27" s="119" t="s">
        <v>262</v>
      </c>
      <c r="D27" s="23"/>
      <c r="E27" s="115" t="s">
        <v>230</v>
      </c>
      <c r="F27" s="119" t="s">
        <v>248</v>
      </c>
      <c r="G27" s="115" t="s">
        <v>252</v>
      </c>
      <c r="H27" s="116" t="s">
        <v>36</v>
      </c>
      <c r="I27" s="116" t="s">
        <v>263</v>
      </c>
      <c r="J27" s="12" t="s">
        <v>35</v>
      </c>
      <c r="K27" s="13">
        <v>45600</v>
      </c>
      <c r="L27" s="14" t="s">
        <v>28</v>
      </c>
      <c r="M27" s="15">
        <f t="shared" si="1"/>
        <v>30</v>
      </c>
      <c r="N27" s="15">
        <f t="shared" si="2"/>
        <v>22</v>
      </c>
      <c r="O27" s="15">
        <f t="shared" si="3"/>
        <v>21</v>
      </c>
      <c r="P27" s="15">
        <f t="shared" si="4"/>
        <v>0</v>
      </c>
      <c r="Q27" s="15">
        <f t="shared" si="5"/>
        <v>8</v>
      </c>
      <c r="R27" s="15">
        <f t="shared" si="6"/>
        <v>1</v>
      </c>
      <c r="S27" s="15">
        <f t="shared" si="7"/>
        <v>1</v>
      </c>
      <c r="T27" s="15">
        <f t="shared" si="8"/>
        <v>0</v>
      </c>
      <c r="U27" s="15">
        <f t="shared" si="9"/>
        <v>0</v>
      </c>
      <c r="V27" s="16">
        <f t="shared" si="10"/>
        <v>0</v>
      </c>
      <c r="W27" s="15">
        <f t="shared" si="11"/>
        <v>1</v>
      </c>
      <c r="X27" s="17">
        <f t="shared" si="12"/>
        <v>0</v>
      </c>
      <c r="Y27" s="17">
        <f t="shared" si="13"/>
        <v>0</v>
      </c>
      <c r="Z27" s="16">
        <f t="shared" si="14"/>
        <v>1</v>
      </c>
      <c r="AA27" s="224" t="s">
        <v>30</v>
      </c>
      <c r="AB27" s="224" t="s">
        <v>30</v>
      </c>
      <c r="AC27" s="224" t="s">
        <v>30</v>
      </c>
      <c r="AD27" s="224" t="s">
        <v>30</v>
      </c>
      <c r="AE27" s="224" t="s">
        <v>30</v>
      </c>
      <c r="AF27" s="30" t="s">
        <v>31</v>
      </c>
      <c r="AG27" s="30" t="s">
        <v>31</v>
      </c>
      <c r="AH27" s="224" t="s">
        <v>30</v>
      </c>
      <c r="AI27" s="224" t="s">
        <v>30</v>
      </c>
      <c r="AJ27" s="224" t="s">
        <v>30</v>
      </c>
      <c r="AK27" s="224" t="s">
        <v>30</v>
      </c>
      <c r="AL27" s="123" t="s">
        <v>127</v>
      </c>
      <c r="AM27" s="30" t="s">
        <v>31</v>
      </c>
      <c r="AN27" s="30" t="s">
        <v>31</v>
      </c>
      <c r="AO27" s="224" t="s">
        <v>30</v>
      </c>
      <c r="AP27" s="224" t="s">
        <v>30</v>
      </c>
      <c r="AQ27" s="224" t="s">
        <v>30</v>
      </c>
      <c r="AR27" s="32" t="s">
        <v>32</v>
      </c>
      <c r="AS27" s="224" t="s">
        <v>30</v>
      </c>
      <c r="AT27" s="30" t="s">
        <v>31</v>
      </c>
      <c r="AU27" s="30" t="s">
        <v>31</v>
      </c>
      <c r="AV27" s="224" t="s">
        <v>30</v>
      </c>
      <c r="AW27" s="223" t="s">
        <v>30</v>
      </c>
      <c r="AX27" s="224" t="s">
        <v>30</v>
      </c>
      <c r="AY27" s="224" t="s">
        <v>30</v>
      </c>
      <c r="AZ27" s="224" t="s">
        <v>30</v>
      </c>
      <c r="BA27" s="30" t="s">
        <v>31</v>
      </c>
      <c r="BB27" s="30" t="s">
        <v>31</v>
      </c>
      <c r="BC27" s="224" t="s">
        <v>30</v>
      </c>
      <c r="BD27" s="224" t="s">
        <v>30</v>
      </c>
      <c r="BE27" s="224"/>
      <c r="BF27" s="19"/>
      <c r="BG27" s="20">
        <f t="shared" si="15"/>
        <v>0</v>
      </c>
      <c r="BH27" s="21"/>
      <c r="BJ27" s="22"/>
      <c r="BN27" s="11"/>
      <c r="BS27" s="11"/>
    </row>
    <row r="28" spans="1:71" x14ac:dyDescent="0.3">
      <c r="A28" s="110" t="s">
        <v>264</v>
      </c>
      <c r="B28" s="110">
        <v>8001</v>
      </c>
      <c r="C28" s="119" t="s">
        <v>265</v>
      </c>
      <c r="D28" s="23"/>
      <c r="E28" s="115" t="s">
        <v>230</v>
      </c>
      <c r="F28" s="115" t="s">
        <v>221</v>
      </c>
      <c r="G28" s="115" t="s">
        <v>252</v>
      </c>
      <c r="H28" s="116" t="s">
        <v>36</v>
      </c>
      <c r="I28" s="116" t="s">
        <v>266</v>
      </c>
      <c r="J28" s="12" t="s">
        <v>35</v>
      </c>
      <c r="K28" s="13">
        <v>45141</v>
      </c>
      <c r="L28" s="14" t="s">
        <v>28</v>
      </c>
      <c r="M28" s="15">
        <f t="shared" si="1"/>
        <v>30</v>
      </c>
      <c r="N28" s="15">
        <f t="shared" si="2"/>
        <v>22</v>
      </c>
      <c r="O28" s="15">
        <f t="shared" si="3"/>
        <v>22</v>
      </c>
      <c r="P28" s="15">
        <f t="shared" si="4"/>
        <v>0</v>
      </c>
      <c r="Q28" s="15">
        <f t="shared" si="5"/>
        <v>8</v>
      </c>
      <c r="R28" s="15">
        <f t="shared" si="6"/>
        <v>0</v>
      </c>
      <c r="S28" s="15">
        <f t="shared" si="7"/>
        <v>0</v>
      </c>
      <c r="T28" s="15">
        <f t="shared" si="8"/>
        <v>2</v>
      </c>
      <c r="U28" s="15">
        <f t="shared" si="9"/>
        <v>0</v>
      </c>
      <c r="V28" s="16">
        <f t="shared" si="10"/>
        <v>0</v>
      </c>
      <c r="W28" s="15">
        <f t="shared" si="11"/>
        <v>1</v>
      </c>
      <c r="X28" s="17">
        <f t="shared" si="12"/>
        <v>0</v>
      </c>
      <c r="Y28" s="17">
        <f t="shared" si="13"/>
        <v>0</v>
      </c>
      <c r="Z28" s="16">
        <f t="shared" si="14"/>
        <v>0</v>
      </c>
      <c r="AA28" s="223" t="s">
        <v>30</v>
      </c>
      <c r="AB28" s="224" t="s">
        <v>30</v>
      </c>
      <c r="AC28" s="224" t="s">
        <v>30</v>
      </c>
      <c r="AD28" s="224" t="s">
        <v>30</v>
      </c>
      <c r="AE28" s="224" t="s">
        <v>30</v>
      </c>
      <c r="AF28" s="30" t="s">
        <v>31</v>
      </c>
      <c r="AG28" s="30" t="s">
        <v>31</v>
      </c>
      <c r="AH28" s="224" t="s">
        <v>30</v>
      </c>
      <c r="AI28" s="224" t="s">
        <v>30</v>
      </c>
      <c r="AJ28" s="224" t="s">
        <v>30</v>
      </c>
      <c r="AK28" s="224" t="s">
        <v>30</v>
      </c>
      <c r="AL28" s="224" t="s">
        <v>30</v>
      </c>
      <c r="AM28" s="30" t="s">
        <v>31</v>
      </c>
      <c r="AN28" s="30" t="s">
        <v>31</v>
      </c>
      <c r="AO28" s="224" t="s">
        <v>30</v>
      </c>
      <c r="AP28" s="224" t="s">
        <v>30</v>
      </c>
      <c r="AQ28" s="224" t="s">
        <v>30</v>
      </c>
      <c r="AR28" s="224" t="s">
        <v>30</v>
      </c>
      <c r="AS28" s="224" t="s">
        <v>30</v>
      </c>
      <c r="AT28" s="30" t="s">
        <v>31</v>
      </c>
      <c r="AU28" s="30" t="s">
        <v>31</v>
      </c>
      <c r="AV28" s="224" t="s">
        <v>30</v>
      </c>
      <c r="AW28" s="224" t="s">
        <v>30</v>
      </c>
      <c r="AX28" s="224" t="s">
        <v>30</v>
      </c>
      <c r="AY28" s="224" t="s">
        <v>30</v>
      </c>
      <c r="AZ28" s="32" t="s">
        <v>33</v>
      </c>
      <c r="BA28" s="30" t="s">
        <v>31</v>
      </c>
      <c r="BB28" s="30" t="s">
        <v>31</v>
      </c>
      <c r="BC28" s="32" t="s">
        <v>215</v>
      </c>
      <c r="BD28" s="224" t="s">
        <v>30</v>
      </c>
      <c r="BE28" s="224"/>
      <c r="BF28" s="19"/>
      <c r="BG28" s="20">
        <f t="shared" si="15"/>
        <v>0</v>
      </c>
      <c r="BH28" s="21"/>
      <c r="BJ28" s="22"/>
      <c r="BN28" s="11"/>
      <c r="BS28" s="11"/>
    </row>
    <row r="29" spans="1:71" x14ac:dyDescent="0.3">
      <c r="A29" s="110" t="s">
        <v>267</v>
      </c>
      <c r="B29" s="110"/>
      <c r="C29" s="119" t="s">
        <v>268</v>
      </c>
      <c r="D29" s="23"/>
      <c r="E29" s="115" t="s">
        <v>230</v>
      </c>
      <c r="F29" s="119" t="s">
        <v>248</v>
      </c>
      <c r="G29" s="115" t="s">
        <v>252</v>
      </c>
      <c r="H29" s="116" t="s">
        <v>36</v>
      </c>
      <c r="I29" s="116" t="s">
        <v>269</v>
      </c>
      <c r="J29" s="12" t="s">
        <v>35</v>
      </c>
      <c r="K29" s="13">
        <v>45974</v>
      </c>
      <c r="L29" s="14" t="s">
        <v>28</v>
      </c>
      <c r="M29" s="15">
        <f t="shared" si="1"/>
        <v>30</v>
      </c>
      <c r="N29" s="15">
        <f t="shared" si="2"/>
        <v>22</v>
      </c>
      <c r="O29" s="15">
        <f t="shared" si="3"/>
        <v>22</v>
      </c>
      <c r="P29" s="15">
        <f t="shared" si="4"/>
        <v>0</v>
      </c>
      <c r="Q29" s="15">
        <f t="shared" si="5"/>
        <v>8</v>
      </c>
      <c r="R29" s="15">
        <f t="shared" si="6"/>
        <v>0</v>
      </c>
      <c r="S29" s="15">
        <f t="shared" si="7"/>
        <v>0</v>
      </c>
      <c r="T29" s="15">
        <f t="shared" si="8"/>
        <v>0</v>
      </c>
      <c r="U29" s="15">
        <f t="shared" si="9"/>
        <v>0</v>
      </c>
      <c r="V29" s="16">
        <f t="shared" si="10"/>
        <v>0</v>
      </c>
      <c r="W29" s="15">
        <f t="shared" si="11"/>
        <v>1</v>
      </c>
      <c r="X29" s="17">
        <f t="shared" si="12"/>
        <v>0</v>
      </c>
      <c r="Y29" s="17">
        <f t="shared" si="13"/>
        <v>0</v>
      </c>
      <c r="Z29" s="16">
        <f t="shared" si="14"/>
        <v>0</v>
      </c>
      <c r="AA29" s="224" t="s">
        <v>30</v>
      </c>
      <c r="AB29" s="224" t="s">
        <v>30</v>
      </c>
      <c r="AC29" s="224" t="s">
        <v>30</v>
      </c>
      <c r="AD29" s="224" t="s">
        <v>30</v>
      </c>
      <c r="AE29" s="224" t="s">
        <v>30</v>
      </c>
      <c r="AF29" s="30" t="s">
        <v>31</v>
      </c>
      <c r="AG29" s="30" t="s">
        <v>31</v>
      </c>
      <c r="AH29" s="224" t="s">
        <v>30</v>
      </c>
      <c r="AI29" s="224" t="s">
        <v>30</v>
      </c>
      <c r="AJ29" s="224" t="s">
        <v>30</v>
      </c>
      <c r="AK29" s="32" t="s">
        <v>78</v>
      </c>
      <c r="AL29" s="224" t="s">
        <v>30</v>
      </c>
      <c r="AM29" s="30" t="s">
        <v>31</v>
      </c>
      <c r="AN29" s="30" t="s">
        <v>31</v>
      </c>
      <c r="AO29" s="224" t="s">
        <v>30</v>
      </c>
      <c r="AP29" s="224" t="s">
        <v>30</v>
      </c>
      <c r="AQ29" s="224" t="s">
        <v>30</v>
      </c>
      <c r="AR29" s="224" t="s">
        <v>30</v>
      </c>
      <c r="AS29" s="224" t="s">
        <v>30</v>
      </c>
      <c r="AT29" s="30" t="s">
        <v>31</v>
      </c>
      <c r="AU29" s="30" t="s">
        <v>31</v>
      </c>
      <c r="AV29" s="224" t="s">
        <v>30</v>
      </c>
      <c r="AW29" s="224" t="s">
        <v>30</v>
      </c>
      <c r="AX29" s="224" t="s">
        <v>30</v>
      </c>
      <c r="AY29" s="224" t="s">
        <v>30</v>
      </c>
      <c r="AZ29" s="224" t="s">
        <v>30</v>
      </c>
      <c r="BA29" s="30" t="s">
        <v>31</v>
      </c>
      <c r="BB29" s="30" t="s">
        <v>31</v>
      </c>
      <c r="BC29" s="224" t="s">
        <v>30</v>
      </c>
      <c r="BD29" s="224" t="s">
        <v>30</v>
      </c>
      <c r="BE29" s="224"/>
      <c r="BF29" s="19"/>
      <c r="BG29" s="20">
        <f t="shared" si="15"/>
        <v>0</v>
      </c>
      <c r="BH29" s="21"/>
      <c r="BJ29" s="22"/>
      <c r="BN29" s="11"/>
      <c r="BS29" s="11"/>
    </row>
    <row r="30" spans="1:71" x14ac:dyDescent="0.3">
      <c r="A30" s="120" t="s">
        <v>270</v>
      </c>
      <c r="B30" s="120"/>
      <c r="C30" s="121" t="s">
        <v>271</v>
      </c>
      <c r="D30" s="23"/>
      <c r="E30" s="115" t="s">
        <v>230</v>
      </c>
      <c r="F30" s="119" t="s">
        <v>248</v>
      </c>
      <c r="G30" s="115" t="s">
        <v>252</v>
      </c>
      <c r="H30" s="116" t="s">
        <v>36</v>
      </c>
      <c r="I30" s="116" t="s">
        <v>272</v>
      </c>
      <c r="J30" s="12" t="s">
        <v>35</v>
      </c>
      <c r="K30" s="13">
        <v>45974</v>
      </c>
      <c r="L30" s="14" t="s">
        <v>28</v>
      </c>
      <c r="M30" s="15">
        <f t="shared" si="1"/>
        <v>9</v>
      </c>
      <c r="N30" s="15">
        <f t="shared" si="2"/>
        <v>7</v>
      </c>
      <c r="O30" s="15">
        <f t="shared" si="3"/>
        <v>7</v>
      </c>
      <c r="P30" s="15">
        <f t="shared" si="4"/>
        <v>0</v>
      </c>
      <c r="Q30" s="15">
        <f t="shared" si="5"/>
        <v>2</v>
      </c>
      <c r="R30" s="15">
        <f t="shared" si="6"/>
        <v>0</v>
      </c>
      <c r="S30" s="15">
        <f t="shared" si="7"/>
        <v>0</v>
      </c>
      <c r="T30" s="15">
        <f t="shared" si="8"/>
        <v>0</v>
      </c>
      <c r="U30" s="15">
        <f t="shared" si="9"/>
        <v>0</v>
      </c>
      <c r="V30" s="16">
        <f t="shared" si="10"/>
        <v>0</v>
      </c>
      <c r="W30" s="15">
        <f t="shared" si="11"/>
        <v>0</v>
      </c>
      <c r="X30" s="17">
        <f t="shared" si="12"/>
        <v>0</v>
      </c>
      <c r="Y30" s="17">
        <f t="shared" si="13"/>
        <v>0</v>
      </c>
      <c r="Z30" s="16">
        <f t="shared" si="14"/>
        <v>0</v>
      </c>
      <c r="AA30" s="224" t="s">
        <v>30</v>
      </c>
      <c r="AB30" s="224" t="s">
        <v>30</v>
      </c>
      <c r="AC30" s="224" t="s">
        <v>30</v>
      </c>
      <c r="AD30" s="224" t="s">
        <v>30</v>
      </c>
      <c r="AE30" s="224" t="s">
        <v>30</v>
      </c>
      <c r="AF30" s="30" t="s">
        <v>31</v>
      </c>
      <c r="AG30" s="30" t="s">
        <v>31</v>
      </c>
      <c r="AH30" s="224" t="s">
        <v>30</v>
      </c>
      <c r="AI30" s="224" t="s">
        <v>30</v>
      </c>
      <c r="AJ30" s="31" t="s">
        <v>165</v>
      </c>
      <c r="AK30" s="31" t="s">
        <v>165</v>
      </c>
      <c r="AL30" s="31" t="s">
        <v>165</v>
      </c>
      <c r="AM30" s="31" t="s">
        <v>165</v>
      </c>
      <c r="AN30" s="31" t="s">
        <v>165</v>
      </c>
      <c r="AO30" s="31" t="s">
        <v>165</v>
      </c>
      <c r="AP30" s="31" t="s">
        <v>165</v>
      </c>
      <c r="AQ30" s="31" t="s">
        <v>165</v>
      </c>
      <c r="AR30" s="31" t="s">
        <v>165</v>
      </c>
      <c r="AS30" s="31" t="s">
        <v>165</v>
      </c>
      <c r="AT30" s="31" t="s">
        <v>165</v>
      </c>
      <c r="AU30" s="31" t="s">
        <v>165</v>
      </c>
      <c r="AV30" s="31" t="s">
        <v>165</v>
      </c>
      <c r="AW30" s="31" t="s">
        <v>165</v>
      </c>
      <c r="AX30" s="31" t="s">
        <v>165</v>
      </c>
      <c r="AY30" s="31" t="s">
        <v>165</v>
      </c>
      <c r="AZ30" s="31" t="s">
        <v>165</v>
      </c>
      <c r="BA30" s="31" t="s">
        <v>165</v>
      </c>
      <c r="BB30" s="31" t="s">
        <v>165</v>
      </c>
      <c r="BC30" s="31" t="s">
        <v>165</v>
      </c>
      <c r="BD30" s="31" t="s">
        <v>165</v>
      </c>
      <c r="BE30" s="224"/>
      <c r="BF30" s="19"/>
      <c r="BG30" s="20">
        <f t="shared" si="15"/>
        <v>0</v>
      </c>
      <c r="BH30" s="21"/>
      <c r="BJ30" s="22"/>
      <c r="BN30" s="11"/>
      <c r="BS30" s="11"/>
    </row>
    <row r="31" spans="1:71" x14ac:dyDescent="0.3">
      <c r="A31" s="110" t="s">
        <v>273</v>
      </c>
      <c r="B31" s="110"/>
      <c r="C31" s="119" t="s">
        <v>274</v>
      </c>
      <c r="D31" s="23"/>
      <c r="E31" s="115" t="s">
        <v>230</v>
      </c>
      <c r="F31" s="119" t="s">
        <v>248</v>
      </c>
      <c r="G31" s="115" t="s">
        <v>252</v>
      </c>
      <c r="H31" s="116" t="s">
        <v>36</v>
      </c>
      <c r="I31" s="116" t="s">
        <v>275</v>
      </c>
      <c r="J31" s="12" t="s">
        <v>35</v>
      </c>
      <c r="K31" s="13">
        <v>46000</v>
      </c>
      <c r="L31" s="14" t="s">
        <v>28</v>
      </c>
      <c r="M31" s="15">
        <f t="shared" si="1"/>
        <v>30</v>
      </c>
      <c r="N31" s="15">
        <f t="shared" si="2"/>
        <v>22</v>
      </c>
      <c r="O31" s="15">
        <f t="shared" si="3"/>
        <v>21</v>
      </c>
      <c r="P31" s="15">
        <f t="shared" si="4"/>
        <v>0</v>
      </c>
      <c r="Q31" s="15">
        <f t="shared" si="5"/>
        <v>8</v>
      </c>
      <c r="R31" s="15">
        <f t="shared" si="6"/>
        <v>1</v>
      </c>
      <c r="S31" s="15">
        <f t="shared" si="7"/>
        <v>0</v>
      </c>
      <c r="T31" s="15">
        <f t="shared" si="8"/>
        <v>0</v>
      </c>
      <c r="U31" s="15">
        <f t="shared" si="9"/>
        <v>0</v>
      </c>
      <c r="V31" s="16">
        <f t="shared" si="10"/>
        <v>1</v>
      </c>
      <c r="W31" s="15">
        <f t="shared" si="11"/>
        <v>3</v>
      </c>
      <c r="X31" s="17">
        <f t="shared" si="12"/>
        <v>0</v>
      </c>
      <c r="Y31" s="17">
        <f t="shared" si="13"/>
        <v>0</v>
      </c>
      <c r="Z31" s="16">
        <f t="shared" si="14"/>
        <v>1</v>
      </c>
      <c r="AA31" s="32" t="s">
        <v>32</v>
      </c>
      <c r="AB31" s="224" t="s">
        <v>30</v>
      </c>
      <c r="AC31" s="224" t="s">
        <v>30</v>
      </c>
      <c r="AD31" s="224" t="s">
        <v>30</v>
      </c>
      <c r="AE31" s="224" t="s">
        <v>30</v>
      </c>
      <c r="AF31" s="30" t="s">
        <v>31</v>
      </c>
      <c r="AG31" s="30" t="s">
        <v>31</v>
      </c>
      <c r="AH31" s="31" t="s">
        <v>29</v>
      </c>
      <c r="AI31" s="224" t="s">
        <v>30</v>
      </c>
      <c r="AJ31" s="224" t="s">
        <v>30</v>
      </c>
      <c r="AK31" s="224" t="s">
        <v>30</v>
      </c>
      <c r="AL31" s="224" t="s">
        <v>30</v>
      </c>
      <c r="AM31" s="30" t="s">
        <v>31</v>
      </c>
      <c r="AN31" s="30" t="s">
        <v>31</v>
      </c>
      <c r="AO31" s="224" t="s">
        <v>30</v>
      </c>
      <c r="AP31" s="224" t="s">
        <v>30</v>
      </c>
      <c r="AQ31" s="224" t="s">
        <v>30</v>
      </c>
      <c r="AR31" s="224" t="s">
        <v>30</v>
      </c>
      <c r="AS31" s="32" t="s">
        <v>32</v>
      </c>
      <c r="AT31" s="30" t="s">
        <v>31</v>
      </c>
      <c r="AU31" s="30" t="s">
        <v>31</v>
      </c>
      <c r="AV31" s="224" t="s">
        <v>30</v>
      </c>
      <c r="AW31" s="224" t="s">
        <v>30</v>
      </c>
      <c r="AX31" s="224" t="s">
        <v>30</v>
      </c>
      <c r="AY31" s="224" t="s">
        <v>30</v>
      </c>
      <c r="AZ31" s="32" t="s">
        <v>32</v>
      </c>
      <c r="BA31" s="30" t="s">
        <v>31</v>
      </c>
      <c r="BB31" s="30" t="s">
        <v>31</v>
      </c>
      <c r="BC31" s="224" t="s">
        <v>30</v>
      </c>
      <c r="BD31" s="224" t="s">
        <v>30</v>
      </c>
      <c r="BE31" s="224"/>
      <c r="BF31" s="19"/>
      <c r="BG31" s="20">
        <f t="shared" si="15"/>
        <v>0</v>
      </c>
      <c r="BH31" s="21"/>
      <c r="BJ31" s="22"/>
      <c r="BN31" s="11"/>
      <c r="BS31" s="11"/>
    </row>
    <row r="32" spans="1:71" x14ac:dyDescent="0.3">
      <c r="A32" s="120" t="s">
        <v>279</v>
      </c>
      <c r="B32" s="120"/>
      <c r="C32" s="121" t="s">
        <v>280</v>
      </c>
      <c r="D32" s="23"/>
      <c r="E32" s="115" t="s">
        <v>230</v>
      </c>
      <c r="F32" s="119" t="s">
        <v>248</v>
      </c>
      <c r="G32" s="115" t="s">
        <v>252</v>
      </c>
      <c r="H32" s="116" t="s">
        <v>36</v>
      </c>
      <c r="I32" s="116" t="s">
        <v>573</v>
      </c>
      <c r="J32" s="12"/>
      <c r="K32" s="13">
        <v>46090</v>
      </c>
      <c r="L32" s="14" t="s">
        <v>28</v>
      </c>
      <c r="M32" s="15">
        <f t="shared" si="1"/>
        <v>8</v>
      </c>
      <c r="N32" s="15">
        <f t="shared" si="2"/>
        <v>6</v>
      </c>
      <c r="O32" s="15">
        <f t="shared" si="3"/>
        <v>4.5</v>
      </c>
      <c r="P32" s="15">
        <f t="shared" si="4"/>
        <v>0</v>
      </c>
      <c r="Q32" s="15">
        <f t="shared" si="5"/>
        <v>2</v>
      </c>
      <c r="R32" s="15">
        <f t="shared" si="6"/>
        <v>1</v>
      </c>
      <c r="S32" s="15">
        <f t="shared" si="7"/>
        <v>0</v>
      </c>
      <c r="T32" s="15">
        <f t="shared" si="8"/>
        <v>0</v>
      </c>
      <c r="U32" s="15">
        <f t="shared" si="9"/>
        <v>0</v>
      </c>
      <c r="V32" s="16">
        <f t="shared" si="10"/>
        <v>1.5</v>
      </c>
      <c r="W32" s="15">
        <f t="shared" si="11"/>
        <v>0</v>
      </c>
      <c r="X32" s="17">
        <f t="shared" si="12"/>
        <v>0</v>
      </c>
      <c r="Y32" s="17">
        <f t="shared" si="13"/>
        <v>0</v>
      </c>
      <c r="Z32" s="16">
        <f t="shared" si="14"/>
        <v>1.5</v>
      </c>
      <c r="AA32" s="224" t="s">
        <v>30</v>
      </c>
      <c r="AB32" s="224" t="s">
        <v>30</v>
      </c>
      <c r="AC32" s="224" t="s">
        <v>30</v>
      </c>
      <c r="AD32" s="223" t="s">
        <v>34</v>
      </c>
      <c r="AE32" s="224" t="s">
        <v>30</v>
      </c>
      <c r="AF32" s="30" t="s">
        <v>31</v>
      </c>
      <c r="AG32" s="30" t="s">
        <v>31</v>
      </c>
      <c r="AH32" s="31" t="s">
        <v>29</v>
      </c>
      <c r="AI32" s="31" t="s">
        <v>162</v>
      </c>
      <c r="AJ32" s="31" t="s">
        <v>162</v>
      </c>
      <c r="AK32" s="31" t="s">
        <v>162</v>
      </c>
      <c r="AL32" s="31" t="s">
        <v>162</v>
      </c>
      <c r="AM32" s="31" t="s">
        <v>162</v>
      </c>
      <c r="AN32" s="31" t="s">
        <v>162</v>
      </c>
      <c r="AO32" s="31" t="s">
        <v>162</v>
      </c>
      <c r="AP32" s="31" t="s">
        <v>162</v>
      </c>
      <c r="AQ32" s="31" t="s">
        <v>162</v>
      </c>
      <c r="AR32" s="31" t="s">
        <v>162</v>
      </c>
      <c r="AS32" s="31" t="s">
        <v>162</v>
      </c>
      <c r="AT32" s="31" t="s">
        <v>162</v>
      </c>
      <c r="AU32" s="31" t="s">
        <v>162</v>
      </c>
      <c r="AV32" s="31" t="s">
        <v>162</v>
      </c>
      <c r="AW32" s="31" t="s">
        <v>162</v>
      </c>
      <c r="AX32" s="31" t="s">
        <v>162</v>
      </c>
      <c r="AY32" s="31" t="s">
        <v>162</v>
      </c>
      <c r="AZ32" s="31" t="s">
        <v>162</v>
      </c>
      <c r="BA32" s="31" t="s">
        <v>162</v>
      </c>
      <c r="BB32" s="31" t="s">
        <v>162</v>
      </c>
      <c r="BC32" s="31" t="s">
        <v>162</v>
      </c>
      <c r="BD32" s="31" t="s">
        <v>162</v>
      </c>
      <c r="BE32" s="31" t="s">
        <v>162</v>
      </c>
      <c r="BF32" s="19"/>
      <c r="BG32" s="20">
        <f t="shared" si="15"/>
        <v>0</v>
      </c>
      <c r="BH32" s="21"/>
      <c r="BJ32" s="22"/>
      <c r="BN32" s="11"/>
      <c r="BS32" s="11"/>
    </row>
    <row r="33" spans="1:71" x14ac:dyDescent="0.3">
      <c r="A33" s="114" t="s">
        <v>281</v>
      </c>
      <c r="B33" s="114"/>
      <c r="C33" s="115" t="s">
        <v>282</v>
      </c>
      <c r="D33" s="23"/>
      <c r="E33" s="115" t="s">
        <v>230</v>
      </c>
      <c r="F33" s="119" t="s">
        <v>248</v>
      </c>
      <c r="G33" s="115" t="s">
        <v>252</v>
      </c>
      <c r="H33" s="116" t="s">
        <v>36</v>
      </c>
      <c r="I33" s="117" t="s">
        <v>683</v>
      </c>
      <c r="J33" s="12"/>
      <c r="K33" s="13">
        <v>46113</v>
      </c>
      <c r="L33" s="14" t="s">
        <v>28</v>
      </c>
      <c r="M33" s="15">
        <f t="shared" si="1"/>
        <v>30</v>
      </c>
      <c r="N33" s="15">
        <f t="shared" si="2"/>
        <v>22</v>
      </c>
      <c r="O33" s="15">
        <f t="shared" si="3"/>
        <v>20</v>
      </c>
      <c r="P33" s="15">
        <f t="shared" si="4"/>
        <v>0</v>
      </c>
      <c r="Q33" s="15">
        <f t="shared" si="5"/>
        <v>8</v>
      </c>
      <c r="R33" s="15">
        <f t="shared" si="6"/>
        <v>1</v>
      </c>
      <c r="S33" s="15">
        <f t="shared" si="7"/>
        <v>0</v>
      </c>
      <c r="T33" s="15">
        <f t="shared" si="8"/>
        <v>0</v>
      </c>
      <c r="U33" s="15">
        <f t="shared" si="9"/>
        <v>0</v>
      </c>
      <c r="V33" s="16">
        <f t="shared" si="10"/>
        <v>2</v>
      </c>
      <c r="W33" s="15">
        <f t="shared" si="11"/>
        <v>14</v>
      </c>
      <c r="X33" s="17">
        <f t="shared" si="12"/>
        <v>0</v>
      </c>
      <c r="Y33" s="17">
        <f t="shared" si="13"/>
        <v>0</v>
      </c>
      <c r="Z33" s="16">
        <f t="shared" si="14"/>
        <v>2</v>
      </c>
      <c r="AA33" s="223" t="s">
        <v>34</v>
      </c>
      <c r="AB33" s="31" t="s">
        <v>29</v>
      </c>
      <c r="AC33" s="32" t="s">
        <v>32</v>
      </c>
      <c r="AD33" s="32" t="s">
        <v>32</v>
      </c>
      <c r="AE33" s="223" t="s">
        <v>34</v>
      </c>
      <c r="AF33" s="30" t="s">
        <v>31</v>
      </c>
      <c r="AG33" s="30" t="s">
        <v>31</v>
      </c>
      <c r="AH33" s="32" t="s">
        <v>32</v>
      </c>
      <c r="AI33" s="32" t="s">
        <v>32</v>
      </c>
      <c r="AJ33" s="32" t="s">
        <v>32</v>
      </c>
      <c r="AK33" s="32" t="s">
        <v>32</v>
      </c>
      <c r="AL33" s="32" t="s">
        <v>32</v>
      </c>
      <c r="AM33" s="30" t="s">
        <v>31</v>
      </c>
      <c r="AN33" s="30" t="s">
        <v>31</v>
      </c>
      <c r="AO33" s="32" t="s">
        <v>32</v>
      </c>
      <c r="AP33" s="32" t="s">
        <v>32</v>
      </c>
      <c r="AQ33" s="32" t="s">
        <v>32</v>
      </c>
      <c r="AR33" s="224" t="s">
        <v>30</v>
      </c>
      <c r="AS33" s="32" t="s">
        <v>32</v>
      </c>
      <c r="AT33" s="30" t="s">
        <v>31</v>
      </c>
      <c r="AU33" s="30" t="s">
        <v>31</v>
      </c>
      <c r="AV33" s="224" t="s">
        <v>30</v>
      </c>
      <c r="AW33" s="224" t="s">
        <v>30</v>
      </c>
      <c r="AX33" s="224" t="s">
        <v>30</v>
      </c>
      <c r="AY33" s="32" t="s">
        <v>32</v>
      </c>
      <c r="AZ33" s="32" t="s">
        <v>32</v>
      </c>
      <c r="BA33" s="30" t="s">
        <v>31</v>
      </c>
      <c r="BB33" s="30" t="s">
        <v>31</v>
      </c>
      <c r="BC33" s="32" t="s">
        <v>32</v>
      </c>
      <c r="BD33" s="224" t="s">
        <v>30</v>
      </c>
      <c r="BE33" s="224"/>
      <c r="BF33" s="19"/>
      <c r="BG33" s="20">
        <f t="shared" si="15"/>
        <v>0</v>
      </c>
      <c r="BH33" s="21"/>
      <c r="BJ33" s="22"/>
      <c r="BN33" s="11"/>
      <c r="BS33" s="11"/>
    </row>
    <row r="34" spans="1:71" x14ac:dyDescent="0.3">
      <c r="A34" s="120" t="s">
        <v>285</v>
      </c>
      <c r="B34" s="120"/>
      <c r="C34" s="121" t="s">
        <v>286</v>
      </c>
      <c r="D34" s="23"/>
      <c r="E34" s="115" t="s">
        <v>230</v>
      </c>
      <c r="F34" s="119" t="s">
        <v>248</v>
      </c>
      <c r="G34" s="115" t="s">
        <v>252</v>
      </c>
      <c r="H34" s="116" t="s">
        <v>36</v>
      </c>
      <c r="I34" s="117" t="s">
        <v>685</v>
      </c>
      <c r="J34" s="12"/>
      <c r="K34" s="13">
        <v>46113</v>
      </c>
      <c r="L34" s="14" t="s">
        <v>28</v>
      </c>
      <c r="M34" s="15">
        <f t="shared" si="1"/>
        <v>24</v>
      </c>
      <c r="N34" s="15">
        <f t="shared" si="2"/>
        <v>18</v>
      </c>
      <c r="O34" s="15">
        <f t="shared" si="3"/>
        <v>17</v>
      </c>
      <c r="P34" s="15">
        <f t="shared" si="4"/>
        <v>0</v>
      </c>
      <c r="Q34" s="15">
        <f t="shared" si="5"/>
        <v>6</v>
      </c>
      <c r="R34" s="15">
        <f t="shared" si="6"/>
        <v>1</v>
      </c>
      <c r="S34" s="15">
        <f t="shared" si="7"/>
        <v>0</v>
      </c>
      <c r="T34" s="15">
        <f t="shared" si="8"/>
        <v>0</v>
      </c>
      <c r="U34" s="15">
        <f t="shared" si="9"/>
        <v>0</v>
      </c>
      <c r="V34" s="16">
        <f t="shared" si="10"/>
        <v>1</v>
      </c>
      <c r="W34" s="15">
        <f t="shared" si="11"/>
        <v>1</v>
      </c>
      <c r="X34" s="17">
        <f t="shared" si="12"/>
        <v>0</v>
      </c>
      <c r="Y34" s="17">
        <f t="shared" si="13"/>
        <v>0</v>
      </c>
      <c r="Z34" s="16">
        <f t="shared" si="14"/>
        <v>1</v>
      </c>
      <c r="AA34" s="224" t="s">
        <v>30</v>
      </c>
      <c r="AB34" s="224" t="s">
        <v>30</v>
      </c>
      <c r="AC34" s="224" t="s">
        <v>30</v>
      </c>
      <c r="AD34" s="224" t="s">
        <v>30</v>
      </c>
      <c r="AE34" s="224" t="s">
        <v>30</v>
      </c>
      <c r="AF34" s="30" t="s">
        <v>31</v>
      </c>
      <c r="AG34" s="30" t="s">
        <v>31</v>
      </c>
      <c r="AH34" s="224" t="s">
        <v>30</v>
      </c>
      <c r="AI34" s="31" t="s">
        <v>29</v>
      </c>
      <c r="AJ34" s="224" t="s">
        <v>30</v>
      </c>
      <c r="AK34" s="32" t="s">
        <v>32</v>
      </c>
      <c r="AL34" s="224" t="s">
        <v>30</v>
      </c>
      <c r="AM34" s="30" t="s">
        <v>31</v>
      </c>
      <c r="AN34" s="30" t="s">
        <v>31</v>
      </c>
      <c r="AO34" s="224" t="s">
        <v>30</v>
      </c>
      <c r="AP34" s="224" t="s">
        <v>30</v>
      </c>
      <c r="AQ34" s="224" t="s">
        <v>30</v>
      </c>
      <c r="AR34" s="224" t="s">
        <v>30</v>
      </c>
      <c r="AS34" s="224" t="s">
        <v>30</v>
      </c>
      <c r="AT34" s="30" t="s">
        <v>31</v>
      </c>
      <c r="AU34" s="30" t="s">
        <v>31</v>
      </c>
      <c r="AV34" s="224" t="s">
        <v>30</v>
      </c>
      <c r="AW34" s="224" t="s">
        <v>30</v>
      </c>
      <c r="AX34" s="224" t="s">
        <v>30</v>
      </c>
      <c r="AY34" s="31" t="s">
        <v>165</v>
      </c>
      <c r="AZ34" s="31" t="s">
        <v>165</v>
      </c>
      <c r="BA34" s="31" t="s">
        <v>165</v>
      </c>
      <c r="BB34" s="31" t="s">
        <v>165</v>
      </c>
      <c r="BC34" s="31" t="s">
        <v>165</v>
      </c>
      <c r="BD34" s="31" t="s">
        <v>165</v>
      </c>
      <c r="BE34" s="224"/>
      <c r="BF34" s="19"/>
      <c r="BG34" s="20">
        <f t="shared" si="15"/>
        <v>0</v>
      </c>
      <c r="BH34" s="21"/>
      <c r="BJ34" s="22"/>
      <c r="BN34" s="11"/>
      <c r="BS34" s="11"/>
    </row>
    <row r="35" spans="1:71" x14ac:dyDescent="0.3">
      <c r="A35" s="120" t="s">
        <v>756</v>
      </c>
      <c r="B35" s="120"/>
      <c r="C35" s="121" t="s">
        <v>753</v>
      </c>
      <c r="D35" s="23"/>
      <c r="E35" s="115" t="s">
        <v>230</v>
      </c>
      <c r="F35" s="115" t="s">
        <v>221</v>
      </c>
      <c r="G35" s="115" t="s">
        <v>252</v>
      </c>
      <c r="H35" s="116" t="s">
        <v>36</v>
      </c>
      <c r="I35" s="117"/>
      <c r="J35" s="12"/>
      <c r="K35" s="13">
        <v>46202</v>
      </c>
      <c r="L35" s="14" t="s">
        <v>28</v>
      </c>
      <c r="M35" s="15">
        <f t="shared" si="1"/>
        <v>2</v>
      </c>
      <c r="N35" s="15">
        <f t="shared" si="2"/>
        <v>2</v>
      </c>
      <c r="O35" s="15">
        <f t="shared" si="3"/>
        <v>2</v>
      </c>
      <c r="P35" s="15">
        <f t="shared" si="4"/>
        <v>0</v>
      </c>
      <c r="Q35" s="15">
        <f t="shared" si="5"/>
        <v>0</v>
      </c>
      <c r="R35" s="15">
        <f t="shared" si="6"/>
        <v>0</v>
      </c>
      <c r="S35" s="15">
        <f t="shared" si="7"/>
        <v>0</v>
      </c>
      <c r="T35" s="15">
        <f t="shared" si="8"/>
        <v>0</v>
      </c>
      <c r="U35" s="15">
        <f t="shared" si="9"/>
        <v>0</v>
      </c>
      <c r="V35" s="16">
        <f t="shared" si="10"/>
        <v>0</v>
      </c>
      <c r="W35" s="15">
        <f t="shared" si="11"/>
        <v>0</v>
      </c>
      <c r="X35" s="17">
        <f t="shared" si="12"/>
        <v>0</v>
      </c>
      <c r="Y35" s="17">
        <f t="shared" si="13"/>
        <v>0</v>
      </c>
      <c r="Z35" s="16">
        <f t="shared" si="14"/>
        <v>0</v>
      </c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18" t="s">
        <v>30</v>
      </c>
      <c r="BD35" s="18" t="s">
        <v>30</v>
      </c>
      <c r="BE35" s="224"/>
      <c r="BF35" s="19"/>
      <c r="BG35" s="20">
        <f t="shared" si="15"/>
        <v>28</v>
      </c>
      <c r="BH35" s="21"/>
      <c r="BJ35" s="22"/>
      <c r="BN35" s="11"/>
      <c r="BS35" s="11"/>
    </row>
    <row r="36" spans="1:71" x14ac:dyDescent="0.3">
      <c r="A36" s="120" t="s">
        <v>757</v>
      </c>
      <c r="B36" s="120"/>
      <c r="C36" s="121" t="s">
        <v>754</v>
      </c>
      <c r="D36" s="23"/>
      <c r="E36" s="115" t="s">
        <v>230</v>
      </c>
      <c r="F36" s="115" t="s">
        <v>221</v>
      </c>
      <c r="G36" s="115" t="s">
        <v>252</v>
      </c>
      <c r="H36" s="116" t="s">
        <v>36</v>
      </c>
      <c r="I36" s="117"/>
      <c r="J36" s="12"/>
      <c r="K36" s="13">
        <v>46202</v>
      </c>
      <c r="L36" s="14" t="s">
        <v>28</v>
      </c>
      <c r="M36" s="15">
        <f t="shared" si="1"/>
        <v>2</v>
      </c>
      <c r="N36" s="15">
        <f t="shared" si="2"/>
        <v>2</v>
      </c>
      <c r="O36" s="15">
        <f t="shared" si="3"/>
        <v>2</v>
      </c>
      <c r="P36" s="15">
        <f t="shared" si="4"/>
        <v>0</v>
      </c>
      <c r="Q36" s="15">
        <f t="shared" si="5"/>
        <v>0</v>
      </c>
      <c r="R36" s="15">
        <f t="shared" si="6"/>
        <v>0</v>
      </c>
      <c r="S36" s="15">
        <f t="shared" si="7"/>
        <v>0</v>
      </c>
      <c r="T36" s="15">
        <f t="shared" si="8"/>
        <v>0</v>
      </c>
      <c r="U36" s="15">
        <f t="shared" si="9"/>
        <v>0</v>
      </c>
      <c r="V36" s="16">
        <f t="shared" si="10"/>
        <v>0</v>
      </c>
      <c r="W36" s="15">
        <f t="shared" si="11"/>
        <v>0</v>
      </c>
      <c r="X36" s="17">
        <f t="shared" si="12"/>
        <v>0</v>
      </c>
      <c r="Y36" s="17">
        <f t="shared" si="13"/>
        <v>0</v>
      </c>
      <c r="Z36" s="16">
        <f t="shared" si="14"/>
        <v>0</v>
      </c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18" t="s">
        <v>30</v>
      </c>
      <c r="BD36" s="18" t="s">
        <v>30</v>
      </c>
      <c r="BE36" s="224"/>
      <c r="BF36" s="19"/>
      <c r="BG36" s="20">
        <f t="shared" si="15"/>
        <v>28</v>
      </c>
      <c r="BH36" s="21"/>
      <c r="BJ36" s="22"/>
      <c r="BN36" s="11"/>
      <c r="BS36" s="11"/>
    </row>
    <row r="37" spans="1:71" x14ac:dyDescent="0.3">
      <c r="A37" s="109" t="s">
        <v>758</v>
      </c>
      <c r="B37" s="120"/>
      <c r="C37" s="111" t="s">
        <v>755</v>
      </c>
      <c r="D37" s="23"/>
      <c r="E37" s="115" t="s">
        <v>230</v>
      </c>
      <c r="F37" s="115" t="s">
        <v>221</v>
      </c>
      <c r="G37" s="115" t="s">
        <v>252</v>
      </c>
      <c r="H37" s="116" t="s">
        <v>36</v>
      </c>
      <c r="I37" s="117"/>
      <c r="J37" s="12"/>
      <c r="K37" s="13">
        <v>46202</v>
      </c>
      <c r="L37" s="14" t="s">
        <v>28</v>
      </c>
      <c r="M37" s="15">
        <f t="shared" si="1"/>
        <v>2</v>
      </c>
      <c r="N37" s="15">
        <f t="shared" si="2"/>
        <v>2</v>
      </c>
      <c r="O37" s="15">
        <f t="shared" si="3"/>
        <v>2</v>
      </c>
      <c r="P37" s="15">
        <f t="shared" si="4"/>
        <v>0</v>
      </c>
      <c r="Q37" s="15">
        <f t="shared" si="5"/>
        <v>0</v>
      </c>
      <c r="R37" s="15">
        <f t="shared" si="6"/>
        <v>0</v>
      </c>
      <c r="S37" s="15">
        <f t="shared" si="7"/>
        <v>0</v>
      </c>
      <c r="T37" s="15">
        <f t="shared" si="8"/>
        <v>0</v>
      </c>
      <c r="U37" s="15">
        <f t="shared" si="9"/>
        <v>0</v>
      </c>
      <c r="V37" s="16">
        <f t="shared" si="10"/>
        <v>0</v>
      </c>
      <c r="W37" s="15">
        <f t="shared" si="11"/>
        <v>0</v>
      </c>
      <c r="X37" s="17">
        <f t="shared" si="12"/>
        <v>0</v>
      </c>
      <c r="Y37" s="17">
        <f t="shared" si="13"/>
        <v>0</v>
      </c>
      <c r="Z37" s="16">
        <f t="shared" si="14"/>
        <v>0</v>
      </c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18" t="s">
        <v>30</v>
      </c>
      <c r="BD37" s="18" t="s">
        <v>30</v>
      </c>
      <c r="BE37" s="224"/>
      <c r="BF37" s="19"/>
      <c r="BG37" s="20">
        <f t="shared" si="15"/>
        <v>28</v>
      </c>
      <c r="BH37" s="21"/>
      <c r="BJ37" s="22"/>
      <c r="BN37" s="11"/>
      <c r="BS37" s="11"/>
    </row>
    <row r="38" spans="1:71" x14ac:dyDescent="0.3">
      <c r="A38" s="127" t="s">
        <v>759</v>
      </c>
      <c r="B38" s="120"/>
      <c r="C38" s="111" t="s">
        <v>760</v>
      </c>
      <c r="D38" s="23"/>
      <c r="E38" s="115" t="s">
        <v>230</v>
      </c>
      <c r="F38" s="115" t="s">
        <v>221</v>
      </c>
      <c r="G38" s="115" t="s">
        <v>252</v>
      </c>
      <c r="H38" s="116" t="s">
        <v>36</v>
      </c>
      <c r="I38" s="117"/>
      <c r="J38" s="12"/>
      <c r="K38" s="13">
        <v>46203</v>
      </c>
      <c r="L38" s="14" t="s">
        <v>28</v>
      </c>
      <c r="M38" s="15">
        <f t="shared" si="1"/>
        <v>1</v>
      </c>
      <c r="N38" s="15">
        <f t="shared" si="2"/>
        <v>1</v>
      </c>
      <c r="O38" s="15">
        <f t="shared" si="3"/>
        <v>1</v>
      </c>
      <c r="P38" s="15">
        <f t="shared" si="4"/>
        <v>0</v>
      </c>
      <c r="Q38" s="15">
        <f t="shared" si="5"/>
        <v>0</v>
      </c>
      <c r="R38" s="15">
        <f t="shared" si="6"/>
        <v>0</v>
      </c>
      <c r="S38" s="15">
        <f t="shared" si="7"/>
        <v>0</v>
      </c>
      <c r="T38" s="15">
        <f t="shared" si="8"/>
        <v>0</v>
      </c>
      <c r="U38" s="15">
        <f t="shared" si="9"/>
        <v>0</v>
      </c>
      <c r="V38" s="16">
        <f t="shared" si="10"/>
        <v>0</v>
      </c>
      <c r="W38" s="15">
        <f t="shared" si="11"/>
        <v>0</v>
      </c>
      <c r="X38" s="17">
        <f t="shared" si="12"/>
        <v>0</v>
      </c>
      <c r="Y38" s="17">
        <f t="shared" si="13"/>
        <v>0</v>
      </c>
      <c r="Z38" s="16">
        <f t="shared" si="14"/>
        <v>0</v>
      </c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18" t="s">
        <v>30</v>
      </c>
      <c r="BE38" s="224"/>
      <c r="BF38" s="19"/>
      <c r="BG38" s="20">
        <f t="shared" si="15"/>
        <v>29</v>
      </c>
      <c r="BH38" s="21"/>
      <c r="BJ38" s="22"/>
      <c r="BN38" s="11"/>
      <c r="BS38" s="11"/>
    </row>
    <row r="39" spans="1:71" x14ac:dyDescent="0.3">
      <c r="A39" s="114" t="s">
        <v>291</v>
      </c>
      <c r="B39" s="114"/>
      <c r="C39" s="115" t="s">
        <v>37</v>
      </c>
      <c r="D39" s="115"/>
      <c r="E39" s="115" t="s">
        <v>230</v>
      </c>
      <c r="F39" s="115" t="s">
        <v>292</v>
      </c>
      <c r="G39" s="115" t="s">
        <v>293</v>
      </c>
      <c r="H39" s="116" t="s">
        <v>36</v>
      </c>
      <c r="I39" s="117" t="s">
        <v>687</v>
      </c>
      <c r="J39" s="12" t="s">
        <v>35</v>
      </c>
      <c r="K39" s="13">
        <v>45986</v>
      </c>
      <c r="L39" s="14" t="s">
        <v>28</v>
      </c>
      <c r="M39" s="15">
        <f t="shared" si="1"/>
        <v>30</v>
      </c>
      <c r="N39" s="15">
        <f t="shared" si="2"/>
        <v>21</v>
      </c>
      <c r="O39" s="15">
        <f t="shared" si="3"/>
        <v>21</v>
      </c>
      <c r="P39" s="15">
        <f t="shared" si="4"/>
        <v>0</v>
      </c>
      <c r="Q39" s="15">
        <f t="shared" si="5"/>
        <v>8</v>
      </c>
      <c r="R39" s="15">
        <f t="shared" si="6"/>
        <v>0</v>
      </c>
      <c r="S39" s="15">
        <f t="shared" si="7"/>
        <v>1</v>
      </c>
      <c r="T39" s="15">
        <f t="shared" si="8"/>
        <v>0</v>
      </c>
      <c r="U39" s="15">
        <f t="shared" si="9"/>
        <v>1</v>
      </c>
      <c r="V39" s="16">
        <f t="shared" si="10"/>
        <v>0</v>
      </c>
      <c r="W39" s="15">
        <f t="shared" si="11"/>
        <v>0</v>
      </c>
      <c r="X39" s="17">
        <f t="shared" si="12"/>
        <v>0</v>
      </c>
      <c r="Y39" s="17">
        <f t="shared" si="13"/>
        <v>0</v>
      </c>
      <c r="Z39" s="16">
        <f t="shared" si="14"/>
        <v>1</v>
      </c>
      <c r="AA39" s="224" t="s">
        <v>30</v>
      </c>
      <c r="AB39" s="224" t="s">
        <v>30</v>
      </c>
      <c r="AC39" s="224" t="s">
        <v>30</v>
      </c>
      <c r="AD39" s="224" t="s">
        <v>30</v>
      </c>
      <c r="AE39" s="224" t="s">
        <v>30</v>
      </c>
      <c r="AF39" s="30" t="s">
        <v>31</v>
      </c>
      <c r="AG39" s="30" t="s">
        <v>31</v>
      </c>
      <c r="AH39" s="224" t="s">
        <v>30</v>
      </c>
      <c r="AI39" s="224" t="s">
        <v>30</v>
      </c>
      <c r="AJ39" s="224" t="s">
        <v>30</v>
      </c>
      <c r="AK39" s="224" t="s">
        <v>30</v>
      </c>
      <c r="AL39" s="224" t="s">
        <v>30</v>
      </c>
      <c r="AM39" s="30" t="s">
        <v>31</v>
      </c>
      <c r="AN39" s="30" t="s">
        <v>31</v>
      </c>
      <c r="AO39" s="224" t="s">
        <v>30</v>
      </c>
      <c r="AP39" s="224" t="s">
        <v>30</v>
      </c>
      <c r="AQ39" s="224" t="s">
        <v>30</v>
      </c>
      <c r="AR39" s="224" t="s">
        <v>30</v>
      </c>
      <c r="AS39" s="224" t="s">
        <v>30</v>
      </c>
      <c r="AT39" s="30" t="s">
        <v>31</v>
      </c>
      <c r="AU39" s="30" t="s">
        <v>31</v>
      </c>
      <c r="AV39" s="123" t="s">
        <v>113</v>
      </c>
      <c r="AW39" s="224" t="s">
        <v>30</v>
      </c>
      <c r="AX39" s="224" t="s">
        <v>30</v>
      </c>
      <c r="AY39" s="224" t="s">
        <v>30</v>
      </c>
      <c r="AZ39" s="224" t="s">
        <v>30</v>
      </c>
      <c r="BA39" s="30" t="s">
        <v>31</v>
      </c>
      <c r="BB39" s="30" t="s">
        <v>31</v>
      </c>
      <c r="BC39" s="224" t="s">
        <v>30</v>
      </c>
      <c r="BD39" s="224" t="s">
        <v>30</v>
      </c>
      <c r="BE39" s="224"/>
      <c r="BF39" s="19"/>
      <c r="BG39" s="20">
        <f t="shared" si="15"/>
        <v>0</v>
      </c>
      <c r="BH39" s="21"/>
      <c r="BJ39" s="22"/>
      <c r="BN39" s="11"/>
      <c r="BS39" s="11"/>
    </row>
    <row r="40" spans="1:71" x14ac:dyDescent="0.3">
      <c r="A40" s="110" t="s">
        <v>294</v>
      </c>
      <c r="B40" s="110">
        <v>7502</v>
      </c>
      <c r="C40" s="119" t="s">
        <v>295</v>
      </c>
      <c r="D40" s="23"/>
      <c r="E40" s="115" t="s">
        <v>296</v>
      </c>
      <c r="F40" s="115" t="s">
        <v>37</v>
      </c>
      <c r="G40" s="115" t="s">
        <v>297</v>
      </c>
      <c r="H40" s="116" t="s">
        <v>36</v>
      </c>
      <c r="I40" s="117" t="s">
        <v>298</v>
      </c>
      <c r="J40" s="12" t="s">
        <v>35</v>
      </c>
      <c r="K40" s="24">
        <v>45698</v>
      </c>
      <c r="L40" s="14" t="s">
        <v>28</v>
      </c>
      <c r="M40" s="15">
        <f t="shared" si="1"/>
        <v>30</v>
      </c>
      <c r="N40" s="15">
        <f t="shared" si="2"/>
        <v>22</v>
      </c>
      <c r="O40" s="15">
        <f t="shared" si="3"/>
        <v>22</v>
      </c>
      <c r="P40" s="15">
        <f t="shared" si="4"/>
        <v>0</v>
      </c>
      <c r="Q40" s="15">
        <f t="shared" si="5"/>
        <v>8</v>
      </c>
      <c r="R40" s="15">
        <f t="shared" si="6"/>
        <v>0</v>
      </c>
      <c r="S40" s="15">
        <f t="shared" si="7"/>
        <v>0</v>
      </c>
      <c r="T40" s="15">
        <f t="shared" si="8"/>
        <v>0</v>
      </c>
      <c r="U40" s="15">
        <f t="shared" si="9"/>
        <v>0</v>
      </c>
      <c r="V40" s="16">
        <f t="shared" si="10"/>
        <v>0</v>
      </c>
      <c r="W40" s="15">
        <f t="shared" si="11"/>
        <v>6</v>
      </c>
      <c r="X40" s="17">
        <f t="shared" si="12"/>
        <v>0</v>
      </c>
      <c r="Y40" s="17">
        <f t="shared" si="13"/>
        <v>0</v>
      </c>
      <c r="Z40" s="16">
        <f t="shared" si="14"/>
        <v>0</v>
      </c>
      <c r="AA40" s="224" t="s">
        <v>30</v>
      </c>
      <c r="AB40" s="224" t="s">
        <v>30</v>
      </c>
      <c r="AC40" s="224" t="s">
        <v>30</v>
      </c>
      <c r="AD40" s="224" t="s">
        <v>30</v>
      </c>
      <c r="AE40" s="32" t="s">
        <v>78</v>
      </c>
      <c r="AF40" s="30" t="s">
        <v>31</v>
      </c>
      <c r="AG40" s="30" t="s">
        <v>31</v>
      </c>
      <c r="AH40" s="224" t="s">
        <v>30</v>
      </c>
      <c r="AI40" s="224" t="s">
        <v>30</v>
      </c>
      <c r="AJ40" s="224" t="s">
        <v>30</v>
      </c>
      <c r="AK40" s="32" t="s">
        <v>78</v>
      </c>
      <c r="AL40" s="224" t="s">
        <v>30</v>
      </c>
      <c r="AM40" s="30" t="s">
        <v>31</v>
      </c>
      <c r="AN40" s="30" t="s">
        <v>31</v>
      </c>
      <c r="AO40" s="32" t="s">
        <v>78</v>
      </c>
      <c r="AP40" s="224" t="s">
        <v>30</v>
      </c>
      <c r="AQ40" s="224" t="s">
        <v>30</v>
      </c>
      <c r="AR40" s="224" t="s">
        <v>30</v>
      </c>
      <c r="AS40" s="224" t="s">
        <v>30</v>
      </c>
      <c r="AT40" s="30" t="s">
        <v>31</v>
      </c>
      <c r="AU40" s="30" t="s">
        <v>31</v>
      </c>
      <c r="AV40" s="224" t="s">
        <v>30</v>
      </c>
      <c r="AW40" s="224" t="s">
        <v>30</v>
      </c>
      <c r="AX40" s="224" t="s">
        <v>30</v>
      </c>
      <c r="AY40" s="32" t="s">
        <v>78</v>
      </c>
      <c r="AZ40" s="32" t="s">
        <v>78</v>
      </c>
      <c r="BA40" s="30" t="s">
        <v>31</v>
      </c>
      <c r="BB40" s="30" t="s">
        <v>31</v>
      </c>
      <c r="BC40" s="32" t="s">
        <v>78</v>
      </c>
      <c r="BD40" s="224" t="s">
        <v>30</v>
      </c>
      <c r="BE40" s="224"/>
      <c r="BF40" s="19"/>
      <c r="BG40" s="20">
        <f t="shared" si="15"/>
        <v>0</v>
      </c>
      <c r="BH40" s="21"/>
      <c r="BJ40" s="22"/>
      <c r="BN40" s="11"/>
      <c r="BS40" s="11"/>
    </row>
    <row r="41" spans="1:71" ht="13.8" customHeight="1" x14ac:dyDescent="0.3">
      <c r="A41" s="110" t="s">
        <v>299</v>
      </c>
      <c r="B41" s="110">
        <v>4210</v>
      </c>
      <c r="C41" s="119" t="s">
        <v>300</v>
      </c>
      <c r="D41" s="23"/>
      <c r="E41" s="115" t="s">
        <v>296</v>
      </c>
      <c r="F41" s="119" t="s">
        <v>37</v>
      </c>
      <c r="G41" s="115" t="s">
        <v>297</v>
      </c>
      <c r="H41" s="116" t="s">
        <v>36</v>
      </c>
      <c r="I41" s="116" t="s">
        <v>301</v>
      </c>
      <c r="J41" s="12" t="s">
        <v>35</v>
      </c>
      <c r="K41" s="24">
        <v>46013</v>
      </c>
      <c r="L41" s="14" t="s">
        <v>28</v>
      </c>
      <c r="M41" s="15">
        <f t="shared" si="1"/>
        <v>30</v>
      </c>
      <c r="N41" s="15">
        <f t="shared" si="2"/>
        <v>20</v>
      </c>
      <c r="O41" s="15">
        <f t="shared" si="3"/>
        <v>19.5</v>
      </c>
      <c r="P41" s="15">
        <f t="shared" si="4"/>
        <v>0</v>
      </c>
      <c r="Q41" s="15">
        <f t="shared" si="5"/>
        <v>8</v>
      </c>
      <c r="R41" s="15">
        <f t="shared" si="6"/>
        <v>0</v>
      </c>
      <c r="S41" s="15">
        <f t="shared" si="7"/>
        <v>2</v>
      </c>
      <c r="T41" s="15">
        <f t="shared" si="8"/>
        <v>0</v>
      </c>
      <c r="U41" s="15">
        <f t="shared" si="9"/>
        <v>2</v>
      </c>
      <c r="V41" s="16">
        <f t="shared" si="10"/>
        <v>0.5</v>
      </c>
      <c r="W41" s="15">
        <f t="shared" si="11"/>
        <v>5</v>
      </c>
      <c r="X41" s="17">
        <f t="shared" si="12"/>
        <v>0</v>
      </c>
      <c r="Y41" s="17">
        <f t="shared" si="13"/>
        <v>0</v>
      </c>
      <c r="Z41" s="16">
        <f t="shared" si="14"/>
        <v>2.5</v>
      </c>
      <c r="AA41" s="224" t="s">
        <v>30</v>
      </c>
      <c r="AB41" s="224" t="s">
        <v>30</v>
      </c>
      <c r="AC41" s="224" t="s">
        <v>30</v>
      </c>
      <c r="AD41" s="224" t="s">
        <v>30</v>
      </c>
      <c r="AE41" s="32" t="s">
        <v>78</v>
      </c>
      <c r="AF41" s="30" t="s">
        <v>31</v>
      </c>
      <c r="AG41" s="30" t="s">
        <v>31</v>
      </c>
      <c r="AH41" s="224" t="s">
        <v>30</v>
      </c>
      <c r="AI41" s="224" t="s">
        <v>30</v>
      </c>
      <c r="AJ41" s="32" t="s">
        <v>78</v>
      </c>
      <c r="AK41" s="32" t="s">
        <v>78</v>
      </c>
      <c r="AL41" s="224" t="s">
        <v>30</v>
      </c>
      <c r="AM41" s="30" t="s">
        <v>31</v>
      </c>
      <c r="AN41" s="30" t="s">
        <v>31</v>
      </c>
      <c r="AO41" s="223" t="s">
        <v>34</v>
      </c>
      <c r="AP41" s="32" t="s">
        <v>78</v>
      </c>
      <c r="AQ41" s="224" t="s">
        <v>30</v>
      </c>
      <c r="AR41" s="224" t="s">
        <v>30</v>
      </c>
      <c r="AS41" s="224" t="s">
        <v>30</v>
      </c>
      <c r="AT41" s="30" t="s">
        <v>31</v>
      </c>
      <c r="AU41" s="30" t="s">
        <v>31</v>
      </c>
      <c r="AV41" s="224" t="s">
        <v>30</v>
      </c>
      <c r="AW41" s="224" t="s">
        <v>30</v>
      </c>
      <c r="AX41" s="224" t="s">
        <v>30</v>
      </c>
      <c r="AY41" s="123" t="s">
        <v>113</v>
      </c>
      <c r="AZ41" s="123" t="s">
        <v>113</v>
      </c>
      <c r="BA41" s="30" t="s">
        <v>31</v>
      </c>
      <c r="BB41" s="30" t="s">
        <v>31</v>
      </c>
      <c r="BC41" s="32" t="s">
        <v>78</v>
      </c>
      <c r="BD41" s="224" t="s">
        <v>30</v>
      </c>
      <c r="BE41" s="224"/>
      <c r="BF41" s="19"/>
      <c r="BG41" s="20">
        <f t="shared" si="15"/>
        <v>0</v>
      </c>
      <c r="BH41" s="21"/>
      <c r="BJ41" s="22"/>
      <c r="BS41" s="11"/>
    </row>
    <row r="42" spans="1:71" x14ac:dyDescent="0.3">
      <c r="A42" s="25" t="s">
        <v>302</v>
      </c>
      <c r="B42" s="25">
        <v>4067</v>
      </c>
      <c r="C42" s="26" t="s">
        <v>303</v>
      </c>
      <c r="D42" s="27"/>
      <c r="E42" s="28" t="s">
        <v>38</v>
      </c>
      <c r="F42" s="28" t="s">
        <v>37</v>
      </c>
      <c r="G42" s="28" t="s">
        <v>304</v>
      </c>
      <c r="H42" s="29" t="s">
        <v>36</v>
      </c>
      <c r="I42" s="29" t="s">
        <v>305</v>
      </c>
      <c r="J42" s="12" t="s">
        <v>39</v>
      </c>
      <c r="K42" s="24">
        <v>45003</v>
      </c>
      <c r="L42" s="14" t="s">
        <v>28</v>
      </c>
      <c r="M42" s="15">
        <f t="shared" si="1"/>
        <v>30</v>
      </c>
      <c r="N42" s="15">
        <f t="shared" si="2"/>
        <v>22</v>
      </c>
      <c r="O42" s="15">
        <f t="shared" si="3"/>
        <v>22</v>
      </c>
      <c r="P42" s="15">
        <f t="shared" si="4"/>
        <v>0</v>
      </c>
      <c r="Q42" s="15">
        <f t="shared" si="5"/>
        <v>8</v>
      </c>
      <c r="R42" s="15">
        <f t="shared" si="6"/>
        <v>0</v>
      </c>
      <c r="S42" s="15">
        <f t="shared" si="7"/>
        <v>0</v>
      </c>
      <c r="T42" s="15">
        <f t="shared" si="8"/>
        <v>0</v>
      </c>
      <c r="U42" s="15">
        <f t="shared" si="9"/>
        <v>0</v>
      </c>
      <c r="V42" s="16">
        <f t="shared" si="10"/>
        <v>0</v>
      </c>
      <c r="W42" s="15">
        <f t="shared" si="11"/>
        <v>0</v>
      </c>
      <c r="X42" s="17">
        <f t="shared" si="12"/>
        <v>0</v>
      </c>
      <c r="Y42" s="17">
        <f t="shared" si="13"/>
        <v>0</v>
      </c>
      <c r="Z42" s="16">
        <f t="shared" si="14"/>
        <v>0</v>
      </c>
      <c r="AA42" s="224" t="s">
        <v>30</v>
      </c>
      <c r="AB42" s="224" t="s">
        <v>30</v>
      </c>
      <c r="AC42" s="224" t="s">
        <v>30</v>
      </c>
      <c r="AD42" s="30" t="s">
        <v>31</v>
      </c>
      <c r="AE42" s="224" t="s">
        <v>30</v>
      </c>
      <c r="AF42" s="224" t="s">
        <v>30</v>
      </c>
      <c r="AG42" s="30" t="s">
        <v>31</v>
      </c>
      <c r="AH42" s="224" t="s">
        <v>30</v>
      </c>
      <c r="AI42" s="224" t="s">
        <v>30</v>
      </c>
      <c r="AJ42" s="224" t="s">
        <v>30</v>
      </c>
      <c r="AK42" s="30" t="s">
        <v>31</v>
      </c>
      <c r="AL42" s="224" t="s">
        <v>30</v>
      </c>
      <c r="AM42" s="224" t="s">
        <v>30</v>
      </c>
      <c r="AN42" s="30" t="s">
        <v>31</v>
      </c>
      <c r="AO42" s="224" t="s">
        <v>30</v>
      </c>
      <c r="AP42" s="224" t="s">
        <v>30</v>
      </c>
      <c r="AQ42" s="224" t="s">
        <v>30</v>
      </c>
      <c r="AR42" s="30" t="s">
        <v>31</v>
      </c>
      <c r="AS42" s="224" t="s">
        <v>30</v>
      </c>
      <c r="AT42" s="224" t="s">
        <v>30</v>
      </c>
      <c r="AU42" s="30" t="s">
        <v>31</v>
      </c>
      <c r="AV42" s="224" t="s">
        <v>30</v>
      </c>
      <c r="AW42" s="224" t="s">
        <v>30</v>
      </c>
      <c r="AX42" s="224" t="s">
        <v>30</v>
      </c>
      <c r="AY42" s="30" t="s">
        <v>31</v>
      </c>
      <c r="AZ42" s="224" t="s">
        <v>30</v>
      </c>
      <c r="BA42" s="224" t="s">
        <v>30</v>
      </c>
      <c r="BB42" s="30" t="s">
        <v>31</v>
      </c>
      <c r="BC42" s="224" t="s">
        <v>30</v>
      </c>
      <c r="BD42" s="224" t="s">
        <v>30</v>
      </c>
      <c r="BE42" s="224"/>
      <c r="BF42" s="19"/>
      <c r="BG42" s="20">
        <f t="shared" si="15"/>
        <v>0</v>
      </c>
      <c r="BH42" s="21"/>
      <c r="BJ42" s="22"/>
      <c r="BN42" s="11"/>
      <c r="BS42" s="11"/>
    </row>
    <row r="43" spans="1:71" x14ac:dyDescent="0.3">
      <c r="A43" s="25" t="s">
        <v>40</v>
      </c>
      <c r="B43" s="25"/>
      <c r="C43" s="26" t="s">
        <v>41</v>
      </c>
      <c r="D43" s="27"/>
      <c r="E43" s="28" t="s">
        <v>38</v>
      </c>
      <c r="F43" s="28" t="s">
        <v>37</v>
      </c>
      <c r="G43" s="28" t="s">
        <v>42</v>
      </c>
      <c r="H43" s="29" t="s">
        <v>36</v>
      </c>
      <c r="I43" s="29" t="s">
        <v>43</v>
      </c>
      <c r="J43" s="12" t="s">
        <v>39</v>
      </c>
      <c r="K43" s="24">
        <v>45846</v>
      </c>
      <c r="L43" s="14" t="s">
        <v>28</v>
      </c>
      <c r="M43" s="15">
        <f t="shared" si="1"/>
        <v>30</v>
      </c>
      <c r="N43" s="15">
        <f t="shared" si="2"/>
        <v>21</v>
      </c>
      <c r="O43" s="15">
        <f t="shared" si="3"/>
        <v>20</v>
      </c>
      <c r="P43" s="15">
        <f t="shared" si="4"/>
        <v>0</v>
      </c>
      <c r="Q43" s="15">
        <f t="shared" si="5"/>
        <v>8</v>
      </c>
      <c r="R43" s="15">
        <f t="shared" si="6"/>
        <v>1</v>
      </c>
      <c r="S43" s="15">
        <f t="shared" si="7"/>
        <v>1</v>
      </c>
      <c r="T43" s="15">
        <f t="shared" si="8"/>
        <v>0</v>
      </c>
      <c r="U43" s="15">
        <f t="shared" si="9"/>
        <v>1</v>
      </c>
      <c r="V43" s="16">
        <f t="shared" si="10"/>
        <v>1</v>
      </c>
      <c r="W43" s="15">
        <f t="shared" si="11"/>
        <v>0</v>
      </c>
      <c r="X43" s="17">
        <f t="shared" si="12"/>
        <v>0</v>
      </c>
      <c r="Y43" s="17">
        <f t="shared" si="13"/>
        <v>0</v>
      </c>
      <c r="Z43" s="16">
        <f t="shared" si="14"/>
        <v>2</v>
      </c>
      <c r="AA43" s="123" t="s">
        <v>113</v>
      </c>
      <c r="AB43" s="224" t="s">
        <v>30</v>
      </c>
      <c r="AC43" s="224" t="s">
        <v>30</v>
      </c>
      <c r="AD43" s="224" t="s">
        <v>30</v>
      </c>
      <c r="AE43" s="30" t="s">
        <v>31</v>
      </c>
      <c r="AF43" s="30" t="s">
        <v>31</v>
      </c>
      <c r="AG43" s="224" t="s">
        <v>30</v>
      </c>
      <c r="AH43" s="224" t="s">
        <v>30</v>
      </c>
      <c r="AI43" s="224" t="s">
        <v>30</v>
      </c>
      <c r="AJ43" s="224" t="s">
        <v>30</v>
      </c>
      <c r="AK43" s="31" t="s">
        <v>133</v>
      </c>
      <c r="AL43" s="30" t="s">
        <v>31</v>
      </c>
      <c r="AM43" s="30" t="s">
        <v>31</v>
      </c>
      <c r="AN43" s="224" t="s">
        <v>30</v>
      </c>
      <c r="AO43" s="224" t="s">
        <v>30</v>
      </c>
      <c r="AP43" s="224" t="s">
        <v>30</v>
      </c>
      <c r="AQ43" s="224" t="s">
        <v>30</v>
      </c>
      <c r="AR43" s="224" t="s">
        <v>30</v>
      </c>
      <c r="AS43" s="30" t="s">
        <v>31</v>
      </c>
      <c r="AT43" s="30" t="s">
        <v>31</v>
      </c>
      <c r="AU43" s="224" t="s">
        <v>30</v>
      </c>
      <c r="AV43" s="224" t="s">
        <v>30</v>
      </c>
      <c r="AW43" s="224" t="s">
        <v>30</v>
      </c>
      <c r="AX43" s="224" t="s">
        <v>30</v>
      </c>
      <c r="AY43" s="224" t="s">
        <v>30</v>
      </c>
      <c r="AZ43" s="30" t="s">
        <v>31</v>
      </c>
      <c r="BA43" s="30" t="s">
        <v>31</v>
      </c>
      <c r="BB43" s="224" t="s">
        <v>30</v>
      </c>
      <c r="BC43" s="224" t="s">
        <v>30</v>
      </c>
      <c r="BD43" s="224" t="s">
        <v>30</v>
      </c>
      <c r="BE43" s="224"/>
      <c r="BF43" s="19"/>
      <c r="BG43" s="20">
        <f t="shared" si="15"/>
        <v>0</v>
      </c>
      <c r="BH43" s="21"/>
      <c r="BJ43" s="22"/>
      <c r="BN43" s="11"/>
      <c r="BS43" s="11"/>
    </row>
    <row r="44" spans="1:71" x14ac:dyDescent="0.3">
      <c r="A44" s="25" t="s">
        <v>44</v>
      </c>
      <c r="B44" s="25">
        <v>4172</v>
      </c>
      <c r="C44" s="26" t="s">
        <v>45</v>
      </c>
      <c r="D44" s="23"/>
      <c r="E44" s="28" t="s">
        <v>38</v>
      </c>
      <c r="F44" s="28" t="s">
        <v>37</v>
      </c>
      <c r="G44" s="28" t="s">
        <v>42</v>
      </c>
      <c r="H44" s="29" t="s">
        <v>36</v>
      </c>
      <c r="I44" s="29" t="s">
        <v>46</v>
      </c>
      <c r="J44" s="12" t="s">
        <v>47</v>
      </c>
      <c r="K44" s="13">
        <v>45840</v>
      </c>
      <c r="L44" s="14" t="s">
        <v>28</v>
      </c>
      <c r="M44" s="15">
        <f t="shared" si="1"/>
        <v>30</v>
      </c>
      <c r="N44" s="15">
        <f t="shared" si="2"/>
        <v>17</v>
      </c>
      <c r="O44" s="15">
        <f t="shared" si="3"/>
        <v>16</v>
      </c>
      <c r="P44" s="15">
        <f t="shared" si="4"/>
        <v>5</v>
      </c>
      <c r="Q44" s="15">
        <f t="shared" si="5"/>
        <v>8</v>
      </c>
      <c r="R44" s="15">
        <f t="shared" si="6"/>
        <v>1</v>
      </c>
      <c r="S44" s="15">
        <f t="shared" si="7"/>
        <v>0</v>
      </c>
      <c r="T44" s="15">
        <f t="shared" si="8"/>
        <v>0</v>
      </c>
      <c r="U44" s="15">
        <f t="shared" si="9"/>
        <v>5</v>
      </c>
      <c r="V44" s="16">
        <f t="shared" si="10"/>
        <v>1</v>
      </c>
      <c r="W44" s="15">
        <f t="shared" si="11"/>
        <v>2</v>
      </c>
      <c r="X44" s="17">
        <f t="shared" si="12"/>
        <v>0</v>
      </c>
      <c r="Y44" s="17">
        <f t="shared" si="13"/>
        <v>0</v>
      </c>
      <c r="Z44" s="16">
        <f t="shared" si="14"/>
        <v>6</v>
      </c>
      <c r="AA44" s="32" t="s">
        <v>32</v>
      </c>
      <c r="AB44" s="224" t="s">
        <v>30</v>
      </c>
      <c r="AC44" s="224" t="s">
        <v>30</v>
      </c>
      <c r="AD44" s="224" t="s">
        <v>30</v>
      </c>
      <c r="AE44" s="224" t="s">
        <v>30</v>
      </c>
      <c r="AF44" s="30" t="s">
        <v>31</v>
      </c>
      <c r="AG44" s="30" t="s">
        <v>31</v>
      </c>
      <c r="AH44" s="224" t="s">
        <v>30</v>
      </c>
      <c r="AI44" s="224" t="s">
        <v>30</v>
      </c>
      <c r="AJ44" s="224" t="s">
        <v>30</v>
      </c>
      <c r="AK44" s="224" t="s">
        <v>30</v>
      </c>
      <c r="AL44" s="224" t="s">
        <v>30</v>
      </c>
      <c r="AM44" s="30" t="s">
        <v>31</v>
      </c>
      <c r="AN44" s="30" t="s">
        <v>31</v>
      </c>
      <c r="AO44" s="224" t="s">
        <v>30</v>
      </c>
      <c r="AP44" s="224" t="s">
        <v>30</v>
      </c>
      <c r="AQ44" s="224" t="s">
        <v>30</v>
      </c>
      <c r="AR44" s="224" t="s">
        <v>30</v>
      </c>
      <c r="AS44" s="31" t="s">
        <v>133</v>
      </c>
      <c r="AT44" s="30" t="s">
        <v>31</v>
      </c>
      <c r="AU44" s="30" t="s">
        <v>31</v>
      </c>
      <c r="AV44" s="30" t="s">
        <v>108</v>
      </c>
      <c r="AW44" s="30" t="s">
        <v>108</v>
      </c>
      <c r="AX44" s="30" t="s">
        <v>108</v>
      </c>
      <c r="AY44" s="30" t="s">
        <v>108</v>
      </c>
      <c r="AZ44" s="30" t="s">
        <v>108</v>
      </c>
      <c r="BA44" s="30" t="s">
        <v>31</v>
      </c>
      <c r="BB44" s="30" t="s">
        <v>31</v>
      </c>
      <c r="BC44" s="32" t="s">
        <v>32</v>
      </c>
      <c r="BD44" s="224" t="s">
        <v>30</v>
      </c>
      <c r="BE44" s="224"/>
      <c r="BF44" s="19"/>
      <c r="BG44" s="20">
        <f t="shared" si="15"/>
        <v>0</v>
      </c>
      <c r="BH44" s="21"/>
      <c r="BJ44" s="22"/>
      <c r="BN44" s="11"/>
      <c r="BS44" s="11"/>
    </row>
    <row r="45" spans="1:71" x14ac:dyDescent="0.3">
      <c r="A45" s="25" t="s">
        <v>48</v>
      </c>
      <c r="B45" s="25"/>
      <c r="C45" s="26" t="s">
        <v>49</v>
      </c>
      <c r="D45" s="23"/>
      <c r="E45" s="28" t="s">
        <v>38</v>
      </c>
      <c r="F45" s="28" t="s">
        <v>37</v>
      </c>
      <c r="G45" s="28" t="s">
        <v>42</v>
      </c>
      <c r="H45" s="29" t="s">
        <v>36</v>
      </c>
      <c r="I45" s="29" t="s">
        <v>306</v>
      </c>
      <c r="J45" s="12" t="s">
        <v>39</v>
      </c>
      <c r="K45" s="13">
        <v>45964</v>
      </c>
      <c r="L45" s="14" t="s">
        <v>28</v>
      </c>
      <c r="M45" s="15">
        <f t="shared" si="1"/>
        <v>30</v>
      </c>
      <c r="N45" s="15">
        <f t="shared" si="2"/>
        <v>19</v>
      </c>
      <c r="O45" s="15">
        <f t="shared" si="3"/>
        <v>19</v>
      </c>
      <c r="P45" s="15">
        <f t="shared" si="4"/>
        <v>3</v>
      </c>
      <c r="Q45" s="15">
        <f t="shared" si="5"/>
        <v>8</v>
      </c>
      <c r="R45" s="15">
        <f t="shared" si="6"/>
        <v>0</v>
      </c>
      <c r="S45" s="15">
        <f t="shared" si="7"/>
        <v>0</v>
      </c>
      <c r="T45" s="15">
        <f t="shared" si="8"/>
        <v>0</v>
      </c>
      <c r="U45" s="15">
        <f t="shared" si="9"/>
        <v>3</v>
      </c>
      <c r="V45" s="16">
        <f t="shared" si="10"/>
        <v>0</v>
      </c>
      <c r="W45" s="15">
        <f t="shared" si="11"/>
        <v>1</v>
      </c>
      <c r="X45" s="17">
        <f t="shared" si="12"/>
        <v>0</v>
      </c>
      <c r="Y45" s="17">
        <f t="shared" si="13"/>
        <v>0</v>
      </c>
      <c r="Z45" s="16">
        <f t="shared" si="14"/>
        <v>3</v>
      </c>
      <c r="AA45" s="30" t="s">
        <v>108</v>
      </c>
      <c r="AB45" s="30" t="s">
        <v>108</v>
      </c>
      <c r="AC45" s="30" t="s">
        <v>108</v>
      </c>
      <c r="AD45" s="30" t="s">
        <v>31</v>
      </c>
      <c r="AE45" s="224" t="s">
        <v>30</v>
      </c>
      <c r="AF45" s="224" t="s">
        <v>30</v>
      </c>
      <c r="AG45" s="30" t="s">
        <v>31</v>
      </c>
      <c r="AH45" s="224" t="s">
        <v>30</v>
      </c>
      <c r="AI45" s="224" t="s">
        <v>30</v>
      </c>
      <c r="AJ45" s="224" t="s">
        <v>30</v>
      </c>
      <c r="AK45" s="30" t="s">
        <v>31</v>
      </c>
      <c r="AL45" s="224" t="s">
        <v>30</v>
      </c>
      <c r="AM45" s="224" t="s">
        <v>30</v>
      </c>
      <c r="AN45" s="30" t="s">
        <v>31</v>
      </c>
      <c r="AO45" s="224" t="s">
        <v>30</v>
      </c>
      <c r="AP45" s="224" t="s">
        <v>30</v>
      </c>
      <c r="AQ45" s="224" t="s">
        <v>30</v>
      </c>
      <c r="AR45" s="30" t="s">
        <v>31</v>
      </c>
      <c r="AS45" s="32" t="s">
        <v>78</v>
      </c>
      <c r="AT45" s="224" t="s">
        <v>30</v>
      </c>
      <c r="AU45" s="30" t="s">
        <v>31</v>
      </c>
      <c r="AV45" s="224" t="s">
        <v>30</v>
      </c>
      <c r="AW45" s="224" t="s">
        <v>30</v>
      </c>
      <c r="AX45" s="224" t="s">
        <v>30</v>
      </c>
      <c r="AY45" s="30" t="s">
        <v>31</v>
      </c>
      <c r="AZ45" s="224" t="s">
        <v>30</v>
      </c>
      <c r="BA45" s="224" t="s">
        <v>30</v>
      </c>
      <c r="BB45" s="30" t="s">
        <v>31</v>
      </c>
      <c r="BC45" s="224" t="s">
        <v>30</v>
      </c>
      <c r="BD45" s="224" t="s">
        <v>30</v>
      </c>
      <c r="BE45" s="224"/>
      <c r="BF45" s="19"/>
      <c r="BG45" s="20">
        <f t="shared" si="15"/>
        <v>0</v>
      </c>
      <c r="BH45" s="21"/>
      <c r="BJ45" s="22"/>
      <c r="BN45" s="11"/>
      <c r="BS45" s="11"/>
    </row>
    <row r="46" spans="1:71" x14ac:dyDescent="0.3">
      <c r="A46" s="25" t="s">
        <v>51</v>
      </c>
      <c r="B46" s="25"/>
      <c r="C46" s="26" t="s">
        <v>52</v>
      </c>
      <c r="D46" s="23"/>
      <c r="E46" s="28" t="s">
        <v>38</v>
      </c>
      <c r="F46" s="28" t="s">
        <v>37</v>
      </c>
      <c r="G46" s="28" t="s">
        <v>42</v>
      </c>
      <c r="H46" s="29" t="s">
        <v>36</v>
      </c>
      <c r="I46" s="29" t="s">
        <v>53</v>
      </c>
      <c r="J46" s="12" t="s">
        <v>35</v>
      </c>
      <c r="K46" s="13">
        <v>46065</v>
      </c>
      <c r="L46" s="14" t="s">
        <v>28</v>
      </c>
      <c r="M46" s="15">
        <f t="shared" si="1"/>
        <v>30</v>
      </c>
      <c r="N46" s="15">
        <f t="shared" si="2"/>
        <v>21</v>
      </c>
      <c r="O46" s="15">
        <f t="shared" si="3"/>
        <v>21</v>
      </c>
      <c r="P46" s="15">
        <f t="shared" si="4"/>
        <v>0</v>
      </c>
      <c r="Q46" s="15">
        <f t="shared" si="5"/>
        <v>8</v>
      </c>
      <c r="R46" s="15">
        <f t="shared" si="6"/>
        <v>0</v>
      </c>
      <c r="S46" s="15">
        <f t="shared" si="7"/>
        <v>1</v>
      </c>
      <c r="T46" s="15">
        <f t="shared" si="8"/>
        <v>0</v>
      </c>
      <c r="U46" s="15">
        <f t="shared" si="9"/>
        <v>1</v>
      </c>
      <c r="V46" s="16">
        <f t="shared" si="10"/>
        <v>0</v>
      </c>
      <c r="W46" s="15">
        <f t="shared" si="11"/>
        <v>0</v>
      </c>
      <c r="X46" s="17">
        <f t="shared" si="12"/>
        <v>0</v>
      </c>
      <c r="Y46" s="17">
        <f t="shared" si="13"/>
        <v>0</v>
      </c>
      <c r="Z46" s="16">
        <f t="shared" si="14"/>
        <v>1</v>
      </c>
      <c r="AA46" s="224" t="s">
        <v>30</v>
      </c>
      <c r="AB46" s="224" t="s">
        <v>30</v>
      </c>
      <c r="AC46" s="224" t="s">
        <v>30</v>
      </c>
      <c r="AD46" s="224" t="s">
        <v>30</v>
      </c>
      <c r="AE46" s="224" t="s">
        <v>30</v>
      </c>
      <c r="AF46" s="30" t="s">
        <v>31</v>
      </c>
      <c r="AG46" s="30" t="s">
        <v>31</v>
      </c>
      <c r="AH46" s="224" t="s">
        <v>30</v>
      </c>
      <c r="AI46" s="224" t="s">
        <v>30</v>
      </c>
      <c r="AJ46" s="224" t="s">
        <v>30</v>
      </c>
      <c r="AK46" s="224" t="s">
        <v>30</v>
      </c>
      <c r="AL46" s="224" t="s">
        <v>30</v>
      </c>
      <c r="AM46" s="30" t="s">
        <v>31</v>
      </c>
      <c r="AN46" s="30" t="s">
        <v>31</v>
      </c>
      <c r="AO46" s="224" t="s">
        <v>30</v>
      </c>
      <c r="AP46" s="224" t="s">
        <v>30</v>
      </c>
      <c r="AQ46" s="224" t="s">
        <v>30</v>
      </c>
      <c r="AR46" s="224" t="s">
        <v>30</v>
      </c>
      <c r="AS46" s="224" t="s">
        <v>30</v>
      </c>
      <c r="AT46" s="30" t="s">
        <v>31</v>
      </c>
      <c r="AU46" s="30" t="s">
        <v>31</v>
      </c>
      <c r="AV46" s="224" t="s">
        <v>30</v>
      </c>
      <c r="AW46" s="224" t="s">
        <v>30</v>
      </c>
      <c r="AX46" s="224" t="s">
        <v>30</v>
      </c>
      <c r="AY46" s="224" t="s">
        <v>30</v>
      </c>
      <c r="AZ46" s="224" t="s">
        <v>30</v>
      </c>
      <c r="BA46" s="30" t="s">
        <v>31</v>
      </c>
      <c r="BB46" s="30" t="s">
        <v>31</v>
      </c>
      <c r="BC46" s="123" t="s">
        <v>113</v>
      </c>
      <c r="BD46" s="224" t="s">
        <v>30</v>
      </c>
      <c r="BE46" s="224"/>
      <c r="BF46" s="19"/>
      <c r="BG46" s="20">
        <f t="shared" si="15"/>
        <v>0</v>
      </c>
      <c r="BH46" s="21"/>
      <c r="BJ46" s="22"/>
      <c r="BN46" s="11"/>
      <c r="BS46" s="11"/>
    </row>
    <row r="47" spans="1:71" x14ac:dyDescent="0.3">
      <c r="A47" s="120" t="s">
        <v>307</v>
      </c>
      <c r="B47" s="120">
        <v>3365</v>
      </c>
      <c r="C47" s="121" t="s">
        <v>308</v>
      </c>
      <c r="D47" s="23"/>
      <c r="E47" s="115" t="s">
        <v>309</v>
      </c>
      <c r="F47" s="115" t="s">
        <v>310</v>
      </c>
      <c r="G47" s="115" t="s">
        <v>311</v>
      </c>
      <c r="H47" s="116" t="s">
        <v>36</v>
      </c>
      <c r="I47" s="116"/>
      <c r="J47" s="12" t="s">
        <v>312</v>
      </c>
      <c r="K47" s="24">
        <v>45292</v>
      </c>
      <c r="L47" s="14" t="s">
        <v>28</v>
      </c>
      <c r="M47" s="15">
        <f t="shared" si="1"/>
        <v>11</v>
      </c>
      <c r="N47" s="15">
        <f t="shared" si="2"/>
        <v>9</v>
      </c>
      <c r="O47" s="15">
        <f t="shared" si="3"/>
        <v>9</v>
      </c>
      <c r="P47" s="15">
        <f t="shared" si="4"/>
        <v>0</v>
      </c>
      <c r="Q47" s="15">
        <f t="shared" si="5"/>
        <v>2</v>
      </c>
      <c r="R47" s="15">
        <f t="shared" si="6"/>
        <v>0</v>
      </c>
      <c r="S47" s="15">
        <f t="shared" si="7"/>
        <v>0</v>
      </c>
      <c r="T47" s="15">
        <f t="shared" si="8"/>
        <v>0</v>
      </c>
      <c r="U47" s="15">
        <f t="shared" si="9"/>
        <v>0</v>
      </c>
      <c r="V47" s="16">
        <f t="shared" si="10"/>
        <v>0</v>
      </c>
      <c r="W47" s="15">
        <f t="shared" si="11"/>
        <v>0</v>
      </c>
      <c r="X47" s="17">
        <f t="shared" si="12"/>
        <v>0</v>
      </c>
      <c r="Y47" s="17">
        <f t="shared" si="13"/>
        <v>0</v>
      </c>
      <c r="Z47" s="16">
        <f t="shared" si="14"/>
        <v>0</v>
      </c>
      <c r="AA47" s="236" t="s">
        <v>68</v>
      </c>
      <c r="AB47" s="236" t="s">
        <v>68</v>
      </c>
      <c r="AC47" s="236" t="s">
        <v>68</v>
      </c>
      <c r="AD47" s="236" t="s">
        <v>68</v>
      </c>
      <c r="AE47" s="236" t="s">
        <v>68</v>
      </c>
      <c r="AF47" s="30" t="s">
        <v>31</v>
      </c>
      <c r="AG47" s="30" t="s">
        <v>31</v>
      </c>
      <c r="AH47" s="236" t="s">
        <v>68</v>
      </c>
      <c r="AI47" s="236" t="s">
        <v>68</v>
      </c>
      <c r="AJ47" s="236" t="s">
        <v>68</v>
      </c>
      <c r="AK47" s="236" t="s">
        <v>68</v>
      </c>
      <c r="AL47" s="31" t="s">
        <v>162</v>
      </c>
      <c r="AM47" s="31" t="s">
        <v>162</v>
      </c>
      <c r="AN47" s="31" t="s">
        <v>162</v>
      </c>
      <c r="AO47" s="31" t="s">
        <v>162</v>
      </c>
      <c r="AP47" s="31" t="s">
        <v>162</v>
      </c>
      <c r="AQ47" s="31" t="s">
        <v>162</v>
      </c>
      <c r="AR47" s="31" t="s">
        <v>162</v>
      </c>
      <c r="AS47" s="31" t="s">
        <v>162</v>
      </c>
      <c r="AT47" s="31" t="s">
        <v>162</v>
      </c>
      <c r="AU47" s="31" t="s">
        <v>162</v>
      </c>
      <c r="AV47" s="31" t="s">
        <v>162</v>
      </c>
      <c r="AW47" s="31" t="s">
        <v>162</v>
      </c>
      <c r="AX47" s="31" t="s">
        <v>162</v>
      </c>
      <c r="AY47" s="31" t="s">
        <v>162</v>
      </c>
      <c r="AZ47" s="31" t="s">
        <v>162</v>
      </c>
      <c r="BA47" s="31" t="s">
        <v>162</v>
      </c>
      <c r="BB47" s="31" t="s">
        <v>162</v>
      </c>
      <c r="BC47" s="31" t="s">
        <v>162</v>
      </c>
      <c r="BD47" s="31" t="s">
        <v>162</v>
      </c>
      <c r="BE47" s="224"/>
      <c r="BF47" s="19"/>
      <c r="BG47" s="20">
        <f t="shared" si="15"/>
        <v>0</v>
      </c>
      <c r="BH47" s="21"/>
      <c r="BJ47" s="22"/>
      <c r="BN47" s="11"/>
      <c r="BS47" s="11"/>
    </row>
    <row r="48" spans="1:71" x14ac:dyDescent="0.3">
      <c r="A48" s="103" t="s">
        <v>313</v>
      </c>
      <c r="B48" s="103">
        <v>6010</v>
      </c>
      <c r="C48" s="104" t="s">
        <v>314</v>
      </c>
      <c r="D48" s="105"/>
      <c r="E48" s="104" t="s">
        <v>186</v>
      </c>
      <c r="F48" s="104" t="s">
        <v>315</v>
      </c>
      <c r="G48" s="104" t="s">
        <v>316</v>
      </c>
      <c r="H48" s="106" t="s">
        <v>317</v>
      </c>
      <c r="I48" s="106"/>
      <c r="J48" s="12" t="s">
        <v>202</v>
      </c>
      <c r="K48" s="13">
        <v>45882</v>
      </c>
      <c r="L48" s="14" t="s">
        <v>28</v>
      </c>
      <c r="M48" s="15">
        <f t="shared" si="1"/>
        <v>30</v>
      </c>
      <c r="N48" s="15">
        <f t="shared" si="2"/>
        <v>20</v>
      </c>
      <c r="O48" s="15">
        <f t="shared" si="3"/>
        <v>20</v>
      </c>
      <c r="P48" s="15">
        <f t="shared" si="4"/>
        <v>1</v>
      </c>
      <c r="Q48" s="15">
        <f t="shared" si="5"/>
        <v>9</v>
      </c>
      <c r="R48" s="15">
        <f t="shared" si="6"/>
        <v>0</v>
      </c>
      <c r="S48" s="15">
        <f t="shared" si="7"/>
        <v>0</v>
      </c>
      <c r="T48" s="15">
        <f t="shared" si="8"/>
        <v>0</v>
      </c>
      <c r="U48" s="15">
        <f t="shared" si="9"/>
        <v>1</v>
      </c>
      <c r="V48" s="16">
        <f t="shared" si="10"/>
        <v>0</v>
      </c>
      <c r="W48" s="15">
        <f t="shared" si="11"/>
        <v>0</v>
      </c>
      <c r="X48" s="17">
        <f t="shared" si="12"/>
        <v>0</v>
      </c>
      <c r="Y48" s="17">
        <f t="shared" si="13"/>
        <v>0</v>
      </c>
      <c r="Z48" s="16">
        <f t="shared" si="14"/>
        <v>1</v>
      </c>
      <c r="AA48" s="224" t="s">
        <v>30</v>
      </c>
      <c r="AB48" s="224" t="s">
        <v>30</v>
      </c>
      <c r="AC48" s="224" t="s">
        <v>30</v>
      </c>
      <c r="AD48" s="224" t="s">
        <v>30</v>
      </c>
      <c r="AE48" s="30" t="s">
        <v>108</v>
      </c>
      <c r="AF48" s="30" t="s">
        <v>31</v>
      </c>
      <c r="AG48" s="30" t="s">
        <v>31</v>
      </c>
      <c r="AH48" s="224" t="s">
        <v>30</v>
      </c>
      <c r="AI48" s="224" t="s">
        <v>30</v>
      </c>
      <c r="AJ48" s="224" t="s">
        <v>30</v>
      </c>
      <c r="AK48" s="224" t="s">
        <v>30</v>
      </c>
      <c r="AL48" s="224" t="s">
        <v>30</v>
      </c>
      <c r="AM48" s="30" t="s">
        <v>31</v>
      </c>
      <c r="AN48" s="30" t="s">
        <v>31</v>
      </c>
      <c r="AO48" s="224" t="s">
        <v>30</v>
      </c>
      <c r="AP48" s="224" t="s">
        <v>30</v>
      </c>
      <c r="AQ48" s="224" t="s">
        <v>30</v>
      </c>
      <c r="AR48" s="224" t="s">
        <v>30</v>
      </c>
      <c r="AS48" s="224" t="s">
        <v>30</v>
      </c>
      <c r="AT48" s="30" t="s">
        <v>31</v>
      </c>
      <c r="AU48" s="30" t="s">
        <v>31</v>
      </c>
      <c r="AV48" s="224" t="s">
        <v>30</v>
      </c>
      <c r="AW48" s="224" t="s">
        <v>30</v>
      </c>
      <c r="AX48" s="224" t="s">
        <v>30</v>
      </c>
      <c r="AY48" s="224" t="s">
        <v>30</v>
      </c>
      <c r="AZ48" s="30" t="s">
        <v>31</v>
      </c>
      <c r="BA48" s="30" t="s">
        <v>31</v>
      </c>
      <c r="BB48" s="30" t="s">
        <v>31</v>
      </c>
      <c r="BC48" s="224" t="s">
        <v>30</v>
      </c>
      <c r="BD48" s="224" t="s">
        <v>30</v>
      </c>
      <c r="BE48" s="224"/>
      <c r="BG48" s="20">
        <f t="shared" si="15"/>
        <v>0</v>
      </c>
      <c r="BH48" s="21"/>
      <c r="BJ48" s="22"/>
      <c r="BN48" s="11"/>
      <c r="BS48" s="11"/>
    </row>
    <row r="49" spans="1:71" x14ac:dyDescent="0.3">
      <c r="A49" s="103" t="s">
        <v>318</v>
      </c>
      <c r="B49" s="103">
        <v>2130</v>
      </c>
      <c r="C49" s="104" t="s">
        <v>319</v>
      </c>
      <c r="D49" s="105"/>
      <c r="E49" s="104" t="s">
        <v>186</v>
      </c>
      <c r="F49" s="104" t="s">
        <v>315</v>
      </c>
      <c r="G49" s="104" t="s">
        <v>320</v>
      </c>
      <c r="H49" s="106" t="s">
        <v>317</v>
      </c>
      <c r="I49" s="106"/>
      <c r="J49" s="12" t="s">
        <v>202</v>
      </c>
      <c r="K49" s="13">
        <v>44361</v>
      </c>
      <c r="L49" s="14" t="s">
        <v>28</v>
      </c>
      <c r="M49" s="15">
        <f t="shared" si="1"/>
        <v>30</v>
      </c>
      <c r="N49" s="15">
        <f t="shared" si="2"/>
        <v>20</v>
      </c>
      <c r="O49" s="15">
        <f t="shared" si="3"/>
        <v>20</v>
      </c>
      <c r="P49" s="15">
        <f t="shared" si="4"/>
        <v>2</v>
      </c>
      <c r="Q49" s="15">
        <f t="shared" si="5"/>
        <v>8</v>
      </c>
      <c r="R49" s="15">
        <f t="shared" si="6"/>
        <v>0</v>
      </c>
      <c r="S49" s="15">
        <f t="shared" si="7"/>
        <v>0</v>
      </c>
      <c r="T49" s="15">
        <f t="shared" si="8"/>
        <v>0</v>
      </c>
      <c r="U49" s="15">
        <f t="shared" si="9"/>
        <v>2</v>
      </c>
      <c r="V49" s="16">
        <f t="shared" si="10"/>
        <v>0</v>
      </c>
      <c r="W49" s="15">
        <f t="shared" si="11"/>
        <v>1</v>
      </c>
      <c r="X49" s="17">
        <f t="shared" si="12"/>
        <v>0</v>
      </c>
      <c r="Y49" s="17">
        <f t="shared" si="13"/>
        <v>0</v>
      </c>
      <c r="Z49" s="16">
        <f t="shared" si="14"/>
        <v>2</v>
      </c>
      <c r="AA49" s="224" t="s">
        <v>30</v>
      </c>
      <c r="AB49" s="224" t="s">
        <v>30</v>
      </c>
      <c r="AC49" s="30" t="s">
        <v>108</v>
      </c>
      <c r="AD49" s="30" t="s">
        <v>108</v>
      </c>
      <c r="AE49" s="224" t="s">
        <v>30</v>
      </c>
      <c r="AF49" s="30" t="s">
        <v>31</v>
      </c>
      <c r="AG49" s="30" t="s">
        <v>31</v>
      </c>
      <c r="AH49" s="224" t="s">
        <v>30</v>
      </c>
      <c r="AI49" s="224" t="s">
        <v>30</v>
      </c>
      <c r="AJ49" s="224" t="s">
        <v>30</v>
      </c>
      <c r="AK49" s="224" t="s">
        <v>30</v>
      </c>
      <c r="AL49" s="32" t="s">
        <v>32</v>
      </c>
      <c r="AM49" s="30" t="s">
        <v>31</v>
      </c>
      <c r="AN49" s="30" t="s">
        <v>31</v>
      </c>
      <c r="AO49" s="224" t="s">
        <v>30</v>
      </c>
      <c r="AP49" s="224" t="s">
        <v>30</v>
      </c>
      <c r="AQ49" s="223" t="s">
        <v>30</v>
      </c>
      <c r="AR49" s="224" t="s">
        <v>30</v>
      </c>
      <c r="AS49" s="224" t="s">
        <v>30</v>
      </c>
      <c r="AT49" s="30" t="s">
        <v>31</v>
      </c>
      <c r="AU49" s="30" t="s">
        <v>31</v>
      </c>
      <c r="AV49" s="224" t="s">
        <v>30</v>
      </c>
      <c r="AW49" s="224" t="s">
        <v>30</v>
      </c>
      <c r="AX49" s="224" t="s">
        <v>30</v>
      </c>
      <c r="AY49" s="224" t="s">
        <v>30</v>
      </c>
      <c r="AZ49" s="224" t="s">
        <v>30</v>
      </c>
      <c r="BA49" s="30" t="s">
        <v>31</v>
      </c>
      <c r="BB49" s="30" t="s">
        <v>31</v>
      </c>
      <c r="BC49" s="224" t="s">
        <v>30</v>
      </c>
      <c r="BD49" s="224" t="s">
        <v>30</v>
      </c>
      <c r="BE49" s="224"/>
      <c r="BG49" s="20">
        <f t="shared" si="15"/>
        <v>0</v>
      </c>
      <c r="BH49" s="21"/>
      <c r="BJ49" s="22"/>
      <c r="BN49" s="11"/>
      <c r="BS49" s="11"/>
    </row>
    <row r="50" spans="1:71" ht="15" customHeight="1" x14ac:dyDescent="0.3">
      <c r="A50" s="103" t="s">
        <v>321</v>
      </c>
      <c r="B50" s="103">
        <v>2131</v>
      </c>
      <c r="C50" s="104" t="s">
        <v>322</v>
      </c>
      <c r="D50" s="105"/>
      <c r="E50" s="104" t="s">
        <v>186</v>
      </c>
      <c r="F50" s="104" t="s">
        <v>315</v>
      </c>
      <c r="G50" s="104" t="s">
        <v>323</v>
      </c>
      <c r="H50" s="106" t="s">
        <v>317</v>
      </c>
      <c r="I50" s="106"/>
      <c r="J50" s="12" t="s">
        <v>202</v>
      </c>
      <c r="K50" s="13">
        <v>44361</v>
      </c>
      <c r="L50" s="14" t="s">
        <v>28</v>
      </c>
      <c r="M50" s="15">
        <f t="shared" si="1"/>
        <v>30</v>
      </c>
      <c r="N50" s="15">
        <f t="shared" si="2"/>
        <v>19</v>
      </c>
      <c r="O50" s="15">
        <f t="shared" si="3"/>
        <v>19</v>
      </c>
      <c r="P50" s="15">
        <f t="shared" si="4"/>
        <v>2</v>
      </c>
      <c r="Q50" s="15">
        <f t="shared" si="5"/>
        <v>9</v>
      </c>
      <c r="R50" s="15">
        <f t="shared" si="6"/>
        <v>0</v>
      </c>
      <c r="S50" s="15">
        <f t="shared" si="7"/>
        <v>0</v>
      </c>
      <c r="T50" s="15">
        <f t="shared" si="8"/>
        <v>0</v>
      </c>
      <c r="U50" s="15">
        <f t="shared" si="9"/>
        <v>2</v>
      </c>
      <c r="V50" s="16">
        <f t="shared" si="10"/>
        <v>0</v>
      </c>
      <c r="W50" s="15">
        <f t="shared" si="11"/>
        <v>4</v>
      </c>
      <c r="X50" s="17">
        <f t="shared" si="12"/>
        <v>0</v>
      </c>
      <c r="Y50" s="17">
        <f t="shared" si="13"/>
        <v>0</v>
      </c>
      <c r="Z50" s="16">
        <f t="shared" si="14"/>
        <v>2</v>
      </c>
      <c r="AA50" s="224" t="s">
        <v>30</v>
      </c>
      <c r="AB50" s="224" t="s">
        <v>30</v>
      </c>
      <c r="AC50" s="224" t="s">
        <v>30</v>
      </c>
      <c r="AD50" s="224" t="s">
        <v>30</v>
      </c>
      <c r="AE50" s="224" t="s">
        <v>30</v>
      </c>
      <c r="AF50" s="30" t="s">
        <v>31</v>
      </c>
      <c r="AG50" s="30" t="s">
        <v>31</v>
      </c>
      <c r="AH50" s="224" t="s">
        <v>30</v>
      </c>
      <c r="AI50" s="223" t="s">
        <v>30</v>
      </c>
      <c r="AJ50" s="224" t="s">
        <v>30</v>
      </c>
      <c r="AK50" s="224" t="s">
        <v>30</v>
      </c>
      <c r="AL50" s="224" t="s">
        <v>30</v>
      </c>
      <c r="AM50" s="30" t="s">
        <v>31</v>
      </c>
      <c r="AN50" s="30" t="s">
        <v>31</v>
      </c>
      <c r="AO50" s="32" t="s">
        <v>32</v>
      </c>
      <c r="AP50" s="224" t="s">
        <v>30</v>
      </c>
      <c r="AQ50" s="224" t="s">
        <v>30</v>
      </c>
      <c r="AR50" s="224" t="s">
        <v>30</v>
      </c>
      <c r="AS50" s="224" t="s">
        <v>30</v>
      </c>
      <c r="AT50" s="30" t="s">
        <v>31</v>
      </c>
      <c r="AU50" s="30" t="s">
        <v>31</v>
      </c>
      <c r="AV50" s="32" t="s">
        <v>32</v>
      </c>
      <c r="AW50" s="223" t="s">
        <v>30</v>
      </c>
      <c r="AX50" s="32" t="s">
        <v>32</v>
      </c>
      <c r="AY50" s="32" t="s">
        <v>32</v>
      </c>
      <c r="AZ50" s="30" t="s">
        <v>31</v>
      </c>
      <c r="BA50" s="30" t="s">
        <v>31</v>
      </c>
      <c r="BB50" s="30" t="s">
        <v>31</v>
      </c>
      <c r="BC50" s="30" t="s">
        <v>108</v>
      </c>
      <c r="BD50" s="30" t="s">
        <v>108</v>
      </c>
      <c r="BE50" s="224"/>
      <c r="BG50" s="20">
        <f t="shared" si="15"/>
        <v>0</v>
      </c>
      <c r="BH50" s="21"/>
      <c r="BJ50" s="22"/>
      <c r="BN50" s="11"/>
      <c r="BS50" s="11"/>
    </row>
    <row r="51" spans="1:71" ht="15" customHeight="1" x14ac:dyDescent="0.3">
      <c r="A51" s="103" t="s">
        <v>324</v>
      </c>
      <c r="B51" s="103">
        <v>2390</v>
      </c>
      <c r="C51" s="104" t="s">
        <v>325</v>
      </c>
      <c r="D51" s="105"/>
      <c r="E51" s="104" t="s">
        <v>186</v>
      </c>
      <c r="F51" s="104" t="s">
        <v>225</v>
      </c>
      <c r="G51" s="104" t="s">
        <v>326</v>
      </c>
      <c r="H51" s="106" t="s">
        <v>317</v>
      </c>
      <c r="I51" s="106"/>
      <c r="J51" s="12" t="s">
        <v>232</v>
      </c>
      <c r="K51" s="13">
        <v>45635</v>
      </c>
      <c r="L51" s="14" t="s">
        <v>28</v>
      </c>
      <c r="M51" s="15">
        <f t="shared" si="1"/>
        <v>30</v>
      </c>
      <c r="N51" s="15">
        <f t="shared" si="2"/>
        <v>22</v>
      </c>
      <c r="O51" s="15">
        <f t="shared" si="3"/>
        <v>22</v>
      </c>
      <c r="P51" s="15">
        <f t="shared" si="4"/>
        <v>0</v>
      </c>
      <c r="Q51" s="15">
        <f t="shared" si="5"/>
        <v>8</v>
      </c>
      <c r="R51" s="15">
        <f t="shared" si="6"/>
        <v>0</v>
      </c>
      <c r="S51" s="15">
        <f t="shared" si="7"/>
        <v>0</v>
      </c>
      <c r="T51" s="15">
        <f t="shared" si="8"/>
        <v>0</v>
      </c>
      <c r="U51" s="15">
        <f t="shared" si="9"/>
        <v>0</v>
      </c>
      <c r="V51" s="16">
        <f t="shared" si="10"/>
        <v>0</v>
      </c>
      <c r="W51" s="15">
        <f t="shared" si="11"/>
        <v>3</v>
      </c>
      <c r="X51" s="17">
        <f t="shared" si="12"/>
        <v>0</v>
      </c>
      <c r="Y51" s="17">
        <f t="shared" si="13"/>
        <v>0</v>
      </c>
      <c r="Z51" s="16">
        <f t="shared" si="14"/>
        <v>0</v>
      </c>
      <c r="AA51" s="224" t="s">
        <v>30</v>
      </c>
      <c r="AB51" s="224" t="s">
        <v>30</v>
      </c>
      <c r="AC51" s="224" t="s">
        <v>30</v>
      </c>
      <c r="AD51" s="224" t="s">
        <v>30</v>
      </c>
      <c r="AE51" s="224" t="s">
        <v>30</v>
      </c>
      <c r="AF51" s="30" t="s">
        <v>31</v>
      </c>
      <c r="AG51" s="30" t="s">
        <v>31</v>
      </c>
      <c r="AH51" s="224" t="s">
        <v>30</v>
      </c>
      <c r="AI51" s="224" t="s">
        <v>30</v>
      </c>
      <c r="AJ51" s="224" t="s">
        <v>30</v>
      </c>
      <c r="AK51" s="224" t="s">
        <v>30</v>
      </c>
      <c r="AL51" s="224" t="s">
        <v>30</v>
      </c>
      <c r="AM51" s="30" t="s">
        <v>31</v>
      </c>
      <c r="AN51" s="30" t="s">
        <v>31</v>
      </c>
      <c r="AO51" s="224" t="s">
        <v>30</v>
      </c>
      <c r="AP51" s="224" t="s">
        <v>30</v>
      </c>
      <c r="AQ51" s="224" t="s">
        <v>30</v>
      </c>
      <c r="AR51" s="224" t="s">
        <v>30</v>
      </c>
      <c r="AS51" s="224" t="s">
        <v>30</v>
      </c>
      <c r="AT51" s="30" t="s">
        <v>31</v>
      </c>
      <c r="AU51" s="30" t="s">
        <v>31</v>
      </c>
      <c r="AV51" s="32" t="s">
        <v>32</v>
      </c>
      <c r="AW51" s="224" t="s">
        <v>30</v>
      </c>
      <c r="AX51" s="224" t="s">
        <v>30</v>
      </c>
      <c r="AY51" s="32" t="s">
        <v>32</v>
      </c>
      <c r="AZ51" s="32" t="s">
        <v>32</v>
      </c>
      <c r="BA51" s="30" t="s">
        <v>31</v>
      </c>
      <c r="BB51" s="30" t="s">
        <v>31</v>
      </c>
      <c r="BC51" s="224" t="s">
        <v>30</v>
      </c>
      <c r="BD51" s="224" t="s">
        <v>30</v>
      </c>
      <c r="BE51" s="224"/>
      <c r="BG51" s="20">
        <f t="shared" si="15"/>
        <v>0</v>
      </c>
      <c r="BH51" s="21"/>
      <c r="BJ51" s="22"/>
      <c r="BS51" s="11"/>
    </row>
    <row r="52" spans="1:71" x14ac:dyDescent="0.3">
      <c r="A52" s="103" t="s">
        <v>327</v>
      </c>
      <c r="B52" s="103"/>
      <c r="C52" s="104" t="s">
        <v>328</v>
      </c>
      <c r="D52" s="105"/>
      <c r="E52" s="104" t="s">
        <v>186</v>
      </c>
      <c r="F52" s="104" t="s">
        <v>199</v>
      </c>
      <c r="G52" s="104" t="s">
        <v>329</v>
      </c>
      <c r="H52" s="106" t="s">
        <v>317</v>
      </c>
      <c r="I52" s="106"/>
      <c r="J52" s="12" t="s">
        <v>202</v>
      </c>
      <c r="K52" s="13">
        <v>46069</v>
      </c>
      <c r="L52" s="14" t="s">
        <v>28</v>
      </c>
      <c r="M52" s="15">
        <f t="shared" si="1"/>
        <v>30</v>
      </c>
      <c r="N52" s="15">
        <f t="shared" si="2"/>
        <v>18</v>
      </c>
      <c r="O52" s="15">
        <f t="shared" si="3"/>
        <v>18</v>
      </c>
      <c r="P52" s="15">
        <f t="shared" si="4"/>
        <v>1</v>
      </c>
      <c r="Q52" s="15">
        <f t="shared" si="5"/>
        <v>9</v>
      </c>
      <c r="R52" s="15">
        <f t="shared" si="6"/>
        <v>0</v>
      </c>
      <c r="S52" s="15">
        <f t="shared" si="7"/>
        <v>2</v>
      </c>
      <c r="T52" s="15">
        <f t="shared" si="8"/>
        <v>0</v>
      </c>
      <c r="U52" s="15">
        <f t="shared" si="9"/>
        <v>3</v>
      </c>
      <c r="V52" s="16">
        <f t="shared" si="10"/>
        <v>0</v>
      </c>
      <c r="W52" s="15">
        <f t="shared" si="11"/>
        <v>7</v>
      </c>
      <c r="X52" s="17">
        <f t="shared" si="12"/>
        <v>0</v>
      </c>
      <c r="Y52" s="17">
        <f t="shared" si="13"/>
        <v>0</v>
      </c>
      <c r="Z52" s="16">
        <f t="shared" si="14"/>
        <v>3</v>
      </c>
      <c r="AA52" s="224" t="s">
        <v>30</v>
      </c>
      <c r="AB52" s="32" t="s">
        <v>32</v>
      </c>
      <c r="AC52" s="224" t="s">
        <v>30</v>
      </c>
      <c r="AD52" s="224" t="s">
        <v>30</v>
      </c>
      <c r="AE52" s="32" t="s">
        <v>32</v>
      </c>
      <c r="AF52" s="30" t="s">
        <v>31</v>
      </c>
      <c r="AG52" s="30" t="s">
        <v>31</v>
      </c>
      <c r="AH52" s="32" t="s">
        <v>32</v>
      </c>
      <c r="AI52" s="32" t="s">
        <v>32</v>
      </c>
      <c r="AJ52" s="224" t="s">
        <v>30</v>
      </c>
      <c r="AK52" s="32" t="s">
        <v>32</v>
      </c>
      <c r="AL52" s="224" t="s">
        <v>30</v>
      </c>
      <c r="AM52" s="30" t="s">
        <v>31</v>
      </c>
      <c r="AN52" s="30" t="s">
        <v>31</v>
      </c>
      <c r="AO52" s="224" t="s">
        <v>30</v>
      </c>
      <c r="AP52" s="123" t="s">
        <v>113</v>
      </c>
      <c r="AQ52" s="224" t="s">
        <v>30</v>
      </c>
      <c r="AR52" s="224" t="s">
        <v>30</v>
      </c>
      <c r="AS52" s="224" t="s">
        <v>30</v>
      </c>
      <c r="AT52" s="30" t="s">
        <v>31</v>
      </c>
      <c r="AU52" s="30" t="s">
        <v>31</v>
      </c>
      <c r="AV52" s="32" t="s">
        <v>32</v>
      </c>
      <c r="AW52" s="123" t="s">
        <v>113</v>
      </c>
      <c r="AX52" s="224" t="s">
        <v>30</v>
      </c>
      <c r="AY52" s="30" t="s">
        <v>108</v>
      </c>
      <c r="AZ52" s="30" t="s">
        <v>31</v>
      </c>
      <c r="BA52" s="30" t="s">
        <v>31</v>
      </c>
      <c r="BB52" s="30" t="s">
        <v>31</v>
      </c>
      <c r="BC52" s="32" t="s">
        <v>32</v>
      </c>
      <c r="BD52" s="224" t="s">
        <v>30</v>
      </c>
      <c r="BE52" s="224"/>
      <c r="BG52" s="20">
        <f t="shared" si="15"/>
        <v>0</v>
      </c>
      <c r="BH52" s="21"/>
      <c r="BJ52" s="22"/>
      <c r="BS52" s="11"/>
    </row>
    <row r="53" spans="1:71" x14ac:dyDescent="0.3">
      <c r="A53" s="103" t="s">
        <v>330</v>
      </c>
      <c r="B53" s="103"/>
      <c r="C53" s="104" t="s">
        <v>331</v>
      </c>
      <c r="D53" s="105"/>
      <c r="E53" s="104" t="s">
        <v>186</v>
      </c>
      <c r="F53" s="104" t="s">
        <v>225</v>
      </c>
      <c r="G53" s="104" t="s">
        <v>332</v>
      </c>
      <c r="H53" s="106" t="s">
        <v>317</v>
      </c>
      <c r="I53" s="106"/>
      <c r="J53" s="12" t="s">
        <v>202</v>
      </c>
      <c r="K53" s="13">
        <v>46069</v>
      </c>
      <c r="L53" s="14" t="s">
        <v>28</v>
      </c>
      <c r="M53" s="15">
        <f t="shared" si="1"/>
        <v>30</v>
      </c>
      <c r="N53" s="15">
        <f t="shared" si="2"/>
        <v>21</v>
      </c>
      <c r="O53" s="15">
        <f t="shared" si="3"/>
        <v>21</v>
      </c>
      <c r="P53" s="15">
        <f t="shared" si="4"/>
        <v>0</v>
      </c>
      <c r="Q53" s="15">
        <f t="shared" si="5"/>
        <v>9</v>
      </c>
      <c r="R53" s="15">
        <f t="shared" si="6"/>
        <v>0</v>
      </c>
      <c r="S53" s="15">
        <f t="shared" si="7"/>
        <v>0</v>
      </c>
      <c r="T53" s="15">
        <f t="shared" si="8"/>
        <v>0</v>
      </c>
      <c r="U53" s="15">
        <f t="shared" si="9"/>
        <v>0</v>
      </c>
      <c r="V53" s="16">
        <f t="shared" si="10"/>
        <v>0</v>
      </c>
      <c r="W53" s="15">
        <f t="shared" si="11"/>
        <v>1</v>
      </c>
      <c r="X53" s="17">
        <f t="shared" si="12"/>
        <v>0</v>
      </c>
      <c r="Y53" s="17">
        <f t="shared" si="13"/>
        <v>0</v>
      </c>
      <c r="Z53" s="16">
        <f t="shared" si="14"/>
        <v>0</v>
      </c>
      <c r="AA53" s="223" t="s">
        <v>30</v>
      </c>
      <c r="AB53" s="224" t="s">
        <v>30</v>
      </c>
      <c r="AC53" s="224" t="s">
        <v>30</v>
      </c>
      <c r="AD53" s="224" t="s">
        <v>30</v>
      </c>
      <c r="AE53" s="224" t="s">
        <v>30</v>
      </c>
      <c r="AF53" s="30" t="s">
        <v>31</v>
      </c>
      <c r="AG53" s="30" t="s">
        <v>31</v>
      </c>
      <c r="AH53" s="224" t="s">
        <v>30</v>
      </c>
      <c r="AI53" s="224" t="s">
        <v>30</v>
      </c>
      <c r="AJ53" s="224" t="s">
        <v>30</v>
      </c>
      <c r="AK53" s="224" t="s">
        <v>30</v>
      </c>
      <c r="AL53" s="224" t="s">
        <v>30</v>
      </c>
      <c r="AM53" s="30" t="s">
        <v>31</v>
      </c>
      <c r="AN53" s="30" t="s">
        <v>31</v>
      </c>
      <c r="AO53" s="224" t="s">
        <v>30</v>
      </c>
      <c r="AP53" s="224" t="s">
        <v>30</v>
      </c>
      <c r="AQ53" s="223" t="s">
        <v>30</v>
      </c>
      <c r="AR53" s="224" t="s">
        <v>30</v>
      </c>
      <c r="AS53" s="224" t="s">
        <v>30</v>
      </c>
      <c r="AT53" s="30" t="s">
        <v>31</v>
      </c>
      <c r="AU53" s="30" t="s">
        <v>31</v>
      </c>
      <c r="AV53" s="224" t="s">
        <v>30</v>
      </c>
      <c r="AW53" s="224" t="s">
        <v>30</v>
      </c>
      <c r="AX53" s="224" t="s">
        <v>30</v>
      </c>
      <c r="AY53" s="32" t="s">
        <v>32</v>
      </c>
      <c r="AZ53" s="30" t="s">
        <v>31</v>
      </c>
      <c r="BA53" s="30" t="s">
        <v>31</v>
      </c>
      <c r="BB53" s="30" t="s">
        <v>31</v>
      </c>
      <c r="BC53" s="224" t="s">
        <v>30</v>
      </c>
      <c r="BD53" s="224" t="s">
        <v>30</v>
      </c>
      <c r="BE53" s="224"/>
      <c r="BG53" s="20">
        <f t="shared" si="15"/>
        <v>0</v>
      </c>
      <c r="BH53" s="21"/>
      <c r="BJ53" s="22"/>
      <c r="BS53" s="11"/>
    </row>
    <row r="54" spans="1:71" ht="15" customHeight="1" x14ac:dyDescent="0.3">
      <c r="A54" s="103" t="s">
        <v>333</v>
      </c>
      <c r="B54" s="103">
        <v>2347</v>
      </c>
      <c r="C54" s="104" t="s">
        <v>334</v>
      </c>
      <c r="D54" s="105"/>
      <c r="E54" s="104" t="s">
        <v>209</v>
      </c>
      <c r="F54" s="104" t="s">
        <v>225</v>
      </c>
      <c r="G54" s="104" t="s">
        <v>335</v>
      </c>
      <c r="H54" s="106" t="s">
        <v>317</v>
      </c>
      <c r="I54" s="106"/>
      <c r="J54" s="12" t="s">
        <v>202</v>
      </c>
      <c r="K54" s="13">
        <v>45047</v>
      </c>
      <c r="L54" s="14" t="s">
        <v>28</v>
      </c>
      <c r="M54" s="15">
        <f t="shared" si="1"/>
        <v>30</v>
      </c>
      <c r="N54" s="15">
        <f t="shared" si="2"/>
        <v>22</v>
      </c>
      <c r="O54" s="15">
        <f t="shared" si="3"/>
        <v>22</v>
      </c>
      <c r="P54" s="15">
        <f t="shared" si="4"/>
        <v>0</v>
      </c>
      <c r="Q54" s="15">
        <f t="shared" si="5"/>
        <v>8</v>
      </c>
      <c r="R54" s="15">
        <f t="shared" si="6"/>
        <v>0</v>
      </c>
      <c r="S54" s="15">
        <f t="shared" si="7"/>
        <v>0</v>
      </c>
      <c r="T54" s="15">
        <f t="shared" si="8"/>
        <v>0</v>
      </c>
      <c r="U54" s="15">
        <f t="shared" si="9"/>
        <v>0</v>
      </c>
      <c r="V54" s="16">
        <f t="shared" si="10"/>
        <v>0</v>
      </c>
      <c r="W54" s="15">
        <f t="shared" si="11"/>
        <v>8</v>
      </c>
      <c r="X54" s="17">
        <f t="shared" si="12"/>
        <v>0</v>
      </c>
      <c r="Y54" s="17">
        <f t="shared" si="13"/>
        <v>0</v>
      </c>
      <c r="Z54" s="16">
        <f t="shared" si="14"/>
        <v>0</v>
      </c>
      <c r="AA54" s="32" t="s">
        <v>32</v>
      </c>
      <c r="AB54" s="32" t="s">
        <v>32</v>
      </c>
      <c r="AC54" s="32" t="s">
        <v>32</v>
      </c>
      <c r="AD54" s="224" t="s">
        <v>30</v>
      </c>
      <c r="AE54" s="224" t="s">
        <v>30</v>
      </c>
      <c r="AF54" s="30" t="s">
        <v>31</v>
      </c>
      <c r="AG54" s="30" t="s">
        <v>31</v>
      </c>
      <c r="AH54" s="224" t="s">
        <v>30</v>
      </c>
      <c r="AI54" s="32" t="s">
        <v>32</v>
      </c>
      <c r="AJ54" s="224" t="s">
        <v>30</v>
      </c>
      <c r="AK54" s="224" t="s">
        <v>30</v>
      </c>
      <c r="AL54" s="224" t="s">
        <v>30</v>
      </c>
      <c r="AM54" s="30" t="s">
        <v>31</v>
      </c>
      <c r="AN54" s="30" t="s">
        <v>31</v>
      </c>
      <c r="AO54" s="32" t="s">
        <v>32</v>
      </c>
      <c r="AP54" s="224" t="s">
        <v>30</v>
      </c>
      <c r="AQ54" s="224" t="s">
        <v>30</v>
      </c>
      <c r="AR54" s="224" t="s">
        <v>30</v>
      </c>
      <c r="AS54" s="32" t="s">
        <v>32</v>
      </c>
      <c r="AT54" s="30" t="s">
        <v>31</v>
      </c>
      <c r="AU54" s="30" t="s">
        <v>31</v>
      </c>
      <c r="AV54" s="224" t="s">
        <v>30</v>
      </c>
      <c r="AW54" s="224" t="s">
        <v>30</v>
      </c>
      <c r="AX54" s="224" t="s">
        <v>30</v>
      </c>
      <c r="AY54" s="32" t="s">
        <v>32</v>
      </c>
      <c r="AZ54" s="32" t="s">
        <v>32</v>
      </c>
      <c r="BA54" s="30" t="s">
        <v>31</v>
      </c>
      <c r="BB54" s="30" t="s">
        <v>31</v>
      </c>
      <c r="BC54" s="224" t="s">
        <v>30</v>
      </c>
      <c r="BD54" s="224" t="s">
        <v>30</v>
      </c>
      <c r="BE54" s="224"/>
      <c r="BG54" s="20">
        <f t="shared" si="15"/>
        <v>0</v>
      </c>
      <c r="BH54" s="21"/>
      <c r="BJ54" s="22"/>
      <c r="BN54" s="11"/>
      <c r="BS54" s="11"/>
    </row>
    <row r="55" spans="1:71" ht="15" customHeight="1" x14ac:dyDescent="0.3">
      <c r="A55" s="103" t="s">
        <v>336</v>
      </c>
      <c r="B55" s="103">
        <v>2386</v>
      </c>
      <c r="C55" s="104" t="s">
        <v>337</v>
      </c>
      <c r="D55" s="105"/>
      <c r="E55" s="104" t="s">
        <v>209</v>
      </c>
      <c r="F55" s="104" t="s">
        <v>334</v>
      </c>
      <c r="G55" s="104" t="s">
        <v>338</v>
      </c>
      <c r="H55" s="106" t="s">
        <v>317</v>
      </c>
      <c r="I55" s="106"/>
      <c r="J55" s="12" t="s">
        <v>202</v>
      </c>
      <c r="K55" s="13">
        <v>45573</v>
      </c>
      <c r="L55" s="14" t="s">
        <v>28</v>
      </c>
      <c r="M55" s="15">
        <f t="shared" si="1"/>
        <v>30</v>
      </c>
      <c r="N55" s="15">
        <f t="shared" si="2"/>
        <v>15</v>
      </c>
      <c r="O55" s="15">
        <f t="shared" si="3"/>
        <v>15</v>
      </c>
      <c r="P55" s="15">
        <f t="shared" si="4"/>
        <v>5</v>
      </c>
      <c r="Q55" s="15">
        <f t="shared" si="5"/>
        <v>8</v>
      </c>
      <c r="R55" s="15">
        <f t="shared" si="6"/>
        <v>0</v>
      </c>
      <c r="S55" s="15">
        <f t="shared" si="7"/>
        <v>2</v>
      </c>
      <c r="T55" s="15">
        <f t="shared" si="8"/>
        <v>0</v>
      </c>
      <c r="U55" s="15">
        <f t="shared" si="9"/>
        <v>7</v>
      </c>
      <c r="V55" s="16">
        <f t="shared" si="10"/>
        <v>0</v>
      </c>
      <c r="W55" s="15">
        <f t="shared" si="11"/>
        <v>0</v>
      </c>
      <c r="X55" s="17">
        <f t="shared" si="12"/>
        <v>0</v>
      </c>
      <c r="Y55" s="17">
        <f t="shared" si="13"/>
        <v>0</v>
      </c>
      <c r="Z55" s="16">
        <f t="shared" si="14"/>
        <v>7</v>
      </c>
      <c r="AA55" s="224" t="s">
        <v>30</v>
      </c>
      <c r="AB55" s="224" t="s">
        <v>30</v>
      </c>
      <c r="AC55" s="224" t="s">
        <v>30</v>
      </c>
      <c r="AD55" s="224" t="s">
        <v>30</v>
      </c>
      <c r="AE55" s="224" t="s">
        <v>30</v>
      </c>
      <c r="AF55" s="30" t="s">
        <v>31</v>
      </c>
      <c r="AG55" s="30" t="s">
        <v>31</v>
      </c>
      <c r="AH55" s="224" t="s">
        <v>30</v>
      </c>
      <c r="AI55" s="224" t="s">
        <v>30</v>
      </c>
      <c r="AJ55" s="224" t="s">
        <v>30</v>
      </c>
      <c r="AK55" s="30" t="s">
        <v>108</v>
      </c>
      <c r="AL55" s="30" t="s">
        <v>108</v>
      </c>
      <c r="AM55" s="30" t="s">
        <v>31</v>
      </c>
      <c r="AN55" s="30" t="s">
        <v>31</v>
      </c>
      <c r="AO55" s="30" t="s">
        <v>108</v>
      </c>
      <c r="AP55" s="30" t="s">
        <v>108</v>
      </c>
      <c r="AQ55" s="123" t="s">
        <v>113</v>
      </c>
      <c r="AR55" s="123" t="s">
        <v>113</v>
      </c>
      <c r="AS55" s="30" t="s">
        <v>108</v>
      </c>
      <c r="AT55" s="30" t="s">
        <v>31</v>
      </c>
      <c r="AU55" s="30" t="s">
        <v>31</v>
      </c>
      <c r="AV55" s="224" t="s">
        <v>30</v>
      </c>
      <c r="AW55" s="224" t="s">
        <v>30</v>
      </c>
      <c r="AX55" s="224" t="s">
        <v>30</v>
      </c>
      <c r="AY55" s="224" t="s">
        <v>30</v>
      </c>
      <c r="AZ55" s="224" t="s">
        <v>30</v>
      </c>
      <c r="BA55" s="30" t="s">
        <v>31</v>
      </c>
      <c r="BB55" s="30" t="s">
        <v>31</v>
      </c>
      <c r="BC55" s="224" t="s">
        <v>30</v>
      </c>
      <c r="BD55" s="224" t="s">
        <v>30</v>
      </c>
      <c r="BE55" s="224"/>
      <c r="BG55" s="20">
        <f t="shared" si="15"/>
        <v>0</v>
      </c>
      <c r="BH55" s="21"/>
      <c r="BJ55" s="22"/>
      <c r="BN55" s="11"/>
      <c r="BS55" s="11"/>
    </row>
    <row r="56" spans="1:71" x14ac:dyDescent="0.3">
      <c r="A56" s="103" t="s">
        <v>342</v>
      </c>
      <c r="B56" s="103">
        <v>2400</v>
      </c>
      <c r="C56" s="104" t="s">
        <v>343</v>
      </c>
      <c r="D56" s="105"/>
      <c r="E56" s="104" t="s">
        <v>209</v>
      </c>
      <c r="F56" s="104" t="s">
        <v>225</v>
      </c>
      <c r="G56" s="104" t="s">
        <v>338</v>
      </c>
      <c r="H56" s="106" t="s">
        <v>317</v>
      </c>
      <c r="I56" s="106"/>
      <c r="J56" s="12" t="s">
        <v>232</v>
      </c>
      <c r="K56" s="13">
        <v>45909</v>
      </c>
      <c r="L56" s="14" t="s">
        <v>28</v>
      </c>
      <c r="M56" s="15">
        <f t="shared" si="1"/>
        <v>30</v>
      </c>
      <c r="N56" s="15">
        <f t="shared" si="2"/>
        <v>22</v>
      </c>
      <c r="O56" s="15">
        <f t="shared" si="3"/>
        <v>18</v>
      </c>
      <c r="P56" s="15">
        <f t="shared" si="4"/>
        <v>0</v>
      </c>
      <c r="Q56" s="15">
        <f t="shared" si="5"/>
        <v>8</v>
      </c>
      <c r="R56" s="15">
        <f t="shared" si="6"/>
        <v>4</v>
      </c>
      <c r="S56" s="15">
        <f t="shared" si="7"/>
        <v>0</v>
      </c>
      <c r="T56" s="15">
        <f t="shared" si="8"/>
        <v>0</v>
      </c>
      <c r="U56" s="15">
        <f t="shared" si="9"/>
        <v>0</v>
      </c>
      <c r="V56" s="16">
        <f t="shared" si="10"/>
        <v>4</v>
      </c>
      <c r="W56" s="15">
        <f t="shared" si="11"/>
        <v>12</v>
      </c>
      <c r="X56" s="17">
        <f t="shared" si="12"/>
        <v>0</v>
      </c>
      <c r="Y56" s="17">
        <f t="shared" si="13"/>
        <v>0</v>
      </c>
      <c r="Z56" s="16">
        <f t="shared" si="14"/>
        <v>4</v>
      </c>
      <c r="AA56" s="32" t="s">
        <v>32</v>
      </c>
      <c r="AB56" s="31" t="s">
        <v>29</v>
      </c>
      <c r="AC56" s="32" t="s">
        <v>32</v>
      </c>
      <c r="AD56" s="32" t="s">
        <v>32</v>
      </c>
      <c r="AE56" s="224" t="s">
        <v>30</v>
      </c>
      <c r="AF56" s="30" t="s">
        <v>31</v>
      </c>
      <c r="AG56" s="30" t="s">
        <v>31</v>
      </c>
      <c r="AH56" s="31" t="s">
        <v>29</v>
      </c>
      <c r="AI56" s="32" t="s">
        <v>32</v>
      </c>
      <c r="AJ56" s="31" t="s">
        <v>29</v>
      </c>
      <c r="AK56" s="32" t="s">
        <v>32</v>
      </c>
      <c r="AL56" s="224" t="s">
        <v>30</v>
      </c>
      <c r="AM56" s="30" t="s">
        <v>31</v>
      </c>
      <c r="AN56" s="30" t="s">
        <v>31</v>
      </c>
      <c r="AO56" s="223" t="s">
        <v>30</v>
      </c>
      <c r="AP56" s="31" t="s">
        <v>29</v>
      </c>
      <c r="AQ56" s="32" t="s">
        <v>32</v>
      </c>
      <c r="AR56" s="32" t="s">
        <v>32</v>
      </c>
      <c r="AS56" s="224" t="s">
        <v>30</v>
      </c>
      <c r="AT56" s="30" t="s">
        <v>31</v>
      </c>
      <c r="AU56" s="30" t="s">
        <v>31</v>
      </c>
      <c r="AV56" s="32" t="s">
        <v>32</v>
      </c>
      <c r="AW56" s="32" t="s">
        <v>32</v>
      </c>
      <c r="AX56" s="32" t="s">
        <v>32</v>
      </c>
      <c r="AY56" s="223" t="s">
        <v>30</v>
      </c>
      <c r="AZ56" s="224" t="s">
        <v>30</v>
      </c>
      <c r="BA56" s="30" t="s">
        <v>31</v>
      </c>
      <c r="BB56" s="30" t="s">
        <v>31</v>
      </c>
      <c r="BC56" s="32" t="s">
        <v>32</v>
      </c>
      <c r="BD56" s="32" t="s">
        <v>32</v>
      </c>
      <c r="BE56" s="224"/>
      <c r="BG56" s="20">
        <f t="shared" si="15"/>
        <v>0</v>
      </c>
      <c r="BH56" s="21"/>
      <c r="BJ56" s="22"/>
      <c r="BS56" s="11"/>
    </row>
    <row r="57" spans="1:71" ht="15" customHeight="1" x14ac:dyDescent="0.3">
      <c r="A57" s="103" t="s">
        <v>339</v>
      </c>
      <c r="B57" s="103">
        <v>2396</v>
      </c>
      <c r="C57" s="104" t="s">
        <v>340</v>
      </c>
      <c r="D57" s="105"/>
      <c r="E57" s="104" t="s">
        <v>209</v>
      </c>
      <c r="F57" s="104" t="s">
        <v>334</v>
      </c>
      <c r="G57" s="104" t="s">
        <v>341</v>
      </c>
      <c r="H57" s="106" t="s">
        <v>317</v>
      </c>
      <c r="I57" s="106"/>
      <c r="J57" s="12" t="s">
        <v>202</v>
      </c>
      <c r="K57" s="13">
        <v>45834</v>
      </c>
      <c r="L57" s="14" t="s">
        <v>28</v>
      </c>
      <c r="M57" s="15">
        <f>N57+Q57+U57</f>
        <v>30</v>
      </c>
      <c r="N57" s="15">
        <f>O57+R57+(COUNTIF(AA57:BE57,"P/2")/2)+(COUNTIF(AA57:BE57,"TR-P/2")/2)</f>
        <v>22</v>
      </c>
      <c r="O57" s="15">
        <f>COUNTIF(AA57:BE57,"P")+COUNTIF(AA57:BE57,"RP")+COUNTIF(AA57:BE57,"UT-RP")+COUNTIF(AA57:BE57,"AT-RP")+COUNTIF(AA57:BE57,"AT")+COUNTIF(AA57:BE57,"UT")+COUNTIF(AA57:BE57,"MU")+COUNTIF(AA57:BE57,"AT-MU")+COUNTIF(AA57:BE57,"UT-MU")+COUNTIF(AA57:BE57,"EL")+COUNTIF(AA57:BE57,"UT-EL")+COUNTIF(AA57:BE57,"AT-EL")+COUNTIF(AA57:BE57,"EL-MU")+COUNTIF(AA57:BE57,"TR")+COUNTIF(AA57:BE57,"TR-MU")+COUNTIF(AA57:BE57,"TR-EL")+COUNTIF(AA57:BE57,"TR-AT")+COUNTIF(AA57:BE57,"TR-UT")+COUNTIF(AA57:BE57,"TR-P")+(COUNTIF(AA57:BE57,"P/2")/2)</f>
        <v>17</v>
      </c>
      <c r="P57" s="15">
        <f>COUNTIF(AA57:BE57,"Leave")</f>
        <v>0</v>
      </c>
      <c r="Q57" s="15">
        <f>COUNTIF(AA57:BE57,"Off")+COUNTIF(AA57:BE57,"TR-Off")</f>
        <v>8</v>
      </c>
      <c r="R57" s="15">
        <f>COUNTIF(AA57:BE57,"NCNS")+COUNTIF(AA57:BE57,"A")+COUNTIF(AA57:BE57,"U")+COUNTIF(AA57:BE57,"SL")+COUNTIF(AA57:BE57,"UC")+COUNTIF(AA57:BE57,"TR-UC")+COUNTIF(AA57:BE57,"TR-U")+COUNTIF(AA57:BE57,"TR-NCNS")</f>
        <v>5</v>
      </c>
      <c r="S57" s="15">
        <f>(COUNTIF(AA57:BE57,"A")+(COUNTIF(AA57:BE57,"CL")+(COUNTIF(AA57:BE57,"SL"))))</f>
        <v>5</v>
      </c>
      <c r="T57" s="15">
        <f>COUNTIF(AA57:BE57,"EL")+COUNTIF(AA57:BE57,"AT-EL")+COUNTIF(AA57:BE57,"UT-EL")+COUNTIF(AA57:BE57,"EL-MU")++COUNTIF(AA57:BE57,"TR-EL")</f>
        <v>0</v>
      </c>
      <c r="U57" s="15">
        <f>(COUNTIF(AA57:BE57,"Leave")+(COUNTIF(AA57:BE57,"CL")+(COUNTIF(AA57:BE57,"AU")))+(COUNTIF(AA57:BE57,"TR-AU"))+(COUNTIF(AA57:BE57,"ML")))</f>
        <v>0</v>
      </c>
      <c r="V57" s="16">
        <f>COUNTIF(AA57:BE57,"AU")+COUNTIF(AA57:BE57,"U")+COUNTIF(AA57:BE57,"UC")+COUNTIF(AA57:BE57,"NCNS")+COUNTIF(AA57:BE57,"TR-AU")+COUNTIF(AA57:BE57,"TR-U")+COUNTIF(AA57:BE57,"TR-UC")+COUNTIF(AA57:BE57,"TR-NCNS")+(COUNTIF(AA57:BE57,"P/2")/2)+(COUNTIF(AA57:BE57,"TR-P/2")/2)</f>
        <v>0</v>
      </c>
      <c r="W57" s="15">
        <f>COUNTIF(AA57:BE57,"AT-RP")+COUNTIF(AA57:BE57,"AT")+COUNTIF(AA57:BE57,"AT-MU")+COUNTIF(AA57:BE57,"AT-EL")+COUNTIF(AA57:BE57,"TR-AT")+COUNTIF(AA57:BE57,"UT-RP")+COUNTIF(AA57:BE57,"UT")+COUNTIF(AA57:BE57,"UT-MU")+COUNTIF(AA57:BE57,"UT-EL")+COUNTIF(AA57:BE57,"TR-UT")</f>
        <v>1</v>
      </c>
      <c r="X57" s="17">
        <f>COUNTIF(AA57:BE57,"MU")+COUNTIF(AA57:BE57,"UT-MU")+COUNTIF(AA57:BE57,"EL-MU")+COUNTIF(AA57:BE57,"TR-MU")</f>
        <v>0</v>
      </c>
      <c r="Y57" s="17">
        <f>COUNTIF(AA57:BE57,"ML")</f>
        <v>0</v>
      </c>
      <c r="Z57" s="16">
        <f>V57+S57+P57+Y57</f>
        <v>5</v>
      </c>
      <c r="AA57" s="123" t="s">
        <v>127</v>
      </c>
      <c r="AB57" s="123" t="s">
        <v>127</v>
      </c>
      <c r="AC57" s="123" t="s">
        <v>127</v>
      </c>
      <c r="AD57" s="123" t="s">
        <v>127</v>
      </c>
      <c r="AE57" s="123" t="s">
        <v>127</v>
      </c>
      <c r="AF57" s="30" t="s">
        <v>31</v>
      </c>
      <c r="AG57" s="30" t="s">
        <v>31</v>
      </c>
      <c r="AH57" s="224" t="s">
        <v>30</v>
      </c>
      <c r="AI57" s="224" t="s">
        <v>30</v>
      </c>
      <c r="AJ57" s="224" t="s">
        <v>30</v>
      </c>
      <c r="AK57" s="224" t="s">
        <v>30</v>
      </c>
      <c r="AL57" s="224" t="s">
        <v>30</v>
      </c>
      <c r="AM57" s="30" t="s">
        <v>31</v>
      </c>
      <c r="AN57" s="30" t="s">
        <v>31</v>
      </c>
      <c r="AO57" s="224" t="s">
        <v>30</v>
      </c>
      <c r="AP57" s="32" t="s">
        <v>32</v>
      </c>
      <c r="AQ57" s="224" t="s">
        <v>30</v>
      </c>
      <c r="AR57" s="224" t="s">
        <v>30</v>
      </c>
      <c r="AS57" s="224" t="s">
        <v>30</v>
      </c>
      <c r="AT57" s="30" t="s">
        <v>31</v>
      </c>
      <c r="AU57" s="30" t="s">
        <v>31</v>
      </c>
      <c r="AV57" s="224" t="s">
        <v>30</v>
      </c>
      <c r="AW57" s="224" t="s">
        <v>30</v>
      </c>
      <c r="AX57" s="224" t="s">
        <v>30</v>
      </c>
      <c r="AY57" s="224" t="s">
        <v>30</v>
      </c>
      <c r="AZ57" s="224" t="s">
        <v>30</v>
      </c>
      <c r="BA57" s="30" t="s">
        <v>31</v>
      </c>
      <c r="BB57" s="30" t="s">
        <v>31</v>
      </c>
      <c r="BC57" s="224" t="s">
        <v>30</v>
      </c>
      <c r="BD57" s="224" t="s">
        <v>30</v>
      </c>
      <c r="BE57" s="224"/>
      <c r="BG57" s="20">
        <f t="shared" si="15"/>
        <v>0</v>
      </c>
      <c r="BH57" s="21"/>
      <c r="BJ57" s="22"/>
      <c r="BN57" s="11"/>
      <c r="BS57" s="11"/>
    </row>
    <row r="58" spans="1:71" x14ac:dyDescent="0.3">
      <c r="A58" s="103" t="s">
        <v>344</v>
      </c>
      <c r="B58" s="103"/>
      <c r="C58" s="104" t="s">
        <v>345</v>
      </c>
      <c r="D58" s="105"/>
      <c r="E58" s="104" t="s">
        <v>209</v>
      </c>
      <c r="F58" s="104" t="s">
        <v>334</v>
      </c>
      <c r="G58" s="104" t="s">
        <v>341</v>
      </c>
      <c r="H58" s="106" t="s">
        <v>317</v>
      </c>
      <c r="I58" s="106"/>
      <c r="J58" s="12" t="s">
        <v>232</v>
      </c>
      <c r="K58" s="13">
        <v>45972</v>
      </c>
      <c r="L58" s="14" t="s">
        <v>28</v>
      </c>
      <c r="M58" s="15">
        <f t="shared" si="1"/>
        <v>30</v>
      </c>
      <c r="N58" s="15">
        <f t="shared" si="2"/>
        <v>21</v>
      </c>
      <c r="O58" s="15">
        <f t="shared" si="3"/>
        <v>21</v>
      </c>
      <c r="P58" s="15">
        <f t="shared" si="4"/>
        <v>0</v>
      </c>
      <c r="Q58" s="15">
        <f t="shared" si="5"/>
        <v>9</v>
      </c>
      <c r="R58" s="15">
        <f t="shared" si="6"/>
        <v>0</v>
      </c>
      <c r="S58" s="15">
        <f t="shared" si="7"/>
        <v>0</v>
      </c>
      <c r="T58" s="15">
        <f t="shared" si="8"/>
        <v>0</v>
      </c>
      <c r="U58" s="15">
        <f t="shared" si="9"/>
        <v>0</v>
      </c>
      <c r="V58" s="16">
        <f t="shared" si="10"/>
        <v>0</v>
      </c>
      <c r="W58" s="15">
        <f t="shared" si="11"/>
        <v>1</v>
      </c>
      <c r="X58" s="17">
        <f t="shared" si="12"/>
        <v>0</v>
      </c>
      <c r="Y58" s="17">
        <f t="shared" si="13"/>
        <v>0</v>
      </c>
      <c r="Z58" s="16">
        <f t="shared" si="14"/>
        <v>0</v>
      </c>
      <c r="AA58" s="224" t="s">
        <v>30</v>
      </c>
      <c r="AB58" s="224" t="s">
        <v>30</v>
      </c>
      <c r="AC58" s="224" t="s">
        <v>30</v>
      </c>
      <c r="AD58" s="224" t="s">
        <v>30</v>
      </c>
      <c r="AE58" s="224" t="s">
        <v>30</v>
      </c>
      <c r="AF58" s="30" t="s">
        <v>31</v>
      </c>
      <c r="AG58" s="30" t="s">
        <v>31</v>
      </c>
      <c r="AH58" s="224" t="s">
        <v>30</v>
      </c>
      <c r="AI58" s="224" t="s">
        <v>30</v>
      </c>
      <c r="AJ58" s="224" t="s">
        <v>30</v>
      </c>
      <c r="AK58" s="224" t="s">
        <v>30</v>
      </c>
      <c r="AL58" s="224" t="s">
        <v>30</v>
      </c>
      <c r="AM58" s="30" t="s">
        <v>31</v>
      </c>
      <c r="AN58" s="30" t="s">
        <v>31</v>
      </c>
      <c r="AO58" s="224" t="s">
        <v>30</v>
      </c>
      <c r="AP58" s="224" t="s">
        <v>30</v>
      </c>
      <c r="AQ58" s="224" t="s">
        <v>30</v>
      </c>
      <c r="AR58" s="224" t="s">
        <v>30</v>
      </c>
      <c r="AS58" s="224" t="s">
        <v>30</v>
      </c>
      <c r="AT58" s="30" t="s">
        <v>31</v>
      </c>
      <c r="AU58" s="30" t="s">
        <v>31</v>
      </c>
      <c r="AV58" s="32" t="s">
        <v>32</v>
      </c>
      <c r="AW58" s="224" t="s">
        <v>30</v>
      </c>
      <c r="AX58" s="224" t="s">
        <v>30</v>
      </c>
      <c r="AY58" s="224" t="s">
        <v>30</v>
      </c>
      <c r="AZ58" s="30" t="s">
        <v>31</v>
      </c>
      <c r="BA58" s="30" t="s">
        <v>31</v>
      </c>
      <c r="BB58" s="30" t="s">
        <v>31</v>
      </c>
      <c r="BC58" s="224" t="s">
        <v>30</v>
      </c>
      <c r="BD58" s="224" t="s">
        <v>30</v>
      </c>
      <c r="BE58" s="224"/>
      <c r="BG58" s="20">
        <f t="shared" si="15"/>
        <v>0</v>
      </c>
      <c r="BH58" s="21"/>
      <c r="BJ58" s="22"/>
      <c r="BN58" s="11"/>
      <c r="BS58" s="11"/>
    </row>
    <row r="59" spans="1:71" x14ac:dyDescent="0.3">
      <c r="A59" s="103" t="s">
        <v>347</v>
      </c>
      <c r="B59" s="103"/>
      <c r="C59" s="104" t="s">
        <v>348</v>
      </c>
      <c r="D59" s="105"/>
      <c r="E59" s="104" t="s">
        <v>209</v>
      </c>
      <c r="F59" s="104" t="s">
        <v>334</v>
      </c>
      <c r="G59" s="104" t="s">
        <v>341</v>
      </c>
      <c r="H59" s="106" t="s">
        <v>317</v>
      </c>
      <c r="I59" s="106"/>
      <c r="J59" s="12" t="s">
        <v>202</v>
      </c>
      <c r="K59" s="13">
        <v>46001</v>
      </c>
      <c r="L59" s="14" t="s">
        <v>28</v>
      </c>
      <c r="M59" s="15">
        <f t="shared" si="1"/>
        <v>30</v>
      </c>
      <c r="N59" s="15">
        <f t="shared" si="2"/>
        <v>23</v>
      </c>
      <c r="O59" s="15">
        <f t="shared" si="3"/>
        <v>13</v>
      </c>
      <c r="P59" s="15">
        <f t="shared" si="4"/>
        <v>0</v>
      </c>
      <c r="Q59" s="15">
        <f t="shared" si="5"/>
        <v>7</v>
      </c>
      <c r="R59" s="15">
        <f t="shared" si="6"/>
        <v>8</v>
      </c>
      <c r="S59" s="15">
        <f t="shared" si="7"/>
        <v>0</v>
      </c>
      <c r="T59" s="15">
        <f t="shared" si="8"/>
        <v>0</v>
      </c>
      <c r="U59" s="15">
        <f t="shared" si="9"/>
        <v>0</v>
      </c>
      <c r="V59" s="16">
        <f t="shared" si="10"/>
        <v>10</v>
      </c>
      <c r="W59" s="15">
        <f t="shared" si="11"/>
        <v>10</v>
      </c>
      <c r="X59" s="17">
        <f t="shared" si="12"/>
        <v>0</v>
      </c>
      <c r="Y59" s="17">
        <f t="shared" si="13"/>
        <v>0</v>
      </c>
      <c r="Z59" s="16">
        <f t="shared" si="14"/>
        <v>10</v>
      </c>
      <c r="AA59" s="32" t="s">
        <v>32</v>
      </c>
      <c r="AB59" s="223" t="s">
        <v>34</v>
      </c>
      <c r="AC59" s="223" t="s">
        <v>34</v>
      </c>
      <c r="AD59" s="32" t="s">
        <v>32</v>
      </c>
      <c r="AE59" s="31" t="s">
        <v>29</v>
      </c>
      <c r="AF59" s="31" t="s">
        <v>29</v>
      </c>
      <c r="AG59" s="31" t="s">
        <v>29</v>
      </c>
      <c r="AH59" s="31" t="s">
        <v>29</v>
      </c>
      <c r="AI59" s="32" t="s">
        <v>32</v>
      </c>
      <c r="AJ59" s="31" t="s">
        <v>29</v>
      </c>
      <c r="AK59" s="31" t="s">
        <v>29</v>
      </c>
      <c r="AL59" s="32" t="s">
        <v>32</v>
      </c>
      <c r="AM59" s="30" t="s">
        <v>31</v>
      </c>
      <c r="AN59" s="30" t="s">
        <v>31</v>
      </c>
      <c r="AO59" s="223" t="s">
        <v>34</v>
      </c>
      <c r="AP59" s="31" t="s">
        <v>29</v>
      </c>
      <c r="AQ59" s="31" t="s">
        <v>29</v>
      </c>
      <c r="AR59" s="32" t="s">
        <v>32</v>
      </c>
      <c r="AS59" s="223" t="s">
        <v>34</v>
      </c>
      <c r="AT59" s="30" t="s">
        <v>31</v>
      </c>
      <c r="AU59" s="30" t="s">
        <v>31</v>
      </c>
      <c r="AV59" s="32" t="s">
        <v>32</v>
      </c>
      <c r="AW59" s="32" t="s">
        <v>32</v>
      </c>
      <c r="AX59" s="32" t="s">
        <v>32</v>
      </c>
      <c r="AY59" s="32" t="s">
        <v>32</v>
      </c>
      <c r="AZ59" s="30" t="s">
        <v>31</v>
      </c>
      <c r="BA59" s="30" t="s">
        <v>31</v>
      </c>
      <c r="BB59" s="30" t="s">
        <v>31</v>
      </c>
      <c r="BC59" s="224" t="s">
        <v>30</v>
      </c>
      <c r="BD59" s="32" t="s">
        <v>32</v>
      </c>
      <c r="BE59" s="224"/>
      <c r="BG59" s="20">
        <f t="shared" si="15"/>
        <v>0</v>
      </c>
      <c r="BH59" s="21"/>
      <c r="BJ59" s="22"/>
      <c r="BN59" s="11"/>
      <c r="BS59" s="11"/>
    </row>
    <row r="60" spans="1:71" x14ac:dyDescent="0.3">
      <c r="A60" s="103" t="s">
        <v>349</v>
      </c>
      <c r="B60" s="103"/>
      <c r="C60" s="104" t="s">
        <v>350</v>
      </c>
      <c r="D60" s="105"/>
      <c r="E60" s="104" t="s">
        <v>209</v>
      </c>
      <c r="F60" s="104" t="s">
        <v>334</v>
      </c>
      <c r="G60" s="104" t="s">
        <v>346</v>
      </c>
      <c r="H60" s="106" t="s">
        <v>317</v>
      </c>
      <c r="I60" s="106"/>
      <c r="J60" s="12"/>
      <c r="K60" s="13">
        <v>46073</v>
      </c>
      <c r="L60" s="14" t="s">
        <v>28</v>
      </c>
      <c r="M60" s="15">
        <f t="shared" si="1"/>
        <v>30</v>
      </c>
      <c r="N60" s="15">
        <f t="shared" si="2"/>
        <v>21</v>
      </c>
      <c r="O60" s="15">
        <f t="shared" si="3"/>
        <v>20.5</v>
      </c>
      <c r="P60" s="15">
        <f t="shared" si="4"/>
        <v>0</v>
      </c>
      <c r="Q60" s="15">
        <f t="shared" si="5"/>
        <v>9</v>
      </c>
      <c r="R60" s="15">
        <f t="shared" si="6"/>
        <v>0</v>
      </c>
      <c r="S60" s="15">
        <f t="shared" si="7"/>
        <v>0</v>
      </c>
      <c r="T60" s="15">
        <f t="shared" si="8"/>
        <v>0</v>
      </c>
      <c r="U60" s="15">
        <f t="shared" si="9"/>
        <v>0</v>
      </c>
      <c r="V60" s="16">
        <f t="shared" si="10"/>
        <v>0.5</v>
      </c>
      <c r="W60" s="15">
        <f t="shared" si="11"/>
        <v>6</v>
      </c>
      <c r="X60" s="17">
        <f t="shared" si="12"/>
        <v>0</v>
      </c>
      <c r="Y60" s="17">
        <f t="shared" si="13"/>
        <v>0</v>
      </c>
      <c r="Z60" s="16">
        <f t="shared" si="14"/>
        <v>0.5</v>
      </c>
      <c r="AA60" s="32" t="s">
        <v>32</v>
      </c>
      <c r="AB60" s="224" t="s">
        <v>30</v>
      </c>
      <c r="AC60" s="224" t="s">
        <v>30</v>
      </c>
      <c r="AD60" s="224" t="s">
        <v>30</v>
      </c>
      <c r="AE60" s="32" t="s">
        <v>32</v>
      </c>
      <c r="AF60" s="30" t="s">
        <v>31</v>
      </c>
      <c r="AG60" s="30" t="s">
        <v>31</v>
      </c>
      <c r="AH60" s="224" t="s">
        <v>30</v>
      </c>
      <c r="AI60" s="224" t="s">
        <v>30</v>
      </c>
      <c r="AJ60" s="224" t="s">
        <v>30</v>
      </c>
      <c r="AK60" s="224" t="s">
        <v>30</v>
      </c>
      <c r="AL60" s="224" t="s">
        <v>30</v>
      </c>
      <c r="AM60" s="30" t="s">
        <v>31</v>
      </c>
      <c r="AN60" s="30" t="s">
        <v>31</v>
      </c>
      <c r="AO60" s="224" t="s">
        <v>30</v>
      </c>
      <c r="AP60" s="32" t="s">
        <v>32</v>
      </c>
      <c r="AQ60" s="32" t="s">
        <v>32</v>
      </c>
      <c r="AR60" s="32" t="s">
        <v>32</v>
      </c>
      <c r="AS60" s="224" t="s">
        <v>30</v>
      </c>
      <c r="AT60" s="30" t="s">
        <v>31</v>
      </c>
      <c r="AU60" s="30" t="s">
        <v>31</v>
      </c>
      <c r="AV60" s="224" t="s">
        <v>30</v>
      </c>
      <c r="AW60" s="224" t="s">
        <v>30</v>
      </c>
      <c r="AX60" s="224" t="s">
        <v>30</v>
      </c>
      <c r="AY60" s="223" t="s">
        <v>34</v>
      </c>
      <c r="AZ60" s="30" t="s">
        <v>31</v>
      </c>
      <c r="BA60" s="30" t="s">
        <v>31</v>
      </c>
      <c r="BB60" s="30" t="s">
        <v>31</v>
      </c>
      <c r="BC60" s="224" t="s">
        <v>30</v>
      </c>
      <c r="BD60" s="32" t="s">
        <v>32</v>
      </c>
      <c r="BE60" s="224"/>
      <c r="BG60" s="20">
        <f t="shared" si="15"/>
        <v>0</v>
      </c>
      <c r="BH60" s="21"/>
      <c r="BJ60" s="22"/>
      <c r="BS60" s="11"/>
    </row>
    <row r="61" spans="1:71" x14ac:dyDescent="0.3">
      <c r="A61" s="103" t="s">
        <v>351</v>
      </c>
      <c r="B61" s="103"/>
      <c r="C61" s="104" t="s">
        <v>352</v>
      </c>
      <c r="D61" s="111"/>
      <c r="E61" s="104" t="s">
        <v>209</v>
      </c>
      <c r="F61" s="104" t="s">
        <v>334</v>
      </c>
      <c r="G61" s="104" t="s">
        <v>346</v>
      </c>
      <c r="H61" s="106" t="s">
        <v>317</v>
      </c>
      <c r="I61" s="106"/>
      <c r="J61" s="12"/>
      <c r="K61" s="13">
        <v>46119</v>
      </c>
      <c r="L61" s="14" t="s">
        <v>28</v>
      </c>
      <c r="M61" s="15">
        <f t="shared" si="1"/>
        <v>30</v>
      </c>
      <c r="N61" s="15">
        <f t="shared" si="2"/>
        <v>21</v>
      </c>
      <c r="O61" s="15">
        <f t="shared" si="3"/>
        <v>20.5</v>
      </c>
      <c r="P61" s="15">
        <f t="shared" si="4"/>
        <v>0</v>
      </c>
      <c r="Q61" s="15">
        <f t="shared" si="5"/>
        <v>9</v>
      </c>
      <c r="R61" s="15">
        <f t="shared" si="6"/>
        <v>0</v>
      </c>
      <c r="S61" s="15">
        <f t="shared" si="7"/>
        <v>0</v>
      </c>
      <c r="T61" s="15">
        <f t="shared" si="8"/>
        <v>2</v>
      </c>
      <c r="U61" s="15">
        <f t="shared" si="9"/>
        <v>0</v>
      </c>
      <c r="V61" s="16">
        <f t="shared" si="10"/>
        <v>0.5</v>
      </c>
      <c r="W61" s="15">
        <f t="shared" si="11"/>
        <v>4</v>
      </c>
      <c r="X61" s="17">
        <f t="shared" si="12"/>
        <v>0</v>
      </c>
      <c r="Y61" s="17">
        <f t="shared" si="13"/>
        <v>0</v>
      </c>
      <c r="Z61" s="16">
        <f t="shared" si="14"/>
        <v>0.5</v>
      </c>
      <c r="AA61" s="32" t="s">
        <v>33</v>
      </c>
      <c r="AB61" s="224" t="s">
        <v>30</v>
      </c>
      <c r="AC61" s="224" t="s">
        <v>30</v>
      </c>
      <c r="AD61" s="32" t="s">
        <v>32</v>
      </c>
      <c r="AE61" s="32" t="s">
        <v>32</v>
      </c>
      <c r="AF61" s="30" t="s">
        <v>31</v>
      </c>
      <c r="AG61" s="30" t="s">
        <v>31</v>
      </c>
      <c r="AH61" s="32" t="s">
        <v>32</v>
      </c>
      <c r="AI61" s="224" t="s">
        <v>30</v>
      </c>
      <c r="AJ61" s="224" t="s">
        <v>30</v>
      </c>
      <c r="AK61" s="223" t="s">
        <v>34</v>
      </c>
      <c r="AL61" s="32" t="s">
        <v>215</v>
      </c>
      <c r="AM61" s="30" t="s">
        <v>31</v>
      </c>
      <c r="AN61" s="30" t="s">
        <v>31</v>
      </c>
      <c r="AO61" s="224" t="s">
        <v>30</v>
      </c>
      <c r="AP61" s="224" t="s">
        <v>30</v>
      </c>
      <c r="AQ61" s="224" t="s">
        <v>30</v>
      </c>
      <c r="AR61" s="224" t="s">
        <v>30</v>
      </c>
      <c r="AS61" s="224" t="s">
        <v>30</v>
      </c>
      <c r="AT61" s="30" t="s">
        <v>31</v>
      </c>
      <c r="AU61" s="30" t="s">
        <v>31</v>
      </c>
      <c r="AV61" s="224" t="s">
        <v>30</v>
      </c>
      <c r="AW61" s="224" t="s">
        <v>30</v>
      </c>
      <c r="AX61" s="224" t="s">
        <v>30</v>
      </c>
      <c r="AY61" s="224" t="s">
        <v>30</v>
      </c>
      <c r="AZ61" s="30" t="s">
        <v>31</v>
      </c>
      <c r="BA61" s="30" t="s">
        <v>31</v>
      </c>
      <c r="BB61" s="30" t="s">
        <v>31</v>
      </c>
      <c r="BC61" s="224" t="s">
        <v>30</v>
      </c>
      <c r="BD61" s="224" t="s">
        <v>30</v>
      </c>
      <c r="BE61" s="224"/>
      <c r="BG61" s="20">
        <f t="shared" si="15"/>
        <v>0</v>
      </c>
      <c r="BH61" s="21"/>
      <c r="BJ61" s="22"/>
      <c r="BS61" s="11"/>
    </row>
    <row r="62" spans="1:71" x14ac:dyDescent="0.3">
      <c r="A62" s="103" t="s">
        <v>355</v>
      </c>
      <c r="B62" s="103"/>
      <c r="C62" s="104" t="s">
        <v>356</v>
      </c>
      <c r="D62" s="109"/>
      <c r="E62" s="104" t="s">
        <v>209</v>
      </c>
      <c r="F62" s="104" t="s">
        <v>334</v>
      </c>
      <c r="G62" s="104" t="s">
        <v>346</v>
      </c>
      <c r="H62" s="106" t="s">
        <v>317</v>
      </c>
      <c r="I62" s="106"/>
      <c r="J62" s="12"/>
      <c r="K62" s="13">
        <v>46132</v>
      </c>
      <c r="L62" s="14" t="s">
        <v>28</v>
      </c>
      <c r="M62" s="15">
        <f t="shared" si="1"/>
        <v>30</v>
      </c>
      <c r="N62" s="15">
        <f t="shared" si="2"/>
        <v>26</v>
      </c>
      <c r="O62" s="15">
        <f t="shared" si="3"/>
        <v>14</v>
      </c>
      <c r="P62" s="15">
        <f t="shared" si="4"/>
        <v>0</v>
      </c>
      <c r="Q62" s="15">
        <f t="shared" si="5"/>
        <v>4</v>
      </c>
      <c r="R62" s="15">
        <f t="shared" si="6"/>
        <v>12</v>
      </c>
      <c r="S62" s="15">
        <f t="shared" si="7"/>
        <v>0</v>
      </c>
      <c r="T62" s="15">
        <f t="shared" si="8"/>
        <v>0</v>
      </c>
      <c r="U62" s="15">
        <f t="shared" si="9"/>
        <v>0</v>
      </c>
      <c r="V62" s="16">
        <f t="shared" si="10"/>
        <v>12</v>
      </c>
      <c r="W62" s="15">
        <f t="shared" si="11"/>
        <v>3</v>
      </c>
      <c r="X62" s="17">
        <f t="shared" si="12"/>
        <v>0</v>
      </c>
      <c r="Y62" s="17">
        <f t="shared" si="13"/>
        <v>0</v>
      </c>
      <c r="Z62" s="16">
        <f t="shared" si="14"/>
        <v>12</v>
      </c>
      <c r="AA62" s="224" t="s">
        <v>30</v>
      </c>
      <c r="AB62" s="224" t="s">
        <v>30</v>
      </c>
      <c r="AC62" s="224" t="s">
        <v>30</v>
      </c>
      <c r="AD62" s="32" t="s">
        <v>32</v>
      </c>
      <c r="AE62" s="32" t="s">
        <v>32</v>
      </c>
      <c r="AF62" s="30" t="s">
        <v>31</v>
      </c>
      <c r="AG62" s="30" t="s">
        <v>31</v>
      </c>
      <c r="AH62" s="31" t="s">
        <v>29</v>
      </c>
      <c r="AI62" s="224" t="s">
        <v>30</v>
      </c>
      <c r="AJ62" s="32" t="s">
        <v>32</v>
      </c>
      <c r="AK62" s="224" t="s">
        <v>30</v>
      </c>
      <c r="AL62" s="224" t="s">
        <v>30</v>
      </c>
      <c r="AM62" s="30" t="s">
        <v>31</v>
      </c>
      <c r="AN62" s="30" t="s">
        <v>31</v>
      </c>
      <c r="AO62" s="224" t="s">
        <v>30</v>
      </c>
      <c r="AP62" s="224" t="s">
        <v>30</v>
      </c>
      <c r="AQ62" s="31" t="s">
        <v>29</v>
      </c>
      <c r="AR62" s="31" t="s">
        <v>29</v>
      </c>
      <c r="AS62" s="31" t="s">
        <v>29</v>
      </c>
      <c r="AT62" s="31" t="s">
        <v>29</v>
      </c>
      <c r="AU62" s="31" t="s">
        <v>29</v>
      </c>
      <c r="AV62" s="31" t="s">
        <v>29</v>
      </c>
      <c r="AW62" s="224" t="s">
        <v>30</v>
      </c>
      <c r="AX62" s="224" t="s">
        <v>30</v>
      </c>
      <c r="AY62" s="224" t="s">
        <v>30</v>
      </c>
      <c r="AZ62" s="31" t="s">
        <v>29</v>
      </c>
      <c r="BA62" s="31" t="s">
        <v>29</v>
      </c>
      <c r="BB62" s="31" t="s">
        <v>29</v>
      </c>
      <c r="BC62" s="31" t="s">
        <v>29</v>
      </c>
      <c r="BD62" s="31" t="s">
        <v>29</v>
      </c>
      <c r="BE62" s="224"/>
      <c r="BG62" s="20">
        <f t="shared" si="15"/>
        <v>0</v>
      </c>
      <c r="BH62" s="21"/>
      <c r="BJ62" s="22"/>
      <c r="BS62" s="11"/>
    </row>
    <row r="63" spans="1:71" x14ac:dyDescent="0.3">
      <c r="A63" s="103" t="s">
        <v>695</v>
      </c>
      <c r="B63" s="103"/>
      <c r="C63" s="104" t="s">
        <v>696</v>
      </c>
      <c r="D63" s="127"/>
      <c r="E63" s="104" t="s">
        <v>209</v>
      </c>
      <c r="F63" s="104" t="s">
        <v>334</v>
      </c>
      <c r="G63" s="104" t="s">
        <v>338</v>
      </c>
      <c r="H63" s="106" t="s">
        <v>317</v>
      </c>
      <c r="I63" s="106"/>
      <c r="J63" s="12"/>
      <c r="K63" s="13">
        <v>46148</v>
      </c>
      <c r="L63" s="14" t="s">
        <v>28</v>
      </c>
      <c r="M63" s="15">
        <f t="shared" si="1"/>
        <v>30</v>
      </c>
      <c r="N63" s="15">
        <f t="shared" si="2"/>
        <v>22</v>
      </c>
      <c r="O63" s="15">
        <f t="shared" si="3"/>
        <v>19</v>
      </c>
      <c r="P63" s="15">
        <f t="shared" si="4"/>
        <v>0</v>
      </c>
      <c r="Q63" s="15">
        <f t="shared" si="5"/>
        <v>8</v>
      </c>
      <c r="R63" s="15">
        <f t="shared" si="6"/>
        <v>3</v>
      </c>
      <c r="S63" s="15">
        <f t="shared" si="7"/>
        <v>0</v>
      </c>
      <c r="T63" s="15">
        <f t="shared" si="8"/>
        <v>0</v>
      </c>
      <c r="U63" s="15">
        <f t="shared" si="9"/>
        <v>0</v>
      </c>
      <c r="V63" s="16">
        <f t="shared" si="10"/>
        <v>3</v>
      </c>
      <c r="W63" s="15">
        <f t="shared" si="11"/>
        <v>10</v>
      </c>
      <c r="X63" s="17">
        <f t="shared" si="12"/>
        <v>0</v>
      </c>
      <c r="Y63" s="17">
        <f t="shared" si="13"/>
        <v>0</v>
      </c>
      <c r="Z63" s="16">
        <f t="shared" si="14"/>
        <v>3</v>
      </c>
      <c r="AA63" s="32" t="s">
        <v>32</v>
      </c>
      <c r="AB63" s="224" t="s">
        <v>30</v>
      </c>
      <c r="AC63" s="224" t="s">
        <v>30</v>
      </c>
      <c r="AD63" s="31" t="s">
        <v>29</v>
      </c>
      <c r="AE63" s="32" t="s">
        <v>32</v>
      </c>
      <c r="AF63" s="30" t="s">
        <v>31</v>
      </c>
      <c r="AG63" s="30" t="s">
        <v>31</v>
      </c>
      <c r="AH63" s="31" t="s">
        <v>29</v>
      </c>
      <c r="AI63" s="224" t="s">
        <v>30</v>
      </c>
      <c r="AJ63" s="31" t="s">
        <v>29</v>
      </c>
      <c r="AK63" s="224" t="s">
        <v>30</v>
      </c>
      <c r="AL63" s="32" t="s">
        <v>32</v>
      </c>
      <c r="AM63" s="30" t="s">
        <v>31</v>
      </c>
      <c r="AN63" s="30" t="s">
        <v>31</v>
      </c>
      <c r="AO63" s="32" t="s">
        <v>32</v>
      </c>
      <c r="AP63" s="32" t="s">
        <v>32</v>
      </c>
      <c r="AQ63" s="224" t="s">
        <v>30</v>
      </c>
      <c r="AR63" s="224" t="s">
        <v>30</v>
      </c>
      <c r="AS63" s="32" t="s">
        <v>32</v>
      </c>
      <c r="AT63" s="30" t="s">
        <v>31</v>
      </c>
      <c r="AU63" s="30" t="s">
        <v>31</v>
      </c>
      <c r="AV63" s="32" t="s">
        <v>32</v>
      </c>
      <c r="AW63" s="224" t="s">
        <v>30</v>
      </c>
      <c r="AX63" s="224" t="s">
        <v>30</v>
      </c>
      <c r="AY63" s="32" t="s">
        <v>32</v>
      </c>
      <c r="AZ63" s="32" t="s">
        <v>32</v>
      </c>
      <c r="BA63" s="30" t="s">
        <v>31</v>
      </c>
      <c r="BB63" s="30" t="s">
        <v>31</v>
      </c>
      <c r="BC63" s="32" t="s">
        <v>32</v>
      </c>
      <c r="BD63" s="224" t="s">
        <v>30</v>
      </c>
      <c r="BE63" s="224"/>
      <c r="BG63" s="20">
        <f t="shared" si="15"/>
        <v>0</v>
      </c>
      <c r="BH63" s="21"/>
      <c r="BJ63" s="22"/>
      <c r="BS63" s="11"/>
    </row>
    <row r="64" spans="1:71" x14ac:dyDescent="0.3">
      <c r="A64" s="103" t="s">
        <v>697</v>
      </c>
      <c r="B64" s="103"/>
      <c r="C64" s="104" t="s">
        <v>698</v>
      </c>
      <c r="D64" s="127"/>
      <c r="E64" s="104" t="s">
        <v>209</v>
      </c>
      <c r="F64" s="104" t="s">
        <v>334</v>
      </c>
      <c r="G64" s="104" t="s">
        <v>346</v>
      </c>
      <c r="H64" s="106" t="s">
        <v>317</v>
      </c>
      <c r="I64" s="106"/>
      <c r="J64" s="12"/>
      <c r="K64" s="13">
        <v>46148</v>
      </c>
      <c r="L64" s="14" t="s">
        <v>28</v>
      </c>
      <c r="M64" s="15">
        <f t="shared" si="1"/>
        <v>30</v>
      </c>
      <c r="N64" s="15">
        <f t="shared" si="2"/>
        <v>20</v>
      </c>
      <c r="O64" s="15">
        <f t="shared" si="3"/>
        <v>20</v>
      </c>
      <c r="P64" s="15">
        <f t="shared" si="4"/>
        <v>0</v>
      </c>
      <c r="Q64" s="15">
        <f t="shared" si="5"/>
        <v>9</v>
      </c>
      <c r="R64" s="15">
        <f t="shared" si="6"/>
        <v>0</v>
      </c>
      <c r="S64" s="15">
        <f t="shared" si="7"/>
        <v>0</v>
      </c>
      <c r="T64" s="15">
        <f t="shared" si="8"/>
        <v>0</v>
      </c>
      <c r="U64" s="15">
        <f t="shared" si="9"/>
        <v>1</v>
      </c>
      <c r="V64" s="16">
        <f t="shared" si="10"/>
        <v>1</v>
      </c>
      <c r="W64" s="15">
        <f t="shared" si="11"/>
        <v>2</v>
      </c>
      <c r="X64" s="17">
        <f t="shared" si="12"/>
        <v>0</v>
      </c>
      <c r="Y64" s="17">
        <f t="shared" si="13"/>
        <v>0</v>
      </c>
      <c r="Z64" s="16">
        <f t="shared" si="14"/>
        <v>1</v>
      </c>
      <c r="AA64" s="224" t="s">
        <v>30</v>
      </c>
      <c r="AB64" s="224" t="s">
        <v>30</v>
      </c>
      <c r="AC64" s="224" t="s">
        <v>30</v>
      </c>
      <c r="AD64" s="31" t="s">
        <v>116</v>
      </c>
      <c r="AE64" s="224" t="s">
        <v>30</v>
      </c>
      <c r="AF64" s="30" t="s">
        <v>31</v>
      </c>
      <c r="AG64" s="30" t="s">
        <v>31</v>
      </c>
      <c r="AH64" s="224" t="s">
        <v>30</v>
      </c>
      <c r="AI64" s="224" t="s">
        <v>30</v>
      </c>
      <c r="AJ64" s="224" t="s">
        <v>30</v>
      </c>
      <c r="AK64" s="224" t="s">
        <v>30</v>
      </c>
      <c r="AL64" s="32" t="s">
        <v>32</v>
      </c>
      <c r="AM64" s="30" t="s">
        <v>31</v>
      </c>
      <c r="AN64" s="30" t="s">
        <v>31</v>
      </c>
      <c r="AO64" s="224" t="s">
        <v>30</v>
      </c>
      <c r="AP64" s="224" t="s">
        <v>30</v>
      </c>
      <c r="AQ64" s="224" t="s">
        <v>30</v>
      </c>
      <c r="AR64" s="224" t="s">
        <v>30</v>
      </c>
      <c r="AS64" s="224" t="s">
        <v>30</v>
      </c>
      <c r="AT64" s="30" t="s">
        <v>31</v>
      </c>
      <c r="AU64" s="30" t="s">
        <v>31</v>
      </c>
      <c r="AV64" s="224" t="s">
        <v>30</v>
      </c>
      <c r="AW64" s="224" t="s">
        <v>30</v>
      </c>
      <c r="AX64" s="224" t="s">
        <v>30</v>
      </c>
      <c r="AY64" s="224" t="s">
        <v>30</v>
      </c>
      <c r="AZ64" s="30" t="s">
        <v>31</v>
      </c>
      <c r="BA64" s="30" t="s">
        <v>31</v>
      </c>
      <c r="BB64" s="30" t="s">
        <v>31</v>
      </c>
      <c r="BC64" s="32" t="s">
        <v>32</v>
      </c>
      <c r="BD64" s="224" t="s">
        <v>30</v>
      </c>
      <c r="BE64" s="224"/>
      <c r="BG64" s="20">
        <f t="shared" si="15"/>
        <v>0</v>
      </c>
      <c r="BH64" s="21"/>
      <c r="BJ64" s="22"/>
      <c r="BS64" s="11"/>
    </row>
    <row r="65" spans="1:71" x14ac:dyDescent="0.3">
      <c r="A65" s="120" t="s">
        <v>701</v>
      </c>
      <c r="B65" s="120"/>
      <c r="C65" s="121" t="s">
        <v>702</v>
      </c>
      <c r="D65" s="127"/>
      <c r="E65" s="104" t="s">
        <v>209</v>
      </c>
      <c r="F65" s="104" t="s">
        <v>334</v>
      </c>
      <c r="G65" s="104" t="s">
        <v>346</v>
      </c>
      <c r="H65" s="106" t="s">
        <v>317</v>
      </c>
      <c r="I65" s="106"/>
      <c r="J65" s="12"/>
      <c r="K65" s="13">
        <v>46154</v>
      </c>
      <c r="L65" s="14" t="s">
        <v>28</v>
      </c>
      <c r="M65" s="15">
        <f t="shared" si="1"/>
        <v>30</v>
      </c>
      <c r="N65" s="15">
        <f t="shared" si="2"/>
        <v>21</v>
      </c>
      <c r="O65" s="15">
        <f t="shared" si="3"/>
        <v>15</v>
      </c>
      <c r="P65" s="15">
        <f t="shared" si="4"/>
        <v>0</v>
      </c>
      <c r="Q65" s="15">
        <f t="shared" si="5"/>
        <v>9</v>
      </c>
      <c r="R65" s="15">
        <f t="shared" si="6"/>
        <v>6</v>
      </c>
      <c r="S65" s="15">
        <f t="shared" si="7"/>
        <v>0</v>
      </c>
      <c r="T65" s="15">
        <f t="shared" si="8"/>
        <v>0</v>
      </c>
      <c r="U65" s="15">
        <f t="shared" si="9"/>
        <v>0</v>
      </c>
      <c r="V65" s="16">
        <f t="shared" si="10"/>
        <v>6</v>
      </c>
      <c r="W65" s="15">
        <f t="shared" si="11"/>
        <v>1</v>
      </c>
      <c r="X65" s="17">
        <f t="shared" si="12"/>
        <v>0</v>
      </c>
      <c r="Y65" s="17">
        <f t="shared" si="13"/>
        <v>0</v>
      </c>
      <c r="Z65" s="16">
        <f t="shared" si="14"/>
        <v>6</v>
      </c>
      <c r="AA65" s="224" t="s">
        <v>30</v>
      </c>
      <c r="AB65" s="224" t="s">
        <v>30</v>
      </c>
      <c r="AC65" s="224" t="s">
        <v>30</v>
      </c>
      <c r="AD65" s="31" t="s">
        <v>29</v>
      </c>
      <c r="AE65" s="32" t="s">
        <v>32</v>
      </c>
      <c r="AF65" s="30" t="s">
        <v>31</v>
      </c>
      <c r="AG65" s="30" t="s">
        <v>31</v>
      </c>
      <c r="AH65" s="31" t="s">
        <v>29</v>
      </c>
      <c r="AI65" s="224" t="s">
        <v>30</v>
      </c>
      <c r="AJ65" s="31" t="s">
        <v>29</v>
      </c>
      <c r="AK65" s="224" t="s">
        <v>30</v>
      </c>
      <c r="AL65" s="224" t="s">
        <v>30</v>
      </c>
      <c r="AM65" s="30" t="s">
        <v>31</v>
      </c>
      <c r="AN65" s="30" t="s">
        <v>31</v>
      </c>
      <c r="AO65" s="224" t="s">
        <v>30</v>
      </c>
      <c r="AP65" s="31" t="s">
        <v>29</v>
      </c>
      <c r="AQ65" s="224" t="s">
        <v>30</v>
      </c>
      <c r="AR65" s="224" t="s">
        <v>30</v>
      </c>
      <c r="AS65" s="224" t="s">
        <v>30</v>
      </c>
      <c r="AT65" s="30" t="s">
        <v>31</v>
      </c>
      <c r="AU65" s="30" t="s">
        <v>31</v>
      </c>
      <c r="AV65" s="31" t="s">
        <v>29</v>
      </c>
      <c r="AW65" s="224" t="s">
        <v>30</v>
      </c>
      <c r="AX65" s="224" t="s">
        <v>30</v>
      </c>
      <c r="AY65" s="31" t="s">
        <v>29</v>
      </c>
      <c r="AZ65" s="30" t="s">
        <v>31</v>
      </c>
      <c r="BA65" s="30" t="s">
        <v>31</v>
      </c>
      <c r="BB65" s="30" t="s">
        <v>31</v>
      </c>
      <c r="BC65" s="224" t="s">
        <v>30</v>
      </c>
      <c r="BD65" s="224" t="s">
        <v>30</v>
      </c>
      <c r="BE65" s="224"/>
      <c r="BG65" s="20">
        <f t="shared" si="15"/>
        <v>0</v>
      </c>
      <c r="BH65" s="21"/>
      <c r="BJ65" s="22"/>
      <c r="BS65" s="11"/>
    </row>
    <row r="66" spans="1:71" x14ac:dyDescent="0.3">
      <c r="A66" s="103" t="s">
        <v>736</v>
      </c>
      <c r="B66" s="103"/>
      <c r="C66" s="104" t="s">
        <v>737</v>
      </c>
      <c r="D66" s="127"/>
      <c r="E66" s="104" t="s">
        <v>209</v>
      </c>
      <c r="F66" s="104" t="s">
        <v>334</v>
      </c>
      <c r="G66" s="104" t="s">
        <v>346</v>
      </c>
      <c r="H66" s="106" t="s">
        <v>317</v>
      </c>
      <c r="I66" s="106"/>
      <c r="J66" s="12"/>
      <c r="K66" s="13">
        <v>46188</v>
      </c>
      <c r="L66" s="14" t="s">
        <v>28</v>
      </c>
      <c r="M66" s="15">
        <f t="shared" si="1"/>
        <v>16</v>
      </c>
      <c r="N66" s="15">
        <f t="shared" si="2"/>
        <v>11</v>
      </c>
      <c r="O66" s="15">
        <f t="shared" si="3"/>
        <v>11</v>
      </c>
      <c r="P66" s="15">
        <f t="shared" si="4"/>
        <v>0</v>
      </c>
      <c r="Q66" s="15">
        <f t="shared" si="5"/>
        <v>5</v>
      </c>
      <c r="R66" s="15">
        <f t="shared" si="6"/>
        <v>0</v>
      </c>
      <c r="S66" s="15">
        <f t="shared" si="7"/>
        <v>0</v>
      </c>
      <c r="T66" s="15">
        <f t="shared" si="8"/>
        <v>0</v>
      </c>
      <c r="U66" s="15">
        <f t="shared" si="9"/>
        <v>0</v>
      </c>
      <c r="V66" s="16">
        <f t="shared" si="10"/>
        <v>0</v>
      </c>
      <c r="W66" s="15">
        <f t="shared" si="11"/>
        <v>0</v>
      </c>
      <c r="X66" s="17">
        <f t="shared" si="12"/>
        <v>0</v>
      </c>
      <c r="Y66" s="17">
        <f t="shared" si="13"/>
        <v>0</v>
      </c>
      <c r="Z66" s="16">
        <f t="shared" si="14"/>
        <v>0</v>
      </c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18" t="s">
        <v>30</v>
      </c>
      <c r="AP66" s="18" t="s">
        <v>30</v>
      </c>
      <c r="AQ66" s="18" t="s">
        <v>30</v>
      </c>
      <c r="AR66" s="18" t="s">
        <v>30</v>
      </c>
      <c r="AS66" s="18" t="s">
        <v>30</v>
      </c>
      <c r="AT66" s="30" t="s">
        <v>31</v>
      </c>
      <c r="AU66" s="30" t="s">
        <v>31</v>
      </c>
      <c r="AV66" s="18" t="s">
        <v>30</v>
      </c>
      <c r="AW66" s="18" t="s">
        <v>30</v>
      </c>
      <c r="AX66" s="18" t="s">
        <v>30</v>
      </c>
      <c r="AY66" s="18" t="s">
        <v>30</v>
      </c>
      <c r="AZ66" s="30" t="s">
        <v>31</v>
      </c>
      <c r="BA66" s="30" t="s">
        <v>31</v>
      </c>
      <c r="BB66" s="30" t="s">
        <v>31</v>
      </c>
      <c r="BC66" s="18" t="s">
        <v>30</v>
      </c>
      <c r="BD66" s="18" t="s">
        <v>30</v>
      </c>
      <c r="BE66" s="224"/>
      <c r="BG66" s="20">
        <f t="shared" si="15"/>
        <v>14</v>
      </c>
      <c r="BH66" s="21"/>
      <c r="BJ66" s="22"/>
      <c r="BS66" s="11"/>
    </row>
    <row r="67" spans="1:71" x14ac:dyDescent="0.3">
      <c r="A67" s="103" t="s">
        <v>357</v>
      </c>
      <c r="B67" s="103">
        <v>2391</v>
      </c>
      <c r="C67" s="104" t="s">
        <v>358</v>
      </c>
      <c r="D67" s="105"/>
      <c r="E67" s="104" t="s">
        <v>209</v>
      </c>
      <c r="F67" s="104" t="s">
        <v>225</v>
      </c>
      <c r="G67" s="104" t="s">
        <v>359</v>
      </c>
      <c r="H67" s="106" t="s">
        <v>317</v>
      </c>
      <c r="I67" s="106"/>
      <c r="J67" s="12" t="s">
        <v>232</v>
      </c>
      <c r="K67" s="13">
        <v>45644</v>
      </c>
      <c r="L67" s="14" t="s">
        <v>28</v>
      </c>
      <c r="M67" s="15">
        <f t="shared" si="1"/>
        <v>30</v>
      </c>
      <c r="N67" s="15">
        <f t="shared" si="2"/>
        <v>19</v>
      </c>
      <c r="O67" s="15">
        <f t="shared" si="3"/>
        <v>18</v>
      </c>
      <c r="P67" s="15">
        <f t="shared" si="4"/>
        <v>2</v>
      </c>
      <c r="Q67" s="15">
        <f t="shared" si="5"/>
        <v>9</v>
      </c>
      <c r="R67" s="15">
        <f t="shared" si="6"/>
        <v>1</v>
      </c>
      <c r="S67" s="15">
        <f t="shared" si="7"/>
        <v>1</v>
      </c>
      <c r="T67" s="15">
        <f t="shared" si="8"/>
        <v>0</v>
      </c>
      <c r="U67" s="15">
        <f t="shared" si="9"/>
        <v>2</v>
      </c>
      <c r="V67" s="16">
        <f t="shared" si="10"/>
        <v>0</v>
      </c>
      <c r="W67" s="15">
        <f t="shared" si="11"/>
        <v>1</v>
      </c>
      <c r="X67" s="17">
        <f t="shared" si="12"/>
        <v>0</v>
      </c>
      <c r="Y67" s="17">
        <f t="shared" si="13"/>
        <v>0</v>
      </c>
      <c r="Z67" s="16">
        <f t="shared" si="14"/>
        <v>3</v>
      </c>
      <c r="AA67" s="224" t="s">
        <v>30</v>
      </c>
      <c r="AB67" s="224" t="s">
        <v>30</v>
      </c>
      <c r="AC67" s="123" t="s">
        <v>127</v>
      </c>
      <c r="AD67" s="224" t="s">
        <v>30</v>
      </c>
      <c r="AE67" s="224" t="s">
        <v>30</v>
      </c>
      <c r="AF67" s="30" t="s">
        <v>31</v>
      </c>
      <c r="AG67" s="30" t="s">
        <v>31</v>
      </c>
      <c r="AH67" s="224" t="s">
        <v>30</v>
      </c>
      <c r="AI67" s="224" t="s">
        <v>30</v>
      </c>
      <c r="AJ67" s="224" t="s">
        <v>30</v>
      </c>
      <c r="AK67" s="224" t="s">
        <v>30</v>
      </c>
      <c r="AL67" s="224" t="s">
        <v>30</v>
      </c>
      <c r="AM67" s="30" t="s">
        <v>31</v>
      </c>
      <c r="AN67" s="30" t="s">
        <v>31</v>
      </c>
      <c r="AO67" s="224" t="s">
        <v>30</v>
      </c>
      <c r="AP67" s="224" t="s">
        <v>30</v>
      </c>
      <c r="AQ67" s="32" t="s">
        <v>32</v>
      </c>
      <c r="AR67" s="224" t="s">
        <v>30</v>
      </c>
      <c r="AS67" s="224" t="s">
        <v>30</v>
      </c>
      <c r="AT67" s="30" t="s">
        <v>31</v>
      </c>
      <c r="AU67" s="30" t="s">
        <v>31</v>
      </c>
      <c r="AV67" s="224" t="s">
        <v>30</v>
      </c>
      <c r="AW67" s="224" t="s">
        <v>30</v>
      </c>
      <c r="AX67" s="224" t="s">
        <v>30</v>
      </c>
      <c r="AY67" s="224" t="s">
        <v>30</v>
      </c>
      <c r="AZ67" s="30" t="s">
        <v>31</v>
      </c>
      <c r="BA67" s="30" t="s">
        <v>31</v>
      </c>
      <c r="BB67" s="30" t="s">
        <v>31</v>
      </c>
      <c r="BC67" s="30" t="s">
        <v>108</v>
      </c>
      <c r="BD67" s="30" t="s">
        <v>108</v>
      </c>
      <c r="BE67" s="224"/>
      <c r="BF67" s="227"/>
      <c r="BG67" s="20">
        <f t="shared" ref="BG67:BG126" si="16">COUNTBLANK(AA67:BD67)</f>
        <v>0</v>
      </c>
      <c r="BH67" s="21"/>
      <c r="BJ67" s="22"/>
      <c r="BS67" s="11"/>
    </row>
    <row r="68" spans="1:71" ht="15" customHeight="1" x14ac:dyDescent="0.3">
      <c r="A68" s="103" t="s">
        <v>360</v>
      </c>
      <c r="B68" s="103">
        <v>2388</v>
      </c>
      <c r="C68" s="104" t="s">
        <v>361</v>
      </c>
      <c r="D68" s="105"/>
      <c r="E68" s="104" t="s">
        <v>209</v>
      </c>
      <c r="F68" s="104" t="s">
        <v>187</v>
      </c>
      <c r="G68" s="104" t="s">
        <v>362</v>
      </c>
      <c r="H68" s="106" t="s">
        <v>317</v>
      </c>
      <c r="I68" s="106"/>
      <c r="J68" s="12" t="s">
        <v>363</v>
      </c>
      <c r="K68" s="13">
        <v>45609</v>
      </c>
      <c r="L68" s="14" t="s">
        <v>28</v>
      </c>
      <c r="M68" s="15">
        <f t="shared" si="1"/>
        <v>30</v>
      </c>
      <c r="N68" s="15">
        <f t="shared" si="2"/>
        <v>21</v>
      </c>
      <c r="O68" s="15">
        <f t="shared" si="3"/>
        <v>21</v>
      </c>
      <c r="P68" s="15">
        <f t="shared" si="4"/>
        <v>0</v>
      </c>
      <c r="Q68" s="15">
        <f t="shared" si="5"/>
        <v>8</v>
      </c>
      <c r="R68" s="15">
        <f t="shared" si="6"/>
        <v>0</v>
      </c>
      <c r="S68" s="15">
        <f t="shared" si="7"/>
        <v>1</v>
      </c>
      <c r="T68" s="15">
        <f t="shared" si="8"/>
        <v>0</v>
      </c>
      <c r="U68" s="15">
        <f t="shared" si="9"/>
        <v>1</v>
      </c>
      <c r="V68" s="16">
        <f t="shared" si="10"/>
        <v>0</v>
      </c>
      <c r="W68" s="15">
        <f t="shared" si="11"/>
        <v>0</v>
      </c>
      <c r="X68" s="17">
        <f t="shared" si="12"/>
        <v>0</v>
      </c>
      <c r="Y68" s="17">
        <f t="shared" si="13"/>
        <v>0</v>
      </c>
      <c r="Z68" s="16">
        <f t="shared" si="14"/>
        <v>1</v>
      </c>
      <c r="AA68" s="224" t="s">
        <v>30</v>
      </c>
      <c r="AB68" s="224" t="s">
        <v>30</v>
      </c>
      <c r="AC68" s="224" t="s">
        <v>30</v>
      </c>
      <c r="AD68" s="224" t="s">
        <v>30</v>
      </c>
      <c r="AE68" s="224" t="s">
        <v>30</v>
      </c>
      <c r="AF68" s="30" t="s">
        <v>31</v>
      </c>
      <c r="AG68" s="30" t="s">
        <v>31</v>
      </c>
      <c r="AH68" s="224" t="s">
        <v>30</v>
      </c>
      <c r="AI68" s="224" t="s">
        <v>30</v>
      </c>
      <c r="AJ68" s="224" t="s">
        <v>30</v>
      </c>
      <c r="AK68" s="224" t="s">
        <v>30</v>
      </c>
      <c r="AL68" s="123" t="s">
        <v>113</v>
      </c>
      <c r="AM68" s="30" t="s">
        <v>31</v>
      </c>
      <c r="AN68" s="30" t="s">
        <v>31</v>
      </c>
      <c r="AO68" s="224" t="s">
        <v>30</v>
      </c>
      <c r="AP68" s="224" t="s">
        <v>30</v>
      </c>
      <c r="AQ68" s="224" t="s">
        <v>30</v>
      </c>
      <c r="AR68" s="224" t="s">
        <v>30</v>
      </c>
      <c r="AS68" s="224" t="s">
        <v>30</v>
      </c>
      <c r="AT68" s="30" t="s">
        <v>31</v>
      </c>
      <c r="AU68" s="30" t="s">
        <v>31</v>
      </c>
      <c r="AV68" s="224" t="s">
        <v>30</v>
      </c>
      <c r="AW68" s="224" t="s">
        <v>30</v>
      </c>
      <c r="AX68" s="224" t="s">
        <v>30</v>
      </c>
      <c r="AY68" s="224" t="s">
        <v>30</v>
      </c>
      <c r="AZ68" s="224" t="s">
        <v>30</v>
      </c>
      <c r="BA68" s="30" t="s">
        <v>31</v>
      </c>
      <c r="BB68" s="30" t="s">
        <v>31</v>
      </c>
      <c r="BC68" s="224" t="s">
        <v>30</v>
      </c>
      <c r="BD68" s="224" t="s">
        <v>30</v>
      </c>
      <c r="BE68" s="224"/>
      <c r="BF68" s="227"/>
      <c r="BG68" s="20">
        <f t="shared" si="16"/>
        <v>0</v>
      </c>
      <c r="BH68" s="21"/>
      <c r="BJ68" s="22"/>
      <c r="BN68" s="11"/>
      <c r="BS68" s="11"/>
    </row>
    <row r="69" spans="1:71" ht="15" customHeight="1" x14ac:dyDescent="0.3">
      <c r="A69" s="103" t="s">
        <v>364</v>
      </c>
      <c r="B69" s="103"/>
      <c r="C69" s="104" t="s">
        <v>365</v>
      </c>
      <c r="D69" s="105"/>
      <c r="E69" s="104" t="s">
        <v>209</v>
      </c>
      <c r="F69" s="104" t="s">
        <v>334</v>
      </c>
      <c r="G69" s="104" t="s">
        <v>366</v>
      </c>
      <c r="H69" s="106" t="s">
        <v>317</v>
      </c>
      <c r="I69" s="106"/>
      <c r="J69" s="12"/>
      <c r="K69" s="13">
        <v>46057</v>
      </c>
      <c r="L69" s="14" t="s">
        <v>28</v>
      </c>
      <c r="M69" s="15">
        <f t="shared" si="1"/>
        <v>30</v>
      </c>
      <c r="N69" s="15">
        <f t="shared" si="2"/>
        <v>21</v>
      </c>
      <c r="O69" s="15">
        <f t="shared" si="3"/>
        <v>21</v>
      </c>
      <c r="P69" s="15">
        <f t="shared" si="4"/>
        <v>0</v>
      </c>
      <c r="Q69" s="15">
        <f t="shared" si="5"/>
        <v>9</v>
      </c>
      <c r="R69" s="15">
        <f t="shared" si="6"/>
        <v>0</v>
      </c>
      <c r="S69" s="15">
        <f t="shared" si="7"/>
        <v>0</v>
      </c>
      <c r="T69" s="15">
        <f t="shared" si="8"/>
        <v>0</v>
      </c>
      <c r="U69" s="15">
        <f t="shared" si="9"/>
        <v>0</v>
      </c>
      <c r="V69" s="16">
        <f t="shared" si="10"/>
        <v>0</v>
      </c>
      <c r="W69" s="15">
        <f t="shared" si="11"/>
        <v>6</v>
      </c>
      <c r="X69" s="17">
        <f t="shared" si="12"/>
        <v>0</v>
      </c>
      <c r="Y69" s="17">
        <f t="shared" si="13"/>
        <v>0</v>
      </c>
      <c r="Z69" s="16">
        <f t="shared" si="14"/>
        <v>0</v>
      </c>
      <c r="AA69" s="32" t="s">
        <v>32</v>
      </c>
      <c r="AB69" s="224" t="s">
        <v>30</v>
      </c>
      <c r="AC69" s="224" t="s">
        <v>30</v>
      </c>
      <c r="AD69" s="32" t="s">
        <v>32</v>
      </c>
      <c r="AE69" s="32" t="s">
        <v>32</v>
      </c>
      <c r="AF69" s="30" t="s">
        <v>31</v>
      </c>
      <c r="AG69" s="30" t="s">
        <v>31</v>
      </c>
      <c r="AH69" s="224" t="s">
        <v>30</v>
      </c>
      <c r="AI69" s="32" t="s">
        <v>32</v>
      </c>
      <c r="AJ69" s="224" t="s">
        <v>30</v>
      </c>
      <c r="AK69" s="224" t="s">
        <v>30</v>
      </c>
      <c r="AL69" s="32" t="s">
        <v>32</v>
      </c>
      <c r="AM69" s="30" t="s">
        <v>31</v>
      </c>
      <c r="AN69" s="30" t="s">
        <v>31</v>
      </c>
      <c r="AO69" s="224" t="s">
        <v>30</v>
      </c>
      <c r="AP69" s="224" t="s">
        <v>30</v>
      </c>
      <c r="AQ69" s="224" t="s">
        <v>30</v>
      </c>
      <c r="AR69" s="32" t="s">
        <v>32</v>
      </c>
      <c r="AS69" s="224" t="s">
        <v>30</v>
      </c>
      <c r="AT69" s="30" t="s">
        <v>31</v>
      </c>
      <c r="AU69" s="30" t="s">
        <v>31</v>
      </c>
      <c r="AV69" s="224" t="s">
        <v>30</v>
      </c>
      <c r="AW69" s="224" t="s">
        <v>30</v>
      </c>
      <c r="AX69" s="224" t="s">
        <v>30</v>
      </c>
      <c r="AY69" s="224" t="s">
        <v>30</v>
      </c>
      <c r="AZ69" s="30" t="s">
        <v>31</v>
      </c>
      <c r="BA69" s="30" t="s">
        <v>31</v>
      </c>
      <c r="BB69" s="30" t="s">
        <v>31</v>
      </c>
      <c r="BC69" s="224" t="s">
        <v>30</v>
      </c>
      <c r="BD69" s="224" t="s">
        <v>30</v>
      </c>
      <c r="BE69" s="224"/>
      <c r="BF69" s="227"/>
      <c r="BG69" s="20">
        <f t="shared" si="16"/>
        <v>0</v>
      </c>
      <c r="BH69" s="21"/>
      <c r="BJ69" s="22"/>
      <c r="BN69" s="11"/>
      <c r="BS69" s="11"/>
    </row>
    <row r="70" spans="1:71" ht="15" customHeight="1" x14ac:dyDescent="0.3">
      <c r="A70" s="103" t="s">
        <v>367</v>
      </c>
      <c r="B70" s="103">
        <v>2308</v>
      </c>
      <c r="C70" s="104" t="s">
        <v>368</v>
      </c>
      <c r="D70" s="104"/>
      <c r="E70" s="104" t="s">
        <v>230</v>
      </c>
      <c r="F70" s="104" t="s">
        <v>369</v>
      </c>
      <c r="G70" s="104" t="s">
        <v>370</v>
      </c>
      <c r="H70" s="106" t="s">
        <v>317</v>
      </c>
      <c r="I70" s="106" t="s">
        <v>371</v>
      </c>
      <c r="J70" s="12" t="s">
        <v>35</v>
      </c>
      <c r="K70" s="13">
        <v>44762</v>
      </c>
      <c r="L70" s="14" t="s">
        <v>28</v>
      </c>
      <c r="M70" s="15">
        <f t="shared" si="1"/>
        <v>30</v>
      </c>
      <c r="N70" s="15">
        <f t="shared" si="2"/>
        <v>22</v>
      </c>
      <c r="O70" s="15">
        <f t="shared" si="3"/>
        <v>21</v>
      </c>
      <c r="P70" s="15">
        <f t="shared" si="4"/>
        <v>0</v>
      </c>
      <c r="Q70" s="15">
        <f t="shared" si="5"/>
        <v>8</v>
      </c>
      <c r="R70" s="15">
        <f t="shared" si="6"/>
        <v>1</v>
      </c>
      <c r="S70" s="15">
        <f t="shared" si="7"/>
        <v>1</v>
      </c>
      <c r="T70" s="15">
        <f t="shared" si="8"/>
        <v>0</v>
      </c>
      <c r="U70" s="15">
        <f t="shared" si="9"/>
        <v>0</v>
      </c>
      <c r="V70" s="16">
        <f t="shared" si="10"/>
        <v>0</v>
      </c>
      <c r="W70" s="15">
        <f t="shared" si="11"/>
        <v>12</v>
      </c>
      <c r="X70" s="17">
        <f t="shared" si="12"/>
        <v>0</v>
      </c>
      <c r="Y70" s="17">
        <f t="shared" si="13"/>
        <v>0</v>
      </c>
      <c r="Z70" s="16">
        <f t="shared" si="14"/>
        <v>1</v>
      </c>
      <c r="AA70" s="237" t="s">
        <v>32</v>
      </c>
      <c r="AB70" s="237" t="s">
        <v>32</v>
      </c>
      <c r="AC70" s="237" t="s">
        <v>32</v>
      </c>
      <c r="AD70" s="238" t="s">
        <v>30</v>
      </c>
      <c r="AE70" s="237" t="s">
        <v>32</v>
      </c>
      <c r="AF70" s="239" t="s">
        <v>31</v>
      </c>
      <c r="AG70" s="239" t="s">
        <v>31</v>
      </c>
      <c r="AH70" s="238" t="s">
        <v>30</v>
      </c>
      <c r="AI70" s="238" t="s">
        <v>30</v>
      </c>
      <c r="AJ70" s="237" t="s">
        <v>32</v>
      </c>
      <c r="AK70" s="237" t="s">
        <v>32</v>
      </c>
      <c r="AL70" s="238" t="s">
        <v>30</v>
      </c>
      <c r="AM70" s="239" t="s">
        <v>31</v>
      </c>
      <c r="AN70" s="239" t="s">
        <v>31</v>
      </c>
      <c r="AO70" s="238" t="s">
        <v>30</v>
      </c>
      <c r="AP70" s="237" t="s">
        <v>32</v>
      </c>
      <c r="AQ70" s="238" t="s">
        <v>30</v>
      </c>
      <c r="AR70" s="237" t="s">
        <v>32</v>
      </c>
      <c r="AS70" s="237" t="s">
        <v>32</v>
      </c>
      <c r="AT70" s="239" t="s">
        <v>31</v>
      </c>
      <c r="AU70" s="239" t="s">
        <v>31</v>
      </c>
      <c r="AV70" s="237" t="s">
        <v>32</v>
      </c>
      <c r="AW70" s="237" t="s">
        <v>32</v>
      </c>
      <c r="AX70" s="240" t="s">
        <v>30</v>
      </c>
      <c r="AY70" s="237" t="s">
        <v>32</v>
      </c>
      <c r="AZ70" s="123" t="s">
        <v>127</v>
      </c>
      <c r="BA70" s="239" t="s">
        <v>31</v>
      </c>
      <c r="BB70" s="239" t="s">
        <v>31</v>
      </c>
      <c r="BC70" s="238" t="s">
        <v>30</v>
      </c>
      <c r="BD70" s="238" t="s">
        <v>30</v>
      </c>
      <c r="BE70" s="224"/>
      <c r="BF70" s="19"/>
      <c r="BG70" s="20">
        <f t="shared" si="16"/>
        <v>0</v>
      </c>
      <c r="BH70" s="21"/>
      <c r="BJ70" s="22"/>
      <c r="BN70" s="11"/>
      <c r="BS70" s="11"/>
    </row>
    <row r="71" spans="1:71" x14ac:dyDescent="0.3">
      <c r="A71" s="103" t="s">
        <v>372</v>
      </c>
      <c r="B71" s="103"/>
      <c r="C71" s="104" t="s">
        <v>373</v>
      </c>
      <c r="D71" s="104"/>
      <c r="E71" s="104" t="s">
        <v>230</v>
      </c>
      <c r="F71" s="104" t="s">
        <v>369</v>
      </c>
      <c r="G71" s="104" t="s">
        <v>678</v>
      </c>
      <c r="H71" s="106" t="s">
        <v>317</v>
      </c>
      <c r="I71" s="106" t="s">
        <v>374</v>
      </c>
      <c r="J71" s="12" t="s">
        <v>35</v>
      </c>
      <c r="K71" s="13">
        <v>45847</v>
      </c>
      <c r="L71" s="14" t="s">
        <v>28</v>
      </c>
      <c r="M71" s="15">
        <f t="shared" si="1"/>
        <v>30</v>
      </c>
      <c r="N71" s="15">
        <f t="shared" si="2"/>
        <v>16</v>
      </c>
      <c r="O71" s="15">
        <f t="shared" si="3"/>
        <v>13</v>
      </c>
      <c r="P71" s="15">
        <f t="shared" si="4"/>
        <v>7</v>
      </c>
      <c r="Q71" s="15">
        <f t="shared" si="5"/>
        <v>7</v>
      </c>
      <c r="R71" s="15">
        <f t="shared" si="6"/>
        <v>3</v>
      </c>
      <c r="S71" s="15">
        <f t="shared" si="7"/>
        <v>0</v>
      </c>
      <c r="T71" s="15">
        <f t="shared" si="8"/>
        <v>1</v>
      </c>
      <c r="U71" s="15">
        <f t="shared" si="9"/>
        <v>7</v>
      </c>
      <c r="V71" s="16">
        <f t="shared" si="10"/>
        <v>3</v>
      </c>
      <c r="W71" s="15">
        <f t="shared" si="11"/>
        <v>3</v>
      </c>
      <c r="X71" s="17">
        <f t="shared" si="12"/>
        <v>0</v>
      </c>
      <c r="Y71" s="17">
        <f t="shared" si="13"/>
        <v>0</v>
      </c>
      <c r="Z71" s="16">
        <f t="shared" si="14"/>
        <v>10</v>
      </c>
      <c r="AA71" s="31" t="s">
        <v>133</v>
      </c>
      <c r="AB71" s="224" t="s">
        <v>30</v>
      </c>
      <c r="AC71" s="32" t="s">
        <v>33</v>
      </c>
      <c r="AD71" s="32" t="s">
        <v>32</v>
      </c>
      <c r="AE71" s="224" t="s">
        <v>30</v>
      </c>
      <c r="AF71" s="30" t="s">
        <v>31</v>
      </c>
      <c r="AG71" s="30" t="s">
        <v>31</v>
      </c>
      <c r="AH71" s="30" t="s">
        <v>108</v>
      </c>
      <c r="AI71" s="30" t="s">
        <v>108</v>
      </c>
      <c r="AJ71" s="30" t="s">
        <v>108</v>
      </c>
      <c r="AK71" s="30" t="s">
        <v>108</v>
      </c>
      <c r="AL71" s="30" t="s">
        <v>108</v>
      </c>
      <c r="AM71" s="30" t="s">
        <v>31</v>
      </c>
      <c r="AN71" s="30" t="s">
        <v>31</v>
      </c>
      <c r="AO71" s="30" t="s">
        <v>108</v>
      </c>
      <c r="AP71" s="30" t="s">
        <v>108</v>
      </c>
      <c r="AQ71" s="31" t="s">
        <v>133</v>
      </c>
      <c r="AR71" s="224" t="s">
        <v>30</v>
      </c>
      <c r="AS71" s="224" t="s">
        <v>30</v>
      </c>
      <c r="AT71" s="30" t="s">
        <v>31</v>
      </c>
      <c r="AU71" s="30" t="s">
        <v>31</v>
      </c>
      <c r="AV71" s="224" t="s">
        <v>30</v>
      </c>
      <c r="AW71" s="224" t="s">
        <v>30</v>
      </c>
      <c r="AX71" s="32" t="s">
        <v>32</v>
      </c>
      <c r="AY71" s="32" t="s">
        <v>32</v>
      </c>
      <c r="AZ71" s="31" t="s">
        <v>29</v>
      </c>
      <c r="BA71" s="224" t="s">
        <v>30</v>
      </c>
      <c r="BB71" s="30" t="s">
        <v>31</v>
      </c>
      <c r="BC71" s="224" t="s">
        <v>30</v>
      </c>
      <c r="BD71" s="224" t="s">
        <v>30</v>
      </c>
      <c r="BE71" s="224"/>
      <c r="BF71" s="124"/>
      <c r="BG71" s="20">
        <f t="shared" si="16"/>
        <v>0</v>
      </c>
      <c r="BH71" s="21"/>
      <c r="BJ71" s="22"/>
      <c r="BN71" s="11"/>
      <c r="BS71" s="11"/>
    </row>
    <row r="72" spans="1:71" x14ac:dyDescent="0.3">
      <c r="A72" s="103" t="s">
        <v>375</v>
      </c>
      <c r="B72" s="103"/>
      <c r="C72" s="104" t="s">
        <v>376</v>
      </c>
      <c r="D72" s="104"/>
      <c r="E72" s="104" t="s">
        <v>230</v>
      </c>
      <c r="F72" s="104" t="s">
        <v>369</v>
      </c>
      <c r="G72" s="104" t="s">
        <v>678</v>
      </c>
      <c r="H72" s="106" t="s">
        <v>317</v>
      </c>
      <c r="I72" s="106" t="s">
        <v>377</v>
      </c>
      <c r="J72" s="12" t="s">
        <v>35</v>
      </c>
      <c r="K72" s="13">
        <v>45852</v>
      </c>
      <c r="L72" s="14" t="s">
        <v>28</v>
      </c>
      <c r="M72" s="15">
        <f t="shared" si="1"/>
        <v>30</v>
      </c>
      <c r="N72" s="15">
        <f t="shared" si="2"/>
        <v>23</v>
      </c>
      <c r="O72" s="15">
        <f t="shared" si="3"/>
        <v>18</v>
      </c>
      <c r="P72" s="15">
        <f t="shared" si="4"/>
        <v>0</v>
      </c>
      <c r="Q72" s="15">
        <f t="shared" si="5"/>
        <v>7</v>
      </c>
      <c r="R72" s="15">
        <f t="shared" si="6"/>
        <v>4</v>
      </c>
      <c r="S72" s="15">
        <f t="shared" si="7"/>
        <v>3</v>
      </c>
      <c r="T72" s="15">
        <f t="shared" si="8"/>
        <v>0</v>
      </c>
      <c r="U72" s="15">
        <f t="shared" si="9"/>
        <v>0</v>
      </c>
      <c r="V72" s="16">
        <f t="shared" si="10"/>
        <v>2</v>
      </c>
      <c r="W72" s="15">
        <f t="shared" si="11"/>
        <v>2</v>
      </c>
      <c r="X72" s="17">
        <f t="shared" si="12"/>
        <v>0</v>
      </c>
      <c r="Y72" s="17">
        <f t="shared" si="13"/>
        <v>0</v>
      </c>
      <c r="Z72" s="16">
        <f t="shared" si="14"/>
        <v>5</v>
      </c>
      <c r="AA72" s="224" t="s">
        <v>30</v>
      </c>
      <c r="AB72" s="224" t="s">
        <v>30</v>
      </c>
      <c r="AC72" s="224" t="s">
        <v>30</v>
      </c>
      <c r="AD72" s="224" t="s">
        <v>30</v>
      </c>
      <c r="AE72" s="224" t="s">
        <v>30</v>
      </c>
      <c r="AF72" s="30" t="s">
        <v>31</v>
      </c>
      <c r="AG72" s="30" t="s">
        <v>31</v>
      </c>
      <c r="AH72" s="224" t="s">
        <v>30</v>
      </c>
      <c r="AI72" s="224" t="s">
        <v>30</v>
      </c>
      <c r="AJ72" s="224" t="s">
        <v>30</v>
      </c>
      <c r="AK72" s="31" t="s">
        <v>133</v>
      </c>
      <c r="AL72" s="224" t="s">
        <v>30</v>
      </c>
      <c r="AM72" s="30" t="s">
        <v>31</v>
      </c>
      <c r="AN72" s="30" t="s">
        <v>31</v>
      </c>
      <c r="AO72" s="224" t="s">
        <v>30</v>
      </c>
      <c r="AP72" s="224" t="s">
        <v>30</v>
      </c>
      <c r="AQ72" s="32" t="s">
        <v>32</v>
      </c>
      <c r="AR72" s="224" t="s">
        <v>30</v>
      </c>
      <c r="AS72" s="224" t="s">
        <v>30</v>
      </c>
      <c r="AT72" s="30" t="s">
        <v>31</v>
      </c>
      <c r="AU72" s="30" t="s">
        <v>31</v>
      </c>
      <c r="AV72" s="32" t="s">
        <v>32</v>
      </c>
      <c r="AW72" s="223" t="s">
        <v>34</v>
      </c>
      <c r="AX72" s="223" t="s">
        <v>34</v>
      </c>
      <c r="AY72" s="123" t="s">
        <v>127</v>
      </c>
      <c r="AZ72" s="123" t="s">
        <v>127</v>
      </c>
      <c r="BA72" s="123" t="s">
        <v>127</v>
      </c>
      <c r="BB72" s="30" t="s">
        <v>31</v>
      </c>
      <c r="BC72" s="224" t="s">
        <v>30</v>
      </c>
      <c r="BD72" s="224" t="s">
        <v>30</v>
      </c>
      <c r="BE72" s="224"/>
      <c r="BF72" s="227"/>
      <c r="BG72" s="20">
        <f t="shared" si="16"/>
        <v>0</v>
      </c>
      <c r="BH72" s="21"/>
      <c r="BJ72" s="22"/>
      <c r="BN72" s="11"/>
      <c r="BS72" s="11"/>
    </row>
    <row r="73" spans="1:71" ht="13.8" customHeight="1" x14ac:dyDescent="0.3">
      <c r="A73" s="103" t="s">
        <v>378</v>
      </c>
      <c r="B73" s="103"/>
      <c r="C73" s="104" t="s">
        <v>379</v>
      </c>
      <c r="D73" s="104"/>
      <c r="E73" s="104" t="s">
        <v>230</v>
      </c>
      <c r="F73" s="104" t="s">
        <v>369</v>
      </c>
      <c r="G73" s="104" t="s">
        <v>678</v>
      </c>
      <c r="H73" s="106" t="s">
        <v>317</v>
      </c>
      <c r="I73" s="106" t="s">
        <v>380</v>
      </c>
      <c r="J73" s="12" t="s">
        <v>35</v>
      </c>
      <c r="K73" s="13">
        <v>45859</v>
      </c>
      <c r="L73" s="14" t="s">
        <v>28</v>
      </c>
      <c r="M73" s="15">
        <f t="shared" si="1"/>
        <v>30</v>
      </c>
      <c r="N73" s="15">
        <f t="shared" si="2"/>
        <v>23</v>
      </c>
      <c r="O73" s="15">
        <f t="shared" si="3"/>
        <v>21</v>
      </c>
      <c r="P73" s="15">
        <f t="shared" si="4"/>
        <v>0</v>
      </c>
      <c r="Q73" s="15">
        <f t="shared" si="5"/>
        <v>7</v>
      </c>
      <c r="R73" s="15">
        <f t="shared" si="6"/>
        <v>2</v>
      </c>
      <c r="S73" s="15">
        <f t="shared" si="7"/>
        <v>2</v>
      </c>
      <c r="T73" s="15">
        <f t="shared" si="8"/>
        <v>0</v>
      </c>
      <c r="U73" s="15">
        <f t="shared" si="9"/>
        <v>0</v>
      </c>
      <c r="V73" s="16">
        <f t="shared" si="10"/>
        <v>0</v>
      </c>
      <c r="W73" s="15">
        <f t="shared" si="11"/>
        <v>0</v>
      </c>
      <c r="X73" s="17">
        <f t="shared" si="12"/>
        <v>0</v>
      </c>
      <c r="Y73" s="17">
        <f t="shared" si="13"/>
        <v>0</v>
      </c>
      <c r="Z73" s="16">
        <f t="shared" si="14"/>
        <v>2</v>
      </c>
      <c r="AA73" s="224" t="s">
        <v>30</v>
      </c>
      <c r="AB73" s="224" t="s">
        <v>30</v>
      </c>
      <c r="AC73" s="224" t="s">
        <v>30</v>
      </c>
      <c r="AD73" s="224" t="s">
        <v>30</v>
      </c>
      <c r="AE73" s="224" t="s">
        <v>30</v>
      </c>
      <c r="AF73" s="30" t="s">
        <v>31</v>
      </c>
      <c r="AG73" s="30" t="s">
        <v>31</v>
      </c>
      <c r="AH73" s="224" t="s">
        <v>30</v>
      </c>
      <c r="AI73" s="224" t="s">
        <v>30</v>
      </c>
      <c r="AJ73" s="224" t="s">
        <v>30</v>
      </c>
      <c r="AK73" s="224" t="s">
        <v>30</v>
      </c>
      <c r="AL73" s="224" t="s">
        <v>30</v>
      </c>
      <c r="AM73" s="30" t="s">
        <v>31</v>
      </c>
      <c r="AN73" s="30" t="s">
        <v>31</v>
      </c>
      <c r="AO73" s="224" t="s">
        <v>30</v>
      </c>
      <c r="AP73" s="224" t="s">
        <v>30</v>
      </c>
      <c r="AQ73" s="224" t="s">
        <v>30</v>
      </c>
      <c r="AR73" s="224" t="s">
        <v>30</v>
      </c>
      <c r="AS73" s="224" t="s">
        <v>30</v>
      </c>
      <c r="AT73" s="30" t="s">
        <v>31</v>
      </c>
      <c r="AU73" s="30" t="s">
        <v>31</v>
      </c>
      <c r="AV73" s="123" t="s">
        <v>127</v>
      </c>
      <c r="AW73" s="224" t="s">
        <v>30</v>
      </c>
      <c r="AX73" s="224" t="s">
        <v>30</v>
      </c>
      <c r="AY73" s="224" t="s">
        <v>30</v>
      </c>
      <c r="AZ73" s="224" t="s">
        <v>30</v>
      </c>
      <c r="BA73" s="224" t="s">
        <v>30</v>
      </c>
      <c r="BB73" s="30" t="s">
        <v>31</v>
      </c>
      <c r="BC73" s="123" t="s">
        <v>127</v>
      </c>
      <c r="BD73" s="224" t="s">
        <v>30</v>
      </c>
      <c r="BE73" s="224"/>
      <c r="BF73" s="227"/>
      <c r="BG73" s="20">
        <f t="shared" si="16"/>
        <v>0</v>
      </c>
      <c r="BH73" s="21"/>
      <c r="BJ73" s="22"/>
      <c r="BN73" s="11"/>
      <c r="BS73" s="11"/>
    </row>
    <row r="74" spans="1:71" ht="13.8" customHeight="1" x14ac:dyDescent="0.3">
      <c r="A74" s="103" t="s">
        <v>381</v>
      </c>
      <c r="B74" s="103"/>
      <c r="C74" s="104" t="s">
        <v>382</v>
      </c>
      <c r="D74" s="104"/>
      <c r="E74" s="104" t="s">
        <v>230</v>
      </c>
      <c r="F74" s="104" t="s">
        <v>369</v>
      </c>
      <c r="G74" s="104" t="s">
        <v>370</v>
      </c>
      <c r="H74" s="106" t="s">
        <v>317</v>
      </c>
      <c r="I74" s="106" t="s">
        <v>383</v>
      </c>
      <c r="J74" s="12" t="s">
        <v>35</v>
      </c>
      <c r="K74" s="13">
        <v>45923</v>
      </c>
      <c r="L74" s="14" t="s">
        <v>28</v>
      </c>
      <c r="M74" s="15">
        <f t="shared" si="1"/>
        <v>30</v>
      </c>
      <c r="N74" s="15">
        <f t="shared" si="2"/>
        <v>22</v>
      </c>
      <c r="O74" s="15">
        <f t="shared" si="3"/>
        <v>22</v>
      </c>
      <c r="P74" s="15">
        <f t="shared" si="4"/>
        <v>0</v>
      </c>
      <c r="Q74" s="15">
        <f t="shared" si="5"/>
        <v>8</v>
      </c>
      <c r="R74" s="15">
        <f t="shared" si="6"/>
        <v>0</v>
      </c>
      <c r="S74" s="15">
        <f t="shared" si="7"/>
        <v>0</v>
      </c>
      <c r="T74" s="15">
        <f t="shared" si="8"/>
        <v>0</v>
      </c>
      <c r="U74" s="15">
        <f t="shared" si="9"/>
        <v>0</v>
      </c>
      <c r="V74" s="16">
        <f t="shared" si="10"/>
        <v>0</v>
      </c>
      <c r="W74" s="15">
        <f t="shared" si="11"/>
        <v>13</v>
      </c>
      <c r="X74" s="17">
        <f t="shared" si="12"/>
        <v>0</v>
      </c>
      <c r="Y74" s="17">
        <f t="shared" si="13"/>
        <v>0</v>
      </c>
      <c r="Z74" s="16">
        <f t="shared" si="14"/>
        <v>0</v>
      </c>
      <c r="AA74" s="238" t="s">
        <v>30</v>
      </c>
      <c r="AB74" s="238" t="s">
        <v>30</v>
      </c>
      <c r="AC74" s="237" t="s">
        <v>32</v>
      </c>
      <c r="AD74" s="238" t="s">
        <v>30</v>
      </c>
      <c r="AE74" s="237" t="s">
        <v>32</v>
      </c>
      <c r="AF74" s="239" t="s">
        <v>31</v>
      </c>
      <c r="AG74" s="239" t="s">
        <v>31</v>
      </c>
      <c r="AH74" s="237" t="s">
        <v>32</v>
      </c>
      <c r="AI74" s="238" t="s">
        <v>30</v>
      </c>
      <c r="AJ74" s="238" t="s">
        <v>30</v>
      </c>
      <c r="AK74" s="237" t="s">
        <v>32</v>
      </c>
      <c r="AL74" s="237" t="s">
        <v>32</v>
      </c>
      <c r="AM74" s="239" t="s">
        <v>31</v>
      </c>
      <c r="AN74" s="239" t="s">
        <v>31</v>
      </c>
      <c r="AO74" s="238" t="s">
        <v>30</v>
      </c>
      <c r="AP74" s="237" t="s">
        <v>32</v>
      </c>
      <c r="AQ74" s="237" t="s">
        <v>32</v>
      </c>
      <c r="AR74" s="237" t="s">
        <v>32</v>
      </c>
      <c r="AS74" s="237" t="s">
        <v>32</v>
      </c>
      <c r="AT74" s="239" t="s">
        <v>31</v>
      </c>
      <c r="AU74" s="239" t="s">
        <v>31</v>
      </c>
      <c r="AV74" s="237" t="s">
        <v>32</v>
      </c>
      <c r="AW74" s="237" t="s">
        <v>32</v>
      </c>
      <c r="AX74" s="240" t="s">
        <v>30</v>
      </c>
      <c r="AY74" s="237" t="s">
        <v>32</v>
      </c>
      <c r="AZ74" s="237" t="s">
        <v>32</v>
      </c>
      <c r="BA74" s="239" t="s">
        <v>31</v>
      </c>
      <c r="BB74" s="239" t="s">
        <v>31</v>
      </c>
      <c r="BC74" s="238" t="s">
        <v>30</v>
      </c>
      <c r="BD74" s="240" t="s">
        <v>30</v>
      </c>
      <c r="BE74" s="224"/>
      <c r="BF74" s="19"/>
      <c r="BG74" s="20">
        <f t="shared" si="16"/>
        <v>0</v>
      </c>
      <c r="BH74" s="21"/>
      <c r="BJ74" s="22"/>
      <c r="BN74" s="11"/>
      <c r="BS74" s="11"/>
    </row>
    <row r="75" spans="1:71" ht="13.8" customHeight="1" x14ac:dyDescent="0.3">
      <c r="A75" s="103" t="s">
        <v>384</v>
      </c>
      <c r="B75" s="103"/>
      <c r="C75" s="104" t="s">
        <v>385</v>
      </c>
      <c r="D75" s="104"/>
      <c r="E75" s="104" t="s">
        <v>230</v>
      </c>
      <c r="F75" s="104" t="s">
        <v>369</v>
      </c>
      <c r="G75" s="104" t="s">
        <v>231</v>
      </c>
      <c r="H75" s="106" t="s">
        <v>317</v>
      </c>
      <c r="I75" s="106" t="s">
        <v>386</v>
      </c>
      <c r="J75" s="12" t="s">
        <v>35</v>
      </c>
      <c r="K75" s="13">
        <v>45946</v>
      </c>
      <c r="L75" s="14" t="s">
        <v>28</v>
      </c>
      <c r="M75" s="15">
        <f t="shared" si="1"/>
        <v>30</v>
      </c>
      <c r="N75" s="15">
        <f t="shared" si="2"/>
        <v>23</v>
      </c>
      <c r="O75" s="15">
        <f t="shared" si="3"/>
        <v>17</v>
      </c>
      <c r="P75" s="15">
        <f t="shared" si="4"/>
        <v>0</v>
      </c>
      <c r="Q75" s="15">
        <f t="shared" si="5"/>
        <v>7</v>
      </c>
      <c r="R75" s="15">
        <f t="shared" si="6"/>
        <v>5</v>
      </c>
      <c r="S75" s="15">
        <f t="shared" si="7"/>
        <v>0</v>
      </c>
      <c r="T75" s="15">
        <f t="shared" si="8"/>
        <v>0</v>
      </c>
      <c r="U75" s="15">
        <f t="shared" si="9"/>
        <v>0</v>
      </c>
      <c r="V75" s="16">
        <f t="shared" si="10"/>
        <v>6</v>
      </c>
      <c r="W75" s="15">
        <f t="shared" si="11"/>
        <v>3</v>
      </c>
      <c r="X75" s="17">
        <f t="shared" si="12"/>
        <v>0</v>
      </c>
      <c r="Y75" s="17">
        <f t="shared" si="13"/>
        <v>0</v>
      </c>
      <c r="Z75" s="16">
        <f t="shared" si="14"/>
        <v>6</v>
      </c>
      <c r="AA75" s="224" t="s">
        <v>30</v>
      </c>
      <c r="AB75" s="224" t="s">
        <v>30</v>
      </c>
      <c r="AC75" s="31" t="s">
        <v>133</v>
      </c>
      <c r="AD75" s="224" t="s">
        <v>30</v>
      </c>
      <c r="AE75" s="224" t="s">
        <v>30</v>
      </c>
      <c r="AF75" s="30" t="s">
        <v>31</v>
      </c>
      <c r="AG75" s="30" t="s">
        <v>31</v>
      </c>
      <c r="AH75" s="224" t="s">
        <v>30</v>
      </c>
      <c r="AI75" s="224" t="s">
        <v>30</v>
      </c>
      <c r="AJ75" s="224" t="s">
        <v>30</v>
      </c>
      <c r="AK75" s="224" t="s">
        <v>30</v>
      </c>
      <c r="AL75" s="224" t="s">
        <v>30</v>
      </c>
      <c r="AM75" s="30" t="s">
        <v>31</v>
      </c>
      <c r="AN75" s="30" t="s">
        <v>31</v>
      </c>
      <c r="AO75" s="31" t="s">
        <v>29</v>
      </c>
      <c r="AP75" s="31" t="s">
        <v>29</v>
      </c>
      <c r="AQ75" s="31" t="s">
        <v>29</v>
      </c>
      <c r="AR75" s="31" t="s">
        <v>29</v>
      </c>
      <c r="AS75" s="224" t="s">
        <v>30</v>
      </c>
      <c r="AT75" s="30" t="s">
        <v>31</v>
      </c>
      <c r="AU75" s="30" t="s">
        <v>31</v>
      </c>
      <c r="AV75" s="224" t="s">
        <v>30</v>
      </c>
      <c r="AW75" s="224" t="s">
        <v>30</v>
      </c>
      <c r="AX75" s="32" t="s">
        <v>32</v>
      </c>
      <c r="AY75" s="32" t="s">
        <v>32</v>
      </c>
      <c r="AZ75" s="224" t="s">
        <v>30</v>
      </c>
      <c r="BA75" s="32" t="s">
        <v>32</v>
      </c>
      <c r="BB75" s="30" t="s">
        <v>31</v>
      </c>
      <c r="BC75" s="223" t="s">
        <v>34</v>
      </c>
      <c r="BD75" s="223" t="s">
        <v>34</v>
      </c>
      <c r="BE75" s="224"/>
      <c r="BF75" s="124"/>
      <c r="BG75" s="20">
        <f t="shared" si="16"/>
        <v>0</v>
      </c>
      <c r="BH75" s="21"/>
      <c r="BJ75" s="22"/>
      <c r="BN75" s="11"/>
      <c r="BS75" s="11"/>
    </row>
    <row r="76" spans="1:71" ht="13.8" customHeight="1" x14ac:dyDescent="0.3">
      <c r="A76" s="103" t="s">
        <v>387</v>
      </c>
      <c r="B76" s="103"/>
      <c r="C76" s="104" t="s">
        <v>388</v>
      </c>
      <c r="D76" s="104"/>
      <c r="E76" s="104" t="s">
        <v>230</v>
      </c>
      <c r="F76" s="104" t="s">
        <v>369</v>
      </c>
      <c r="G76" s="104" t="s">
        <v>370</v>
      </c>
      <c r="H76" s="106" t="s">
        <v>317</v>
      </c>
      <c r="I76" s="106" t="s">
        <v>389</v>
      </c>
      <c r="J76" s="12" t="s">
        <v>35</v>
      </c>
      <c r="K76" s="13">
        <v>45957</v>
      </c>
      <c r="L76" s="14" t="s">
        <v>28</v>
      </c>
      <c r="M76" s="15">
        <f t="shared" ref="M76:M126" si="17">N76+Q76+U76</f>
        <v>30</v>
      </c>
      <c r="N76" s="15">
        <f t="shared" ref="N76:N126" si="18">O76+R76+(COUNTIF(AA76:BE76,"P/2")/2)+(COUNTIF(AA76:BE76,"TR-P/2")/2)</f>
        <v>21</v>
      </c>
      <c r="O76" s="15">
        <f t="shared" ref="O76:O126" si="19">COUNTIF(AA76:BE76,"P")+COUNTIF(AA76:BE76,"RP")+COUNTIF(AA76:BE76,"UT-RP")+COUNTIF(AA76:BE76,"AT-RP")+COUNTIF(AA76:BE76,"AT")+COUNTIF(AA76:BE76,"UT")+COUNTIF(AA76:BE76,"MU")+COUNTIF(AA76:BE76,"AT-MU")+COUNTIF(AA76:BE76,"UT-MU")+COUNTIF(AA76:BE76,"EL")+COUNTIF(AA76:BE76,"UT-EL")+COUNTIF(AA76:BE76,"AT-EL")+COUNTIF(AA76:BE76,"EL-MU")+COUNTIF(AA76:BE76,"TR")+COUNTIF(AA76:BE76,"TR-MU")+COUNTIF(AA76:BE76,"TR-EL")+COUNTIF(AA76:BE76,"TR-AT")+COUNTIF(AA76:BE76,"TR-UT")+COUNTIF(AA76:BE76,"TR-P")+(COUNTIF(AA76:BE76,"P/2")/2)</f>
        <v>21</v>
      </c>
      <c r="P76" s="15">
        <f t="shared" ref="P76:P126" si="20">COUNTIF(AA76:BE76,"Leave")</f>
        <v>0</v>
      </c>
      <c r="Q76" s="15">
        <f t="shared" ref="Q76:Q126" si="21">COUNTIF(AA76:BE76,"Off")+COUNTIF(AA76:BE76,"TR-Off")</f>
        <v>8</v>
      </c>
      <c r="R76" s="15">
        <f t="shared" ref="R76:R126" si="22">COUNTIF(AA76:BE76,"NCNS")+COUNTIF(AA76:BE76,"A")+COUNTIF(AA76:BE76,"U")+COUNTIF(AA76:BE76,"SL")+COUNTIF(AA76:BE76,"UC")+COUNTIF(AA76:BE76,"TR-UC")+COUNTIF(AA76:BE76,"TR-U")+COUNTIF(AA76:BE76,"TR-NCNS")</f>
        <v>0</v>
      </c>
      <c r="S76" s="15">
        <f t="shared" ref="S76:S126" si="23">(COUNTIF(AA76:BE76,"A")+(COUNTIF(AA76:BE76,"CL")+(COUNTIF(AA76:BE76,"SL"))))</f>
        <v>1</v>
      </c>
      <c r="T76" s="15">
        <f t="shared" ref="T76:T126" si="24">COUNTIF(AA76:BE76,"EL")+COUNTIF(AA76:BE76,"AT-EL")+COUNTIF(AA76:BE76,"UT-EL")+COUNTIF(AA76:BE76,"EL-MU")++COUNTIF(AA76:BE76,"TR-EL")</f>
        <v>0</v>
      </c>
      <c r="U76" s="15">
        <f t="shared" ref="U76:U126" si="25">(COUNTIF(AA76:BE76,"Leave")+(COUNTIF(AA76:BE76,"CL")+(COUNTIF(AA76:BE76,"AU")))+(COUNTIF(AA76:BE76,"TR-AU"))+(COUNTIF(AA76:BE76,"ML")))</f>
        <v>1</v>
      </c>
      <c r="V76" s="16">
        <f t="shared" ref="V76:V126" si="26">COUNTIF(AA76:BE76,"AU")+COUNTIF(AA76:BE76,"U")+COUNTIF(AA76:BE76,"UC")+COUNTIF(AA76:BE76,"NCNS")+COUNTIF(AA76:BE76,"TR-AU")+COUNTIF(AA76:BE76,"TR-U")+COUNTIF(AA76:BE76,"TR-UC")+COUNTIF(AA76:BE76,"TR-NCNS")+(COUNTIF(AA76:BE76,"P/2")/2)+(COUNTIF(AA76:BE76,"TR-P/2")/2)</f>
        <v>0</v>
      </c>
      <c r="W76" s="15">
        <f t="shared" ref="W76:W126" si="27">COUNTIF(AA76:BE76,"AT-RP")+COUNTIF(AA76:BE76,"AT")+COUNTIF(AA76:BE76,"AT-MU")+COUNTIF(AA76:BE76,"AT-EL")+COUNTIF(AA76:BE76,"TR-AT")+COUNTIF(AA76:BE76,"UT-RP")+COUNTIF(AA76:BE76,"UT")+COUNTIF(AA76:BE76,"UT-MU")+COUNTIF(AA76:BE76,"UT-EL")+COUNTIF(AA76:BE76,"TR-UT")</f>
        <v>8</v>
      </c>
      <c r="X76" s="17">
        <f t="shared" ref="X76:X126" si="28">COUNTIF(AA76:BE76,"MU")+COUNTIF(AA76:BE76,"UT-MU")+COUNTIF(AA76:BE76,"EL-MU")+COUNTIF(AA76:BE76,"TR-MU")</f>
        <v>0</v>
      </c>
      <c r="Y76" s="17">
        <f t="shared" ref="Y76:Y126" si="29">COUNTIF(AA76:BE76,"ML")</f>
        <v>0</v>
      </c>
      <c r="Z76" s="16">
        <f t="shared" ref="Z76:Z126" si="30">V76+S76+P76+Y76</f>
        <v>1</v>
      </c>
      <c r="AA76" s="238" t="s">
        <v>30</v>
      </c>
      <c r="AB76" s="238" t="s">
        <v>30</v>
      </c>
      <c r="AC76" s="238" t="s">
        <v>30</v>
      </c>
      <c r="AD76" s="238" t="s">
        <v>30</v>
      </c>
      <c r="AE76" s="238" t="s">
        <v>30</v>
      </c>
      <c r="AF76" s="239" t="s">
        <v>31</v>
      </c>
      <c r="AG76" s="239" t="s">
        <v>31</v>
      </c>
      <c r="AH76" s="237" t="s">
        <v>32</v>
      </c>
      <c r="AI76" s="238" t="s">
        <v>30</v>
      </c>
      <c r="AJ76" s="238" t="s">
        <v>30</v>
      </c>
      <c r="AK76" s="237" t="s">
        <v>32</v>
      </c>
      <c r="AL76" s="237" t="s">
        <v>32</v>
      </c>
      <c r="AM76" s="239" t="s">
        <v>31</v>
      </c>
      <c r="AN76" s="239" t="s">
        <v>31</v>
      </c>
      <c r="AO76" s="238" t="s">
        <v>30</v>
      </c>
      <c r="AP76" s="238" t="s">
        <v>30</v>
      </c>
      <c r="AQ76" s="237" t="s">
        <v>32</v>
      </c>
      <c r="AR76" s="238" t="s">
        <v>30</v>
      </c>
      <c r="AS76" s="237" t="s">
        <v>32</v>
      </c>
      <c r="AT76" s="239" t="s">
        <v>31</v>
      </c>
      <c r="AU76" s="239" t="s">
        <v>31</v>
      </c>
      <c r="AV76" s="238" t="s">
        <v>30</v>
      </c>
      <c r="AW76" s="237" t="s">
        <v>32</v>
      </c>
      <c r="AX76" s="237" t="s">
        <v>32</v>
      </c>
      <c r="AY76" s="123" t="s">
        <v>113</v>
      </c>
      <c r="AZ76" s="238" t="s">
        <v>30</v>
      </c>
      <c r="BA76" s="239" t="s">
        <v>31</v>
      </c>
      <c r="BB76" s="239" t="s">
        <v>31</v>
      </c>
      <c r="BC76" s="238" t="s">
        <v>30</v>
      </c>
      <c r="BD76" s="237" t="s">
        <v>32</v>
      </c>
      <c r="BE76" s="224"/>
      <c r="BF76" s="19"/>
      <c r="BG76" s="20">
        <f t="shared" si="16"/>
        <v>0</v>
      </c>
      <c r="BH76" s="21"/>
      <c r="BJ76" s="22"/>
      <c r="BN76" s="11"/>
      <c r="BS76" s="11"/>
    </row>
    <row r="77" spans="1:71" ht="13.8" customHeight="1" x14ac:dyDescent="0.3">
      <c r="A77" s="103" t="s">
        <v>393</v>
      </c>
      <c r="B77" s="103"/>
      <c r="C77" s="104" t="s">
        <v>394</v>
      </c>
      <c r="D77" s="104"/>
      <c r="E77" s="104" t="s">
        <v>230</v>
      </c>
      <c r="F77" s="104" t="s">
        <v>369</v>
      </c>
      <c r="G77" s="104" t="s">
        <v>231</v>
      </c>
      <c r="H77" s="106" t="s">
        <v>317</v>
      </c>
      <c r="I77" s="106" t="s">
        <v>395</v>
      </c>
      <c r="J77" s="12" t="s">
        <v>396</v>
      </c>
      <c r="K77" s="13">
        <v>45978</v>
      </c>
      <c r="L77" s="14" t="s">
        <v>28</v>
      </c>
      <c r="M77" s="15">
        <f t="shared" si="17"/>
        <v>30</v>
      </c>
      <c r="N77" s="15">
        <f t="shared" si="18"/>
        <v>23</v>
      </c>
      <c r="O77" s="15">
        <f t="shared" si="19"/>
        <v>19.5</v>
      </c>
      <c r="P77" s="15">
        <f t="shared" si="20"/>
        <v>0</v>
      </c>
      <c r="Q77" s="15">
        <f t="shared" si="21"/>
        <v>7</v>
      </c>
      <c r="R77" s="15">
        <f t="shared" si="22"/>
        <v>3</v>
      </c>
      <c r="S77" s="15">
        <f t="shared" si="23"/>
        <v>2</v>
      </c>
      <c r="T77" s="15">
        <f t="shared" si="24"/>
        <v>0</v>
      </c>
      <c r="U77" s="15">
        <f t="shared" si="25"/>
        <v>0</v>
      </c>
      <c r="V77" s="16">
        <f t="shared" si="26"/>
        <v>1.5</v>
      </c>
      <c r="W77" s="15">
        <f t="shared" si="27"/>
        <v>9</v>
      </c>
      <c r="X77" s="17">
        <f t="shared" si="28"/>
        <v>0</v>
      </c>
      <c r="Y77" s="17">
        <f t="shared" si="29"/>
        <v>0</v>
      </c>
      <c r="Z77" s="16">
        <f t="shared" si="30"/>
        <v>3.5</v>
      </c>
      <c r="AA77" s="32" t="s">
        <v>32</v>
      </c>
      <c r="AB77" s="224" t="s">
        <v>30</v>
      </c>
      <c r="AC77" s="31" t="s">
        <v>133</v>
      </c>
      <c r="AD77" s="224" t="s">
        <v>30</v>
      </c>
      <c r="AE77" s="224" t="s">
        <v>30</v>
      </c>
      <c r="AF77" s="30" t="s">
        <v>31</v>
      </c>
      <c r="AG77" s="30" t="s">
        <v>31</v>
      </c>
      <c r="AH77" s="32" t="s">
        <v>32</v>
      </c>
      <c r="AI77" s="32" t="s">
        <v>32</v>
      </c>
      <c r="AJ77" s="224" t="s">
        <v>30</v>
      </c>
      <c r="AK77" s="32" t="s">
        <v>32</v>
      </c>
      <c r="AL77" s="224" t="s">
        <v>30</v>
      </c>
      <c r="AM77" s="30" t="s">
        <v>31</v>
      </c>
      <c r="AN77" s="30" t="s">
        <v>31</v>
      </c>
      <c r="AO77" s="32" t="s">
        <v>32</v>
      </c>
      <c r="AP77" s="223" t="s">
        <v>34</v>
      </c>
      <c r="AQ77" s="123" t="s">
        <v>127</v>
      </c>
      <c r="AR77" s="224" t="s">
        <v>30</v>
      </c>
      <c r="AS77" s="32" t="s">
        <v>32</v>
      </c>
      <c r="AT77" s="30" t="s">
        <v>31</v>
      </c>
      <c r="AU77" s="30" t="s">
        <v>31</v>
      </c>
      <c r="AV77" s="32" t="s">
        <v>32</v>
      </c>
      <c r="AW77" s="123" t="s">
        <v>127</v>
      </c>
      <c r="AX77" s="224" t="s">
        <v>30</v>
      </c>
      <c r="AY77" s="224" t="s">
        <v>30</v>
      </c>
      <c r="AZ77" s="224" t="s">
        <v>30</v>
      </c>
      <c r="BA77" s="224" t="s">
        <v>30</v>
      </c>
      <c r="BB77" s="30" t="s">
        <v>31</v>
      </c>
      <c r="BC77" s="32" t="s">
        <v>32</v>
      </c>
      <c r="BD77" s="32" t="s">
        <v>32</v>
      </c>
      <c r="BE77" s="224"/>
      <c r="BF77" s="227"/>
      <c r="BG77" s="20">
        <f t="shared" si="16"/>
        <v>0</v>
      </c>
      <c r="BH77" s="21"/>
      <c r="BJ77" s="22"/>
      <c r="BN77" s="11"/>
      <c r="BS77" s="11"/>
    </row>
    <row r="78" spans="1:71" ht="13.8" customHeight="1" x14ac:dyDescent="0.3">
      <c r="A78" s="103" t="s">
        <v>397</v>
      </c>
      <c r="B78" s="103"/>
      <c r="C78" s="104" t="s">
        <v>398</v>
      </c>
      <c r="D78" s="104"/>
      <c r="E78" s="104" t="s">
        <v>230</v>
      </c>
      <c r="F78" s="104" t="s">
        <v>369</v>
      </c>
      <c r="G78" s="104" t="s">
        <v>231</v>
      </c>
      <c r="H78" s="106" t="s">
        <v>317</v>
      </c>
      <c r="I78" s="106" t="s">
        <v>399</v>
      </c>
      <c r="J78" s="12" t="s">
        <v>35</v>
      </c>
      <c r="K78" s="13">
        <v>45978</v>
      </c>
      <c r="L78" s="14" t="s">
        <v>28</v>
      </c>
      <c r="M78" s="15">
        <f t="shared" si="17"/>
        <v>30</v>
      </c>
      <c r="N78" s="15">
        <f t="shared" si="18"/>
        <v>23</v>
      </c>
      <c r="O78" s="15">
        <f t="shared" si="19"/>
        <v>19</v>
      </c>
      <c r="P78" s="15">
        <f t="shared" si="20"/>
        <v>0</v>
      </c>
      <c r="Q78" s="15">
        <f t="shared" si="21"/>
        <v>7</v>
      </c>
      <c r="R78" s="15">
        <f t="shared" si="22"/>
        <v>3</v>
      </c>
      <c r="S78" s="15">
        <f t="shared" si="23"/>
        <v>0</v>
      </c>
      <c r="T78" s="15">
        <f t="shared" si="24"/>
        <v>0</v>
      </c>
      <c r="U78" s="15">
        <f t="shared" si="25"/>
        <v>0</v>
      </c>
      <c r="V78" s="16">
        <f t="shared" si="26"/>
        <v>4</v>
      </c>
      <c r="W78" s="15">
        <f t="shared" si="27"/>
        <v>11</v>
      </c>
      <c r="X78" s="17">
        <f t="shared" si="28"/>
        <v>0</v>
      </c>
      <c r="Y78" s="17">
        <f t="shared" si="29"/>
        <v>0</v>
      </c>
      <c r="Z78" s="16">
        <f t="shared" si="30"/>
        <v>4</v>
      </c>
      <c r="AA78" s="224" t="s">
        <v>30</v>
      </c>
      <c r="AB78" s="224" t="s">
        <v>30</v>
      </c>
      <c r="AC78" s="223" t="s">
        <v>34</v>
      </c>
      <c r="AD78" s="31" t="s">
        <v>133</v>
      </c>
      <c r="AE78" s="32" t="s">
        <v>32</v>
      </c>
      <c r="AF78" s="30" t="s">
        <v>31</v>
      </c>
      <c r="AG78" s="30" t="s">
        <v>31</v>
      </c>
      <c r="AH78" s="32" t="s">
        <v>32</v>
      </c>
      <c r="AI78" s="224" t="s">
        <v>30</v>
      </c>
      <c r="AJ78" s="32" t="s">
        <v>32</v>
      </c>
      <c r="AK78" s="32" t="s">
        <v>32</v>
      </c>
      <c r="AL78" s="32" t="s">
        <v>32</v>
      </c>
      <c r="AM78" s="30" t="s">
        <v>31</v>
      </c>
      <c r="AN78" s="30" t="s">
        <v>31</v>
      </c>
      <c r="AO78" s="32" t="s">
        <v>32</v>
      </c>
      <c r="AP78" s="224" t="s">
        <v>30</v>
      </c>
      <c r="AQ78" s="223" t="s">
        <v>34</v>
      </c>
      <c r="AR78" s="32" t="s">
        <v>32</v>
      </c>
      <c r="AS78" s="32" t="s">
        <v>32</v>
      </c>
      <c r="AT78" s="30" t="s">
        <v>31</v>
      </c>
      <c r="AU78" s="30" t="s">
        <v>31</v>
      </c>
      <c r="AV78" s="31" t="s">
        <v>133</v>
      </c>
      <c r="AW78" s="32" t="s">
        <v>32</v>
      </c>
      <c r="AX78" s="32" t="s">
        <v>32</v>
      </c>
      <c r="AY78" s="224" t="s">
        <v>30</v>
      </c>
      <c r="AZ78" s="224" t="s">
        <v>30</v>
      </c>
      <c r="BA78" s="224" t="s">
        <v>30</v>
      </c>
      <c r="BB78" s="30" t="s">
        <v>31</v>
      </c>
      <c r="BC78" s="31" t="s">
        <v>29</v>
      </c>
      <c r="BD78" s="32" t="s">
        <v>32</v>
      </c>
      <c r="BE78" s="224"/>
      <c r="BF78" s="227"/>
      <c r="BG78" s="20">
        <f t="shared" si="16"/>
        <v>0</v>
      </c>
      <c r="BH78" s="21"/>
      <c r="BJ78" s="22"/>
      <c r="BN78" s="11"/>
      <c r="BS78" s="11"/>
    </row>
    <row r="79" spans="1:71" ht="13.8" customHeight="1" x14ac:dyDescent="0.3">
      <c r="A79" s="103" t="s">
        <v>400</v>
      </c>
      <c r="B79" s="103"/>
      <c r="C79" s="104" t="s">
        <v>401</v>
      </c>
      <c r="D79" s="104"/>
      <c r="E79" s="104" t="s">
        <v>230</v>
      </c>
      <c r="F79" s="104" t="s">
        <v>369</v>
      </c>
      <c r="G79" s="104" t="s">
        <v>231</v>
      </c>
      <c r="H79" s="106" t="s">
        <v>317</v>
      </c>
      <c r="I79" s="106" t="s">
        <v>402</v>
      </c>
      <c r="J79" s="12" t="s">
        <v>35</v>
      </c>
      <c r="K79" s="13">
        <v>45985</v>
      </c>
      <c r="L79" s="14" t="s">
        <v>28</v>
      </c>
      <c r="M79" s="15">
        <f t="shared" si="17"/>
        <v>30</v>
      </c>
      <c r="N79" s="15">
        <f t="shared" si="18"/>
        <v>23</v>
      </c>
      <c r="O79" s="15">
        <f t="shared" si="19"/>
        <v>21</v>
      </c>
      <c r="P79" s="15">
        <f t="shared" si="20"/>
        <v>0</v>
      </c>
      <c r="Q79" s="15">
        <f t="shared" si="21"/>
        <v>7</v>
      </c>
      <c r="R79" s="15">
        <f t="shared" si="22"/>
        <v>2</v>
      </c>
      <c r="S79" s="15">
        <f t="shared" si="23"/>
        <v>1</v>
      </c>
      <c r="T79" s="15">
        <f t="shared" si="24"/>
        <v>1</v>
      </c>
      <c r="U79" s="15">
        <f t="shared" si="25"/>
        <v>0</v>
      </c>
      <c r="V79" s="16">
        <f t="shared" si="26"/>
        <v>1</v>
      </c>
      <c r="W79" s="15">
        <f t="shared" si="27"/>
        <v>4</v>
      </c>
      <c r="X79" s="17">
        <f t="shared" si="28"/>
        <v>0</v>
      </c>
      <c r="Y79" s="17">
        <f t="shared" si="29"/>
        <v>0</v>
      </c>
      <c r="Z79" s="16">
        <f t="shared" si="30"/>
        <v>2</v>
      </c>
      <c r="AA79" s="32" t="s">
        <v>32</v>
      </c>
      <c r="AB79" s="224" t="s">
        <v>30</v>
      </c>
      <c r="AC79" s="224" t="s">
        <v>30</v>
      </c>
      <c r="AD79" s="224" t="s">
        <v>30</v>
      </c>
      <c r="AE79" s="224" t="s">
        <v>30</v>
      </c>
      <c r="AF79" s="30" t="s">
        <v>31</v>
      </c>
      <c r="AG79" s="30" t="s">
        <v>31</v>
      </c>
      <c r="AH79" s="224" t="s">
        <v>30</v>
      </c>
      <c r="AI79" s="32" t="s">
        <v>32</v>
      </c>
      <c r="AJ79" s="224" t="s">
        <v>30</v>
      </c>
      <c r="AK79" s="224" t="s">
        <v>30</v>
      </c>
      <c r="AL79" s="224" t="s">
        <v>30</v>
      </c>
      <c r="AM79" s="30" t="s">
        <v>31</v>
      </c>
      <c r="AN79" s="30" t="s">
        <v>31</v>
      </c>
      <c r="AO79" s="224" t="s">
        <v>30</v>
      </c>
      <c r="AP79" s="123" t="s">
        <v>127</v>
      </c>
      <c r="AQ79" s="224" t="s">
        <v>30</v>
      </c>
      <c r="AR79" s="224" t="s">
        <v>30</v>
      </c>
      <c r="AS79" s="224" t="s">
        <v>30</v>
      </c>
      <c r="AT79" s="30" t="s">
        <v>31</v>
      </c>
      <c r="AU79" s="30" t="s">
        <v>31</v>
      </c>
      <c r="AV79" s="32" t="s">
        <v>33</v>
      </c>
      <c r="AW79" s="224" t="s">
        <v>30</v>
      </c>
      <c r="AX79" s="32" t="s">
        <v>32</v>
      </c>
      <c r="AY79" s="224" t="s">
        <v>30</v>
      </c>
      <c r="AZ79" s="224" t="s">
        <v>30</v>
      </c>
      <c r="BA79" s="32" t="s">
        <v>32</v>
      </c>
      <c r="BB79" s="30" t="s">
        <v>31</v>
      </c>
      <c r="BC79" s="224" t="s">
        <v>29</v>
      </c>
      <c r="BD79" s="224" t="s">
        <v>30</v>
      </c>
      <c r="BE79" s="224"/>
      <c r="BF79" s="19"/>
      <c r="BG79" s="20">
        <f t="shared" si="16"/>
        <v>0</v>
      </c>
      <c r="BH79" s="21"/>
      <c r="BJ79" s="22"/>
      <c r="BN79" s="11"/>
      <c r="BS79" s="11"/>
    </row>
    <row r="80" spans="1:71" ht="13.8" customHeight="1" x14ac:dyDescent="0.3">
      <c r="A80" s="103" t="s">
        <v>403</v>
      </c>
      <c r="B80" s="103"/>
      <c r="C80" s="104" t="s">
        <v>404</v>
      </c>
      <c r="D80" s="126"/>
      <c r="E80" s="104" t="s">
        <v>230</v>
      </c>
      <c r="F80" s="104" t="s">
        <v>369</v>
      </c>
      <c r="G80" s="104" t="s">
        <v>231</v>
      </c>
      <c r="H80" s="106" t="s">
        <v>317</v>
      </c>
      <c r="I80" s="106" t="s">
        <v>405</v>
      </c>
      <c r="J80" s="12" t="s">
        <v>35</v>
      </c>
      <c r="K80" s="13">
        <v>46028</v>
      </c>
      <c r="L80" s="14" t="s">
        <v>28</v>
      </c>
      <c r="M80" s="15">
        <f t="shared" si="17"/>
        <v>30</v>
      </c>
      <c r="N80" s="15">
        <f t="shared" si="18"/>
        <v>23</v>
      </c>
      <c r="O80" s="15">
        <f t="shared" si="19"/>
        <v>20</v>
      </c>
      <c r="P80" s="15">
        <f t="shared" si="20"/>
        <v>0</v>
      </c>
      <c r="Q80" s="15">
        <f t="shared" si="21"/>
        <v>7</v>
      </c>
      <c r="R80" s="15">
        <f t="shared" si="22"/>
        <v>3</v>
      </c>
      <c r="S80" s="15">
        <f t="shared" si="23"/>
        <v>1</v>
      </c>
      <c r="T80" s="15">
        <f t="shared" si="24"/>
        <v>1</v>
      </c>
      <c r="U80" s="15">
        <f t="shared" si="25"/>
        <v>0</v>
      </c>
      <c r="V80" s="16">
        <f t="shared" si="26"/>
        <v>2</v>
      </c>
      <c r="W80" s="15">
        <f t="shared" si="27"/>
        <v>15</v>
      </c>
      <c r="X80" s="17">
        <f t="shared" si="28"/>
        <v>0</v>
      </c>
      <c r="Y80" s="17">
        <f t="shared" si="29"/>
        <v>0</v>
      </c>
      <c r="Z80" s="16">
        <f t="shared" si="30"/>
        <v>3</v>
      </c>
      <c r="AA80" s="32" t="s">
        <v>32</v>
      </c>
      <c r="AB80" s="224" t="s">
        <v>30</v>
      </c>
      <c r="AC80" s="123" t="s">
        <v>127</v>
      </c>
      <c r="AD80" s="224" t="s">
        <v>30</v>
      </c>
      <c r="AE80" s="32" t="s">
        <v>32</v>
      </c>
      <c r="AF80" s="30" t="s">
        <v>31</v>
      </c>
      <c r="AG80" s="30" t="s">
        <v>31</v>
      </c>
      <c r="AH80" s="32" t="s">
        <v>32</v>
      </c>
      <c r="AI80" s="32" t="s">
        <v>32</v>
      </c>
      <c r="AJ80" s="224" t="s">
        <v>30</v>
      </c>
      <c r="AK80" s="32" t="s">
        <v>32</v>
      </c>
      <c r="AL80" s="32" t="s">
        <v>32</v>
      </c>
      <c r="AM80" s="30" t="s">
        <v>31</v>
      </c>
      <c r="AN80" s="30" t="s">
        <v>31</v>
      </c>
      <c r="AO80" s="32" t="s">
        <v>32</v>
      </c>
      <c r="AP80" s="32" t="s">
        <v>32</v>
      </c>
      <c r="AQ80" s="32" t="s">
        <v>32</v>
      </c>
      <c r="AR80" s="32" t="s">
        <v>32</v>
      </c>
      <c r="AS80" s="32" t="s">
        <v>32</v>
      </c>
      <c r="AT80" s="30" t="s">
        <v>31</v>
      </c>
      <c r="AU80" s="30" t="s">
        <v>31</v>
      </c>
      <c r="AV80" s="32" t="s">
        <v>215</v>
      </c>
      <c r="AW80" s="32" t="s">
        <v>32</v>
      </c>
      <c r="AX80" s="32" t="s">
        <v>32</v>
      </c>
      <c r="AY80" s="224" t="s">
        <v>30</v>
      </c>
      <c r="AZ80" s="224" t="s">
        <v>30</v>
      </c>
      <c r="BA80" s="32" t="s">
        <v>32</v>
      </c>
      <c r="BB80" s="30" t="s">
        <v>31</v>
      </c>
      <c r="BC80" s="224" t="s">
        <v>29</v>
      </c>
      <c r="BD80" s="224" t="s">
        <v>29</v>
      </c>
      <c r="BE80" s="224"/>
      <c r="BF80" s="124"/>
      <c r="BG80" s="20">
        <f t="shared" si="16"/>
        <v>0</v>
      </c>
      <c r="BH80" s="21"/>
      <c r="BJ80" s="22"/>
      <c r="BN80" s="11"/>
      <c r="BS80" s="11"/>
    </row>
    <row r="81" spans="1:71" ht="13.8" customHeight="1" x14ac:dyDescent="0.3">
      <c r="A81" s="103" t="s">
        <v>406</v>
      </c>
      <c r="B81" s="103"/>
      <c r="C81" s="104" t="s">
        <v>407</v>
      </c>
      <c r="D81" s="126"/>
      <c r="E81" s="104" t="s">
        <v>230</v>
      </c>
      <c r="F81" s="104" t="s">
        <v>369</v>
      </c>
      <c r="G81" s="104" t="s">
        <v>231</v>
      </c>
      <c r="H81" s="106" t="s">
        <v>317</v>
      </c>
      <c r="I81" s="106" t="s">
        <v>408</v>
      </c>
      <c r="J81" s="12" t="s">
        <v>35</v>
      </c>
      <c r="K81" s="13">
        <v>46029</v>
      </c>
      <c r="L81" s="14" t="s">
        <v>28</v>
      </c>
      <c r="M81" s="15">
        <f t="shared" si="17"/>
        <v>30</v>
      </c>
      <c r="N81" s="15">
        <f t="shared" si="18"/>
        <v>23</v>
      </c>
      <c r="O81" s="15">
        <f t="shared" si="19"/>
        <v>21.5</v>
      </c>
      <c r="P81" s="15">
        <f t="shared" si="20"/>
        <v>0</v>
      </c>
      <c r="Q81" s="15">
        <f t="shared" si="21"/>
        <v>7</v>
      </c>
      <c r="R81" s="15">
        <f t="shared" si="22"/>
        <v>1</v>
      </c>
      <c r="S81" s="15">
        <f t="shared" si="23"/>
        <v>1</v>
      </c>
      <c r="T81" s="15">
        <f t="shared" si="24"/>
        <v>0</v>
      </c>
      <c r="U81" s="15">
        <f t="shared" si="25"/>
        <v>0</v>
      </c>
      <c r="V81" s="16">
        <f t="shared" si="26"/>
        <v>0.5</v>
      </c>
      <c r="W81" s="15">
        <f t="shared" si="27"/>
        <v>1</v>
      </c>
      <c r="X81" s="17">
        <f t="shared" si="28"/>
        <v>0</v>
      </c>
      <c r="Y81" s="17">
        <f t="shared" si="29"/>
        <v>0</v>
      </c>
      <c r="Z81" s="16">
        <f t="shared" si="30"/>
        <v>1.5</v>
      </c>
      <c r="AA81" s="224" t="s">
        <v>30</v>
      </c>
      <c r="AB81" s="224" t="s">
        <v>30</v>
      </c>
      <c r="AC81" s="224" t="s">
        <v>30</v>
      </c>
      <c r="AD81" s="224" t="s">
        <v>30</v>
      </c>
      <c r="AE81" s="224" t="s">
        <v>30</v>
      </c>
      <c r="AF81" s="30" t="s">
        <v>31</v>
      </c>
      <c r="AG81" s="30" t="s">
        <v>31</v>
      </c>
      <c r="AH81" s="224" t="s">
        <v>30</v>
      </c>
      <c r="AI81" s="224" t="s">
        <v>30</v>
      </c>
      <c r="AJ81" s="224" t="s">
        <v>30</v>
      </c>
      <c r="AK81" s="123" t="s">
        <v>127</v>
      </c>
      <c r="AL81" s="224" t="s">
        <v>30</v>
      </c>
      <c r="AM81" s="30" t="s">
        <v>31</v>
      </c>
      <c r="AN81" s="30" t="s">
        <v>31</v>
      </c>
      <c r="AO81" s="224" t="s">
        <v>30</v>
      </c>
      <c r="AP81" s="224" t="s">
        <v>30</v>
      </c>
      <c r="AQ81" s="223" t="s">
        <v>34</v>
      </c>
      <c r="AR81" s="224" t="s">
        <v>30</v>
      </c>
      <c r="AS81" s="224" t="s">
        <v>30</v>
      </c>
      <c r="AT81" s="30" t="s">
        <v>31</v>
      </c>
      <c r="AU81" s="30" t="s">
        <v>31</v>
      </c>
      <c r="AV81" s="224" t="s">
        <v>30</v>
      </c>
      <c r="AW81" s="224" t="s">
        <v>30</v>
      </c>
      <c r="AX81" s="32" t="s">
        <v>32</v>
      </c>
      <c r="AY81" s="224" t="s">
        <v>30</v>
      </c>
      <c r="AZ81" s="224" t="s">
        <v>30</v>
      </c>
      <c r="BA81" s="224" t="s">
        <v>30</v>
      </c>
      <c r="BB81" s="30" t="s">
        <v>31</v>
      </c>
      <c r="BC81" s="224" t="s">
        <v>30</v>
      </c>
      <c r="BD81" s="224" t="s">
        <v>30</v>
      </c>
      <c r="BE81" s="224"/>
      <c r="BF81" s="227"/>
      <c r="BG81" s="20">
        <f t="shared" si="16"/>
        <v>0</v>
      </c>
      <c r="BH81" s="21"/>
      <c r="BJ81" s="22"/>
      <c r="BN81" s="11"/>
      <c r="BS81" s="11"/>
    </row>
    <row r="82" spans="1:71" ht="13.8" customHeight="1" x14ac:dyDescent="0.3">
      <c r="A82" s="103" t="s">
        <v>414</v>
      </c>
      <c r="B82" s="103"/>
      <c r="C82" s="104" t="s">
        <v>415</v>
      </c>
      <c r="D82" s="126"/>
      <c r="E82" s="104" t="s">
        <v>230</v>
      </c>
      <c r="F82" s="104" t="s">
        <v>369</v>
      </c>
      <c r="G82" s="104" t="s">
        <v>231</v>
      </c>
      <c r="H82" s="106" t="s">
        <v>679</v>
      </c>
      <c r="I82" s="106" t="s">
        <v>684</v>
      </c>
      <c r="J82" s="12"/>
      <c r="K82" s="13">
        <v>46090</v>
      </c>
      <c r="L82" s="14" t="s">
        <v>28</v>
      </c>
      <c r="M82" s="15">
        <f t="shared" si="17"/>
        <v>30</v>
      </c>
      <c r="N82" s="15">
        <f t="shared" si="18"/>
        <v>23</v>
      </c>
      <c r="O82" s="15">
        <f t="shared" si="19"/>
        <v>17</v>
      </c>
      <c r="P82" s="15">
        <f t="shared" si="20"/>
        <v>0</v>
      </c>
      <c r="Q82" s="15">
        <f t="shared" si="21"/>
        <v>7</v>
      </c>
      <c r="R82" s="15">
        <f t="shared" si="22"/>
        <v>4</v>
      </c>
      <c r="S82" s="15">
        <f t="shared" si="23"/>
        <v>0</v>
      </c>
      <c r="T82" s="15">
        <f t="shared" si="24"/>
        <v>0</v>
      </c>
      <c r="U82" s="15">
        <f t="shared" si="25"/>
        <v>0</v>
      </c>
      <c r="V82" s="16">
        <f t="shared" si="26"/>
        <v>6</v>
      </c>
      <c r="W82" s="15">
        <f t="shared" si="27"/>
        <v>6</v>
      </c>
      <c r="X82" s="17">
        <f t="shared" si="28"/>
        <v>0</v>
      </c>
      <c r="Y82" s="17">
        <f t="shared" si="29"/>
        <v>0</v>
      </c>
      <c r="Z82" s="16">
        <f t="shared" si="30"/>
        <v>6</v>
      </c>
      <c r="AA82" s="32" t="s">
        <v>32</v>
      </c>
      <c r="AB82" s="223" t="s">
        <v>34</v>
      </c>
      <c r="AC82" s="224" t="s">
        <v>30</v>
      </c>
      <c r="AD82" s="224" t="s">
        <v>30</v>
      </c>
      <c r="AE82" s="224" t="s">
        <v>30</v>
      </c>
      <c r="AF82" s="30" t="s">
        <v>31</v>
      </c>
      <c r="AG82" s="30" t="s">
        <v>31</v>
      </c>
      <c r="AH82" s="31" t="s">
        <v>133</v>
      </c>
      <c r="AI82" s="224" t="s">
        <v>30</v>
      </c>
      <c r="AJ82" s="32" t="s">
        <v>32</v>
      </c>
      <c r="AK82" s="31" t="s">
        <v>133</v>
      </c>
      <c r="AL82" s="224" t="s">
        <v>30</v>
      </c>
      <c r="AM82" s="30" t="s">
        <v>31</v>
      </c>
      <c r="AN82" s="30" t="s">
        <v>31</v>
      </c>
      <c r="AO82" s="31" t="s">
        <v>133</v>
      </c>
      <c r="AP82" s="32" t="s">
        <v>32</v>
      </c>
      <c r="AQ82" s="32" t="s">
        <v>32</v>
      </c>
      <c r="AR82" s="224" t="s">
        <v>30</v>
      </c>
      <c r="AS82" s="224" t="s">
        <v>30</v>
      </c>
      <c r="AT82" s="30" t="s">
        <v>31</v>
      </c>
      <c r="AU82" s="30" t="s">
        <v>31</v>
      </c>
      <c r="AV82" s="31" t="s">
        <v>133</v>
      </c>
      <c r="AW82" s="224" t="s">
        <v>30</v>
      </c>
      <c r="AX82" s="223" t="s">
        <v>34</v>
      </c>
      <c r="AY82" s="224" t="s">
        <v>30</v>
      </c>
      <c r="AZ82" s="32" t="s">
        <v>32</v>
      </c>
      <c r="BA82" s="223" t="s">
        <v>34</v>
      </c>
      <c r="BB82" s="30" t="s">
        <v>31</v>
      </c>
      <c r="BC82" s="32" t="s">
        <v>32</v>
      </c>
      <c r="BD82" s="223" t="s">
        <v>34</v>
      </c>
      <c r="BE82" s="224"/>
      <c r="BF82" s="124"/>
      <c r="BG82" s="20">
        <f t="shared" si="16"/>
        <v>0</v>
      </c>
      <c r="BH82" s="21"/>
      <c r="BJ82" s="22"/>
      <c r="BN82" s="11"/>
      <c r="BS82" s="11"/>
    </row>
    <row r="83" spans="1:71" ht="13.8" customHeight="1" x14ac:dyDescent="0.3">
      <c r="A83" s="103" t="s">
        <v>421</v>
      </c>
      <c r="B83" s="103"/>
      <c r="C83" s="104" t="s">
        <v>422</v>
      </c>
      <c r="D83" s="126"/>
      <c r="E83" s="104" t="s">
        <v>230</v>
      </c>
      <c r="F83" s="104" t="s">
        <v>369</v>
      </c>
      <c r="G83" s="104" t="s">
        <v>231</v>
      </c>
      <c r="H83" s="106" t="s">
        <v>679</v>
      </c>
      <c r="I83" s="106" t="s">
        <v>703</v>
      </c>
      <c r="J83" s="12"/>
      <c r="K83" s="13">
        <v>46091</v>
      </c>
      <c r="L83" s="14" t="s">
        <v>28</v>
      </c>
      <c r="M83" s="15">
        <f t="shared" si="17"/>
        <v>30</v>
      </c>
      <c r="N83" s="15">
        <f t="shared" si="18"/>
        <v>23</v>
      </c>
      <c r="O83" s="15">
        <f t="shared" si="19"/>
        <v>19</v>
      </c>
      <c r="P83" s="15">
        <f t="shared" si="20"/>
        <v>0</v>
      </c>
      <c r="Q83" s="15">
        <f t="shared" si="21"/>
        <v>7</v>
      </c>
      <c r="R83" s="15">
        <f t="shared" si="22"/>
        <v>3</v>
      </c>
      <c r="S83" s="15">
        <f t="shared" si="23"/>
        <v>0</v>
      </c>
      <c r="T83" s="15">
        <f t="shared" si="24"/>
        <v>0</v>
      </c>
      <c r="U83" s="15">
        <f t="shared" si="25"/>
        <v>0</v>
      </c>
      <c r="V83" s="16">
        <f t="shared" si="26"/>
        <v>4</v>
      </c>
      <c r="W83" s="15">
        <f t="shared" si="27"/>
        <v>7</v>
      </c>
      <c r="X83" s="17">
        <f t="shared" si="28"/>
        <v>0</v>
      </c>
      <c r="Y83" s="17">
        <f t="shared" si="29"/>
        <v>0</v>
      </c>
      <c r="Z83" s="16">
        <f t="shared" si="30"/>
        <v>4</v>
      </c>
      <c r="AA83" s="224" t="s">
        <v>30</v>
      </c>
      <c r="AB83" s="32" t="s">
        <v>32</v>
      </c>
      <c r="AC83" s="224" t="s">
        <v>30</v>
      </c>
      <c r="AD83" s="32" t="s">
        <v>32</v>
      </c>
      <c r="AE83" s="224" t="s">
        <v>30</v>
      </c>
      <c r="AF83" s="30" t="s">
        <v>31</v>
      </c>
      <c r="AG83" s="30" t="s">
        <v>31</v>
      </c>
      <c r="AH83" s="31" t="s">
        <v>133</v>
      </c>
      <c r="AI83" s="224" t="s">
        <v>30</v>
      </c>
      <c r="AJ83" s="223" t="s">
        <v>34</v>
      </c>
      <c r="AK83" s="31" t="s">
        <v>133</v>
      </c>
      <c r="AL83" s="32" t="s">
        <v>32</v>
      </c>
      <c r="AM83" s="30" t="s">
        <v>31</v>
      </c>
      <c r="AN83" s="30" t="s">
        <v>31</v>
      </c>
      <c r="AO83" s="31" t="s">
        <v>133</v>
      </c>
      <c r="AP83" s="224" t="s">
        <v>30</v>
      </c>
      <c r="AQ83" s="224" t="s">
        <v>30</v>
      </c>
      <c r="AR83" s="223" t="s">
        <v>34</v>
      </c>
      <c r="AS83" s="32" t="s">
        <v>32</v>
      </c>
      <c r="AT83" s="30" t="s">
        <v>31</v>
      </c>
      <c r="AU83" s="30" t="s">
        <v>31</v>
      </c>
      <c r="AV83" s="32" t="s">
        <v>32</v>
      </c>
      <c r="AW83" s="224" t="s">
        <v>30</v>
      </c>
      <c r="AX83" s="224" t="s">
        <v>30</v>
      </c>
      <c r="AY83" s="224" t="s">
        <v>30</v>
      </c>
      <c r="AZ83" s="32" t="s">
        <v>32</v>
      </c>
      <c r="BA83" s="32" t="s">
        <v>32</v>
      </c>
      <c r="BB83" s="30" t="s">
        <v>31</v>
      </c>
      <c r="BC83" s="224" t="s">
        <v>30</v>
      </c>
      <c r="BD83" s="224" t="s">
        <v>30</v>
      </c>
      <c r="BE83" s="224"/>
      <c r="BF83" s="124"/>
      <c r="BG83" s="20">
        <f t="shared" si="16"/>
        <v>0</v>
      </c>
      <c r="BH83" s="21"/>
      <c r="BJ83" s="22"/>
      <c r="BN83" s="11"/>
      <c r="BS83" s="11"/>
    </row>
    <row r="84" spans="1:71" ht="13.8" customHeight="1" x14ac:dyDescent="0.3">
      <c r="A84" s="103" t="s">
        <v>427</v>
      </c>
      <c r="B84" s="103"/>
      <c r="C84" s="104" t="s">
        <v>428</v>
      </c>
      <c r="D84" s="126"/>
      <c r="E84" s="104" t="s">
        <v>230</v>
      </c>
      <c r="F84" s="104" t="s">
        <v>369</v>
      </c>
      <c r="G84" s="104" t="s">
        <v>231</v>
      </c>
      <c r="H84" s="106" t="s">
        <v>317</v>
      </c>
      <c r="I84" s="106" t="s">
        <v>684</v>
      </c>
      <c r="J84" s="12"/>
      <c r="K84" s="13">
        <v>46122</v>
      </c>
      <c r="L84" s="14" t="s">
        <v>28</v>
      </c>
      <c r="M84" s="15">
        <f t="shared" si="17"/>
        <v>30</v>
      </c>
      <c r="N84" s="15">
        <f t="shared" si="18"/>
        <v>23</v>
      </c>
      <c r="O84" s="15">
        <f t="shared" si="19"/>
        <v>17</v>
      </c>
      <c r="P84" s="15">
        <f t="shared" si="20"/>
        <v>0</v>
      </c>
      <c r="Q84" s="15">
        <f t="shared" si="21"/>
        <v>7</v>
      </c>
      <c r="R84" s="15">
        <f t="shared" si="22"/>
        <v>6</v>
      </c>
      <c r="S84" s="15">
        <f t="shared" si="23"/>
        <v>0</v>
      </c>
      <c r="T84" s="15">
        <f t="shared" si="24"/>
        <v>0</v>
      </c>
      <c r="U84" s="15">
        <f t="shared" si="25"/>
        <v>0</v>
      </c>
      <c r="V84" s="16">
        <f t="shared" si="26"/>
        <v>6</v>
      </c>
      <c r="W84" s="15">
        <f t="shared" si="27"/>
        <v>4</v>
      </c>
      <c r="X84" s="17">
        <f t="shared" si="28"/>
        <v>0</v>
      </c>
      <c r="Y84" s="17">
        <f t="shared" si="29"/>
        <v>0</v>
      </c>
      <c r="Z84" s="16">
        <f t="shared" si="30"/>
        <v>6</v>
      </c>
      <c r="AA84" s="31" t="s">
        <v>133</v>
      </c>
      <c r="AB84" s="224" t="s">
        <v>30</v>
      </c>
      <c r="AC84" s="224" t="s">
        <v>30</v>
      </c>
      <c r="AD84" s="224" t="s">
        <v>30</v>
      </c>
      <c r="AE84" s="224" t="s">
        <v>30</v>
      </c>
      <c r="AF84" s="30" t="s">
        <v>31</v>
      </c>
      <c r="AG84" s="30" t="s">
        <v>31</v>
      </c>
      <c r="AH84" s="224" t="s">
        <v>30</v>
      </c>
      <c r="AI84" s="224" t="s">
        <v>30</v>
      </c>
      <c r="AJ84" s="32" t="s">
        <v>32</v>
      </c>
      <c r="AK84" s="224" t="s">
        <v>30</v>
      </c>
      <c r="AL84" s="224" t="s">
        <v>30</v>
      </c>
      <c r="AM84" s="30" t="s">
        <v>31</v>
      </c>
      <c r="AN84" s="30" t="s">
        <v>31</v>
      </c>
      <c r="AO84" s="224" t="s">
        <v>30</v>
      </c>
      <c r="AP84" s="32" t="s">
        <v>32</v>
      </c>
      <c r="AQ84" s="32" t="s">
        <v>32</v>
      </c>
      <c r="AR84" s="224" t="s">
        <v>30</v>
      </c>
      <c r="AS84" s="32" t="s">
        <v>32</v>
      </c>
      <c r="AT84" s="30" t="s">
        <v>31</v>
      </c>
      <c r="AU84" s="30" t="s">
        <v>31</v>
      </c>
      <c r="AV84" s="224" t="s">
        <v>30</v>
      </c>
      <c r="AW84" s="31" t="s">
        <v>133</v>
      </c>
      <c r="AX84" s="31" t="s">
        <v>133</v>
      </c>
      <c r="AY84" s="31" t="s">
        <v>133</v>
      </c>
      <c r="AZ84" s="31" t="s">
        <v>133</v>
      </c>
      <c r="BA84" s="31" t="s">
        <v>133</v>
      </c>
      <c r="BB84" s="30" t="s">
        <v>31</v>
      </c>
      <c r="BC84" s="224" t="s">
        <v>30</v>
      </c>
      <c r="BD84" s="224" t="s">
        <v>30</v>
      </c>
      <c r="BE84" s="224"/>
      <c r="BF84" s="227"/>
      <c r="BG84" s="20">
        <f t="shared" si="16"/>
        <v>0</v>
      </c>
      <c r="BH84" s="21"/>
      <c r="BJ84" s="22"/>
      <c r="BN84" s="11"/>
      <c r="BS84" s="11"/>
    </row>
    <row r="85" spans="1:71" ht="13.8" customHeight="1" x14ac:dyDescent="0.3">
      <c r="A85" s="103" t="s">
        <v>431</v>
      </c>
      <c r="B85" s="103"/>
      <c r="C85" s="104" t="s">
        <v>432</v>
      </c>
      <c r="D85" s="126"/>
      <c r="E85" s="104" t="s">
        <v>230</v>
      </c>
      <c r="F85" s="104" t="s">
        <v>369</v>
      </c>
      <c r="G85" s="104" t="s">
        <v>231</v>
      </c>
      <c r="H85" s="106" t="s">
        <v>679</v>
      </c>
      <c r="I85" s="106" t="s">
        <v>684</v>
      </c>
      <c r="J85" s="12"/>
      <c r="K85" s="13">
        <v>46122</v>
      </c>
      <c r="L85" s="14" t="s">
        <v>28</v>
      </c>
      <c r="M85" s="15">
        <f t="shared" si="17"/>
        <v>30</v>
      </c>
      <c r="N85" s="15">
        <f t="shared" si="18"/>
        <v>23</v>
      </c>
      <c r="O85" s="15">
        <f t="shared" si="19"/>
        <v>18</v>
      </c>
      <c r="P85" s="15">
        <f t="shared" si="20"/>
        <v>0</v>
      </c>
      <c r="Q85" s="15">
        <f t="shared" si="21"/>
        <v>7</v>
      </c>
      <c r="R85" s="15">
        <f t="shared" si="22"/>
        <v>4</v>
      </c>
      <c r="S85" s="15">
        <f t="shared" si="23"/>
        <v>0</v>
      </c>
      <c r="T85" s="15">
        <f t="shared" si="24"/>
        <v>0</v>
      </c>
      <c r="U85" s="15">
        <f t="shared" si="25"/>
        <v>0</v>
      </c>
      <c r="V85" s="16">
        <f t="shared" si="26"/>
        <v>5</v>
      </c>
      <c r="W85" s="15">
        <f t="shared" si="27"/>
        <v>7</v>
      </c>
      <c r="X85" s="17">
        <f t="shared" si="28"/>
        <v>0</v>
      </c>
      <c r="Y85" s="17">
        <f t="shared" si="29"/>
        <v>0</v>
      </c>
      <c r="Z85" s="16">
        <f t="shared" si="30"/>
        <v>5</v>
      </c>
      <c r="AA85" s="224" t="s">
        <v>30</v>
      </c>
      <c r="AB85" s="224" t="s">
        <v>30</v>
      </c>
      <c r="AC85" s="224" t="s">
        <v>30</v>
      </c>
      <c r="AD85" s="31" t="s">
        <v>133</v>
      </c>
      <c r="AE85" s="32" t="s">
        <v>32</v>
      </c>
      <c r="AF85" s="30" t="s">
        <v>31</v>
      </c>
      <c r="AG85" s="30" t="s">
        <v>31</v>
      </c>
      <c r="AH85" s="32" t="s">
        <v>32</v>
      </c>
      <c r="AI85" s="224" t="s">
        <v>30</v>
      </c>
      <c r="AJ85" s="32" t="s">
        <v>32</v>
      </c>
      <c r="AK85" s="31" t="s">
        <v>133</v>
      </c>
      <c r="AL85" s="32" t="s">
        <v>32</v>
      </c>
      <c r="AM85" s="30" t="s">
        <v>31</v>
      </c>
      <c r="AN85" s="30" t="s">
        <v>31</v>
      </c>
      <c r="AO85" s="224" t="s">
        <v>30</v>
      </c>
      <c r="AP85" s="224" t="s">
        <v>30</v>
      </c>
      <c r="AQ85" s="224" t="s">
        <v>30</v>
      </c>
      <c r="AR85" s="31" t="s">
        <v>133</v>
      </c>
      <c r="AS85" s="224" t="s">
        <v>30</v>
      </c>
      <c r="AT85" s="30" t="s">
        <v>31</v>
      </c>
      <c r="AU85" s="30" t="s">
        <v>31</v>
      </c>
      <c r="AV85" s="32" t="s">
        <v>32</v>
      </c>
      <c r="AW85" s="224" t="s">
        <v>30</v>
      </c>
      <c r="AX85" s="223" t="s">
        <v>34</v>
      </c>
      <c r="AY85" s="31" t="s">
        <v>133</v>
      </c>
      <c r="AZ85" s="224" t="s">
        <v>30</v>
      </c>
      <c r="BA85" s="32" t="s">
        <v>32</v>
      </c>
      <c r="BB85" s="30" t="s">
        <v>31</v>
      </c>
      <c r="BC85" s="32" t="s">
        <v>32</v>
      </c>
      <c r="BD85" s="223" t="s">
        <v>34</v>
      </c>
      <c r="BE85" s="224"/>
      <c r="BF85" s="19"/>
      <c r="BG85" s="20">
        <f t="shared" si="16"/>
        <v>0</v>
      </c>
      <c r="BH85" s="21"/>
      <c r="BJ85" s="22"/>
      <c r="BN85" s="11"/>
      <c r="BS85" s="11"/>
    </row>
    <row r="86" spans="1:71" ht="13.8" customHeight="1" x14ac:dyDescent="0.3">
      <c r="A86" s="103" t="s">
        <v>435</v>
      </c>
      <c r="B86" s="103"/>
      <c r="C86" s="104" t="s">
        <v>434</v>
      </c>
      <c r="D86" s="126"/>
      <c r="E86" s="104" t="s">
        <v>230</v>
      </c>
      <c r="F86" s="104" t="s">
        <v>369</v>
      </c>
      <c r="G86" s="104" t="s">
        <v>231</v>
      </c>
      <c r="H86" s="106" t="s">
        <v>317</v>
      </c>
      <c r="I86" s="106" t="s">
        <v>684</v>
      </c>
      <c r="J86" s="12"/>
      <c r="K86" s="13">
        <v>46122</v>
      </c>
      <c r="L86" s="14" t="s">
        <v>28</v>
      </c>
      <c r="M86" s="15">
        <f t="shared" si="17"/>
        <v>30</v>
      </c>
      <c r="N86" s="15">
        <f t="shared" si="18"/>
        <v>23</v>
      </c>
      <c r="O86" s="15">
        <f t="shared" si="19"/>
        <v>22.5</v>
      </c>
      <c r="P86" s="15">
        <f t="shared" si="20"/>
        <v>0</v>
      </c>
      <c r="Q86" s="15">
        <f t="shared" si="21"/>
        <v>7</v>
      </c>
      <c r="R86" s="15">
        <f t="shared" si="22"/>
        <v>0</v>
      </c>
      <c r="S86" s="15">
        <f t="shared" si="23"/>
        <v>0</v>
      </c>
      <c r="T86" s="15">
        <f t="shared" si="24"/>
        <v>1</v>
      </c>
      <c r="U86" s="15">
        <f t="shared" si="25"/>
        <v>0</v>
      </c>
      <c r="V86" s="16">
        <f t="shared" si="26"/>
        <v>0.5</v>
      </c>
      <c r="W86" s="15">
        <f t="shared" si="27"/>
        <v>1</v>
      </c>
      <c r="X86" s="17">
        <f t="shared" si="28"/>
        <v>0</v>
      </c>
      <c r="Y86" s="17">
        <f t="shared" si="29"/>
        <v>0</v>
      </c>
      <c r="Z86" s="16">
        <f t="shared" si="30"/>
        <v>0.5</v>
      </c>
      <c r="AA86" s="224" t="s">
        <v>30</v>
      </c>
      <c r="AB86" s="224" t="s">
        <v>30</v>
      </c>
      <c r="AC86" s="224" t="s">
        <v>30</v>
      </c>
      <c r="AD86" s="224" t="s">
        <v>30</v>
      </c>
      <c r="AE86" s="224" t="s">
        <v>30</v>
      </c>
      <c r="AF86" s="30" t="s">
        <v>31</v>
      </c>
      <c r="AG86" s="30" t="s">
        <v>31</v>
      </c>
      <c r="AH86" s="224" t="s">
        <v>30</v>
      </c>
      <c r="AI86" s="224" t="s">
        <v>30</v>
      </c>
      <c r="AJ86" s="224" t="s">
        <v>30</v>
      </c>
      <c r="AK86" s="224" t="s">
        <v>30</v>
      </c>
      <c r="AL86" s="224" t="s">
        <v>30</v>
      </c>
      <c r="AM86" s="30" t="s">
        <v>31</v>
      </c>
      <c r="AN86" s="30" t="s">
        <v>31</v>
      </c>
      <c r="AO86" s="224" t="s">
        <v>30</v>
      </c>
      <c r="AP86" s="224" t="s">
        <v>30</v>
      </c>
      <c r="AQ86" s="224" t="s">
        <v>30</v>
      </c>
      <c r="AR86" s="224" t="s">
        <v>30</v>
      </c>
      <c r="AS86" s="224" t="s">
        <v>30</v>
      </c>
      <c r="AT86" s="30" t="s">
        <v>31</v>
      </c>
      <c r="AU86" s="30" t="s">
        <v>31</v>
      </c>
      <c r="AV86" s="32" t="s">
        <v>33</v>
      </c>
      <c r="AW86" s="223" t="s">
        <v>34</v>
      </c>
      <c r="AX86" s="32" t="s">
        <v>32</v>
      </c>
      <c r="AY86" s="224" t="s">
        <v>30</v>
      </c>
      <c r="AZ86" s="224" t="s">
        <v>30</v>
      </c>
      <c r="BA86" s="224" t="s">
        <v>30</v>
      </c>
      <c r="BB86" s="30" t="s">
        <v>31</v>
      </c>
      <c r="BC86" s="224" t="s">
        <v>30</v>
      </c>
      <c r="BD86" s="224" t="s">
        <v>30</v>
      </c>
      <c r="BE86" s="224"/>
      <c r="BF86" s="19"/>
      <c r="BG86" s="20">
        <f t="shared" si="16"/>
        <v>0</v>
      </c>
      <c r="BH86" s="21"/>
      <c r="BJ86" s="22"/>
      <c r="BN86" s="11"/>
      <c r="BS86" s="11"/>
    </row>
    <row r="87" spans="1:71" ht="13.8" customHeight="1" x14ac:dyDescent="0.3">
      <c r="A87" s="120" t="s">
        <v>436</v>
      </c>
      <c r="B87" s="120"/>
      <c r="C87" s="121" t="s">
        <v>437</v>
      </c>
      <c r="D87" s="126"/>
      <c r="E87" s="104" t="s">
        <v>230</v>
      </c>
      <c r="F87" s="104" t="s">
        <v>369</v>
      </c>
      <c r="G87" s="104" t="s">
        <v>231</v>
      </c>
      <c r="H87" s="106" t="s">
        <v>679</v>
      </c>
      <c r="I87" s="106" t="s">
        <v>684</v>
      </c>
      <c r="J87" s="12"/>
      <c r="K87" s="13">
        <v>46136</v>
      </c>
      <c r="L87" s="14" t="s">
        <v>28</v>
      </c>
      <c r="M87" s="15">
        <f t="shared" si="17"/>
        <v>15</v>
      </c>
      <c r="N87" s="15">
        <f t="shared" si="18"/>
        <v>11</v>
      </c>
      <c r="O87" s="15">
        <f t="shared" si="19"/>
        <v>7</v>
      </c>
      <c r="P87" s="15">
        <f t="shared" si="20"/>
        <v>0</v>
      </c>
      <c r="Q87" s="15">
        <f t="shared" si="21"/>
        <v>4</v>
      </c>
      <c r="R87" s="15">
        <f t="shared" si="22"/>
        <v>3</v>
      </c>
      <c r="S87" s="15">
        <f t="shared" si="23"/>
        <v>0</v>
      </c>
      <c r="T87" s="15">
        <f t="shared" si="24"/>
        <v>0</v>
      </c>
      <c r="U87" s="15">
        <f t="shared" si="25"/>
        <v>0</v>
      </c>
      <c r="V87" s="16">
        <f t="shared" si="26"/>
        <v>4</v>
      </c>
      <c r="W87" s="15">
        <f t="shared" si="27"/>
        <v>2</v>
      </c>
      <c r="X87" s="17">
        <f t="shared" si="28"/>
        <v>0</v>
      </c>
      <c r="Y87" s="17">
        <f t="shared" si="29"/>
        <v>0</v>
      </c>
      <c r="Z87" s="16">
        <f t="shared" si="30"/>
        <v>4</v>
      </c>
      <c r="AA87" s="32" t="s">
        <v>32</v>
      </c>
      <c r="AB87" s="224" t="s">
        <v>30</v>
      </c>
      <c r="AC87" s="224" t="s">
        <v>30</v>
      </c>
      <c r="AD87" s="223" t="s">
        <v>34</v>
      </c>
      <c r="AE87" s="224" t="s">
        <v>30</v>
      </c>
      <c r="AF87" s="30" t="s">
        <v>31</v>
      </c>
      <c r="AG87" s="30" t="s">
        <v>31</v>
      </c>
      <c r="AH87" s="224" t="s">
        <v>30</v>
      </c>
      <c r="AI87" s="31" t="s">
        <v>133</v>
      </c>
      <c r="AJ87" s="32" t="s">
        <v>32</v>
      </c>
      <c r="AK87" s="31" t="s">
        <v>133</v>
      </c>
      <c r="AL87" s="31" t="s">
        <v>133</v>
      </c>
      <c r="AM87" s="30" t="s">
        <v>31</v>
      </c>
      <c r="AN87" s="30" t="s">
        <v>31</v>
      </c>
      <c r="AO87" s="223" t="s">
        <v>34</v>
      </c>
      <c r="AP87" s="31" t="s">
        <v>165</v>
      </c>
      <c r="AQ87" s="31" t="s">
        <v>165</v>
      </c>
      <c r="AR87" s="31" t="s">
        <v>165</v>
      </c>
      <c r="AS87" s="31" t="s">
        <v>165</v>
      </c>
      <c r="AT87" s="31" t="s">
        <v>165</v>
      </c>
      <c r="AU87" s="31" t="s">
        <v>165</v>
      </c>
      <c r="AV87" s="31" t="s">
        <v>165</v>
      </c>
      <c r="AW87" s="31" t="s">
        <v>165</v>
      </c>
      <c r="AX87" s="31" t="s">
        <v>165</v>
      </c>
      <c r="AY87" s="31" t="s">
        <v>165</v>
      </c>
      <c r="AZ87" s="31" t="s">
        <v>165</v>
      </c>
      <c r="BA87" s="31" t="s">
        <v>165</v>
      </c>
      <c r="BB87" s="31" t="s">
        <v>165</v>
      </c>
      <c r="BC87" s="31" t="s">
        <v>165</v>
      </c>
      <c r="BD87" s="31" t="s">
        <v>165</v>
      </c>
      <c r="BE87" s="224"/>
      <c r="BF87" s="19"/>
      <c r="BG87" s="20">
        <f t="shared" si="16"/>
        <v>0</v>
      </c>
      <c r="BH87" s="21"/>
      <c r="BJ87" s="22"/>
      <c r="BN87" s="11"/>
      <c r="BS87" s="11"/>
    </row>
    <row r="88" spans="1:71" ht="13.8" customHeight="1" x14ac:dyDescent="0.3">
      <c r="A88" s="120" t="s">
        <v>439</v>
      </c>
      <c r="B88" s="120"/>
      <c r="C88" s="121" t="s">
        <v>440</v>
      </c>
      <c r="D88" s="126"/>
      <c r="E88" s="104" t="s">
        <v>230</v>
      </c>
      <c r="F88" s="104" t="s">
        <v>369</v>
      </c>
      <c r="G88" s="104" t="s">
        <v>231</v>
      </c>
      <c r="H88" s="106" t="s">
        <v>679</v>
      </c>
      <c r="I88" s="106" t="s">
        <v>684</v>
      </c>
      <c r="J88" s="12"/>
      <c r="K88" s="13">
        <v>46136</v>
      </c>
      <c r="L88" s="14" t="s">
        <v>28</v>
      </c>
      <c r="M88" s="15">
        <f t="shared" si="17"/>
        <v>15</v>
      </c>
      <c r="N88" s="15">
        <f t="shared" si="18"/>
        <v>11</v>
      </c>
      <c r="O88" s="15">
        <f t="shared" si="19"/>
        <v>9.5</v>
      </c>
      <c r="P88" s="15">
        <f t="shared" si="20"/>
        <v>0</v>
      </c>
      <c r="Q88" s="15">
        <f t="shared" si="21"/>
        <v>4</v>
      </c>
      <c r="R88" s="15">
        <f t="shared" si="22"/>
        <v>1</v>
      </c>
      <c r="S88" s="15">
        <f t="shared" si="23"/>
        <v>0</v>
      </c>
      <c r="T88" s="15">
        <f t="shared" si="24"/>
        <v>0</v>
      </c>
      <c r="U88" s="15">
        <f t="shared" si="25"/>
        <v>0</v>
      </c>
      <c r="V88" s="16">
        <f t="shared" si="26"/>
        <v>1.5</v>
      </c>
      <c r="W88" s="15">
        <f t="shared" si="27"/>
        <v>6</v>
      </c>
      <c r="X88" s="17">
        <f t="shared" si="28"/>
        <v>0</v>
      </c>
      <c r="Y88" s="17">
        <f t="shared" si="29"/>
        <v>0</v>
      </c>
      <c r="Z88" s="16">
        <f t="shared" si="30"/>
        <v>1.5</v>
      </c>
      <c r="AA88" s="224" t="s">
        <v>30</v>
      </c>
      <c r="AB88" s="32" t="s">
        <v>32</v>
      </c>
      <c r="AC88" s="32" t="s">
        <v>32</v>
      </c>
      <c r="AD88" s="224" t="s">
        <v>30</v>
      </c>
      <c r="AE88" s="224" t="s">
        <v>30</v>
      </c>
      <c r="AF88" s="30" t="s">
        <v>31</v>
      </c>
      <c r="AG88" s="30" t="s">
        <v>31</v>
      </c>
      <c r="AH88" s="32" t="s">
        <v>32</v>
      </c>
      <c r="AI88" s="31" t="s">
        <v>133</v>
      </c>
      <c r="AJ88" s="32" t="s">
        <v>32</v>
      </c>
      <c r="AK88" s="32" t="s">
        <v>32</v>
      </c>
      <c r="AL88" s="223" t="s">
        <v>34</v>
      </c>
      <c r="AM88" s="30" t="s">
        <v>31</v>
      </c>
      <c r="AN88" s="30" t="s">
        <v>31</v>
      </c>
      <c r="AO88" s="32" t="s">
        <v>32</v>
      </c>
      <c r="AP88" s="31" t="s">
        <v>165</v>
      </c>
      <c r="AQ88" s="31" t="s">
        <v>165</v>
      </c>
      <c r="AR88" s="31" t="s">
        <v>165</v>
      </c>
      <c r="AS88" s="31" t="s">
        <v>165</v>
      </c>
      <c r="AT88" s="31" t="s">
        <v>165</v>
      </c>
      <c r="AU88" s="31" t="s">
        <v>165</v>
      </c>
      <c r="AV88" s="31" t="s">
        <v>165</v>
      </c>
      <c r="AW88" s="31" t="s">
        <v>165</v>
      </c>
      <c r="AX88" s="31" t="s">
        <v>165</v>
      </c>
      <c r="AY88" s="31" t="s">
        <v>165</v>
      </c>
      <c r="AZ88" s="31" t="s">
        <v>165</v>
      </c>
      <c r="BA88" s="31" t="s">
        <v>165</v>
      </c>
      <c r="BB88" s="31" t="s">
        <v>165</v>
      </c>
      <c r="BC88" s="31" t="s">
        <v>165</v>
      </c>
      <c r="BD88" s="31" t="s">
        <v>165</v>
      </c>
      <c r="BE88" s="224"/>
      <c r="BF88" s="19"/>
      <c r="BG88" s="20">
        <f t="shared" si="16"/>
        <v>0</v>
      </c>
      <c r="BH88" s="21"/>
      <c r="BJ88" s="22"/>
      <c r="BN88" s="11"/>
      <c r="BS88" s="11"/>
    </row>
    <row r="89" spans="1:71" ht="13.8" customHeight="1" x14ac:dyDescent="0.3">
      <c r="A89" s="120" t="s">
        <v>441</v>
      </c>
      <c r="B89" s="120"/>
      <c r="C89" s="121" t="s">
        <v>442</v>
      </c>
      <c r="D89" s="126"/>
      <c r="E89" s="104" t="s">
        <v>230</v>
      </c>
      <c r="F89" s="104" t="s">
        <v>369</v>
      </c>
      <c r="G89" s="104" t="s">
        <v>231</v>
      </c>
      <c r="H89" s="106" t="s">
        <v>679</v>
      </c>
      <c r="I89" s="106" t="s">
        <v>684</v>
      </c>
      <c r="J89" s="12"/>
      <c r="K89" s="13">
        <v>46136</v>
      </c>
      <c r="L89" s="14" t="s">
        <v>28</v>
      </c>
      <c r="M89" s="15">
        <f t="shared" si="17"/>
        <v>4</v>
      </c>
      <c r="N89" s="15">
        <f t="shared" si="18"/>
        <v>4</v>
      </c>
      <c r="O89" s="15">
        <f t="shared" si="19"/>
        <v>2</v>
      </c>
      <c r="P89" s="15">
        <f t="shared" si="20"/>
        <v>0</v>
      </c>
      <c r="Q89" s="15">
        <f t="shared" si="21"/>
        <v>0</v>
      </c>
      <c r="R89" s="15">
        <f t="shared" si="22"/>
        <v>2</v>
      </c>
      <c r="S89" s="15">
        <f t="shared" si="23"/>
        <v>0</v>
      </c>
      <c r="T89" s="15">
        <f t="shared" si="24"/>
        <v>1</v>
      </c>
      <c r="U89" s="15">
        <f t="shared" si="25"/>
        <v>0</v>
      </c>
      <c r="V89" s="16">
        <f t="shared" si="26"/>
        <v>2</v>
      </c>
      <c r="W89" s="15">
        <f t="shared" si="27"/>
        <v>1</v>
      </c>
      <c r="X89" s="17">
        <f t="shared" si="28"/>
        <v>0</v>
      </c>
      <c r="Y89" s="17">
        <f t="shared" si="29"/>
        <v>0</v>
      </c>
      <c r="Z89" s="16">
        <f t="shared" si="30"/>
        <v>2</v>
      </c>
      <c r="AA89" s="31" t="s">
        <v>133</v>
      </c>
      <c r="AB89" s="32" t="s">
        <v>32</v>
      </c>
      <c r="AC89" s="32" t="s">
        <v>33</v>
      </c>
      <c r="AD89" s="31" t="s">
        <v>133</v>
      </c>
      <c r="AE89" s="31" t="s">
        <v>165</v>
      </c>
      <c r="AF89" s="31" t="s">
        <v>165</v>
      </c>
      <c r="AG89" s="31" t="s">
        <v>165</v>
      </c>
      <c r="AH89" s="31" t="s">
        <v>165</v>
      </c>
      <c r="AI89" s="31" t="s">
        <v>165</v>
      </c>
      <c r="AJ89" s="31" t="s">
        <v>165</v>
      </c>
      <c r="AK89" s="31" t="s">
        <v>165</v>
      </c>
      <c r="AL89" s="31" t="s">
        <v>165</v>
      </c>
      <c r="AM89" s="31" t="s">
        <v>165</v>
      </c>
      <c r="AN89" s="31" t="s">
        <v>165</v>
      </c>
      <c r="AO89" s="31" t="s">
        <v>165</v>
      </c>
      <c r="AP89" s="31" t="s">
        <v>165</v>
      </c>
      <c r="AQ89" s="31" t="s">
        <v>165</v>
      </c>
      <c r="AR89" s="31" t="s">
        <v>165</v>
      </c>
      <c r="AS89" s="31" t="s">
        <v>165</v>
      </c>
      <c r="AT89" s="31" t="s">
        <v>165</v>
      </c>
      <c r="AU89" s="31" t="s">
        <v>165</v>
      </c>
      <c r="AV89" s="31" t="s">
        <v>165</v>
      </c>
      <c r="AW89" s="31" t="s">
        <v>165</v>
      </c>
      <c r="AX89" s="31" t="s">
        <v>165</v>
      </c>
      <c r="AY89" s="31" t="s">
        <v>165</v>
      </c>
      <c r="AZ89" s="31" t="s">
        <v>165</v>
      </c>
      <c r="BA89" s="31" t="s">
        <v>165</v>
      </c>
      <c r="BB89" s="31" t="s">
        <v>165</v>
      </c>
      <c r="BC89" s="31" t="s">
        <v>165</v>
      </c>
      <c r="BD89" s="31" t="s">
        <v>165</v>
      </c>
      <c r="BE89" s="224"/>
      <c r="BF89" s="227"/>
      <c r="BG89" s="20">
        <f t="shared" si="16"/>
        <v>0</v>
      </c>
      <c r="BH89" s="21"/>
      <c r="BJ89" s="22"/>
      <c r="BN89" s="11"/>
      <c r="BS89" s="11"/>
    </row>
    <row r="90" spans="1:71" ht="13.8" customHeight="1" x14ac:dyDescent="0.3">
      <c r="A90" s="103" t="s">
        <v>443</v>
      </c>
      <c r="B90" s="103"/>
      <c r="C90" s="104" t="s">
        <v>413</v>
      </c>
      <c r="D90" s="126"/>
      <c r="E90" s="104" t="s">
        <v>230</v>
      </c>
      <c r="F90" s="104" t="s">
        <v>369</v>
      </c>
      <c r="G90" s="104" t="s">
        <v>231</v>
      </c>
      <c r="H90" s="106" t="s">
        <v>679</v>
      </c>
      <c r="I90" s="106" t="s">
        <v>684</v>
      </c>
      <c r="J90" s="12"/>
      <c r="K90" s="13">
        <v>46136</v>
      </c>
      <c r="L90" s="14" t="s">
        <v>28</v>
      </c>
      <c r="M90" s="15">
        <f t="shared" si="17"/>
        <v>30</v>
      </c>
      <c r="N90" s="15">
        <f t="shared" si="18"/>
        <v>23</v>
      </c>
      <c r="O90" s="15">
        <f t="shared" si="19"/>
        <v>21</v>
      </c>
      <c r="P90" s="15">
        <f t="shared" si="20"/>
        <v>0</v>
      </c>
      <c r="Q90" s="15">
        <f t="shared" si="21"/>
        <v>7</v>
      </c>
      <c r="R90" s="15">
        <f t="shared" si="22"/>
        <v>1</v>
      </c>
      <c r="S90" s="15">
        <f t="shared" si="23"/>
        <v>0</v>
      </c>
      <c r="T90" s="15">
        <f t="shared" si="24"/>
        <v>0</v>
      </c>
      <c r="U90" s="15">
        <f t="shared" si="25"/>
        <v>0</v>
      </c>
      <c r="V90" s="16">
        <f t="shared" si="26"/>
        <v>2</v>
      </c>
      <c r="W90" s="15">
        <f t="shared" si="27"/>
        <v>14</v>
      </c>
      <c r="X90" s="17">
        <f t="shared" si="28"/>
        <v>0</v>
      </c>
      <c r="Y90" s="17">
        <f t="shared" si="29"/>
        <v>0</v>
      </c>
      <c r="Z90" s="16">
        <f t="shared" si="30"/>
        <v>2</v>
      </c>
      <c r="AA90" s="224" t="s">
        <v>30</v>
      </c>
      <c r="AB90" s="32" t="s">
        <v>32</v>
      </c>
      <c r="AC90" s="32" t="s">
        <v>32</v>
      </c>
      <c r="AD90" s="31" t="s">
        <v>133</v>
      </c>
      <c r="AE90" s="32" t="s">
        <v>32</v>
      </c>
      <c r="AF90" s="30" t="s">
        <v>31</v>
      </c>
      <c r="AG90" s="30" t="s">
        <v>31</v>
      </c>
      <c r="AH90" s="224" t="s">
        <v>30</v>
      </c>
      <c r="AI90" s="224" t="s">
        <v>30</v>
      </c>
      <c r="AJ90" s="32" t="s">
        <v>32</v>
      </c>
      <c r="AK90" s="32" t="s">
        <v>32</v>
      </c>
      <c r="AL90" s="224" t="s">
        <v>30</v>
      </c>
      <c r="AM90" s="30" t="s">
        <v>31</v>
      </c>
      <c r="AN90" s="30" t="s">
        <v>31</v>
      </c>
      <c r="AO90" s="32" t="s">
        <v>32</v>
      </c>
      <c r="AP90" s="224" t="s">
        <v>30</v>
      </c>
      <c r="AQ90" s="32" t="s">
        <v>32</v>
      </c>
      <c r="AR90" s="32" t="s">
        <v>32</v>
      </c>
      <c r="AS90" s="32" t="s">
        <v>32</v>
      </c>
      <c r="AT90" s="30" t="s">
        <v>31</v>
      </c>
      <c r="AU90" s="30" t="s">
        <v>31</v>
      </c>
      <c r="AV90" s="223" t="s">
        <v>34</v>
      </c>
      <c r="AW90" s="32" t="s">
        <v>32</v>
      </c>
      <c r="AX90" s="223" t="s">
        <v>34</v>
      </c>
      <c r="AY90" s="224" t="s">
        <v>30</v>
      </c>
      <c r="AZ90" s="32" t="s">
        <v>32</v>
      </c>
      <c r="BA90" s="32" t="s">
        <v>32</v>
      </c>
      <c r="BB90" s="30" t="s">
        <v>31</v>
      </c>
      <c r="BC90" s="32" t="s">
        <v>32</v>
      </c>
      <c r="BD90" s="32" t="s">
        <v>32</v>
      </c>
      <c r="BE90" s="224"/>
      <c r="BF90" s="19"/>
      <c r="BG90" s="20">
        <f t="shared" si="16"/>
        <v>0</v>
      </c>
      <c r="BH90" s="21"/>
      <c r="BJ90" s="22"/>
      <c r="BN90" s="11"/>
      <c r="BS90" s="11"/>
    </row>
    <row r="91" spans="1:71" ht="13.8" customHeight="1" x14ac:dyDescent="0.3">
      <c r="A91" s="103" t="s">
        <v>444</v>
      </c>
      <c r="B91" s="103"/>
      <c r="C91" s="104" t="s">
        <v>445</v>
      </c>
      <c r="D91" s="126"/>
      <c r="E91" s="104" t="s">
        <v>230</v>
      </c>
      <c r="F91" s="104" t="s">
        <v>369</v>
      </c>
      <c r="G91" s="104" t="s">
        <v>231</v>
      </c>
      <c r="H91" s="106" t="s">
        <v>317</v>
      </c>
      <c r="I91" s="106" t="s">
        <v>684</v>
      </c>
      <c r="J91" s="12"/>
      <c r="K91" s="13">
        <v>46136</v>
      </c>
      <c r="L91" s="14" t="s">
        <v>28</v>
      </c>
      <c r="M91" s="15">
        <f>N91+Q91+U91</f>
        <v>30</v>
      </c>
      <c r="N91" s="15">
        <f>O91+R91+(COUNTIF(AA91:BE91,"P/2")/2)+(COUNTIF(AA91:BE91,"TR-P/2")/2)</f>
        <v>23</v>
      </c>
      <c r="O91" s="15">
        <f>COUNTIF(AA91:BE91,"P")+COUNTIF(AA91:BE91,"RP")+COUNTIF(AA91:BE91,"UT-RP")+COUNTIF(AA91:BE91,"AT-RP")+COUNTIF(AA91:BE91,"AT")+COUNTIF(AA91:BE91,"UT")+COUNTIF(AA91:BE91,"MU")+COUNTIF(AA91:BE91,"AT-MU")+COUNTIF(AA91:BE91,"UT-MU")+COUNTIF(AA91:BE91,"EL")+COUNTIF(AA91:BE91,"UT-EL")+COUNTIF(AA91:BE91,"AT-EL")+COUNTIF(AA91:BE91,"EL-MU")+COUNTIF(AA91:BE91,"TR")+COUNTIF(AA91:BE91,"TR-MU")+COUNTIF(AA91:BE91,"TR-EL")+COUNTIF(AA91:BE91,"TR-AT")+COUNTIF(AA91:BE91,"TR-UT")+COUNTIF(AA91:BE91,"TR-P")+(COUNTIF(AA91:BE91,"P/2")/2)</f>
        <v>23</v>
      </c>
      <c r="P91" s="15">
        <f>COUNTIF(AA91:BE91,"Leave")</f>
        <v>0</v>
      </c>
      <c r="Q91" s="15">
        <f>COUNTIF(AA91:BE91,"Off")+COUNTIF(AA91:BE91,"TR-Off")</f>
        <v>7</v>
      </c>
      <c r="R91" s="15">
        <f>COUNTIF(AA91:BE91,"NCNS")+COUNTIF(AA91:BE91,"A")+COUNTIF(AA91:BE91,"U")+COUNTIF(AA91:BE91,"SL")+COUNTIF(AA91:BE91,"UC")+COUNTIF(AA91:BE91,"TR-UC")+COUNTIF(AA91:BE91,"TR-U")+COUNTIF(AA91:BE91,"TR-NCNS")</f>
        <v>0</v>
      </c>
      <c r="S91" s="15">
        <f>(COUNTIF(AA91:BE91,"A")+(COUNTIF(AA91:BE91,"CL")+(COUNTIF(AA91:BE91,"SL"))))</f>
        <v>0</v>
      </c>
      <c r="T91" s="15">
        <f>COUNTIF(AA91:BE91,"EL")+COUNTIF(AA91:BE91,"AT-EL")+COUNTIF(AA91:BE91,"UT-EL")+COUNTIF(AA91:BE91,"EL-MU")++COUNTIF(AA91:BE91,"TR-EL")</f>
        <v>1</v>
      </c>
      <c r="U91" s="15">
        <f>(COUNTIF(AA91:BE91,"Leave")+(COUNTIF(AA91:BE91,"CL")+(COUNTIF(AA91:BE91,"AU")))+(COUNTIF(AA91:BE91,"TR-AU"))+(COUNTIF(AA91:BE91,"ML")))</f>
        <v>0</v>
      </c>
      <c r="V91" s="16">
        <f>COUNTIF(AA91:BE91,"AU")+COUNTIF(AA91:BE91,"U")+COUNTIF(AA91:BE91,"UC")+COUNTIF(AA91:BE91,"NCNS")+COUNTIF(AA91:BE91,"TR-AU")+COUNTIF(AA91:BE91,"TR-U")+COUNTIF(AA91:BE91,"TR-UC")+COUNTIF(AA91:BE91,"TR-NCNS")+(COUNTIF(AA91:BE91,"P/2")/2)+(COUNTIF(AA91:BE91,"TR-P/2")/2)</f>
        <v>0</v>
      </c>
      <c r="W91" s="15">
        <f>COUNTIF(AA91:BE91,"AT-RP")+COUNTIF(AA91:BE91,"AT")+COUNTIF(AA91:BE91,"AT-MU")+COUNTIF(AA91:BE91,"AT-EL")+COUNTIF(AA91:BE91,"TR-AT")+COUNTIF(AA91:BE91,"UT-RP")+COUNTIF(AA91:BE91,"UT")+COUNTIF(AA91:BE91,"UT-MU")+COUNTIF(AA91:BE91,"UT-EL")+COUNTIF(AA91:BE91,"TR-UT")</f>
        <v>5</v>
      </c>
      <c r="X91" s="17">
        <f>COUNTIF(AA91:BE91,"MU")+COUNTIF(AA91:BE91,"UT-MU")+COUNTIF(AA91:BE91,"EL-MU")+COUNTIF(AA91:BE91,"TR-MU")</f>
        <v>0</v>
      </c>
      <c r="Y91" s="17">
        <f>COUNTIF(AA91:BE91,"ML")</f>
        <v>0</v>
      </c>
      <c r="Z91" s="16">
        <f>V91+S91+P91+Y91</f>
        <v>0</v>
      </c>
      <c r="AA91" s="32" t="s">
        <v>32</v>
      </c>
      <c r="AB91" s="224" t="s">
        <v>30</v>
      </c>
      <c r="AC91" s="32" t="s">
        <v>33</v>
      </c>
      <c r="AD91" s="224" t="s">
        <v>30</v>
      </c>
      <c r="AE91" s="224" t="s">
        <v>30</v>
      </c>
      <c r="AF91" s="30" t="s">
        <v>31</v>
      </c>
      <c r="AG91" s="30" t="s">
        <v>31</v>
      </c>
      <c r="AH91" s="224" t="s">
        <v>30</v>
      </c>
      <c r="AI91" s="224" t="s">
        <v>30</v>
      </c>
      <c r="AJ91" s="224" t="s">
        <v>30</v>
      </c>
      <c r="AK91" s="224" t="s">
        <v>30</v>
      </c>
      <c r="AL91" s="224" t="s">
        <v>30</v>
      </c>
      <c r="AM91" s="30" t="s">
        <v>31</v>
      </c>
      <c r="AN91" s="30" t="s">
        <v>31</v>
      </c>
      <c r="AO91" s="224" t="s">
        <v>30</v>
      </c>
      <c r="AP91" s="32" t="s">
        <v>32</v>
      </c>
      <c r="AQ91" s="224" t="s">
        <v>30</v>
      </c>
      <c r="AR91" s="224" t="s">
        <v>30</v>
      </c>
      <c r="AS91" s="224" t="s">
        <v>30</v>
      </c>
      <c r="AT91" s="30" t="s">
        <v>31</v>
      </c>
      <c r="AU91" s="30" t="s">
        <v>31</v>
      </c>
      <c r="AV91" s="224" t="s">
        <v>30</v>
      </c>
      <c r="AW91" s="224" t="s">
        <v>30</v>
      </c>
      <c r="AX91" s="32" t="s">
        <v>32</v>
      </c>
      <c r="AY91" s="224" t="s">
        <v>30</v>
      </c>
      <c r="AZ91" s="224" t="s">
        <v>30</v>
      </c>
      <c r="BA91" s="224" t="s">
        <v>30</v>
      </c>
      <c r="BB91" s="30" t="s">
        <v>31</v>
      </c>
      <c r="BC91" s="32" t="s">
        <v>32</v>
      </c>
      <c r="BD91" s="32" t="s">
        <v>32</v>
      </c>
      <c r="BE91" s="224"/>
      <c r="BF91" s="19"/>
      <c r="BG91" s="20">
        <f t="shared" si="16"/>
        <v>0</v>
      </c>
      <c r="BH91" s="21"/>
      <c r="BJ91" s="22"/>
      <c r="BN91" s="11"/>
      <c r="BS91" s="11"/>
    </row>
    <row r="92" spans="1:71" ht="13.8" customHeight="1" x14ac:dyDescent="0.3">
      <c r="A92" s="103" t="s">
        <v>680</v>
      </c>
      <c r="B92" s="103"/>
      <c r="C92" s="104" t="s">
        <v>446</v>
      </c>
      <c r="D92" s="126"/>
      <c r="E92" s="104" t="s">
        <v>230</v>
      </c>
      <c r="F92" s="104" t="s">
        <v>369</v>
      </c>
      <c r="G92" s="104" t="s">
        <v>231</v>
      </c>
      <c r="H92" s="106" t="s">
        <v>317</v>
      </c>
      <c r="I92" s="106" t="s">
        <v>684</v>
      </c>
      <c r="J92" s="12"/>
      <c r="K92" s="13">
        <v>46141</v>
      </c>
      <c r="L92" s="14" t="s">
        <v>28</v>
      </c>
      <c r="M92" s="15">
        <f>N92+Q92+U92</f>
        <v>30</v>
      </c>
      <c r="N92" s="15">
        <f>O92+R92+(COUNTIF(AA92:BE92,"P/2")/2)+(COUNTIF(AA92:BE92,"TR-P/2")/2)</f>
        <v>23</v>
      </c>
      <c r="O92" s="15">
        <f>COUNTIF(AA92:BE92,"P")+COUNTIF(AA92:BE92,"RP")+COUNTIF(AA92:BE92,"UT-RP")+COUNTIF(AA92:BE92,"AT-RP")+COUNTIF(AA92:BE92,"AT")+COUNTIF(AA92:BE92,"UT")+COUNTIF(AA92:BE92,"MU")+COUNTIF(AA92:BE92,"AT-MU")+COUNTIF(AA92:BE92,"UT-MU")+COUNTIF(AA92:BE92,"EL")+COUNTIF(AA92:BE92,"UT-EL")+COUNTIF(AA92:BE92,"AT-EL")+COUNTIF(AA92:BE92,"EL-MU")+COUNTIF(AA92:BE92,"TR")+COUNTIF(AA92:BE92,"TR-MU")+COUNTIF(AA92:BE92,"TR-EL")+COUNTIF(AA92:BE92,"TR-AT")+COUNTIF(AA92:BE92,"TR-UT")+COUNTIF(AA92:BE92,"TR-P")+(COUNTIF(AA92:BE92,"P/2")/2)</f>
        <v>19</v>
      </c>
      <c r="P92" s="15">
        <f>COUNTIF(AA92:BE92,"Leave")</f>
        <v>0</v>
      </c>
      <c r="Q92" s="15">
        <f>COUNTIF(AA92:BE92,"Off")+COUNTIF(AA92:BE92,"TR-Off")</f>
        <v>7</v>
      </c>
      <c r="R92" s="15">
        <f>COUNTIF(AA92:BE92,"NCNS")+COUNTIF(AA92:BE92,"A")+COUNTIF(AA92:BE92,"U")+COUNTIF(AA92:BE92,"SL")+COUNTIF(AA92:BE92,"UC")+COUNTIF(AA92:BE92,"TR-UC")+COUNTIF(AA92:BE92,"TR-U")+COUNTIF(AA92:BE92,"TR-NCNS")</f>
        <v>4</v>
      </c>
      <c r="S92" s="15">
        <f>(COUNTIF(AA92:BE92,"A")+(COUNTIF(AA92:BE92,"CL")+(COUNTIF(AA92:BE92,"SL"))))</f>
        <v>0</v>
      </c>
      <c r="T92" s="15">
        <f>COUNTIF(AA92:BE92,"EL")+COUNTIF(AA92:BE92,"AT-EL")+COUNTIF(AA92:BE92,"UT-EL")+COUNTIF(AA92:BE92,"EL-MU")++COUNTIF(AA92:BE92,"TR-EL")</f>
        <v>0</v>
      </c>
      <c r="U92" s="15">
        <f>(COUNTIF(AA92:BE92,"Leave")+(COUNTIF(AA92:BE92,"CL")+(COUNTIF(AA92:BE92,"AU")))+(COUNTIF(AA92:BE92,"TR-AU"))+(COUNTIF(AA92:BE92,"ML")))</f>
        <v>0</v>
      </c>
      <c r="V92" s="16">
        <f>COUNTIF(AA92:BE92,"AU")+COUNTIF(AA92:BE92,"U")+COUNTIF(AA92:BE92,"UC")+COUNTIF(AA92:BE92,"NCNS")+COUNTIF(AA92:BE92,"TR-AU")+COUNTIF(AA92:BE92,"TR-U")+COUNTIF(AA92:BE92,"TR-UC")+COUNTIF(AA92:BE92,"TR-NCNS")+(COUNTIF(AA92:BE92,"P/2")/2)+(COUNTIF(AA92:BE92,"TR-P/2")/2)</f>
        <v>4</v>
      </c>
      <c r="W92" s="15">
        <f>COUNTIF(AA92:BE92,"AT-RP")+COUNTIF(AA92:BE92,"AT")+COUNTIF(AA92:BE92,"AT-MU")+COUNTIF(AA92:BE92,"AT-EL")+COUNTIF(AA92:BE92,"TR-AT")+COUNTIF(AA92:BE92,"UT-RP")+COUNTIF(AA92:BE92,"UT")+COUNTIF(AA92:BE92,"UT-MU")+COUNTIF(AA92:BE92,"UT-EL")+COUNTIF(AA92:BE92,"TR-UT")</f>
        <v>5</v>
      </c>
      <c r="X92" s="17">
        <f>COUNTIF(AA92:BE92,"MU")+COUNTIF(AA92:BE92,"UT-MU")+COUNTIF(AA92:BE92,"EL-MU")+COUNTIF(AA92:BE92,"TR-MU")</f>
        <v>0</v>
      </c>
      <c r="Y92" s="17">
        <f>COUNTIF(AA92:BE92,"ML")</f>
        <v>0</v>
      </c>
      <c r="Z92" s="16">
        <f>V92+S92+P92+Y92</f>
        <v>4</v>
      </c>
      <c r="AA92" s="31" t="s">
        <v>133</v>
      </c>
      <c r="AB92" s="224" t="s">
        <v>30</v>
      </c>
      <c r="AC92" s="224" t="s">
        <v>30</v>
      </c>
      <c r="AD92" s="224" t="s">
        <v>30</v>
      </c>
      <c r="AE92" s="224" t="s">
        <v>30</v>
      </c>
      <c r="AF92" s="30" t="s">
        <v>31</v>
      </c>
      <c r="AG92" s="30" t="s">
        <v>31</v>
      </c>
      <c r="AH92" s="224" t="s">
        <v>30</v>
      </c>
      <c r="AI92" s="224" t="s">
        <v>30</v>
      </c>
      <c r="AJ92" s="32" t="s">
        <v>32</v>
      </c>
      <c r="AK92" s="32" t="s">
        <v>32</v>
      </c>
      <c r="AL92" s="32" t="s">
        <v>32</v>
      </c>
      <c r="AM92" s="30" t="s">
        <v>31</v>
      </c>
      <c r="AN92" s="30" t="s">
        <v>31</v>
      </c>
      <c r="AO92" s="224" t="s">
        <v>30</v>
      </c>
      <c r="AP92" s="31" t="s">
        <v>133</v>
      </c>
      <c r="AQ92" s="224" t="s">
        <v>30</v>
      </c>
      <c r="AR92" s="224" t="s">
        <v>30</v>
      </c>
      <c r="AS92" s="31" t="s">
        <v>133</v>
      </c>
      <c r="AT92" s="30" t="s">
        <v>31</v>
      </c>
      <c r="AU92" s="30" t="s">
        <v>31</v>
      </c>
      <c r="AV92" s="224" t="s">
        <v>30</v>
      </c>
      <c r="AW92" s="224" t="s">
        <v>30</v>
      </c>
      <c r="AX92" s="32" t="s">
        <v>32</v>
      </c>
      <c r="AY92" s="224" t="s">
        <v>30</v>
      </c>
      <c r="AZ92" s="224" t="s">
        <v>30</v>
      </c>
      <c r="BA92" s="31" t="s">
        <v>133</v>
      </c>
      <c r="BB92" s="30" t="s">
        <v>31</v>
      </c>
      <c r="BC92" s="32" t="s">
        <v>32</v>
      </c>
      <c r="BD92" s="224" t="s">
        <v>30</v>
      </c>
      <c r="BE92" s="224"/>
      <c r="BF92" s="227"/>
      <c r="BG92" s="20">
        <f t="shared" si="16"/>
        <v>0</v>
      </c>
      <c r="BH92" s="21"/>
      <c r="BJ92" s="22"/>
      <c r="BN92" s="11"/>
      <c r="BS92" s="11"/>
    </row>
    <row r="93" spans="1:71" ht="13.8" customHeight="1" x14ac:dyDescent="0.3">
      <c r="A93" s="109" t="s">
        <v>738</v>
      </c>
      <c r="B93" s="110"/>
      <c r="C93" s="111" t="s">
        <v>739</v>
      </c>
      <c r="D93" s="126"/>
      <c r="E93" s="104" t="s">
        <v>230</v>
      </c>
      <c r="F93" s="104" t="s">
        <v>369</v>
      </c>
      <c r="G93" s="104" t="s">
        <v>231</v>
      </c>
      <c r="H93" s="106" t="s">
        <v>679</v>
      </c>
      <c r="I93" s="106"/>
      <c r="J93" s="12"/>
      <c r="K93" s="13">
        <v>46191</v>
      </c>
      <c r="L93" s="14" t="s">
        <v>28</v>
      </c>
      <c r="M93" s="15">
        <f>N93+Q93+U93</f>
        <v>13</v>
      </c>
      <c r="N93" s="15">
        <f>O93+R93+(COUNTIF(AA93:BE93,"P/2")/2)+(COUNTIF(AA93:BE93,"TR-P/2")/2)</f>
        <v>10</v>
      </c>
      <c r="O93" s="15">
        <f>COUNTIF(AA93:BE93,"P")+COUNTIF(AA93:BE93,"RP")+COUNTIF(AA93:BE93,"UT-RP")+COUNTIF(AA93:BE93,"AT-RP")+COUNTIF(AA93:BE93,"AT")+COUNTIF(AA93:BE93,"UT")+COUNTIF(AA93:BE93,"MU")+COUNTIF(AA93:BE93,"AT-MU")+COUNTIF(AA93:BE93,"UT-MU")+COUNTIF(AA93:BE93,"EL")+COUNTIF(AA93:BE93,"UT-EL")+COUNTIF(AA93:BE93,"AT-EL")+COUNTIF(AA93:BE93,"EL-MU")+COUNTIF(AA93:BE93,"TR")+COUNTIF(AA93:BE93,"TR-MU")+COUNTIF(AA93:BE93,"TR-EL")+COUNTIF(AA93:BE93,"TR-AT")+COUNTIF(AA93:BE93,"TR-UT")+COUNTIF(AA93:BE93,"TR-P")+(COUNTIF(AA93:BE93,"P/2")/2)</f>
        <v>10</v>
      </c>
      <c r="P93" s="15">
        <f>COUNTIF(AA93:BE93,"Leave")</f>
        <v>0</v>
      </c>
      <c r="Q93" s="15">
        <f>COUNTIF(AA93:BE93,"Off")+COUNTIF(AA93:BE93,"TR-Off")</f>
        <v>3</v>
      </c>
      <c r="R93" s="15">
        <f>COUNTIF(AA93:BE93,"NCNS")+COUNTIF(AA93:BE93,"A")+COUNTIF(AA93:BE93,"U")+COUNTIF(AA93:BE93,"SL")+COUNTIF(AA93:BE93,"UC")+COUNTIF(AA93:BE93,"TR-UC")+COUNTIF(AA93:BE93,"TR-U")+COUNTIF(AA93:BE93,"TR-NCNS")</f>
        <v>0</v>
      </c>
      <c r="S93" s="15">
        <f>(COUNTIF(AA93:BE93,"A")+(COUNTIF(AA93:BE93,"CL")+(COUNTIF(AA93:BE93,"SL"))))</f>
        <v>0</v>
      </c>
      <c r="T93" s="15">
        <f>COUNTIF(AA93:BE93,"EL")+COUNTIF(AA93:BE93,"AT-EL")+COUNTIF(AA93:BE93,"UT-EL")+COUNTIF(AA93:BE93,"EL-MU")++COUNTIF(AA93:BE93,"TR-EL")</f>
        <v>0</v>
      </c>
      <c r="U93" s="15">
        <f>(COUNTIF(AA93:BE93,"Leave")+(COUNTIF(AA93:BE93,"CL")+(COUNTIF(AA93:BE93,"AU")))+(COUNTIF(AA93:BE93,"TR-AU"))+(COUNTIF(AA93:BE93,"ML")))</f>
        <v>0</v>
      </c>
      <c r="V93" s="16">
        <f>COUNTIF(AA93:BE93,"AU")+COUNTIF(AA93:BE93,"U")+COUNTIF(AA93:BE93,"UC")+COUNTIF(AA93:BE93,"NCNS")+COUNTIF(AA93:BE93,"TR-AU")+COUNTIF(AA93:BE93,"TR-U")+COUNTIF(AA93:BE93,"TR-UC")+COUNTIF(AA93:BE93,"TR-NCNS")+(COUNTIF(AA93:BE93,"P/2")/2)+(COUNTIF(AA93:BE93,"TR-P/2")/2)</f>
        <v>0</v>
      </c>
      <c r="W93" s="15">
        <f>COUNTIF(AA93:BE93,"AT-RP")+COUNTIF(AA93:BE93,"AT")+COUNTIF(AA93:BE93,"AT-MU")+COUNTIF(AA93:BE93,"AT-EL")+COUNTIF(AA93:BE93,"TR-AT")+COUNTIF(AA93:BE93,"UT-RP")+COUNTIF(AA93:BE93,"UT")+COUNTIF(AA93:BE93,"UT-MU")+COUNTIF(AA93:BE93,"UT-EL")+COUNTIF(AA93:BE93,"TR-UT")</f>
        <v>0</v>
      </c>
      <c r="X93" s="17">
        <f>COUNTIF(AA93:BE93,"MU")+COUNTIF(AA93:BE93,"UT-MU")+COUNTIF(AA93:BE93,"EL-MU")+COUNTIF(AA93:BE93,"TR-MU")</f>
        <v>0</v>
      </c>
      <c r="Y93" s="17">
        <f>COUNTIF(AA93:BE93,"ML")</f>
        <v>0</v>
      </c>
      <c r="Z93" s="16">
        <f>V93+S93+P93+Y93</f>
        <v>0</v>
      </c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18" t="s">
        <v>30</v>
      </c>
      <c r="AS93" s="18" t="s">
        <v>30</v>
      </c>
      <c r="AT93" s="30" t="s">
        <v>31</v>
      </c>
      <c r="AU93" s="30" t="s">
        <v>31</v>
      </c>
      <c r="AV93" s="18" t="s">
        <v>30</v>
      </c>
      <c r="AW93" s="18" t="s">
        <v>30</v>
      </c>
      <c r="AX93" s="18" t="s">
        <v>30</v>
      </c>
      <c r="AY93" s="18" t="s">
        <v>30</v>
      </c>
      <c r="AZ93" s="224" t="s">
        <v>30</v>
      </c>
      <c r="BA93" s="224" t="s">
        <v>30</v>
      </c>
      <c r="BB93" s="30" t="s">
        <v>31</v>
      </c>
      <c r="BC93" s="224" t="s">
        <v>30</v>
      </c>
      <c r="BD93" s="224" t="s">
        <v>30</v>
      </c>
      <c r="BE93" s="224"/>
      <c r="BF93" s="227"/>
      <c r="BG93" s="20">
        <f t="shared" si="16"/>
        <v>17</v>
      </c>
      <c r="BH93" s="21"/>
      <c r="BJ93" s="22"/>
      <c r="BN93" s="11"/>
      <c r="BS93" s="11"/>
    </row>
    <row r="94" spans="1:71" ht="13.8" customHeight="1" x14ac:dyDescent="0.3">
      <c r="A94" s="109" t="s">
        <v>740</v>
      </c>
      <c r="B94" s="110"/>
      <c r="C94" s="111" t="s">
        <v>741</v>
      </c>
      <c r="D94" s="126"/>
      <c r="E94" s="104" t="s">
        <v>230</v>
      </c>
      <c r="F94" s="104" t="s">
        <v>369</v>
      </c>
      <c r="G94" s="104" t="s">
        <v>231</v>
      </c>
      <c r="H94" s="106" t="s">
        <v>742</v>
      </c>
      <c r="I94" s="106"/>
      <c r="J94" s="12"/>
      <c r="K94" s="13">
        <v>46192</v>
      </c>
      <c r="L94" s="14" t="s">
        <v>28</v>
      </c>
      <c r="M94" s="15">
        <f>N94+Q94+U94</f>
        <v>12</v>
      </c>
      <c r="N94" s="15">
        <f>O94+R94+(COUNTIF(AA94:BE94,"P/2")/2)+(COUNTIF(AA94:BE94,"TR-P/2")/2)</f>
        <v>8</v>
      </c>
      <c r="O94" s="15">
        <f>COUNTIF(AA94:BE94,"P")+COUNTIF(AA94:BE94,"RP")+COUNTIF(AA94:BE94,"UT-RP")+COUNTIF(AA94:BE94,"AT-RP")+COUNTIF(AA94:BE94,"AT")+COUNTIF(AA94:BE94,"UT")+COUNTIF(AA94:BE94,"MU")+COUNTIF(AA94:BE94,"AT-MU")+COUNTIF(AA94:BE94,"UT-MU")+COUNTIF(AA94:BE94,"EL")+COUNTIF(AA94:BE94,"UT-EL")+COUNTIF(AA94:BE94,"AT-EL")+COUNTIF(AA94:BE94,"EL-MU")+COUNTIF(AA94:BE94,"TR")+COUNTIF(AA94:BE94,"TR-MU")+COUNTIF(AA94:BE94,"TR-EL")+COUNTIF(AA94:BE94,"TR-AT")+COUNTIF(AA94:BE94,"TR-UT")+COUNTIF(AA94:BE94,"TR-P")+(COUNTIF(AA94:BE94,"P/2")/2)</f>
        <v>7.5</v>
      </c>
      <c r="P94" s="15">
        <f>COUNTIF(AA94:BE94,"Leave")</f>
        <v>0</v>
      </c>
      <c r="Q94" s="15">
        <f>COUNTIF(AA94:BE94,"Off")+COUNTIF(AA94:BE94,"TR-Off")</f>
        <v>4</v>
      </c>
      <c r="R94" s="15">
        <f>COUNTIF(AA94:BE94,"NCNS")+COUNTIF(AA94:BE94,"A")+COUNTIF(AA94:BE94,"U")+COUNTIF(AA94:BE94,"SL")+COUNTIF(AA94:BE94,"UC")+COUNTIF(AA94:BE94,"TR-UC")+COUNTIF(AA94:BE94,"TR-U")+COUNTIF(AA94:BE94,"TR-NCNS")</f>
        <v>0</v>
      </c>
      <c r="S94" s="15">
        <f>(COUNTIF(AA94:BE94,"A")+(COUNTIF(AA94:BE94,"CL")+(COUNTIF(AA94:BE94,"SL"))))</f>
        <v>0</v>
      </c>
      <c r="T94" s="15">
        <f>COUNTIF(AA94:BE94,"EL")+COUNTIF(AA94:BE94,"AT-EL")+COUNTIF(AA94:BE94,"UT-EL")+COUNTIF(AA94:BE94,"EL-MU")++COUNTIF(AA94:BE94,"TR-EL")</f>
        <v>0</v>
      </c>
      <c r="U94" s="15">
        <f>(COUNTIF(AA94:BE94,"Leave")+(COUNTIF(AA94:BE94,"CL")+(COUNTIF(AA94:BE94,"AU")))+(COUNTIF(AA94:BE94,"TR-AU"))+(COUNTIF(AA94:BE94,"ML")))</f>
        <v>0</v>
      </c>
      <c r="V94" s="16">
        <f>COUNTIF(AA94:BE94,"AU")+COUNTIF(AA94:BE94,"U")+COUNTIF(AA94:BE94,"UC")+COUNTIF(AA94:BE94,"NCNS")+COUNTIF(AA94:BE94,"TR-AU")+COUNTIF(AA94:BE94,"TR-U")+COUNTIF(AA94:BE94,"TR-UC")+COUNTIF(AA94:BE94,"TR-NCNS")+(COUNTIF(AA94:BE94,"P/2")/2)+(COUNTIF(AA94:BE94,"TR-P/2")/2)</f>
        <v>0.5</v>
      </c>
      <c r="W94" s="15">
        <f>COUNTIF(AA94:BE94,"AT-RP")+COUNTIF(AA94:BE94,"AT")+COUNTIF(AA94:BE94,"AT-MU")+COUNTIF(AA94:BE94,"AT-EL")+COUNTIF(AA94:BE94,"TR-AT")+COUNTIF(AA94:BE94,"UT-RP")+COUNTIF(AA94:BE94,"UT")+COUNTIF(AA94:BE94,"UT-MU")+COUNTIF(AA94:BE94,"UT-EL")+COUNTIF(AA94:BE94,"TR-UT")</f>
        <v>0</v>
      </c>
      <c r="X94" s="17">
        <f>COUNTIF(AA94:BE94,"MU")+COUNTIF(AA94:BE94,"UT-MU")+COUNTIF(AA94:BE94,"EL-MU")+COUNTIF(AA94:BE94,"TR-MU")</f>
        <v>0</v>
      </c>
      <c r="Y94" s="17">
        <f>COUNTIF(AA94:BE94,"ML")</f>
        <v>0</v>
      </c>
      <c r="Z94" s="16">
        <f>V94+S94+P94+Y94</f>
        <v>0.5</v>
      </c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18" t="s">
        <v>30</v>
      </c>
      <c r="AT94" s="30" t="s">
        <v>31</v>
      </c>
      <c r="AU94" s="30" t="s">
        <v>31</v>
      </c>
      <c r="AV94" s="18" t="s">
        <v>30</v>
      </c>
      <c r="AW94" s="18" t="s">
        <v>30</v>
      </c>
      <c r="AX94" s="18" t="s">
        <v>30</v>
      </c>
      <c r="AY94" s="18" t="s">
        <v>30</v>
      </c>
      <c r="AZ94" s="18" t="s">
        <v>30</v>
      </c>
      <c r="BA94" s="30" t="s">
        <v>31</v>
      </c>
      <c r="BB94" s="30" t="s">
        <v>31</v>
      </c>
      <c r="BC94" s="224" t="s">
        <v>30</v>
      </c>
      <c r="BD94" s="223" t="s">
        <v>34</v>
      </c>
      <c r="BE94" s="224"/>
      <c r="BF94" s="227"/>
      <c r="BG94" s="20">
        <f t="shared" si="16"/>
        <v>18</v>
      </c>
      <c r="BH94" s="21"/>
      <c r="BJ94" s="22"/>
      <c r="BN94" s="11"/>
      <c r="BS94" s="11"/>
    </row>
    <row r="95" spans="1:71" ht="13.8" customHeight="1" x14ac:dyDescent="0.3">
      <c r="A95" s="109" t="s">
        <v>743</v>
      </c>
      <c r="B95" s="110"/>
      <c r="C95" s="111" t="s">
        <v>744</v>
      </c>
      <c r="D95" s="126"/>
      <c r="E95" s="104" t="s">
        <v>230</v>
      </c>
      <c r="F95" s="104" t="s">
        <v>369</v>
      </c>
      <c r="G95" s="104" t="s">
        <v>231</v>
      </c>
      <c r="H95" s="106" t="s">
        <v>742</v>
      </c>
      <c r="I95" s="106"/>
      <c r="J95" s="12"/>
      <c r="K95" s="13">
        <v>46192</v>
      </c>
      <c r="L95" s="14" t="s">
        <v>28</v>
      </c>
      <c r="M95" s="15">
        <f>N95+Q95+U95</f>
        <v>12</v>
      </c>
      <c r="N95" s="15">
        <f>O95+R95+(COUNTIF(AA95:BE95,"P/2")/2)+(COUNTIF(AA95:BE95,"TR-P/2")/2)</f>
        <v>9</v>
      </c>
      <c r="O95" s="15">
        <f>COUNTIF(AA95:BE95,"P")+COUNTIF(AA95:BE95,"RP")+COUNTIF(AA95:BE95,"UT-RP")+COUNTIF(AA95:BE95,"AT-RP")+COUNTIF(AA95:BE95,"AT")+COUNTIF(AA95:BE95,"UT")+COUNTIF(AA95:BE95,"MU")+COUNTIF(AA95:BE95,"AT-MU")+COUNTIF(AA95:BE95,"UT-MU")+COUNTIF(AA95:BE95,"EL")+COUNTIF(AA95:BE95,"UT-EL")+COUNTIF(AA95:BE95,"AT-EL")+COUNTIF(AA95:BE95,"EL-MU")+COUNTIF(AA95:BE95,"TR")+COUNTIF(AA95:BE95,"TR-MU")+COUNTIF(AA95:BE95,"TR-EL")+COUNTIF(AA95:BE95,"TR-AT")+COUNTIF(AA95:BE95,"TR-UT")+COUNTIF(AA95:BE95,"TR-P")+(COUNTIF(AA95:BE95,"P/2")/2)</f>
        <v>8.5</v>
      </c>
      <c r="P95" s="15">
        <f>COUNTIF(AA95:BE95,"Leave")</f>
        <v>0</v>
      </c>
      <c r="Q95" s="15">
        <f>COUNTIF(AA95:BE95,"Off")+COUNTIF(AA95:BE95,"TR-Off")</f>
        <v>3</v>
      </c>
      <c r="R95" s="15">
        <f>COUNTIF(AA95:BE95,"NCNS")+COUNTIF(AA95:BE95,"A")+COUNTIF(AA95:BE95,"U")+COUNTIF(AA95:BE95,"SL")+COUNTIF(AA95:BE95,"UC")+COUNTIF(AA95:BE95,"TR-UC")+COUNTIF(AA95:BE95,"TR-U")+COUNTIF(AA95:BE95,"TR-NCNS")</f>
        <v>0</v>
      </c>
      <c r="S95" s="15">
        <f>(COUNTIF(AA95:BE95,"A")+(COUNTIF(AA95:BE95,"CL")+(COUNTIF(AA95:BE95,"SL"))))</f>
        <v>0</v>
      </c>
      <c r="T95" s="15">
        <f>COUNTIF(AA95:BE95,"EL")+COUNTIF(AA95:BE95,"AT-EL")+COUNTIF(AA95:BE95,"UT-EL")+COUNTIF(AA95:BE95,"EL-MU")++COUNTIF(AA95:BE95,"TR-EL")</f>
        <v>0</v>
      </c>
      <c r="U95" s="15">
        <f>(COUNTIF(AA95:BE95,"Leave")+(COUNTIF(AA95:BE95,"CL")+(COUNTIF(AA95:BE95,"AU")))+(COUNTIF(AA95:BE95,"TR-AU"))+(COUNTIF(AA95:BE95,"ML")))</f>
        <v>0</v>
      </c>
      <c r="V95" s="16">
        <f>COUNTIF(AA95:BE95,"AU")+COUNTIF(AA95:BE95,"U")+COUNTIF(AA95:BE95,"UC")+COUNTIF(AA95:BE95,"NCNS")+COUNTIF(AA95:BE95,"TR-AU")+COUNTIF(AA95:BE95,"TR-U")+COUNTIF(AA95:BE95,"TR-UC")+COUNTIF(AA95:BE95,"TR-NCNS")+(COUNTIF(AA95:BE95,"P/2")/2)+(COUNTIF(AA95:BE95,"TR-P/2")/2)</f>
        <v>0.5</v>
      </c>
      <c r="W95" s="15">
        <f>COUNTIF(AA95:BE95,"AT-RP")+COUNTIF(AA95:BE95,"AT")+COUNTIF(AA95:BE95,"AT-MU")+COUNTIF(AA95:BE95,"AT-EL")+COUNTIF(AA95:BE95,"TR-AT")+COUNTIF(AA95:BE95,"UT-RP")+COUNTIF(AA95:BE95,"UT")+COUNTIF(AA95:BE95,"UT-MU")+COUNTIF(AA95:BE95,"UT-EL")+COUNTIF(AA95:BE95,"TR-UT")</f>
        <v>0</v>
      </c>
      <c r="X95" s="17">
        <f>COUNTIF(AA95:BE95,"MU")+COUNTIF(AA95:BE95,"UT-MU")+COUNTIF(AA95:BE95,"EL-MU")+COUNTIF(AA95:BE95,"TR-MU")</f>
        <v>0</v>
      </c>
      <c r="Y95" s="17">
        <f>COUNTIF(AA95:BE95,"ML")</f>
        <v>0</v>
      </c>
      <c r="Z95" s="16">
        <f>V95+S95+P95+Y95</f>
        <v>0.5</v>
      </c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18" t="s">
        <v>30</v>
      </c>
      <c r="AT95" s="30" t="s">
        <v>31</v>
      </c>
      <c r="AU95" s="30" t="s">
        <v>31</v>
      </c>
      <c r="AV95" s="18" t="s">
        <v>30</v>
      </c>
      <c r="AW95" s="18" t="s">
        <v>30</v>
      </c>
      <c r="AX95" s="18" t="s">
        <v>30</v>
      </c>
      <c r="AY95" s="18" t="s">
        <v>30</v>
      </c>
      <c r="AZ95" s="18" t="s">
        <v>30</v>
      </c>
      <c r="BA95" s="18" t="s">
        <v>30</v>
      </c>
      <c r="BB95" s="30" t="s">
        <v>31</v>
      </c>
      <c r="BC95" s="224" t="s">
        <v>30</v>
      </c>
      <c r="BD95" s="223" t="s">
        <v>34</v>
      </c>
      <c r="BE95" s="224"/>
      <c r="BF95" s="227"/>
      <c r="BG95" s="20">
        <f t="shared" si="16"/>
        <v>18</v>
      </c>
      <c r="BH95" s="21"/>
      <c r="BJ95" s="22"/>
      <c r="BN95" s="11"/>
      <c r="BS95" s="11"/>
    </row>
    <row r="96" spans="1:71" ht="13.8" customHeight="1" x14ac:dyDescent="0.3">
      <c r="A96" s="103" t="s">
        <v>447</v>
      </c>
      <c r="B96" s="103">
        <v>1217</v>
      </c>
      <c r="C96" s="104" t="s">
        <v>448</v>
      </c>
      <c r="D96" s="104"/>
      <c r="E96" s="104" t="s">
        <v>38</v>
      </c>
      <c r="F96" s="104" t="s">
        <v>449</v>
      </c>
      <c r="G96" s="104" t="s">
        <v>450</v>
      </c>
      <c r="H96" s="106" t="s">
        <v>317</v>
      </c>
      <c r="I96" s="106" t="s">
        <v>451</v>
      </c>
      <c r="J96" s="12" t="s">
        <v>312</v>
      </c>
      <c r="K96" s="13">
        <v>45334</v>
      </c>
      <c r="L96" s="14" t="s">
        <v>28</v>
      </c>
      <c r="M96" s="15">
        <f t="shared" si="17"/>
        <v>30</v>
      </c>
      <c r="N96" s="15">
        <f t="shared" si="18"/>
        <v>20</v>
      </c>
      <c r="O96" s="15">
        <f t="shared" si="19"/>
        <v>20</v>
      </c>
      <c r="P96" s="15">
        <f t="shared" si="20"/>
        <v>0</v>
      </c>
      <c r="Q96" s="15">
        <f t="shared" si="21"/>
        <v>8</v>
      </c>
      <c r="R96" s="15">
        <f t="shared" si="22"/>
        <v>0</v>
      </c>
      <c r="S96" s="15">
        <f t="shared" si="23"/>
        <v>2</v>
      </c>
      <c r="T96" s="15">
        <f t="shared" si="24"/>
        <v>0</v>
      </c>
      <c r="U96" s="15">
        <f t="shared" si="25"/>
        <v>2</v>
      </c>
      <c r="V96" s="16">
        <f t="shared" si="26"/>
        <v>0</v>
      </c>
      <c r="W96" s="15">
        <f t="shared" si="27"/>
        <v>5</v>
      </c>
      <c r="X96" s="17">
        <f t="shared" si="28"/>
        <v>0</v>
      </c>
      <c r="Y96" s="17">
        <f t="shared" si="29"/>
        <v>0</v>
      </c>
      <c r="Z96" s="16">
        <f t="shared" si="30"/>
        <v>2</v>
      </c>
      <c r="AA96" s="224" t="s">
        <v>30</v>
      </c>
      <c r="AB96" s="224" t="s">
        <v>30</v>
      </c>
      <c r="AC96" s="224" t="s">
        <v>30</v>
      </c>
      <c r="AD96" s="224" t="s">
        <v>30</v>
      </c>
      <c r="AE96" s="32" t="s">
        <v>32</v>
      </c>
      <c r="AF96" s="30" t="s">
        <v>31</v>
      </c>
      <c r="AG96" s="30" t="s">
        <v>31</v>
      </c>
      <c r="AH96" s="224" t="s">
        <v>30</v>
      </c>
      <c r="AI96" s="123" t="s">
        <v>113</v>
      </c>
      <c r="AJ96" s="224" t="s">
        <v>30</v>
      </c>
      <c r="AK96" s="224" t="s">
        <v>30</v>
      </c>
      <c r="AL96" s="224" t="s">
        <v>30</v>
      </c>
      <c r="AM96" s="30" t="s">
        <v>31</v>
      </c>
      <c r="AN96" s="30" t="s">
        <v>31</v>
      </c>
      <c r="AO96" s="32" t="s">
        <v>32</v>
      </c>
      <c r="AP96" s="224" t="s">
        <v>30</v>
      </c>
      <c r="AQ96" s="224" t="s">
        <v>30</v>
      </c>
      <c r="AR96" s="224" t="s">
        <v>30</v>
      </c>
      <c r="AS96" s="123" t="s">
        <v>113</v>
      </c>
      <c r="AT96" s="30" t="s">
        <v>31</v>
      </c>
      <c r="AU96" s="30" t="s">
        <v>31</v>
      </c>
      <c r="AV96" s="32" t="s">
        <v>32</v>
      </c>
      <c r="AW96" s="32" t="s">
        <v>32</v>
      </c>
      <c r="AX96" s="32" t="s">
        <v>32</v>
      </c>
      <c r="AY96" s="224" t="s">
        <v>30</v>
      </c>
      <c r="AZ96" s="224" t="s">
        <v>30</v>
      </c>
      <c r="BA96" s="30" t="s">
        <v>31</v>
      </c>
      <c r="BB96" s="30" t="s">
        <v>31</v>
      </c>
      <c r="BC96" s="224" t="s">
        <v>30</v>
      </c>
      <c r="BD96" s="224" t="s">
        <v>30</v>
      </c>
      <c r="BE96" s="224"/>
      <c r="BF96" s="19"/>
      <c r="BG96" s="20">
        <f t="shared" si="16"/>
        <v>0</v>
      </c>
      <c r="BH96" s="21"/>
      <c r="BJ96" s="22"/>
      <c r="BN96" s="11"/>
      <c r="BS96" s="11"/>
    </row>
    <row r="97" spans="1:71" x14ac:dyDescent="0.3">
      <c r="A97" s="103" t="s">
        <v>452</v>
      </c>
      <c r="B97" s="103"/>
      <c r="C97" s="104" t="s">
        <v>453</v>
      </c>
      <c r="D97" s="104"/>
      <c r="E97" s="104" t="s">
        <v>38</v>
      </c>
      <c r="F97" s="104" t="s">
        <v>449</v>
      </c>
      <c r="G97" s="104" t="s">
        <v>450</v>
      </c>
      <c r="H97" s="106" t="s">
        <v>317</v>
      </c>
      <c r="I97" s="106" t="s">
        <v>454</v>
      </c>
      <c r="J97" s="12" t="s">
        <v>35</v>
      </c>
      <c r="K97" s="13">
        <v>45847</v>
      </c>
      <c r="L97" s="14" t="s">
        <v>28</v>
      </c>
      <c r="M97" s="15">
        <f t="shared" si="17"/>
        <v>30</v>
      </c>
      <c r="N97" s="15">
        <f t="shared" si="18"/>
        <v>21</v>
      </c>
      <c r="O97" s="15">
        <f t="shared" si="19"/>
        <v>21</v>
      </c>
      <c r="P97" s="15">
        <f t="shared" si="20"/>
        <v>0</v>
      </c>
      <c r="Q97" s="15">
        <f t="shared" si="21"/>
        <v>8</v>
      </c>
      <c r="R97" s="15">
        <f t="shared" si="22"/>
        <v>0</v>
      </c>
      <c r="S97" s="15">
        <f t="shared" si="23"/>
        <v>1</v>
      </c>
      <c r="T97" s="15">
        <f t="shared" si="24"/>
        <v>1</v>
      </c>
      <c r="U97" s="15">
        <f t="shared" si="25"/>
        <v>1</v>
      </c>
      <c r="V97" s="16">
        <f t="shared" si="26"/>
        <v>0</v>
      </c>
      <c r="W97" s="15">
        <f t="shared" si="27"/>
        <v>5</v>
      </c>
      <c r="X97" s="17">
        <f t="shared" si="28"/>
        <v>0</v>
      </c>
      <c r="Y97" s="17">
        <f t="shared" si="29"/>
        <v>0</v>
      </c>
      <c r="Z97" s="16">
        <f>V97+S97+P97+Y97</f>
        <v>1</v>
      </c>
      <c r="AA97" s="224" t="s">
        <v>30</v>
      </c>
      <c r="AB97" s="32" t="s">
        <v>32</v>
      </c>
      <c r="AC97" s="223" t="s">
        <v>30</v>
      </c>
      <c r="AD97" s="224" t="s">
        <v>30</v>
      </c>
      <c r="AE97" s="32" t="s">
        <v>33</v>
      </c>
      <c r="AF97" s="30" t="s">
        <v>31</v>
      </c>
      <c r="AG97" s="30" t="s">
        <v>31</v>
      </c>
      <c r="AH97" s="123" t="s">
        <v>113</v>
      </c>
      <c r="AI97" s="224" t="s">
        <v>30</v>
      </c>
      <c r="AJ97" s="224" t="s">
        <v>30</v>
      </c>
      <c r="AK97" s="224" t="s">
        <v>30</v>
      </c>
      <c r="AL97" s="32" t="s">
        <v>32</v>
      </c>
      <c r="AM97" s="30" t="s">
        <v>31</v>
      </c>
      <c r="AN97" s="30" t="s">
        <v>31</v>
      </c>
      <c r="AO97" s="223" t="s">
        <v>30</v>
      </c>
      <c r="AP97" s="224" t="s">
        <v>30</v>
      </c>
      <c r="AQ97" s="32" t="s">
        <v>32</v>
      </c>
      <c r="AR97" s="224" t="s">
        <v>30</v>
      </c>
      <c r="AS97" s="224" t="s">
        <v>30</v>
      </c>
      <c r="AT97" s="30" t="s">
        <v>31</v>
      </c>
      <c r="AU97" s="30" t="s">
        <v>31</v>
      </c>
      <c r="AV97" s="224" t="s">
        <v>30</v>
      </c>
      <c r="AW97" s="224" t="s">
        <v>30</v>
      </c>
      <c r="AX97" s="224" t="s">
        <v>30</v>
      </c>
      <c r="AY97" s="224" t="s">
        <v>30</v>
      </c>
      <c r="AZ97" s="224" t="s">
        <v>30</v>
      </c>
      <c r="BA97" s="30" t="s">
        <v>31</v>
      </c>
      <c r="BB97" s="30" t="s">
        <v>31</v>
      </c>
      <c r="BC97" s="32" t="s">
        <v>32</v>
      </c>
      <c r="BD97" s="32" t="s">
        <v>32</v>
      </c>
      <c r="BE97" s="224"/>
      <c r="BF97" s="19"/>
      <c r="BG97" s="20">
        <f t="shared" si="16"/>
        <v>0</v>
      </c>
      <c r="BH97" s="21"/>
      <c r="BJ97" s="22"/>
      <c r="BN97" s="11"/>
      <c r="BS97" s="11"/>
    </row>
    <row r="98" spans="1:71" x14ac:dyDescent="0.3">
      <c r="A98" s="103" t="s">
        <v>455</v>
      </c>
      <c r="B98" s="103"/>
      <c r="C98" s="104" t="s">
        <v>456</v>
      </c>
      <c r="D98" s="126"/>
      <c r="E98" s="104" t="s">
        <v>38</v>
      </c>
      <c r="F98" s="104" t="s">
        <v>449</v>
      </c>
      <c r="G98" s="104" t="s">
        <v>450</v>
      </c>
      <c r="H98" s="106" t="s">
        <v>317</v>
      </c>
      <c r="I98" s="106" t="s">
        <v>457</v>
      </c>
      <c r="J98" s="12" t="s">
        <v>312</v>
      </c>
      <c r="K98" s="13">
        <v>46034</v>
      </c>
      <c r="L98" s="14" t="s">
        <v>28</v>
      </c>
      <c r="M98" s="15">
        <f t="shared" si="17"/>
        <v>30</v>
      </c>
      <c r="N98" s="15">
        <f t="shared" si="18"/>
        <v>20</v>
      </c>
      <c r="O98" s="15">
        <f t="shared" si="19"/>
        <v>20</v>
      </c>
      <c r="P98" s="15">
        <f t="shared" si="20"/>
        <v>0</v>
      </c>
      <c r="Q98" s="15">
        <f t="shared" si="21"/>
        <v>8</v>
      </c>
      <c r="R98" s="15">
        <f t="shared" si="22"/>
        <v>0</v>
      </c>
      <c r="S98" s="15">
        <f t="shared" si="23"/>
        <v>2</v>
      </c>
      <c r="T98" s="15">
        <f t="shared" si="24"/>
        <v>0</v>
      </c>
      <c r="U98" s="15">
        <f t="shared" si="25"/>
        <v>2</v>
      </c>
      <c r="V98" s="16">
        <f t="shared" si="26"/>
        <v>0</v>
      </c>
      <c r="W98" s="15">
        <f t="shared" si="27"/>
        <v>0</v>
      </c>
      <c r="X98" s="17">
        <f t="shared" si="28"/>
        <v>0</v>
      </c>
      <c r="Y98" s="17">
        <f t="shared" si="29"/>
        <v>0</v>
      </c>
      <c r="Z98" s="16">
        <f t="shared" si="30"/>
        <v>2</v>
      </c>
      <c r="AA98" s="224" t="s">
        <v>30</v>
      </c>
      <c r="AB98" s="224" t="s">
        <v>30</v>
      </c>
      <c r="AC98" s="224" t="s">
        <v>30</v>
      </c>
      <c r="AD98" s="224" t="s">
        <v>30</v>
      </c>
      <c r="AE98" s="224" t="s">
        <v>30</v>
      </c>
      <c r="AF98" s="30" t="s">
        <v>31</v>
      </c>
      <c r="AG98" s="30" t="s">
        <v>31</v>
      </c>
      <c r="AH98" s="224" t="s">
        <v>30</v>
      </c>
      <c r="AI98" s="224" t="s">
        <v>30</v>
      </c>
      <c r="AJ98" s="224" t="s">
        <v>30</v>
      </c>
      <c r="AK98" s="224" t="s">
        <v>30</v>
      </c>
      <c r="AL98" s="123" t="s">
        <v>113</v>
      </c>
      <c r="AM98" s="30" t="s">
        <v>31</v>
      </c>
      <c r="AN98" s="30" t="s">
        <v>31</v>
      </c>
      <c r="AO98" s="224" t="s">
        <v>30</v>
      </c>
      <c r="AP98" s="224" t="s">
        <v>30</v>
      </c>
      <c r="AQ98" s="224" t="s">
        <v>30</v>
      </c>
      <c r="AR98" s="224" t="s">
        <v>30</v>
      </c>
      <c r="AS98" s="224" t="s">
        <v>30</v>
      </c>
      <c r="AT98" s="30" t="s">
        <v>31</v>
      </c>
      <c r="AU98" s="30" t="s">
        <v>31</v>
      </c>
      <c r="AV98" s="224" t="s">
        <v>30</v>
      </c>
      <c r="AW98" s="224" t="s">
        <v>30</v>
      </c>
      <c r="AX98" s="224" t="s">
        <v>30</v>
      </c>
      <c r="AY98" s="224" t="s">
        <v>30</v>
      </c>
      <c r="AZ98" s="123" t="s">
        <v>113</v>
      </c>
      <c r="BA98" s="30" t="s">
        <v>31</v>
      </c>
      <c r="BB98" s="30" t="s">
        <v>31</v>
      </c>
      <c r="BC98" s="224" t="s">
        <v>30</v>
      </c>
      <c r="BD98" s="224" t="s">
        <v>30</v>
      </c>
      <c r="BE98" s="224"/>
      <c r="BF98" s="19"/>
      <c r="BG98" s="20">
        <f t="shared" si="16"/>
        <v>0</v>
      </c>
      <c r="BH98" s="21"/>
      <c r="BJ98" s="22"/>
      <c r="BN98" s="11"/>
      <c r="BS98" s="11"/>
    </row>
    <row r="99" spans="1:71" ht="13.8" customHeight="1" x14ac:dyDescent="0.3">
      <c r="A99" s="103" t="s">
        <v>458</v>
      </c>
      <c r="B99" s="103">
        <v>3375</v>
      </c>
      <c r="C99" s="104" t="s">
        <v>459</v>
      </c>
      <c r="D99" s="126"/>
      <c r="E99" s="104" t="s">
        <v>309</v>
      </c>
      <c r="F99" s="104" t="s">
        <v>460</v>
      </c>
      <c r="G99" s="104" t="s">
        <v>461</v>
      </c>
      <c r="H99" s="106" t="s">
        <v>317</v>
      </c>
      <c r="I99" s="106"/>
      <c r="J99" s="12" t="s">
        <v>363</v>
      </c>
      <c r="K99" s="13">
        <v>45244</v>
      </c>
      <c r="L99" s="14" t="s">
        <v>28</v>
      </c>
      <c r="M99" s="15">
        <f t="shared" si="17"/>
        <v>30</v>
      </c>
      <c r="N99" s="15">
        <f t="shared" si="18"/>
        <v>22</v>
      </c>
      <c r="O99" s="15">
        <f t="shared" si="19"/>
        <v>22</v>
      </c>
      <c r="P99" s="15">
        <f t="shared" si="20"/>
        <v>0</v>
      </c>
      <c r="Q99" s="15">
        <f t="shared" si="21"/>
        <v>8</v>
      </c>
      <c r="R99" s="15">
        <f t="shared" si="22"/>
        <v>0</v>
      </c>
      <c r="S99" s="15">
        <f t="shared" si="23"/>
        <v>0</v>
      </c>
      <c r="T99" s="15">
        <f t="shared" si="24"/>
        <v>0</v>
      </c>
      <c r="U99" s="15">
        <f t="shared" si="25"/>
        <v>0</v>
      </c>
      <c r="V99" s="16">
        <f t="shared" si="26"/>
        <v>0</v>
      </c>
      <c r="W99" s="15">
        <f t="shared" si="27"/>
        <v>0</v>
      </c>
      <c r="X99" s="17">
        <f t="shared" si="28"/>
        <v>0</v>
      </c>
      <c r="Y99" s="17">
        <f t="shared" si="29"/>
        <v>0</v>
      </c>
      <c r="Z99" s="16">
        <f t="shared" si="30"/>
        <v>0</v>
      </c>
      <c r="AA99" s="224" t="s">
        <v>30</v>
      </c>
      <c r="AB99" s="224" t="s">
        <v>30</v>
      </c>
      <c r="AC99" s="224" t="s">
        <v>30</v>
      </c>
      <c r="AD99" s="224" t="s">
        <v>30</v>
      </c>
      <c r="AE99" s="224" t="s">
        <v>30</v>
      </c>
      <c r="AF99" s="30" t="s">
        <v>31</v>
      </c>
      <c r="AG99" s="30" t="s">
        <v>31</v>
      </c>
      <c r="AH99" s="224" t="s">
        <v>30</v>
      </c>
      <c r="AI99" s="224" t="s">
        <v>30</v>
      </c>
      <c r="AJ99" s="224" t="s">
        <v>30</v>
      </c>
      <c r="AK99" s="224" t="s">
        <v>30</v>
      </c>
      <c r="AL99" s="224" t="s">
        <v>30</v>
      </c>
      <c r="AM99" s="30" t="s">
        <v>31</v>
      </c>
      <c r="AN99" s="30" t="s">
        <v>31</v>
      </c>
      <c r="AO99" s="224" t="s">
        <v>30</v>
      </c>
      <c r="AP99" s="224" t="s">
        <v>30</v>
      </c>
      <c r="AQ99" s="224" t="s">
        <v>30</v>
      </c>
      <c r="AR99" s="224" t="s">
        <v>30</v>
      </c>
      <c r="AS99" s="224" t="s">
        <v>30</v>
      </c>
      <c r="AT99" s="30" t="s">
        <v>31</v>
      </c>
      <c r="AU99" s="30" t="s">
        <v>31</v>
      </c>
      <c r="AV99" s="224" t="s">
        <v>30</v>
      </c>
      <c r="AW99" s="224" t="s">
        <v>30</v>
      </c>
      <c r="AX99" s="224" t="s">
        <v>30</v>
      </c>
      <c r="AY99" s="224" t="s">
        <v>30</v>
      </c>
      <c r="AZ99" s="224" t="s">
        <v>30</v>
      </c>
      <c r="BA99" s="30" t="s">
        <v>31</v>
      </c>
      <c r="BB99" s="30" t="s">
        <v>31</v>
      </c>
      <c r="BC99" s="224" t="s">
        <v>30</v>
      </c>
      <c r="BD99" s="224" t="s">
        <v>30</v>
      </c>
      <c r="BE99" s="224"/>
      <c r="BF99" s="19"/>
      <c r="BG99" s="20">
        <f t="shared" si="16"/>
        <v>0</v>
      </c>
      <c r="BH99" s="21"/>
      <c r="BJ99" s="22"/>
      <c r="BN99" s="11"/>
      <c r="BS99" s="11"/>
    </row>
    <row r="100" spans="1:71" ht="13.8" customHeight="1" x14ac:dyDescent="0.3">
      <c r="A100" s="129" t="s">
        <v>462</v>
      </c>
      <c r="B100" s="129"/>
      <c r="C100" s="130" t="s">
        <v>463</v>
      </c>
      <c r="D100" s="131"/>
      <c r="E100" s="132" t="s">
        <v>230</v>
      </c>
      <c r="F100" s="132" t="s">
        <v>464</v>
      </c>
      <c r="G100" s="132" t="s">
        <v>231</v>
      </c>
      <c r="H100" s="129" t="s">
        <v>416</v>
      </c>
      <c r="I100" s="133" t="s">
        <v>465</v>
      </c>
      <c r="J100" s="12" t="s">
        <v>35</v>
      </c>
      <c r="K100" s="13">
        <v>45930</v>
      </c>
      <c r="L100" s="14" t="s">
        <v>28</v>
      </c>
      <c r="M100" s="15">
        <f t="shared" si="17"/>
        <v>30</v>
      </c>
      <c r="N100" s="15">
        <f t="shared" si="18"/>
        <v>22</v>
      </c>
      <c r="O100" s="15">
        <f t="shared" si="19"/>
        <v>22</v>
      </c>
      <c r="P100" s="15">
        <f t="shared" si="20"/>
        <v>0</v>
      </c>
      <c r="Q100" s="15">
        <f t="shared" si="21"/>
        <v>8</v>
      </c>
      <c r="R100" s="15">
        <f t="shared" si="22"/>
        <v>0</v>
      </c>
      <c r="S100" s="15">
        <f t="shared" si="23"/>
        <v>0</v>
      </c>
      <c r="T100" s="15">
        <f t="shared" si="24"/>
        <v>1</v>
      </c>
      <c r="U100" s="15">
        <f t="shared" si="25"/>
        <v>0</v>
      </c>
      <c r="V100" s="16">
        <f t="shared" si="26"/>
        <v>0</v>
      </c>
      <c r="W100" s="15">
        <f t="shared" si="27"/>
        <v>13</v>
      </c>
      <c r="X100" s="17">
        <f t="shared" si="28"/>
        <v>0</v>
      </c>
      <c r="Y100" s="17">
        <f t="shared" si="29"/>
        <v>0</v>
      </c>
      <c r="Z100" s="16">
        <f t="shared" si="30"/>
        <v>0</v>
      </c>
      <c r="AA100" s="224" t="s">
        <v>30</v>
      </c>
      <c r="AB100" s="224" t="s">
        <v>30</v>
      </c>
      <c r="AC100" s="32" t="s">
        <v>32</v>
      </c>
      <c r="AD100" s="32" t="s">
        <v>32</v>
      </c>
      <c r="AE100" s="32" t="s">
        <v>32</v>
      </c>
      <c r="AF100" s="30" t="s">
        <v>31</v>
      </c>
      <c r="AG100" s="30" t="s">
        <v>31</v>
      </c>
      <c r="AH100" s="32" t="s">
        <v>32</v>
      </c>
      <c r="AI100" s="32" t="s">
        <v>32</v>
      </c>
      <c r="AJ100" s="224" t="s">
        <v>30</v>
      </c>
      <c r="AK100" s="32" t="s">
        <v>32</v>
      </c>
      <c r="AL100" s="224" t="s">
        <v>30</v>
      </c>
      <c r="AM100" s="30" t="s">
        <v>31</v>
      </c>
      <c r="AN100" s="30" t="s">
        <v>31</v>
      </c>
      <c r="AO100" s="32" t="s">
        <v>32</v>
      </c>
      <c r="AP100" s="32" t="s">
        <v>32</v>
      </c>
      <c r="AQ100" s="32" t="s">
        <v>32</v>
      </c>
      <c r="AR100" s="224" t="s">
        <v>30</v>
      </c>
      <c r="AS100" s="32" t="s">
        <v>215</v>
      </c>
      <c r="AT100" s="30" t="s">
        <v>31</v>
      </c>
      <c r="AU100" s="30" t="s">
        <v>31</v>
      </c>
      <c r="AV100" s="32" t="s">
        <v>32</v>
      </c>
      <c r="AW100" s="224" t="s">
        <v>30</v>
      </c>
      <c r="AX100" s="32" t="s">
        <v>32</v>
      </c>
      <c r="AY100" s="224" t="s">
        <v>30</v>
      </c>
      <c r="AZ100" s="32" t="s">
        <v>32</v>
      </c>
      <c r="BA100" s="30" t="s">
        <v>31</v>
      </c>
      <c r="BB100" s="30" t="s">
        <v>31</v>
      </c>
      <c r="BC100" s="224" t="s">
        <v>30</v>
      </c>
      <c r="BD100" s="224" t="s">
        <v>30</v>
      </c>
      <c r="BE100" s="224"/>
      <c r="BF100" s="227"/>
      <c r="BG100" s="20">
        <f t="shared" si="16"/>
        <v>0</v>
      </c>
      <c r="BH100" s="21"/>
      <c r="BJ100" s="22"/>
      <c r="BN100" s="11"/>
      <c r="BS100" s="11"/>
    </row>
    <row r="101" spans="1:71" ht="13.8" customHeight="1" x14ac:dyDescent="0.3">
      <c r="A101" s="129" t="s">
        <v>469</v>
      </c>
      <c r="B101" s="129"/>
      <c r="C101" s="130" t="s">
        <v>470</v>
      </c>
      <c r="D101" s="131"/>
      <c r="E101" s="132" t="s">
        <v>230</v>
      </c>
      <c r="F101" s="132" t="s">
        <v>464</v>
      </c>
      <c r="G101" s="132" t="s">
        <v>231</v>
      </c>
      <c r="H101" s="129" t="s">
        <v>416</v>
      </c>
      <c r="I101" s="133" t="s">
        <v>471</v>
      </c>
      <c r="J101" s="12" t="s">
        <v>35</v>
      </c>
      <c r="K101" s="13">
        <v>46055</v>
      </c>
      <c r="L101" s="14" t="s">
        <v>28</v>
      </c>
      <c r="M101" s="15">
        <f t="shared" si="17"/>
        <v>30</v>
      </c>
      <c r="N101" s="15">
        <f t="shared" si="18"/>
        <v>22</v>
      </c>
      <c r="O101" s="15">
        <f t="shared" si="19"/>
        <v>22</v>
      </c>
      <c r="P101" s="15">
        <f t="shared" si="20"/>
        <v>0</v>
      </c>
      <c r="Q101" s="15">
        <f t="shared" si="21"/>
        <v>8</v>
      </c>
      <c r="R101" s="15">
        <f t="shared" si="22"/>
        <v>0</v>
      </c>
      <c r="S101" s="15">
        <f t="shared" si="23"/>
        <v>0</v>
      </c>
      <c r="T101" s="15">
        <f t="shared" si="24"/>
        <v>0</v>
      </c>
      <c r="U101" s="15">
        <f t="shared" si="25"/>
        <v>0</v>
      </c>
      <c r="V101" s="16">
        <f t="shared" si="26"/>
        <v>0</v>
      </c>
      <c r="W101" s="15">
        <f t="shared" si="27"/>
        <v>0</v>
      </c>
      <c r="X101" s="17">
        <f t="shared" si="28"/>
        <v>0</v>
      </c>
      <c r="Y101" s="17">
        <f t="shared" si="29"/>
        <v>0</v>
      </c>
      <c r="Z101" s="16">
        <f t="shared" si="30"/>
        <v>0</v>
      </c>
      <c r="AA101" s="223" t="s">
        <v>30</v>
      </c>
      <c r="AB101" s="224" t="s">
        <v>30</v>
      </c>
      <c r="AC101" s="224" t="s">
        <v>30</v>
      </c>
      <c r="AD101" s="224" t="s">
        <v>30</v>
      </c>
      <c r="AE101" s="224" t="s">
        <v>30</v>
      </c>
      <c r="AF101" s="30" t="s">
        <v>31</v>
      </c>
      <c r="AG101" s="30" t="s">
        <v>31</v>
      </c>
      <c r="AH101" s="224" t="s">
        <v>30</v>
      </c>
      <c r="AI101" s="224" t="s">
        <v>30</v>
      </c>
      <c r="AJ101" s="224" t="s">
        <v>30</v>
      </c>
      <c r="AK101" s="224" t="s">
        <v>30</v>
      </c>
      <c r="AL101" s="224" t="s">
        <v>30</v>
      </c>
      <c r="AM101" s="30" t="s">
        <v>31</v>
      </c>
      <c r="AN101" s="30" t="s">
        <v>31</v>
      </c>
      <c r="AO101" s="224" t="s">
        <v>30</v>
      </c>
      <c r="AP101" s="224" t="s">
        <v>30</v>
      </c>
      <c r="AQ101" s="224" t="s">
        <v>30</v>
      </c>
      <c r="AR101" s="224" t="s">
        <v>30</v>
      </c>
      <c r="AS101" s="224" t="s">
        <v>30</v>
      </c>
      <c r="AT101" s="30" t="s">
        <v>31</v>
      </c>
      <c r="AU101" s="30" t="s">
        <v>31</v>
      </c>
      <c r="AV101" s="224" t="s">
        <v>30</v>
      </c>
      <c r="AW101" s="224" t="s">
        <v>30</v>
      </c>
      <c r="AX101" s="224" t="s">
        <v>30</v>
      </c>
      <c r="AY101" s="224" t="s">
        <v>30</v>
      </c>
      <c r="AZ101" s="224" t="s">
        <v>30</v>
      </c>
      <c r="BA101" s="30" t="s">
        <v>31</v>
      </c>
      <c r="BB101" s="30" t="s">
        <v>31</v>
      </c>
      <c r="BC101" s="224" t="s">
        <v>30</v>
      </c>
      <c r="BD101" s="224" t="s">
        <v>30</v>
      </c>
      <c r="BE101" s="224"/>
      <c r="BF101" s="227"/>
      <c r="BG101" s="20">
        <f t="shared" si="16"/>
        <v>0</v>
      </c>
      <c r="BH101" s="21"/>
      <c r="BJ101" s="22"/>
      <c r="BN101" s="11"/>
      <c r="BS101" s="11"/>
    </row>
    <row r="102" spans="1:71" ht="13.8" customHeight="1" x14ac:dyDescent="0.3">
      <c r="A102" s="129" t="s">
        <v>475</v>
      </c>
      <c r="B102" s="129"/>
      <c r="C102" s="130" t="s">
        <v>476</v>
      </c>
      <c r="D102" s="131"/>
      <c r="E102" s="132" t="s">
        <v>230</v>
      </c>
      <c r="F102" s="132" t="s">
        <v>464</v>
      </c>
      <c r="G102" s="132" t="s">
        <v>231</v>
      </c>
      <c r="H102" s="129" t="s">
        <v>416</v>
      </c>
      <c r="I102" s="133" t="s">
        <v>477</v>
      </c>
      <c r="J102" s="12"/>
      <c r="K102" s="13">
        <v>46071</v>
      </c>
      <c r="L102" s="14" t="s">
        <v>28</v>
      </c>
      <c r="M102" s="15">
        <f t="shared" si="17"/>
        <v>30</v>
      </c>
      <c r="N102" s="15">
        <f t="shared" si="18"/>
        <v>22</v>
      </c>
      <c r="O102" s="15">
        <f t="shared" si="19"/>
        <v>21</v>
      </c>
      <c r="P102" s="15">
        <f t="shared" si="20"/>
        <v>0</v>
      </c>
      <c r="Q102" s="15">
        <f t="shared" si="21"/>
        <v>8</v>
      </c>
      <c r="R102" s="15">
        <f t="shared" si="22"/>
        <v>1</v>
      </c>
      <c r="S102" s="15">
        <f t="shared" si="23"/>
        <v>0</v>
      </c>
      <c r="T102" s="15">
        <f t="shared" si="24"/>
        <v>0</v>
      </c>
      <c r="U102" s="15">
        <f t="shared" si="25"/>
        <v>0</v>
      </c>
      <c r="V102" s="16">
        <f t="shared" si="26"/>
        <v>1</v>
      </c>
      <c r="W102" s="15">
        <f t="shared" si="27"/>
        <v>4</v>
      </c>
      <c r="X102" s="17">
        <f t="shared" si="28"/>
        <v>0</v>
      </c>
      <c r="Y102" s="17">
        <f t="shared" si="29"/>
        <v>0</v>
      </c>
      <c r="Z102" s="16">
        <f t="shared" si="30"/>
        <v>1</v>
      </c>
      <c r="AA102" s="224" t="s">
        <v>30</v>
      </c>
      <c r="AB102" s="224" t="s">
        <v>30</v>
      </c>
      <c r="AC102" s="224" t="s">
        <v>30</v>
      </c>
      <c r="AD102" s="224" t="s">
        <v>30</v>
      </c>
      <c r="AE102" s="224" t="s">
        <v>30</v>
      </c>
      <c r="AF102" s="30" t="s">
        <v>31</v>
      </c>
      <c r="AG102" s="30" t="s">
        <v>31</v>
      </c>
      <c r="AH102" s="224" t="s">
        <v>30</v>
      </c>
      <c r="AI102" s="224" t="s">
        <v>30</v>
      </c>
      <c r="AJ102" s="224" t="s">
        <v>30</v>
      </c>
      <c r="AK102" s="224" t="s">
        <v>30</v>
      </c>
      <c r="AL102" s="224" t="s">
        <v>30</v>
      </c>
      <c r="AM102" s="30" t="s">
        <v>31</v>
      </c>
      <c r="AN102" s="30" t="s">
        <v>31</v>
      </c>
      <c r="AO102" s="32" t="s">
        <v>32</v>
      </c>
      <c r="AP102" s="224" t="s">
        <v>30</v>
      </c>
      <c r="AQ102" s="224" t="s">
        <v>30</v>
      </c>
      <c r="AR102" s="224" t="s">
        <v>30</v>
      </c>
      <c r="AS102" s="32" t="s">
        <v>32</v>
      </c>
      <c r="AT102" s="30" t="s">
        <v>31</v>
      </c>
      <c r="AU102" s="30" t="s">
        <v>31</v>
      </c>
      <c r="AV102" s="224" t="s">
        <v>30</v>
      </c>
      <c r="AW102" s="224" t="s">
        <v>29</v>
      </c>
      <c r="AX102" s="32" t="s">
        <v>32</v>
      </c>
      <c r="AY102" s="224" t="s">
        <v>30</v>
      </c>
      <c r="AZ102" s="32" t="s">
        <v>32</v>
      </c>
      <c r="BA102" s="30" t="s">
        <v>31</v>
      </c>
      <c r="BB102" s="30" t="s">
        <v>31</v>
      </c>
      <c r="BC102" s="224" t="s">
        <v>30</v>
      </c>
      <c r="BD102" s="224" t="s">
        <v>30</v>
      </c>
      <c r="BE102" s="224"/>
      <c r="BF102" s="19"/>
      <c r="BG102" s="20">
        <f t="shared" si="16"/>
        <v>0</v>
      </c>
      <c r="BH102" s="21"/>
      <c r="BJ102" s="22"/>
      <c r="BN102" s="11"/>
      <c r="BS102" s="11"/>
    </row>
    <row r="103" spans="1:71" ht="13.8" customHeight="1" x14ac:dyDescent="0.3">
      <c r="A103" s="129" t="s">
        <v>481</v>
      </c>
      <c r="B103" s="129"/>
      <c r="C103" s="130" t="s">
        <v>482</v>
      </c>
      <c r="D103" s="23"/>
      <c r="E103" s="132" t="s">
        <v>230</v>
      </c>
      <c r="F103" s="132" t="s">
        <v>464</v>
      </c>
      <c r="G103" s="132" t="s">
        <v>231</v>
      </c>
      <c r="H103" s="129" t="s">
        <v>416</v>
      </c>
      <c r="I103" s="133" t="s">
        <v>483</v>
      </c>
      <c r="J103" s="12"/>
      <c r="K103" s="13">
        <v>46078</v>
      </c>
      <c r="L103" s="14" t="s">
        <v>28</v>
      </c>
      <c r="M103" s="15">
        <f t="shared" si="17"/>
        <v>30</v>
      </c>
      <c r="N103" s="15">
        <f t="shared" si="18"/>
        <v>20</v>
      </c>
      <c r="O103" s="15">
        <f t="shared" si="19"/>
        <v>19.5</v>
      </c>
      <c r="P103" s="15">
        <f t="shared" si="20"/>
        <v>0</v>
      </c>
      <c r="Q103" s="15">
        <f t="shared" si="21"/>
        <v>8</v>
      </c>
      <c r="R103" s="15">
        <f t="shared" si="22"/>
        <v>0</v>
      </c>
      <c r="S103" s="15">
        <f t="shared" si="23"/>
        <v>0</v>
      </c>
      <c r="T103" s="15">
        <f t="shared" si="24"/>
        <v>1</v>
      </c>
      <c r="U103" s="15">
        <f t="shared" si="25"/>
        <v>2</v>
      </c>
      <c r="V103" s="16">
        <f t="shared" si="26"/>
        <v>2.5</v>
      </c>
      <c r="W103" s="15">
        <f t="shared" si="27"/>
        <v>11</v>
      </c>
      <c r="X103" s="17">
        <f t="shared" si="28"/>
        <v>0</v>
      </c>
      <c r="Y103" s="17">
        <f t="shared" si="29"/>
        <v>0</v>
      </c>
      <c r="Z103" s="16">
        <f t="shared" si="30"/>
        <v>2.5</v>
      </c>
      <c r="AA103" s="32" t="s">
        <v>215</v>
      </c>
      <c r="AB103" s="224" t="s">
        <v>30</v>
      </c>
      <c r="AC103" s="224" t="s">
        <v>30</v>
      </c>
      <c r="AD103" s="32" t="s">
        <v>32</v>
      </c>
      <c r="AE103" s="224" t="s">
        <v>30</v>
      </c>
      <c r="AF103" s="30" t="s">
        <v>31</v>
      </c>
      <c r="AG103" s="30" t="s">
        <v>31</v>
      </c>
      <c r="AH103" s="32" t="s">
        <v>32</v>
      </c>
      <c r="AI103" s="31" t="s">
        <v>116</v>
      </c>
      <c r="AJ103" s="32" t="s">
        <v>32</v>
      </c>
      <c r="AK103" s="32" t="s">
        <v>32</v>
      </c>
      <c r="AL103" s="32" t="s">
        <v>32</v>
      </c>
      <c r="AM103" s="30" t="s">
        <v>31</v>
      </c>
      <c r="AN103" s="30" t="s">
        <v>31</v>
      </c>
      <c r="AO103" s="224" t="s">
        <v>30</v>
      </c>
      <c r="AP103" s="32" t="s">
        <v>32</v>
      </c>
      <c r="AQ103" s="32" t="s">
        <v>32</v>
      </c>
      <c r="AR103" s="32" t="s">
        <v>32</v>
      </c>
      <c r="AS103" s="32" t="s">
        <v>32</v>
      </c>
      <c r="AT103" s="30" t="s">
        <v>31</v>
      </c>
      <c r="AU103" s="30" t="s">
        <v>31</v>
      </c>
      <c r="AV103" s="224" t="s">
        <v>30</v>
      </c>
      <c r="AW103" s="224" t="s">
        <v>30</v>
      </c>
      <c r="AX103" s="224" t="s">
        <v>30</v>
      </c>
      <c r="AY103" s="32" t="s">
        <v>32</v>
      </c>
      <c r="AZ103" s="224" t="s">
        <v>30</v>
      </c>
      <c r="BA103" s="30" t="s">
        <v>31</v>
      </c>
      <c r="BB103" s="30" t="s">
        <v>31</v>
      </c>
      <c r="BC103" s="31" t="s">
        <v>116</v>
      </c>
      <c r="BD103" s="235" t="s">
        <v>34</v>
      </c>
      <c r="BE103" s="224"/>
      <c r="BF103" s="19"/>
      <c r="BG103" s="20">
        <f t="shared" si="16"/>
        <v>0</v>
      </c>
      <c r="BH103" s="21"/>
      <c r="BJ103" s="22"/>
      <c r="BN103" s="11"/>
      <c r="BS103" s="11"/>
    </row>
    <row r="104" spans="1:71" ht="13.8" customHeight="1" x14ac:dyDescent="0.3">
      <c r="A104" s="109" t="s">
        <v>745</v>
      </c>
      <c r="B104" s="110"/>
      <c r="C104" s="111" t="s">
        <v>746</v>
      </c>
      <c r="D104" s="23"/>
      <c r="E104" s="132" t="s">
        <v>230</v>
      </c>
      <c r="F104" s="132" t="s">
        <v>464</v>
      </c>
      <c r="G104" s="132" t="s">
        <v>231</v>
      </c>
      <c r="H104" s="129" t="s">
        <v>416</v>
      </c>
      <c r="I104" s="234"/>
      <c r="J104" s="12"/>
      <c r="K104" s="13">
        <v>46181</v>
      </c>
      <c r="L104" s="14" t="s">
        <v>28</v>
      </c>
      <c r="M104" s="15">
        <f t="shared" si="17"/>
        <v>23</v>
      </c>
      <c r="N104" s="15">
        <f t="shared" si="18"/>
        <v>17</v>
      </c>
      <c r="O104" s="15">
        <f t="shared" si="19"/>
        <v>17</v>
      </c>
      <c r="P104" s="15">
        <f t="shared" si="20"/>
        <v>0</v>
      </c>
      <c r="Q104" s="15">
        <f t="shared" si="21"/>
        <v>6</v>
      </c>
      <c r="R104" s="15">
        <f t="shared" si="22"/>
        <v>0</v>
      </c>
      <c r="S104" s="15">
        <f t="shared" si="23"/>
        <v>0</v>
      </c>
      <c r="T104" s="15">
        <f t="shared" si="24"/>
        <v>0</v>
      </c>
      <c r="U104" s="15">
        <f t="shared" si="25"/>
        <v>0</v>
      </c>
      <c r="V104" s="16">
        <f t="shared" si="26"/>
        <v>0</v>
      </c>
      <c r="W104" s="15">
        <f t="shared" si="27"/>
        <v>1</v>
      </c>
      <c r="X104" s="17">
        <f t="shared" si="28"/>
        <v>0</v>
      </c>
      <c r="Y104" s="17">
        <f t="shared" si="29"/>
        <v>0</v>
      </c>
      <c r="Z104" s="16">
        <f t="shared" si="30"/>
        <v>0</v>
      </c>
      <c r="AA104" s="30"/>
      <c r="AB104" s="30"/>
      <c r="AC104" s="30"/>
      <c r="AD104" s="30"/>
      <c r="AE104" s="30"/>
      <c r="AF104" s="30"/>
      <c r="AG104" s="30"/>
      <c r="AH104" s="18" t="s">
        <v>30</v>
      </c>
      <c r="AI104" s="18" t="s">
        <v>30</v>
      </c>
      <c r="AJ104" s="18" t="s">
        <v>30</v>
      </c>
      <c r="AK104" s="18" t="s">
        <v>30</v>
      </c>
      <c r="AL104" s="18" t="s">
        <v>30</v>
      </c>
      <c r="AM104" s="30" t="s">
        <v>31</v>
      </c>
      <c r="AN104" s="30" t="s">
        <v>31</v>
      </c>
      <c r="AO104" s="18" t="s">
        <v>30</v>
      </c>
      <c r="AP104" s="18" t="s">
        <v>30</v>
      </c>
      <c r="AQ104" s="18" t="s">
        <v>30</v>
      </c>
      <c r="AR104" s="18" t="s">
        <v>30</v>
      </c>
      <c r="AS104" s="18" t="s">
        <v>30</v>
      </c>
      <c r="AT104" s="30" t="s">
        <v>31</v>
      </c>
      <c r="AU104" s="30" t="s">
        <v>31</v>
      </c>
      <c r="AV104" s="18" t="s">
        <v>30</v>
      </c>
      <c r="AW104" s="18" t="s">
        <v>30</v>
      </c>
      <c r="AX104" s="18" t="s">
        <v>30</v>
      </c>
      <c r="AY104" s="18" t="s">
        <v>30</v>
      </c>
      <c r="AZ104" s="224" t="s">
        <v>30</v>
      </c>
      <c r="BA104" s="30" t="s">
        <v>31</v>
      </c>
      <c r="BB104" s="30" t="s">
        <v>31</v>
      </c>
      <c r="BC104" s="224" t="s">
        <v>30</v>
      </c>
      <c r="BD104" s="32" t="s">
        <v>32</v>
      </c>
      <c r="BE104" s="224"/>
      <c r="BF104" s="19"/>
      <c r="BG104" s="20">
        <f t="shared" si="16"/>
        <v>7</v>
      </c>
      <c r="BH104" s="21"/>
      <c r="BJ104" s="22"/>
      <c r="BN104" s="11"/>
      <c r="BS104" s="11"/>
    </row>
    <row r="105" spans="1:71" ht="13.8" customHeight="1" x14ac:dyDescent="0.3">
      <c r="A105" s="109" t="s">
        <v>747</v>
      </c>
      <c r="B105" s="110"/>
      <c r="C105" s="111" t="s">
        <v>221</v>
      </c>
      <c r="D105" s="23"/>
      <c r="E105" s="132" t="s">
        <v>230</v>
      </c>
      <c r="F105" s="132" t="s">
        <v>464</v>
      </c>
      <c r="G105" s="132" t="s">
        <v>231</v>
      </c>
      <c r="H105" s="129" t="s">
        <v>416</v>
      </c>
      <c r="I105" s="234"/>
      <c r="J105" s="12"/>
      <c r="K105" s="13">
        <v>46188</v>
      </c>
      <c r="L105" s="14" t="s">
        <v>28</v>
      </c>
      <c r="M105" s="15">
        <f t="shared" si="17"/>
        <v>16</v>
      </c>
      <c r="N105" s="15">
        <f t="shared" si="18"/>
        <v>12</v>
      </c>
      <c r="O105" s="15">
        <f t="shared" si="19"/>
        <v>12</v>
      </c>
      <c r="P105" s="15">
        <f t="shared" si="20"/>
        <v>0</v>
      </c>
      <c r="Q105" s="15">
        <f t="shared" si="21"/>
        <v>4</v>
      </c>
      <c r="R105" s="15">
        <f t="shared" si="22"/>
        <v>0</v>
      </c>
      <c r="S105" s="15">
        <f t="shared" si="23"/>
        <v>0</v>
      </c>
      <c r="T105" s="15">
        <f t="shared" si="24"/>
        <v>0</v>
      </c>
      <c r="U105" s="15">
        <f t="shared" si="25"/>
        <v>0</v>
      </c>
      <c r="V105" s="16">
        <f t="shared" si="26"/>
        <v>0</v>
      </c>
      <c r="W105" s="15">
        <f t="shared" si="27"/>
        <v>0</v>
      </c>
      <c r="X105" s="17">
        <f t="shared" si="28"/>
        <v>0</v>
      </c>
      <c r="Y105" s="17">
        <f t="shared" si="29"/>
        <v>0</v>
      </c>
      <c r="Z105" s="16">
        <f t="shared" si="30"/>
        <v>0</v>
      </c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18" t="s">
        <v>30</v>
      </c>
      <c r="AP105" s="18" t="s">
        <v>30</v>
      </c>
      <c r="AQ105" s="18" t="s">
        <v>30</v>
      </c>
      <c r="AR105" s="18" t="s">
        <v>30</v>
      </c>
      <c r="AS105" s="18" t="s">
        <v>30</v>
      </c>
      <c r="AT105" s="30" t="s">
        <v>31</v>
      </c>
      <c r="AU105" s="30" t="s">
        <v>31</v>
      </c>
      <c r="AV105" s="18" t="s">
        <v>30</v>
      </c>
      <c r="AW105" s="18" t="s">
        <v>30</v>
      </c>
      <c r="AX105" s="18" t="s">
        <v>30</v>
      </c>
      <c r="AY105" s="18" t="s">
        <v>30</v>
      </c>
      <c r="AZ105" s="224" t="s">
        <v>30</v>
      </c>
      <c r="BA105" s="30" t="s">
        <v>31</v>
      </c>
      <c r="BB105" s="30" t="s">
        <v>31</v>
      </c>
      <c r="BC105" s="235" t="s">
        <v>30</v>
      </c>
      <c r="BD105" s="235" t="s">
        <v>30</v>
      </c>
      <c r="BE105" s="224"/>
      <c r="BF105" s="19"/>
      <c r="BG105" s="20">
        <f t="shared" si="16"/>
        <v>14</v>
      </c>
      <c r="BH105" s="21"/>
      <c r="BJ105" s="22"/>
      <c r="BN105" s="11"/>
      <c r="BS105" s="11"/>
    </row>
    <row r="106" spans="1:71" ht="13.8" customHeight="1" x14ac:dyDescent="0.3">
      <c r="A106" s="109" t="s">
        <v>748</v>
      </c>
      <c r="B106" s="110"/>
      <c r="C106" s="111" t="s">
        <v>749</v>
      </c>
      <c r="D106" s="23"/>
      <c r="E106" s="132" t="s">
        <v>230</v>
      </c>
      <c r="F106" s="132" t="s">
        <v>464</v>
      </c>
      <c r="G106" s="132" t="s">
        <v>231</v>
      </c>
      <c r="H106" s="129" t="s">
        <v>416</v>
      </c>
      <c r="I106" s="234"/>
      <c r="J106" s="12"/>
      <c r="K106" s="13">
        <v>46189</v>
      </c>
      <c r="L106" s="14" t="s">
        <v>28</v>
      </c>
      <c r="M106" s="15">
        <f t="shared" si="17"/>
        <v>15</v>
      </c>
      <c r="N106" s="15">
        <f t="shared" si="18"/>
        <v>11</v>
      </c>
      <c r="O106" s="15">
        <f t="shared" si="19"/>
        <v>11</v>
      </c>
      <c r="P106" s="15">
        <f t="shared" si="20"/>
        <v>0</v>
      </c>
      <c r="Q106" s="15">
        <f t="shared" si="21"/>
        <v>4</v>
      </c>
      <c r="R106" s="15">
        <f t="shared" si="22"/>
        <v>0</v>
      </c>
      <c r="S106" s="15">
        <f t="shared" si="23"/>
        <v>0</v>
      </c>
      <c r="T106" s="15">
        <f t="shared" si="24"/>
        <v>0</v>
      </c>
      <c r="U106" s="15">
        <f t="shared" si="25"/>
        <v>0</v>
      </c>
      <c r="V106" s="16">
        <f t="shared" si="26"/>
        <v>0</v>
      </c>
      <c r="W106" s="15">
        <f t="shared" si="27"/>
        <v>3</v>
      </c>
      <c r="X106" s="17">
        <f t="shared" si="28"/>
        <v>0</v>
      </c>
      <c r="Y106" s="17">
        <f t="shared" si="29"/>
        <v>0</v>
      </c>
      <c r="Z106" s="16">
        <f t="shared" si="30"/>
        <v>0</v>
      </c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18" t="s">
        <v>30</v>
      </c>
      <c r="AQ106" s="18" t="s">
        <v>30</v>
      </c>
      <c r="AR106" s="18" t="s">
        <v>30</v>
      </c>
      <c r="AS106" s="18" t="s">
        <v>30</v>
      </c>
      <c r="AT106" s="30" t="s">
        <v>31</v>
      </c>
      <c r="AU106" s="30" t="s">
        <v>31</v>
      </c>
      <c r="AV106" s="18" t="s">
        <v>30</v>
      </c>
      <c r="AW106" s="18" t="s">
        <v>30</v>
      </c>
      <c r="AX106" s="18" t="s">
        <v>30</v>
      </c>
      <c r="AY106" s="18" t="s">
        <v>30</v>
      </c>
      <c r="AZ106" s="32" t="s">
        <v>32</v>
      </c>
      <c r="BA106" s="30" t="s">
        <v>31</v>
      </c>
      <c r="BB106" s="30" t="s">
        <v>31</v>
      </c>
      <c r="BC106" s="32" t="s">
        <v>32</v>
      </c>
      <c r="BD106" s="32" t="s">
        <v>32</v>
      </c>
      <c r="BE106" s="224"/>
      <c r="BF106" s="19"/>
      <c r="BG106" s="20">
        <f t="shared" si="16"/>
        <v>15</v>
      </c>
      <c r="BH106" s="21"/>
      <c r="BJ106" s="22"/>
      <c r="BN106" s="11"/>
      <c r="BS106" s="11"/>
    </row>
    <row r="107" spans="1:71" ht="15" customHeight="1" x14ac:dyDescent="0.3">
      <c r="A107" s="134" t="s">
        <v>486</v>
      </c>
      <c r="B107" s="134">
        <v>2081</v>
      </c>
      <c r="C107" s="33" t="s">
        <v>487</v>
      </c>
      <c r="D107" s="33"/>
      <c r="E107" s="33" t="s">
        <v>186</v>
      </c>
      <c r="F107" s="135" t="s">
        <v>315</v>
      </c>
      <c r="G107" s="33" t="s">
        <v>488</v>
      </c>
      <c r="H107" s="136" t="s">
        <v>489</v>
      </c>
      <c r="I107" s="34"/>
      <c r="J107" s="12" t="s">
        <v>202</v>
      </c>
      <c r="K107" s="13">
        <v>44075</v>
      </c>
      <c r="L107" s="14" t="s">
        <v>28</v>
      </c>
      <c r="M107" s="15">
        <f t="shared" si="17"/>
        <v>30</v>
      </c>
      <c r="N107" s="15">
        <f t="shared" si="18"/>
        <v>20</v>
      </c>
      <c r="O107" s="15">
        <f t="shared" si="19"/>
        <v>20</v>
      </c>
      <c r="P107" s="15">
        <f t="shared" si="20"/>
        <v>1</v>
      </c>
      <c r="Q107" s="15">
        <f t="shared" si="21"/>
        <v>9</v>
      </c>
      <c r="R107" s="15">
        <f t="shared" si="22"/>
        <v>0</v>
      </c>
      <c r="S107" s="15">
        <f t="shared" si="23"/>
        <v>0</v>
      </c>
      <c r="T107" s="15">
        <f t="shared" si="24"/>
        <v>0</v>
      </c>
      <c r="U107" s="15">
        <f t="shared" si="25"/>
        <v>1</v>
      </c>
      <c r="V107" s="16">
        <f t="shared" si="26"/>
        <v>0</v>
      </c>
      <c r="W107" s="15">
        <f t="shared" si="27"/>
        <v>0</v>
      </c>
      <c r="X107" s="17">
        <f t="shared" si="28"/>
        <v>0</v>
      </c>
      <c r="Y107" s="17">
        <f t="shared" si="29"/>
        <v>0</v>
      </c>
      <c r="Z107" s="16">
        <f t="shared" si="30"/>
        <v>1</v>
      </c>
      <c r="AA107" s="224" t="s">
        <v>30</v>
      </c>
      <c r="AB107" s="224" t="s">
        <v>30</v>
      </c>
      <c r="AC107" s="224" t="s">
        <v>30</v>
      </c>
      <c r="AD107" s="224" t="s">
        <v>30</v>
      </c>
      <c r="AE107" s="224" t="s">
        <v>30</v>
      </c>
      <c r="AF107" s="30" t="s">
        <v>31</v>
      </c>
      <c r="AG107" s="30" t="s">
        <v>31</v>
      </c>
      <c r="AH107" s="224" t="s">
        <v>30</v>
      </c>
      <c r="AI107" s="224" t="s">
        <v>30</v>
      </c>
      <c r="AJ107" s="224" t="s">
        <v>30</v>
      </c>
      <c r="AK107" s="224" t="s">
        <v>30</v>
      </c>
      <c r="AL107" s="224" t="s">
        <v>30</v>
      </c>
      <c r="AM107" s="30" t="s">
        <v>31</v>
      </c>
      <c r="AN107" s="30" t="s">
        <v>31</v>
      </c>
      <c r="AO107" s="224" t="s">
        <v>30</v>
      </c>
      <c r="AP107" s="224" t="s">
        <v>30</v>
      </c>
      <c r="AQ107" s="223" t="s">
        <v>30</v>
      </c>
      <c r="AR107" s="30" t="s">
        <v>108</v>
      </c>
      <c r="AS107" s="224" t="s">
        <v>30</v>
      </c>
      <c r="AT107" s="30" t="s">
        <v>31</v>
      </c>
      <c r="AU107" s="30" t="s">
        <v>31</v>
      </c>
      <c r="AV107" s="224" t="s">
        <v>30</v>
      </c>
      <c r="AW107" s="223" t="s">
        <v>30</v>
      </c>
      <c r="AX107" s="223" t="s">
        <v>30</v>
      </c>
      <c r="AY107" s="224" t="s">
        <v>30</v>
      </c>
      <c r="AZ107" s="30" t="s">
        <v>31</v>
      </c>
      <c r="BA107" s="30" t="s">
        <v>31</v>
      </c>
      <c r="BB107" s="30" t="s">
        <v>31</v>
      </c>
      <c r="BC107" s="235" t="s">
        <v>30</v>
      </c>
      <c r="BD107" s="224" t="s">
        <v>30</v>
      </c>
      <c r="BE107" s="224"/>
      <c r="BG107" s="20">
        <f t="shared" si="16"/>
        <v>0</v>
      </c>
      <c r="BH107" s="21"/>
      <c r="BJ107" s="22"/>
      <c r="BS107" s="11"/>
    </row>
    <row r="108" spans="1:71" ht="15" customHeight="1" x14ac:dyDescent="0.3">
      <c r="A108" s="134" t="s">
        <v>715</v>
      </c>
      <c r="B108" s="134"/>
      <c r="C108" s="33" t="s">
        <v>716</v>
      </c>
      <c r="D108" s="33"/>
      <c r="E108" s="33" t="s">
        <v>186</v>
      </c>
      <c r="F108" s="135" t="s">
        <v>193</v>
      </c>
      <c r="G108" s="33" t="s">
        <v>717</v>
      </c>
      <c r="H108" s="136" t="s">
        <v>489</v>
      </c>
      <c r="I108" s="34"/>
      <c r="J108" s="12"/>
      <c r="K108" s="13">
        <v>46156</v>
      </c>
      <c r="L108" s="14" t="s">
        <v>28</v>
      </c>
      <c r="M108" s="15">
        <f>N108+Q108+U108</f>
        <v>0</v>
      </c>
      <c r="N108" s="15">
        <f>O108+R108+(COUNTIF(AA108:BE108,"P/2")/2)+(COUNTIF(AA108:BE108,"TR-P/2")/2)</f>
        <v>0</v>
      </c>
      <c r="O108" s="15">
        <f>COUNTIF(AA108:BE108,"P")+COUNTIF(AA108:BE108,"RP")+COUNTIF(AA108:BE108,"UT-RP")+COUNTIF(AA108:BE108,"AT-RP")+COUNTIF(AA108:BE108,"AT")+COUNTIF(AA108:BE108,"UT")+COUNTIF(AA108:BE108,"MU")+COUNTIF(AA108:BE108,"AT-MU")+COUNTIF(AA108:BE108,"UT-MU")+COUNTIF(AA108:BE108,"EL")+COUNTIF(AA108:BE108,"UT-EL")+COUNTIF(AA108:BE108,"AT-EL")+COUNTIF(AA108:BE108,"EL-MU")+COUNTIF(AA108:BE108,"TR")+COUNTIF(AA108:BE108,"TR-MU")+COUNTIF(AA108:BE108,"TR-EL")+COUNTIF(AA108:BE108,"TR-AT")+COUNTIF(AA108:BE108,"TR-UT")+COUNTIF(AA108:BE108,"TR-P")+(COUNTIF(AA108:BE108,"P/2")/2)</f>
        <v>0</v>
      </c>
      <c r="P108" s="15">
        <f>COUNTIF(AA108:BE108,"Leave")</f>
        <v>0</v>
      </c>
      <c r="Q108" s="15">
        <f>COUNTIF(AA108:BE108,"Off")+COUNTIF(AA108:BE108,"TR-Off")</f>
        <v>0</v>
      </c>
      <c r="R108" s="15">
        <f>COUNTIF(AA108:BE108,"NCNS")+COUNTIF(AA108:BE108,"A")+COUNTIF(AA108:BE108,"U")+COUNTIF(AA108:BE108,"SL")+COUNTIF(AA108:BE108,"UC")+COUNTIF(AA108:BE108,"TR-UC")+COUNTIF(AA108:BE108,"TR-U")+COUNTIF(AA108:BE108,"TR-NCNS")</f>
        <v>0</v>
      </c>
      <c r="S108" s="15">
        <f>(COUNTIF(AA108:BE108,"A")+(COUNTIF(AA108:BE108,"CL")+(COUNTIF(AA108:BE108,"SL"))))</f>
        <v>0</v>
      </c>
      <c r="T108" s="15">
        <f>COUNTIF(AA108:BE108,"EL")+COUNTIF(AA108:BE108,"AT-EL")+COUNTIF(AA108:BE108,"UT-EL")+COUNTIF(AA108:BE108,"EL-MU")++COUNTIF(AA108:BE108,"TR-EL")</f>
        <v>0</v>
      </c>
      <c r="U108" s="15">
        <f>(COUNTIF(AA108:BE108,"Leave")+(COUNTIF(AA108:BE108,"CL")+(COUNTIF(AA108:BE108,"AU")))+(COUNTIF(AA108:BE108,"TR-AU"))+(COUNTIF(AA108:BE108,"ML")))</f>
        <v>0</v>
      </c>
      <c r="V108" s="16">
        <f>COUNTIF(AA108:BE108,"AU")+COUNTIF(AA108:BE108,"U")+COUNTIF(AA108:BE108,"UC")+COUNTIF(AA108:BE108,"NCNS")+COUNTIF(AA108:BE108,"TR-AU")+COUNTIF(AA108:BE108,"TR-U")+COUNTIF(AA108:BE108,"TR-UC")+COUNTIF(AA108:BE108,"TR-NCNS")+(COUNTIF(AA108:BE108,"P/2")/2)+(COUNTIF(AA108:BE108,"TR-P/2")/2)</f>
        <v>0</v>
      </c>
      <c r="W108" s="15">
        <f>COUNTIF(AA108:BE108,"AT-RP")+COUNTIF(AA108:BE108,"AT")+COUNTIF(AA108:BE108,"AT-MU")+COUNTIF(AA108:BE108,"AT-EL")+COUNTIF(AA108:BE108,"TR-AT")+COUNTIF(AA108:BE108,"UT-RP")+COUNTIF(AA108:BE108,"UT")+COUNTIF(AA108:BE108,"UT-MU")+COUNTIF(AA108:BE108,"UT-EL")+COUNTIF(AA108:BE108,"TR-UT")</f>
        <v>0</v>
      </c>
      <c r="X108" s="17">
        <f>COUNTIF(AA108:BE108,"MU")+COUNTIF(AA108:BE108,"UT-MU")+COUNTIF(AA108:BE108,"EL-MU")+COUNTIF(AA108:BE108,"TR-MU")</f>
        <v>0</v>
      </c>
      <c r="Y108" s="17">
        <f>COUNTIF(AA108:BE108,"ML")</f>
        <v>0</v>
      </c>
      <c r="Z108" s="16">
        <f>V108+S108+P108+Y108</f>
        <v>0</v>
      </c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224"/>
      <c r="BG108" s="20">
        <f>COUNTBLANK(AA108:BD108)</f>
        <v>30</v>
      </c>
      <c r="BH108" s="21"/>
      <c r="BJ108" s="22"/>
      <c r="BS108" s="11"/>
    </row>
    <row r="109" spans="1:71" ht="15" customHeight="1" x14ac:dyDescent="0.3">
      <c r="A109" s="134" t="s">
        <v>490</v>
      </c>
      <c r="B109" s="134"/>
      <c r="C109" s="33" t="s">
        <v>491</v>
      </c>
      <c r="D109" s="33"/>
      <c r="E109" s="33" t="s">
        <v>209</v>
      </c>
      <c r="F109" s="135" t="s">
        <v>187</v>
      </c>
      <c r="G109" s="33" t="s">
        <v>492</v>
      </c>
      <c r="H109" s="136" t="s">
        <v>489</v>
      </c>
      <c r="I109" s="34"/>
      <c r="J109" s="12"/>
      <c r="K109" s="13">
        <v>46139</v>
      </c>
      <c r="L109" s="14" t="s">
        <v>28</v>
      </c>
      <c r="M109" s="15">
        <f t="shared" si="17"/>
        <v>0</v>
      </c>
      <c r="N109" s="15">
        <f t="shared" si="18"/>
        <v>0</v>
      </c>
      <c r="O109" s="15">
        <f t="shared" si="19"/>
        <v>0</v>
      </c>
      <c r="P109" s="15">
        <f t="shared" si="20"/>
        <v>0</v>
      </c>
      <c r="Q109" s="15">
        <f t="shared" si="21"/>
        <v>0</v>
      </c>
      <c r="R109" s="15">
        <f t="shared" si="22"/>
        <v>0</v>
      </c>
      <c r="S109" s="15">
        <f t="shared" si="23"/>
        <v>0</v>
      </c>
      <c r="T109" s="15">
        <f t="shared" si="24"/>
        <v>0</v>
      </c>
      <c r="U109" s="15">
        <f t="shared" si="25"/>
        <v>0</v>
      </c>
      <c r="V109" s="16">
        <f t="shared" si="26"/>
        <v>0</v>
      </c>
      <c r="W109" s="15">
        <f t="shared" si="27"/>
        <v>0</v>
      </c>
      <c r="X109" s="17">
        <f t="shared" si="28"/>
        <v>0</v>
      </c>
      <c r="Y109" s="17">
        <f t="shared" si="29"/>
        <v>0</v>
      </c>
      <c r="Z109" s="16">
        <f t="shared" si="30"/>
        <v>0</v>
      </c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224"/>
      <c r="BG109" s="20">
        <f t="shared" si="16"/>
        <v>30</v>
      </c>
      <c r="BH109" s="21"/>
      <c r="BJ109" s="22"/>
      <c r="BS109" s="11"/>
    </row>
    <row r="110" spans="1:71" ht="15" customHeight="1" x14ac:dyDescent="0.3">
      <c r="A110" s="109" t="s">
        <v>750</v>
      </c>
      <c r="B110" s="110"/>
      <c r="C110" s="111" t="s">
        <v>751</v>
      </c>
      <c r="D110" s="33"/>
      <c r="E110" s="33" t="s">
        <v>209</v>
      </c>
      <c r="F110" s="135" t="s">
        <v>187</v>
      </c>
      <c r="G110" s="33" t="s">
        <v>752</v>
      </c>
      <c r="H110" s="136" t="s">
        <v>489</v>
      </c>
      <c r="I110" s="34"/>
      <c r="J110" s="12"/>
      <c r="K110" s="13">
        <v>46174</v>
      </c>
      <c r="L110" s="14" t="s">
        <v>28</v>
      </c>
      <c r="M110" s="15">
        <f t="shared" si="17"/>
        <v>30</v>
      </c>
      <c r="N110" s="15">
        <f t="shared" si="18"/>
        <v>22</v>
      </c>
      <c r="O110" s="15">
        <f t="shared" si="19"/>
        <v>22</v>
      </c>
      <c r="P110" s="15">
        <f t="shared" si="20"/>
        <v>0</v>
      </c>
      <c r="Q110" s="15">
        <f t="shared" si="21"/>
        <v>8</v>
      </c>
      <c r="R110" s="15">
        <f t="shared" si="22"/>
        <v>0</v>
      </c>
      <c r="S110" s="15">
        <f t="shared" si="23"/>
        <v>0</v>
      </c>
      <c r="T110" s="15">
        <f t="shared" si="24"/>
        <v>0</v>
      </c>
      <c r="U110" s="15">
        <f t="shared" si="25"/>
        <v>0</v>
      </c>
      <c r="V110" s="16">
        <f t="shared" si="26"/>
        <v>0</v>
      </c>
      <c r="W110" s="15">
        <f t="shared" si="27"/>
        <v>0</v>
      </c>
      <c r="X110" s="17">
        <f t="shared" si="28"/>
        <v>0</v>
      </c>
      <c r="Y110" s="17">
        <f t="shared" si="29"/>
        <v>0</v>
      </c>
      <c r="Z110" s="16">
        <f t="shared" si="30"/>
        <v>0</v>
      </c>
      <c r="AA110" s="18" t="s">
        <v>30</v>
      </c>
      <c r="AB110" s="18" t="s">
        <v>30</v>
      </c>
      <c r="AC110" s="224" t="s">
        <v>30</v>
      </c>
      <c r="AD110" s="224" t="s">
        <v>30</v>
      </c>
      <c r="AE110" s="224" t="s">
        <v>30</v>
      </c>
      <c r="AF110" s="30" t="s">
        <v>31</v>
      </c>
      <c r="AG110" s="30" t="s">
        <v>31</v>
      </c>
      <c r="AH110" s="224" t="s">
        <v>30</v>
      </c>
      <c r="AI110" s="224" t="s">
        <v>30</v>
      </c>
      <c r="AJ110" s="224" t="s">
        <v>30</v>
      </c>
      <c r="AK110" s="224" t="s">
        <v>30</v>
      </c>
      <c r="AL110" s="224" t="s">
        <v>30</v>
      </c>
      <c r="AM110" s="30" t="s">
        <v>31</v>
      </c>
      <c r="AN110" s="30" t="s">
        <v>31</v>
      </c>
      <c r="AO110" s="224" t="s">
        <v>30</v>
      </c>
      <c r="AP110" s="224" t="s">
        <v>30</v>
      </c>
      <c r="AQ110" s="224" t="s">
        <v>30</v>
      </c>
      <c r="AR110" s="224" t="s">
        <v>30</v>
      </c>
      <c r="AS110" s="224" t="s">
        <v>30</v>
      </c>
      <c r="AT110" s="30" t="s">
        <v>31</v>
      </c>
      <c r="AU110" s="30" t="s">
        <v>31</v>
      </c>
      <c r="AV110" s="224" t="s">
        <v>30</v>
      </c>
      <c r="AW110" s="224" t="s">
        <v>30</v>
      </c>
      <c r="AX110" s="223" t="s">
        <v>30</v>
      </c>
      <c r="AY110" s="223" t="s">
        <v>30</v>
      </c>
      <c r="AZ110" s="223" t="s">
        <v>30</v>
      </c>
      <c r="BA110" s="30" t="s">
        <v>31</v>
      </c>
      <c r="BB110" s="30" t="s">
        <v>31</v>
      </c>
      <c r="BC110" s="224" t="s">
        <v>30</v>
      </c>
      <c r="BD110" s="224" t="s">
        <v>30</v>
      </c>
      <c r="BE110" s="224"/>
      <c r="BG110" s="20">
        <f t="shared" si="16"/>
        <v>0</v>
      </c>
      <c r="BH110" s="21"/>
      <c r="BJ110" s="22"/>
      <c r="BS110" s="11"/>
    </row>
    <row r="111" spans="1:71" ht="15" customHeight="1" x14ac:dyDescent="0.3">
      <c r="A111" s="134" t="s">
        <v>493</v>
      </c>
      <c r="B111" s="134">
        <v>3354</v>
      </c>
      <c r="C111" s="33" t="s">
        <v>494</v>
      </c>
      <c r="D111" s="33"/>
      <c r="E111" s="33" t="s">
        <v>495</v>
      </c>
      <c r="F111" s="135" t="s">
        <v>496</v>
      </c>
      <c r="G111" s="33" t="s">
        <v>497</v>
      </c>
      <c r="H111" s="136" t="s">
        <v>498</v>
      </c>
      <c r="I111" s="34"/>
      <c r="J111" s="12" t="s">
        <v>499</v>
      </c>
      <c r="K111" s="13">
        <v>44968</v>
      </c>
      <c r="L111" s="14" t="s">
        <v>28</v>
      </c>
      <c r="M111" s="15">
        <f t="shared" si="17"/>
        <v>30</v>
      </c>
      <c r="N111" s="15">
        <f t="shared" si="18"/>
        <v>26</v>
      </c>
      <c r="O111" s="15">
        <f t="shared" si="19"/>
        <v>26</v>
      </c>
      <c r="P111" s="15">
        <f t="shared" si="20"/>
        <v>0</v>
      </c>
      <c r="Q111" s="15">
        <f t="shared" si="21"/>
        <v>4</v>
      </c>
      <c r="R111" s="15">
        <f t="shared" si="22"/>
        <v>0</v>
      </c>
      <c r="S111" s="15">
        <f t="shared" si="23"/>
        <v>0</v>
      </c>
      <c r="T111" s="15">
        <f t="shared" si="24"/>
        <v>0</v>
      </c>
      <c r="U111" s="15">
        <f t="shared" si="25"/>
        <v>0</v>
      </c>
      <c r="V111" s="16">
        <f t="shared" si="26"/>
        <v>0</v>
      </c>
      <c r="W111" s="15">
        <f t="shared" si="27"/>
        <v>0</v>
      </c>
      <c r="X111" s="17">
        <f t="shared" si="28"/>
        <v>0</v>
      </c>
      <c r="Y111" s="17">
        <f t="shared" si="29"/>
        <v>0</v>
      </c>
      <c r="Z111" s="16">
        <f t="shared" si="30"/>
        <v>0</v>
      </c>
      <c r="AA111" s="224" t="s">
        <v>30</v>
      </c>
      <c r="AB111" s="224" t="s">
        <v>30</v>
      </c>
      <c r="AC111" s="224" t="s">
        <v>30</v>
      </c>
      <c r="AD111" s="224" t="s">
        <v>30</v>
      </c>
      <c r="AE111" s="224" t="s">
        <v>30</v>
      </c>
      <c r="AF111" s="224" t="s">
        <v>30</v>
      </c>
      <c r="AG111" s="30" t="s">
        <v>31</v>
      </c>
      <c r="AH111" s="224" t="s">
        <v>30</v>
      </c>
      <c r="AI111" s="224" t="s">
        <v>30</v>
      </c>
      <c r="AJ111" s="224" t="s">
        <v>30</v>
      </c>
      <c r="AK111" s="224" t="s">
        <v>30</v>
      </c>
      <c r="AL111" s="224" t="s">
        <v>30</v>
      </c>
      <c r="AM111" s="224" t="s">
        <v>30</v>
      </c>
      <c r="AN111" s="30" t="s">
        <v>31</v>
      </c>
      <c r="AO111" s="224" t="s">
        <v>30</v>
      </c>
      <c r="AP111" s="224" t="s">
        <v>30</v>
      </c>
      <c r="AQ111" s="224" t="s">
        <v>30</v>
      </c>
      <c r="AR111" s="224" t="s">
        <v>30</v>
      </c>
      <c r="AS111" s="224" t="s">
        <v>30</v>
      </c>
      <c r="AT111" s="224" t="s">
        <v>30</v>
      </c>
      <c r="AU111" s="30" t="s">
        <v>31</v>
      </c>
      <c r="AV111" s="224" t="s">
        <v>30</v>
      </c>
      <c r="AW111" s="224" t="s">
        <v>30</v>
      </c>
      <c r="AX111" s="224" t="s">
        <v>30</v>
      </c>
      <c r="AY111" s="224" t="s">
        <v>30</v>
      </c>
      <c r="AZ111" s="224" t="s">
        <v>30</v>
      </c>
      <c r="BA111" s="224" t="s">
        <v>30</v>
      </c>
      <c r="BB111" s="30" t="s">
        <v>31</v>
      </c>
      <c r="BC111" s="224" t="s">
        <v>30</v>
      </c>
      <c r="BD111" s="224" t="s">
        <v>30</v>
      </c>
      <c r="BE111" s="224"/>
      <c r="BF111" s="19"/>
      <c r="BG111" s="20">
        <f t="shared" si="16"/>
        <v>0</v>
      </c>
      <c r="BH111" s="21"/>
      <c r="BJ111" s="22"/>
      <c r="BN111" s="11"/>
      <c r="BS111" s="11"/>
    </row>
    <row r="112" spans="1:71" ht="15" customHeight="1" x14ac:dyDescent="0.3">
      <c r="A112" s="134" t="s">
        <v>500</v>
      </c>
      <c r="B112" s="134">
        <v>3355</v>
      </c>
      <c r="C112" s="33" t="s">
        <v>501</v>
      </c>
      <c r="D112" s="33"/>
      <c r="E112" s="33" t="s">
        <v>495</v>
      </c>
      <c r="F112" s="135" t="s">
        <v>496</v>
      </c>
      <c r="G112" s="33" t="s">
        <v>497</v>
      </c>
      <c r="H112" s="136" t="s">
        <v>498</v>
      </c>
      <c r="I112" s="34"/>
      <c r="J112" s="12" t="s">
        <v>502</v>
      </c>
      <c r="K112" s="13">
        <v>44968</v>
      </c>
      <c r="L112" s="14" t="s">
        <v>28</v>
      </c>
      <c r="M112" s="15">
        <f t="shared" si="17"/>
        <v>30</v>
      </c>
      <c r="N112" s="15">
        <f t="shared" si="18"/>
        <v>25</v>
      </c>
      <c r="O112" s="15">
        <f t="shared" si="19"/>
        <v>25</v>
      </c>
      <c r="P112" s="15">
        <f t="shared" si="20"/>
        <v>0</v>
      </c>
      <c r="Q112" s="15">
        <f t="shared" si="21"/>
        <v>5</v>
      </c>
      <c r="R112" s="15">
        <f t="shared" si="22"/>
        <v>0</v>
      </c>
      <c r="S112" s="15">
        <f t="shared" si="23"/>
        <v>0</v>
      </c>
      <c r="T112" s="15">
        <f t="shared" si="24"/>
        <v>0</v>
      </c>
      <c r="U112" s="15">
        <f t="shared" si="25"/>
        <v>0</v>
      </c>
      <c r="V112" s="16">
        <f t="shared" si="26"/>
        <v>0</v>
      </c>
      <c r="W112" s="15">
        <f t="shared" si="27"/>
        <v>0</v>
      </c>
      <c r="X112" s="17">
        <f t="shared" si="28"/>
        <v>0</v>
      </c>
      <c r="Y112" s="17">
        <f t="shared" si="29"/>
        <v>0</v>
      </c>
      <c r="Z112" s="16">
        <f t="shared" si="30"/>
        <v>0</v>
      </c>
      <c r="AA112" s="224" t="s">
        <v>30</v>
      </c>
      <c r="AB112" s="224" t="s">
        <v>30</v>
      </c>
      <c r="AC112" s="224" t="s">
        <v>30</v>
      </c>
      <c r="AD112" s="224" t="s">
        <v>30</v>
      </c>
      <c r="AE112" s="224" t="s">
        <v>30</v>
      </c>
      <c r="AF112" s="224" t="s">
        <v>30</v>
      </c>
      <c r="AG112" s="30" t="s">
        <v>31</v>
      </c>
      <c r="AH112" s="224" t="s">
        <v>30</v>
      </c>
      <c r="AI112" s="224" t="s">
        <v>30</v>
      </c>
      <c r="AJ112" s="224" t="s">
        <v>30</v>
      </c>
      <c r="AK112" s="224" t="s">
        <v>30</v>
      </c>
      <c r="AL112" s="224" t="s">
        <v>30</v>
      </c>
      <c r="AM112" s="224" t="s">
        <v>30</v>
      </c>
      <c r="AN112" s="30" t="s">
        <v>31</v>
      </c>
      <c r="AO112" s="224" t="s">
        <v>30</v>
      </c>
      <c r="AP112" s="224" t="s">
        <v>30</v>
      </c>
      <c r="AQ112" s="224" t="s">
        <v>30</v>
      </c>
      <c r="AR112" s="224" t="s">
        <v>30</v>
      </c>
      <c r="AS112" s="224" t="s">
        <v>30</v>
      </c>
      <c r="AT112" s="30" t="s">
        <v>31</v>
      </c>
      <c r="AU112" s="30" t="s">
        <v>31</v>
      </c>
      <c r="AV112" s="224" t="s">
        <v>30</v>
      </c>
      <c r="AW112" s="224" t="s">
        <v>30</v>
      </c>
      <c r="AX112" s="224" t="s">
        <v>30</v>
      </c>
      <c r="AY112" s="224" t="s">
        <v>30</v>
      </c>
      <c r="AZ112" s="224" t="s">
        <v>30</v>
      </c>
      <c r="BA112" s="224" t="s">
        <v>30</v>
      </c>
      <c r="BB112" s="30" t="s">
        <v>31</v>
      </c>
      <c r="BC112" s="224" t="s">
        <v>30</v>
      </c>
      <c r="BD112" s="224" t="s">
        <v>30</v>
      </c>
      <c r="BE112" s="224"/>
      <c r="BF112" s="19"/>
      <c r="BG112" s="20">
        <f t="shared" si="16"/>
        <v>0</v>
      </c>
      <c r="BH112" s="21"/>
      <c r="BJ112" s="22"/>
      <c r="BN112" s="11"/>
      <c r="BS112" s="11"/>
    </row>
    <row r="113" spans="1:71" ht="15" customHeight="1" x14ac:dyDescent="0.3">
      <c r="A113" s="134" t="s">
        <v>503</v>
      </c>
      <c r="B113" s="134">
        <v>3357</v>
      </c>
      <c r="C113" s="33" t="s">
        <v>504</v>
      </c>
      <c r="D113" s="33"/>
      <c r="E113" s="33" t="s">
        <v>495</v>
      </c>
      <c r="F113" s="135" t="s">
        <v>496</v>
      </c>
      <c r="G113" s="33" t="s">
        <v>497</v>
      </c>
      <c r="H113" s="136" t="s">
        <v>498</v>
      </c>
      <c r="I113" s="34"/>
      <c r="J113" s="12" t="s">
        <v>505</v>
      </c>
      <c r="K113" s="13">
        <v>44970</v>
      </c>
      <c r="L113" s="14" t="s">
        <v>28</v>
      </c>
      <c r="M113" s="15">
        <f t="shared" si="17"/>
        <v>30</v>
      </c>
      <c r="N113" s="15">
        <f t="shared" si="18"/>
        <v>23</v>
      </c>
      <c r="O113" s="15">
        <f t="shared" si="19"/>
        <v>23</v>
      </c>
      <c r="P113" s="15">
        <f t="shared" si="20"/>
        <v>1</v>
      </c>
      <c r="Q113" s="15">
        <f t="shared" si="21"/>
        <v>6</v>
      </c>
      <c r="R113" s="15">
        <f t="shared" si="22"/>
        <v>0</v>
      </c>
      <c r="S113" s="15">
        <f t="shared" si="23"/>
        <v>0</v>
      </c>
      <c r="T113" s="15">
        <f t="shared" si="24"/>
        <v>0</v>
      </c>
      <c r="U113" s="15">
        <f t="shared" si="25"/>
        <v>1</v>
      </c>
      <c r="V113" s="16">
        <f t="shared" si="26"/>
        <v>0</v>
      </c>
      <c r="W113" s="15">
        <f t="shared" si="27"/>
        <v>0</v>
      </c>
      <c r="X113" s="17">
        <f t="shared" si="28"/>
        <v>0</v>
      </c>
      <c r="Y113" s="17">
        <f t="shared" si="29"/>
        <v>0</v>
      </c>
      <c r="Z113" s="16">
        <f t="shared" si="30"/>
        <v>1</v>
      </c>
      <c r="AA113" s="224" t="s">
        <v>30</v>
      </c>
      <c r="AB113" s="224" t="s">
        <v>30</v>
      </c>
      <c r="AC113" s="224" t="s">
        <v>30</v>
      </c>
      <c r="AD113" s="224" t="s">
        <v>30</v>
      </c>
      <c r="AE113" s="224" t="s">
        <v>30</v>
      </c>
      <c r="AF113" s="224" t="s">
        <v>30</v>
      </c>
      <c r="AG113" s="30" t="s">
        <v>31</v>
      </c>
      <c r="AH113" s="224" t="s">
        <v>30</v>
      </c>
      <c r="AI113" s="224" t="s">
        <v>30</v>
      </c>
      <c r="AJ113" s="224" t="s">
        <v>30</v>
      </c>
      <c r="AK113" s="224" t="s">
        <v>30</v>
      </c>
      <c r="AL113" s="224" t="s">
        <v>30</v>
      </c>
      <c r="AM113" s="30" t="s">
        <v>31</v>
      </c>
      <c r="AN113" s="30" t="s">
        <v>31</v>
      </c>
      <c r="AO113" s="30" t="s">
        <v>108</v>
      </c>
      <c r="AP113" s="224" t="s">
        <v>30</v>
      </c>
      <c r="AQ113" s="224" t="s">
        <v>30</v>
      </c>
      <c r="AR113" s="224" t="s">
        <v>30</v>
      </c>
      <c r="AS113" s="224" t="s">
        <v>30</v>
      </c>
      <c r="AT113" s="30" t="s">
        <v>31</v>
      </c>
      <c r="AU113" s="30" t="s">
        <v>31</v>
      </c>
      <c r="AV113" s="224" t="s">
        <v>30</v>
      </c>
      <c r="AW113" s="224" t="s">
        <v>30</v>
      </c>
      <c r="AX113" s="224" t="s">
        <v>30</v>
      </c>
      <c r="AY113" s="224" t="s">
        <v>30</v>
      </c>
      <c r="AZ113" s="224" t="s">
        <v>30</v>
      </c>
      <c r="BA113" s="224" t="s">
        <v>30</v>
      </c>
      <c r="BB113" s="30" t="s">
        <v>31</v>
      </c>
      <c r="BC113" s="224" t="s">
        <v>30</v>
      </c>
      <c r="BD113" s="224" t="s">
        <v>30</v>
      </c>
      <c r="BE113" s="224"/>
      <c r="BF113" s="19"/>
      <c r="BG113" s="20">
        <f t="shared" si="16"/>
        <v>0</v>
      </c>
      <c r="BH113" s="21"/>
      <c r="BJ113" s="22"/>
      <c r="BN113" s="11"/>
      <c r="BS113" s="11"/>
    </row>
    <row r="114" spans="1:71" x14ac:dyDescent="0.3">
      <c r="A114" s="134" t="s">
        <v>506</v>
      </c>
      <c r="B114" s="134">
        <v>3358</v>
      </c>
      <c r="C114" s="33" t="s">
        <v>507</v>
      </c>
      <c r="D114" s="33"/>
      <c r="E114" s="33" t="s">
        <v>495</v>
      </c>
      <c r="F114" s="135" t="s">
        <v>496</v>
      </c>
      <c r="G114" s="33" t="s">
        <v>508</v>
      </c>
      <c r="H114" s="136" t="s">
        <v>498</v>
      </c>
      <c r="I114" s="34"/>
      <c r="J114" s="12" t="s">
        <v>509</v>
      </c>
      <c r="K114" s="13">
        <v>44972</v>
      </c>
      <c r="L114" s="14" t="s">
        <v>28</v>
      </c>
      <c r="M114" s="15">
        <f t="shared" si="17"/>
        <v>30</v>
      </c>
      <c r="N114" s="15">
        <f t="shared" si="18"/>
        <v>21</v>
      </c>
      <c r="O114" s="15">
        <f t="shared" si="19"/>
        <v>20</v>
      </c>
      <c r="P114" s="15">
        <f t="shared" si="20"/>
        <v>1</v>
      </c>
      <c r="Q114" s="15">
        <f t="shared" si="21"/>
        <v>8</v>
      </c>
      <c r="R114" s="15">
        <f t="shared" si="22"/>
        <v>1</v>
      </c>
      <c r="S114" s="15">
        <f t="shared" si="23"/>
        <v>0</v>
      </c>
      <c r="T114" s="15">
        <f t="shared" si="24"/>
        <v>0</v>
      </c>
      <c r="U114" s="15">
        <f t="shared" si="25"/>
        <v>1</v>
      </c>
      <c r="V114" s="16">
        <f t="shared" si="26"/>
        <v>1</v>
      </c>
      <c r="W114" s="15">
        <f t="shared" si="27"/>
        <v>0</v>
      </c>
      <c r="X114" s="17">
        <f t="shared" si="28"/>
        <v>0</v>
      </c>
      <c r="Y114" s="17">
        <f t="shared" si="29"/>
        <v>0</v>
      </c>
      <c r="Z114" s="16">
        <f t="shared" si="30"/>
        <v>2</v>
      </c>
      <c r="AA114" s="224" t="s">
        <v>30</v>
      </c>
      <c r="AB114" s="224" t="s">
        <v>30</v>
      </c>
      <c r="AC114" s="224" t="s">
        <v>30</v>
      </c>
      <c r="AD114" s="224" t="s">
        <v>30</v>
      </c>
      <c r="AE114" s="224" t="s">
        <v>30</v>
      </c>
      <c r="AF114" s="30" t="s">
        <v>31</v>
      </c>
      <c r="AG114" s="30" t="s">
        <v>31</v>
      </c>
      <c r="AH114" s="224" t="s">
        <v>30</v>
      </c>
      <c r="AI114" s="224" t="s">
        <v>30</v>
      </c>
      <c r="AJ114" s="224" t="s">
        <v>30</v>
      </c>
      <c r="AK114" s="224" t="s">
        <v>30</v>
      </c>
      <c r="AL114" s="224" t="s">
        <v>30</v>
      </c>
      <c r="AM114" s="30" t="s">
        <v>31</v>
      </c>
      <c r="AN114" s="30" t="s">
        <v>31</v>
      </c>
      <c r="AO114" s="224" t="s">
        <v>30</v>
      </c>
      <c r="AP114" s="224" t="s">
        <v>30</v>
      </c>
      <c r="AQ114" s="224" t="s">
        <v>30</v>
      </c>
      <c r="AR114" s="224" t="s">
        <v>30</v>
      </c>
      <c r="AS114" s="224" t="s">
        <v>30</v>
      </c>
      <c r="AT114" s="30" t="s">
        <v>31</v>
      </c>
      <c r="AU114" s="30" t="s">
        <v>31</v>
      </c>
      <c r="AV114" s="224" t="s">
        <v>30</v>
      </c>
      <c r="AW114" s="224" t="s">
        <v>30</v>
      </c>
      <c r="AX114" s="224" t="s">
        <v>30</v>
      </c>
      <c r="AY114" s="31" t="s">
        <v>29</v>
      </c>
      <c r="AZ114" s="30" t="s">
        <v>108</v>
      </c>
      <c r="BA114" s="30" t="s">
        <v>31</v>
      </c>
      <c r="BB114" s="30" t="s">
        <v>31</v>
      </c>
      <c r="BC114" s="224" t="s">
        <v>30</v>
      </c>
      <c r="BD114" s="224" t="s">
        <v>30</v>
      </c>
      <c r="BE114" s="224"/>
      <c r="BF114" s="19"/>
      <c r="BG114" s="20">
        <f t="shared" si="16"/>
        <v>0</v>
      </c>
      <c r="BH114" s="21"/>
      <c r="BJ114" s="22"/>
      <c r="BN114" s="11"/>
      <c r="BS114" s="11"/>
    </row>
    <row r="115" spans="1:71" ht="15" customHeight="1" x14ac:dyDescent="0.3">
      <c r="A115" s="134" t="s">
        <v>510</v>
      </c>
      <c r="B115" s="134">
        <v>3387</v>
      </c>
      <c r="C115" s="33" t="s">
        <v>511</v>
      </c>
      <c r="D115" s="33"/>
      <c r="E115" s="33" t="s">
        <v>495</v>
      </c>
      <c r="F115" s="135" t="s">
        <v>496</v>
      </c>
      <c r="G115" s="33" t="s">
        <v>512</v>
      </c>
      <c r="H115" s="136" t="s">
        <v>498</v>
      </c>
      <c r="I115" s="34"/>
      <c r="J115" s="12" t="s">
        <v>513</v>
      </c>
      <c r="K115" s="13">
        <v>45572</v>
      </c>
      <c r="L115" s="14" t="s">
        <v>28</v>
      </c>
      <c r="M115" s="15">
        <f t="shared" si="17"/>
        <v>30</v>
      </c>
      <c r="N115" s="15">
        <f t="shared" si="18"/>
        <v>0</v>
      </c>
      <c r="O115" s="15">
        <f t="shared" si="19"/>
        <v>0</v>
      </c>
      <c r="P115" s="15">
        <f t="shared" si="20"/>
        <v>0</v>
      </c>
      <c r="Q115" s="15">
        <f t="shared" si="21"/>
        <v>0</v>
      </c>
      <c r="R115" s="15">
        <f t="shared" si="22"/>
        <v>0</v>
      </c>
      <c r="S115" s="15">
        <f t="shared" si="23"/>
        <v>0</v>
      </c>
      <c r="T115" s="15">
        <f t="shared" si="24"/>
        <v>0</v>
      </c>
      <c r="U115" s="15">
        <f t="shared" si="25"/>
        <v>30</v>
      </c>
      <c r="V115" s="16">
        <f t="shared" si="26"/>
        <v>30</v>
      </c>
      <c r="W115" s="15">
        <f t="shared" si="27"/>
        <v>0</v>
      </c>
      <c r="X115" s="17">
        <f t="shared" si="28"/>
        <v>0</v>
      </c>
      <c r="Y115" s="17">
        <f t="shared" si="29"/>
        <v>0</v>
      </c>
      <c r="Z115" s="16">
        <f t="shared" si="30"/>
        <v>30</v>
      </c>
      <c r="AA115" s="31" t="s">
        <v>116</v>
      </c>
      <c r="AB115" s="31" t="s">
        <v>116</v>
      </c>
      <c r="AC115" s="31" t="s">
        <v>116</v>
      </c>
      <c r="AD115" s="31" t="s">
        <v>116</v>
      </c>
      <c r="AE115" s="31" t="s">
        <v>116</v>
      </c>
      <c r="AF115" s="31" t="s">
        <v>116</v>
      </c>
      <c r="AG115" s="31" t="s">
        <v>116</v>
      </c>
      <c r="AH115" s="31" t="s">
        <v>116</v>
      </c>
      <c r="AI115" s="31" t="s">
        <v>116</v>
      </c>
      <c r="AJ115" s="31" t="s">
        <v>116</v>
      </c>
      <c r="AK115" s="31" t="s">
        <v>116</v>
      </c>
      <c r="AL115" s="31" t="s">
        <v>116</v>
      </c>
      <c r="AM115" s="31" t="s">
        <v>116</v>
      </c>
      <c r="AN115" s="31" t="s">
        <v>116</v>
      </c>
      <c r="AO115" s="31" t="s">
        <v>116</v>
      </c>
      <c r="AP115" s="31" t="s">
        <v>116</v>
      </c>
      <c r="AQ115" s="31" t="s">
        <v>116</v>
      </c>
      <c r="AR115" s="31" t="s">
        <v>116</v>
      </c>
      <c r="AS115" s="31" t="s">
        <v>116</v>
      </c>
      <c r="AT115" s="31" t="s">
        <v>116</v>
      </c>
      <c r="AU115" s="31" t="s">
        <v>116</v>
      </c>
      <c r="AV115" s="31" t="s">
        <v>116</v>
      </c>
      <c r="AW115" s="31" t="s">
        <v>116</v>
      </c>
      <c r="AX115" s="31" t="s">
        <v>116</v>
      </c>
      <c r="AY115" s="31" t="s">
        <v>116</v>
      </c>
      <c r="AZ115" s="31" t="s">
        <v>116</v>
      </c>
      <c r="BA115" s="31" t="s">
        <v>116</v>
      </c>
      <c r="BB115" s="31" t="s">
        <v>116</v>
      </c>
      <c r="BC115" s="31" t="s">
        <v>116</v>
      </c>
      <c r="BD115" s="31" t="s">
        <v>116</v>
      </c>
      <c r="BE115" s="224"/>
      <c r="BF115" s="19"/>
      <c r="BG115" s="20">
        <f t="shared" si="16"/>
        <v>0</v>
      </c>
      <c r="BH115" s="21"/>
      <c r="BJ115" s="22"/>
      <c r="BN115" s="11"/>
      <c r="BS115" s="11"/>
    </row>
    <row r="116" spans="1:71" x14ac:dyDescent="0.3">
      <c r="A116" s="134" t="s">
        <v>514</v>
      </c>
      <c r="B116" s="134">
        <v>3389</v>
      </c>
      <c r="C116" s="33" t="s">
        <v>515</v>
      </c>
      <c r="D116" s="33"/>
      <c r="E116" s="33" t="s">
        <v>495</v>
      </c>
      <c r="F116" s="135" t="s">
        <v>496</v>
      </c>
      <c r="G116" s="33" t="s">
        <v>508</v>
      </c>
      <c r="H116" s="136" t="s">
        <v>498</v>
      </c>
      <c r="I116" s="34"/>
      <c r="J116" s="12" t="s">
        <v>516</v>
      </c>
      <c r="K116" s="13">
        <v>45602</v>
      </c>
      <c r="L116" s="14" t="s">
        <v>28</v>
      </c>
      <c r="M116" s="15">
        <f t="shared" si="17"/>
        <v>30</v>
      </c>
      <c r="N116" s="15">
        <f t="shared" si="18"/>
        <v>24</v>
      </c>
      <c r="O116" s="15">
        <f t="shared" si="19"/>
        <v>24</v>
      </c>
      <c r="P116" s="15">
        <f t="shared" si="20"/>
        <v>0</v>
      </c>
      <c r="Q116" s="15">
        <f t="shared" si="21"/>
        <v>6</v>
      </c>
      <c r="R116" s="15">
        <f t="shared" si="22"/>
        <v>0</v>
      </c>
      <c r="S116" s="15">
        <f t="shared" si="23"/>
        <v>0</v>
      </c>
      <c r="T116" s="15">
        <f t="shared" si="24"/>
        <v>0</v>
      </c>
      <c r="U116" s="15">
        <f t="shared" si="25"/>
        <v>0</v>
      </c>
      <c r="V116" s="16">
        <f t="shared" si="26"/>
        <v>0</v>
      </c>
      <c r="W116" s="15">
        <f t="shared" si="27"/>
        <v>0</v>
      </c>
      <c r="X116" s="17">
        <f t="shared" si="28"/>
        <v>0</v>
      </c>
      <c r="Y116" s="17">
        <f t="shared" si="29"/>
        <v>0</v>
      </c>
      <c r="Z116" s="16">
        <f t="shared" si="30"/>
        <v>0</v>
      </c>
      <c r="AA116" s="224" t="s">
        <v>30</v>
      </c>
      <c r="AB116" s="224" t="s">
        <v>30</v>
      </c>
      <c r="AC116" s="224" t="s">
        <v>30</v>
      </c>
      <c r="AD116" s="224" t="s">
        <v>30</v>
      </c>
      <c r="AE116" s="224" t="s">
        <v>30</v>
      </c>
      <c r="AF116" s="224" t="s">
        <v>30</v>
      </c>
      <c r="AG116" s="30" t="s">
        <v>31</v>
      </c>
      <c r="AH116" s="224" t="s">
        <v>30</v>
      </c>
      <c r="AI116" s="224" t="s">
        <v>30</v>
      </c>
      <c r="AJ116" s="224" t="s">
        <v>30</v>
      </c>
      <c r="AK116" s="224" t="s">
        <v>30</v>
      </c>
      <c r="AL116" s="224" t="s">
        <v>30</v>
      </c>
      <c r="AM116" s="30" t="s">
        <v>31</v>
      </c>
      <c r="AN116" s="30" t="s">
        <v>31</v>
      </c>
      <c r="AO116" s="224" t="s">
        <v>30</v>
      </c>
      <c r="AP116" s="224" t="s">
        <v>30</v>
      </c>
      <c r="AQ116" s="224" t="s">
        <v>30</v>
      </c>
      <c r="AR116" s="224" t="s">
        <v>30</v>
      </c>
      <c r="AS116" s="224" t="s">
        <v>30</v>
      </c>
      <c r="AT116" s="30" t="s">
        <v>31</v>
      </c>
      <c r="AU116" s="30" t="s">
        <v>31</v>
      </c>
      <c r="AV116" s="224" t="s">
        <v>30</v>
      </c>
      <c r="AW116" s="224" t="s">
        <v>30</v>
      </c>
      <c r="AX116" s="224" t="s">
        <v>30</v>
      </c>
      <c r="AY116" s="224" t="s">
        <v>30</v>
      </c>
      <c r="AZ116" s="224" t="s">
        <v>30</v>
      </c>
      <c r="BA116" s="224" t="s">
        <v>30</v>
      </c>
      <c r="BB116" s="30" t="s">
        <v>31</v>
      </c>
      <c r="BC116" s="224" t="s">
        <v>30</v>
      </c>
      <c r="BD116" s="224" t="s">
        <v>30</v>
      </c>
      <c r="BE116" s="224"/>
      <c r="BF116" s="19"/>
      <c r="BG116" s="20">
        <f t="shared" si="16"/>
        <v>0</v>
      </c>
      <c r="BH116" s="21"/>
      <c r="BJ116" s="22"/>
      <c r="BN116" s="11"/>
      <c r="BS116" s="11"/>
    </row>
    <row r="117" spans="1:71" x14ac:dyDescent="0.3">
      <c r="A117" s="134" t="s">
        <v>681</v>
      </c>
      <c r="B117" s="134"/>
      <c r="C117" s="33" t="s">
        <v>682</v>
      </c>
      <c r="D117" s="33"/>
      <c r="E117" s="33" t="s">
        <v>495</v>
      </c>
      <c r="F117" s="135" t="s">
        <v>496</v>
      </c>
      <c r="G117" s="33" t="s">
        <v>508</v>
      </c>
      <c r="H117" s="136" t="s">
        <v>498</v>
      </c>
      <c r="I117" s="34"/>
      <c r="J117" s="12"/>
      <c r="K117" s="13">
        <v>46111</v>
      </c>
      <c r="L117" s="14" t="s">
        <v>28</v>
      </c>
      <c r="M117" s="15">
        <f t="shared" si="17"/>
        <v>30</v>
      </c>
      <c r="N117" s="15">
        <f t="shared" si="18"/>
        <v>21</v>
      </c>
      <c r="O117" s="15">
        <f t="shared" si="19"/>
        <v>21</v>
      </c>
      <c r="P117" s="15">
        <f t="shared" si="20"/>
        <v>0</v>
      </c>
      <c r="Q117" s="15">
        <f t="shared" si="21"/>
        <v>8</v>
      </c>
      <c r="R117" s="15">
        <f t="shared" si="22"/>
        <v>0</v>
      </c>
      <c r="S117" s="15">
        <f t="shared" si="23"/>
        <v>0</v>
      </c>
      <c r="T117" s="15">
        <f t="shared" si="24"/>
        <v>1</v>
      </c>
      <c r="U117" s="15">
        <f t="shared" si="25"/>
        <v>1</v>
      </c>
      <c r="V117" s="16">
        <f t="shared" si="26"/>
        <v>1</v>
      </c>
      <c r="W117" s="15">
        <f t="shared" si="27"/>
        <v>0</v>
      </c>
      <c r="X117" s="17">
        <f t="shared" si="28"/>
        <v>0</v>
      </c>
      <c r="Y117" s="17">
        <f t="shared" si="29"/>
        <v>0</v>
      </c>
      <c r="Z117" s="16">
        <f t="shared" si="30"/>
        <v>1</v>
      </c>
      <c r="AA117" s="224" t="s">
        <v>30</v>
      </c>
      <c r="AB117" s="224" t="s">
        <v>30</v>
      </c>
      <c r="AC117" s="224" t="s">
        <v>30</v>
      </c>
      <c r="AD117" s="224" t="s">
        <v>30</v>
      </c>
      <c r="AE117" s="224" t="s">
        <v>30</v>
      </c>
      <c r="AF117" s="30" t="s">
        <v>31</v>
      </c>
      <c r="AG117" s="30" t="s">
        <v>31</v>
      </c>
      <c r="AH117" s="224" t="s">
        <v>30</v>
      </c>
      <c r="AI117" s="224" t="s">
        <v>30</v>
      </c>
      <c r="AJ117" s="224" t="s">
        <v>30</v>
      </c>
      <c r="AK117" s="224" t="s">
        <v>30</v>
      </c>
      <c r="AL117" s="224" t="s">
        <v>30</v>
      </c>
      <c r="AM117" s="30" t="s">
        <v>31</v>
      </c>
      <c r="AN117" s="30" t="s">
        <v>31</v>
      </c>
      <c r="AO117" s="224" t="s">
        <v>30</v>
      </c>
      <c r="AP117" s="224" t="s">
        <v>30</v>
      </c>
      <c r="AQ117" s="224" t="s">
        <v>30</v>
      </c>
      <c r="AR117" s="224" t="s">
        <v>30</v>
      </c>
      <c r="AS117" s="224" t="s">
        <v>30</v>
      </c>
      <c r="AT117" s="30" t="s">
        <v>31</v>
      </c>
      <c r="AU117" s="30" t="s">
        <v>31</v>
      </c>
      <c r="AV117" s="224" t="s">
        <v>30</v>
      </c>
      <c r="AW117" s="224" t="s">
        <v>30</v>
      </c>
      <c r="AX117" s="224" t="s">
        <v>30</v>
      </c>
      <c r="AY117" s="32" t="s">
        <v>33</v>
      </c>
      <c r="AZ117" s="31" t="s">
        <v>116</v>
      </c>
      <c r="BA117" s="30" t="s">
        <v>31</v>
      </c>
      <c r="BB117" s="30" t="s">
        <v>31</v>
      </c>
      <c r="BC117" s="224" t="s">
        <v>30</v>
      </c>
      <c r="BD117" s="224" t="s">
        <v>30</v>
      </c>
      <c r="BE117" s="224"/>
      <c r="BF117" s="19"/>
      <c r="BG117" s="20">
        <f t="shared" si="16"/>
        <v>0</v>
      </c>
      <c r="BH117" s="21"/>
      <c r="BJ117" s="22"/>
      <c r="BN117" s="11"/>
      <c r="BS117" s="11"/>
    </row>
    <row r="118" spans="1:71" x14ac:dyDescent="0.3">
      <c r="A118" s="134" t="s">
        <v>517</v>
      </c>
      <c r="B118" s="134">
        <v>3363</v>
      </c>
      <c r="C118" s="33" t="s">
        <v>518</v>
      </c>
      <c r="D118" s="33"/>
      <c r="E118" s="33" t="s">
        <v>495</v>
      </c>
      <c r="F118" s="135" t="s">
        <v>496</v>
      </c>
      <c r="G118" s="33" t="s">
        <v>519</v>
      </c>
      <c r="H118" s="136" t="s">
        <v>498</v>
      </c>
      <c r="I118" s="34"/>
      <c r="J118" s="12"/>
      <c r="K118" s="13">
        <v>45042</v>
      </c>
      <c r="L118" s="14" t="s">
        <v>28</v>
      </c>
      <c r="M118" s="15">
        <f t="shared" si="17"/>
        <v>30</v>
      </c>
      <c r="N118" s="15">
        <f t="shared" si="18"/>
        <v>30</v>
      </c>
      <c r="O118" s="15">
        <f t="shared" si="19"/>
        <v>30</v>
      </c>
      <c r="P118" s="15">
        <f t="shared" si="20"/>
        <v>0</v>
      </c>
      <c r="Q118" s="15">
        <f t="shared" si="21"/>
        <v>0</v>
      </c>
      <c r="R118" s="15">
        <f t="shared" si="22"/>
        <v>0</v>
      </c>
      <c r="S118" s="15">
        <f t="shared" si="23"/>
        <v>0</v>
      </c>
      <c r="T118" s="15">
        <f t="shared" si="24"/>
        <v>0</v>
      </c>
      <c r="U118" s="15">
        <f t="shared" si="25"/>
        <v>0</v>
      </c>
      <c r="V118" s="16">
        <f t="shared" si="26"/>
        <v>0</v>
      </c>
      <c r="W118" s="15">
        <f t="shared" si="27"/>
        <v>0</v>
      </c>
      <c r="X118" s="17">
        <f t="shared" si="28"/>
        <v>0</v>
      </c>
      <c r="Y118" s="17">
        <f t="shared" si="29"/>
        <v>0</v>
      </c>
      <c r="Z118" s="16">
        <f t="shared" si="30"/>
        <v>0</v>
      </c>
      <c r="AA118" s="224" t="s">
        <v>30</v>
      </c>
      <c r="AB118" s="224" t="s">
        <v>30</v>
      </c>
      <c r="AC118" s="224" t="s">
        <v>30</v>
      </c>
      <c r="AD118" s="224" t="s">
        <v>30</v>
      </c>
      <c r="AE118" s="224" t="s">
        <v>30</v>
      </c>
      <c r="AF118" s="224" t="s">
        <v>30</v>
      </c>
      <c r="AG118" s="224" t="s">
        <v>30</v>
      </c>
      <c r="AH118" s="224" t="s">
        <v>30</v>
      </c>
      <c r="AI118" s="224" t="s">
        <v>30</v>
      </c>
      <c r="AJ118" s="224" t="s">
        <v>30</v>
      </c>
      <c r="AK118" s="224" t="s">
        <v>30</v>
      </c>
      <c r="AL118" s="224" t="s">
        <v>30</v>
      </c>
      <c r="AM118" s="224" t="s">
        <v>30</v>
      </c>
      <c r="AN118" s="224" t="s">
        <v>30</v>
      </c>
      <c r="AO118" s="224" t="s">
        <v>30</v>
      </c>
      <c r="AP118" s="224" t="s">
        <v>30</v>
      </c>
      <c r="AQ118" s="224" t="s">
        <v>30</v>
      </c>
      <c r="AR118" s="224" t="s">
        <v>30</v>
      </c>
      <c r="AS118" s="224" t="s">
        <v>30</v>
      </c>
      <c r="AT118" s="224" t="s">
        <v>30</v>
      </c>
      <c r="AU118" s="224" t="s">
        <v>30</v>
      </c>
      <c r="AV118" s="224" t="s">
        <v>30</v>
      </c>
      <c r="AW118" s="224" t="s">
        <v>30</v>
      </c>
      <c r="AX118" s="224" t="s">
        <v>30</v>
      </c>
      <c r="AY118" s="224" t="s">
        <v>30</v>
      </c>
      <c r="AZ118" s="224" t="s">
        <v>30</v>
      </c>
      <c r="BA118" s="224" t="s">
        <v>30</v>
      </c>
      <c r="BB118" s="224" t="s">
        <v>30</v>
      </c>
      <c r="BC118" s="224" t="s">
        <v>30</v>
      </c>
      <c r="BD118" s="224" t="s">
        <v>30</v>
      </c>
      <c r="BE118" s="224"/>
      <c r="BF118" s="19"/>
      <c r="BG118" s="20">
        <f t="shared" si="16"/>
        <v>0</v>
      </c>
      <c r="BH118" s="21"/>
      <c r="BJ118" s="22"/>
      <c r="BN118" s="11"/>
      <c r="BS118" s="11"/>
    </row>
    <row r="119" spans="1:71" x14ac:dyDescent="0.3">
      <c r="A119" s="134" t="s">
        <v>520</v>
      </c>
      <c r="B119" s="134">
        <v>3364</v>
      </c>
      <c r="C119" s="33" t="s">
        <v>521</v>
      </c>
      <c r="D119" s="33"/>
      <c r="E119" s="33" t="s">
        <v>495</v>
      </c>
      <c r="F119" s="135" t="s">
        <v>496</v>
      </c>
      <c r="G119" s="33" t="s">
        <v>519</v>
      </c>
      <c r="H119" s="136" t="s">
        <v>498</v>
      </c>
      <c r="I119" s="34"/>
      <c r="J119" s="12"/>
      <c r="K119" s="13">
        <v>45042</v>
      </c>
      <c r="L119" s="14" t="s">
        <v>28</v>
      </c>
      <c r="M119" s="15">
        <f t="shared" si="17"/>
        <v>30</v>
      </c>
      <c r="N119" s="15">
        <f t="shared" si="18"/>
        <v>30</v>
      </c>
      <c r="O119" s="15">
        <f t="shared" si="19"/>
        <v>30</v>
      </c>
      <c r="P119" s="15">
        <f t="shared" si="20"/>
        <v>0</v>
      </c>
      <c r="Q119" s="15">
        <f t="shared" si="21"/>
        <v>0</v>
      </c>
      <c r="R119" s="15">
        <f t="shared" si="22"/>
        <v>0</v>
      </c>
      <c r="S119" s="15">
        <f t="shared" si="23"/>
        <v>0</v>
      </c>
      <c r="T119" s="15">
        <f t="shared" si="24"/>
        <v>0</v>
      </c>
      <c r="U119" s="15">
        <f t="shared" si="25"/>
        <v>0</v>
      </c>
      <c r="V119" s="16">
        <f t="shared" si="26"/>
        <v>0</v>
      </c>
      <c r="W119" s="15">
        <f t="shared" si="27"/>
        <v>0</v>
      </c>
      <c r="X119" s="17">
        <f t="shared" si="28"/>
        <v>0</v>
      </c>
      <c r="Y119" s="17">
        <f t="shared" si="29"/>
        <v>0</v>
      </c>
      <c r="Z119" s="16">
        <f t="shared" si="30"/>
        <v>0</v>
      </c>
      <c r="AA119" s="224" t="s">
        <v>30</v>
      </c>
      <c r="AB119" s="224" t="s">
        <v>30</v>
      </c>
      <c r="AC119" s="224" t="s">
        <v>30</v>
      </c>
      <c r="AD119" s="224" t="s">
        <v>30</v>
      </c>
      <c r="AE119" s="224" t="s">
        <v>30</v>
      </c>
      <c r="AF119" s="224" t="s">
        <v>30</v>
      </c>
      <c r="AG119" s="224" t="s">
        <v>30</v>
      </c>
      <c r="AH119" s="224" t="s">
        <v>30</v>
      </c>
      <c r="AI119" s="224" t="s">
        <v>30</v>
      </c>
      <c r="AJ119" s="224" t="s">
        <v>30</v>
      </c>
      <c r="AK119" s="224" t="s">
        <v>30</v>
      </c>
      <c r="AL119" s="224" t="s">
        <v>30</v>
      </c>
      <c r="AM119" s="224" t="s">
        <v>30</v>
      </c>
      <c r="AN119" s="224" t="s">
        <v>30</v>
      </c>
      <c r="AO119" s="224" t="s">
        <v>30</v>
      </c>
      <c r="AP119" s="224" t="s">
        <v>30</v>
      </c>
      <c r="AQ119" s="224" t="s">
        <v>30</v>
      </c>
      <c r="AR119" s="224" t="s">
        <v>30</v>
      </c>
      <c r="AS119" s="224" t="s">
        <v>30</v>
      </c>
      <c r="AT119" s="224" t="s">
        <v>30</v>
      </c>
      <c r="AU119" s="224" t="s">
        <v>30</v>
      </c>
      <c r="AV119" s="224" t="s">
        <v>30</v>
      </c>
      <c r="AW119" s="224" t="s">
        <v>30</v>
      </c>
      <c r="AX119" s="224" t="s">
        <v>30</v>
      </c>
      <c r="AY119" s="224" t="s">
        <v>30</v>
      </c>
      <c r="AZ119" s="224" t="s">
        <v>30</v>
      </c>
      <c r="BA119" s="224" t="s">
        <v>30</v>
      </c>
      <c r="BB119" s="224" t="s">
        <v>30</v>
      </c>
      <c r="BC119" s="224" t="s">
        <v>30</v>
      </c>
      <c r="BD119" s="224" t="s">
        <v>30</v>
      </c>
      <c r="BE119" s="224"/>
      <c r="BF119" s="19"/>
      <c r="BG119" s="20">
        <f t="shared" si="16"/>
        <v>0</v>
      </c>
      <c r="BH119" s="21"/>
      <c r="BJ119" s="22"/>
      <c r="BN119" s="11"/>
      <c r="BS119" s="11"/>
    </row>
    <row r="120" spans="1:71" x14ac:dyDescent="0.3">
      <c r="A120" s="134" t="s">
        <v>522</v>
      </c>
      <c r="B120" s="134">
        <v>3384</v>
      </c>
      <c r="C120" s="33" t="s">
        <v>523</v>
      </c>
      <c r="D120" s="33"/>
      <c r="E120" s="33" t="s">
        <v>495</v>
      </c>
      <c r="F120" s="135" t="s">
        <v>496</v>
      </c>
      <c r="G120" s="33" t="s">
        <v>519</v>
      </c>
      <c r="H120" s="136" t="s">
        <v>498</v>
      </c>
      <c r="I120" s="34"/>
      <c r="J120" s="12"/>
      <c r="K120" s="13">
        <v>45434</v>
      </c>
      <c r="L120" s="14" t="s">
        <v>28</v>
      </c>
      <c r="M120" s="15">
        <f t="shared" si="17"/>
        <v>30</v>
      </c>
      <c r="N120" s="15">
        <f t="shared" si="18"/>
        <v>13</v>
      </c>
      <c r="O120" s="15">
        <f t="shared" si="19"/>
        <v>13</v>
      </c>
      <c r="P120" s="15">
        <f t="shared" si="20"/>
        <v>12</v>
      </c>
      <c r="Q120" s="15">
        <f t="shared" si="21"/>
        <v>5</v>
      </c>
      <c r="R120" s="15">
        <f t="shared" si="22"/>
        <v>0</v>
      </c>
      <c r="S120" s="15">
        <f t="shared" si="23"/>
        <v>0</v>
      </c>
      <c r="T120" s="15">
        <f t="shared" si="24"/>
        <v>0</v>
      </c>
      <c r="U120" s="15">
        <f t="shared" si="25"/>
        <v>12</v>
      </c>
      <c r="V120" s="16">
        <f t="shared" si="26"/>
        <v>0</v>
      </c>
      <c r="W120" s="15">
        <f t="shared" si="27"/>
        <v>0</v>
      </c>
      <c r="X120" s="17">
        <f t="shared" si="28"/>
        <v>0</v>
      </c>
      <c r="Y120" s="17">
        <f t="shared" si="29"/>
        <v>0</v>
      </c>
      <c r="Z120" s="16">
        <f t="shared" si="30"/>
        <v>12</v>
      </c>
      <c r="AA120" s="224" t="s">
        <v>30</v>
      </c>
      <c r="AB120" s="224" t="s">
        <v>30</v>
      </c>
      <c r="AC120" s="224" t="s">
        <v>30</v>
      </c>
      <c r="AD120" s="224" t="s">
        <v>30</v>
      </c>
      <c r="AE120" s="224" t="s">
        <v>30</v>
      </c>
      <c r="AF120" s="224" t="s">
        <v>30</v>
      </c>
      <c r="AG120" s="224" t="s">
        <v>30</v>
      </c>
      <c r="AH120" s="224" t="s">
        <v>30</v>
      </c>
      <c r="AI120" s="224" t="s">
        <v>30</v>
      </c>
      <c r="AJ120" s="224" t="s">
        <v>30</v>
      </c>
      <c r="AK120" s="30" t="s">
        <v>108</v>
      </c>
      <c r="AL120" s="30" t="s">
        <v>108</v>
      </c>
      <c r="AM120" s="30" t="s">
        <v>31</v>
      </c>
      <c r="AN120" s="30" t="s">
        <v>31</v>
      </c>
      <c r="AO120" s="30" t="s">
        <v>108</v>
      </c>
      <c r="AP120" s="30" t="s">
        <v>108</v>
      </c>
      <c r="AQ120" s="30" t="s">
        <v>108</v>
      </c>
      <c r="AR120" s="30" t="s">
        <v>108</v>
      </c>
      <c r="AS120" s="30" t="s">
        <v>108</v>
      </c>
      <c r="AT120" s="30" t="s">
        <v>31</v>
      </c>
      <c r="AU120" s="30" t="s">
        <v>31</v>
      </c>
      <c r="AV120" s="30" t="s">
        <v>108</v>
      </c>
      <c r="AW120" s="30" t="s">
        <v>108</v>
      </c>
      <c r="AX120" s="30" t="s">
        <v>108</v>
      </c>
      <c r="AY120" s="30" t="s">
        <v>108</v>
      </c>
      <c r="AZ120" s="30" t="s">
        <v>108</v>
      </c>
      <c r="BA120" s="30" t="s">
        <v>31</v>
      </c>
      <c r="BB120" s="224" t="s">
        <v>30</v>
      </c>
      <c r="BC120" s="224" t="s">
        <v>30</v>
      </c>
      <c r="BD120" s="224" t="s">
        <v>30</v>
      </c>
      <c r="BE120" s="224"/>
      <c r="BF120" s="19"/>
      <c r="BG120" s="20">
        <f t="shared" si="16"/>
        <v>0</v>
      </c>
      <c r="BH120" s="21"/>
      <c r="BJ120" s="22"/>
      <c r="BN120" s="11"/>
      <c r="BS120" s="11"/>
    </row>
    <row r="121" spans="1:71" x14ac:dyDescent="0.3">
      <c r="A121" s="134" t="s">
        <v>524</v>
      </c>
      <c r="B121" s="134"/>
      <c r="C121" s="33" t="s">
        <v>525</v>
      </c>
      <c r="D121" s="33"/>
      <c r="E121" s="33" t="s">
        <v>495</v>
      </c>
      <c r="F121" s="135" t="s">
        <v>496</v>
      </c>
      <c r="G121" s="33" t="s">
        <v>526</v>
      </c>
      <c r="H121" s="136" t="s">
        <v>498</v>
      </c>
      <c r="I121" s="34"/>
      <c r="J121" s="12"/>
      <c r="K121" s="13">
        <v>45859</v>
      </c>
      <c r="L121" s="14" t="s">
        <v>28</v>
      </c>
      <c r="M121" s="15">
        <f t="shared" si="17"/>
        <v>30</v>
      </c>
      <c r="N121" s="15">
        <f t="shared" si="18"/>
        <v>22</v>
      </c>
      <c r="O121" s="15">
        <f t="shared" si="19"/>
        <v>22</v>
      </c>
      <c r="P121" s="15">
        <f t="shared" si="20"/>
        <v>0</v>
      </c>
      <c r="Q121" s="15">
        <f t="shared" si="21"/>
        <v>8</v>
      </c>
      <c r="R121" s="15">
        <f t="shared" si="22"/>
        <v>0</v>
      </c>
      <c r="S121" s="15">
        <f t="shared" si="23"/>
        <v>0</v>
      </c>
      <c r="T121" s="15">
        <f t="shared" si="24"/>
        <v>0</v>
      </c>
      <c r="U121" s="15">
        <f t="shared" si="25"/>
        <v>0</v>
      </c>
      <c r="V121" s="16">
        <f t="shared" si="26"/>
        <v>0</v>
      </c>
      <c r="W121" s="15">
        <f t="shared" si="27"/>
        <v>0</v>
      </c>
      <c r="X121" s="17">
        <f t="shared" si="28"/>
        <v>0</v>
      </c>
      <c r="Y121" s="17">
        <f t="shared" si="29"/>
        <v>0</v>
      </c>
      <c r="Z121" s="16">
        <f t="shared" si="30"/>
        <v>0</v>
      </c>
      <c r="AA121" s="224" t="s">
        <v>30</v>
      </c>
      <c r="AB121" s="224" t="s">
        <v>30</v>
      </c>
      <c r="AC121" s="224" t="s">
        <v>30</v>
      </c>
      <c r="AD121" s="224" t="s">
        <v>30</v>
      </c>
      <c r="AE121" s="224" t="s">
        <v>30</v>
      </c>
      <c r="AF121" s="30" t="s">
        <v>31</v>
      </c>
      <c r="AG121" s="30" t="s">
        <v>31</v>
      </c>
      <c r="AH121" s="224" t="s">
        <v>30</v>
      </c>
      <c r="AI121" s="224" t="s">
        <v>30</v>
      </c>
      <c r="AJ121" s="224" t="s">
        <v>30</v>
      </c>
      <c r="AK121" s="224" t="s">
        <v>30</v>
      </c>
      <c r="AL121" s="224" t="s">
        <v>30</v>
      </c>
      <c r="AM121" s="30" t="s">
        <v>31</v>
      </c>
      <c r="AN121" s="30" t="s">
        <v>31</v>
      </c>
      <c r="AO121" s="224" t="s">
        <v>30</v>
      </c>
      <c r="AP121" s="224" t="s">
        <v>30</v>
      </c>
      <c r="AQ121" s="224" t="s">
        <v>30</v>
      </c>
      <c r="AR121" s="224" t="s">
        <v>30</v>
      </c>
      <c r="AS121" s="224" t="s">
        <v>30</v>
      </c>
      <c r="AT121" s="30" t="s">
        <v>31</v>
      </c>
      <c r="AU121" s="30" t="s">
        <v>31</v>
      </c>
      <c r="AV121" s="224" t="s">
        <v>30</v>
      </c>
      <c r="AW121" s="224" t="s">
        <v>30</v>
      </c>
      <c r="AX121" s="224" t="s">
        <v>30</v>
      </c>
      <c r="AY121" s="224" t="s">
        <v>30</v>
      </c>
      <c r="AZ121" s="224" t="s">
        <v>30</v>
      </c>
      <c r="BA121" s="30" t="s">
        <v>31</v>
      </c>
      <c r="BB121" s="30" t="s">
        <v>31</v>
      </c>
      <c r="BC121" s="224" t="s">
        <v>30</v>
      </c>
      <c r="BD121" s="224" t="s">
        <v>30</v>
      </c>
      <c r="BE121" s="224"/>
      <c r="BF121" s="19"/>
      <c r="BG121" s="20">
        <f t="shared" si="16"/>
        <v>0</v>
      </c>
      <c r="BH121" s="21"/>
      <c r="BJ121" s="22"/>
      <c r="BN121" s="11"/>
      <c r="BS121" s="11"/>
    </row>
    <row r="122" spans="1:71" ht="15" customHeight="1" x14ac:dyDescent="0.3">
      <c r="A122" s="134" t="s">
        <v>527</v>
      </c>
      <c r="B122" s="134">
        <v>3382</v>
      </c>
      <c r="C122" s="135" t="s">
        <v>496</v>
      </c>
      <c r="D122" s="33"/>
      <c r="E122" s="33" t="s">
        <v>495</v>
      </c>
      <c r="F122" s="135" t="s">
        <v>310</v>
      </c>
      <c r="G122" s="33" t="s">
        <v>528</v>
      </c>
      <c r="H122" s="136" t="s">
        <v>498</v>
      </c>
      <c r="I122" s="34"/>
      <c r="J122" s="12" t="s">
        <v>35</v>
      </c>
      <c r="K122" s="13">
        <v>45400</v>
      </c>
      <c r="L122" s="14" t="s">
        <v>28</v>
      </c>
      <c r="M122" s="15">
        <f t="shared" si="17"/>
        <v>30</v>
      </c>
      <c r="N122" s="15">
        <f t="shared" si="18"/>
        <v>20</v>
      </c>
      <c r="O122" s="15">
        <f t="shared" si="19"/>
        <v>20</v>
      </c>
      <c r="P122" s="15">
        <f t="shared" si="20"/>
        <v>0</v>
      </c>
      <c r="Q122" s="15">
        <f t="shared" si="21"/>
        <v>8</v>
      </c>
      <c r="R122" s="15">
        <f t="shared" si="22"/>
        <v>0</v>
      </c>
      <c r="S122" s="15">
        <f t="shared" si="23"/>
        <v>2</v>
      </c>
      <c r="T122" s="15">
        <f t="shared" si="24"/>
        <v>0</v>
      </c>
      <c r="U122" s="15">
        <f t="shared" si="25"/>
        <v>2</v>
      </c>
      <c r="V122" s="16">
        <f t="shared" si="26"/>
        <v>0</v>
      </c>
      <c r="W122" s="15">
        <f t="shared" si="27"/>
        <v>0</v>
      </c>
      <c r="X122" s="17">
        <f t="shared" si="28"/>
        <v>0</v>
      </c>
      <c r="Y122" s="17">
        <f t="shared" si="29"/>
        <v>0</v>
      </c>
      <c r="Z122" s="16">
        <f t="shared" si="30"/>
        <v>2</v>
      </c>
      <c r="AA122" s="224" t="s">
        <v>30</v>
      </c>
      <c r="AB122" s="224" t="s">
        <v>30</v>
      </c>
      <c r="AC122" s="224" t="s">
        <v>30</v>
      </c>
      <c r="AD122" s="224" t="s">
        <v>30</v>
      </c>
      <c r="AE122" s="224" t="s">
        <v>30</v>
      </c>
      <c r="AF122" s="30" t="s">
        <v>31</v>
      </c>
      <c r="AG122" s="30" t="s">
        <v>31</v>
      </c>
      <c r="AH122" s="224" t="s">
        <v>30</v>
      </c>
      <c r="AI122" s="123" t="s">
        <v>113</v>
      </c>
      <c r="AJ122" s="224" t="s">
        <v>30</v>
      </c>
      <c r="AK122" s="224" t="s">
        <v>30</v>
      </c>
      <c r="AL122" s="224" t="s">
        <v>30</v>
      </c>
      <c r="AM122" s="30" t="s">
        <v>31</v>
      </c>
      <c r="AN122" s="30" t="s">
        <v>31</v>
      </c>
      <c r="AO122" s="224" t="s">
        <v>30</v>
      </c>
      <c r="AP122" s="224" t="s">
        <v>30</v>
      </c>
      <c r="AQ122" s="224" t="s">
        <v>30</v>
      </c>
      <c r="AR122" s="224" t="s">
        <v>30</v>
      </c>
      <c r="AS122" s="224" t="s">
        <v>30</v>
      </c>
      <c r="AT122" s="30" t="s">
        <v>31</v>
      </c>
      <c r="AU122" s="30" t="s">
        <v>31</v>
      </c>
      <c r="AV122" s="224" t="s">
        <v>30</v>
      </c>
      <c r="AW122" s="224" t="s">
        <v>30</v>
      </c>
      <c r="AX122" s="224" t="s">
        <v>30</v>
      </c>
      <c r="AY122" s="123" t="s">
        <v>113</v>
      </c>
      <c r="AZ122" s="224" t="s">
        <v>30</v>
      </c>
      <c r="BA122" s="30" t="s">
        <v>31</v>
      </c>
      <c r="BB122" s="30" t="s">
        <v>31</v>
      </c>
      <c r="BC122" s="224" t="s">
        <v>30</v>
      </c>
      <c r="BD122" s="224" t="s">
        <v>30</v>
      </c>
      <c r="BE122" s="224"/>
      <c r="BF122" s="19"/>
      <c r="BG122" s="20">
        <f t="shared" si="16"/>
        <v>0</v>
      </c>
      <c r="BH122" s="21"/>
      <c r="BJ122" s="22"/>
      <c r="BN122" s="11"/>
      <c r="BS122" s="11"/>
    </row>
    <row r="123" spans="1:71" x14ac:dyDescent="0.3">
      <c r="A123" s="134" t="s">
        <v>529</v>
      </c>
      <c r="B123" s="134">
        <v>3390</v>
      </c>
      <c r="C123" s="135" t="s">
        <v>530</v>
      </c>
      <c r="D123" s="33"/>
      <c r="E123" s="33" t="s">
        <v>531</v>
      </c>
      <c r="F123" s="135" t="s">
        <v>310</v>
      </c>
      <c r="G123" s="33" t="s">
        <v>532</v>
      </c>
      <c r="H123" s="136" t="s">
        <v>489</v>
      </c>
      <c r="I123" s="34"/>
      <c r="J123" s="12" t="s">
        <v>533</v>
      </c>
      <c r="K123" s="13">
        <v>45677</v>
      </c>
      <c r="L123" s="14" t="s">
        <v>28</v>
      </c>
      <c r="M123" s="15">
        <f t="shared" si="17"/>
        <v>30</v>
      </c>
      <c r="N123" s="15">
        <f t="shared" si="18"/>
        <v>21</v>
      </c>
      <c r="O123" s="15">
        <f t="shared" si="19"/>
        <v>21</v>
      </c>
      <c r="P123" s="15">
        <f t="shared" si="20"/>
        <v>0</v>
      </c>
      <c r="Q123" s="15">
        <f t="shared" si="21"/>
        <v>8</v>
      </c>
      <c r="R123" s="15">
        <f t="shared" si="22"/>
        <v>0</v>
      </c>
      <c r="S123" s="15">
        <f t="shared" si="23"/>
        <v>1</v>
      </c>
      <c r="T123" s="15">
        <f t="shared" si="24"/>
        <v>0</v>
      </c>
      <c r="U123" s="15">
        <f t="shared" si="25"/>
        <v>1</v>
      </c>
      <c r="V123" s="16">
        <f t="shared" si="26"/>
        <v>0</v>
      </c>
      <c r="W123" s="15">
        <f t="shared" si="27"/>
        <v>0</v>
      </c>
      <c r="X123" s="17">
        <f t="shared" si="28"/>
        <v>0</v>
      </c>
      <c r="Y123" s="17">
        <f t="shared" si="29"/>
        <v>0</v>
      </c>
      <c r="Z123" s="16">
        <f t="shared" si="30"/>
        <v>1</v>
      </c>
      <c r="AA123" s="224" t="s">
        <v>30</v>
      </c>
      <c r="AB123" s="224" t="s">
        <v>30</v>
      </c>
      <c r="AC123" s="224" t="s">
        <v>30</v>
      </c>
      <c r="AD123" s="224" t="s">
        <v>30</v>
      </c>
      <c r="AE123" s="224" t="s">
        <v>30</v>
      </c>
      <c r="AF123" s="30" t="s">
        <v>31</v>
      </c>
      <c r="AG123" s="30" t="s">
        <v>31</v>
      </c>
      <c r="AH123" s="123" t="s">
        <v>113</v>
      </c>
      <c r="AI123" s="224" t="s">
        <v>30</v>
      </c>
      <c r="AJ123" s="224" t="s">
        <v>30</v>
      </c>
      <c r="AK123" s="224" t="s">
        <v>30</v>
      </c>
      <c r="AL123" s="224" t="s">
        <v>30</v>
      </c>
      <c r="AM123" s="30" t="s">
        <v>31</v>
      </c>
      <c r="AN123" s="30" t="s">
        <v>31</v>
      </c>
      <c r="AO123" s="224" t="s">
        <v>30</v>
      </c>
      <c r="AP123" s="224" t="s">
        <v>30</v>
      </c>
      <c r="AQ123" s="224" t="s">
        <v>30</v>
      </c>
      <c r="AR123" s="224" t="s">
        <v>30</v>
      </c>
      <c r="AS123" s="224" t="s">
        <v>30</v>
      </c>
      <c r="AT123" s="30" t="s">
        <v>31</v>
      </c>
      <c r="AU123" s="30" t="s">
        <v>31</v>
      </c>
      <c r="AV123" s="224" t="s">
        <v>30</v>
      </c>
      <c r="AW123" s="224" t="s">
        <v>30</v>
      </c>
      <c r="AX123" s="224" t="s">
        <v>30</v>
      </c>
      <c r="AY123" s="224" t="s">
        <v>30</v>
      </c>
      <c r="AZ123" s="224" t="s">
        <v>30</v>
      </c>
      <c r="BA123" s="30" t="s">
        <v>31</v>
      </c>
      <c r="BB123" s="30" t="s">
        <v>31</v>
      </c>
      <c r="BC123" s="224" t="s">
        <v>30</v>
      </c>
      <c r="BD123" s="224" t="s">
        <v>30</v>
      </c>
      <c r="BE123" s="224"/>
      <c r="BF123" s="19"/>
      <c r="BG123" s="20">
        <f t="shared" si="16"/>
        <v>0</v>
      </c>
      <c r="BH123" s="21"/>
      <c r="BJ123" s="22"/>
      <c r="BN123" s="11"/>
      <c r="BS123" s="11"/>
    </row>
    <row r="124" spans="1:71" x14ac:dyDescent="0.3">
      <c r="A124" s="134" t="s">
        <v>534</v>
      </c>
      <c r="B124" s="134">
        <v>3383</v>
      </c>
      <c r="C124" s="135" t="s">
        <v>535</v>
      </c>
      <c r="D124" s="33"/>
      <c r="E124" s="33" t="s">
        <v>536</v>
      </c>
      <c r="F124" s="135" t="s">
        <v>310</v>
      </c>
      <c r="G124" s="33" t="s">
        <v>537</v>
      </c>
      <c r="H124" s="136" t="s">
        <v>498</v>
      </c>
      <c r="I124" s="34"/>
      <c r="J124" s="12" t="s">
        <v>538</v>
      </c>
      <c r="K124" s="13">
        <v>45422</v>
      </c>
      <c r="L124" s="14" t="s">
        <v>28</v>
      </c>
      <c r="M124" s="15">
        <f t="shared" si="17"/>
        <v>30</v>
      </c>
      <c r="N124" s="15">
        <f t="shared" si="18"/>
        <v>22</v>
      </c>
      <c r="O124" s="15">
        <f t="shared" si="19"/>
        <v>22</v>
      </c>
      <c r="P124" s="15">
        <f t="shared" si="20"/>
        <v>0</v>
      </c>
      <c r="Q124" s="15">
        <f t="shared" si="21"/>
        <v>8</v>
      </c>
      <c r="R124" s="15">
        <f t="shared" si="22"/>
        <v>0</v>
      </c>
      <c r="S124" s="15">
        <f t="shared" si="23"/>
        <v>0</v>
      </c>
      <c r="T124" s="15">
        <f t="shared" si="24"/>
        <v>0</v>
      </c>
      <c r="U124" s="15">
        <f t="shared" si="25"/>
        <v>0</v>
      </c>
      <c r="V124" s="16">
        <f t="shared" si="26"/>
        <v>0</v>
      </c>
      <c r="W124" s="15">
        <f t="shared" si="27"/>
        <v>0</v>
      </c>
      <c r="X124" s="17">
        <f t="shared" si="28"/>
        <v>0</v>
      </c>
      <c r="Y124" s="17">
        <f t="shared" si="29"/>
        <v>0</v>
      </c>
      <c r="Z124" s="16">
        <f t="shared" si="30"/>
        <v>0</v>
      </c>
      <c r="AA124" s="224" t="s">
        <v>30</v>
      </c>
      <c r="AB124" s="224" t="s">
        <v>30</v>
      </c>
      <c r="AC124" s="224" t="s">
        <v>30</v>
      </c>
      <c r="AD124" s="224" t="s">
        <v>30</v>
      </c>
      <c r="AE124" s="224" t="s">
        <v>30</v>
      </c>
      <c r="AF124" s="30" t="s">
        <v>31</v>
      </c>
      <c r="AG124" s="30" t="s">
        <v>31</v>
      </c>
      <c r="AH124" s="224" t="s">
        <v>30</v>
      </c>
      <c r="AI124" s="224" t="s">
        <v>30</v>
      </c>
      <c r="AJ124" s="224" t="s">
        <v>30</v>
      </c>
      <c r="AK124" s="224" t="s">
        <v>30</v>
      </c>
      <c r="AL124" s="224" t="s">
        <v>30</v>
      </c>
      <c r="AM124" s="30" t="s">
        <v>31</v>
      </c>
      <c r="AN124" s="30" t="s">
        <v>31</v>
      </c>
      <c r="AO124" s="224" t="s">
        <v>30</v>
      </c>
      <c r="AP124" s="224" t="s">
        <v>30</v>
      </c>
      <c r="AQ124" s="224" t="s">
        <v>30</v>
      </c>
      <c r="AR124" s="224" t="s">
        <v>30</v>
      </c>
      <c r="AS124" s="224" t="s">
        <v>30</v>
      </c>
      <c r="AT124" s="30" t="s">
        <v>31</v>
      </c>
      <c r="AU124" s="30" t="s">
        <v>31</v>
      </c>
      <c r="AV124" s="224" t="s">
        <v>30</v>
      </c>
      <c r="AW124" s="224" t="s">
        <v>30</v>
      </c>
      <c r="AX124" s="224" t="s">
        <v>30</v>
      </c>
      <c r="AY124" s="224" t="s">
        <v>30</v>
      </c>
      <c r="AZ124" s="224" t="s">
        <v>30</v>
      </c>
      <c r="BA124" s="30" t="s">
        <v>31</v>
      </c>
      <c r="BB124" s="30" t="s">
        <v>31</v>
      </c>
      <c r="BC124" s="224" t="s">
        <v>30</v>
      </c>
      <c r="BD124" s="224" t="s">
        <v>30</v>
      </c>
      <c r="BE124" s="224"/>
      <c r="BF124" s="19"/>
      <c r="BG124" s="20">
        <f t="shared" si="16"/>
        <v>0</v>
      </c>
      <c r="BH124" s="21"/>
      <c r="BJ124" s="22"/>
      <c r="BN124" s="11"/>
      <c r="BS124" s="11"/>
    </row>
    <row r="125" spans="1:71" x14ac:dyDescent="0.3">
      <c r="A125" s="134" t="s">
        <v>539</v>
      </c>
      <c r="B125" s="134">
        <v>3368</v>
      </c>
      <c r="C125" s="135" t="s">
        <v>540</v>
      </c>
      <c r="D125" s="33"/>
      <c r="E125" s="33" t="s">
        <v>541</v>
      </c>
      <c r="F125" s="135" t="s">
        <v>310</v>
      </c>
      <c r="G125" s="33" t="s">
        <v>542</v>
      </c>
      <c r="H125" s="136" t="s">
        <v>498</v>
      </c>
      <c r="I125" s="34"/>
      <c r="J125" s="12" t="s">
        <v>363</v>
      </c>
      <c r="K125" s="13">
        <v>45079</v>
      </c>
      <c r="L125" s="14" t="s">
        <v>28</v>
      </c>
      <c r="M125" s="15">
        <f t="shared" si="17"/>
        <v>30</v>
      </c>
      <c r="N125" s="15">
        <f t="shared" si="18"/>
        <v>21</v>
      </c>
      <c r="O125" s="15">
        <f t="shared" si="19"/>
        <v>21</v>
      </c>
      <c r="P125" s="15">
        <f t="shared" si="20"/>
        <v>0</v>
      </c>
      <c r="Q125" s="15">
        <f t="shared" si="21"/>
        <v>8</v>
      </c>
      <c r="R125" s="15">
        <f t="shared" si="22"/>
        <v>0</v>
      </c>
      <c r="S125" s="15">
        <f t="shared" si="23"/>
        <v>1</v>
      </c>
      <c r="T125" s="15">
        <f t="shared" si="24"/>
        <v>0</v>
      </c>
      <c r="U125" s="15">
        <f t="shared" si="25"/>
        <v>1</v>
      </c>
      <c r="V125" s="16">
        <f t="shared" si="26"/>
        <v>0</v>
      </c>
      <c r="W125" s="15">
        <f t="shared" si="27"/>
        <v>0</v>
      </c>
      <c r="X125" s="17">
        <f t="shared" si="28"/>
        <v>0</v>
      </c>
      <c r="Y125" s="17">
        <f t="shared" si="29"/>
        <v>0</v>
      </c>
      <c r="Z125" s="16">
        <f t="shared" si="30"/>
        <v>1</v>
      </c>
      <c r="AA125" s="224" t="s">
        <v>30</v>
      </c>
      <c r="AB125" s="224" t="s">
        <v>30</v>
      </c>
      <c r="AC125" s="224" t="s">
        <v>30</v>
      </c>
      <c r="AD125" s="224" t="s">
        <v>30</v>
      </c>
      <c r="AE125" s="224" t="s">
        <v>30</v>
      </c>
      <c r="AF125" s="30" t="s">
        <v>31</v>
      </c>
      <c r="AG125" s="30" t="s">
        <v>31</v>
      </c>
      <c r="AH125" s="224" t="s">
        <v>30</v>
      </c>
      <c r="AI125" s="224" t="s">
        <v>30</v>
      </c>
      <c r="AJ125" s="224" t="s">
        <v>30</v>
      </c>
      <c r="AK125" s="224" t="s">
        <v>30</v>
      </c>
      <c r="AL125" s="224" t="s">
        <v>30</v>
      </c>
      <c r="AM125" s="30" t="s">
        <v>31</v>
      </c>
      <c r="AN125" s="30" t="s">
        <v>31</v>
      </c>
      <c r="AO125" s="224" t="s">
        <v>30</v>
      </c>
      <c r="AP125" s="224" t="s">
        <v>30</v>
      </c>
      <c r="AQ125" s="224" t="s">
        <v>30</v>
      </c>
      <c r="AR125" s="224" t="s">
        <v>30</v>
      </c>
      <c r="AS125" s="224" t="s">
        <v>30</v>
      </c>
      <c r="AT125" s="30" t="s">
        <v>31</v>
      </c>
      <c r="AU125" s="30" t="s">
        <v>31</v>
      </c>
      <c r="AV125" s="224" t="s">
        <v>30</v>
      </c>
      <c r="AW125" s="224" t="s">
        <v>30</v>
      </c>
      <c r="AX125" s="123" t="s">
        <v>113</v>
      </c>
      <c r="AY125" s="224" t="s">
        <v>30</v>
      </c>
      <c r="AZ125" s="224" t="s">
        <v>30</v>
      </c>
      <c r="BA125" s="30" t="s">
        <v>31</v>
      </c>
      <c r="BB125" s="30" t="s">
        <v>31</v>
      </c>
      <c r="BC125" s="224" t="s">
        <v>30</v>
      </c>
      <c r="BD125" s="224" t="s">
        <v>30</v>
      </c>
      <c r="BE125" s="224"/>
      <c r="BF125" s="19"/>
      <c r="BG125" s="20">
        <f t="shared" si="16"/>
        <v>0</v>
      </c>
      <c r="BH125" s="21"/>
      <c r="BJ125" s="22"/>
      <c r="BN125" s="11"/>
      <c r="BS125" s="11"/>
    </row>
    <row r="126" spans="1:71" x14ac:dyDescent="0.3">
      <c r="A126" s="134" t="s">
        <v>543</v>
      </c>
      <c r="B126" s="134">
        <v>3379</v>
      </c>
      <c r="C126" s="135" t="s">
        <v>544</v>
      </c>
      <c r="D126" s="33"/>
      <c r="E126" s="33" t="s">
        <v>541</v>
      </c>
      <c r="F126" s="135" t="s">
        <v>540</v>
      </c>
      <c r="G126" s="33" t="s">
        <v>545</v>
      </c>
      <c r="H126" s="136" t="s">
        <v>498</v>
      </c>
      <c r="I126" s="34"/>
      <c r="J126" s="12" t="s">
        <v>546</v>
      </c>
      <c r="K126" s="13">
        <v>45293</v>
      </c>
      <c r="L126" s="14" t="s">
        <v>28</v>
      </c>
      <c r="M126" s="15">
        <f t="shared" si="17"/>
        <v>30</v>
      </c>
      <c r="N126" s="15">
        <f t="shared" si="18"/>
        <v>23</v>
      </c>
      <c r="O126" s="15">
        <f t="shared" si="19"/>
        <v>23</v>
      </c>
      <c r="P126" s="15">
        <f t="shared" si="20"/>
        <v>0</v>
      </c>
      <c r="Q126" s="15">
        <f t="shared" si="21"/>
        <v>7</v>
      </c>
      <c r="R126" s="15">
        <f t="shared" si="22"/>
        <v>0</v>
      </c>
      <c r="S126" s="15">
        <f t="shared" si="23"/>
        <v>0</v>
      </c>
      <c r="T126" s="15">
        <f t="shared" si="24"/>
        <v>0</v>
      </c>
      <c r="U126" s="15">
        <f t="shared" si="25"/>
        <v>0</v>
      </c>
      <c r="V126" s="16">
        <f t="shared" si="26"/>
        <v>0</v>
      </c>
      <c r="W126" s="15">
        <f t="shared" si="27"/>
        <v>0</v>
      </c>
      <c r="X126" s="17">
        <f t="shared" si="28"/>
        <v>0</v>
      </c>
      <c r="Y126" s="17">
        <f t="shared" si="29"/>
        <v>0</v>
      </c>
      <c r="Z126" s="16">
        <f t="shared" si="30"/>
        <v>0</v>
      </c>
      <c r="AA126" s="224" t="s">
        <v>30</v>
      </c>
      <c r="AB126" s="224" t="s">
        <v>30</v>
      </c>
      <c r="AC126" s="224" t="s">
        <v>30</v>
      </c>
      <c r="AD126" s="224" t="s">
        <v>30</v>
      </c>
      <c r="AE126" s="224" t="s">
        <v>30</v>
      </c>
      <c r="AF126" s="30" t="s">
        <v>31</v>
      </c>
      <c r="AG126" s="30" t="s">
        <v>31</v>
      </c>
      <c r="AH126" s="224" t="s">
        <v>30</v>
      </c>
      <c r="AI126" s="224" t="s">
        <v>30</v>
      </c>
      <c r="AJ126" s="224" t="s">
        <v>30</v>
      </c>
      <c r="AK126" s="224" t="s">
        <v>30</v>
      </c>
      <c r="AL126" s="224" t="s">
        <v>30</v>
      </c>
      <c r="AM126" s="30" t="s">
        <v>31</v>
      </c>
      <c r="AN126" s="30" t="s">
        <v>31</v>
      </c>
      <c r="AO126" s="224" t="s">
        <v>30</v>
      </c>
      <c r="AP126" s="224" t="s">
        <v>30</v>
      </c>
      <c r="AQ126" s="224" t="s">
        <v>30</v>
      </c>
      <c r="AR126" s="224" t="s">
        <v>30</v>
      </c>
      <c r="AS126" s="224" t="s">
        <v>30</v>
      </c>
      <c r="AT126" s="30" t="s">
        <v>31</v>
      </c>
      <c r="AU126" s="30" t="s">
        <v>31</v>
      </c>
      <c r="AV126" s="224" t="s">
        <v>30</v>
      </c>
      <c r="AW126" s="224" t="s">
        <v>30</v>
      </c>
      <c r="AX126" s="224" t="s">
        <v>30</v>
      </c>
      <c r="AY126" s="224" t="s">
        <v>30</v>
      </c>
      <c r="AZ126" s="224" t="s">
        <v>30</v>
      </c>
      <c r="BA126" s="235" t="s">
        <v>30</v>
      </c>
      <c r="BB126" s="30" t="s">
        <v>31</v>
      </c>
      <c r="BC126" s="224" t="s">
        <v>30</v>
      </c>
      <c r="BD126" s="224" t="s">
        <v>30</v>
      </c>
      <c r="BE126" s="224"/>
      <c r="BF126" s="19"/>
      <c r="BG126" s="20">
        <f t="shared" si="16"/>
        <v>0</v>
      </c>
      <c r="BH126" s="21"/>
      <c r="BJ126" s="22"/>
      <c r="BN126" s="11"/>
      <c r="BS126" s="11"/>
    </row>
    <row r="127" spans="1:71" x14ac:dyDescent="0.3">
      <c r="A127" s="35"/>
      <c r="B127" s="36"/>
      <c r="C127" s="37"/>
      <c r="D127" s="33"/>
      <c r="E127" s="37"/>
      <c r="F127" s="35"/>
      <c r="G127" s="35"/>
      <c r="H127" s="35"/>
      <c r="I127" s="34"/>
      <c r="J127" s="34"/>
      <c r="K127" s="13"/>
      <c r="L127" s="14"/>
      <c r="M127" s="15"/>
      <c r="N127" s="15"/>
      <c r="O127" s="15"/>
      <c r="P127" s="15"/>
      <c r="Q127" s="15"/>
      <c r="R127" s="15"/>
      <c r="S127" s="15"/>
      <c r="T127" s="15"/>
      <c r="U127" s="15"/>
      <c r="V127" s="16"/>
      <c r="W127" s="16"/>
      <c r="X127" s="16"/>
      <c r="Y127" s="16"/>
      <c r="Z127" s="16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N127" s="11"/>
      <c r="BS127" s="11"/>
    </row>
    <row r="128" spans="1:71" x14ac:dyDescent="0.3">
      <c r="A128" s="243" t="str">
        <f>"Total Employees No. "&amp;COUNTA(C3:C126)</f>
        <v>Total Employees No. 124</v>
      </c>
      <c r="B128" s="244"/>
      <c r="C128" s="244"/>
      <c r="D128" s="244"/>
      <c r="E128" s="244"/>
      <c r="F128" s="244"/>
      <c r="G128" s="245"/>
      <c r="H128" s="39"/>
      <c r="I128" s="40"/>
      <c r="J128" s="40"/>
      <c r="K128" s="41"/>
      <c r="L128" s="42"/>
      <c r="M128" s="43">
        <f t="shared" ref="M128:BE128" si="31">SUBTOTAL(9,M2:M126)</f>
        <v>3236</v>
      </c>
      <c r="N128" s="43">
        <f t="shared" si="31"/>
        <v>2304</v>
      </c>
      <c r="O128" s="44">
        <f t="shared" si="31"/>
        <v>2166.5</v>
      </c>
      <c r="P128" s="43">
        <f t="shared" si="31"/>
        <v>48</v>
      </c>
      <c r="Q128" s="43">
        <f t="shared" si="31"/>
        <v>816</v>
      </c>
      <c r="R128" s="43">
        <f t="shared" si="31"/>
        <v>119</v>
      </c>
      <c r="S128" s="43">
        <f t="shared" si="31"/>
        <v>53</v>
      </c>
      <c r="T128" s="43">
        <f t="shared" si="31"/>
        <v>15</v>
      </c>
      <c r="U128" s="43">
        <f t="shared" si="31"/>
        <v>116</v>
      </c>
      <c r="V128" s="43">
        <f t="shared" si="31"/>
        <v>152.5</v>
      </c>
      <c r="W128" s="43">
        <f t="shared" si="31"/>
        <v>322</v>
      </c>
      <c r="X128" s="43">
        <f t="shared" si="31"/>
        <v>0</v>
      </c>
      <c r="Y128" s="43">
        <f t="shared" si="31"/>
        <v>0</v>
      </c>
      <c r="Z128" s="43">
        <f t="shared" si="31"/>
        <v>253.5</v>
      </c>
      <c r="AA128" s="43">
        <f t="shared" si="31"/>
        <v>0</v>
      </c>
      <c r="AB128" s="43">
        <f t="shared" si="31"/>
        <v>0</v>
      </c>
      <c r="AC128" s="43">
        <f t="shared" si="31"/>
        <v>0</v>
      </c>
      <c r="AD128" s="43">
        <f t="shared" si="31"/>
        <v>0</v>
      </c>
      <c r="AE128" s="43">
        <f t="shared" si="31"/>
        <v>0</v>
      </c>
      <c r="AF128" s="43">
        <f t="shared" si="31"/>
        <v>0</v>
      </c>
      <c r="AG128" s="43">
        <f t="shared" si="31"/>
        <v>0</v>
      </c>
      <c r="AH128" s="43">
        <f t="shared" si="31"/>
        <v>0</v>
      </c>
      <c r="AI128" s="43">
        <f t="shared" si="31"/>
        <v>0</v>
      </c>
      <c r="AJ128" s="43">
        <f t="shared" si="31"/>
        <v>0</v>
      </c>
      <c r="AK128" s="43">
        <f t="shared" si="31"/>
        <v>0</v>
      </c>
      <c r="AL128" s="43">
        <f t="shared" si="31"/>
        <v>0</v>
      </c>
      <c r="AM128" s="43">
        <f t="shared" si="31"/>
        <v>0</v>
      </c>
      <c r="AN128" s="43">
        <f t="shared" si="31"/>
        <v>0</v>
      </c>
      <c r="AO128" s="43">
        <f t="shared" si="31"/>
        <v>0</v>
      </c>
      <c r="AP128" s="43">
        <f t="shared" si="31"/>
        <v>0</v>
      </c>
      <c r="AQ128" s="43">
        <f t="shared" si="31"/>
        <v>0</v>
      </c>
      <c r="AR128" s="43">
        <f t="shared" si="31"/>
        <v>0</v>
      </c>
      <c r="AS128" s="43">
        <f t="shared" si="31"/>
        <v>0</v>
      </c>
      <c r="AT128" s="43">
        <f t="shared" si="31"/>
        <v>0</v>
      </c>
      <c r="AU128" s="43">
        <f t="shared" si="31"/>
        <v>0</v>
      </c>
      <c r="AV128" s="43">
        <f t="shared" si="31"/>
        <v>0</v>
      </c>
      <c r="AW128" s="43">
        <f t="shared" si="31"/>
        <v>0</v>
      </c>
      <c r="AX128" s="43">
        <f t="shared" si="31"/>
        <v>0</v>
      </c>
      <c r="AY128" s="43">
        <f t="shared" si="31"/>
        <v>0</v>
      </c>
      <c r="AZ128" s="43">
        <f t="shared" si="31"/>
        <v>0</v>
      </c>
      <c r="BA128" s="43">
        <f t="shared" si="31"/>
        <v>0</v>
      </c>
      <c r="BB128" s="43">
        <f t="shared" si="31"/>
        <v>0</v>
      </c>
      <c r="BC128" s="43">
        <f t="shared" si="31"/>
        <v>0</v>
      </c>
      <c r="BD128" s="43">
        <f t="shared" si="31"/>
        <v>0</v>
      </c>
      <c r="BE128" s="43">
        <f t="shared" si="31"/>
        <v>0</v>
      </c>
      <c r="BF128" s="45" t="s">
        <v>54</v>
      </c>
      <c r="BG128" s="45" t="s">
        <v>55</v>
      </c>
      <c r="BH128" s="45" t="s">
        <v>56</v>
      </c>
      <c r="BS128" s="11"/>
    </row>
    <row r="129" spans="1:71" x14ac:dyDescent="0.3">
      <c r="A129" s="46"/>
      <c r="B129" s="46"/>
      <c r="C129" s="46"/>
      <c r="D129" s="46"/>
      <c r="E129" s="46"/>
      <c r="F129" s="46"/>
      <c r="G129" s="46"/>
      <c r="H129" s="47"/>
      <c r="I129" s="47"/>
      <c r="J129" s="47"/>
      <c r="K129" s="48"/>
      <c r="L129" s="49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50"/>
      <c r="BE129" s="50"/>
      <c r="BF129" s="45"/>
      <c r="BG129" s="51"/>
      <c r="BH129" s="51"/>
      <c r="BS129" s="11"/>
    </row>
    <row r="130" spans="1:71" x14ac:dyDescent="0.3">
      <c r="A130" s="46"/>
      <c r="B130" s="46"/>
      <c r="C130" s="46"/>
      <c r="D130" s="46"/>
      <c r="E130" s="46"/>
      <c r="F130" s="46"/>
      <c r="G130" s="46"/>
      <c r="H130" s="47"/>
      <c r="I130" s="47"/>
      <c r="J130" s="52"/>
      <c r="K130" s="48"/>
      <c r="L130" s="49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4">
        <f t="shared" ref="AA130:BD130" si="32">COUNTBLANK(AA16:AA125)</f>
        <v>16</v>
      </c>
      <c r="AB130" s="54">
        <f t="shared" si="32"/>
        <v>16</v>
      </c>
      <c r="AC130" s="54">
        <f t="shared" si="32"/>
        <v>16</v>
      </c>
      <c r="AD130" s="54">
        <f t="shared" si="32"/>
        <v>16</v>
      </c>
      <c r="AE130" s="54">
        <f t="shared" si="32"/>
        <v>16</v>
      </c>
      <c r="AF130" s="54">
        <f t="shared" si="32"/>
        <v>16</v>
      </c>
      <c r="AG130" s="54">
        <f t="shared" si="32"/>
        <v>16</v>
      </c>
      <c r="AH130" s="54">
        <f t="shared" si="32"/>
        <v>15</v>
      </c>
      <c r="AI130" s="54">
        <f t="shared" si="32"/>
        <v>15</v>
      </c>
      <c r="AJ130" s="54">
        <f t="shared" si="32"/>
        <v>15</v>
      </c>
      <c r="AK130" s="54">
        <f t="shared" si="32"/>
        <v>15</v>
      </c>
      <c r="AL130" s="54">
        <f t="shared" si="32"/>
        <v>15</v>
      </c>
      <c r="AM130" s="54">
        <f t="shared" si="32"/>
        <v>15</v>
      </c>
      <c r="AN130" s="54">
        <f t="shared" si="32"/>
        <v>15</v>
      </c>
      <c r="AO130" s="54">
        <f t="shared" si="32"/>
        <v>10</v>
      </c>
      <c r="AP130" s="54">
        <f t="shared" si="32"/>
        <v>9</v>
      </c>
      <c r="AQ130" s="54">
        <f t="shared" si="32"/>
        <v>9</v>
      </c>
      <c r="AR130" s="54">
        <f t="shared" si="32"/>
        <v>8</v>
      </c>
      <c r="AS130" s="54">
        <f t="shared" si="32"/>
        <v>6</v>
      </c>
      <c r="AT130" s="54">
        <f t="shared" si="32"/>
        <v>6</v>
      </c>
      <c r="AU130" s="54">
        <f t="shared" si="32"/>
        <v>6</v>
      </c>
      <c r="AV130" s="54">
        <f t="shared" si="32"/>
        <v>6</v>
      </c>
      <c r="AW130" s="54">
        <f t="shared" si="32"/>
        <v>6</v>
      </c>
      <c r="AX130" s="54">
        <f t="shared" si="32"/>
        <v>6</v>
      </c>
      <c r="AY130" s="54">
        <f t="shared" si="32"/>
        <v>6</v>
      </c>
      <c r="AZ130" s="54">
        <f t="shared" si="32"/>
        <v>6</v>
      </c>
      <c r="BA130" s="54">
        <f t="shared" si="32"/>
        <v>6</v>
      </c>
      <c r="BB130" s="54">
        <f t="shared" si="32"/>
        <v>6</v>
      </c>
      <c r="BC130" s="54">
        <f t="shared" si="32"/>
        <v>3</v>
      </c>
      <c r="BD130" s="54">
        <f t="shared" si="32"/>
        <v>2</v>
      </c>
      <c r="BE130" s="54">
        <f>COUNTBLANK(BE16:BE40)</f>
        <v>24</v>
      </c>
      <c r="BF130" s="45">
        <f>IFERROR(AVERAGE(AA130:BE130),"")</f>
        <v>11.03225806451613</v>
      </c>
      <c r="BH130" s="55"/>
      <c r="BS130" s="11"/>
    </row>
    <row r="131" spans="1:71" ht="15" thickBot="1" x14ac:dyDescent="0.35">
      <c r="A131" s="56"/>
      <c r="B131" s="57"/>
      <c r="C131" s="58"/>
      <c r="D131" s="58"/>
      <c r="E131" s="58"/>
      <c r="F131" s="59"/>
      <c r="G131" s="59"/>
      <c r="H131" s="59"/>
      <c r="I131" s="59"/>
      <c r="J131" s="59"/>
      <c r="K131" s="60"/>
      <c r="L131" s="59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3"/>
      <c r="X131" s="63"/>
      <c r="Y131" s="63"/>
      <c r="Z131" s="63"/>
      <c r="AA131" s="64">
        <f t="shared" ref="AA131:BE131" si="33">AA139+AA148+AA152+AA156+AA160+AA143+AA164</f>
        <v>77.5</v>
      </c>
      <c r="AB131" s="64">
        <f t="shared" si="33"/>
        <v>84</v>
      </c>
      <c r="AC131" s="64">
        <f t="shared" si="33"/>
        <v>85</v>
      </c>
      <c r="AD131" s="64">
        <f t="shared" si="33"/>
        <v>83</v>
      </c>
      <c r="AE131" s="64">
        <f t="shared" si="33"/>
        <v>75.5</v>
      </c>
      <c r="AF131" s="64">
        <f t="shared" si="33"/>
        <v>93</v>
      </c>
      <c r="AG131" s="64">
        <f t="shared" si="33"/>
        <v>93</v>
      </c>
      <c r="AH131" s="64">
        <f t="shared" si="33"/>
        <v>80</v>
      </c>
      <c r="AI131" s="64">
        <f t="shared" si="33"/>
        <v>83</v>
      </c>
      <c r="AJ131" s="64">
        <f t="shared" si="33"/>
        <v>78.5</v>
      </c>
      <c r="AK131" s="64">
        <f t="shared" si="33"/>
        <v>71.5</v>
      </c>
      <c r="AL131" s="64">
        <f t="shared" si="33"/>
        <v>73.5</v>
      </c>
      <c r="AM131" s="64">
        <f t="shared" si="33"/>
        <v>91</v>
      </c>
      <c r="AN131" s="64">
        <f t="shared" si="33"/>
        <v>91</v>
      </c>
      <c r="AO131" s="64">
        <f t="shared" si="33"/>
        <v>80.5</v>
      </c>
      <c r="AP131" s="64">
        <f t="shared" si="33"/>
        <v>81.5</v>
      </c>
      <c r="AQ131" s="64">
        <f t="shared" si="33"/>
        <v>79</v>
      </c>
      <c r="AR131" s="64">
        <f t="shared" si="33"/>
        <v>84.5</v>
      </c>
      <c r="AS131" s="64">
        <f t="shared" si="33"/>
        <v>80.5</v>
      </c>
      <c r="AT131" s="64">
        <f t="shared" si="33"/>
        <v>98</v>
      </c>
      <c r="AU131" s="64">
        <f t="shared" si="33"/>
        <v>98</v>
      </c>
      <c r="AV131" s="64">
        <f t="shared" si="33"/>
        <v>81.5</v>
      </c>
      <c r="AW131" s="64">
        <f t="shared" si="33"/>
        <v>87</v>
      </c>
      <c r="AX131" s="64">
        <f t="shared" si="33"/>
        <v>80</v>
      </c>
      <c r="AY131" s="64">
        <f t="shared" si="33"/>
        <v>83.5</v>
      </c>
      <c r="AZ131" s="64">
        <f t="shared" si="33"/>
        <v>83</v>
      </c>
      <c r="BA131" s="64">
        <f t="shared" si="33"/>
        <v>90.5</v>
      </c>
      <c r="BB131" s="64">
        <f t="shared" si="33"/>
        <v>97</v>
      </c>
      <c r="BC131" s="64">
        <f t="shared" si="33"/>
        <v>81.5</v>
      </c>
      <c r="BD131" s="64">
        <f t="shared" si="33"/>
        <v>84</v>
      </c>
      <c r="BE131" s="64">
        <f t="shared" si="33"/>
        <v>0</v>
      </c>
      <c r="BF131" s="45">
        <f>MAX(AA131:BE131)</f>
        <v>98</v>
      </c>
      <c r="BH131" s="55"/>
      <c r="BS131" s="11"/>
    </row>
    <row r="132" spans="1:71" x14ac:dyDescent="0.3">
      <c r="A132" s="65" t="s">
        <v>57</v>
      </c>
      <c r="C132" s="66" t="s">
        <v>58</v>
      </c>
      <c r="D132" s="66"/>
      <c r="E132" s="67" t="s">
        <v>59</v>
      </c>
      <c r="F132" s="68" t="s">
        <v>60</v>
      </c>
      <c r="G132" s="68" t="s">
        <v>61</v>
      </c>
      <c r="H132" s="69"/>
      <c r="I132" s="52"/>
      <c r="J132" s="52"/>
      <c r="K132" s="70"/>
      <c r="L132" s="71"/>
      <c r="M132" s="61"/>
      <c r="N132" s="72"/>
      <c r="O132" s="284" t="s">
        <v>62</v>
      </c>
      <c r="P132" s="285"/>
      <c r="Q132" s="286"/>
      <c r="R132" s="277" t="s">
        <v>27</v>
      </c>
      <c r="S132" s="278"/>
      <c r="T132" s="278"/>
      <c r="U132" s="278"/>
      <c r="V132" s="278"/>
      <c r="W132" s="279"/>
      <c r="X132" s="241"/>
      <c r="Y132" s="241"/>
      <c r="Z132" s="241"/>
      <c r="AA132" s="74" t="e">
        <f>AA140+AA149+AA153+AA161+AA144+AA157+AA165</f>
        <v>#VALUE!</v>
      </c>
      <c r="AB132" s="74" t="e">
        <f t="shared" ref="AA132:BE134" si="34">AB140+AB149+AB153+AB161+AB144+AB157+AB165</f>
        <v>#VALUE!</v>
      </c>
      <c r="AC132" s="74" t="e">
        <f t="shared" si="34"/>
        <v>#VALUE!</v>
      </c>
      <c r="AD132" s="74" t="e">
        <f t="shared" si="34"/>
        <v>#VALUE!</v>
      </c>
      <c r="AE132" s="74" t="e">
        <f t="shared" si="34"/>
        <v>#VALUE!</v>
      </c>
      <c r="AF132" s="74" t="e">
        <f t="shared" si="34"/>
        <v>#VALUE!</v>
      </c>
      <c r="AG132" s="74" t="e">
        <f t="shared" si="34"/>
        <v>#VALUE!</v>
      </c>
      <c r="AH132" s="74" t="e">
        <f t="shared" si="34"/>
        <v>#VALUE!</v>
      </c>
      <c r="AI132" s="74" t="e">
        <f t="shared" si="34"/>
        <v>#VALUE!</v>
      </c>
      <c r="AJ132" s="74" t="e">
        <f t="shared" si="34"/>
        <v>#VALUE!</v>
      </c>
      <c r="AK132" s="74" t="e">
        <f t="shared" si="34"/>
        <v>#VALUE!</v>
      </c>
      <c r="AL132" s="74" t="e">
        <f t="shared" si="34"/>
        <v>#VALUE!</v>
      </c>
      <c r="AM132" s="74" t="e">
        <f t="shared" si="34"/>
        <v>#VALUE!</v>
      </c>
      <c r="AN132" s="74" t="e">
        <f t="shared" si="34"/>
        <v>#VALUE!</v>
      </c>
      <c r="AO132" s="74" t="e">
        <f t="shared" si="34"/>
        <v>#VALUE!</v>
      </c>
      <c r="AP132" s="74" t="e">
        <f t="shared" si="34"/>
        <v>#VALUE!</v>
      </c>
      <c r="AQ132" s="74" t="e">
        <f t="shared" si="34"/>
        <v>#VALUE!</v>
      </c>
      <c r="AR132" s="74" t="e">
        <f t="shared" si="34"/>
        <v>#VALUE!</v>
      </c>
      <c r="AS132" s="74" t="e">
        <f t="shared" si="34"/>
        <v>#VALUE!</v>
      </c>
      <c r="AT132" s="74" t="e">
        <f t="shared" si="34"/>
        <v>#VALUE!</v>
      </c>
      <c r="AU132" s="74" t="e">
        <f t="shared" si="34"/>
        <v>#VALUE!</v>
      </c>
      <c r="AV132" s="74" t="e">
        <f t="shared" si="34"/>
        <v>#VALUE!</v>
      </c>
      <c r="AW132" s="74" t="e">
        <f t="shared" si="34"/>
        <v>#VALUE!</v>
      </c>
      <c r="AX132" s="74" t="e">
        <f t="shared" si="34"/>
        <v>#VALUE!</v>
      </c>
      <c r="AY132" s="74" t="e">
        <f t="shared" si="34"/>
        <v>#VALUE!</v>
      </c>
      <c r="AZ132" s="74" t="e">
        <f t="shared" si="34"/>
        <v>#VALUE!</v>
      </c>
      <c r="BA132" s="74" t="e">
        <f t="shared" si="34"/>
        <v>#VALUE!</v>
      </c>
      <c r="BB132" s="74" t="e">
        <f t="shared" si="34"/>
        <v>#VALUE!</v>
      </c>
      <c r="BC132" s="74" t="e">
        <f t="shared" si="34"/>
        <v>#VALUE!</v>
      </c>
      <c r="BD132" s="74" t="e">
        <f t="shared" si="34"/>
        <v>#VALUE!</v>
      </c>
      <c r="BE132" s="74" t="e">
        <f t="shared" si="34"/>
        <v>#VALUE!</v>
      </c>
      <c r="BF132" s="75" t="e">
        <f>MAX(AA132:BE132)</f>
        <v>#VALUE!</v>
      </c>
      <c r="BH132" s="55"/>
      <c r="BS132" s="11"/>
    </row>
    <row r="133" spans="1:71" x14ac:dyDescent="0.3">
      <c r="A133" s="76" t="s">
        <v>63</v>
      </c>
      <c r="C133" s="76" t="s">
        <v>15</v>
      </c>
      <c r="D133" s="76"/>
      <c r="E133" s="77" t="s">
        <v>30</v>
      </c>
      <c r="F133" s="77"/>
      <c r="G133" s="77"/>
      <c r="H133" s="69">
        <v>1</v>
      </c>
      <c r="I133" s="52"/>
      <c r="J133" s="52"/>
      <c r="K133" s="70"/>
      <c r="L133" s="71"/>
      <c r="M133" s="61"/>
      <c r="N133" s="72"/>
      <c r="O133" s="287"/>
      <c r="P133" s="288"/>
      <c r="Q133" s="289"/>
      <c r="R133" s="277" t="s">
        <v>64</v>
      </c>
      <c r="S133" s="278"/>
      <c r="T133" s="278"/>
      <c r="U133" s="278"/>
      <c r="V133" s="278"/>
      <c r="W133" s="279"/>
      <c r="X133" s="241"/>
      <c r="Y133" s="241"/>
      <c r="Z133" s="241"/>
      <c r="AA133" s="64" t="e">
        <f t="shared" si="34"/>
        <v>#VALUE!</v>
      </c>
      <c r="AB133" s="64" t="e">
        <f t="shared" si="34"/>
        <v>#VALUE!</v>
      </c>
      <c r="AC133" s="64" t="e">
        <f t="shared" si="34"/>
        <v>#VALUE!</v>
      </c>
      <c r="AD133" s="64" t="e">
        <f t="shared" si="34"/>
        <v>#VALUE!</v>
      </c>
      <c r="AE133" s="64" t="e">
        <f t="shared" si="34"/>
        <v>#VALUE!</v>
      </c>
      <c r="AF133" s="64" t="e">
        <f t="shared" si="34"/>
        <v>#VALUE!</v>
      </c>
      <c r="AG133" s="64" t="e">
        <f t="shared" si="34"/>
        <v>#VALUE!</v>
      </c>
      <c r="AH133" s="64" t="e">
        <f t="shared" si="34"/>
        <v>#VALUE!</v>
      </c>
      <c r="AI133" s="64" t="e">
        <f t="shared" si="34"/>
        <v>#VALUE!</v>
      </c>
      <c r="AJ133" s="64" t="e">
        <f t="shared" si="34"/>
        <v>#VALUE!</v>
      </c>
      <c r="AK133" s="64" t="e">
        <f t="shared" si="34"/>
        <v>#VALUE!</v>
      </c>
      <c r="AL133" s="64" t="e">
        <f t="shared" si="34"/>
        <v>#VALUE!</v>
      </c>
      <c r="AM133" s="64" t="e">
        <f t="shared" si="34"/>
        <v>#VALUE!</v>
      </c>
      <c r="AN133" s="64" t="e">
        <f t="shared" si="34"/>
        <v>#VALUE!</v>
      </c>
      <c r="AO133" s="64" t="e">
        <f t="shared" si="34"/>
        <v>#VALUE!</v>
      </c>
      <c r="AP133" s="64" t="e">
        <f t="shared" si="34"/>
        <v>#VALUE!</v>
      </c>
      <c r="AQ133" s="64" t="e">
        <f t="shared" si="34"/>
        <v>#VALUE!</v>
      </c>
      <c r="AR133" s="64" t="e">
        <f t="shared" si="34"/>
        <v>#VALUE!</v>
      </c>
      <c r="AS133" s="64" t="e">
        <f t="shared" si="34"/>
        <v>#VALUE!</v>
      </c>
      <c r="AT133" s="64" t="e">
        <f t="shared" si="34"/>
        <v>#VALUE!</v>
      </c>
      <c r="AU133" s="64" t="e">
        <f t="shared" si="34"/>
        <v>#VALUE!</v>
      </c>
      <c r="AV133" s="64" t="e">
        <f t="shared" si="34"/>
        <v>#VALUE!</v>
      </c>
      <c r="AW133" s="64" t="e">
        <f t="shared" si="34"/>
        <v>#VALUE!</v>
      </c>
      <c r="AX133" s="64" t="e">
        <f t="shared" si="34"/>
        <v>#VALUE!</v>
      </c>
      <c r="AY133" s="64" t="e">
        <f t="shared" si="34"/>
        <v>#VALUE!</v>
      </c>
      <c r="AZ133" s="64" t="e">
        <f t="shared" si="34"/>
        <v>#VALUE!</v>
      </c>
      <c r="BA133" s="64" t="e">
        <f t="shared" si="34"/>
        <v>#VALUE!</v>
      </c>
      <c r="BB133" s="64" t="e">
        <f t="shared" si="34"/>
        <v>#VALUE!</v>
      </c>
      <c r="BC133" s="64" t="e">
        <f t="shared" si="34"/>
        <v>#VALUE!</v>
      </c>
      <c r="BD133" s="64" t="e">
        <f t="shared" si="34"/>
        <v>#VALUE!</v>
      </c>
      <c r="BE133" s="64" t="e">
        <f t="shared" si="34"/>
        <v>#VALUE!</v>
      </c>
      <c r="BF133" s="45" t="e">
        <f>MAX(AA133:BE133)</f>
        <v>#VALUE!</v>
      </c>
      <c r="BH133" s="55"/>
      <c r="BS133" s="11"/>
    </row>
    <row r="134" spans="1:71" x14ac:dyDescent="0.3">
      <c r="A134" s="76" t="s">
        <v>63</v>
      </c>
      <c r="C134" s="76" t="s">
        <v>65</v>
      </c>
      <c r="D134" s="76"/>
      <c r="E134" s="77" t="s">
        <v>34</v>
      </c>
      <c r="F134" s="77"/>
      <c r="G134" s="77"/>
      <c r="H134" s="69">
        <v>0.5</v>
      </c>
      <c r="I134" s="52"/>
      <c r="J134" s="52"/>
      <c r="K134" s="70"/>
      <c r="L134" s="71"/>
      <c r="M134" s="61"/>
      <c r="N134" s="72"/>
      <c r="O134" s="287"/>
      <c r="P134" s="288"/>
      <c r="Q134" s="289"/>
      <c r="R134" s="277" t="s">
        <v>66</v>
      </c>
      <c r="S134" s="278"/>
      <c r="T134" s="278"/>
      <c r="U134" s="278"/>
      <c r="V134" s="278"/>
      <c r="W134" s="279"/>
      <c r="X134" s="241"/>
      <c r="Y134" s="241"/>
      <c r="Z134" s="241"/>
      <c r="AA134" s="64" t="e">
        <f t="shared" si="34"/>
        <v>#VALUE!</v>
      </c>
      <c r="AB134" s="64" t="e">
        <f t="shared" si="34"/>
        <v>#VALUE!</v>
      </c>
      <c r="AC134" s="64" t="e">
        <f t="shared" si="34"/>
        <v>#VALUE!</v>
      </c>
      <c r="AD134" s="64" t="e">
        <f t="shared" si="34"/>
        <v>#VALUE!</v>
      </c>
      <c r="AE134" s="64" t="e">
        <f t="shared" si="34"/>
        <v>#VALUE!</v>
      </c>
      <c r="AF134" s="64" t="e">
        <f t="shared" si="34"/>
        <v>#VALUE!</v>
      </c>
      <c r="AG134" s="64" t="e">
        <f t="shared" si="34"/>
        <v>#VALUE!</v>
      </c>
      <c r="AH134" s="64" t="e">
        <f t="shared" si="34"/>
        <v>#VALUE!</v>
      </c>
      <c r="AI134" s="64" t="e">
        <f t="shared" si="34"/>
        <v>#VALUE!</v>
      </c>
      <c r="AJ134" s="64" t="e">
        <f t="shared" si="34"/>
        <v>#VALUE!</v>
      </c>
      <c r="AK134" s="64" t="e">
        <f t="shared" si="34"/>
        <v>#VALUE!</v>
      </c>
      <c r="AL134" s="64" t="e">
        <f t="shared" si="34"/>
        <v>#VALUE!</v>
      </c>
      <c r="AM134" s="64" t="e">
        <f t="shared" si="34"/>
        <v>#VALUE!</v>
      </c>
      <c r="AN134" s="64" t="e">
        <f t="shared" si="34"/>
        <v>#VALUE!</v>
      </c>
      <c r="AO134" s="64" t="e">
        <f t="shared" si="34"/>
        <v>#VALUE!</v>
      </c>
      <c r="AP134" s="64" t="e">
        <f t="shared" si="34"/>
        <v>#VALUE!</v>
      </c>
      <c r="AQ134" s="64" t="e">
        <f t="shared" si="34"/>
        <v>#VALUE!</v>
      </c>
      <c r="AR134" s="64" t="e">
        <f t="shared" si="34"/>
        <v>#VALUE!</v>
      </c>
      <c r="AS134" s="64" t="e">
        <f t="shared" si="34"/>
        <v>#VALUE!</v>
      </c>
      <c r="AT134" s="64" t="e">
        <f t="shared" si="34"/>
        <v>#VALUE!</v>
      </c>
      <c r="AU134" s="64" t="e">
        <f t="shared" si="34"/>
        <v>#VALUE!</v>
      </c>
      <c r="AV134" s="64" t="e">
        <f t="shared" si="34"/>
        <v>#VALUE!</v>
      </c>
      <c r="AW134" s="64" t="e">
        <f t="shared" si="34"/>
        <v>#VALUE!</v>
      </c>
      <c r="AX134" s="64" t="e">
        <f t="shared" si="34"/>
        <v>#VALUE!</v>
      </c>
      <c r="AY134" s="64" t="e">
        <f t="shared" si="34"/>
        <v>#VALUE!</v>
      </c>
      <c r="AZ134" s="64" t="e">
        <f t="shared" si="34"/>
        <v>#VALUE!</v>
      </c>
      <c r="BA134" s="64" t="e">
        <f t="shared" si="34"/>
        <v>#VALUE!</v>
      </c>
      <c r="BB134" s="64" t="e">
        <f t="shared" si="34"/>
        <v>#VALUE!</v>
      </c>
      <c r="BC134" s="64" t="e">
        <f t="shared" si="34"/>
        <v>#VALUE!</v>
      </c>
      <c r="BD134" s="64" t="e">
        <f t="shared" si="34"/>
        <v>#VALUE!</v>
      </c>
      <c r="BE134" s="64" t="e">
        <f t="shared" si="34"/>
        <v>#VALUE!</v>
      </c>
      <c r="BF134" s="45" t="e">
        <f>MAX(AA134:BE134)</f>
        <v>#VALUE!</v>
      </c>
      <c r="BH134" s="55"/>
      <c r="BS134" s="11"/>
    </row>
    <row r="135" spans="1:71" x14ac:dyDescent="0.3">
      <c r="A135" s="76" t="s">
        <v>67</v>
      </c>
      <c r="C135" s="76" t="s">
        <v>15</v>
      </c>
      <c r="D135" s="76"/>
      <c r="E135" s="77" t="s">
        <v>68</v>
      </c>
      <c r="F135" s="77"/>
      <c r="G135" s="77"/>
      <c r="H135" s="69">
        <v>1</v>
      </c>
      <c r="I135" s="52"/>
      <c r="J135" s="52"/>
      <c r="K135" s="70"/>
      <c r="L135" s="71"/>
      <c r="M135" s="61"/>
      <c r="N135" s="72"/>
      <c r="O135" s="287"/>
      <c r="P135" s="288"/>
      <c r="Q135" s="289"/>
      <c r="R135" s="277" t="s">
        <v>69</v>
      </c>
      <c r="S135" s="278"/>
      <c r="T135" s="278"/>
      <c r="U135" s="278"/>
      <c r="V135" s="278"/>
      <c r="W135" s="279"/>
      <c r="X135" s="241"/>
      <c r="Y135" s="241"/>
      <c r="Z135" s="241"/>
      <c r="AA135" s="64">
        <f t="shared" ref="AA135:BE135" si="35">AA139+AA156+AA160</f>
        <v>73.5</v>
      </c>
      <c r="AB135" s="64">
        <f t="shared" si="35"/>
        <v>81</v>
      </c>
      <c r="AC135" s="64">
        <f t="shared" si="35"/>
        <v>80</v>
      </c>
      <c r="AD135" s="64">
        <f t="shared" si="35"/>
        <v>77</v>
      </c>
      <c r="AE135" s="64">
        <f t="shared" si="35"/>
        <v>71.5</v>
      </c>
      <c r="AF135" s="64">
        <f t="shared" si="35"/>
        <v>10</v>
      </c>
      <c r="AG135" s="64">
        <f t="shared" si="35"/>
        <v>5</v>
      </c>
      <c r="AH135" s="64">
        <f t="shared" si="35"/>
        <v>76</v>
      </c>
      <c r="AI135" s="64">
        <f t="shared" si="35"/>
        <v>78</v>
      </c>
      <c r="AJ135" s="64">
        <f t="shared" si="35"/>
        <v>76.5</v>
      </c>
      <c r="AK135" s="64">
        <f t="shared" si="35"/>
        <v>64.5</v>
      </c>
      <c r="AL135" s="64">
        <f t="shared" si="35"/>
        <v>66.5</v>
      </c>
      <c r="AM135" s="64">
        <f t="shared" si="35"/>
        <v>6</v>
      </c>
      <c r="AN135" s="64">
        <f t="shared" si="35"/>
        <v>3</v>
      </c>
      <c r="AO135" s="64">
        <f t="shared" si="35"/>
        <v>74.5</v>
      </c>
      <c r="AP135" s="64">
        <f t="shared" si="35"/>
        <v>76.5</v>
      </c>
      <c r="AQ135" s="64">
        <f t="shared" si="35"/>
        <v>76</v>
      </c>
      <c r="AR135" s="64">
        <f t="shared" si="35"/>
        <v>78.5</v>
      </c>
      <c r="AS135" s="64">
        <f t="shared" si="35"/>
        <v>74.5</v>
      </c>
      <c r="AT135" s="64">
        <f t="shared" si="35"/>
        <v>6</v>
      </c>
      <c r="AU135" s="64">
        <f t="shared" si="35"/>
        <v>4</v>
      </c>
      <c r="AV135" s="64">
        <f t="shared" si="35"/>
        <v>77.5</v>
      </c>
      <c r="AW135" s="64">
        <f t="shared" si="35"/>
        <v>83</v>
      </c>
      <c r="AX135" s="64">
        <f t="shared" si="35"/>
        <v>76</v>
      </c>
      <c r="AY135" s="64">
        <f t="shared" si="35"/>
        <v>74.5</v>
      </c>
      <c r="AZ135" s="64">
        <f t="shared" si="35"/>
        <v>58</v>
      </c>
      <c r="BA135" s="64">
        <f t="shared" si="35"/>
        <v>23.5</v>
      </c>
      <c r="BB135" s="64">
        <f t="shared" si="35"/>
        <v>7</v>
      </c>
      <c r="BC135" s="64">
        <f t="shared" si="35"/>
        <v>76.5</v>
      </c>
      <c r="BD135" s="64">
        <f t="shared" si="35"/>
        <v>81</v>
      </c>
      <c r="BE135" s="64">
        <f t="shared" si="35"/>
        <v>0</v>
      </c>
      <c r="BF135" s="45">
        <f t="shared" ref="BF135:BF146" si="36">SUM(AA135:BE135)</f>
        <v>1715.5</v>
      </c>
      <c r="BG135" s="78">
        <f>BF135-N128</f>
        <v>-588.5</v>
      </c>
      <c r="BH135" s="55"/>
      <c r="BS135" s="11"/>
    </row>
    <row r="136" spans="1:71" x14ac:dyDescent="0.3">
      <c r="A136" s="76" t="s">
        <v>70</v>
      </c>
      <c r="C136" s="76" t="s">
        <v>15</v>
      </c>
      <c r="D136" s="76"/>
      <c r="E136" s="77" t="s">
        <v>71</v>
      </c>
      <c r="F136" s="77"/>
      <c r="G136" s="77"/>
      <c r="H136" s="69">
        <v>1</v>
      </c>
      <c r="I136" s="52"/>
      <c r="J136" s="52"/>
      <c r="K136" s="70"/>
      <c r="L136" s="71"/>
      <c r="M136" s="61"/>
      <c r="N136" s="72"/>
      <c r="O136" s="287"/>
      <c r="P136" s="288"/>
      <c r="Q136" s="289"/>
      <c r="R136" s="277" t="s">
        <v>72</v>
      </c>
      <c r="S136" s="278"/>
      <c r="T136" s="278"/>
      <c r="U136" s="278"/>
      <c r="V136" s="278"/>
      <c r="W136" s="279"/>
      <c r="X136" s="241"/>
      <c r="Y136" s="241"/>
      <c r="Z136" s="241"/>
      <c r="AA136" s="74" t="e">
        <f t="shared" ref="AA136:BE136" si="37">AA137+(AA138/2)</f>
        <v>#VALUE!</v>
      </c>
      <c r="AB136" s="74" t="e">
        <f t="shared" si="37"/>
        <v>#VALUE!</v>
      </c>
      <c r="AC136" s="74" t="e">
        <f t="shared" si="37"/>
        <v>#VALUE!</v>
      </c>
      <c r="AD136" s="74" t="e">
        <f t="shared" si="37"/>
        <v>#VALUE!</v>
      </c>
      <c r="AE136" s="74" t="e">
        <f t="shared" si="37"/>
        <v>#VALUE!</v>
      </c>
      <c r="AF136" s="74" t="e">
        <f t="shared" si="37"/>
        <v>#VALUE!</v>
      </c>
      <c r="AG136" s="74" t="e">
        <f t="shared" si="37"/>
        <v>#VALUE!</v>
      </c>
      <c r="AH136" s="74" t="e">
        <f t="shared" si="37"/>
        <v>#VALUE!</v>
      </c>
      <c r="AI136" s="74" t="e">
        <f t="shared" si="37"/>
        <v>#VALUE!</v>
      </c>
      <c r="AJ136" s="74" t="e">
        <f t="shared" si="37"/>
        <v>#VALUE!</v>
      </c>
      <c r="AK136" s="74" t="e">
        <f t="shared" si="37"/>
        <v>#VALUE!</v>
      </c>
      <c r="AL136" s="74" t="e">
        <f t="shared" si="37"/>
        <v>#VALUE!</v>
      </c>
      <c r="AM136" s="74" t="e">
        <f t="shared" si="37"/>
        <v>#VALUE!</v>
      </c>
      <c r="AN136" s="74" t="e">
        <f t="shared" si="37"/>
        <v>#VALUE!</v>
      </c>
      <c r="AO136" s="74" t="e">
        <f t="shared" si="37"/>
        <v>#VALUE!</v>
      </c>
      <c r="AP136" s="74" t="e">
        <f t="shared" si="37"/>
        <v>#VALUE!</v>
      </c>
      <c r="AQ136" s="74" t="e">
        <f t="shared" si="37"/>
        <v>#VALUE!</v>
      </c>
      <c r="AR136" s="74" t="e">
        <f t="shared" si="37"/>
        <v>#VALUE!</v>
      </c>
      <c r="AS136" s="74" t="e">
        <f t="shared" si="37"/>
        <v>#VALUE!</v>
      </c>
      <c r="AT136" s="74" t="e">
        <f t="shared" si="37"/>
        <v>#VALUE!</v>
      </c>
      <c r="AU136" s="74" t="e">
        <f t="shared" si="37"/>
        <v>#VALUE!</v>
      </c>
      <c r="AV136" s="74" t="e">
        <f t="shared" si="37"/>
        <v>#VALUE!</v>
      </c>
      <c r="AW136" s="74" t="e">
        <f t="shared" si="37"/>
        <v>#VALUE!</v>
      </c>
      <c r="AX136" s="74" t="e">
        <f t="shared" si="37"/>
        <v>#VALUE!</v>
      </c>
      <c r="AY136" s="74" t="e">
        <f t="shared" si="37"/>
        <v>#VALUE!</v>
      </c>
      <c r="AZ136" s="74" t="e">
        <f t="shared" si="37"/>
        <v>#VALUE!</v>
      </c>
      <c r="BA136" s="74" t="e">
        <f t="shared" si="37"/>
        <v>#VALUE!</v>
      </c>
      <c r="BB136" s="74" t="e">
        <f t="shared" si="37"/>
        <v>#VALUE!</v>
      </c>
      <c r="BC136" s="74" t="e">
        <f t="shared" si="37"/>
        <v>#VALUE!</v>
      </c>
      <c r="BD136" s="74" t="e">
        <f t="shared" si="37"/>
        <v>#VALUE!</v>
      </c>
      <c r="BE136" s="74" t="e">
        <f t="shared" si="37"/>
        <v>#VALUE!</v>
      </c>
      <c r="BF136" s="75" t="e">
        <f t="shared" si="36"/>
        <v>#VALUE!</v>
      </c>
      <c r="BH136" s="55"/>
      <c r="BS136" s="11"/>
    </row>
    <row r="137" spans="1:71" x14ac:dyDescent="0.3">
      <c r="A137" s="76" t="s">
        <v>73</v>
      </c>
      <c r="C137" s="76" t="s">
        <v>15</v>
      </c>
      <c r="D137" s="76"/>
      <c r="E137" s="77" t="s">
        <v>23</v>
      </c>
      <c r="F137" s="77"/>
      <c r="G137" s="77"/>
      <c r="H137" s="69">
        <v>1</v>
      </c>
      <c r="I137" s="52"/>
      <c r="J137" s="52"/>
      <c r="K137" s="70"/>
      <c r="L137" s="71"/>
      <c r="M137" s="61"/>
      <c r="N137" s="72"/>
      <c r="O137" s="287"/>
      <c r="P137" s="288"/>
      <c r="Q137" s="289"/>
      <c r="R137" s="277" t="s">
        <v>74</v>
      </c>
      <c r="S137" s="278"/>
      <c r="T137" s="278"/>
      <c r="U137" s="278"/>
      <c r="V137" s="278"/>
      <c r="W137" s="279"/>
      <c r="X137" s="241"/>
      <c r="Y137" s="241"/>
      <c r="Z137" s="241"/>
      <c r="AA137" s="64" t="e">
        <f t="shared" ref="AA137:BE138" si="38">AA141+AA158+AA162</f>
        <v>#VALUE!</v>
      </c>
      <c r="AB137" s="64" t="e">
        <f t="shared" si="38"/>
        <v>#VALUE!</v>
      </c>
      <c r="AC137" s="64" t="e">
        <f t="shared" si="38"/>
        <v>#VALUE!</v>
      </c>
      <c r="AD137" s="64" t="e">
        <f t="shared" si="38"/>
        <v>#VALUE!</v>
      </c>
      <c r="AE137" s="64" t="e">
        <f t="shared" si="38"/>
        <v>#VALUE!</v>
      </c>
      <c r="AF137" s="64" t="e">
        <f t="shared" si="38"/>
        <v>#VALUE!</v>
      </c>
      <c r="AG137" s="64" t="e">
        <f t="shared" si="38"/>
        <v>#VALUE!</v>
      </c>
      <c r="AH137" s="64" t="e">
        <f t="shared" si="38"/>
        <v>#VALUE!</v>
      </c>
      <c r="AI137" s="64" t="e">
        <f t="shared" si="38"/>
        <v>#VALUE!</v>
      </c>
      <c r="AJ137" s="64" t="e">
        <f t="shared" si="38"/>
        <v>#VALUE!</v>
      </c>
      <c r="AK137" s="64" t="e">
        <f t="shared" si="38"/>
        <v>#VALUE!</v>
      </c>
      <c r="AL137" s="64" t="e">
        <f t="shared" si="38"/>
        <v>#VALUE!</v>
      </c>
      <c r="AM137" s="64" t="e">
        <f t="shared" si="38"/>
        <v>#VALUE!</v>
      </c>
      <c r="AN137" s="64" t="e">
        <f t="shared" si="38"/>
        <v>#VALUE!</v>
      </c>
      <c r="AO137" s="64" t="e">
        <f t="shared" si="38"/>
        <v>#VALUE!</v>
      </c>
      <c r="AP137" s="64" t="e">
        <f t="shared" si="38"/>
        <v>#VALUE!</v>
      </c>
      <c r="AQ137" s="64" t="e">
        <f t="shared" si="38"/>
        <v>#VALUE!</v>
      </c>
      <c r="AR137" s="64" t="e">
        <f t="shared" si="38"/>
        <v>#VALUE!</v>
      </c>
      <c r="AS137" s="64" t="e">
        <f t="shared" si="38"/>
        <v>#VALUE!</v>
      </c>
      <c r="AT137" s="64" t="e">
        <f t="shared" si="38"/>
        <v>#VALUE!</v>
      </c>
      <c r="AU137" s="64" t="e">
        <f t="shared" si="38"/>
        <v>#VALUE!</v>
      </c>
      <c r="AV137" s="64" t="e">
        <f t="shared" si="38"/>
        <v>#VALUE!</v>
      </c>
      <c r="AW137" s="64" t="e">
        <f t="shared" si="38"/>
        <v>#VALUE!</v>
      </c>
      <c r="AX137" s="64" t="e">
        <f t="shared" si="38"/>
        <v>#VALUE!</v>
      </c>
      <c r="AY137" s="64" t="e">
        <f t="shared" si="38"/>
        <v>#VALUE!</v>
      </c>
      <c r="AZ137" s="64" t="e">
        <f t="shared" si="38"/>
        <v>#VALUE!</v>
      </c>
      <c r="BA137" s="64" t="e">
        <f t="shared" si="38"/>
        <v>#VALUE!</v>
      </c>
      <c r="BB137" s="64" t="e">
        <f t="shared" si="38"/>
        <v>#VALUE!</v>
      </c>
      <c r="BC137" s="64" t="e">
        <f t="shared" si="38"/>
        <v>#VALUE!</v>
      </c>
      <c r="BD137" s="64" t="e">
        <f t="shared" si="38"/>
        <v>#VALUE!</v>
      </c>
      <c r="BE137" s="64" t="e">
        <f t="shared" si="38"/>
        <v>#VALUE!</v>
      </c>
      <c r="BF137" s="45" t="e">
        <f t="shared" si="36"/>
        <v>#VALUE!</v>
      </c>
      <c r="BH137" s="55"/>
      <c r="BS137" s="11"/>
    </row>
    <row r="138" spans="1:71" x14ac:dyDescent="0.3">
      <c r="A138" s="76" t="s">
        <v>75</v>
      </c>
      <c r="C138" s="76" t="s">
        <v>15</v>
      </c>
      <c r="D138" s="76"/>
      <c r="E138" s="77" t="s">
        <v>32</v>
      </c>
      <c r="F138" s="77"/>
      <c r="G138" s="77"/>
      <c r="H138" s="69">
        <v>1</v>
      </c>
      <c r="I138" s="52"/>
      <c r="J138" s="52"/>
      <c r="K138" s="70"/>
      <c r="L138" s="71"/>
      <c r="M138" s="61"/>
      <c r="N138" s="72"/>
      <c r="O138" s="287"/>
      <c r="P138" s="288"/>
      <c r="Q138" s="289"/>
      <c r="R138" s="277" t="s">
        <v>76</v>
      </c>
      <c r="S138" s="278"/>
      <c r="T138" s="278"/>
      <c r="U138" s="278"/>
      <c r="V138" s="278"/>
      <c r="W138" s="279"/>
      <c r="X138" s="241"/>
      <c r="Y138" s="241"/>
      <c r="Z138" s="241"/>
      <c r="AA138" s="64" t="e">
        <f t="shared" si="38"/>
        <v>#VALUE!</v>
      </c>
      <c r="AB138" s="64" t="e">
        <f t="shared" si="38"/>
        <v>#VALUE!</v>
      </c>
      <c r="AC138" s="64" t="e">
        <f t="shared" si="38"/>
        <v>#VALUE!</v>
      </c>
      <c r="AD138" s="64" t="e">
        <f t="shared" si="38"/>
        <v>#VALUE!</v>
      </c>
      <c r="AE138" s="64" t="e">
        <f t="shared" si="38"/>
        <v>#VALUE!</v>
      </c>
      <c r="AF138" s="64" t="e">
        <f t="shared" si="38"/>
        <v>#VALUE!</v>
      </c>
      <c r="AG138" s="64" t="e">
        <f t="shared" si="38"/>
        <v>#VALUE!</v>
      </c>
      <c r="AH138" s="64" t="e">
        <f t="shared" si="38"/>
        <v>#VALUE!</v>
      </c>
      <c r="AI138" s="64" t="e">
        <f t="shared" si="38"/>
        <v>#VALUE!</v>
      </c>
      <c r="AJ138" s="64" t="e">
        <f t="shared" si="38"/>
        <v>#VALUE!</v>
      </c>
      <c r="AK138" s="64" t="e">
        <f t="shared" si="38"/>
        <v>#VALUE!</v>
      </c>
      <c r="AL138" s="64" t="e">
        <f t="shared" si="38"/>
        <v>#VALUE!</v>
      </c>
      <c r="AM138" s="64" t="e">
        <f t="shared" si="38"/>
        <v>#VALUE!</v>
      </c>
      <c r="AN138" s="64" t="e">
        <f t="shared" si="38"/>
        <v>#VALUE!</v>
      </c>
      <c r="AO138" s="64" t="e">
        <f t="shared" si="38"/>
        <v>#VALUE!</v>
      </c>
      <c r="AP138" s="64" t="e">
        <f t="shared" si="38"/>
        <v>#VALUE!</v>
      </c>
      <c r="AQ138" s="64" t="e">
        <f t="shared" si="38"/>
        <v>#VALUE!</v>
      </c>
      <c r="AR138" s="64" t="e">
        <f t="shared" si="38"/>
        <v>#VALUE!</v>
      </c>
      <c r="AS138" s="64" t="e">
        <f t="shared" si="38"/>
        <v>#VALUE!</v>
      </c>
      <c r="AT138" s="64" t="e">
        <f t="shared" si="38"/>
        <v>#VALUE!</v>
      </c>
      <c r="AU138" s="64" t="e">
        <f t="shared" si="38"/>
        <v>#VALUE!</v>
      </c>
      <c r="AV138" s="64" t="e">
        <f t="shared" si="38"/>
        <v>#VALUE!</v>
      </c>
      <c r="AW138" s="64" t="e">
        <f t="shared" si="38"/>
        <v>#VALUE!</v>
      </c>
      <c r="AX138" s="64" t="e">
        <f t="shared" si="38"/>
        <v>#VALUE!</v>
      </c>
      <c r="AY138" s="64" t="e">
        <f t="shared" si="38"/>
        <v>#VALUE!</v>
      </c>
      <c r="AZ138" s="64" t="e">
        <f t="shared" si="38"/>
        <v>#VALUE!</v>
      </c>
      <c r="BA138" s="64" t="e">
        <f t="shared" si="38"/>
        <v>#VALUE!</v>
      </c>
      <c r="BB138" s="64" t="e">
        <f t="shared" si="38"/>
        <v>#VALUE!</v>
      </c>
      <c r="BC138" s="64" t="e">
        <f t="shared" si="38"/>
        <v>#VALUE!</v>
      </c>
      <c r="BD138" s="64" t="e">
        <f t="shared" si="38"/>
        <v>#VALUE!</v>
      </c>
      <c r="BE138" s="64" t="e">
        <f t="shared" si="38"/>
        <v>#VALUE!</v>
      </c>
      <c r="BF138" s="45" t="e">
        <f t="shared" si="36"/>
        <v>#VALUE!</v>
      </c>
      <c r="BH138" s="55"/>
    </row>
    <row r="139" spans="1:71" x14ac:dyDescent="0.3">
      <c r="A139" s="76" t="s">
        <v>77</v>
      </c>
      <c r="C139" s="76" t="s">
        <v>15</v>
      </c>
      <c r="D139" s="76"/>
      <c r="E139" s="77" t="s">
        <v>78</v>
      </c>
      <c r="F139" s="77"/>
      <c r="G139" s="77"/>
      <c r="H139" s="69">
        <v>1</v>
      </c>
      <c r="I139" s="52"/>
      <c r="J139" s="52"/>
      <c r="K139" s="70"/>
      <c r="L139" s="71"/>
      <c r="M139" s="61"/>
      <c r="N139" s="72"/>
      <c r="O139" s="287"/>
      <c r="P139" s="288"/>
      <c r="Q139" s="289"/>
      <c r="R139" s="277" t="s">
        <v>79</v>
      </c>
      <c r="S139" s="278"/>
      <c r="T139" s="278"/>
      <c r="U139" s="278"/>
      <c r="V139" s="278"/>
      <c r="W139" s="279"/>
      <c r="X139" s="241"/>
      <c r="Y139" s="241"/>
      <c r="Z139" s="241"/>
      <c r="AA139" s="64">
        <f t="shared" ref="AA139:BD139" si="39">COUNTIF(AA16:AA125,"P")+COUNTIF(AA16:AA125,"RP")+COUNTIF(AA16:AA125,"T-RP")+COUNTIF(AA16:AA125,"T")+COUNTIF(AA16:AA125,"MU")+COUNTIF(AA16:AA125,"T-MU")+COUNTIF(AA16:AA125,"EL")+COUNTIF(AA16:AA125,"T-EL")+COUNTIF(AA16:AA125,"EL-MU")+COUNTIF(AA16:AA125,"TR")+COUNTIF(AA16:AA125,"TR-MU")+COUNTIF(AA16:AA125,"TR-EL")+COUNTIF(AA16:AA125,"TR-T")+(COUNTIF(AA16:AA125,"P/2")/2)</f>
        <v>68.5</v>
      </c>
      <c r="AB139" s="64">
        <f t="shared" si="39"/>
        <v>78</v>
      </c>
      <c r="AC139" s="64">
        <f t="shared" si="39"/>
        <v>75</v>
      </c>
      <c r="AD139" s="64">
        <f t="shared" si="39"/>
        <v>70</v>
      </c>
      <c r="AE139" s="64">
        <f t="shared" si="39"/>
        <v>69.5</v>
      </c>
      <c r="AF139" s="64">
        <f t="shared" si="39"/>
        <v>9</v>
      </c>
      <c r="AG139" s="64">
        <f t="shared" si="39"/>
        <v>4</v>
      </c>
      <c r="AH139" s="64">
        <f t="shared" si="39"/>
        <v>67</v>
      </c>
      <c r="AI139" s="64">
        <f t="shared" si="39"/>
        <v>75</v>
      </c>
      <c r="AJ139" s="64">
        <f t="shared" si="39"/>
        <v>72.5</v>
      </c>
      <c r="AK139" s="64">
        <f t="shared" si="39"/>
        <v>56.5</v>
      </c>
      <c r="AL139" s="64">
        <f t="shared" si="39"/>
        <v>64.5</v>
      </c>
      <c r="AM139" s="64">
        <f t="shared" si="39"/>
        <v>6</v>
      </c>
      <c r="AN139" s="64">
        <f t="shared" si="39"/>
        <v>3</v>
      </c>
      <c r="AO139" s="64">
        <f t="shared" si="39"/>
        <v>71.5</v>
      </c>
      <c r="AP139" s="64">
        <f t="shared" si="39"/>
        <v>70.5</v>
      </c>
      <c r="AQ139" s="64">
        <f t="shared" si="39"/>
        <v>70</v>
      </c>
      <c r="AR139" s="64">
        <f t="shared" si="39"/>
        <v>75.5</v>
      </c>
      <c r="AS139" s="64">
        <f t="shared" si="39"/>
        <v>71.5</v>
      </c>
      <c r="AT139" s="64">
        <f t="shared" si="39"/>
        <v>5</v>
      </c>
      <c r="AU139" s="64">
        <f t="shared" si="39"/>
        <v>3</v>
      </c>
      <c r="AV139" s="64">
        <f t="shared" si="39"/>
        <v>72.5</v>
      </c>
      <c r="AW139" s="64">
        <f t="shared" si="39"/>
        <v>80</v>
      </c>
      <c r="AX139" s="64">
        <f t="shared" si="39"/>
        <v>75</v>
      </c>
      <c r="AY139" s="64">
        <f t="shared" si="39"/>
        <v>66.5</v>
      </c>
      <c r="AZ139" s="64">
        <f t="shared" si="39"/>
        <v>51</v>
      </c>
      <c r="BA139" s="64">
        <f t="shared" si="39"/>
        <v>17.5</v>
      </c>
      <c r="BB139" s="64">
        <f t="shared" si="39"/>
        <v>4</v>
      </c>
      <c r="BC139" s="64">
        <f t="shared" si="39"/>
        <v>69.5</v>
      </c>
      <c r="BD139" s="64">
        <f t="shared" si="39"/>
        <v>78</v>
      </c>
      <c r="BE139" s="64">
        <f>COUNTIF(BE16:BE40,"P")+COUNTIF(BE16:BE40,"RP")+COUNTIF(BE16:BE40,"T-RP")+COUNTIF(BE16:BE40,"T")+COUNTIF(BE16:BE40,"MU")+COUNTIF(BE16:BE40,"T-MU")+COUNTIF(BE16:BE40,"EL")+COUNTIF(BE16:BE40,"T-EL")+COUNTIF(BE16:BE40,"EL-MU")+COUNTIF(BE16:BE40,"TR")+COUNTIF(BE16:BE40,"TR-MU")+COUNTIF(BE16:BE40,"TR-EL")+COUNTIF(BE16:BE40,"TR-T")+(COUNTIF(BE16:BE40,"P/2")/2)</f>
        <v>0</v>
      </c>
      <c r="BF139" s="45">
        <f t="shared" si="36"/>
        <v>1599.5</v>
      </c>
      <c r="BG139" s="78">
        <f>BF139-O128</f>
        <v>-567</v>
      </c>
      <c r="BH139" s="55"/>
    </row>
    <row r="140" spans="1:71" x14ac:dyDescent="0.3">
      <c r="A140" s="76" t="s">
        <v>80</v>
      </c>
      <c r="C140" s="76" t="s">
        <v>15</v>
      </c>
      <c r="D140" s="76"/>
      <c r="E140" s="77" t="s">
        <v>24</v>
      </c>
      <c r="F140" s="77"/>
      <c r="G140" s="77"/>
      <c r="H140" s="69">
        <v>1</v>
      </c>
      <c r="I140" s="52"/>
      <c r="J140" s="52"/>
      <c r="K140" s="70"/>
      <c r="L140" s="71"/>
      <c r="M140" s="61"/>
      <c r="N140" s="72"/>
      <c r="O140" s="287"/>
      <c r="P140" s="288"/>
      <c r="Q140" s="289"/>
      <c r="R140" s="277" t="s">
        <v>81</v>
      </c>
      <c r="S140" s="278"/>
      <c r="T140" s="278"/>
      <c r="U140" s="278"/>
      <c r="V140" s="278"/>
      <c r="W140" s="279"/>
      <c r="X140" s="241"/>
      <c r="Y140" s="241"/>
      <c r="Z140" s="241"/>
      <c r="AA140" s="74" t="e">
        <f>AA141+(AA142/2)</f>
        <v>#VALUE!</v>
      </c>
      <c r="AB140" s="74" t="e">
        <f t="shared" ref="AB140:BE140" si="40">AB141+(AB142/2)</f>
        <v>#VALUE!</v>
      </c>
      <c r="AC140" s="74" t="e">
        <f t="shared" si="40"/>
        <v>#VALUE!</v>
      </c>
      <c r="AD140" s="74" t="e">
        <f t="shared" si="40"/>
        <v>#VALUE!</v>
      </c>
      <c r="AE140" s="74" t="e">
        <f t="shared" si="40"/>
        <v>#VALUE!</v>
      </c>
      <c r="AF140" s="74" t="e">
        <f t="shared" si="40"/>
        <v>#VALUE!</v>
      </c>
      <c r="AG140" s="74" t="e">
        <f t="shared" si="40"/>
        <v>#VALUE!</v>
      </c>
      <c r="AH140" s="74" t="e">
        <f t="shared" si="40"/>
        <v>#VALUE!</v>
      </c>
      <c r="AI140" s="74" t="e">
        <f t="shared" si="40"/>
        <v>#VALUE!</v>
      </c>
      <c r="AJ140" s="74" t="e">
        <f t="shared" si="40"/>
        <v>#VALUE!</v>
      </c>
      <c r="AK140" s="74" t="e">
        <f t="shared" si="40"/>
        <v>#VALUE!</v>
      </c>
      <c r="AL140" s="74" t="e">
        <f t="shared" si="40"/>
        <v>#VALUE!</v>
      </c>
      <c r="AM140" s="74" t="e">
        <f t="shared" si="40"/>
        <v>#VALUE!</v>
      </c>
      <c r="AN140" s="74" t="e">
        <f t="shared" si="40"/>
        <v>#VALUE!</v>
      </c>
      <c r="AO140" s="74" t="e">
        <f t="shared" si="40"/>
        <v>#VALUE!</v>
      </c>
      <c r="AP140" s="74" t="e">
        <f t="shared" si="40"/>
        <v>#VALUE!</v>
      </c>
      <c r="AQ140" s="74" t="e">
        <f t="shared" si="40"/>
        <v>#VALUE!</v>
      </c>
      <c r="AR140" s="74" t="e">
        <f t="shared" si="40"/>
        <v>#VALUE!</v>
      </c>
      <c r="AS140" s="74" t="e">
        <f t="shared" si="40"/>
        <v>#VALUE!</v>
      </c>
      <c r="AT140" s="74" t="e">
        <f t="shared" si="40"/>
        <v>#VALUE!</v>
      </c>
      <c r="AU140" s="74" t="e">
        <f t="shared" si="40"/>
        <v>#VALUE!</v>
      </c>
      <c r="AV140" s="74" t="e">
        <f t="shared" si="40"/>
        <v>#VALUE!</v>
      </c>
      <c r="AW140" s="74" t="e">
        <f t="shared" si="40"/>
        <v>#VALUE!</v>
      </c>
      <c r="AX140" s="74" t="e">
        <f t="shared" si="40"/>
        <v>#VALUE!</v>
      </c>
      <c r="AY140" s="74" t="e">
        <f t="shared" si="40"/>
        <v>#VALUE!</v>
      </c>
      <c r="AZ140" s="74" t="e">
        <f t="shared" si="40"/>
        <v>#VALUE!</v>
      </c>
      <c r="BA140" s="74" t="e">
        <f t="shared" si="40"/>
        <v>#VALUE!</v>
      </c>
      <c r="BB140" s="74" t="e">
        <f t="shared" si="40"/>
        <v>#VALUE!</v>
      </c>
      <c r="BC140" s="74" t="e">
        <f t="shared" si="40"/>
        <v>#VALUE!</v>
      </c>
      <c r="BD140" s="74" t="e">
        <f t="shared" si="40"/>
        <v>#VALUE!</v>
      </c>
      <c r="BE140" s="74" t="e">
        <f t="shared" si="40"/>
        <v>#VALUE!</v>
      </c>
      <c r="BF140" s="75" t="e">
        <f t="shared" si="36"/>
        <v>#VALUE!</v>
      </c>
      <c r="BH140" s="55"/>
    </row>
    <row r="141" spans="1:71" x14ac:dyDescent="0.3">
      <c r="A141" s="76" t="s">
        <v>82</v>
      </c>
      <c r="C141" s="76" t="s">
        <v>15</v>
      </c>
      <c r="D141" s="76"/>
      <c r="E141" s="77" t="s">
        <v>83</v>
      </c>
      <c r="F141" s="77"/>
      <c r="G141" s="77"/>
      <c r="H141" s="69">
        <v>1</v>
      </c>
      <c r="I141" s="52"/>
      <c r="J141" s="52"/>
      <c r="K141" s="70"/>
      <c r="L141" s="71"/>
      <c r="M141" s="61"/>
      <c r="N141" s="72"/>
      <c r="O141" s="287"/>
      <c r="P141" s="288"/>
      <c r="Q141" s="289"/>
      <c r="R141" s="277" t="s">
        <v>15</v>
      </c>
      <c r="S141" s="278"/>
      <c r="T141" s="278"/>
      <c r="U141" s="278"/>
      <c r="V141" s="278"/>
      <c r="W141" s="279"/>
      <c r="X141" s="241"/>
      <c r="Y141" s="241"/>
      <c r="Z141" s="241"/>
      <c r="AA141" s="64" t="e">
        <f>COUNTIFS($L$16:$L$99,"FT",AA$16:AA$125,"P")+COUNTIFS($L$16:$L$99,"FT",AA$16:AA$125,"RP")+COUNTIFS($L$16:$L$99,"FT",AA$16:AA$125,"T-RP")+COUNTIFS($L$16:$L$99,"FT",AA$16:AA$125,"T")+COUNTIFS($L$16:$L$99,"FT",AA$16:AA$125,"MU")+COUNTIFS($L$16:$L$99,"FT",AA$16:AA$125,"T-MU")+COUNTIFS($L$16:$L$99,"FT",AA$16:AA$125,"EL")+COUNTIFS($L$16:$L$99,"FT",AA$16:AA$125,"T-EL")+COUNTIFS($L$16:$L$99,"FT",AA$16:AA$125,"EL-MU")+COUNTIFS($L$16:$L$99,"FT",AA$16:AA$125,"TR")+COUNTIFS($L$16:$L$99,"FT",AA$16:AA$125,"TR-MU")+COUNTIFS($L$16:$L$99,"FT",AA$16:AA$125,"TR-EL")+COUNTIFS($L$16:$L$99,"FT",AA$16:AA$125,"TR-T")</f>
        <v>#VALUE!</v>
      </c>
      <c r="AB141" s="64" t="e">
        <f t="shared" ref="AB141:BD141" si="41">COUNTIFS($L$16:$L$99,"FT",AB$16:AB$125,"P")+COUNTIFS($L$16:$L$99,"FT",AB$16:AB$125,"RP")+COUNTIFS($L$16:$L$99,"FT",AB$16:AB$125,"T-RP")+COUNTIFS($L$16:$L$99,"FT",AB$16:AB$125,"T")+COUNTIFS($L$16:$L$99,"FT",AB$16:AB$125,"MU")+COUNTIFS($L$16:$L$99,"FT",AB$16:AB$125,"T-MU")+COUNTIFS($L$16:$L$99,"FT",AB$16:AB$125,"EL")+COUNTIFS($L$16:$L$99,"FT",AB$16:AB$125,"T-EL")+COUNTIFS($L$16:$L$99,"FT",AB$16:AB$125,"EL-MU")+COUNTIFS($L$16:$L$99,"FT",AB$16:AB$125,"TR")+COUNTIFS($L$16:$L$99,"FT",AB$16:AB$125,"TR-MU")+COUNTIFS($L$16:$L$99,"FT",AB$16:AB$125,"TR-EL")+COUNTIFS($L$16:$L$99,"FT",AB$16:AB$125,"TR-T")</f>
        <v>#VALUE!</v>
      </c>
      <c r="AC141" s="64" t="e">
        <f t="shared" si="41"/>
        <v>#VALUE!</v>
      </c>
      <c r="AD141" s="64" t="e">
        <f t="shared" si="41"/>
        <v>#VALUE!</v>
      </c>
      <c r="AE141" s="64" t="e">
        <f t="shared" si="41"/>
        <v>#VALUE!</v>
      </c>
      <c r="AF141" s="64" t="e">
        <f t="shared" si="41"/>
        <v>#VALUE!</v>
      </c>
      <c r="AG141" s="64" t="e">
        <f t="shared" si="41"/>
        <v>#VALUE!</v>
      </c>
      <c r="AH141" s="64" t="e">
        <f t="shared" si="41"/>
        <v>#VALUE!</v>
      </c>
      <c r="AI141" s="64" t="e">
        <f t="shared" si="41"/>
        <v>#VALUE!</v>
      </c>
      <c r="AJ141" s="64" t="e">
        <f t="shared" si="41"/>
        <v>#VALUE!</v>
      </c>
      <c r="AK141" s="64" t="e">
        <f t="shared" si="41"/>
        <v>#VALUE!</v>
      </c>
      <c r="AL141" s="64" t="e">
        <f t="shared" si="41"/>
        <v>#VALUE!</v>
      </c>
      <c r="AM141" s="64" t="e">
        <f t="shared" si="41"/>
        <v>#VALUE!</v>
      </c>
      <c r="AN141" s="64" t="e">
        <f t="shared" si="41"/>
        <v>#VALUE!</v>
      </c>
      <c r="AO141" s="64" t="e">
        <f t="shared" si="41"/>
        <v>#VALUE!</v>
      </c>
      <c r="AP141" s="64" t="e">
        <f t="shared" si="41"/>
        <v>#VALUE!</v>
      </c>
      <c r="AQ141" s="64" t="e">
        <f t="shared" si="41"/>
        <v>#VALUE!</v>
      </c>
      <c r="AR141" s="64" t="e">
        <f t="shared" si="41"/>
        <v>#VALUE!</v>
      </c>
      <c r="AS141" s="64" t="e">
        <f t="shared" si="41"/>
        <v>#VALUE!</v>
      </c>
      <c r="AT141" s="64" t="e">
        <f t="shared" si="41"/>
        <v>#VALUE!</v>
      </c>
      <c r="AU141" s="64" t="e">
        <f t="shared" si="41"/>
        <v>#VALUE!</v>
      </c>
      <c r="AV141" s="64" t="e">
        <f t="shared" si="41"/>
        <v>#VALUE!</v>
      </c>
      <c r="AW141" s="64" t="e">
        <f t="shared" si="41"/>
        <v>#VALUE!</v>
      </c>
      <c r="AX141" s="64" t="e">
        <f t="shared" si="41"/>
        <v>#VALUE!</v>
      </c>
      <c r="AY141" s="64" t="e">
        <f t="shared" si="41"/>
        <v>#VALUE!</v>
      </c>
      <c r="AZ141" s="64" t="e">
        <f t="shared" si="41"/>
        <v>#VALUE!</v>
      </c>
      <c r="BA141" s="64" t="e">
        <f t="shared" si="41"/>
        <v>#VALUE!</v>
      </c>
      <c r="BB141" s="64" t="e">
        <f t="shared" si="41"/>
        <v>#VALUE!</v>
      </c>
      <c r="BC141" s="64" t="e">
        <f t="shared" si="41"/>
        <v>#VALUE!</v>
      </c>
      <c r="BD141" s="64" t="e">
        <f t="shared" si="41"/>
        <v>#VALUE!</v>
      </c>
      <c r="BE141" s="64" t="e">
        <f>COUNTIFS($L$16:$L$21,"FT",BE$16:BE$40,"P")+COUNTIFS($L$16:$L$21,"FT",BE$16:BE$40,"RP")+COUNTIFS($L$16:$L$21,"FT",BE$16:BE$40,"T-RP")+COUNTIFS($L$16:$L$21,"FT",BE$16:BE$40,"T")+COUNTIFS($L$16:$L$21,"FT",BE$16:BE$40,"MU")+COUNTIFS($L$16:$L$21,"FT",BE$16:BE$40,"T-MU")+COUNTIFS($L$16:$L$21,"FT",BE$16:BE$40,"EL")+COUNTIFS($L$16:$L$21,"FT",BE$16:BE$40,"T-EL")+COUNTIFS($L$16:$L$21,"FT",BE$16:BE$40,"EL-MU")+COUNTIFS($L$16:$L$21,"FT",BE$16:BE$40,"TR")+COUNTIFS($L$16:$L$21,"FT",BE$16:BE$40,"TR-MU")+COUNTIFS($L$16:$L$21,"FT",BE$16:BE$40,"TR-EL")+COUNTIFS($L$16:$L$21,"FT",BE$16:BE$40,"TR-T")</f>
        <v>#VALUE!</v>
      </c>
      <c r="BF141" s="45" t="e">
        <f t="shared" si="36"/>
        <v>#VALUE!</v>
      </c>
      <c r="BH141" s="55"/>
    </row>
    <row r="142" spans="1:71" x14ac:dyDescent="0.3">
      <c r="A142" s="76" t="s">
        <v>20</v>
      </c>
      <c r="C142" s="76" t="s">
        <v>15</v>
      </c>
      <c r="D142" s="76"/>
      <c r="E142" s="77" t="s">
        <v>33</v>
      </c>
      <c r="F142" s="77"/>
      <c r="G142" s="77"/>
      <c r="H142" s="69">
        <v>1</v>
      </c>
      <c r="I142" s="52"/>
      <c r="J142" s="52"/>
      <c r="K142" s="70"/>
      <c r="L142" s="71"/>
      <c r="M142" s="61"/>
      <c r="N142" s="72"/>
      <c r="O142" s="287"/>
      <c r="P142" s="288"/>
      <c r="Q142" s="289"/>
      <c r="R142" s="279" t="s">
        <v>84</v>
      </c>
      <c r="S142" s="280"/>
      <c r="T142" s="280"/>
      <c r="U142" s="280"/>
      <c r="V142" s="280"/>
      <c r="W142" s="280"/>
      <c r="X142" s="242"/>
      <c r="Y142" s="242"/>
      <c r="Z142" s="242"/>
      <c r="AA142" s="64" t="e">
        <f>COUNTIFS($L$16:$L$99,"HT",AA$16:AA$125,"P")+COUNTIFS($L$16:$L$99,"HT",AA$16:AA$125,"RP")+COUNTIFS($L$16:$L$99,"HT",AA$16:AA$125,"T-RP")+COUNTIFS($L$16:$L$99,"HT",AA$16:AA$125,"T")+COUNTIFS($L$16:$L$99,"HT",AA$16:AA$125,"MU")+COUNTIFS($L$16:$L$99,"HT",AA$16:AA$125,"T-MU")+COUNTIFS($L$16:$L$99,"HT",AA$16:AA$125,"EL")+COUNTIFS($L$16:$L$99,"HT",AA$16:AA$125,"T-EL")+COUNTIFS($L$16:$L$99,"HT",AA$16:AA$125,"EL-MU")+COUNTIFS($L$16:$L$99,"HT",AA$16:AA$125,"TR")+COUNTIFS($L$16:$L$99,"HT",AA$16:AA$125,"TR-MU")+COUNTIFS($L$16:$L$99,"HT",AA$16:AA$125,"TR-EL")+COUNTIFS($L$16:$L$99,"HT",AA$16:AA$125,"TR-T")</f>
        <v>#VALUE!</v>
      </c>
      <c r="AB142" s="64" t="e">
        <f t="shared" ref="AB142:BD142" si="42">COUNTIFS($L$16:$L$99,"HT",AB$16:AB$125,"P")+COUNTIFS($L$16:$L$99,"HT",AB$16:AB$125,"RP")+COUNTIFS($L$16:$L$99,"HT",AB$16:AB$125,"T-RP")+COUNTIFS($L$16:$L$99,"HT",AB$16:AB$125,"T")+COUNTIFS($L$16:$L$99,"HT",AB$16:AB$125,"MU")+COUNTIFS($L$16:$L$99,"HT",AB$16:AB$125,"T-MU")+COUNTIFS($L$16:$L$99,"HT",AB$16:AB$125,"EL")+COUNTIFS($L$16:$L$99,"HT",AB$16:AB$125,"T-EL")+COUNTIFS($L$16:$L$99,"HT",AB$16:AB$125,"EL-MU")+COUNTIFS($L$16:$L$99,"HT",AB$16:AB$125,"TR")+COUNTIFS($L$16:$L$99,"HT",AB$16:AB$125,"TR-MU")+COUNTIFS($L$16:$L$99,"HT",AB$16:AB$125,"TR-EL")+COUNTIFS($L$16:$L$99,"HT",AB$16:AB$125,"TR-T")</f>
        <v>#VALUE!</v>
      </c>
      <c r="AC142" s="64" t="e">
        <f t="shared" si="42"/>
        <v>#VALUE!</v>
      </c>
      <c r="AD142" s="64" t="e">
        <f t="shared" si="42"/>
        <v>#VALUE!</v>
      </c>
      <c r="AE142" s="64" t="e">
        <f t="shared" si="42"/>
        <v>#VALUE!</v>
      </c>
      <c r="AF142" s="64" t="e">
        <f t="shared" si="42"/>
        <v>#VALUE!</v>
      </c>
      <c r="AG142" s="64" t="e">
        <f t="shared" si="42"/>
        <v>#VALUE!</v>
      </c>
      <c r="AH142" s="64" t="e">
        <f t="shared" si="42"/>
        <v>#VALUE!</v>
      </c>
      <c r="AI142" s="64" t="e">
        <f t="shared" si="42"/>
        <v>#VALUE!</v>
      </c>
      <c r="AJ142" s="64" t="e">
        <f t="shared" si="42"/>
        <v>#VALUE!</v>
      </c>
      <c r="AK142" s="64" t="e">
        <f t="shared" si="42"/>
        <v>#VALUE!</v>
      </c>
      <c r="AL142" s="64" t="e">
        <f t="shared" si="42"/>
        <v>#VALUE!</v>
      </c>
      <c r="AM142" s="64" t="e">
        <f t="shared" si="42"/>
        <v>#VALUE!</v>
      </c>
      <c r="AN142" s="64" t="e">
        <f t="shared" si="42"/>
        <v>#VALUE!</v>
      </c>
      <c r="AO142" s="64" t="e">
        <f t="shared" si="42"/>
        <v>#VALUE!</v>
      </c>
      <c r="AP142" s="64" t="e">
        <f t="shared" si="42"/>
        <v>#VALUE!</v>
      </c>
      <c r="AQ142" s="64" t="e">
        <f t="shared" si="42"/>
        <v>#VALUE!</v>
      </c>
      <c r="AR142" s="64" t="e">
        <f t="shared" si="42"/>
        <v>#VALUE!</v>
      </c>
      <c r="AS142" s="64" t="e">
        <f t="shared" si="42"/>
        <v>#VALUE!</v>
      </c>
      <c r="AT142" s="64" t="e">
        <f t="shared" si="42"/>
        <v>#VALUE!</v>
      </c>
      <c r="AU142" s="64" t="e">
        <f t="shared" si="42"/>
        <v>#VALUE!</v>
      </c>
      <c r="AV142" s="64" t="e">
        <f t="shared" si="42"/>
        <v>#VALUE!</v>
      </c>
      <c r="AW142" s="64" t="e">
        <f t="shared" si="42"/>
        <v>#VALUE!</v>
      </c>
      <c r="AX142" s="64" t="e">
        <f t="shared" si="42"/>
        <v>#VALUE!</v>
      </c>
      <c r="AY142" s="64" t="e">
        <f t="shared" si="42"/>
        <v>#VALUE!</v>
      </c>
      <c r="AZ142" s="64" t="e">
        <f t="shared" si="42"/>
        <v>#VALUE!</v>
      </c>
      <c r="BA142" s="64" t="e">
        <f t="shared" si="42"/>
        <v>#VALUE!</v>
      </c>
      <c r="BB142" s="64" t="e">
        <f t="shared" si="42"/>
        <v>#VALUE!</v>
      </c>
      <c r="BC142" s="64" t="e">
        <f t="shared" si="42"/>
        <v>#VALUE!</v>
      </c>
      <c r="BD142" s="64" t="e">
        <f t="shared" si="42"/>
        <v>#VALUE!</v>
      </c>
      <c r="BE142" s="64" t="e">
        <f>COUNTIFS($L$16:$L$21,"HT",BE$16:BE$40,"P")+COUNTIFS($L$16:$L$21,"HT",BE$16:BE$40,"RP")+COUNTIFS($L$16:$L$21,"HT",BE$16:BE$40,"T-RP")+COUNTIFS($L$16:$L$21,"HT",BE$16:BE$40,"T")+COUNTIFS($L$16:$L$21,"HT",BE$16:BE$40,"MU")+COUNTIFS($L$16:$L$21,"HT",BE$16:BE$40,"T-MU")+COUNTIFS($L$16:$L$21,"HT",BE$16:BE$40,"EL")+COUNTIFS($L$16:$L$21,"HT",BE$16:BE$40,"T-EL")+COUNTIFS($L$16:$L$21,"HT",BE$16:BE$40,"EL-MU")+COUNTIFS($L$16:$L$21,"HT",BE$16:BE$40,"TR")+COUNTIFS($L$16:$L$21,"HT",BE$16:BE$40,"TR-MU")+COUNTIFS($L$16:$L$21,"HT",BE$16:BE$40,"TR-EL")+COUNTIFS($L$16:$L$21,"HT",BE$16:BE$40,"TR-T")</f>
        <v>#VALUE!</v>
      </c>
      <c r="BF142" s="45" t="e">
        <f t="shared" si="36"/>
        <v>#VALUE!</v>
      </c>
      <c r="BH142" s="55"/>
    </row>
    <row r="143" spans="1:71" x14ac:dyDescent="0.3">
      <c r="A143" s="76" t="s">
        <v>85</v>
      </c>
      <c r="C143" s="76" t="s">
        <v>15</v>
      </c>
      <c r="D143" s="76"/>
      <c r="E143" s="77" t="s">
        <v>86</v>
      </c>
      <c r="F143" s="77"/>
      <c r="G143" s="77"/>
      <c r="H143" s="69">
        <v>1</v>
      </c>
      <c r="I143" s="52"/>
      <c r="J143" s="52"/>
      <c r="K143" s="70"/>
      <c r="L143" s="71"/>
      <c r="M143" s="61"/>
      <c r="N143" s="72"/>
      <c r="O143" s="287"/>
      <c r="P143" s="288"/>
      <c r="Q143" s="289"/>
      <c r="R143" s="279" t="s">
        <v>87</v>
      </c>
      <c r="S143" s="280"/>
      <c r="T143" s="280"/>
      <c r="U143" s="280"/>
      <c r="V143" s="280"/>
      <c r="W143" s="280"/>
      <c r="X143" s="242"/>
      <c r="Y143" s="242"/>
      <c r="Z143" s="242"/>
      <c r="AA143" s="64">
        <f t="shared" ref="AA143:BD143" si="43">COUNTIF(AA16:AA125,"OFF")+COUNTIF(AA16:AA125,"TR-OFF")</f>
        <v>0</v>
      </c>
      <c r="AB143" s="64">
        <f t="shared" si="43"/>
        <v>0</v>
      </c>
      <c r="AC143" s="64">
        <f t="shared" si="43"/>
        <v>0</v>
      </c>
      <c r="AD143" s="64">
        <f t="shared" si="43"/>
        <v>2</v>
      </c>
      <c r="AE143" s="64">
        <f t="shared" si="43"/>
        <v>1</v>
      </c>
      <c r="AF143" s="64">
        <f t="shared" si="43"/>
        <v>82</v>
      </c>
      <c r="AG143" s="64">
        <f t="shared" si="43"/>
        <v>87</v>
      </c>
      <c r="AH143" s="64">
        <f t="shared" si="43"/>
        <v>0</v>
      </c>
      <c r="AI143" s="64">
        <f t="shared" si="43"/>
        <v>0</v>
      </c>
      <c r="AJ143" s="64">
        <f t="shared" si="43"/>
        <v>0</v>
      </c>
      <c r="AK143" s="64">
        <f t="shared" si="43"/>
        <v>2</v>
      </c>
      <c r="AL143" s="64">
        <f t="shared" si="43"/>
        <v>1</v>
      </c>
      <c r="AM143" s="64">
        <f t="shared" si="43"/>
        <v>84</v>
      </c>
      <c r="AN143" s="64">
        <f t="shared" si="43"/>
        <v>87</v>
      </c>
      <c r="AO143" s="64">
        <f t="shared" si="43"/>
        <v>0</v>
      </c>
      <c r="AP143" s="64">
        <f t="shared" si="43"/>
        <v>0</v>
      </c>
      <c r="AQ143" s="64">
        <f t="shared" si="43"/>
        <v>0</v>
      </c>
      <c r="AR143" s="64">
        <f t="shared" si="43"/>
        <v>2</v>
      </c>
      <c r="AS143" s="64">
        <f t="shared" si="43"/>
        <v>1</v>
      </c>
      <c r="AT143" s="64">
        <f t="shared" si="43"/>
        <v>91</v>
      </c>
      <c r="AU143" s="64">
        <f t="shared" si="43"/>
        <v>93</v>
      </c>
      <c r="AV143" s="64">
        <f t="shared" si="43"/>
        <v>0</v>
      </c>
      <c r="AW143" s="64">
        <f t="shared" si="43"/>
        <v>0</v>
      </c>
      <c r="AX143" s="64">
        <f t="shared" si="43"/>
        <v>0</v>
      </c>
      <c r="AY143" s="64">
        <f t="shared" si="43"/>
        <v>2</v>
      </c>
      <c r="AZ143" s="64">
        <f t="shared" si="43"/>
        <v>18</v>
      </c>
      <c r="BA143" s="64">
        <f t="shared" si="43"/>
        <v>66</v>
      </c>
      <c r="BB143" s="64">
        <f t="shared" si="43"/>
        <v>89</v>
      </c>
      <c r="BC143" s="64">
        <f t="shared" si="43"/>
        <v>0</v>
      </c>
      <c r="BD143" s="64">
        <f t="shared" si="43"/>
        <v>0</v>
      </c>
      <c r="BE143" s="64">
        <f>COUNTIF(BE16:BE40,"OFF")+COUNTIF(BE16:BE40,"TR-OFF")</f>
        <v>0</v>
      </c>
      <c r="BF143" s="45">
        <f t="shared" si="36"/>
        <v>708</v>
      </c>
      <c r="BG143" s="78">
        <f>BF143-Q128</f>
        <v>-108</v>
      </c>
      <c r="BH143" s="55"/>
    </row>
    <row r="144" spans="1:71" x14ac:dyDescent="0.3">
      <c r="A144" s="76" t="s">
        <v>88</v>
      </c>
      <c r="C144" s="76" t="s">
        <v>15</v>
      </c>
      <c r="D144" s="76"/>
      <c r="E144" s="77" t="s">
        <v>89</v>
      </c>
      <c r="F144" s="77"/>
      <c r="G144" s="77"/>
      <c r="H144" s="69">
        <v>1</v>
      </c>
      <c r="I144" s="52"/>
      <c r="J144" s="52"/>
      <c r="K144" s="70"/>
      <c r="L144" s="71"/>
      <c r="M144" s="61"/>
      <c r="N144" s="72"/>
      <c r="O144" s="287"/>
      <c r="P144" s="288"/>
      <c r="Q144" s="289"/>
      <c r="R144" s="279" t="s">
        <v>90</v>
      </c>
      <c r="S144" s="280"/>
      <c r="T144" s="280"/>
      <c r="U144" s="280"/>
      <c r="V144" s="280"/>
      <c r="W144" s="280"/>
      <c r="X144" s="242"/>
      <c r="Y144" s="242"/>
      <c r="Z144" s="242"/>
      <c r="AA144" s="74" t="e">
        <f t="shared" ref="AA144:BE144" si="44">AA145+(AA146/2)</f>
        <v>#VALUE!</v>
      </c>
      <c r="AB144" s="74" t="e">
        <f t="shared" si="44"/>
        <v>#VALUE!</v>
      </c>
      <c r="AC144" s="74" t="e">
        <f t="shared" si="44"/>
        <v>#VALUE!</v>
      </c>
      <c r="AD144" s="74" t="e">
        <f t="shared" si="44"/>
        <v>#VALUE!</v>
      </c>
      <c r="AE144" s="74" t="e">
        <f t="shared" si="44"/>
        <v>#VALUE!</v>
      </c>
      <c r="AF144" s="74" t="e">
        <f t="shared" si="44"/>
        <v>#VALUE!</v>
      </c>
      <c r="AG144" s="74" t="e">
        <f t="shared" si="44"/>
        <v>#VALUE!</v>
      </c>
      <c r="AH144" s="74" t="e">
        <f t="shared" si="44"/>
        <v>#VALUE!</v>
      </c>
      <c r="AI144" s="74" t="e">
        <f t="shared" si="44"/>
        <v>#VALUE!</v>
      </c>
      <c r="AJ144" s="74" t="e">
        <f t="shared" si="44"/>
        <v>#VALUE!</v>
      </c>
      <c r="AK144" s="74" t="e">
        <f t="shared" si="44"/>
        <v>#VALUE!</v>
      </c>
      <c r="AL144" s="74" t="e">
        <f t="shared" si="44"/>
        <v>#VALUE!</v>
      </c>
      <c r="AM144" s="74" t="e">
        <f t="shared" si="44"/>
        <v>#VALUE!</v>
      </c>
      <c r="AN144" s="74" t="e">
        <f t="shared" si="44"/>
        <v>#VALUE!</v>
      </c>
      <c r="AO144" s="74" t="e">
        <f t="shared" si="44"/>
        <v>#VALUE!</v>
      </c>
      <c r="AP144" s="74" t="e">
        <f t="shared" si="44"/>
        <v>#VALUE!</v>
      </c>
      <c r="AQ144" s="74" t="e">
        <f t="shared" si="44"/>
        <v>#VALUE!</v>
      </c>
      <c r="AR144" s="74" t="e">
        <f t="shared" si="44"/>
        <v>#VALUE!</v>
      </c>
      <c r="AS144" s="74" t="e">
        <f t="shared" si="44"/>
        <v>#VALUE!</v>
      </c>
      <c r="AT144" s="74" t="e">
        <f t="shared" si="44"/>
        <v>#VALUE!</v>
      </c>
      <c r="AU144" s="74" t="e">
        <f t="shared" si="44"/>
        <v>#VALUE!</v>
      </c>
      <c r="AV144" s="74" t="e">
        <f t="shared" si="44"/>
        <v>#VALUE!</v>
      </c>
      <c r="AW144" s="74" t="e">
        <f t="shared" si="44"/>
        <v>#VALUE!</v>
      </c>
      <c r="AX144" s="74" t="e">
        <f t="shared" si="44"/>
        <v>#VALUE!</v>
      </c>
      <c r="AY144" s="74" t="e">
        <f t="shared" si="44"/>
        <v>#VALUE!</v>
      </c>
      <c r="AZ144" s="74" t="e">
        <f t="shared" si="44"/>
        <v>#VALUE!</v>
      </c>
      <c r="BA144" s="74" t="e">
        <f t="shared" si="44"/>
        <v>#VALUE!</v>
      </c>
      <c r="BB144" s="74" t="e">
        <f t="shared" si="44"/>
        <v>#VALUE!</v>
      </c>
      <c r="BC144" s="74" t="e">
        <f t="shared" si="44"/>
        <v>#VALUE!</v>
      </c>
      <c r="BD144" s="74" t="e">
        <f t="shared" si="44"/>
        <v>#VALUE!</v>
      </c>
      <c r="BE144" s="74" t="e">
        <f t="shared" si="44"/>
        <v>#VALUE!</v>
      </c>
      <c r="BF144" s="75" t="e">
        <f t="shared" si="36"/>
        <v>#VALUE!</v>
      </c>
      <c r="BH144" s="55"/>
    </row>
    <row r="145" spans="1:60" x14ac:dyDescent="0.3">
      <c r="A145" s="76" t="s">
        <v>91</v>
      </c>
      <c r="C145" s="76" t="s">
        <v>15</v>
      </c>
      <c r="D145" s="76"/>
      <c r="E145" s="77" t="s">
        <v>92</v>
      </c>
      <c r="F145" s="77"/>
      <c r="G145" s="77"/>
      <c r="H145" s="69">
        <v>1</v>
      </c>
      <c r="I145" s="52"/>
      <c r="J145" s="52"/>
      <c r="K145" s="70"/>
      <c r="L145" s="71"/>
      <c r="M145" s="61"/>
      <c r="N145" s="72"/>
      <c r="O145" s="287"/>
      <c r="P145" s="288"/>
      <c r="Q145" s="289"/>
      <c r="R145" s="279" t="s">
        <v>31</v>
      </c>
      <c r="S145" s="280"/>
      <c r="T145" s="280"/>
      <c r="U145" s="280"/>
      <c r="V145" s="280"/>
      <c r="W145" s="280"/>
      <c r="X145" s="242"/>
      <c r="Y145" s="242"/>
      <c r="Z145" s="242"/>
      <c r="AA145" s="64" t="e">
        <f t="shared" ref="AA145:BD145" si="45">COUNTIFS($L$16:$L$99,"FT",AA$16:AA$125,"OFF")+COUNTIFS($L$16:$L$99,"FT",AA$16:AA$125,"TR-OFF")</f>
        <v>#VALUE!</v>
      </c>
      <c r="AB145" s="64" t="e">
        <f t="shared" si="45"/>
        <v>#VALUE!</v>
      </c>
      <c r="AC145" s="64" t="e">
        <f t="shared" si="45"/>
        <v>#VALUE!</v>
      </c>
      <c r="AD145" s="64" t="e">
        <f t="shared" si="45"/>
        <v>#VALUE!</v>
      </c>
      <c r="AE145" s="64" t="e">
        <f t="shared" si="45"/>
        <v>#VALUE!</v>
      </c>
      <c r="AF145" s="64" t="e">
        <f t="shared" si="45"/>
        <v>#VALUE!</v>
      </c>
      <c r="AG145" s="64" t="e">
        <f t="shared" si="45"/>
        <v>#VALUE!</v>
      </c>
      <c r="AH145" s="64" t="e">
        <f t="shared" si="45"/>
        <v>#VALUE!</v>
      </c>
      <c r="AI145" s="64" t="e">
        <f t="shared" si="45"/>
        <v>#VALUE!</v>
      </c>
      <c r="AJ145" s="64" t="e">
        <f t="shared" si="45"/>
        <v>#VALUE!</v>
      </c>
      <c r="AK145" s="64" t="e">
        <f t="shared" si="45"/>
        <v>#VALUE!</v>
      </c>
      <c r="AL145" s="64" t="e">
        <f t="shared" si="45"/>
        <v>#VALUE!</v>
      </c>
      <c r="AM145" s="64" t="e">
        <f t="shared" si="45"/>
        <v>#VALUE!</v>
      </c>
      <c r="AN145" s="64" t="e">
        <f t="shared" si="45"/>
        <v>#VALUE!</v>
      </c>
      <c r="AO145" s="64" t="e">
        <f t="shared" si="45"/>
        <v>#VALUE!</v>
      </c>
      <c r="AP145" s="64" t="e">
        <f t="shared" si="45"/>
        <v>#VALUE!</v>
      </c>
      <c r="AQ145" s="64" t="e">
        <f t="shared" si="45"/>
        <v>#VALUE!</v>
      </c>
      <c r="AR145" s="64" t="e">
        <f t="shared" si="45"/>
        <v>#VALUE!</v>
      </c>
      <c r="AS145" s="64" t="e">
        <f t="shared" si="45"/>
        <v>#VALUE!</v>
      </c>
      <c r="AT145" s="64" t="e">
        <f t="shared" si="45"/>
        <v>#VALUE!</v>
      </c>
      <c r="AU145" s="64" t="e">
        <f t="shared" si="45"/>
        <v>#VALUE!</v>
      </c>
      <c r="AV145" s="64" t="e">
        <f t="shared" si="45"/>
        <v>#VALUE!</v>
      </c>
      <c r="AW145" s="64" t="e">
        <f t="shared" si="45"/>
        <v>#VALUE!</v>
      </c>
      <c r="AX145" s="64" t="e">
        <f t="shared" si="45"/>
        <v>#VALUE!</v>
      </c>
      <c r="AY145" s="64" t="e">
        <f t="shared" si="45"/>
        <v>#VALUE!</v>
      </c>
      <c r="AZ145" s="64" t="e">
        <f t="shared" si="45"/>
        <v>#VALUE!</v>
      </c>
      <c r="BA145" s="64" t="e">
        <f t="shared" si="45"/>
        <v>#VALUE!</v>
      </c>
      <c r="BB145" s="64" t="e">
        <f t="shared" si="45"/>
        <v>#VALUE!</v>
      </c>
      <c r="BC145" s="64" t="e">
        <f t="shared" si="45"/>
        <v>#VALUE!</v>
      </c>
      <c r="BD145" s="64" t="e">
        <f t="shared" si="45"/>
        <v>#VALUE!</v>
      </c>
      <c r="BE145" s="64" t="e">
        <f>COUNTIFS($L$16:$L$21,"FT",BE$16:BE$40,"OFF")+COUNTIFS($L$16:$L$21,"FT",BE$16:BE$40,"TR-OFF")</f>
        <v>#VALUE!</v>
      </c>
      <c r="BF145" s="45" t="e">
        <f t="shared" si="36"/>
        <v>#VALUE!</v>
      </c>
      <c r="BH145" s="55"/>
    </row>
    <row r="146" spans="1:60" x14ac:dyDescent="0.3">
      <c r="A146" s="76" t="s">
        <v>93</v>
      </c>
      <c r="C146" s="76" t="s">
        <v>15</v>
      </c>
      <c r="D146" s="76"/>
      <c r="E146" s="77" t="s">
        <v>94</v>
      </c>
      <c r="F146" s="77"/>
      <c r="G146" s="77"/>
      <c r="H146" s="69">
        <v>1</v>
      </c>
      <c r="I146" s="52"/>
      <c r="J146" s="52"/>
      <c r="K146" s="70"/>
      <c r="L146" s="71"/>
      <c r="M146" s="61"/>
      <c r="N146" s="72"/>
      <c r="O146" s="287"/>
      <c r="P146" s="288"/>
      <c r="Q146" s="289"/>
      <c r="R146" s="279" t="s">
        <v>95</v>
      </c>
      <c r="S146" s="280"/>
      <c r="T146" s="280"/>
      <c r="U146" s="280"/>
      <c r="V146" s="280"/>
      <c r="W146" s="280"/>
      <c r="X146" s="242"/>
      <c r="Y146" s="242"/>
      <c r="Z146" s="242"/>
      <c r="AA146" s="64" t="e">
        <f t="shared" ref="AA146:BD146" si="46">COUNTIFS($L$16:$L$99,"HT",AA$16:AA$125,"OFF")+COUNTIFS($L$16:$L$99,"HT",AA$16:AA$125,"TR-OFF")</f>
        <v>#VALUE!</v>
      </c>
      <c r="AB146" s="64" t="e">
        <f t="shared" si="46"/>
        <v>#VALUE!</v>
      </c>
      <c r="AC146" s="64" t="e">
        <f t="shared" si="46"/>
        <v>#VALUE!</v>
      </c>
      <c r="AD146" s="64" t="e">
        <f t="shared" si="46"/>
        <v>#VALUE!</v>
      </c>
      <c r="AE146" s="64" t="e">
        <f t="shared" si="46"/>
        <v>#VALUE!</v>
      </c>
      <c r="AF146" s="64" t="e">
        <f t="shared" si="46"/>
        <v>#VALUE!</v>
      </c>
      <c r="AG146" s="64" t="e">
        <f t="shared" si="46"/>
        <v>#VALUE!</v>
      </c>
      <c r="AH146" s="64" t="e">
        <f t="shared" si="46"/>
        <v>#VALUE!</v>
      </c>
      <c r="AI146" s="64" t="e">
        <f t="shared" si="46"/>
        <v>#VALUE!</v>
      </c>
      <c r="AJ146" s="64" t="e">
        <f t="shared" si="46"/>
        <v>#VALUE!</v>
      </c>
      <c r="AK146" s="64" t="e">
        <f t="shared" si="46"/>
        <v>#VALUE!</v>
      </c>
      <c r="AL146" s="64" t="e">
        <f t="shared" si="46"/>
        <v>#VALUE!</v>
      </c>
      <c r="AM146" s="64" t="e">
        <f t="shared" si="46"/>
        <v>#VALUE!</v>
      </c>
      <c r="AN146" s="64" t="e">
        <f t="shared" si="46"/>
        <v>#VALUE!</v>
      </c>
      <c r="AO146" s="64" t="e">
        <f t="shared" si="46"/>
        <v>#VALUE!</v>
      </c>
      <c r="AP146" s="64" t="e">
        <f t="shared" si="46"/>
        <v>#VALUE!</v>
      </c>
      <c r="AQ146" s="64" t="e">
        <f t="shared" si="46"/>
        <v>#VALUE!</v>
      </c>
      <c r="AR146" s="64" t="e">
        <f t="shared" si="46"/>
        <v>#VALUE!</v>
      </c>
      <c r="AS146" s="64" t="e">
        <f t="shared" si="46"/>
        <v>#VALUE!</v>
      </c>
      <c r="AT146" s="64" t="e">
        <f t="shared" si="46"/>
        <v>#VALUE!</v>
      </c>
      <c r="AU146" s="64" t="e">
        <f t="shared" si="46"/>
        <v>#VALUE!</v>
      </c>
      <c r="AV146" s="64" t="e">
        <f t="shared" si="46"/>
        <v>#VALUE!</v>
      </c>
      <c r="AW146" s="64" t="e">
        <f t="shared" si="46"/>
        <v>#VALUE!</v>
      </c>
      <c r="AX146" s="64" t="e">
        <f t="shared" si="46"/>
        <v>#VALUE!</v>
      </c>
      <c r="AY146" s="64" t="e">
        <f t="shared" si="46"/>
        <v>#VALUE!</v>
      </c>
      <c r="AZ146" s="64" t="e">
        <f t="shared" si="46"/>
        <v>#VALUE!</v>
      </c>
      <c r="BA146" s="64" t="e">
        <f t="shared" si="46"/>
        <v>#VALUE!</v>
      </c>
      <c r="BB146" s="64" t="e">
        <f t="shared" si="46"/>
        <v>#VALUE!</v>
      </c>
      <c r="BC146" s="64" t="e">
        <f t="shared" si="46"/>
        <v>#VALUE!</v>
      </c>
      <c r="BD146" s="64" t="e">
        <f t="shared" si="46"/>
        <v>#VALUE!</v>
      </c>
      <c r="BE146" s="64" t="e">
        <f>COUNTIFS($L$16:$L$21,"HT",BE$16:BE$40,"OFF")+COUNTIFS($L$16:$L$21,"HT",BE$16:BE$40,"TR-OFF")</f>
        <v>#VALUE!</v>
      </c>
      <c r="BF146" s="45" t="e">
        <f t="shared" si="36"/>
        <v>#VALUE!</v>
      </c>
      <c r="BH146" s="55"/>
    </row>
    <row r="147" spans="1:60" x14ac:dyDescent="0.3">
      <c r="A147" s="76" t="s">
        <v>96</v>
      </c>
      <c r="C147" s="76" t="s">
        <v>15</v>
      </c>
      <c r="D147" s="76"/>
      <c r="E147" s="77" t="s">
        <v>97</v>
      </c>
      <c r="F147" s="77"/>
      <c r="G147" s="77"/>
      <c r="H147" s="69"/>
      <c r="I147" s="52"/>
      <c r="J147" s="52"/>
      <c r="K147" s="70"/>
      <c r="L147" s="71"/>
      <c r="M147" s="61"/>
      <c r="N147" s="72"/>
      <c r="O147" s="287"/>
      <c r="P147" s="288"/>
      <c r="Q147" s="289"/>
      <c r="R147" s="279" t="s">
        <v>98</v>
      </c>
      <c r="S147" s="280"/>
      <c r="T147" s="280"/>
      <c r="U147" s="280"/>
      <c r="V147" s="280"/>
      <c r="W147" s="280"/>
      <c r="X147" s="242"/>
      <c r="Y147" s="242"/>
      <c r="Z147" s="242"/>
      <c r="AA147" s="64">
        <f t="shared" ref="AA147:BD147" si="47">COUNTIF(AA16:AA125,"TR")+COUNTIF(AA16:AA125,"TR-T")+COUNTIF(AA16:AA125,"TR-OFF")+COUNTIF(AA16:AA125,"TR-AU")+COUNTIF(AA16:AA125,"TR-UC")+COUNTIF(AA16:AA125,"TR-U")+COUNTIF(AA16:AA125,"TR-NCNS")+COUNTIF(AA16:AA125,"TR-MU")+COUNTIF(AA16:AA125,"TR-EL")</f>
        <v>0</v>
      </c>
      <c r="AB147" s="64">
        <f t="shared" si="47"/>
        <v>0</v>
      </c>
      <c r="AC147" s="64">
        <f t="shared" si="47"/>
        <v>0</v>
      </c>
      <c r="AD147" s="64">
        <f t="shared" si="47"/>
        <v>0</v>
      </c>
      <c r="AE147" s="64">
        <f t="shared" si="47"/>
        <v>0</v>
      </c>
      <c r="AF147" s="64">
        <f t="shared" si="47"/>
        <v>0</v>
      </c>
      <c r="AG147" s="64">
        <f t="shared" si="47"/>
        <v>0</v>
      </c>
      <c r="AH147" s="64">
        <f t="shared" si="47"/>
        <v>0</v>
      </c>
      <c r="AI147" s="64">
        <f t="shared" si="47"/>
        <v>0</v>
      </c>
      <c r="AJ147" s="64">
        <f t="shared" si="47"/>
        <v>0</v>
      </c>
      <c r="AK147" s="64">
        <f t="shared" si="47"/>
        <v>0</v>
      </c>
      <c r="AL147" s="64">
        <f t="shared" si="47"/>
        <v>0</v>
      </c>
      <c r="AM147" s="64">
        <f t="shared" si="47"/>
        <v>0</v>
      </c>
      <c r="AN147" s="64">
        <f t="shared" si="47"/>
        <v>0</v>
      </c>
      <c r="AO147" s="64">
        <f t="shared" si="47"/>
        <v>0</v>
      </c>
      <c r="AP147" s="64">
        <f t="shared" si="47"/>
        <v>0</v>
      </c>
      <c r="AQ147" s="64">
        <f t="shared" si="47"/>
        <v>0</v>
      </c>
      <c r="AR147" s="64">
        <f t="shared" si="47"/>
        <v>0</v>
      </c>
      <c r="AS147" s="64">
        <f t="shared" si="47"/>
        <v>0</v>
      </c>
      <c r="AT147" s="64">
        <f t="shared" si="47"/>
        <v>0</v>
      </c>
      <c r="AU147" s="64">
        <f t="shared" si="47"/>
        <v>0</v>
      </c>
      <c r="AV147" s="64">
        <f t="shared" si="47"/>
        <v>0</v>
      </c>
      <c r="AW147" s="64">
        <f t="shared" si="47"/>
        <v>0</v>
      </c>
      <c r="AX147" s="64">
        <f t="shared" si="47"/>
        <v>0</v>
      </c>
      <c r="AY147" s="64">
        <f t="shared" si="47"/>
        <v>0</v>
      </c>
      <c r="AZ147" s="64">
        <f t="shared" si="47"/>
        <v>0</v>
      </c>
      <c r="BA147" s="64">
        <f t="shared" si="47"/>
        <v>0</v>
      </c>
      <c r="BB147" s="64">
        <f t="shared" si="47"/>
        <v>0</v>
      </c>
      <c r="BC147" s="64">
        <f t="shared" si="47"/>
        <v>0</v>
      </c>
      <c r="BD147" s="64">
        <f t="shared" si="47"/>
        <v>0</v>
      </c>
      <c r="BE147" s="64">
        <f>COUNTIF(BE16:BE40,"TR")+COUNTIF(BE16:BE40,"TR-T")+COUNTIF(BE16:BE40,"TR-OFF")+COUNTIF(BE16:BE40,"TR-AU")+COUNTIF(BE16:BE40,"TR-UC")+COUNTIF(BE16:BE40,"TR-U")+COUNTIF(BE16:BE40,"TR-NCNS")+COUNTIF(BE16:BE40,"TR-MU")+COUNTIF(BE16:BE40,"TR-EL")</f>
        <v>0</v>
      </c>
      <c r="BF147" s="45">
        <f>MAX(AA147:BE147)</f>
        <v>0</v>
      </c>
      <c r="BH147" s="55"/>
    </row>
    <row r="148" spans="1:60" x14ac:dyDescent="0.3">
      <c r="A148" s="76" t="s">
        <v>99</v>
      </c>
      <c r="C148" s="76" t="s">
        <v>15</v>
      </c>
      <c r="D148" s="76"/>
      <c r="E148" s="77" t="s">
        <v>100</v>
      </c>
      <c r="F148" s="77"/>
      <c r="G148" s="77"/>
      <c r="H148" s="69"/>
      <c r="I148" s="52"/>
      <c r="J148" s="52"/>
      <c r="K148" s="70"/>
      <c r="L148" s="71"/>
      <c r="M148" s="61"/>
      <c r="N148" s="72"/>
      <c r="O148" s="287"/>
      <c r="P148" s="288"/>
      <c r="Q148" s="289"/>
      <c r="R148" s="279" t="s">
        <v>101</v>
      </c>
      <c r="S148" s="280"/>
      <c r="T148" s="280"/>
      <c r="U148" s="280"/>
      <c r="V148" s="280"/>
      <c r="W148" s="280"/>
      <c r="X148" s="242"/>
      <c r="Y148" s="242"/>
      <c r="Z148" s="242"/>
      <c r="AA148" s="64">
        <f t="shared" ref="AA148:BD148" si="48">COUNTIF(AA16:AA125,"Leave")+COUNTIF(AA16:AA125,"CL")</f>
        <v>3</v>
      </c>
      <c r="AB148" s="64">
        <f t="shared" si="48"/>
        <v>2</v>
      </c>
      <c r="AC148" s="64">
        <f t="shared" si="48"/>
        <v>4</v>
      </c>
      <c r="AD148" s="64">
        <f t="shared" si="48"/>
        <v>2</v>
      </c>
      <c r="AE148" s="64">
        <f t="shared" si="48"/>
        <v>2</v>
      </c>
      <c r="AF148" s="64">
        <f t="shared" si="48"/>
        <v>0</v>
      </c>
      <c r="AG148" s="64">
        <f t="shared" si="48"/>
        <v>0</v>
      </c>
      <c r="AH148" s="64">
        <f t="shared" si="48"/>
        <v>3</v>
      </c>
      <c r="AI148" s="64">
        <f t="shared" si="48"/>
        <v>3</v>
      </c>
      <c r="AJ148" s="64">
        <f t="shared" si="48"/>
        <v>1</v>
      </c>
      <c r="AK148" s="64">
        <f t="shared" si="48"/>
        <v>4</v>
      </c>
      <c r="AL148" s="64">
        <f t="shared" si="48"/>
        <v>5</v>
      </c>
      <c r="AM148" s="64">
        <f t="shared" si="48"/>
        <v>0</v>
      </c>
      <c r="AN148" s="64">
        <f t="shared" si="48"/>
        <v>0</v>
      </c>
      <c r="AO148" s="64">
        <f t="shared" si="48"/>
        <v>5</v>
      </c>
      <c r="AP148" s="64">
        <f t="shared" si="48"/>
        <v>4</v>
      </c>
      <c r="AQ148" s="64">
        <f t="shared" si="48"/>
        <v>2</v>
      </c>
      <c r="AR148" s="64">
        <f t="shared" si="48"/>
        <v>3</v>
      </c>
      <c r="AS148" s="64">
        <f t="shared" si="48"/>
        <v>4</v>
      </c>
      <c r="AT148" s="64">
        <f t="shared" si="48"/>
        <v>0</v>
      </c>
      <c r="AU148" s="64">
        <f t="shared" si="48"/>
        <v>0</v>
      </c>
      <c r="AV148" s="64">
        <f t="shared" si="48"/>
        <v>3</v>
      </c>
      <c r="AW148" s="64">
        <f t="shared" si="48"/>
        <v>3</v>
      </c>
      <c r="AX148" s="64">
        <f t="shared" si="48"/>
        <v>3</v>
      </c>
      <c r="AY148" s="64">
        <f t="shared" si="48"/>
        <v>6</v>
      </c>
      <c r="AZ148" s="64">
        <f t="shared" si="48"/>
        <v>5</v>
      </c>
      <c r="BA148" s="64">
        <f t="shared" si="48"/>
        <v>0</v>
      </c>
      <c r="BB148" s="64">
        <f t="shared" si="48"/>
        <v>0</v>
      </c>
      <c r="BC148" s="64">
        <f t="shared" si="48"/>
        <v>3</v>
      </c>
      <c r="BD148" s="64">
        <f t="shared" si="48"/>
        <v>2</v>
      </c>
      <c r="BE148" s="64">
        <f>COUNTIF(BE16:BE40,"Leave")+COUNTIF(BE16:BE40,"CL")</f>
        <v>0</v>
      </c>
      <c r="BF148" s="45">
        <f t="shared" ref="BF148:BF163" si="49">SUM(AA148:BE148)</f>
        <v>72</v>
      </c>
      <c r="BG148" s="78">
        <f>(BF148+BF152)-U128</f>
        <v>-10</v>
      </c>
      <c r="BH148" s="55"/>
    </row>
    <row r="149" spans="1:60" x14ac:dyDescent="0.3">
      <c r="A149" s="76" t="s">
        <v>102</v>
      </c>
      <c r="C149" s="76" t="s">
        <v>31</v>
      </c>
      <c r="D149" s="76"/>
      <c r="E149" s="77" t="s">
        <v>31</v>
      </c>
      <c r="F149" s="77"/>
      <c r="G149" s="77"/>
      <c r="H149" s="69"/>
      <c r="I149" s="52"/>
      <c r="J149" s="52"/>
      <c r="K149" s="70"/>
      <c r="L149" s="71"/>
      <c r="M149" s="61"/>
      <c r="N149" s="72"/>
      <c r="O149" s="287"/>
      <c r="P149" s="288"/>
      <c r="Q149" s="289"/>
      <c r="R149" s="279" t="s">
        <v>91</v>
      </c>
      <c r="S149" s="280"/>
      <c r="T149" s="280"/>
      <c r="U149" s="280"/>
      <c r="V149" s="280"/>
      <c r="W149" s="280"/>
      <c r="X149" s="242"/>
      <c r="Y149" s="242"/>
      <c r="Z149" s="242"/>
      <c r="AA149" s="74" t="e">
        <f t="shared" ref="AA149:BE149" si="50">AA150+(AA151/2)</f>
        <v>#VALUE!</v>
      </c>
      <c r="AB149" s="74" t="e">
        <f t="shared" si="50"/>
        <v>#VALUE!</v>
      </c>
      <c r="AC149" s="74" t="e">
        <f t="shared" si="50"/>
        <v>#VALUE!</v>
      </c>
      <c r="AD149" s="74" t="e">
        <f t="shared" si="50"/>
        <v>#VALUE!</v>
      </c>
      <c r="AE149" s="74" t="e">
        <f t="shared" si="50"/>
        <v>#VALUE!</v>
      </c>
      <c r="AF149" s="74" t="e">
        <f t="shared" si="50"/>
        <v>#VALUE!</v>
      </c>
      <c r="AG149" s="74" t="e">
        <f t="shared" si="50"/>
        <v>#VALUE!</v>
      </c>
      <c r="AH149" s="74" t="e">
        <f t="shared" si="50"/>
        <v>#VALUE!</v>
      </c>
      <c r="AI149" s="74" t="e">
        <f t="shared" si="50"/>
        <v>#VALUE!</v>
      </c>
      <c r="AJ149" s="74" t="e">
        <f t="shared" si="50"/>
        <v>#VALUE!</v>
      </c>
      <c r="AK149" s="74" t="e">
        <f t="shared" si="50"/>
        <v>#VALUE!</v>
      </c>
      <c r="AL149" s="74" t="e">
        <f t="shared" si="50"/>
        <v>#VALUE!</v>
      </c>
      <c r="AM149" s="74" t="e">
        <f t="shared" si="50"/>
        <v>#VALUE!</v>
      </c>
      <c r="AN149" s="74" t="e">
        <f t="shared" si="50"/>
        <v>#VALUE!</v>
      </c>
      <c r="AO149" s="74" t="e">
        <f t="shared" si="50"/>
        <v>#VALUE!</v>
      </c>
      <c r="AP149" s="74" t="e">
        <f t="shared" si="50"/>
        <v>#VALUE!</v>
      </c>
      <c r="AQ149" s="74" t="e">
        <f t="shared" si="50"/>
        <v>#VALUE!</v>
      </c>
      <c r="AR149" s="74" t="e">
        <f t="shared" si="50"/>
        <v>#VALUE!</v>
      </c>
      <c r="AS149" s="74" t="e">
        <f t="shared" si="50"/>
        <v>#VALUE!</v>
      </c>
      <c r="AT149" s="74" t="e">
        <f t="shared" si="50"/>
        <v>#VALUE!</v>
      </c>
      <c r="AU149" s="74" t="e">
        <f t="shared" si="50"/>
        <v>#VALUE!</v>
      </c>
      <c r="AV149" s="74" t="e">
        <f t="shared" si="50"/>
        <v>#VALUE!</v>
      </c>
      <c r="AW149" s="74" t="e">
        <f t="shared" si="50"/>
        <v>#VALUE!</v>
      </c>
      <c r="AX149" s="74" t="e">
        <f t="shared" si="50"/>
        <v>#VALUE!</v>
      </c>
      <c r="AY149" s="74" t="e">
        <f t="shared" si="50"/>
        <v>#VALUE!</v>
      </c>
      <c r="AZ149" s="74" t="e">
        <f t="shared" si="50"/>
        <v>#VALUE!</v>
      </c>
      <c r="BA149" s="74" t="e">
        <f t="shared" si="50"/>
        <v>#VALUE!</v>
      </c>
      <c r="BB149" s="74" t="e">
        <f t="shared" si="50"/>
        <v>#VALUE!</v>
      </c>
      <c r="BC149" s="74" t="e">
        <f t="shared" si="50"/>
        <v>#VALUE!</v>
      </c>
      <c r="BD149" s="74" t="e">
        <f t="shared" si="50"/>
        <v>#VALUE!</v>
      </c>
      <c r="BE149" s="74" t="e">
        <f t="shared" si="50"/>
        <v>#VALUE!</v>
      </c>
      <c r="BF149" s="75" t="e">
        <f t="shared" si="49"/>
        <v>#VALUE!</v>
      </c>
      <c r="BH149" s="55"/>
    </row>
    <row r="150" spans="1:60" x14ac:dyDescent="0.3">
      <c r="A150" s="76" t="s">
        <v>103</v>
      </c>
      <c r="C150" s="76" t="s">
        <v>31</v>
      </c>
      <c r="D150" s="76"/>
      <c r="E150" s="77" t="s">
        <v>104</v>
      </c>
      <c r="F150" s="77"/>
      <c r="G150" s="77"/>
      <c r="H150" s="69"/>
      <c r="I150" s="52"/>
      <c r="J150" s="52"/>
      <c r="K150" s="70"/>
      <c r="L150" s="71"/>
      <c r="M150" s="61"/>
      <c r="N150" s="72"/>
      <c r="O150" s="287"/>
      <c r="P150" s="288"/>
      <c r="Q150" s="289"/>
      <c r="R150" s="279" t="s">
        <v>105</v>
      </c>
      <c r="S150" s="280"/>
      <c r="T150" s="280"/>
      <c r="U150" s="280"/>
      <c r="V150" s="280"/>
      <c r="W150" s="280"/>
      <c r="X150" s="242"/>
      <c r="Y150" s="242"/>
      <c r="Z150" s="242"/>
      <c r="AA150" s="64" t="e">
        <f t="shared" ref="AA150:BD150" si="51">COUNTIFS($L$16:$L$99,"FT",AA$16:AA$125,"Leave")+COUNTIFS($L$16:$L$99,"FT",AA$16:AA$125,"CL")</f>
        <v>#VALUE!</v>
      </c>
      <c r="AB150" s="64" t="e">
        <f t="shared" si="51"/>
        <v>#VALUE!</v>
      </c>
      <c r="AC150" s="64" t="e">
        <f t="shared" si="51"/>
        <v>#VALUE!</v>
      </c>
      <c r="AD150" s="64" t="e">
        <f t="shared" si="51"/>
        <v>#VALUE!</v>
      </c>
      <c r="AE150" s="64" t="e">
        <f t="shared" si="51"/>
        <v>#VALUE!</v>
      </c>
      <c r="AF150" s="64" t="e">
        <f t="shared" si="51"/>
        <v>#VALUE!</v>
      </c>
      <c r="AG150" s="64" t="e">
        <f t="shared" si="51"/>
        <v>#VALUE!</v>
      </c>
      <c r="AH150" s="64" t="e">
        <f t="shared" si="51"/>
        <v>#VALUE!</v>
      </c>
      <c r="AI150" s="64" t="e">
        <f t="shared" si="51"/>
        <v>#VALUE!</v>
      </c>
      <c r="AJ150" s="64" t="e">
        <f t="shared" si="51"/>
        <v>#VALUE!</v>
      </c>
      <c r="AK150" s="64" t="e">
        <f t="shared" si="51"/>
        <v>#VALUE!</v>
      </c>
      <c r="AL150" s="64" t="e">
        <f t="shared" si="51"/>
        <v>#VALUE!</v>
      </c>
      <c r="AM150" s="64" t="e">
        <f t="shared" si="51"/>
        <v>#VALUE!</v>
      </c>
      <c r="AN150" s="64" t="e">
        <f t="shared" si="51"/>
        <v>#VALUE!</v>
      </c>
      <c r="AO150" s="64" t="e">
        <f t="shared" si="51"/>
        <v>#VALUE!</v>
      </c>
      <c r="AP150" s="64" t="e">
        <f t="shared" si="51"/>
        <v>#VALUE!</v>
      </c>
      <c r="AQ150" s="64" t="e">
        <f t="shared" si="51"/>
        <v>#VALUE!</v>
      </c>
      <c r="AR150" s="64" t="e">
        <f t="shared" si="51"/>
        <v>#VALUE!</v>
      </c>
      <c r="AS150" s="64" t="e">
        <f t="shared" si="51"/>
        <v>#VALUE!</v>
      </c>
      <c r="AT150" s="64" t="e">
        <f t="shared" si="51"/>
        <v>#VALUE!</v>
      </c>
      <c r="AU150" s="64" t="e">
        <f t="shared" si="51"/>
        <v>#VALUE!</v>
      </c>
      <c r="AV150" s="64" t="e">
        <f t="shared" si="51"/>
        <v>#VALUE!</v>
      </c>
      <c r="AW150" s="64" t="e">
        <f t="shared" si="51"/>
        <v>#VALUE!</v>
      </c>
      <c r="AX150" s="64" t="e">
        <f t="shared" si="51"/>
        <v>#VALUE!</v>
      </c>
      <c r="AY150" s="64" t="e">
        <f t="shared" si="51"/>
        <v>#VALUE!</v>
      </c>
      <c r="AZ150" s="64" t="e">
        <f t="shared" si="51"/>
        <v>#VALUE!</v>
      </c>
      <c r="BA150" s="64" t="e">
        <f t="shared" si="51"/>
        <v>#VALUE!</v>
      </c>
      <c r="BB150" s="64" t="e">
        <f t="shared" si="51"/>
        <v>#VALUE!</v>
      </c>
      <c r="BC150" s="64" t="e">
        <f t="shared" si="51"/>
        <v>#VALUE!</v>
      </c>
      <c r="BD150" s="64" t="e">
        <f t="shared" si="51"/>
        <v>#VALUE!</v>
      </c>
      <c r="BE150" s="64" t="e">
        <f>COUNTIFS($L$16:$L$21,"FT",BE$16:BE$40,"Leave")+COUNTIFS($L$16:$L$21,"FT",BE$16:BE$40,"CL")</f>
        <v>#VALUE!</v>
      </c>
      <c r="BF150" s="45" t="e">
        <f t="shared" si="49"/>
        <v>#VALUE!</v>
      </c>
      <c r="BH150" s="55"/>
    </row>
    <row r="151" spans="1:60" x14ac:dyDescent="0.3">
      <c r="A151" s="76" t="s">
        <v>106</v>
      </c>
      <c r="C151" s="76" t="s">
        <v>107</v>
      </c>
      <c r="D151" s="76"/>
      <c r="E151" s="77" t="s">
        <v>108</v>
      </c>
      <c r="F151" s="77" t="s">
        <v>109</v>
      </c>
      <c r="G151" s="77" t="s">
        <v>110</v>
      </c>
      <c r="H151" s="69"/>
      <c r="I151" s="80"/>
      <c r="J151" s="80"/>
      <c r="K151" s="81"/>
      <c r="L151" s="72"/>
      <c r="M151" s="61"/>
      <c r="N151" s="72"/>
      <c r="O151" s="287"/>
      <c r="P151" s="288"/>
      <c r="Q151" s="289"/>
      <c r="R151" s="279" t="s">
        <v>111</v>
      </c>
      <c r="S151" s="280"/>
      <c r="T151" s="280"/>
      <c r="U151" s="280"/>
      <c r="V151" s="280"/>
      <c r="W151" s="280"/>
      <c r="X151" s="242"/>
      <c r="Y151" s="242"/>
      <c r="Z151" s="242"/>
      <c r="AA151" s="64" t="e">
        <f t="shared" ref="AA151:BD151" si="52">COUNTIFS($L$16:$L$99,"HT",AA$16:AA$125,"Leave")+COUNTIFS($L$16:$L$99,"HT",AA$16:AA$125,"CL")</f>
        <v>#VALUE!</v>
      </c>
      <c r="AB151" s="64" t="e">
        <f t="shared" si="52"/>
        <v>#VALUE!</v>
      </c>
      <c r="AC151" s="64" t="e">
        <f t="shared" si="52"/>
        <v>#VALUE!</v>
      </c>
      <c r="AD151" s="64" t="e">
        <f t="shared" si="52"/>
        <v>#VALUE!</v>
      </c>
      <c r="AE151" s="64" t="e">
        <f t="shared" si="52"/>
        <v>#VALUE!</v>
      </c>
      <c r="AF151" s="64" t="e">
        <f t="shared" si="52"/>
        <v>#VALUE!</v>
      </c>
      <c r="AG151" s="64" t="e">
        <f t="shared" si="52"/>
        <v>#VALUE!</v>
      </c>
      <c r="AH151" s="64" t="e">
        <f t="shared" si="52"/>
        <v>#VALUE!</v>
      </c>
      <c r="AI151" s="64" t="e">
        <f t="shared" si="52"/>
        <v>#VALUE!</v>
      </c>
      <c r="AJ151" s="64" t="e">
        <f t="shared" si="52"/>
        <v>#VALUE!</v>
      </c>
      <c r="AK151" s="64" t="e">
        <f t="shared" si="52"/>
        <v>#VALUE!</v>
      </c>
      <c r="AL151" s="64" t="e">
        <f t="shared" si="52"/>
        <v>#VALUE!</v>
      </c>
      <c r="AM151" s="64" t="e">
        <f t="shared" si="52"/>
        <v>#VALUE!</v>
      </c>
      <c r="AN151" s="64" t="e">
        <f t="shared" si="52"/>
        <v>#VALUE!</v>
      </c>
      <c r="AO151" s="64" t="e">
        <f t="shared" si="52"/>
        <v>#VALUE!</v>
      </c>
      <c r="AP151" s="64" t="e">
        <f t="shared" si="52"/>
        <v>#VALUE!</v>
      </c>
      <c r="AQ151" s="64" t="e">
        <f t="shared" si="52"/>
        <v>#VALUE!</v>
      </c>
      <c r="AR151" s="64" t="e">
        <f t="shared" si="52"/>
        <v>#VALUE!</v>
      </c>
      <c r="AS151" s="64" t="e">
        <f t="shared" si="52"/>
        <v>#VALUE!</v>
      </c>
      <c r="AT151" s="64" t="e">
        <f t="shared" si="52"/>
        <v>#VALUE!</v>
      </c>
      <c r="AU151" s="64" t="e">
        <f t="shared" si="52"/>
        <v>#VALUE!</v>
      </c>
      <c r="AV151" s="64" t="e">
        <f t="shared" si="52"/>
        <v>#VALUE!</v>
      </c>
      <c r="AW151" s="64" t="e">
        <f t="shared" si="52"/>
        <v>#VALUE!</v>
      </c>
      <c r="AX151" s="64" t="e">
        <f t="shared" si="52"/>
        <v>#VALUE!</v>
      </c>
      <c r="AY151" s="64" t="e">
        <f t="shared" si="52"/>
        <v>#VALUE!</v>
      </c>
      <c r="AZ151" s="64" t="e">
        <f t="shared" si="52"/>
        <v>#VALUE!</v>
      </c>
      <c r="BA151" s="64" t="e">
        <f t="shared" si="52"/>
        <v>#VALUE!</v>
      </c>
      <c r="BB151" s="64" t="e">
        <f t="shared" si="52"/>
        <v>#VALUE!</v>
      </c>
      <c r="BC151" s="64" t="e">
        <f t="shared" si="52"/>
        <v>#VALUE!</v>
      </c>
      <c r="BD151" s="64" t="e">
        <f t="shared" si="52"/>
        <v>#VALUE!</v>
      </c>
      <c r="BE151" s="64" t="e">
        <f>COUNTIFS($L$16:$L$21,"HT",BE$16:BE$40,"Leave")+COUNTIFS($L$16:$L$21,"HT",BE$16:BE$40,"CL")</f>
        <v>#VALUE!</v>
      </c>
      <c r="BF151" s="45" t="e">
        <f t="shared" si="49"/>
        <v>#VALUE!</v>
      </c>
      <c r="BH151" s="55"/>
    </row>
    <row r="152" spans="1:60" x14ac:dyDescent="0.3">
      <c r="A152" s="76" t="s">
        <v>112</v>
      </c>
      <c r="C152" s="76" t="s">
        <v>107</v>
      </c>
      <c r="D152" s="76"/>
      <c r="E152" s="77" t="s">
        <v>113</v>
      </c>
      <c r="F152" s="77" t="s">
        <v>109</v>
      </c>
      <c r="G152" s="77" t="s">
        <v>110</v>
      </c>
      <c r="H152" s="69"/>
      <c r="I152" s="80"/>
      <c r="J152" s="80"/>
      <c r="K152" s="81"/>
      <c r="L152" s="72"/>
      <c r="M152" s="61"/>
      <c r="N152" s="72"/>
      <c r="O152" s="287"/>
      <c r="P152" s="288"/>
      <c r="Q152" s="289"/>
      <c r="R152" s="279" t="s">
        <v>114</v>
      </c>
      <c r="S152" s="280"/>
      <c r="T152" s="280"/>
      <c r="U152" s="280"/>
      <c r="V152" s="280"/>
      <c r="W152" s="280"/>
      <c r="X152" s="242"/>
      <c r="Y152" s="242"/>
      <c r="Z152" s="242"/>
      <c r="AA152" s="64">
        <f t="shared" ref="AA152:BD152" si="53">COUNTIF(AA16:AA125,"AU")+COUNTIF(AA16:AA125,"TR-AU")</f>
        <v>1</v>
      </c>
      <c r="AB152" s="64">
        <f t="shared" si="53"/>
        <v>1</v>
      </c>
      <c r="AC152" s="64">
        <f t="shared" si="53"/>
        <v>1</v>
      </c>
      <c r="AD152" s="64">
        <f t="shared" si="53"/>
        <v>2</v>
      </c>
      <c r="AE152" s="64">
        <f t="shared" si="53"/>
        <v>1</v>
      </c>
      <c r="AF152" s="64">
        <f t="shared" si="53"/>
        <v>1</v>
      </c>
      <c r="AG152" s="64">
        <f t="shared" si="53"/>
        <v>1</v>
      </c>
      <c r="AH152" s="64">
        <f t="shared" si="53"/>
        <v>1</v>
      </c>
      <c r="AI152" s="64">
        <f t="shared" si="53"/>
        <v>2</v>
      </c>
      <c r="AJ152" s="64">
        <f t="shared" si="53"/>
        <v>1</v>
      </c>
      <c r="AK152" s="64">
        <f t="shared" si="53"/>
        <v>1</v>
      </c>
      <c r="AL152" s="64">
        <f t="shared" si="53"/>
        <v>1</v>
      </c>
      <c r="AM152" s="64">
        <f t="shared" si="53"/>
        <v>1</v>
      </c>
      <c r="AN152" s="64">
        <f t="shared" si="53"/>
        <v>1</v>
      </c>
      <c r="AO152" s="64">
        <f t="shared" si="53"/>
        <v>1</v>
      </c>
      <c r="AP152" s="64">
        <f t="shared" si="53"/>
        <v>1</v>
      </c>
      <c r="AQ152" s="64">
        <f t="shared" si="53"/>
        <v>1</v>
      </c>
      <c r="AR152" s="64">
        <f t="shared" si="53"/>
        <v>1</v>
      </c>
      <c r="AS152" s="64">
        <f t="shared" si="53"/>
        <v>1</v>
      </c>
      <c r="AT152" s="64">
        <f t="shared" si="53"/>
        <v>1</v>
      </c>
      <c r="AU152" s="64">
        <f t="shared" si="53"/>
        <v>1</v>
      </c>
      <c r="AV152" s="64">
        <f t="shared" si="53"/>
        <v>1</v>
      </c>
      <c r="AW152" s="64">
        <f t="shared" si="53"/>
        <v>1</v>
      </c>
      <c r="AX152" s="64">
        <f t="shared" si="53"/>
        <v>1</v>
      </c>
      <c r="AY152" s="64">
        <f t="shared" si="53"/>
        <v>1</v>
      </c>
      <c r="AZ152" s="64">
        <f t="shared" si="53"/>
        <v>2</v>
      </c>
      <c r="BA152" s="64">
        <f t="shared" si="53"/>
        <v>1</v>
      </c>
      <c r="BB152" s="64">
        <f t="shared" si="53"/>
        <v>1</v>
      </c>
      <c r="BC152" s="64">
        <f t="shared" si="53"/>
        <v>2</v>
      </c>
      <c r="BD152" s="64">
        <f t="shared" si="53"/>
        <v>1</v>
      </c>
      <c r="BE152" s="64">
        <f>COUNTIF(BE16:BE40,"AU")+COUNTIF(BE16:BE40,"TR-AU")</f>
        <v>0</v>
      </c>
      <c r="BF152" s="45">
        <f t="shared" si="49"/>
        <v>34</v>
      </c>
      <c r="BH152" s="55"/>
    </row>
    <row r="153" spans="1:60" x14ac:dyDescent="0.3">
      <c r="A153" s="76" t="s">
        <v>115</v>
      </c>
      <c r="C153" s="76" t="s">
        <v>107</v>
      </c>
      <c r="D153" s="76"/>
      <c r="E153" s="77" t="s">
        <v>116</v>
      </c>
      <c r="F153" s="77" t="s">
        <v>117</v>
      </c>
      <c r="G153" s="77" t="s">
        <v>110</v>
      </c>
      <c r="H153" s="69"/>
      <c r="I153" s="80"/>
      <c r="J153" s="80"/>
      <c r="K153" s="81"/>
      <c r="L153" s="72"/>
      <c r="M153" s="61"/>
      <c r="N153" s="72"/>
      <c r="O153" s="287"/>
      <c r="P153" s="288"/>
      <c r="Q153" s="289"/>
      <c r="R153" s="279" t="s">
        <v>118</v>
      </c>
      <c r="S153" s="280"/>
      <c r="T153" s="280"/>
      <c r="U153" s="280"/>
      <c r="V153" s="280"/>
      <c r="W153" s="280"/>
      <c r="X153" s="242"/>
      <c r="Y153" s="242"/>
      <c r="Z153" s="242"/>
      <c r="AA153" s="64" t="e">
        <f t="shared" ref="AA153:BE153" si="54">AA154+(AA155/2)</f>
        <v>#VALUE!</v>
      </c>
      <c r="AB153" s="64" t="e">
        <f t="shared" si="54"/>
        <v>#VALUE!</v>
      </c>
      <c r="AC153" s="64" t="e">
        <f t="shared" si="54"/>
        <v>#VALUE!</v>
      </c>
      <c r="AD153" s="64" t="e">
        <f t="shared" si="54"/>
        <v>#VALUE!</v>
      </c>
      <c r="AE153" s="64" t="e">
        <f t="shared" si="54"/>
        <v>#VALUE!</v>
      </c>
      <c r="AF153" s="64" t="e">
        <f t="shared" si="54"/>
        <v>#VALUE!</v>
      </c>
      <c r="AG153" s="64" t="e">
        <f t="shared" si="54"/>
        <v>#VALUE!</v>
      </c>
      <c r="AH153" s="64" t="e">
        <f t="shared" si="54"/>
        <v>#VALUE!</v>
      </c>
      <c r="AI153" s="64" t="e">
        <f t="shared" si="54"/>
        <v>#VALUE!</v>
      </c>
      <c r="AJ153" s="64" t="e">
        <f t="shared" si="54"/>
        <v>#VALUE!</v>
      </c>
      <c r="AK153" s="64" t="e">
        <f t="shared" si="54"/>
        <v>#VALUE!</v>
      </c>
      <c r="AL153" s="64" t="e">
        <f t="shared" si="54"/>
        <v>#VALUE!</v>
      </c>
      <c r="AM153" s="64" t="e">
        <f t="shared" si="54"/>
        <v>#VALUE!</v>
      </c>
      <c r="AN153" s="64" t="e">
        <f t="shared" si="54"/>
        <v>#VALUE!</v>
      </c>
      <c r="AO153" s="64" t="e">
        <f t="shared" si="54"/>
        <v>#VALUE!</v>
      </c>
      <c r="AP153" s="64" t="e">
        <f t="shared" si="54"/>
        <v>#VALUE!</v>
      </c>
      <c r="AQ153" s="64" t="e">
        <f t="shared" si="54"/>
        <v>#VALUE!</v>
      </c>
      <c r="AR153" s="64" t="e">
        <f t="shared" si="54"/>
        <v>#VALUE!</v>
      </c>
      <c r="AS153" s="64" t="e">
        <f t="shared" si="54"/>
        <v>#VALUE!</v>
      </c>
      <c r="AT153" s="64" t="e">
        <f t="shared" si="54"/>
        <v>#VALUE!</v>
      </c>
      <c r="AU153" s="64" t="e">
        <f t="shared" si="54"/>
        <v>#VALUE!</v>
      </c>
      <c r="AV153" s="64" t="e">
        <f t="shared" si="54"/>
        <v>#VALUE!</v>
      </c>
      <c r="AW153" s="64" t="e">
        <f t="shared" si="54"/>
        <v>#VALUE!</v>
      </c>
      <c r="AX153" s="64" t="e">
        <f t="shared" si="54"/>
        <v>#VALUE!</v>
      </c>
      <c r="AY153" s="64" t="e">
        <f t="shared" si="54"/>
        <v>#VALUE!</v>
      </c>
      <c r="AZ153" s="64" t="e">
        <f t="shared" si="54"/>
        <v>#VALUE!</v>
      </c>
      <c r="BA153" s="64" t="e">
        <f t="shared" si="54"/>
        <v>#VALUE!</v>
      </c>
      <c r="BB153" s="64" t="e">
        <f t="shared" si="54"/>
        <v>#VALUE!</v>
      </c>
      <c r="BC153" s="64" t="e">
        <f t="shared" si="54"/>
        <v>#VALUE!</v>
      </c>
      <c r="BD153" s="64" t="e">
        <f t="shared" si="54"/>
        <v>#VALUE!</v>
      </c>
      <c r="BE153" s="64" t="e">
        <f t="shared" si="54"/>
        <v>#VALUE!</v>
      </c>
      <c r="BF153" s="75" t="e">
        <f t="shared" si="49"/>
        <v>#VALUE!</v>
      </c>
      <c r="BH153" s="55"/>
    </row>
    <row r="154" spans="1:60" x14ac:dyDescent="0.3">
      <c r="A154" s="76" t="s">
        <v>119</v>
      </c>
      <c r="C154" s="76" t="s">
        <v>107</v>
      </c>
      <c r="D154" s="76"/>
      <c r="E154" s="77" t="s">
        <v>120</v>
      </c>
      <c r="F154" s="77" t="s">
        <v>117</v>
      </c>
      <c r="G154" s="77" t="s">
        <v>110</v>
      </c>
      <c r="H154" s="69"/>
      <c r="I154" s="80"/>
      <c r="J154" s="80"/>
      <c r="K154" s="81"/>
      <c r="L154" s="72"/>
      <c r="M154" s="61"/>
      <c r="N154" s="72"/>
      <c r="O154" s="287"/>
      <c r="P154" s="288"/>
      <c r="Q154" s="289"/>
      <c r="R154" s="279" t="s">
        <v>121</v>
      </c>
      <c r="S154" s="280"/>
      <c r="T154" s="280"/>
      <c r="U154" s="280"/>
      <c r="V154" s="280"/>
      <c r="W154" s="280"/>
      <c r="X154" s="242"/>
      <c r="Y154" s="242"/>
      <c r="Z154" s="242"/>
      <c r="AA154" s="64" t="e">
        <f t="shared" ref="AA154:BD154" si="55">COUNTIFS($L$16:$L$99,"FT",AA$16:AA$125,"AU")+COUNTIFS($L$16:$L$99,"FT",AA$16:AA$125,"TR-AU")</f>
        <v>#VALUE!</v>
      </c>
      <c r="AB154" s="64" t="e">
        <f t="shared" si="55"/>
        <v>#VALUE!</v>
      </c>
      <c r="AC154" s="64" t="e">
        <f t="shared" si="55"/>
        <v>#VALUE!</v>
      </c>
      <c r="AD154" s="64" t="e">
        <f t="shared" si="55"/>
        <v>#VALUE!</v>
      </c>
      <c r="AE154" s="64" t="e">
        <f t="shared" si="55"/>
        <v>#VALUE!</v>
      </c>
      <c r="AF154" s="64" t="e">
        <f t="shared" si="55"/>
        <v>#VALUE!</v>
      </c>
      <c r="AG154" s="64" t="e">
        <f t="shared" si="55"/>
        <v>#VALUE!</v>
      </c>
      <c r="AH154" s="64" t="e">
        <f t="shared" si="55"/>
        <v>#VALUE!</v>
      </c>
      <c r="AI154" s="64" t="e">
        <f t="shared" si="55"/>
        <v>#VALUE!</v>
      </c>
      <c r="AJ154" s="64" t="e">
        <f t="shared" si="55"/>
        <v>#VALUE!</v>
      </c>
      <c r="AK154" s="64" t="e">
        <f t="shared" si="55"/>
        <v>#VALUE!</v>
      </c>
      <c r="AL154" s="64" t="e">
        <f t="shared" si="55"/>
        <v>#VALUE!</v>
      </c>
      <c r="AM154" s="64" t="e">
        <f t="shared" si="55"/>
        <v>#VALUE!</v>
      </c>
      <c r="AN154" s="64" t="e">
        <f t="shared" si="55"/>
        <v>#VALUE!</v>
      </c>
      <c r="AO154" s="64" t="e">
        <f t="shared" si="55"/>
        <v>#VALUE!</v>
      </c>
      <c r="AP154" s="64" t="e">
        <f t="shared" si="55"/>
        <v>#VALUE!</v>
      </c>
      <c r="AQ154" s="64" t="e">
        <f t="shared" si="55"/>
        <v>#VALUE!</v>
      </c>
      <c r="AR154" s="64" t="e">
        <f t="shared" si="55"/>
        <v>#VALUE!</v>
      </c>
      <c r="AS154" s="64" t="e">
        <f t="shared" si="55"/>
        <v>#VALUE!</v>
      </c>
      <c r="AT154" s="64" t="e">
        <f t="shared" si="55"/>
        <v>#VALUE!</v>
      </c>
      <c r="AU154" s="64" t="e">
        <f t="shared" si="55"/>
        <v>#VALUE!</v>
      </c>
      <c r="AV154" s="64" t="e">
        <f t="shared" si="55"/>
        <v>#VALUE!</v>
      </c>
      <c r="AW154" s="64" t="e">
        <f t="shared" si="55"/>
        <v>#VALUE!</v>
      </c>
      <c r="AX154" s="64" t="e">
        <f t="shared" si="55"/>
        <v>#VALUE!</v>
      </c>
      <c r="AY154" s="64" t="e">
        <f t="shared" si="55"/>
        <v>#VALUE!</v>
      </c>
      <c r="AZ154" s="64" t="e">
        <f t="shared" si="55"/>
        <v>#VALUE!</v>
      </c>
      <c r="BA154" s="64" t="e">
        <f t="shared" si="55"/>
        <v>#VALUE!</v>
      </c>
      <c r="BB154" s="64" t="e">
        <f t="shared" si="55"/>
        <v>#VALUE!</v>
      </c>
      <c r="BC154" s="64" t="e">
        <f t="shared" si="55"/>
        <v>#VALUE!</v>
      </c>
      <c r="BD154" s="64" t="e">
        <f t="shared" si="55"/>
        <v>#VALUE!</v>
      </c>
      <c r="BE154" s="64" t="e">
        <f>COUNTIFS($L$16:$L$21,"FT",BE$16:BE$40,"AU")+COUNTIFS($L$16:$L$21,"FT",BE$16:BE$40,"TR-AU")</f>
        <v>#VALUE!</v>
      </c>
      <c r="BF154" s="45" t="e">
        <f t="shared" si="49"/>
        <v>#VALUE!</v>
      </c>
      <c r="BH154" s="55"/>
    </row>
    <row r="155" spans="1:60" x14ac:dyDescent="0.3">
      <c r="A155" s="76" t="s">
        <v>122</v>
      </c>
      <c r="C155" s="76" t="s">
        <v>107</v>
      </c>
      <c r="D155" s="76"/>
      <c r="E155" s="77" t="s">
        <v>123</v>
      </c>
      <c r="F155" s="77" t="s">
        <v>124</v>
      </c>
      <c r="G155" s="77" t="s">
        <v>110</v>
      </c>
      <c r="H155" s="69"/>
      <c r="I155" s="80"/>
      <c r="J155" s="80"/>
      <c r="K155" s="81"/>
      <c r="L155" s="72"/>
      <c r="M155" s="61"/>
      <c r="N155" s="72"/>
      <c r="O155" s="287"/>
      <c r="P155" s="288"/>
      <c r="Q155" s="289"/>
      <c r="R155" s="279" t="s">
        <v>125</v>
      </c>
      <c r="S155" s="280"/>
      <c r="T155" s="280"/>
      <c r="U155" s="280"/>
      <c r="V155" s="280"/>
      <c r="W155" s="280"/>
      <c r="X155" s="242"/>
      <c r="Y155" s="242"/>
      <c r="Z155" s="242"/>
      <c r="AA155" s="64" t="e">
        <f t="shared" ref="AA155:BD155" si="56">COUNTIFS($L$16:$L$99,"HT",AA$16:AA$125,"AU")+COUNTIFS($L$16:$L$99,"HT",AA$16:AA$125,"TR-AU")</f>
        <v>#VALUE!</v>
      </c>
      <c r="AB155" s="64" t="e">
        <f t="shared" si="56"/>
        <v>#VALUE!</v>
      </c>
      <c r="AC155" s="64" t="e">
        <f t="shared" si="56"/>
        <v>#VALUE!</v>
      </c>
      <c r="AD155" s="64" t="e">
        <f t="shared" si="56"/>
        <v>#VALUE!</v>
      </c>
      <c r="AE155" s="64" t="e">
        <f t="shared" si="56"/>
        <v>#VALUE!</v>
      </c>
      <c r="AF155" s="64" t="e">
        <f t="shared" si="56"/>
        <v>#VALUE!</v>
      </c>
      <c r="AG155" s="64" t="e">
        <f t="shared" si="56"/>
        <v>#VALUE!</v>
      </c>
      <c r="AH155" s="64" t="e">
        <f t="shared" si="56"/>
        <v>#VALUE!</v>
      </c>
      <c r="AI155" s="64" t="e">
        <f t="shared" si="56"/>
        <v>#VALUE!</v>
      </c>
      <c r="AJ155" s="64" t="e">
        <f t="shared" si="56"/>
        <v>#VALUE!</v>
      </c>
      <c r="AK155" s="64" t="e">
        <f t="shared" si="56"/>
        <v>#VALUE!</v>
      </c>
      <c r="AL155" s="64" t="e">
        <f t="shared" si="56"/>
        <v>#VALUE!</v>
      </c>
      <c r="AM155" s="64" t="e">
        <f t="shared" si="56"/>
        <v>#VALUE!</v>
      </c>
      <c r="AN155" s="64" t="e">
        <f t="shared" si="56"/>
        <v>#VALUE!</v>
      </c>
      <c r="AO155" s="64" t="e">
        <f t="shared" si="56"/>
        <v>#VALUE!</v>
      </c>
      <c r="AP155" s="64" t="e">
        <f t="shared" si="56"/>
        <v>#VALUE!</v>
      </c>
      <c r="AQ155" s="64" t="e">
        <f t="shared" si="56"/>
        <v>#VALUE!</v>
      </c>
      <c r="AR155" s="64" t="e">
        <f t="shared" si="56"/>
        <v>#VALUE!</v>
      </c>
      <c r="AS155" s="64" t="e">
        <f t="shared" si="56"/>
        <v>#VALUE!</v>
      </c>
      <c r="AT155" s="64" t="e">
        <f t="shared" si="56"/>
        <v>#VALUE!</v>
      </c>
      <c r="AU155" s="64" t="e">
        <f t="shared" si="56"/>
        <v>#VALUE!</v>
      </c>
      <c r="AV155" s="64" t="e">
        <f t="shared" si="56"/>
        <v>#VALUE!</v>
      </c>
      <c r="AW155" s="64" t="e">
        <f t="shared" si="56"/>
        <v>#VALUE!</v>
      </c>
      <c r="AX155" s="64" t="e">
        <f t="shared" si="56"/>
        <v>#VALUE!</v>
      </c>
      <c r="AY155" s="64" t="e">
        <f t="shared" si="56"/>
        <v>#VALUE!</v>
      </c>
      <c r="AZ155" s="64" t="e">
        <f t="shared" si="56"/>
        <v>#VALUE!</v>
      </c>
      <c r="BA155" s="64" t="e">
        <f t="shared" si="56"/>
        <v>#VALUE!</v>
      </c>
      <c r="BB155" s="64" t="e">
        <f t="shared" si="56"/>
        <v>#VALUE!</v>
      </c>
      <c r="BC155" s="64" t="e">
        <f t="shared" si="56"/>
        <v>#VALUE!</v>
      </c>
      <c r="BD155" s="64" t="e">
        <f t="shared" si="56"/>
        <v>#VALUE!</v>
      </c>
      <c r="BE155" s="64" t="e">
        <f>COUNTIFS($L$16:$L$21,"HT",BE$16:BE$40,"AU")+COUNTIFS($L$16:$L$21,"HT",BE$16:BE$40,"TR-AU")</f>
        <v>#VALUE!</v>
      </c>
      <c r="BF155" s="45" t="e">
        <f t="shared" si="49"/>
        <v>#VALUE!</v>
      </c>
      <c r="BH155" s="55"/>
    </row>
    <row r="156" spans="1:60" x14ac:dyDescent="0.3">
      <c r="A156" s="76" t="s">
        <v>126</v>
      </c>
      <c r="C156" s="76" t="s">
        <v>107</v>
      </c>
      <c r="D156" s="76"/>
      <c r="E156" s="77" t="s">
        <v>127</v>
      </c>
      <c r="F156" s="77" t="s">
        <v>124</v>
      </c>
      <c r="G156" s="77" t="s">
        <v>110</v>
      </c>
      <c r="H156" s="69"/>
      <c r="I156" s="80"/>
      <c r="J156" s="80"/>
      <c r="K156" s="81"/>
      <c r="L156" s="72"/>
      <c r="M156" s="61"/>
      <c r="N156" s="72"/>
      <c r="O156" s="287"/>
      <c r="P156" s="288"/>
      <c r="Q156" s="289"/>
      <c r="R156" s="279" t="s">
        <v>128</v>
      </c>
      <c r="S156" s="280"/>
      <c r="T156" s="280"/>
      <c r="U156" s="280"/>
      <c r="V156" s="280"/>
      <c r="W156" s="280"/>
      <c r="X156" s="242"/>
      <c r="Y156" s="242"/>
      <c r="Z156" s="242"/>
      <c r="AA156" s="64">
        <f t="shared" ref="AA156:BD156" si="57">COUNTIF(AA16:AA125,"A")+COUNTIF(AA16:AA125,"SL")</f>
        <v>1</v>
      </c>
      <c r="AB156" s="64">
        <f t="shared" si="57"/>
        <v>1</v>
      </c>
      <c r="AC156" s="64">
        <f t="shared" si="57"/>
        <v>3</v>
      </c>
      <c r="AD156" s="64">
        <f t="shared" si="57"/>
        <v>1</v>
      </c>
      <c r="AE156" s="64">
        <f t="shared" si="57"/>
        <v>1</v>
      </c>
      <c r="AF156" s="64">
        <f t="shared" si="57"/>
        <v>0</v>
      </c>
      <c r="AG156" s="64">
        <f t="shared" si="57"/>
        <v>0</v>
      </c>
      <c r="AH156" s="64">
        <f t="shared" si="57"/>
        <v>0</v>
      </c>
      <c r="AI156" s="64">
        <f t="shared" si="57"/>
        <v>0</v>
      </c>
      <c r="AJ156" s="64">
        <f t="shared" si="57"/>
        <v>0</v>
      </c>
      <c r="AK156" s="64">
        <f t="shared" si="57"/>
        <v>1</v>
      </c>
      <c r="AL156" s="64">
        <f t="shared" si="57"/>
        <v>1</v>
      </c>
      <c r="AM156" s="64">
        <f t="shared" si="57"/>
        <v>0</v>
      </c>
      <c r="AN156" s="64">
        <f t="shared" si="57"/>
        <v>0</v>
      </c>
      <c r="AO156" s="64">
        <f t="shared" si="57"/>
        <v>0</v>
      </c>
      <c r="AP156" s="64">
        <f t="shared" si="57"/>
        <v>1</v>
      </c>
      <c r="AQ156" s="64">
        <f t="shared" si="57"/>
        <v>2</v>
      </c>
      <c r="AR156" s="64">
        <f t="shared" si="57"/>
        <v>0</v>
      </c>
      <c r="AS156" s="64">
        <f t="shared" si="57"/>
        <v>0</v>
      </c>
      <c r="AT156" s="64">
        <f t="shared" si="57"/>
        <v>0</v>
      </c>
      <c r="AU156" s="64">
        <f t="shared" si="57"/>
        <v>0</v>
      </c>
      <c r="AV156" s="64">
        <f t="shared" si="57"/>
        <v>1</v>
      </c>
      <c r="AW156" s="64">
        <f t="shared" si="57"/>
        <v>1</v>
      </c>
      <c r="AX156" s="64">
        <f t="shared" si="57"/>
        <v>0</v>
      </c>
      <c r="AY156" s="64">
        <f t="shared" si="57"/>
        <v>1</v>
      </c>
      <c r="AZ156" s="64">
        <f t="shared" si="57"/>
        <v>2</v>
      </c>
      <c r="BA156" s="64">
        <f t="shared" si="57"/>
        <v>1</v>
      </c>
      <c r="BB156" s="64">
        <f t="shared" si="57"/>
        <v>0</v>
      </c>
      <c r="BC156" s="64">
        <f t="shared" si="57"/>
        <v>1</v>
      </c>
      <c r="BD156" s="64">
        <f t="shared" si="57"/>
        <v>0</v>
      </c>
      <c r="BE156" s="64">
        <f>COUNTIF(BE16:BE40,"A")+COUNTIF(BE16:BE40,"SL")</f>
        <v>0</v>
      </c>
      <c r="BF156" s="45">
        <f t="shared" si="49"/>
        <v>19</v>
      </c>
      <c r="BG156" s="78">
        <f>(BF156+BF160)-R128</f>
        <v>-3</v>
      </c>
      <c r="BH156" s="55"/>
    </row>
    <row r="157" spans="1:60" x14ac:dyDescent="0.3">
      <c r="A157" s="76" t="s">
        <v>129</v>
      </c>
      <c r="C157" s="76" t="s">
        <v>107</v>
      </c>
      <c r="D157" s="76"/>
      <c r="E157" s="77" t="s">
        <v>29</v>
      </c>
      <c r="F157" s="77" t="s">
        <v>130</v>
      </c>
      <c r="G157" s="77" t="s">
        <v>110</v>
      </c>
      <c r="H157" s="69"/>
      <c r="I157" s="80"/>
      <c r="J157" s="80"/>
      <c r="K157" s="81"/>
      <c r="L157" s="72"/>
      <c r="M157" s="61"/>
      <c r="N157" s="72"/>
      <c r="O157" s="287"/>
      <c r="P157" s="288"/>
      <c r="Q157" s="289"/>
      <c r="R157" s="279" t="s">
        <v>131</v>
      </c>
      <c r="S157" s="280"/>
      <c r="T157" s="280"/>
      <c r="U157" s="280"/>
      <c r="V157" s="280"/>
      <c r="W157" s="280"/>
      <c r="X157" s="242"/>
      <c r="Y157" s="242"/>
      <c r="Z157" s="242"/>
      <c r="AA157" s="74" t="e">
        <f t="shared" ref="AA157:BE157" si="58">AA158+(AA159/2)</f>
        <v>#VALUE!</v>
      </c>
      <c r="AB157" s="74" t="e">
        <f t="shared" si="58"/>
        <v>#VALUE!</v>
      </c>
      <c r="AC157" s="74" t="e">
        <f t="shared" si="58"/>
        <v>#VALUE!</v>
      </c>
      <c r="AD157" s="74" t="e">
        <f t="shared" si="58"/>
        <v>#VALUE!</v>
      </c>
      <c r="AE157" s="74" t="e">
        <f t="shared" si="58"/>
        <v>#VALUE!</v>
      </c>
      <c r="AF157" s="74" t="e">
        <f t="shared" si="58"/>
        <v>#VALUE!</v>
      </c>
      <c r="AG157" s="74" t="e">
        <f t="shared" si="58"/>
        <v>#VALUE!</v>
      </c>
      <c r="AH157" s="74" t="e">
        <f t="shared" si="58"/>
        <v>#VALUE!</v>
      </c>
      <c r="AI157" s="74" t="e">
        <f t="shared" si="58"/>
        <v>#VALUE!</v>
      </c>
      <c r="AJ157" s="74" t="e">
        <f t="shared" si="58"/>
        <v>#VALUE!</v>
      </c>
      <c r="AK157" s="74" t="e">
        <f t="shared" si="58"/>
        <v>#VALUE!</v>
      </c>
      <c r="AL157" s="74" t="e">
        <f t="shared" si="58"/>
        <v>#VALUE!</v>
      </c>
      <c r="AM157" s="74" t="e">
        <f t="shared" si="58"/>
        <v>#VALUE!</v>
      </c>
      <c r="AN157" s="74" t="e">
        <f t="shared" si="58"/>
        <v>#VALUE!</v>
      </c>
      <c r="AO157" s="74" t="e">
        <f t="shared" si="58"/>
        <v>#VALUE!</v>
      </c>
      <c r="AP157" s="74" t="e">
        <f t="shared" si="58"/>
        <v>#VALUE!</v>
      </c>
      <c r="AQ157" s="74" t="e">
        <f t="shared" si="58"/>
        <v>#VALUE!</v>
      </c>
      <c r="AR157" s="74" t="e">
        <f t="shared" si="58"/>
        <v>#VALUE!</v>
      </c>
      <c r="AS157" s="74" t="e">
        <f t="shared" si="58"/>
        <v>#VALUE!</v>
      </c>
      <c r="AT157" s="74" t="e">
        <f t="shared" si="58"/>
        <v>#VALUE!</v>
      </c>
      <c r="AU157" s="74" t="e">
        <f t="shared" si="58"/>
        <v>#VALUE!</v>
      </c>
      <c r="AV157" s="74" t="e">
        <f t="shared" si="58"/>
        <v>#VALUE!</v>
      </c>
      <c r="AW157" s="74" t="e">
        <f t="shared" si="58"/>
        <v>#VALUE!</v>
      </c>
      <c r="AX157" s="74" t="e">
        <f t="shared" si="58"/>
        <v>#VALUE!</v>
      </c>
      <c r="AY157" s="74" t="e">
        <f t="shared" si="58"/>
        <v>#VALUE!</v>
      </c>
      <c r="AZ157" s="74" t="e">
        <f t="shared" si="58"/>
        <v>#VALUE!</v>
      </c>
      <c r="BA157" s="74" t="e">
        <f t="shared" si="58"/>
        <v>#VALUE!</v>
      </c>
      <c r="BB157" s="74" t="e">
        <f t="shared" si="58"/>
        <v>#VALUE!</v>
      </c>
      <c r="BC157" s="74" t="e">
        <f t="shared" si="58"/>
        <v>#VALUE!</v>
      </c>
      <c r="BD157" s="74" t="e">
        <f t="shared" si="58"/>
        <v>#VALUE!</v>
      </c>
      <c r="BE157" s="74" t="e">
        <f t="shared" si="58"/>
        <v>#VALUE!</v>
      </c>
      <c r="BF157" s="75" t="e">
        <f t="shared" si="49"/>
        <v>#VALUE!</v>
      </c>
      <c r="BH157" s="55"/>
    </row>
    <row r="158" spans="1:60" x14ac:dyDescent="0.3">
      <c r="A158" s="76" t="s">
        <v>132</v>
      </c>
      <c r="C158" s="76" t="s">
        <v>107</v>
      </c>
      <c r="D158" s="76"/>
      <c r="E158" s="77" t="s">
        <v>133</v>
      </c>
      <c r="F158" s="77" t="s">
        <v>130</v>
      </c>
      <c r="G158" s="77" t="s">
        <v>134</v>
      </c>
      <c r="H158" s="69"/>
      <c r="I158" s="80"/>
      <c r="J158" s="80"/>
      <c r="K158" s="81"/>
      <c r="L158" s="72"/>
      <c r="M158" s="61"/>
      <c r="N158" s="72"/>
      <c r="O158" s="287"/>
      <c r="P158" s="288"/>
      <c r="Q158" s="289"/>
      <c r="R158" s="279" t="s">
        <v>122</v>
      </c>
      <c r="S158" s="280"/>
      <c r="T158" s="280"/>
      <c r="U158" s="280"/>
      <c r="V158" s="280"/>
      <c r="W158" s="280"/>
      <c r="X158" s="242"/>
      <c r="Y158" s="242"/>
      <c r="Z158" s="242"/>
      <c r="AA158" s="64" t="e">
        <f t="shared" ref="AA158:BD158" si="59">COUNTIFS($L$16:$L$99,"FT",AA$16:AA$125,"A")+COUNTIFS($L$16:$L$99,"FT",AA$16:AA$125,"SL")</f>
        <v>#VALUE!</v>
      </c>
      <c r="AB158" s="64" t="e">
        <f t="shared" si="59"/>
        <v>#VALUE!</v>
      </c>
      <c r="AC158" s="64" t="e">
        <f t="shared" si="59"/>
        <v>#VALUE!</v>
      </c>
      <c r="AD158" s="64" t="e">
        <f t="shared" si="59"/>
        <v>#VALUE!</v>
      </c>
      <c r="AE158" s="64" t="e">
        <f t="shared" si="59"/>
        <v>#VALUE!</v>
      </c>
      <c r="AF158" s="64" t="e">
        <f t="shared" si="59"/>
        <v>#VALUE!</v>
      </c>
      <c r="AG158" s="64" t="e">
        <f t="shared" si="59"/>
        <v>#VALUE!</v>
      </c>
      <c r="AH158" s="64" t="e">
        <f t="shared" si="59"/>
        <v>#VALUE!</v>
      </c>
      <c r="AI158" s="64" t="e">
        <f t="shared" si="59"/>
        <v>#VALUE!</v>
      </c>
      <c r="AJ158" s="64" t="e">
        <f t="shared" si="59"/>
        <v>#VALUE!</v>
      </c>
      <c r="AK158" s="64" t="e">
        <f t="shared" si="59"/>
        <v>#VALUE!</v>
      </c>
      <c r="AL158" s="64" t="e">
        <f t="shared" si="59"/>
        <v>#VALUE!</v>
      </c>
      <c r="AM158" s="64" t="e">
        <f t="shared" si="59"/>
        <v>#VALUE!</v>
      </c>
      <c r="AN158" s="64" t="e">
        <f t="shared" si="59"/>
        <v>#VALUE!</v>
      </c>
      <c r="AO158" s="64" t="e">
        <f t="shared" si="59"/>
        <v>#VALUE!</v>
      </c>
      <c r="AP158" s="64" t="e">
        <f t="shared" si="59"/>
        <v>#VALUE!</v>
      </c>
      <c r="AQ158" s="64" t="e">
        <f t="shared" si="59"/>
        <v>#VALUE!</v>
      </c>
      <c r="AR158" s="64" t="e">
        <f t="shared" si="59"/>
        <v>#VALUE!</v>
      </c>
      <c r="AS158" s="64" t="e">
        <f t="shared" si="59"/>
        <v>#VALUE!</v>
      </c>
      <c r="AT158" s="64" t="e">
        <f t="shared" si="59"/>
        <v>#VALUE!</v>
      </c>
      <c r="AU158" s="64" t="e">
        <f t="shared" si="59"/>
        <v>#VALUE!</v>
      </c>
      <c r="AV158" s="64" t="e">
        <f t="shared" si="59"/>
        <v>#VALUE!</v>
      </c>
      <c r="AW158" s="64" t="e">
        <f t="shared" si="59"/>
        <v>#VALUE!</v>
      </c>
      <c r="AX158" s="64" t="e">
        <f t="shared" si="59"/>
        <v>#VALUE!</v>
      </c>
      <c r="AY158" s="64" t="e">
        <f t="shared" si="59"/>
        <v>#VALUE!</v>
      </c>
      <c r="AZ158" s="64" t="e">
        <f t="shared" si="59"/>
        <v>#VALUE!</v>
      </c>
      <c r="BA158" s="64" t="e">
        <f t="shared" si="59"/>
        <v>#VALUE!</v>
      </c>
      <c r="BB158" s="64" t="e">
        <f t="shared" si="59"/>
        <v>#VALUE!</v>
      </c>
      <c r="BC158" s="64" t="e">
        <f t="shared" si="59"/>
        <v>#VALUE!</v>
      </c>
      <c r="BD158" s="64" t="e">
        <f t="shared" si="59"/>
        <v>#VALUE!</v>
      </c>
      <c r="BE158" s="64" t="e">
        <f>COUNTIFS($L$16:$L$21,"FT",BE$16:BE$40,"A")+COUNTIFS($L$16:$L$21,"FT",BE$16:BE$40,"SL")</f>
        <v>#VALUE!</v>
      </c>
      <c r="BF158" s="45" t="e">
        <f t="shared" si="49"/>
        <v>#VALUE!</v>
      </c>
      <c r="BH158" s="55"/>
    </row>
    <row r="159" spans="1:60" x14ac:dyDescent="0.3">
      <c r="A159" s="76" t="s">
        <v>135</v>
      </c>
      <c r="C159" s="76" t="s">
        <v>107</v>
      </c>
      <c r="D159" s="76"/>
      <c r="E159" s="77" t="s">
        <v>136</v>
      </c>
      <c r="F159" s="77" t="s">
        <v>130</v>
      </c>
      <c r="G159" s="77" t="s">
        <v>134</v>
      </c>
      <c r="H159" s="69"/>
      <c r="I159" s="80"/>
      <c r="J159" s="80"/>
      <c r="K159" s="81"/>
      <c r="L159" s="72"/>
      <c r="M159" s="61"/>
      <c r="N159" s="72"/>
      <c r="O159" s="287"/>
      <c r="P159" s="288"/>
      <c r="Q159" s="289"/>
      <c r="R159" s="279" t="s">
        <v>137</v>
      </c>
      <c r="S159" s="280"/>
      <c r="T159" s="280"/>
      <c r="U159" s="280"/>
      <c r="V159" s="280"/>
      <c r="W159" s="280"/>
      <c r="X159" s="242"/>
      <c r="Y159" s="242"/>
      <c r="Z159" s="242"/>
      <c r="AA159" s="64" t="e">
        <f t="shared" ref="AA159:BD159" si="60">COUNTIFS($L$16:$L$99,"HT",AA$16:AA$125,"A")+COUNTIFS($L$16:$L$99,"HT",AA$16:AA$125,"SL")</f>
        <v>#VALUE!</v>
      </c>
      <c r="AB159" s="64" t="e">
        <f t="shared" si="60"/>
        <v>#VALUE!</v>
      </c>
      <c r="AC159" s="64" t="e">
        <f t="shared" si="60"/>
        <v>#VALUE!</v>
      </c>
      <c r="AD159" s="64" t="e">
        <f t="shared" si="60"/>
        <v>#VALUE!</v>
      </c>
      <c r="AE159" s="64" t="e">
        <f t="shared" si="60"/>
        <v>#VALUE!</v>
      </c>
      <c r="AF159" s="64" t="e">
        <f t="shared" si="60"/>
        <v>#VALUE!</v>
      </c>
      <c r="AG159" s="64" t="e">
        <f t="shared" si="60"/>
        <v>#VALUE!</v>
      </c>
      <c r="AH159" s="64" t="e">
        <f t="shared" si="60"/>
        <v>#VALUE!</v>
      </c>
      <c r="AI159" s="64" t="e">
        <f t="shared" si="60"/>
        <v>#VALUE!</v>
      </c>
      <c r="AJ159" s="64" t="e">
        <f t="shared" si="60"/>
        <v>#VALUE!</v>
      </c>
      <c r="AK159" s="64" t="e">
        <f t="shared" si="60"/>
        <v>#VALUE!</v>
      </c>
      <c r="AL159" s="64" t="e">
        <f t="shared" si="60"/>
        <v>#VALUE!</v>
      </c>
      <c r="AM159" s="64" t="e">
        <f t="shared" si="60"/>
        <v>#VALUE!</v>
      </c>
      <c r="AN159" s="64" t="e">
        <f t="shared" si="60"/>
        <v>#VALUE!</v>
      </c>
      <c r="AO159" s="64" t="e">
        <f t="shared" si="60"/>
        <v>#VALUE!</v>
      </c>
      <c r="AP159" s="64" t="e">
        <f t="shared" si="60"/>
        <v>#VALUE!</v>
      </c>
      <c r="AQ159" s="64" t="e">
        <f t="shared" si="60"/>
        <v>#VALUE!</v>
      </c>
      <c r="AR159" s="64" t="e">
        <f t="shared" si="60"/>
        <v>#VALUE!</v>
      </c>
      <c r="AS159" s="64" t="e">
        <f t="shared" si="60"/>
        <v>#VALUE!</v>
      </c>
      <c r="AT159" s="64" t="e">
        <f t="shared" si="60"/>
        <v>#VALUE!</v>
      </c>
      <c r="AU159" s="64" t="e">
        <f t="shared" si="60"/>
        <v>#VALUE!</v>
      </c>
      <c r="AV159" s="64" t="e">
        <f t="shared" si="60"/>
        <v>#VALUE!</v>
      </c>
      <c r="AW159" s="64" t="e">
        <f t="shared" si="60"/>
        <v>#VALUE!</v>
      </c>
      <c r="AX159" s="64" t="e">
        <f t="shared" si="60"/>
        <v>#VALUE!</v>
      </c>
      <c r="AY159" s="64" t="e">
        <f t="shared" si="60"/>
        <v>#VALUE!</v>
      </c>
      <c r="AZ159" s="64" t="e">
        <f t="shared" si="60"/>
        <v>#VALUE!</v>
      </c>
      <c r="BA159" s="64" t="e">
        <f t="shared" si="60"/>
        <v>#VALUE!</v>
      </c>
      <c r="BB159" s="64" t="e">
        <f t="shared" si="60"/>
        <v>#VALUE!</v>
      </c>
      <c r="BC159" s="64" t="e">
        <f t="shared" si="60"/>
        <v>#VALUE!</v>
      </c>
      <c r="BD159" s="64" t="e">
        <f t="shared" si="60"/>
        <v>#VALUE!</v>
      </c>
      <c r="BE159" s="64" t="e">
        <f>COUNTIFS($L$16:$L$21,"HT",BE$16:BE$40,"A")+COUNTIFS($L$16:$L$21,"HT",BE$16:BE$40,"SL")</f>
        <v>#VALUE!</v>
      </c>
      <c r="BF159" s="45" t="e">
        <f t="shared" si="49"/>
        <v>#VALUE!</v>
      </c>
      <c r="BH159" s="55"/>
    </row>
    <row r="160" spans="1:60" x14ac:dyDescent="0.3">
      <c r="A160" s="76" t="s">
        <v>138</v>
      </c>
      <c r="C160" s="76" t="s">
        <v>107</v>
      </c>
      <c r="D160" s="76"/>
      <c r="E160" s="77" t="s">
        <v>139</v>
      </c>
      <c r="F160" s="77" t="s">
        <v>130</v>
      </c>
      <c r="G160" s="77" t="s">
        <v>110</v>
      </c>
      <c r="H160" s="69"/>
      <c r="I160" s="82"/>
      <c r="J160" s="80"/>
      <c r="K160" s="81"/>
      <c r="L160" s="72"/>
      <c r="M160" s="61"/>
      <c r="N160" s="72"/>
      <c r="O160" s="287"/>
      <c r="P160" s="288"/>
      <c r="Q160" s="289"/>
      <c r="R160" s="279" t="s">
        <v>140</v>
      </c>
      <c r="S160" s="280"/>
      <c r="T160" s="280"/>
      <c r="U160" s="280"/>
      <c r="V160" s="280"/>
      <c r="W160" s="280"/>
      <c r="X160" s="242"/>
      <c r="Y160" s="242"/>
      <c r="Z160" s="242"/>
      <c r="AA160" s="64">
        <f t="shared" ref="AA160:BD160" si="61">COUNTIF(AA16:AA125,"U")+COUNTIF(AA16:AA125,"UC")+COUNTIF(AA16:AA125,"NCNS")+COUNTIF(AA16:AA125,"TR-U")+COUNTIF(AA16:AA125,"TR-UC")+COUNTIF(AA16:AA125,"TR-NCNS")</f>
        <v>4</v>
      </c>
      <c r="AB160" s="64">
        <f t="shared" si="61"/>
        <v>2</v>
      </c>
      <c r="AC160" s="64">
        <f t="shared" si="61"/>
        <v>2</v>
      </c>
      <c r="AD160" s="64">
        <f t="shared" si="61"/>
        <v>6</v>
      </c>
      <c r="AE160" s="64">
        <f t="shared" si="61"/>
        <v>1</v>
      </c>
      <c r="AF160" s="64">
        <f t="shared" si="61"/>
        <v>1</v>
      </c>
      <c r="AG160" s="64">
        <f t="shared" si="61"/>
        <v>1</v>
      </c>
      <c r="AH160" s="64">
        <f t="shared" si="61"/>
        <v>9</v>
      </c>
      <c r="AI160" s="64">
        <f t="shared" si="61"/>
        <v>3</v>
      </c>
      <c r="AJ160" s="64">
        <f t="shared" si="61"/>
        <v>4</v>
      </c>
      <c r="AK160" s="64">
        <f t="shared" si="61"/>
        <v>7</v>
      </c>
      <c r="AL160" s="64">
        <f t="shared" si="61"/>
        <v>1</v>
      </c>
      <c r="AM160" s="64">
        <f t="shared" si="61"/>
        <v>0</v>
      </c>
      <c r="AN160" s="64">
        <f t="shared" si="61"/>
        <v>0</v>
      </c>
      <c r="AO160" s="64">
        <f t="shared" si="61"/>
        <v>3</v>
      </c>
      <c r="AP160" s="64">
        <f t="shared" si="61"/>
        <v>5</v>
      </c>
      <c r="AQ160" s="64">
        <f t="shared" si="61"/>
        <v>4</v>
      </c>
      <c r="AR160" s="64">
        <f t="shared" si="61"/>
        <v>3</v>
      </c>
      <c r="AS160" s="64">
        <f t="shared" si="61"/>
        <v>3</v>
      </c>
      <c r="AT160" s="64">
        <f t="shared" si="61"/>
        <v>1</v>
      </c>
      <c r="AU160" s="64">
        <f t="shared" si="61"/>
        <v>1</v>
      </c>
      <c r="AV160" s="64">
        <f t="shared" si="61"/>
        <v>4</v>
      </c>
      <c r="AW160" s="64">
        <f t="shared" si="61"/>
        <v>2</v>
      </c>
      <c r="AX160" s="64">
        <f t="shared" si="61"/>
        <v>1</v>
      </c>
      <c r="AY160" s="64">
        <f t="shared" si="61"/>
        <v>7</v>
      </c>
      <c r="AZ160" s="64">
        <f t="shared" si="61"/>
        <v>5</v>
      </c>
      <c r="BA160" s="64">
        <f t="shared" si="61"/>
        <v>5</v>
      </c>
      <c r="BB160" s="64">
        <f t="shared" si="61"/>
        <v>3</v>
      </c>
      <c r="BC160" s="64">
        <f t="shared" si="61"/>
        <v>6</v>
      </c>
      <c r="BD160" s="64">
        <f t="shared" si="61"/>
        <v>3</v>
      </c>
      <c r="BE160" s="64">
        <f>COUNTIF(BE16:BE40,"U")+COUNTIF(BE16:BE40,"UC")+COUNTIF(BE16:BE40,"NCNS")+COUNTIF(BE16:BE40,"TR-U")+COUNTIF(BE16:BE40,"TR-UC")+COUNTIF(BE16:BE40,"TR-NCNS")</f>
        <v>0</v>
      </c>
      <c r="BF160" s="45">
        <f t="shared" si="49"/>
        <v>97</v>
      </c>
      <c r="BH160" s="55"/>
    </row>
    <row r="161" spans="1:60" x14ac:dyDescent="0.3">
      <c r="A161" s="76" t="s">
        <v>141</v>
      </c>
      <c r="C161" s="76" t="s">
        <v>107</v>
      </c>
      <c r="D161" s="76"/>
      <c r="E161" s="77" t="s">
        <v>142</v>
      </c>
      <c r="F161" s="77" t="s">
        <v>130</v>
      </c>
      <c r="G161" s="77" t="s">
        <v>134</v>
      </c>
      <c r="H161" s="69"/>
      <c r="I161" s="80"/>
      <c r="J161" s="80"/>
      <c r="K161" s="81"/>
      <c r="L161" s="72"/>
      <c r="M161" s="61"/>
      <c r="N161" s="72"/>
      <c r="O161" s="287"/>
      <c r="P161" s="288"/>
      <c r="Q161" s="289"/>
      <c r="R161" s="279" t="s">
        <v>143</v>
      </c>
      <c r="S161" s="280"/>
      <c r="T161" s="280"/>
      <c r="U161" s="280"/>
      <c r="V161" s="280"/>
      <c r="W161" s="280"/>
      <c r="X161" s="242"/>
      <c r="Y161" s="242"/>
      <c r="Z161" s="242"/>
      <c r="AA161" s="74" t="e">
        <f t="shared" ref="AA161:BE161" si="62">AA162+(AA163/2)</f>
        <v>#VALUE!</v>
      </c>
      <c r="AB161" s="74" t="e">
        <f t="shared" si="62"/>
        <v>#VALUE!</v>
      </c>
      <c r="AC161" s="74" t="e">
        <f t="shared" si="62"/>
        <v>#VALUE!</v>
      </c>
      <c r="AD161" s="74" t="e">
        <f t="shared" si="62"/>
        <v>#VALUE!</v>
      </c>
      <c r="AE161" s="74" t="e">
        <f t="shared" si="62"/>
        <v>#VALUE!</v>
      </c>
      <c r="AF161" s="74" t="e">
        <f t="shared" si="62"/>
        <v>#VALUE!</v>
      </c>
      <c r="AG161" s="74" t="e">
        <f t="shared" si="62"/>
        <v>#VALUE!</v>
      </c>
      <c r="AH161" s="74" t="e">
        <f t="shared" si="62"/>
        <v>#VALUE!</v>
      </c>
      <c r="AI161" s="74" t="e">
        <f t="shared" si="62"/>
        <v>#VALUE!</v>
      </c>
      <c r="AJ161" s="74" t="e">
        <f t="shared" si="62"/>
        <v>#VALUE!</v>
      </c>
      <c r="AK161" s="74" t="e">
        <f t="shared" si="62"/>
        <v>#VALUE!</v>
      </c>
      <c r="AL161" s="74" t="e">
        <f t="shared" si="62"/>
        <v>#VALUE!</v>
      </c>
      <c r="AM161" s="74" t="e">
        <f t="shared" si="62"/>
        <v>#VALUE!</v>
      </c>
      <c r="AN161" s="74" t="e">
        <f t="shared" si="62"/>
        <v>#VALUE!</v>
      </c>
      <c r="AO161" s="74" t="e">
        <f t="shared" si="62"/>
        <v>#VALUE!</v>
      </c>
      <c r="AP161" s="74" t="e">
        <f t="shared" si="62"/>
        <v>#VALUE!</v>
      </c>
      <c r="AQ161" s="74" t="e">
        <f t="shared" si="62"/>
        <v>#VALUE!</v>
      </c>
      <c r="AR161" s="74" t="e">
        <f t="shared" si="62"/>
        <v>#VALUE!</v>
      </c>
      <c r="AS161" s="74" t="e">
        <f t="shared" si="62"/>
        <v>#VALUE!</v>
      </c>
      <c r="AT161" s="74" t="e">
        <f t="shared" si="62"/>
        <v>#VALUE!</v>
      </c>
      <c r="AU161" s="74" t="e">
        <f t="shared" si="62"/>
        <v>#VALUE!</v>
      </c>
      <c r="AV161" s="74" t="e">
        <f t="shared" si="62"/>
        <v>#VALUE!</v>
      </c>
      <c r="AW161" s="74" t="e">
        <f t="shared" si="62"/>
        <v>#VALUE!</v>
      </c>
      <c r="AX161" s="74" t="e">
        <f t="shared" si="62"/>
        <v>#VALUE!</v>
      </c>
      <c r="AY161" s="74" t="e">
        <f t="shared" si="62"/>
        <v>#VALUE!</v>
      </c>
      <c r="AZ161" s="74" t="e">
        <f t="shared" si="62"/>
        <v>#VALUE!</v>
      </c>
      <c r="BA161" s="74" t="e">
        <f t="shared" si="62"/>
        <v>#VALUE!</v>
      </c>
      <c r="BB161" s="74" t="e">
        <f t="shared" si="62"/>
        <v>#VALUE!</v>
      </c>
      <c r="BC161" s="74" t="e">
        <f t="shared" si="62"/>
        <v>#VALUE!</v>
      </c>
      <c r="BD161" s="74" t="e">
        <f t="shared" si="62"/>
        <v>#VALUE!</v>
      </c>
      <c r="BE161" s="74" t="e">
        <f t="shared" si="62"/>
        <v>#VALUE!</v>
      </c>
      <c r="BF161" s="75" t="e">
        <f t="shared" si="49"/>
        <v>#VALUE!</v>
      </c>
      <c r="BH161" s="55"/>
    </row>
    <row r="162" spans="1:60" x14ac:dyDescent="0.3">
      <c r="A162" s="76" t="s">
        <v>144</v>
      </c>
      <c r="C162" s="76" t="s">
        <v>107</v>
      </c>
      <c r="D162" s="76"/>
      <c r="E162" s="77" t="s">
        <v>145</v>
      </c>
      <c r="F162" s="77" t="s">
        <v>130</v>
      </c>
      <c r="G162" s="77" t="s">
        <v>134</v>
      </c>
      <c r="H162" s="69"/>
      <c r="I162" s="80"/>
      <c r="J162" s="80"/>
      <c r="K162" s="81"/>
      <c r="L162" s="72"/>
      <c r="M162" s="61"/>
      <c r="N162" s="72"/>
      <c r="O162" s="287"/>
      <c r="P162" s="288"/>
      <c r="Q162" s="289"/>
      <c r="R162" s="279" t="s">
        <v>146</v>
      </c>
      <c r="S162" s="280"/>
      <c r="T162" s="280"/>
      <c r="U162" s="280"/>
      <c r="V162" s="280"/>
      <c r="W162" s="280"/>
      <c r="X162" s="242"/>
      <c r="Y162" s="242"/>
      <c r="Z162" s="242"/>
      <c r="AA162" s="64" t="e">
        <f t="shared" ref="AA162:BD162" si="63">COUNTIFS($L$16:$L$99,"FT",AA$16:AA$125,"U")+COUNTIFS($L$16:$L$99,"FT",AA$16:AA$125,"UC")+COUNTIFS($L$16:$L$99,"FT",AA$16:AA$125,"NCNS")+COUNTIFS($L$16:$L$99,"FT",AA$16:AA$125,"TR-U")+COUNTIFS($L$16:$L$99,"FT",AA$16:AA$125,"TR-UC")+COUNTIFS($L$16:$L$99,"FT",AA$16:AA$125,"TR-NCNS")</f>
        <v>#VALUE!</v>
      </c>
      <c r="AB162" s="64" t="e">
        <f t="shared" si="63"/>
        <v>#VALUE!</v>
      </c>
      <c r="AC162" s="64" t="e">
        <f t="shared" si="63"/>
        <v>#VALUE!</v>
      </c>
      <c r="AD162" s="64" t="e">
        <f t="shared" si="63"/>
        <v>#VALUE!</v>
      </c>
      <c r="AE162" s="64" t="e">
        <f t="shared" si="63"/>
        <v>#VALUE!</v>
      </c>
      <c r="AF162" s="64" t="e">
        <f t="shared" si="63"/>
        <v>#VALUE!</v>
      </c>
      <c r="AG162" s="64" t="e">
        <f t="shared" si="63"/>
        <v>#VALUE!</v>
      </c>
      <c r="AH162" s="64" t="e">
        <f t="shared" si="63"/>
        <v>#VALUE!</v>
      </c>
      <c r="AI162" s="64" t="e">
        <f t="shared" si="63"/>
        <v>#VALUE!</v>
      </c>
      <c r="AJ162" s="64" t="e">
        <f t="shared" si="63"/>
        <v>#VALUE!</v>
      </c>
      <c r="AK162" s="64" t="e">
        <f t="shared" si="63"/>
        <v>#VALUE!</v>
      </c>
      <c r="AL162" s="64" t="e">
        <f t="shared" si="63"/>
        <v>#VALUE!</v>
      </c>
      <c r="AM162" s="64" t="e">
        <f t="shared" si="63"/>
        <v>#VALUE!</v>
      </c>
      <c r="AN162" s="64" t="e">
        <f t="shared" si="63"/>
        <v>#VALUE!</v>
      </c>
      <c r="AO162" s="64" t="e">
        <f t="shared" si="63"/>
        <v>#VALUE!</v>
      </c>
      <c r="AP162" s="64" t="e">
        <f t="shared" si="63"/>
        <v>#VALUE!</v>
      </c>
      <c r="AQ162" s="64" t="e">
        <f t="shared" si="63"/>
        <v>#VALUE!</v>
      </c>
      <c r="AR162" s="64" t="e">
        <f t="shared" si="63"/>
        <v>#VALUE!</v>
      </c>
      <c r="AS162" s="64" t="e">
        <f t="shared" si="63"/>
        <v>#VALUE!</v>
      </c>
      <c r="AT162" s="64" t="e">
        <f t="shared" si="63"/>
        <v>#VALUE!</v>
      </c>
      <c r="AU162" s="64" t="e">
        <f t="shared" si="63"/>
        <v>#VALUE!</v>
      </c>
      <c r="AV162" s="64" t="e">
        <f t="shared" si="63"/>
        <v>#VALUE!</v>
      </c>
      <c r="AW162" s="64" t="e">
        <f t="shared" si="63"/>
        <v>#VALUE!</v>
      </c>
      <c r="AX162" s="64" t="e">
        <f t="shared" si="63"/>
        <v>#VALUE!</v>
      </c>
      <c r="AY162" s="64" t="e">
        <f t="shared" si="63"/>
        <v>#VALUE!</v>
      </c>
      <c r="AZ162" s="64" t="e">
        <f t="shared" si="63"/>
        <v>#VALUE!</v>
      </c>
      <c r="BA162" s="64" t="e">
        <f t="shared" si="63"/>
        <v>#VALUE!</v>
      </c>
      <c r="BB162" s="64" t="e">
        <f t="shared" si="63"/>
        <v>#VALUE!</v>
      </c>
      <c r="BC162" s="64" t="e">
        <f t="shared" si="63"/>
        <v>#VALUE!</v>
      </c>
      <c r="BD162" s="64" t="e">
        <f t="shared" si="63"/>
        <v>#VALUE!</v>
      </c>
      <c r="BE162" s="64" t="e">
        <f>COUNTIFS($L$16:$L$21,"FT",BE$16:BE$40,"U")+COUNTIFS($L$16:$L$21,"FT",BE$16:BE$40,"UC")+COUNTIFS($L$16:$L$21,"FT",BE$16:BE$40,"NCNS")+COUNTIFS($L$16:$L$21,"FT",BE$16:BE$40,"TR-U")+COUNTIFS($L$16:$L$21,"FT",BE$16:BE$40,"TR-UC")+COUNTIFS($L$16:$L$21,"FT",BE$16:BE$40,"TR-NCNS")</f>
        <v>#VALUE!</v>
      </c>
      <c r="BF162" s="45" t="e">
        <f t="shared" si="49"/>
        <v>#VALUE!</v>
      </c>
      <c r="BH162" s="55"/>
    </row>
    <row r="163" spans="1:60" x14ac:dyDescent="0.3">
      <c r="A163" s="76" t="s">
        <v>147</v>
      </c>
      <c r="C163" s="76" t="s">
        <v>148</v>
      </c>
      <c r="D163" s="76"/>
      <c r="E163" s="77" t="s">
        <v>149</v>
      </c>
      <c r="F163" s="77"/>
      <c r="G163" s="77"/>
      <c r="H163" s="69"/>
      <c r="I163" s="80"/>
      <c r="J163" s="80"/>
      <c r="K163" s="81"/>
      <c r="L163" s="72"/>
      <c r="M163" s="61"/>
      <c r="N163" s="72"/>
      <c r="O163" s="287"/>
      <c r="P163" s="288"/>
      <c r="Q163" s="289"/>
      <c r="R163" s="279" t="s">
        <v>150</v>
      </c>
      <c r="S163" s="280"/>
      <c r="T163" s="280"/>
      <c r="U163" s="280"/>
      <c r="V163" s="280"/>
      <c r="W163" s="280"/>
      <c r="X163" s="242"/>
      <c r="Y163" s="242"/>
      <c r="Z163" s="242"/>
      <c r="AA163" s="64" t="e">
        <f t="shared" ref="AA163:BD163" si="64">COUNTIFS($L$16:$L$99,"HT",AA$16:AA$125,"U")+COUNTIFS($L$16:$L$99,"HT",AA$16:AA$125,"UC")+COUNTIFS($L$16:$L$99,"HT",AA$16:AA$125,"NCNS")+COUNTIFS($L$16:$L$99,"HT",AA$16:AA$125,"TR-U")+COUNTIFS($L$16:$L$99,"HT",AA$16:AA$125,"TR-UC")+COUNTIFS($L$16:$L$99,"HT",AA$16:AA$125,"TR-NCNS")</f>
        <v>#VALUE!</v>
      </c>
      <c r="AB163" s="64" t="e">
        <f t="shared" si="64"/>
        <v>#VALUE!</v>
      </c>
      <c r="AC163" s="64" t="e">
        <f t="shared" si="64"/>
        <v>#VALUE!</v>
      </c>
      <c r="AD163" s="64" t="e">
        <f t="shared" si="64"/>
        <v>#VALUE!</v>
      </c>
      <c r="AE163" s="64" t="e">
        <f t="shared" si="64"/>
        <v>#VALUE!</v>
      </c>
      <c r="AF163" s="64" t="e">
        <f t="shared" si="64"/>
        <v>#VALUE!</v>
      </c>
      <c r="AG163" s="64" t="e">
        <f t="shared" si="64"/>
        <v>#VALUE!</v>
      </c>
      <c r="AH163" s="64" t="e">
        <f t="shared" si="64"/>
        <v>#VALUE!</v>
      </c>
      <c r="AI163" s="64" t="e">
        <f t="shared" si="64"/>
        <v>#VALUE!</v>
      </c>
      <c r="AJ163" s="64" t="e">
        <f t="shared" si="64"/>
        <v>#VALUE!</v>
      </c>
      <c r="AK163" s="64" t="e">
        <f t="shared" si="64"/>
        <v>#VALUE!</v>
      </c>
      <c r="AL163" s="64" t="e">
        <f t="shared" si="64"/>
        <v>#VALUE!</v>
      </c>
      <c r="AM163" s="64" t="e">
        <f t="shared" si="64"/>
        <v>#VALUE!</v>
      </c>
      <c r="AN163" s="64" t="e">
        <f t="shared" si="64"/>
        <v>#VALUE!</v>
      </c>
      <c r="AO163" s="64" t="e">
        <f t="shared" si="64"/>
        <v>#VALUE!</v>
      </c>
      <c r="AP163" s="64" t="e">
        <f t="shared" si="64"/>
        <v>#VALUE!</v>
      </c>
      <c r="AQ163" s="64" t="e">
        <f t="shared" si="64"/>
        <v>#VALUE!</v>
      </c>
      <c r="AR163" s="64" t="e">
        <f t="shared" si="64"/>
        <v>#VALUE!</v>
      </c>
      <c r="AS163" s="64" t="e">
        <f t="shared" si="64"/>
        <v>#VALUE!</v>
      </c>
      <c r="AT163" s="64" t="e">
        <f t="shared" si="64"/>
        <v>#VALUE!</v>
      </c>
      <c r="AU163" s="64" t="e">
        <f t="shared" si="64"/>
        <v>#VALUE!</v>
      </c>
      <c r="AV163" s="64" t="e">
        <f t="shared" si="64"/>
        <v>#VALUE!</v>
      </c>
      <c r="AW163" s="64" t="e">
        <f t="shared" si="64"/>
        <v>#VALUE!</v>
      </c>
      <c r="AX163" s="64" t="e">
        <f t="shared" si="64"/>
        <v>#VALUE!</v>
      </c>
      <c r="AY163" s="64" t="e">
        <f t="shared" si="64"/>
        <v>#VALUE!</v>
      </c>
      <c r="AZ163" s="64" t="e">
        <f t="shared" si="64"/>
        <v>#VALUE!</v>
      </c>
      <c r="BA163" s="64" t="e">
        <f t="shared" si="64"/>
        <v>#VALUE!</v>
      </c>
      <c r="BB163" s="64" t="e">
        <f t="shared" si="64"/>
        <v>#VALUE!</v>
      </c>
      <c r="BC163" s="64" t="e">
        <f t="shared" si="64"/>
        <v>#VALUE!</v>
      </c>
      <c r="BD163" s="64" t="e">
        <f t="shared" si="64"/>
        <v>#VALUE!</v>
      </c>
      <c r="BE163" s="64" t="e">
        <f>COUNTIFS($L$16:$L$21,"HT",BE$16:BE$40,"U")+COUNTIFS($L$21:$L$50,"HT",BE$21:BE$50,"UC")+COUNTIFS($L$21:$L$50,"HT",BE$21:BE$50,"NCNS")+COUNTIFS($L$16:$L$21,"HT",BE$16:BE$40,"TR-U")+COUNTIFS($L$21:$L$50,"HT",BE$21:BE$50,"TR-UC")+COUNTIFS($L$21:$L$50,"HT",BE$21:BE$50,"TR-NCNS")</f>
        <v>#VALUE!</v>
      </c>
      <c r="BF163" s="45" t="e">
        <f t="shared" si="49"/>
        <v>#VALUE!</v>
      </c>
      <c r="BH163" s="55"/>
    </row>
    <row r="164" spans="1:60" x14ac:dyDescent="0.3">
      <c r="A164" s="76" t="s">
        <v>151</v>
      </c>
      <c r="C164" s="76" t="s">
        <v>148</v>
      </c>
      <c r="D164" s="76"/>
      <c r="E164" s="77" t="s">
        <v>152</v>
      </c>
      <c r="F164" s="77"/>
      <c r="G164" s="77"/>
      <c r="H164" s="69"/>
      <c r="I164" s="80"/>
      <c r="J164" s="80"/>
      <c r="K164" s="81"/>
      <c r="L164" s="72"/>
      <c r="M164" s="61"/>
      <c r="N164" s="72"/>
      <c r="O164" s="287"/>
      <c r="P164" s="288"/>
      <c r="Q164" s="289"/>
      <c r="R164" s="279" t="s">
        <v>153</v>
      </c>
      <c r="S164" s="280"/>
      <c r="T164" s="280"/>
      <c r="U164" s="280"/>
      <c r="V164" s="280"/>
      <c r="W164" s="280"/>
      <c r="X164" s="242"/>
      <c r="Y164" s="242"/>
      <c r="Z164" s="242"/>
      <c r="AA164" s="64">
        <f t="shared" ref="AA164:BD164" si="65">COUNTIF(AA16:AA125,"S")+COUNTIF(AA16:AA125,"TR-S")</f>
        <v>0</v>
      </c>
      <c r="AB164" s="64">
        <f t="shared" si="65"/>
        <v>0</v>
      </c>
      <c r="AC164" s="64">
        <f t="shared" si="65"/>
        <v>0</v>
      </c>
      <c r="AD164" s="64">
        <f t="shared" si="65"/>
        <v>0</v>
      </c>
      <c r="AE164" s="64">
        <f t="shared" si="65"/>
        <v>0</v>
      </c>
      <c r="AF164" s="64">
        <f t="shared" si="65"/>
        <v>0</v>
      </c>
      <c r="AG164" s="64">
        <f t="shared" si="65"/>
        <v>0</v>
      </c>
      <c r="AH164" s="64">
        <f t="shared" si="65"/>
        <v>0</v>
      </c>
      <c r="AI164" s="64">
        <f t="shared" si="65"/>
        <v>0</v>
      </c>
      <c r="AJ164" s="64">
        <f t="shared" si="65"/>
        <v>0</v>
      </c>
      <c r="AK164" s="64">
        <f t="shared" si="65"/>
        <v>0</v>
      </c>
      <c r="AL164" s="64">
        <f t="shared" si="65"/>
        <v>0</v>
      </c>
      <c r="AM164" s="64">
        <f t="shared" si="65"/>
        <v>0</v>
      </c>
      <c r="AN164" s="64">
        <f t="shared" si="65"/>
        <v>0</v>
      </c>
      <c r="AO164" s="64">
        <f t="shared" si="65"/>
        <v>0</v>
      </c>
      <c r="AP164" s="64">
        <f t="shared" si="65"/>
        <v>0</v>
      </c>
      <c r="AQ164" s="64">
        <f t="shared" si="65"/>
        <v>0</v>
      </c>
      <c r="AR164" s="64">
        <f t="shared" si="65"/>
        <v>0</v>
      </c>
      <c r="AS164" s="64">
        <f t="shared" si="65"/>
        <v>0</v>
      </c>
      <c r="AT164" s="64">
        <f t="shared" si="65"/>
        <v>0</v>
      </c>
      <c r="AU164" s="64">
        <f t="shared" si="65"/>
        <v>0</v>
      </c>
      <c r="AV164" s="64">
        <f t="shared" si="65"/>
        <v>0</v>
      </c>
      <c r="AW164" s="64">
        <f t="shared" si="65"/>
        <v>0</v>
      </c>
      <c r="AX164" s="64">
        <f t="shared" si="65"/>
        <v>0</v>
      </c>
      <c r="AY164" s="64">
        <f t="shared" si="65"/>
        <v>0</v>
      </c>
      <c r="AZ164" s="64">
        <f t="shared" si="65"/>
        <v>0</v>
      </c>
      <c r="BA164" s="64">
        <f t="shared" si="65"/>
        <v>0</v>
      </c>
      <c r="BB164" s="64">
        <f t="shared" si="65"/>
        <v>0</v>
      </c>
      <c r="BC164" s="64">
        <f t="shared" si="65"/>
        <v>0</v>
      </c>
      <c r="BD164" s="64">
        <f t="shared" si="65"/>
        <v>0</v>
      </c>
      <c r="BE164" s="64">
        <f>COUNTIF(BE16:BE40,"S")+COUNTIF(BE16:BE40,"TR-S")</f>
        <v>0</v>
      </c>
      <c r="BF164" s="45">
        <f t="shared" ref="BF164:BF170" si="66">MAX(AA164:BE164)</f>
        <v>0</v>
      </c>
      <c r="BH164" s="55"/>
    </row>
    <row r="165" spans="1:60" x14ac:dyDescent="0.3">
      <c r="A165" s="76" t="s">
        <v>154</v>
      </c>
      <c r="C165" s="76" t="s">
        <v>155</v>
      </c>
      <c r="D165" s="76"/>
      <c r="E165" s="77" t="s">
        <v>156</v>
      </c>
      <c r="F165" s="77"/>
      <c r="G165" s="77"/>
      <c r="H165" s="69"/>
      <c r="I165" s="59"/>
      <c r="J165" s="59"/>
      <c r="K165" s="83"/>
      <c r="L165" s="84"/>
      <c r="M165" s="61"/>
      <c r="N165" s="72"/>
      <c r="O165" s="287"/>
      <c r="P165" s="288"/>
      <c r="Q165" s="289"/>
      <c r="R165" s="279" t="s">
        <v>157</v>
      </c>
      <c r="S165" s="280"/>
      <c r="T165" s="280"/>
      <c r="U165" s="280"/>
      <c r="V165" s="280"/>
      <c r="W165" s="280"/>
      <c r="X165" s="242"/>
      <c r="Y165" s="242"/>
      <c r="Z165" s="242"/>
      <c r="AA165" s="74" t="e">
        <f t="shared" ref="AA165:BE165" si="67">AA166+(AA167/2)</f>
        <v>#VALUE!</v>
      </c>
      <c r="AB165" s="74" t="e">
        <f t="shared" si="67"/>
        <v>#VALUE!</v>
      </c>
      <c r="AC165" s="74" t="e">
        <f t="shared" si="67"/>
        <v>#VALUE!</v>
      </c>
      <c r="AD165" s="74" t="e">
        <f t="shared" si="67"/>
        <v>#VALUE!</v>
      </c>
      <c r="AE165" s="74" t="e">
        <f t="shared" si="67"/>
        <v>#VALUE!</v>
      </c>
      <c r="AF165" s="74" t="e">
        <f t="shared" si="67"/>
        <v>#VALUE!</v>
      </c>
      <c r="AG165" s="74" t="e">
        <f t="shared" si="67"/>
        <v>#VALUE!</v>
      </c>
      <c r="AH165" s="74" t="e">
        <f t="shared" si="67"/>
        <v>#VALUE!</v>
      </c>
      <c r="AI165" s="74" t="e">
        <f t="shared" si="67"/>
        <v>#VALUE!</v>
      </c>
      <c r="AJ165" s="74" t="e">
        <f t="shared" si="67"/>
        <v>#VALUE!</v>
      </c>
      <c r="AK165" s="74" t="e">
        <f t="shared" si="67"/>
        <v>#VALUE!</v>
      </c>
      <c r="AL165" s="74" t="e">
        <f t="shared" si="67"/>
        <v>#VALUE!</v>
      </c>
      <c r="AM165" s="74" t="e">
        <f t="shared" si="67"/>
        <v>#VALUE!</v>
      </c>
      <c r="AN165" s="74" t="e">
        <f t="shared" si="67"/>
        <v>#VALUE!</v>
      </c>
      <c r="AO165" s="74" t="e">
        <f t="shared" si="67"/>
        <v>#VALUE!</v>
      </c>
      <c r="AP165" s="74" t="e">
        <f t="shared" si="67"/>
        <v>#VALUE!</v>
      </c>
      <c r="AQ165" s="74" t="e">
        <f t="shared" si="67"/>
        <v>#VALUE!</v>
      </c>
      <c r="AR165" s="74" t="e">
        <f t="shared" si="67"/>
        <v>#VALUE!</v>
      </c>
      <c r="AS165" s="74" t="e">
        <f t="shared" si="67"/>
        <v>#VALUE!</v>
      </c>
      <c r="AT165" s="74" t="e">
        <f t="shared" si="67"/>
        <v>#VALUE!</v>
      </c>
      <c r="AU165" s="74" t="e">
        <f t="shared" si="67"/>
        <v>#VALUE!</v>
      </c>
      <c r="AV165" s="74" t="e">
        <f t="shared" si="67"/>
        <v>#VALUE!</v>
      </c>
      <c r="AW165" s="74" t="e">
        <f t="shared" si="67"/>
        <v>#VALUE!</v>
      </c>
      <c r="AX165" s="74" t="e">
        <f t="shared" si="67"/>
        <v>#VALUE!</v>
      </c>
      <c r="AY165" s="74" t="e">
        <f t="shared" si="67"/>
        <v>#VALUE!</v>
      </c>
      <c r="AZ165" s="74" t="e">
        <f t="shared" si="67"/>
        <v>#VALUE!</v>
      </c>
      <c r="BA165" s="74" t="e">
        <f t="shared" si="67"/>
        <v>#VALUE!</v>
      </c>
      <c r="BB165" s="74" t="e">
        <f t="shared" si="67"/>
        <v>#VALUE!</v>
      </c>
      <c r="BC165" s="74" t="e">
        <f t="shared" si="67"/>
        <v>#VALUE!</v>
      </c>
      <c r="BD165" s="74" t="e">
        <f t="shared" si="67"/>
        <v>#VALUE!</v>
      </c>
      <c r="BE165" s="74" t="e">
        <f t="shared" si="67"/>
        <v>#VALUE!</v>
      </c>
      <c r="BF165" s="75" t="e">
        <f t="shared" si="66"/>
        <v>#VALUE!</v>
      </c>
      <c r="BH165" s="55"/>
    </row>
    <row r="166" spans="1:60" x14ac:dyDescent="0.3">
      <c r="A166" s="76" t="s">
        <v>158</v>
      </c>
      <c r="C166" s="76" t="s">
        <v>155</v>
      </c>
      <c r="D166" s="76"/>
      <c r="E166" s="77" t="s">
        <v>159</v>
      </c>
      <c r="F166" s="77"/>
      <c r="G166" s="77"/>
      <c r="H166" s="69"/>
      <c r="I166" s="59"/>
      <c r="J166" s="59"/>
      <c r="K166" s="83"/>
      <c r="L166" s="84"/>
      <c r="M166" s="61"/>
      <c r="N166" s="72"/>
      <c r="O166" s="287"/>
      <c r="P166" s="288"/>
      <c r="Q166" s="289"/>
      <c r="R166" s="279" t="s">
        <v>160</v>
      </c>
      <c r="S166" s="280"/>
      <c r="T166" s="280"/>
      <c r="U166" s="280"/>
      <c r="V166" s="280"/>
      <c r="W166" s="280"/>
      <c r="X166" s="242"/>
      <c r="Y166" s="242"/>
      <c r="Z166" s="242"/>
      <c r="AA166" s="64" t="e">
        <f t="shared" ref="AA166:BD166" si="68">COUNTIFS($L$16:$L$99,"FT",AA$16:AA$125,"S")+COUNTIFS($L$16:$L$99,"FT",AA$16:AA$125,"TR-S")</f>
        <v>#VALUE!</v>
      </c>
      <c r="AB166" s="64" t="e">
        <f t="shared" si="68"/>
        <v>#VALUE!</v>
      </c>
      <c r="AC166" s="64" t="e">
        <f t="shared" si="68"/>
        <v>#VALUE!</v>
      </c>
      <c r="AD166" s="64" t="e">
        <f t="shared" si="68"/>
        <v>#VALUE!</v>
      </c>
      <c r="AE166" s="64" t="e">
        <f t="shared" si="68"/>
        <v>#VALUE!</v>
      </c>
      <c r="AF166" s="64" t="e">
        <f t="shared" si="68"/>
        <v>#VALUE!</v>
      </c>
      <c r="AG166" s="64" t="e">
        <f t="shared" si="68"/>
        <v>#VALUE!</v>
      </c>
      <c r="AH166" s="64" t="e">
        <f t="shared" si="68"/>
        <v>#VALUE!</v>
      </c>
      <c r="AI166" s="64" t="e">
        <f t="shared" si="68"/>
        <v>#VALUE!</v>
      </c>
      <c r="AJ166" s="64" t="e">
        <f t="shared" si="68"/>
        <v>#VALUE!</v>
      </c>
      <c r="AK166" s="64" t="e">
        <f t="shared" si="68"/>
        <v>#VALUE!</v>
      </c>
      <c r="AL166" s="64" t="e">
        <f t="shared" si="68"/>
        <v>#VALUE!</v>
      </c>
      <c r="AM166" s="64" t="e">
        <f t="shared" si="68"/>
        <v>#VALUE!</v>
      </c>
      <c r="AN166" s="64" t="e">
        <f t="shared" si="68"/>
        <v>#VALUE!</v>
      </c>
      <c r="AO166" s="64" t="e">
        <f t="shared" si="68"/>
        <v>#VALUE!</v>
      </c>
      <c r="AP166" s="64" t="e">
        <f t="shared" si="68"/>
        <v>#VALUE!</v>
      </c>
      <c r="AQ166" s="64" t="e">
        <f t="shared" si="68"/>
        <v>#VALUE!</v>
      </c>
      <c r="AR166" s="64" t="e">
        <f t="shared" si="68"/>
        <v>#VALUE!</v>
      </c>
      <c r="AS166" s="64" t="e">
        <f t="shared" si="68"/>
        <v>#VALUE!</v>
      </c>
      <c r="AT166" s="64" t="e">
        <f t="shared" si="68"/>
        <v>#VALUE!</v>
      </c>
      <c r="AU166" s="64" t="e">
        <f t="shared" si="68"/>
        <v>#VALUE!</v>
      </c>
      <c r="AV166" s="64" t="e">
        <f t="shared" si="68"/>
        <v>#VALUE!</v>
      </c>
      <c r="AW166" s="64" t="e">
        <f t="shared" si="68"/>
        <v>#VALUE!</v>
      </c>
      <c r="AX166" s="64" t="e">
        <f t="shared" si="68"/>
        <v>#VALUE!</v>
      </c>
      <c r="AY166" s="64" t="e">
        <f t="shared" si="68"/>
        <v>#VALUE!</v>
      </c>
      <c r="AZ166" s="64" t="e">
        <f t="shared" si="68"/>
        <v>#VALUE!</v>
      </c>
      <c r="BA166" s="64" t="e">
        <f t="shared" si="68"/>
        <v>#VALUE!</v>
      </c>
      <c r="BB166" s="64" t="e">
        <f t="shared" si="68"/>
        <v>#VALUE!</v>
      </c>
      <c r="BC166" s="64" t="e">
        <f t="shared" si="68"/>
        <v>#VALUE!</v>
      </c>
      <c r="BD166" s="64" t="e">
        <f t="shared" si="68"/>
        <v>#VALUE!</v>
      </c>
      <c r="BE166" s="64" t="e">
        <f>COUNTIFS($L$16:$L$21,"FT",BE$16:BE$40,"S")+COUNTIFS($L$16:$L$21,"FT",BE$16:BE$40,"TR-S")</f>
        <v>#VALUE!</v>
      </c>
      <c r="BF166" s="45" t="e">
        <f t="shared" si="66"/>
        <v>#VALUE!</v>
      </c>
      <c r="BH166" s="55"/>
    </row>
    <row r="167" spans="1:60" x14ac:dyDescent="0.3">
      <c r="A167" s="76" t="s">
        <v>161</v>
      </c>
      <c r="C167" s="76" t="s">
        <v>155</v>
      </c>
      <c r="D167" s="76"/>
      <c r="E167" s="77" t="s">
        <v>162</v>
      </c>
      <c r="F167" s="77"/>
      <c r="G167" s="77"/>
      <c r="I167" s="59"/>
      <c r="J167" s="59"/>
      <c r="K167" s="83"/>
      <c r="L167" s="84"/>
      <c r="M167" s="61"/>
      <c r="N167" s="72"/>
      <c r="O167" s="287"/>
      <c r="P167" s="288"/>
      <c r="Q167" s="289"/>
      <c r="R167" s="279" t="s">
        <v>163</v>
      </c>
      <c r="S167" s="280"/>
      <c r="T167" s="280"/>
      <c r="U167" s="280"/>
      <c r="V167" s="280"/>
      <c r="W167" s="280"/>
      <c r="X167" s="242"/>
      <c r="Y167" s="242"/>
      <c r="Z167" s="242"/>
      <c r="AA167" s="64" t="e">
        <f t="shared" ref="AA167:BD167" si="69">COUNTIFS($L$16:$L$99,"HT",AA$16:AA$125,"S")+COUNTIFS($L$16:$L$99,"HT",AA$16:AA$125,"TR-S")</f>
        <v>#VALUE!</v>
      </c>
      <c r="AB167" s="64" t="e">
        <f t="shared" si="69"/>
        <v>#VALUE!</v>
      </c>
      <c r="AC167" s="64" t="e">
        <f t="shared" si="69"/>
        <v>#VALUE!</v>
      </c>
      <c r="AD167" s="64" t="e">
        <f t="shared" si="69"/>
        <v>#VALUE!</v>
      </c>
      <c r="AE167" s="64" t="e">
        <f t="shared" si="69"/>
        <v>#VALUE!</v>
      </c>
      <c r="AF167" s="64" t="e">
        <f t="shared" si="69"/>
        <v>#VALUE!</v>
      </c>
      <c r="AG167" s="64" t="e">
        <f t="shared" si="69"/>
        <v>#VALUE!</v>
      </c>
      <c r="AH167" s="64" t="e">
        <f t="shared" si="69"/>
        <v>#VALUE!</v>
      </c>
      <c r="AI167" s="64" t="e">
        <f t="shared" si="69"/>
        <v>#VALUE!</v>
      </c>
      <c r="AJ167" s="64" t="e">
        <f t="shared" si="69"/>
        <v>#VALUE!</v>
      </c>
      <c r="AK167" s="64" t="e">
        <f t="shared" si="69"/>
        <v>#VALUE!</v>
      </c>
      <c r="AL167" s="64" t="e">
        <f t="shared" si="69"/>
        <v>#VALUE!</v>
      </c>
      <c r="AM167" s="64" t="e">
        <f t="shared" si="69"/>
        <v>#VALUE!</v>
      </c>
      <c r="AN167" s="64" t="e">
        <f t="shared" si="69"/>
        <v>#VALUE!</v>
      </c>
      <c r="AO167" s="64" t="e">
        <f t="shared" si="69"/>
        <v>#VALUE!</v>
      </c>
      <c r="AP167" s="64" t="e">
        <f t="shared" si="69"/>
        <v>#VALUE!</v>
      </c>
      <c r="AQ167" s="64" t="e">
        <f t="shared" si="69"/>
        <v>#VALUE!</v>
      </c>
      <c r="AR167" s="64" t="e">
        <f t="shared" si="69"/>
        <v>#VALUE!</v>
      </c>
      <c r="AS167" s="64" t="e">
        <f t="shared" si="69"/>
        <v>#VALUE!</v>
      </c>
      <c r="AT167" s="64" t="e">
        <f t="shared" si="69"/>
        <v>#VALUE!</v>
      </c>
      <c r="AU167" s="64" t="e">
        <f t="shared" si="69"/>
        <v>#VALUE!</v>
      </c>
      <c r="AV167" s="64" t="e">
        <f t="shared" si="69"/>
        <v>#VALUE!</v>
      </c>
      <c r="AW167" s="64" t="e">
        <f t="shared" si="69"/>
        <v>#VALUE!</v>
      </c>
      <c r="AX167" s="64" t="e">
        <f t="shared" si="69"/>
        <v>#VALUE!</v>
      </c>
      <c r="AY167" s="64" t="e">
        <f t="shared" si="69"/>
        <v>#VALUE!</v>
      </c>
      <c r="AZ167" s="64" t="e">
        <f t="shared" si="69"/>
        <v>#VALUE!</v>
      </c>
      <c r="BA167" s="64" t="e">
        <f t="shared" si="69"/>
        <v>#VALUE!</v>
      </c>
      <c r="BB167" s="64" t="e">
        <f t="shared" si="69"/>
        <v>#VALUE!</v>
      </c>
      <c r="BC167" s="64" t="e">
        <f t="shared" si="69"/>
        <v>#VALUE!</v>
      </c>
      <c r="BD167" s="64" t="e">
        <f t="shared" si="69"/>
        <v>#VALUE!</v>
      </c>
      <c r="BE167" s="64" t="e">
        <f>COUNTIFS($L$16:$L$21,"HT",BE$16:BE$40,"S")+COUNTIFS($L$16:$L$21,"HT",BE$16:BE$40,"TR-S")</f>
        <v>#VALUE!</v>
      </c>
      <c r="BF167" s="45" t="e">
        <f t="shared" si="66"/>
        <v>#VALUE!</v>
      </c>
      <c r="BH167" s="55"/>
    </row>
    <row r="168" spans="1:60" x14ac:dyDescent="0.3">
      <c r="A168" s="76" t="s">
        <v>164</v>
      </c>
      <c r="C168" s="76" t="s">
        <v>155</v>
      </c>
      <c r="D168" s="76"/>
      <c r="E168" s="77" t="s">
        <v>165</v>
      </c>
      <c r="F168" s="77"/>
      <c r="G168" s="77"/>
      <c r="I168" s="59"/>
      <c r="J168" s="59"/>
      <c r="K168" s="83"/>
      <c r="L168" s="84"/>
      <c r="M168" s="61"/>
      <c r="N168" s="72"/>
      <c r="O168" s="287"/>
      <c r="P168" s="288"/>
      <c r="Q168" s="289"/>
      <c r="R168" s="279" t="s">
        <v>166</v>
      </c>
      <c r="S168" s="280"/>
      <c r="T168" s="280"/>
      <c r="U168" s="280"/>
      <c r="V168" s="280"/>
      <c r="W168" s="280"/>
      <c r="X168" s="242"/>
      <c r="Y168" s="242"/>
      <c r="Z168" s="242"/>
      <c r="AA168" s="64">
        <f t="shared" ref="AA168:BD168" si="70">COUNTIF(AA16:AA125,"TD")+COUNTIF(AA16:AA125,"PR")</f>
        <v>0</v>
      </c>
      <c r="AB168" s="64">
        <f t="shared" si="70"/>
        <v>0</v>
      </c>
      <c r="AC168" s="64">
        <f t="shared" si="70"/>
        <v>0</v>
      </c>
      <c r="AD168" s="64">
        <f t="shared" si="70"/>
        <v>0</v>
      </c>
      <c r="AE168" s="64">
        <f t="shared" si="70"/>
        <v>0</v>
      </c>
      <c r="AF168" s="64">
        <f t="shared" si="70"/>
        <v>0</v>
      </c>
      <c r="AG168" s="64">
        <f t="shared" si="70"/>
        <v>0</v>
      </c>
      <c r="AH168" s="64">
        <f t="shared" si="70"/>
        <v>0</v>
      </c>
      <c r="AI168" s="64">
        <f t="shared" si="70"/>
        <v>0</v>
      </c>
      <c r="AJ168" s="64">
        <f t="shared" si="70"/>
        <v>0</v>
      </c>
      <c r="AK168" s="64">
        <f t="shared" si="70"/>
        <v>0</v>
      </c>
      <c r="AL168" s="64">
        <f t="shared" si="70"/>
        <v>0</v>
      </c>
      <c r="AM168" s="64">
        <f t="shared" si="70"/>
        <v>0</v>
      </c>
      <c r="AN168" s="64">
        <f t="shared" si="70"/>
        <v>0</v>
      </c>
      <c r="AO168" s="64">
        <f t="shared" si="70"/>
        <v>0</v>
      </c>
      <c r="AP168" s="64">
        <f t="shared" si="70"/>
        <v>0</v>
      </c>
      <c r="AQ168" s="64">
        <f t="shared" si="70"/>
        <v>0</v>
      </c>
      <c r="AR168" s="64">
        <f t="shared" si="70"/>
        <v>0</v>
      </c>
      <c r="AS168" s="64">
        <f t="shared" si="70"/>
        <v>0</v>
      </c>
      <c r="AT168" s="64">
        <f t="shared" si="70"/>
        <v>0</v>
      </c>
      <c r="AU168" s="64">
        <f t="shared" si="70"/>
        <v>0</v>
      </c>
      <c r="AV168" s="64">
        <f t="shared" si="70"/>
        <v>0</v>
      </c>
      <c r="AW168" s="64">
        <f t="shared" si="70"/>
        <v>0</v>
      </c>
      <c r="AX168" s="64">
        <f t="shared" si="70"/>
        <v>0</v>
      </c>
      <c r="AY168" s="64">
        <f t="shared" si="70"/>
        <v>0</v>
      </c>
      <c r="AZ168" s="64">
        <f t="shared" si="70"/>
        <v>0</v>
      </c>
      <c r="BA168" s="64">
        <f t="shared" si="70"/>
        <v>0</v>
      </c>
      <c r="BB168" s="64">
        <f t="shared" si="70"/>
        <v>0</v>
      </c>
      <c r="BC168" s="64">
        <f t="shared" si="70"/>
        <v>0</v>
      </c>
      <c r="BD168" s="64">
        <f t="shared" si="70"/>
        <v>0</v>
      </c>
      <c r="BE168" s="64">
        <f>COUNTIF(BE16:BE40,"TD")+COUNTIF(BE16:BE40,"PR")</f>
        <v>0</v>
      </c>
      <c r="BF168" s="45">
        <f t="shared" si="66"/>
        <v>0</v>
      </c>
      <c r="BH168" s="55"/>
    </row>
    <row r="169" spans="1:60" x14ac:dyDescent="0.3">
      <c r="A169" s="76" t="s">
        <v>167</v>
      </c>
      <c r="C169" s="76"/>
      <c r="D169" s="76"/>
      <c r="E169" s="77" t="s">
        <v>168</v>
      </c>
      <c r="F169" s="77"/>
      <c r="G169" s="77"/>
      <c r="I169" s="59"/>
      <c r="J169" s="59"/>
      <c r="K169" s="83"/>
      <c r="L169" s="84"/>
      <c r="M169" s="61"/>
      <c r="N169" s="72"/>
      <c r="O169" s="287"/>
      <c r="P169" s="288"/>
      <c r="Q169" s="289"/>
      <c r="R169" s="279" t="s">
        <v>169</v>
      </c>
      <c r="S169" s="280"/>
      <c r="T169" s="280"/>
      <c r="U169" s="280"/>
      <c r="V169" s="280"/>
      <c r="W169" s="280"/>
      <c r="X169" s="242"/>
      <c r="Y169" s="242"/>
      <c r="Z169" s="242"/>
      <c r="AA169" s="64">
        <f t="shared" ref="AA169:BD169" si="71">COUNTIF(AA16:AA125,"RS")</f>
        <v>0</v>
      </c>
      <c r="AB169" s="64">
        <f t="shared" si="71"/>
        <v>0</v>
      </c>
      <c r="AC169" s="64">
        <f t="shared" si="71"/>
        <v>0</v>
      </c>
      <c r="AD169" s="64">
        <f t="shared" si="71"/>
        <v>0</v>
      </c>
      <c r="AE169" s="64">
        <f t="shared" si="71"/>
        <v>0</v>
      </c>
      <c r="AF169" s="64">
        <f t="shared" si="71"/>
        <v>0</v>
      </c>
      <c r="AG169" s="64">
        <f t="shared" si="71"/>
        <v>0</v>
      </c>
      <c r="AH169" s="64">
        <f t="shared" si="71"/>
        <v>0</v>
      </c>
      <c r="AI169" s="64">
        <f t="shared" si="71"/>
        <v>1</v>
      </c>
      <c r="AJ169" s="64">
        <f t="shared" si="71"/>
        <v>1</v>
      </c>
      <c r="AK169" s="64">
        <f t="shared" si="71"/>
        <v>1</v>
      </c>
      <c r="AL169" s="64">
        <f t="shared" si="71"/>
        <v>2</v>
      </c>
      <c r="AM169" s="64">
        <f t="shared" si="71"/>
        <v>2</v>
      </c>
      <c r="AN169" s="64">
        <f t="shared" si="71"/>
        <v>2</v>
      </c>
      <c r="AO169" s="64">
        <f t="shared" si="71"/>
        <v>2</v>
      </c>
      <c r="AP169" s="64">
        <f t="shared" si="71"/>
        <v>2</v>
      </c>
      <c r="AQ169" s="64">
        <f t="shared" si="71"/>
        <v>2</v>
      </c>
      <c r="AR169" s="64">
        <f t="shared" si="71"/>
        <v>2</v>
      </c>
      <c r="AS169" s="64">
        <f t="shared" si="71"/>
        <v>2</v>
      </c>
      <c r="AT169" s="64">
        <f t="shared" si="71"/>
        <v>2</v>
      </c>
      <c r="AU169" s="64">
        <f t="shared" si="71"/>
        <v>2</v>
      </c>
      <c r="AV169" s="64">
        <f t="shared" si="71"/>
        <v>2</v>
      </c>
      <c r="AW169" s="64">
        <f t="shared" si="71"/>
        <v>2</v>
      </c>
      <c r="AX169" s="64">
        <f t="shared" si="71"/>
        <v>2</v>
      </c>
      <c r="AY169" s="64">
        <f t="shared" si="71"/>
        <v>2</v>
      </c>
      <c r="AZ169" s="64">
        <f t="shared" si="71"/>
        <v>2</v>
      </c>
      <c r="BA169" s="64">
        <f t="shared" si="71"/>
        <v>2</v>
      </c>
      <c r="BB169" s="64">
        <f t="shared" si="71"/>
        <v>2</v>
      </c>
      <c r="BC169" s="64">
        <f t="shared" si="71"/>
        <v>2</v>
      </c>
      <c r="BD169" s="64">
        <f t="shared" si="71"/>
        <v>2</v>
      </c>
      <c r="BE169" s="64">
        <f>COUNTIF(BE16:BE40,"RS")</f>
        <v>1</v>
      </c>
      <c r="BF169" s="45">
        <f t="shared" si="66"/>
        <v>2</v>
      </c>
      <c r="BH169" s="55"/>
    </row>
    <row r="170" spans="1:60" x14ac:dyDescent="0.3">
      <c r="A170" s="76"/>
      <c r="C170" s="76"/>
      <c r="D170" s="76"/>
      <c r="E170" s="77"/>
      <c r="F170" s="77"/>
      <c r="G170" s="77"/>
      <c r="I170" s="59"/>
      <c r="J170" s="59"/>
      <c r="K170" s="83"/>
      <c r="L170" s="84"/>
      <c r="M170" s="61"/>
      <c r="N170" s="72"/>
      <c r="O170" s="287"/>
      <c r="P170" s="288"/>
      <c r="Q170" s="289"/>
      <c r="R170" s="279" t="s">
        <v>170</v>
      </c>
      <c r="S170" s="280"/>
      <c r="T170" s="280"/>
      <c r="U170" s="280"/>
      <c r="V170" s="280"/>
      <c r="W170" s="280"/>
      <c r="X170" s="242"/>
      <c r="Y170" s="242"/>
      <c r="Z170" s="242"/>
      <c r="AA170" s="64">
        <f t="shared" ref="AA170:BD170" si="72">COUNTIF(AA16:AA125,"TM")</f>
        <v>0</v>
      </c>
      <c r="AB170" s="64">
        <f t="shared" si="72"/>
        <v>0</v>
      </c>
      <c r="AC170" s="64">
        <f t="shared" si="72"/>
        <v>0</v>
      </c>
      <c r="AD170" s="64">
        <f t="shared" si="72"/>
        <v>0</v>
      </c>
      <c r="AE170" s="64">
        <f t="shared" si="72"/>
        <v>1</v>
      </c>
      <c r="AF170" s="64">
        <f t="shared" si="72"/>
        <v>1</v>
      </c>
      <c r="AG170" s="64">
        <f t="shared" si="72"/>
        <v>1</v>
      </c>
      <c r="AH170" s="64">
        <f t="shared" si="72"/>
        <v>1</v>
      </c>
      <c r="AI170" s="64">
        <f t="shared" si="72"/>
        <v>1</v>
      </c>
      <c r="AJ170" s="64">
        <f t="shared" si="72"/>
        <v>2</v>
      </c>
      <c r="AK170" s="64">
        <f t="shared" si="72"/>
        <v>2</v>
      </c>
      <c r="AL170" s="64">
        <f t="shared" si="72"/>
        <v>2</v>
      </c>
      <c r="AM170" s="64">
        <f t="shared" si="72"/>
        <v>2</v>
      </c>
      <c r="AN170" s="64">
        <f t="shared" si="72"/>
        <v>2</v>
      </c>
      <c r="AO170" s="64">
        <f t="shared" si="72"/>
        <v>2</v>
      </c>
      <c r="AP170" s="64">
        <f t="shared" si="72"/>
        <v>4</v>
      </c>
      <c r="AQ170" s="64">
        <f t="shared" si="72"/>
        <v>4</v>
      </c>
      <c r="AR170" s="64">
        <f t="shared" si="72"/>
        <v>4</v>
      </c>
      <c r="AS170" s="64">
        <f t="shared" si="72"/>
        <v>4</v>
      </c>
      <c r="AT170" s="64">
        <f t="shared" si="72"/>
        <v>4</v>
      </c>
      <c r="AU170" s="64">
        <f t="shared" si="72"/>
        <v>4</v>
      </c>
      <c r="AV170" s="64">
        <f t="shared" si="72"/>
        <v>4</v>
      </c>
      <c r="AW170" s="64">
        <f t="shared" si="72"/>
        <v>4</v>
      </c>
      <c r="AX170" s="64">
        <f t="shared" si="72"/>
        <v>4</v>
      </c>
      <c r="AY170" s="64">
        <f t="shared" si="72"/>
        <v>5</v>
      </c>
      <c r="AZ170" s="64">
        <f t="shared" si="72"/>
        <v>5</v>
      </c>
      <c r="BA170" s="64">
        <f t="shared" si="72"/>
        <v>5</v>
      </c>
      <c r="BB170" s="64">
        <f t="shared" si="72"/>
        <v>5</v>
      </c>
      <c r="BC170" s="64">
        <f t="shared" si="72"/>
        <v>5</v>
      </c>
      <c r="BD170" s="64">
        <f t="shared" si="72"/>
        <v>5</v>
      </c>
      <c r="BE170" s="64">
        <f>COUNTIF(BE16:BE40,"TM")</f>
        <v>0</v>
      </c>
      <c r="BF170" s="45">
        <f t="shared" si="66"/>
        <v>5</v>
      </c>
      <c r="BH170" s="55"/>
    </row>
    <row r="171" spans="1:60" x14ac:dyDescent="0.3">
      <c r="A171" s="76"/>
      <c r="C171" s="76"/>
      <c r="D171" s="76"/>
      <c r="E171" s="77"/>
      <c r="F171" s="77"/>
      <c r="G171" s="77"/>
      <c r="I171" s="59"/>
      <c r="J171" s="59"/>
      <c r="K171" s="83"/>
      <c r="L171" s="84"/>
      <c r="M171" s="61"/>
      <c r="N171" s="72"/>
      <c r="O171" s="287"/>
      <c r="P171" s="288"/>
      <c r="Q171" s="289"/>
      <c r="R171" s="279" t="s">
        <v>161</v>
      </c>
      <c r="S171" s="280"/>
      <c r="T171" s="280"/>
      <c r="U171" s="280"/>
      <c r="V171" s="280"/>
      <c r="W171" s="280"/>
      <c r="X171" s="242"/>
      <c r="Y171" s="242"/>
      <c r="Z171" s="242"/>
      <c r="AA171" s="85">
        <f t="shared" ref="AA171:BF171" si="73">IFERROR(IF(AA132&lt;10,0,((AA169+AA170)/(AA132+AA169+AA170))),0)</f>
        <v>0</v>
      </c>
      <c r="AB171" s="85">
        <f t="shared" si="73"/>
        <v>0</v>
      </c>
      <c r="AC171" s="85">
        <f t="shared" si="73"/>
        <v>0</v>
      </c>
      <c r="AD171" s="85">
        <f t="shared" si="73"/>
        <v>0</v>
      </c>
      <c r="AE171" s="85">
        <f t="shared" si="73"/>
        <v>0</v>
      </c>
      <c r="AF171" s="85">
        <f t="shared" si="73"/>
        <v>0</v>
      </c>
      <c r="AG171" s="85">
        <f t="shared" si="73"/>
        <v>0</v>
      </c>
      <c r="AH171" s="85">
        <f t="shared" si="73"/>
        <v>0</v>
      </c>
      <c r="AI171" s="85">
        <f t="shared" si="73"/>
        <v>0</v>
      </c>
      <c r="AJ171" s="85">
        <f t="shared" si="73"/>
        <v>0</v>
      </c>
      <c r="AK171" s="85">
        <f t="shared" si="73"/>
        <v>0</v>
      </c>
      <c r="AL171" s="85">
        <f t="shared" si="73"/>
        <v>0</v>
      </c>
      <c r="AM171" s="85">
        <f t="shared" si="73"/>
        <v>0</v>
      </c>
      <c r="AN171" s="85">
        <f t="shared" si="73"/>
        <v>0</v>
      </c>
      <c r="AO171" s="85">
        <f t="shared" si="73"/>
        <v>0</v>
      </c>
      <c r="AP171" s="85">
        <f t="shared" si="73"/>
        <v>0</v>
      </c>
      <c r="AQ171" s="85">
        <f t="shared" si="73"/>
        <v>0</v>
      </c>
      <c r="AR171" s="85">
        <f t="shared" si="73"/>
        <v>0</v>
      </c>
      <c r="AS171" s="85">
        <f t="shared" si="73"/>
        <v>0</v>
      </c>
      <c r="AT171" s="85">
        <f t="shared" si="73"/>
        <v>0</v>
      </c>
      <c r="AU171" s="85">
        <f t="shared" si="73"/>
        <v>0</v>
      </c>
      <c r="AV171" s="85">
        <f t="shared" si="73"/>
        <v>0</v>
      </c>
      <c r="AW171" s="85">
        <f t="shared" si="73"/>
        <v>0</v>
      </c>
      <c r="AX171" s="85">
        <f t="shared" si="73"/>
        <v>0</v>
      </c>
      <c r="AY171" s="85">
        <f t="shared" si="73"/>
        <v>0</v>
      </c>
      <c r="AZ171" s="85">
        <f t="shared" si="73"/>
        <v>0</v>
      </c>
      <c r="BA171" s="85">
        <f t="shared" si="73"/>
        <v>0</v>
      </c>
      <c r="BB171" s="85">
        <f t="shared" si="73"/>
        <v>0</v>
      </c>
      <c r="BC171" s="85">
        <f t="shared" si="73"/>
        <v>0</v>
      </c>
      <c r="BD171" s="85">
        <f t="shared" si="73"/>
        <v>0</v>
      </c>
      <c r="BE171" s="85">
        <f t="shared" si="73"/>
        <v>0</v>
      </c>
      <c r="BF171" s="86">
        <f t="shared" si="73"/>
        <v>0</v>
      </c>
      <c r="BH171" s="55"/>
    </row>
    <row r="172" spans="1:60" x14ac:dyDescent="0.3">
      <c r="A172" s="76"/>
      <c r="C172" s="76"/>
      <c r="D172" s="76"/>
      <c r="E172" s="77"/>
      <c r="F172" s="77"/>
      <c r="G172" s="77"/>
      <c r="I172" s="59"/>
      <c r="J172" s="59"/>
      <c r="K172" s="83"/>
      <c r="L172" s="84"/>
      <c r="M172" s="61"/>
      <c r="N172" s="72"/>
      <c r="O172" s="287"/>
      <c r="P172" s="288"/>
      <c r="Q172" s="289"/>
      <c r="R172" s="279" t="s">
        <v>164</v>
      </c>
      <c r="S172" s="280"/>
      <c r="T172" s="280"/>
      <c r="U172" s="280"/>
      <c r="V172" s="280"/>
      <c r="W172" s="280"/>
      <c r="X172" s="242"/>
      <c r="Y172" s="242"/>
      <c r="Z172" s="242"/>
      <c r="AA172" s="85">
        <f t="shared" ref="AA172:BF172" si="74">IFERROR(IF(AA132&lt;10,0,(AA169/(AA132+AA169+AA170))),0)</f>
        <v>0</v>
      </c>
      <c r="AB172" s="85">
        <f t="shared" si="74"/>
        <v>0</v>
      </c>
      <c r="AC172" s="85">
        <f t="shared" si="74"/>
        <v>0</v>
      </c>
      <c r="AD172" s="85">
        <f t="shared" si="74"/>
        <v>0</v>
      </c>
      <c r="AE172" s="85">
        <f t="shared" si="74"/>
        <v>0</v>
      </c>
      <c r="AF172" s="85">
        <f t="shared" si="74"/>
        <v>0</v>
      </c>
      <c r="AG172" s="85">
        <f t="shared" si="74"/>
        <v>0</v>
      </c>
      <c r="AH172" s="85">
        <f t="shared" si="74"/>
        <v>0</v>
      </c>
      <c r="AI172" s="85">
        <f t="shared" si="74"/>
        <v>0</v>
      </c>
      <c r="AJ172" s="85">
        <f t="shared" si="74"/>
        <v>0</v>
      </c>
      <c r="AK172" s="85">
        <f t="shared" si="74"/>
        <v>0</v>
      </c>
      <c r="AL172" s="85">
        <f t="shared" si="74"/>
        <v>0</v>
      </c>
      <c r="AM172" s="85">
        <f t="shared" si="74"/>
        <v>0</v>
      </c>
      <c r="AN172" s="85">
        <f t="shared" si="74"/>
        <v>0</v>
      </c>
      <c r="AO172" s="85">
        <f t="shared" si="74"/>
        <v>0</v>
      </c>
      <c r="AP172" s="85">
        <f t="shared" si="74"/>
        <v>0</v>
      </c>
      <c r="AQ172" s="85">
        <f t="shared" si="74"/>
        <v>0</v>
      </c>
      <c r="AR172" s="85">
        <f t="shared" si="74"/>
        <v>0</v>
      </c>
      <c r="AS172" s="85">
        <f t="shared" si="74"/>
        <v>0</v>
      </c>
      <c r="AT172" s="85">
        <f t="shared" si="74"/>
        <v>0</v>
      </c>
      <c r="AU172" s="85">
        <f t="shared" si="74"/>
        <v>0</v>
      </c>
      <c r="AV172" s="85">
        <f t="shared" si="74"/>
        <v>0</v>
      </c>
      <c r="AW172" s="85">
        <f t="shared" si="74"/>
        <v>0</v>
      </c>
      <c r="AX172" s="85">
        <f t="shared" si="74"/>
        <v>0</v>
      </c>
      <c r="AY172" s="85">
        <f t="shared" si="74"/>
        <v>0</v>
      </c>
      <c r="AZ172" s="85">
        <f t="shared" si="74"/>
        <v>0</v>
      </c>
      <c r="BA172" s="85">
        <f t="shared" si="74"/>
        <v>0</v>
      </c>
      <c r="BB172" s="85">
        <f t="shared" si="74"/>
        <v>0</v>
      </c>
      <c r="BC172" s="85">
        <f t="shared" si="74"/>
        <v>0</v>
      </c>
      <c r="BD172" s="85">
        <f t="shared" si="74"/>
        <v>0</v>
      </c>
      <c r="BE172" s="85">
        <f t="shared" si="74"/>
        <v>0</v>
      </c>
      <c r="BF172" s="86">
        <f t="shared" si="74"/>
        <v>0</v>
      </c>
      <c r="BH172" s="55"/>
    </row>
    <row r="173" spans="1:60" x14ac:dyDescent="0.3">
      <c r="A173" s="76"/>
      <c r="C173" s="76"/>
      <c r="D173" s="76"/>
      <c r="E173" s="77"/>
      <c r="F173" s="77"/>
      <c r="G173" s="77"/>
      <c r="I173" s="59"/>
      <c r="J173" s="59"/>
      <c r="K173" s="83"/>
      <c r="L173" s="84"/>
      <c r="M173" s="61"/>
      <c r="N173" s="72"/>
      <c r="O173" s="287"/>
      <c r="P173" s="288"/>
      <c r="Q173" s="289"/>
      <c r="R173" s="279" t="s">
        <v>171</v>
      </c>
      <c r="S173" s="280"/>
      <c r="T173" s="280"/>
      <c r="U173" s="280"/>
      <c r="V173" s="280"/>
      <c r="W173" s="280"/>
      <c r="X173" s="242"/>
      <c r="Y173" s="242"/>
      <c r="Z173" s="242"/>
      <c r="AA173" s="85">
        <f t="shared" ref="AA173:BF173" si="75">IFERROR(IF(AA132&lt;10,0,(AA170/(AA132+AA169+AA170))),0)</f>
        <v>0</v>
      </c>
      <c r="AB173" s="85">
        <f t="shared" si="75"/>
        <v>0</v>
      </c>
      <c r="AC173" s="85">
        <f t="shared" si="75"/>
        <v>0</v>
      </c>
      <c r="AD173" s="85">
        <f t="shared" si="75"/>
        <v>0</v>
      </c>
      <c r="AE173" s="85">
        <f t="shared" si="75"/>
        <v>0</v>
      </c>
      <c r="AF173" s="85">
        <f t="shared" si="75"/>
        <v>0</v>
      </c>
      <c r="AG173" s="85">
        <f t="shared" si="75"/>
        <v>0</v>
      </c>
      <c r="AH173" s="85">
        <f t="shared" si="75"/>
        <v>0</v>
      </c>
      <c r="AI173" s="85">
        <f t="shared" si="75"/>
        <v>0</v>
      </c>
      <c r="AJ173" s="85">
        <f t="shared" si="75"/>
        <v>0</v>
      </c>
      <c r="AK173" s="85">
        <f t="shared" si="75"/>
        <v>0</v>
      </c>
      <c r="AL173" s="85">
        <f t="shared" si="75"/>
        <v>0</v>
      </c>
      <c r="AM173" s="85">
        <f t="shared" si="75"/>
        <v>0</v>
      </c>
      <c r="AN173" s="85">
        <f t="shared" si="75"/>
        <v>0</v>
      </c>
      <c r="AO173" s="85">
        <f t="shared" si="75"/>
        <v>0</v>
      </c>
      <c r="AP173" s="85">
        <f t="shared" si="75"/>
        <v>0</v>
      </c>
      <c r="AQ173" s="85">
        <f t="shared" si="75"/>
        <v>0</v>
      </c>
      <c r="AR173" s="85">
        <f t="shared" si="75"/>
        <v>0</v>
      </c>
      <c r="AS173" s="85">
        <f t="shared" si="75"/>
        <v>0</v>
      </c>
      <c r="AT173" s="85">
        <f t="shared" si="75"/>
        <v>0</v>
      </c>
      <c r="AU173" s="85">
        <f t="shared" si="75"/>
        <v>0</v>
      </c>
      <c r="AV173" s="85">
        <f t="shared" si="75"/>
        <v>0</v>
      </c>
      <c r="AW173" s="85">
        <f t="shared" si="75"/>
        <v>0</v>
      </c>
      <c r="AX173" s="85">
        <f t="shared" si="75"/>
        <v>0</v>
      </c>
      <c r="AY173" s="85">
        <f t="shared" si="75"/>
        <v>0</v>
      </c>
      <c r="AZ173" s="85">
        <f t="shared" si="75"/>
        <v>0</v>
      </c>
      <c r="BA173" s="85">
        <f t="shared" si="75"/>
        <v>0</v>
      </c>
      <c r="BB173" s="85">
        <f t="shared" si="75"/>
        <v>0</v>
      </c>
      <c r="BC173" s="85">
        <f t="shared" si="75"/>
        <v>0</v>
      </c>
      <c r="BD173" s="85">
        <f t="shared" si="75"/>
        <v>0</v>
      </c>
      <c r="BE173" s="85">
        <f t="shared" si="75"/>
        <v>0</v>
      </c>
      <c r="BF173" s="86">
        <f t="shared" si="75"/>
        <v>0</v>
      </c>
      <c r="BH173" s="55"/>
    </row>
    <row r="174" spans="1:60" x14ac:dyDescent="0.3">
      <c r="A174" s="76"/>
      <c r="C174" s="76"/>
      <c r="D174" s="76"/>
      <c r="E174" s="77"/>
      <c r="F174" s="77"/>
      <c r="G174" s="77"/>
      <c r="I174" s="59"/>
      <c r="J174" s="59"/>
      <c r="K174" s="83"/>
      <c r="L174" s="84"/>
      <c r="M174" s="61"/>
      <c r="N174" s="72"/>
      <c r="O174" s="287"/>
      <c r="P174" s="288"/>
      <c r="Q174" s="289"/>
      <c r="R174" s="279" t="s">
        <v>172</v>
      </c>
      <c r="S174" s="280"/>
      <c r="T174" s="280"/>
      <c r="U174" s="280"/>
      <c r="V174" s="280"/>
      <c r="W174" s="280"/>
      <c r="X174" s="242"/>
      <c r="Y174" s="242"/>
      <c r="Z174" s="242"/>
      <c r="AA174" s="87" t="str">
        <f t="shared" ref="AA174:BF174" si="76">IFERROR(((AA157+AA161)/AA136),"")</f>
        <v/>
      </c>
      <c r="AB174" s="87" t="str">
        <f t="shared" si="76"/>
        <v/>
      </c>
      <c r="AC174" s="87" t="str">
        <f t="shared" si="76"/>
        <v/>
      </c>
      <c r="AD174" s="87" t="str">
        <f t="shared" si="76"/>
        <v/>
      </c>
      <c r="AE174" s="87" t="str">
        <f t="shared" si="76"/>
        <v/>
      </c>
      <c r="AF174" s="87" t="str">
        <f t="shared" si="76"/>
        <v/>
      </c>
      <c r="AG174" s="87" t="str">
        <f t="shared" si="76"/>
        <v/>
      </c>
      <c r="AH174" s="87" t="str">
        <f t="shared" si="76"/>
        <v/>
      </c>
      <c r="AI174" s="87" t="str">
        <f t="shared" si="76"/>
        <v/>
      </c>
      <c r="AJ174" s="87" t="str">
        <f t="shared" si="76"/>
        <v/>
      </c>
      <c r="AK174" s="87" t="str">
        <f t="shared" si="76"/>
        <v/>
      </c>
      <c r="AL174" s="87" t="str">
        <f t="shared" si="76"/>
        <v/>
      </c>
      <c r="AM174" s="87" t="str">
        <f t="shared" si="76"/>
        <v/>
      </c>
      <c r="AN174" s="87" t="str">
        <f t="shared" si="76"/>
        <v/>
      </c>
      <c r="AO174" s="87" t="str">
        <f t="shared" si="76"/>
        <v/>
      </c>
      <c r="AP174" s="87" t="str">
        <f t="shared" si="76"/>
        <v/>
      </c>
      <c r="AQ174" s="87" t="str">
        <f t="shared" si="76"/>
        <v/>
      </c>
      <c r="AR174" s="87" t="str">
        <f t="shared" si="76"/>
        <v/>
      </c>
      <c r="AS174" s="87" t="str">
        <f t="shared" si="76"/>
        <v/>
      </c>
      <c r="AT174" s="87" t="str">
        <f t="shared" si="76"/>
        <v/>
      </c>
      <c r="AU174" s="87" t="str">
        <f t="shared" si="76"/>
        <v/>
      </c>
      <c r="AV174" s="87" t="str">
        <f t="shared" si="76"/>
        <v/>
      </c>
      <c r="AW174" s="87" t="str">
        <f t="shared" si="76"/>
        <v/>
      </c>
      <c r="AX174" s="87" t="str">
        <f t="shared" si="76"/>
        <v/>
      </c>
      <c r="AY174" s="87" t="str">
        <f t="shared" si="76"/>
        <v/>
      </c>
      <c r="AZ174" s="87" t="str">
        <f t="shared" si="76"/>
        <v/>
      </c>
      <c r="BA174" s="87" t="str">
        <f t="shared" si="76"/>
        <v/>
      </c>
      <c r="BB174" s="87" t="str">
        <f t="shared" si="76"/>
        <v/>
      </c>
      <c r="BC174" s="87" t="str">
        <f t="shared" si="76"/>
        <v/>
      </c>
      <c r="BD174" s="87" t="str">
        <f t="shared" si="76"/>
        <v/>
      </c>
      <c r="BE174" s="87" t="str">
        <f t="shared" si="76"/>
        <v/>
      </c>
      <c r="BF174" s="86" t="str">
        <f t="shared" si="76"/>
        <v/>
      </c>
      <c r="BH174" s="55"/>
    </row>
    <row r="175" spans="1:60" x14ac:dyDescent="0.3">
      <c r="A175" s="76"/>
      <c r="C175" s="76"/>
      <c r="D175" s="76"/>
      <c r="E175" s="77"/>
      <c r="F175" s="77"/>
      <c r="G175" s="77"/>
      <c r="I175" s="80"/>
      <c r="J175" s="80"/>
      <c r="K175" s="81"/>
      <c r="L175" s="72"/>
      <c r="M175" s="61"/>
      <c r="N175" s="72"/>
      <c r="O175" s="287"/>
      <c r="P175" s="288"/>
      <c r="Q175" s="289"/>
      <c r="R175" s="279" t="s">
        <v>173</v>
      </c>
      <c r="S175" s="280"/>
      <c r="T175" s="280"/>
      <c r="U175" s="280"/>
      <c r="V175" s="280"/>
      <c r="W175" s="280"/>
      <c r="X175" s="242"/>
      <c r="Y175" s="242"/>
      <c r="Z175" s="242"/>
      <c r="AA175" s="87" t="str">
        <f t="shared" ref="AA175:BF175" si="77">IFERROR((AA149+AA153)/(AA136+AA149+AA153),"")</f>
        <v/>
      </c>
      <c r="AB175" s="87" t="str">
        <f t="shared" si="77"/>
        <v/>
      </c>
      <c r="AC175" s="87" t="str">
        <f t="shared" si="77"/>
        <v/>
      </c>
      <c r="AD175" s="87" t="str">
        <f t="shared" si="77"/>
        <v/>
      </c>
      <c r="AE175" s="87" t="str">
        <f t="shared" si="77"/>
        <v/>
      </c>
      <c r="AF175" s="87" t="str">
        <f t="shared" si="77"/>
        <v/>
      </c>
      <c r="AG175" s="87" t="str">
        <f t="shared" si="77"/>
        <v/>
      </c>
      <c r="AH175" s="87" t="str">
        <f t="shared" si="77"/>
        <v/>
      </c>
      <c r="AI175" s="87" t="str">
        <f t="shared" si="77"/>
        <v/>
      </c>
      <c r="AJ175" s="87" t="str">
        <f t="shared" si="77"/>
        <v/>
      </c>
      <c r="AK175" s="87" t="str">
        <f t="shared" si="77"/>
        <v/>
      </c>
      <c r="AL175" s="87" t="str">
        <f t="shared" si="77"/>
        <v/>
      </c>
      <c r="AM175" s="87" t="str">
        <f t="shared" si="77"/>
        <v/>
      </c>
      <c r="AN175" s="87" t="str">
        <f t="shared" si="77"/>
        <v/>
      </c>
      <c r="AO175" s="87" t="str">
        <f t="shared" si="77"/>
        <v/>
      </c>
      <c r="AP175" s="87" t="str">
        <f t="shared" si="77"/>
        <v/>
      </c>
      <c r="AQ175" s="87" t="str">
        <f t="shared" si="77"/>
        <v/>
      </c>
      <c r="AR175" s="87" t="str">
        <f t="shared" si="77"/>
        <v/>
      </c>
      <c r="AS175" s="87" t="str">
        <f t="shared" si="77"/>
        <v/>
      </c>
      <c r="AT175" s="87" t="str">
        <f t="shared" si="77"/>
        <v/>
      </c>
      <c r="AU175" s="87" t="str">
        <f t="shared" si="77"/>
        <v/>
      </c>
      <c r="AV175" s="87" t="str">
        <f t="shared" si="77"/>
        <v/>
      </c>
      <c r="AW175" s="87" t="str">
        <f t="shared" si="77"/>
        <v/>
      </c>
      <c r="AX175" s="87" t="str">
        <f t="shared" si="77"/>
        <v/>
      </c>
      <c r="AY175" s="87" t="str">
        <f t="shared" si="77"/>
        <v/>
      </c>
      <c r="AZ175" s="87" t="str">
        <f t="shared" si="77"/>
        <v/>
      </c>
      <c r="BA175" s="87" t="str">
        <f t="shared" si="77"/>
        <v/>
      </c>
      <c r="BB175" s="87" t="str">
        <f t="shared" si="77"/>
        <v/>
      </c>
      <c r="BC175" s="87" t="str">
        <f t="shared" si="77"/>
        <v/>
      </c>
      <c r="BD175" s="87" t="str">
        <f t="shared" si="77"/>
        <v/>
      </c>
      <c r="BE175" s="87" t="str">
        <f t="shared" si="77"/>
        <v/>
      </c>
      <c r="BF175" s="86" t="str">
        <f t="shared" si="77"/>
        <v/>
      </c>
      <c r="BH175" s="55"/>
    </row>
    <row r="176" spans="1:60" x14ac:dyDescent="0.3">
      <c r="A176" s="76"/>
      <c r="C176" s="76"/>
      <c r="D176" s="76"/>
      <c r="E176" s="77"/>
      <c r="F176" s="77"/>
      <c r="G176" s="77"/>
      <c r="I176" s="80"/>
      <c r="J176" s="80"/>
      <c r="K176" s="81"/>
      <c r="L176" s="72"/>
      <c r="M176" s="61"/>
      <c r="N176" s="72"/>
      <c r="O176" s="287"/>
      <c r="P176" s="288"/>
      <c r="Q176" s="289"/>
      <c r="R176" s="279" t="s">
        <v>174</v>
      </c>
      <c r="S176" s="280"/>
      <c r="T176" s="280"/>
      <c r="U176" s="280"/>
      <c r="V176" s="280"/>
      <c r="W176" s="280"/>
      <c r="X176" s="242"/>
      <c r="Y176" s="242"/>
      <c r="Z176" s="242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45"/>
      <c r="BH176" s="55"/>
    </row>
    <row r="177" spans="1:60" x14ac:dyDescent="0.3">
      <c r="A177" s="76"/>
      <c r="C177" s="76"/>
      <c r="D177" s="76"/>
      <c r="E177" s="77"/>
      <c r="F177" s="77"/>
      <c r="G177" s="77"/>
      <c r="I177" s="80"/>
      <c r="J177" s="80"/>
      <c r="K177" s="81"/>
      <c r="L177" s="72"/>
      <c r="M177" s="61"/>
      <c r="N177" s="72"/>
      <c r="O177" s="287"/>
      <c r="P177" s="288"/>
      <c r="Q177" s="289"/>
      <c r="R177" s="279" t="s">
        <v>175</v>
      </c>
      <c r="S177" s="280"/>
      <c r="T177" s="280"/>
      <c r="U177" s="280"/>
      <c r="V177" s="280"/>
      <c r="W177" s="280"/>
      <c r="X177" s="242"/>
      <c r="Y177" s="242"/>
      <c r="Z177" s="242"/>
      <c r="AA177" s="64" t="e">
        <f t="shared" ref="AA177:BE177" si="78">IF(AA136&lt;&gt;0,ROUNDUP(AA132*0.08,0),0)</f>
        <v>#VALUE!</v>
      </c>
      <c r="AB177" s="64" t="e">
        <f t="shared" si="78"/>
        <v>#VALUE!</v>
      </c>
      <c r="AC177" s="64" t="e">
        <f t="shared" si="78"/>
        <v>#VALUE!</v>
      </c>
      <c r="AD177" s="64" t="e">
        <f t="shared" si="78"/>
        <v>#VALUE!</v>
      </c>
      <c r="AE177" s="64" t="e">
        <f t="shared" si="78"/>
        <v>#VALUE!</v>
      </c>
      <c r="AF177" s="64" t="e">
        <f t="shared" si="78"/>
        <v>#VALUE!</v>
      </c>
      <c r="AG177" s="64" t="e">
        <f t="shared" si="78"/>
        <v>#VALUE!</v>
      </c>
      <c r="AH177" s="64" t="e">
        <f t="shared" si="78"/>
        <v>#VALUE!</v>
      </c>
      <c r="AI177" s="64" t="e">
        <f t="shared" si="78"/>
        <v>#VALUE!</v>
      </c>
      <c r="AJ177" s="64" t="e">
        <f t="shared" si="78"/>
        <v>#VALUE!</v>
      </c>
      <c r="AK177" s="64" t="e">
        <f t="shared" si="78"/>
        <v>#VALUE!</v>
      </c>
      <c r="AL177" s="64" t="e">
        <f t="shared" si="78"/>
        <v>#VALUE!</v>
      </c>
      <c r="AM177" s="64" t="e">
        <f t="shared" si="78"/>
        <v>#VALUE!</v>
      </c>
      <c r="AN177" s="64" t="e">
        <f t="shared" si="78"/>
        <v>#VALUE!</v>
      </c>
      <c r="AO177" s="64" t="e">
        <f t="shared" si="78"/>
        <v>#VALUE!</v>
      </c>
      <c r="AP177" s="64" t="e">
        <f t="shared" si="78"/>
        <v>#VALUE!</v>
      </c>
      <c r="AQ177" s="64" t="e">
        <f t="shared" si="78"/>
        <v>#VALUE!</v>
      </c>
      <c r="AR177" s="64" t="e">
        <f t="shared" si="78"/>
        <v>#VALUE!</v>
      </c>
      <c r="AS177" s="64" t="e">
        <f t="shared" si="78"/>
        <v>#VALUE!</v>
      </c>
      <c r="AT177" s="64" t="e">
        <f t="shared" si="78"/>
        <v>#VALUE!</v>
      </c>
      <c r="AU177" s="64" t="e">
        <f t="shared" si="78"/>
        <v>#VALUE!</v>
      </c>
      <c r="AV177" s="64" t="e">
        <f t="shared" si="78"/>
        <v>#VALUE!</v>
      </c>
      <c r="AW177" s="64" t="e">
        <f t="shared" si="78"/>
        <v>#VALUE!</v>
      </c>
      <c r="AX177" s="64" t="e">
        <f t="shared" si="78"/>
        <v>#VALUE!</v>
      </c>
      <c r="AY177" s="64" t="e">
        <f t="shared" si="78"/>
        <v>#VALUE!</v>
      </c>
      <c r="AZ177" s="64" t="e">
        <f t="shared" si="78"/>
        <v>#VALUE!</v>
      </c>
      <c r="BA177" s="64" t="e">
        <f t="shared" si="78"/>
        <v>#VALUE!</v>
      </c>
      <c r="BB177" s="64" t="e">
        <f t="shared" si="78"/>
        <v>#VALUE!</v>
      </c>
      <c r="BC177" s="64" t="e">
        <f t="shared" si="78"/>
        <v>#VALUE!</v>
      </c>
      <c r="BD177" s="64" t="e">
        <f t="shared" si="78"/>
        <v>#VALUE!</v>
      </c>
      <c r="BE177" s="64" t="e">
        <f t="shared" si="78"/>
        <v>#VALUE!</v>
      </c>
      <c r="BF177" s="45" t="e">
        <f>SUM(AA177:BE177)</f>
        <v>#VALUE!</v>
      </c>
      <c r="BH177" s="55"/>
    </row>
    <row r="178" spans="1:60" x14ac:dyDescent="0.3">
      <c r="A178" s="76"/>
      <c r="C178" s="76"/>
      <c r="D178" s="76"/>
      <c r="E178" s="77"/>
      <c r="F178" s="77"/>
      <c r="G178" s="77"/>
      <c r="I178" s="59"/>
      <c r="J178" s="59"/>
      <c r="K178" s="83"/>
      <c r="L178" s="84"/>
      <c r="M178" s="61"/>
      <c r="N178" s="72"/>
      <c r="O178" s="287"/>
      <c r="P178" s="288"/>
      <c r="Q178" s="289"/>
      <c r="R178" s="279"/>
      <c r="S178" s="280"/>
      <c r="T178" s="280"/>
      <c r="U178" s="280"/>
      <c r="V178" s="280"/>
      <c r="W178" s="280"/>
      <c r="X178" s="242"/>
      <c r="Y178" s="242"/>
      <c r="Z178" s="242"/>
      <c r="AA178" s="64" t="e">
        <f t="shared" ref="AA178:BE178" si="79">AA161+AA157+AA153+AA149</f>
        <v>#VALUE!</v>
      </c>
      <c r="AB178" s="64" t="e">
        <f t="shared" si="79"/>
        <v>#VALUE!</v>
      </c>
      <c r="AC178" s="64" t="e">
        <f t="shared" si="79"/>
        <v>#VALUE!</v>
      </c>
      <c r="AD178" s="64" t="e">
        <f t="shared" si="79"/>
        <v>#VALUE!</v>
      </c>
      <c r="AE178" s="64" t="e">
        <f t="shared" si="79"/>
        <v>#VALUE!</v>
      </c>
      <c r="AF178" s="64" t="e">
        <f t="shared" si="79"/>
        <v>#VALUE!</v>
      </c>
      <c r="AG178" s="64" t="e">
        <f t="shared" si="79"/>
        <v>#VALUE!</v>
      </c>
      <c r="AH178" s="64" t="e">
        <f t="shared" si="79"/>
        <v>#VALUE!</v>
      </c>
      <c r="AI178" s="64" t="e">
        <f t="shared" si="79"/>
        <v>#VALUE!</v>
      </c>
      <c r="AJ178" s="64" t="e">
        <f t="shared" si="79"/>
        <v>#VALUE!</v>
      </c>
      <c r="AK178" s="64" t="e">
        <f t="shared" si="79"/>
        <v>#VALUE!</v>
      </c>
      <c r="AL178" s="64" t="e">
        <f t="shared" si="79"/>
        <v>#VALUE!</v>
      </c>
      <c r="AM178" s="64" t="e">
        <f t="shared" si="79"/>
        <v>#VALUE!</v>
      </c>
      <c r="AN178" s="64" t="e">
        <f t="shared" si="79"/>
        <v>#VALUE!</v>
      </c>
      <c r="AO178" s="64" t="e">
        <f t="shared" si="79"/>
        <v>#VALUE!</v>
      </c>
      <c r="AP178" s="64" t="e">
        <f t="shared" si="79"/>
        <v>#VALUE!</v>
      </c>
      <c r="AQ178" s="64" t="e">
        <f t="shared" si="79"/>
        <v>#VALUE!</v>
      </c>
      <c r="AR178" s="64" t="e">
        <f t="shared" si="79"/>
        <v>#VALUE!</v>
      </c>
      <c r="AS178" s="64" t="e">
        <f t="shared" si="79"/>
        <v>#VALUE!</v>
      </c>
      <c r="AT178" s="64" t="e">
        <f t="shared" si="79"/>
        <v>#VALUE!</v>
      </c>
      <c r="AU178" s="64" t="e">
        <f t="shared" si="79"/>
        <v>#VALUE!</v>
      </c>
      <c r="AV178" s="64" t="e">
        <f t="shared" si="79"/>
        <v>#VALUE!</v>
      </c>
      <c r="AW178" s="64" t="e">
        <f t="shared" si="79"/>
        <v>#VALUE!</v>
      </c>
      <c r="AX178" s="64" t="e">
        <f t="shared" si="79"/>
        <v>#VALUE!</v>
      </c>
      <c r="AY178" s="64" t="e">
        <f t="shared" si="79"/>
        <v>#VALUE!</v>
      </c>
      <c r="AZ178" s="64" t="e">
        <f t="shared" si="79"/>
        <v>#VALUE!</v>
      </c>
      <c r="BA178" s="64" t="e">
        <f t="shared" si="79"/>
        <v>#VALUE!</v>
      </c>
      <c r="BB178" s="64" t="e">
        <f t="shared" si="79"/>
        <v>#VALUE!</v>
      </c>
      <c r="BC178" s="64" t="e">
        <f t="shared" si="79"/>
        <v>#VALUE!</v>
      </c>
      <c r="BD178" s="64" t="e">
        <f t="shared" si="79"/>
        <v>#VALUE!</v>
      </c>
      <c r="BE178" s="64" t="e">
        <f t="shared" si="79"/>
        <v>#VALUE!</v>
      </c>
      <c r="BF178" s="45" t="e">
        <f>SUM(AA178:BE178)</f>
        <v>#VALUE!</v>
      </c>
      <c r="BH178" s="55"/>
    </row>
    <row r="179" spans="1:60" x14ac:dyDescent="0.3">
      <c r="A179" s="76"/>
      <c r="C179" s="76"/>
      <c r="D179" s="76"/>
      <c r="E179" s="77"/>
      <c r="F179" s="77"/>
      <c r="G179" s="77"/>
      <c r="I179" s="59"/>
      <c r="J179" s="59"/>
      <c r="K179" s="83"/>
      <c r="L179" s="84"/>
      <c r="M179" s="61"/>
      <c r="N179" s="72"/>
      <c r="O179" s="287"/>
      <c r="P179" s="288"/>
      <c r="Q179" s="289"/>
      <c r="R179" s="279" t="s">
        <v>176</v>
      </c>
      <c r="S179" s="280"/>
      <c r="T179" s="280"/>
      <c r="U179" s="280"/>
      <c r="V179" s="280"/>
      <c r="W179" s="280"/>
      <c r="X179" s="242"/>
      <c r="Y179" s="242"/>
      <c r="Z179" s="242"/>
      <c r="AA179" s="88" t="e">
        <f t="shared" ref="AA179:BF179" si="80">AA177-AA178</f>
        <v>#VALUE!</v>
      </c>
      <c r="AB179" s="88" t="e">
        <f t="shared" si="80"/>
        <v>#VALUE!</v>
      </c>
      <c r="AC179" s="88" t="e">
        <f t="shared" si="80"/>
        <v>#VALUE!</v>
      </c>
      <c r="AD179" s="88" t="e">
        <f t="shared" si="80"/>
        <v>#VALUE!</v>
      </c>
      <c r="AE179" s="88" t="e">
        <f t="shared" si="80"/>
        <v>#VALUE!</v>
      </c>
      <c r="AF179" s="88" t="e">
        <f t="shared" si="80"/>
        <v>#VALUE!</v>
      </c>
      <c r="AG179" s="88" t="e">
        <f t="shared" si="80"/>
        <v>#VALUE!</v>
      </c>
      <c r="AH179" s="88" t="e">
        <f t="shared" si="80"/>
        <v>#VALUE!</v>
      </c>
      <c r="AI179" s="88" t="e">
        <f t="shared" si="80"/>
        <v>#VALUE!</v>
      </c>
      <c r="AJ179" s="88" t="e">
        <f t="shared" si="80"/>
        <v>#VALUE!</v>
      </c>
      <c r="AK179" s="88" t="e">
        <f t="shared" si="80"/>
        <v>#VALUE!</v>
      </c>
      <c r="AL179" s="88" t="e">
        <f t="shared" si="80"/>
        <v>#VALUE!</v>
      </c>
      <c r="AM179" s="88" t="e">
        <f t="shared" si="80"/>
        <v>#VALUE!</v>
      </c>
      <c r="AN179" s="88" t="e">
        <f t="shared" si="80"/>
        <v>#VALUE!</v>
      </c>
      <c r="AO179" s="88" t="e">
        <f t="shared" si="80"/>
        <v>#VALUE!</v>
      </c>
      <c r="AP179" s="88" t="e">
        <f t="shared" si="80"/>
        <v>#VALUE!</v>
      </c>
      <c r="AQ179" s="88" t="e">
        <f t="shared" si="80"/>
        <v>#VALUE!</v>
      </c>
      <c r="AR179" s="88" t="e">
        <f t="shared" si="80"/>
        <v>#VALUE!</v>
      </c>
      <c r="AS179" s="88" t="e">
        <f t="shared" si="80"/>
        <v>#VALUE!</v>
      </c>
      <c r="AT179" s="88" t="e">
        <f t="shared" si="80"/>
        <v>#VALUE!</v>
      </c>
      <c r="AU179" s="88" t="e">
        <f t="shared" si="80"/>
        <v>#VALUE!</v>
      </c>
      <c r="AV179" s="88" t="e">
        <f t="shared" si="80"/>
        <v>#VALUE!</v>
      </c>
      <c r="AW179" s="88" t="e">
        <f t="shared" si="80"/>
        <v>#VALUE!</v>
      </c>
      <c r="AX179" s="88" t="e">
        <f t="shared" si="80"/>
        <v>#VALUE!</v>
      </c>
      <c r="AY179" s="88" t="e">
        <f t="shared" si="80"/>
        <v>#VALUE!</v>
      </c>
      <c r="AZ179" s="88" t="e">
        <f t="shared" si="80"/>
        <v>#VALUE!</v>
      </c>
      <c r="BA179" s="88" t="e">
        <f t="shared" si="80"/>
        <v>#VALUE!</v>
      </c>
      <c r="BB179" s="88" t="e">
        <f t="shared" si="80"/>
        <v>#VALUE!</v>
      </c>
      <c r="BC179" s="88" t="e">
        <f t="shared" si="80"/>
        <v>#VALUE!</v>
      </c>
      <c r="BD179" s="88" t="e">
        <f t="shared" si="80"/>
        <v>#VALUE!</v>
      </c>
      <c r="BE179" s="88" t="e">
        <f t="shared" si="80"/>
        <v>#VALUE!</v>
      </c>
      <c r="BF179" s="89" t="e">
        <f t="shared" si="80"/>
        <v>#VALUE!</v>
      </c>
      <c r="BH179" s="55"/>
    </row>
    <row r="180" spans="1:60" x14ac:dyDescent="0.3">
      <c r="A180" s="76"/>
      <c r="C180" s="76"/>
      <c r="D180" s="76"/>
      <c r="E180" s="77"/>
      <c r="F180" s="77"/>
      <c r="G180" s="77"/>
      <c r="I180" s="59"/>
      <c r="J180" s="59"/>
      <c r="K180" s="83"/>
      <c r="L180" s="84"/>
      <c r="M180" s="61"/>
      <c r="N180" s="72"/>
      <c r="O180" s="287"/>
      <c r="P180" s="288"/>
      <c r="Q180" s="289"/>
      <c r="R180" s="279" t="s">
        <v>177</v>
      </c>
      <c r="S180" s="280"/>
      <c r="T180" s="280"/>
      <c r="U180" s="280"/>
      <c r="V180" s="280"/>
      <c r="W180" s="280"/>
      <c r="X180" s="90"/>
      <c r="Y180" s="90"/>
      <c r="Z180" s="90"/>
      <c r="BF180" s="91"/>
    </row>
    <row r="181" spans="1:60" ht="15" hidden="1" customHeight="1" thickBot="1" x14ac:dyDescent="0.35">
      <c r="A181" s="80"/>
      <c r="C181" s="80"/>
      <c r="D181" s="80"/>
      <c r="E181" s="80"/>
      <c r="F181" s="59"/>
      <c r="G181" s="59"/>
      <c r="I181" s="59"/>
      <c r="J181" s="59"/>
      <c r="K181" s="83"/>
      <c r="L181" s="84"/>
      <c r="M181" s="61"/>
      <c r="N181" s="72"/>
      <c r="O181" s="290"/>
      <c r="P181" s="291"/>
      <c r="Q181" s="292"/>
      <c r="R181" s="279" t="s">
        <v>178</v>
      </c>
      <c r="S181" s="280"/>
      <c r="T181" s="280"/>
      <c r="U181" s="280"/>
      <c r="V181" s="280"/>
      <c r="W181" s="280"/>
      <c r="X181" s="90"/>
      <c r="Y181" s="90"/>
      <c r="Z181" s="90"/>
      <c r="BF181" s="91"/>
    </row>
    <row r="182" spans="1:60" ht="14.4" hidden="1" customHeight="1" x14ac:dyDescent="0.3">
      <c r="A182" s="80"/>
      <c r="C182" s="80"/>
      <c r="D182" s="80"/>
      <c r="E182" s="80"/>
      <c r="F182" s="59"/>
      <c r="G182" s="59"/>
      <c r="O182" s="1"/>
      <c r="AA182" s="54" t="e">
        <f t="shared" ref="AA182:BE182" si="81">COUNTIFS(AA16:AA40,"",$F$16:$F$21,$O$183)</f>
        <v>#VALUE!</v>
      </c>
      <c r="AB182" s="54" t="e">
        <f t="shared" si="81"/>
        <v>#VALUE!</v>
      </c>
      <c r="AC182" s="54" t="e">
        <f t="shared" si="81"/>
        <v>#VALUE!</v>
      </c>
      <c r="AD182" s="54" t="e">
        <f t="shared" si="81"/>
        <v>#VALUE!</v>
      </c>
      <c r="AE182" s="54" t="e">
        <f t="shared" si="81"/>
        <v>#VALUE!</v>
      </c>
      <c r="AF182" s="54" t="e">
        <f t="shared" si="81"/>
        <v>#VALUE!</v>
      </c>
      <c r="AG182" s="54" t="e">
        <f t="shared" si="81"/>
        <v>#VALUE!</v>
      </c>
      <c r="AH182" s="54" t="e">
        <f t="shared" si="81"/>
        <v>#VALUE!</v>
      </c>
      <c r="AI182" s="54" t="e">
        <f t="shared" si="81"/>
        <v>#VALUE!</v>
      </c>
      <c r="AJ182" s="54" t="e">
        <f t="shared" si="81"/>
        <v>#VALUE!</v>
      </c>
      <c r="AK182" s="54" t="e">
        <f t="shared" si="81"/>
        <v>#VALUE!</v>
      </c>
      <c r="AL182" s="54" t="e">
        <f t="shared" si="81"/>
        <v>#VALUE!</v>
      </c>
      <c r="AM182" s="54" t="e">
        <f t="shared" si="81"/>
        <v>#VALUE!</v>
      </c>
      <c r="AN182" s="54" t="e">
        <f t="shared" si="81"/>
        <v>#VALUE!</v>
      </c>
      <c r="AO182" s="54" t="e">
        <f t="shared" si="81"/>
        <v>#VALUE!</v>
      </c>
      <c r="AP182" s="54" t="e">
        <f t="shared" si="81"/>
        <v>#VALUE!</v>
      </c>
      <c r="AQ182" s="54" t="e">
        <f t="shared" si="81"/>
        <v>#VALUE!</v>
      </c>
      <c r="AR182" s="54" t="e">
        <f t="shared" si="81"/>
        <v>#VALUE!</v>
      </c>
      <c r="AS182" s="54" t="e">
        <f t="shared" si="81"/>
        <v>#VALUE!</v>
      </c>
      <c r="AT182" s="54" t="e">
        <f t="shared" si="81"/>
        <v>#VALUE!</v>
      </c>
      <c r="AU182" s="54" t="e">
        <f t="shared" si="81"/>
        <v>#VALUE!</v>
      </c>
      <c r="AV182" s="54" t="e">
        <f t="shared" si="81"/>
        <v>#VALUE!</v>
      </c>
      <c r="AW182" s="54" t="e">
        <f t="shared" si="81"/>
        <v>#VALUE!</v>
      </c>
      <c r="AX182" s="54" t="e">
        <f t="shared" si="81"/>
        <v>#VALUE!</v>
      </c>
      <c r="AY182" s="54" t="e">
        <f t="shared" si="81"/>
        <v>#VALUE!</v>
      </c>
      <c r="AZ182" s="54" t="e">
        <f t="shared" si="81"/>
        <v>#VALUE!</v>
      </c>
      <c r="BA182" s="54" t="e">
        <f t="shared" si="81"/>
        <v>#VALUE!</v>
      </c>
      <c r="BB182" s="54" t="e">
        <f t="shared" si="81"/>
        <v>#VALUE!</v>
      </c>
      <c r="BC182" s="54" t="e">
        <f t="shared" si="81"/>
        <v>#VALUE!</v>
      </c>
      <c r="BD182" s="54" t="e">
        <f t="shared" si="81"/>
        <v>#VALUE!</v>
      </c>
      <c r="BE182" s="54" t="e">
        <f t="shared" si="81"/>
        <v>#VALUE!</v>
      </c>
      <c r="BF182" s="45" t="str">
        <f>IFERROR(AVERAGE(AA182:BE182),"")</f>
        <v/>
      </c>
      <c r="BG182" s="55"/>
    </row>
    <row r="183" spans="1:60" ht="14.4" hidden="1" customHeight="1" x14ac:dyDescent="0.3">
      <c r="A183" s="80"/>
      <c r="C183" s="80"/>
      <c r="D183" s="80"/>
      <c r="E183" s="80"/>
      <c r="F183" s="59"/>
      <c r="G183" s="59"/>
      <c r="O183" s="295" t="s">
        <v>179</v>
      </c>
      <c r="P183" s="295"/>
      <c r="Q183" s="295"/>
      <c r="AA183" s="64" t="e">
        <f t="shared" ref="AA183:BE183" si="82">AA191+AA200+AA204+AA208+AA212+AA195+AA216</f>
        <v>#VALUE!</v>
      </c>
      <c r="AB183" s="64" t="e">
        <f t="shared" si="82"/>
        <v>#VALUE!</v>
      </c>
      <c r="AC183" s="64" t="e">
        <f t="shared" si="82"/>
        <v>#VALUE!</v>
      </c>
      <c r="AD183" s="64" t="e">
        <f t="shared" si="82"/>
        <v>#VALUE!</v>
      </c>
      <c r="AE183" s="64" t="e">
        <f t="shared" si="82"/>
        <v>#VALUE!</v>
      </c>
      <c r="AF183" s="64" t="e">
        <f t="shared" si="82"/>
        <v>#VALUE!</v>
      </c>
      <c r="AG183" s="64" t="e">
        <f t="shared" si="82"/>
        <v>#VALUE!</v>
      </c>
      <c r="AH183" s="64" t="e">
        <f t="shared" si="82"/>
        <v>#VALUE!</v>
      </c>
      <c r="AI183" s="64" t="e">
        <f t="shared" si="82"/>
        <v>#VALUE!</v>
      </c>
      <c r="AJ183" s="64" t="e">
        <f t="shared" si="82"/>
        <v>#VALUE!</v>
      </c>
      <c r="AK183" s="64" t="e">
        <f t="shared" si="82"/>
        <v>#VALUE!</v>
      </c>
      <c r="AL183" s="64" t="e">
        <f t="shared" si="82"/>
        <v>#VALUE!</v>
      </c>
      <c r="AM183" s="64" t="e">
        <f t="shared" si="82"/>
        <v>#VALUE!</v>
      </c>
      <c r="AN183" s="64" t="e">
        <f t="shared" si="82"/>
        <v>#VALUE!</v>
      </c>
      <c r="AO183" s="64" t="e">
        <f t="shared" si="82"/>
        <v>#VALUE!</v>
      </c>
      <c r="AP183" s="64" t="e">
        <f t="shared" si="82"/>
        <v>#VALUE!</v>
      </c>
      <c r="AQ183" s="64" t="e">
        <f t="shared" si="82"/>
        <v>#VALUE!</v>
      </c>
      <c r="AR183" s="64" t="e">
        <f t="shared" si="82"/>
        <v>#VALUE!</v>
      </c>
      <c r="AS183" s="64" t="e">
        <f t="shared" si="82"/>
        <v>#VALUE!</v>
      </c>
      <c r="AT183" s="64" t="e">
        <f t="shared" si="82"/>
        <v>#VALUE!</v>
      </c>
      <c r="AU183" s="64" t="e">
        <f t="shared" si="82"/>
        <v>#VALUE!</v>
      </c>
      <c r="AV183" s="64" t="e">
        <f t="shared" si="82"/>
        <v>#VALUE!</v>
      </c>
      <c r="AW183" s="64" t="e">
        <f t="shared" si="82"/>
        <v>#VALUE!</v>
      </c>
      <c r="AX183" s="64" t="e">
        <f t="shared" si="82"/>
        <v>#VALUE!</v>
      </c>
      <c r="AY183" s="64" t="e">
        <f t="shared" si="82"/>
        <v>#VALUE!</v>
      </c>
      <c r="AZ183" s="64" t="e">
        <f t="shared" si="82"/>
        <v>#VALUE!</v>
      </c>
      <c r="BA183" s="64" t="e">
        <f t="shared" si="82"/>
        <v>#VALUE!</v>
      </c>
      <c r="BB183" s="64" t="e">
        <f t="shared" si="82"/>
        <v>#VALUE!</v>
      </c>
      <c r="BC183" s="64" t="e">
        <f t="shared" si="82"/>
        <v>#VALUE!</v>
      </c>
      <c r="BD183" s="64" t="e">
        <f t="shared" si="82"/>
        <v>#VALUE!</v>
      </c>
      <c r="BE183" s="64" t="e">
        <f t="shared" si="82"/>
        <v>#VALUE!</v>
      </c>
      <c r="BF183" s="45" t="e">
        <f>MAX(AA183:BE183)</f>
        <v>#VALUE!</v>
      </c>
      <c r="BG183" s="55"/>
    </row>
    <row r="184" spans="1:60" ht="14.4" hidden="1" customHeight="1" x14ac:dyDescent="0.3">
      <c r="A184" s="80"/>
      <c r="C184" s="80"/>
      <c r="D184" s="80"/>
      <c r="E184" s="80"/>
      <c r="F184" s="59"/>
      <c r="G184" s="59"/>
      <c r="O184" s="284" t="str">
        <f>O183&amp;"'s  Team"</f>
        <v>Ali's  Team</v>
      </c>
      <c r="P184" s="285"/>
      <c r="Q184" s="286"/>
      <c r="R184" s="279" t="s">
        <v>27</v>
      </c>
      <c r="S184" s="280"/>
      <c r="T184" s="280"/>
      <c r="U184" s="280"/>
      <c r="V184" s="280"/>
      <c r="W184" s="280"/>
      <c r="X184" s="242"/>
      <c r="Y184" s="242"/>
      <c r="Z184" s="242"/>
      <c r="AA184" s="64" t="e">
        <f t="shared" ref="AA184:BE186" si="83">AA192+AA201+AA205+AA213+AA196+AA209+AA217</f>
        <v>#VALUE!</v>
      </c>
      <c r="AB184" s="64" t="e">
        <f t="shared" si="83"/>
        <v>#VALUE!</v>
      </c>
      <c r="AC184" s="64" t="e">
        <f t="shared" si="83"/>
        <v>#VALUE!</v>
      </c>
      <c r="AD184" s="64" t="e">
        <f t="shared" si="83"/>
        <v>#VALUE!</v>
      </c>
      <c r="AE184" s="64" t="e">
        <f t="shared" si="83"/>
        <v>#VALUE!</v>
      </c>
      <c r="AF184" s="64" t="e">
        <f t="shared" si="83"/>
        <v>#VALUE!</v>
      </c>
      <c r="AG184" s="64" t="e">
        <f t="shared" si="83"/>
        <v>#VALUE!</v>
      </c>
      <c r="AH184" s="64" t="e">
        <f t="shared" si="83"/>
        <v>#VALUE!</v>
      </c>
      <c r="AI184" s="64" t="e">
        <f t="shared" si="83"/>
        <v>#VALUE!</v>
      </c>
      <c r="AJ184" s="64" t="e">
        <f t="shared" si="83"/>
        <v>#VALUE!</v>
      </c>
      <c r="AK184" s="64" t="e">
        <f t="shared" si="83"/>
        <v>#VALUE!</v>
      </c>
      <c r="AL184" s="64" t="e">
        <f t="shared" si="83"/>
        <v>#VALUE!</v>
      </c>
      <c r="AM184" s="64" t="e">
        <f t="shared" si="83"/>
        <v>#VALUE!</v>
      </c>
      <c r="AN184" s="64" t="e">
        <f t="shared" si="83"/>
        <v>#VALUE!</v>
      </c>
      <c r="AO184" s="64" t="e">
        <f t="shared" si="83"/>
        <v>#VALUE!</v>
      </c>
      <c r="AP184" s="64" t="e">
        <f t="shared" si="83"/>
        <v>#VALUE!</v>
      </c>
      <c r="AQ184" s="64" t="e">
        <f t="shared" si="83"/>
        <v>#VALUE!</v>
      </c>
      <c r="AR184" s="64" t="e">
        <f t="shared" si="83"/>
        <v>#VALUE!</v>
      </c>
      <c r="AS184" s="64" t="e">
        <f t="shared" si="83"/>
        <v>#VALUE!</v>
      </c>
      <c r="AT184" s="64" t="e">
        <f t="shared" si="83"/>
        <v>#VALUE!</v>
      </c>
      <c r="AU184" s="64" t="e">
        <f t="shared" si="83"/>
        <v>#VALUE!</v>
      </c>
      <c r="AV184" s="64" t="e">
        <f t="shared" si="83"/>
        <v>#VALUE!</v>
      </c>
      <c r="AW184" s="64" t="e">
        <f t="shared" si="83"/>
        <v>#VALUE!</v>
      </c>
      <c r="AX184" s="64" t="e">
        <f t="shared" si="83"/>
        <v>#VALUE!</v>
      </c>
      <c r="AY184" s="64" t="e">
        <f t="shared" si="83"/>
        <v>#VALUE!</v>
      </c>
      <c r="AZ184" s="64" t="e">
        <f t="shared" si="83"/>
        <v>#VALUE!</v>
      </c>
      <c r="BA184" s="64" t="e">
        <f t="shared" si="83"/>
        <v>#VALUE!</v>
      </c>
      <c r="BB184" s="64" t="e">
        <f t="shared" si="83"/>
        <v>#VALUE!</v>
      </c>
      <c r="BC184" s="64" t="e">
        <f t="shared" si="83"/>
        <v>#VALUE!</v>
      </c>
      <c r="BD184" s="64" t="e">
        <f t="shared" si="83"/>
        <v>#VALUE!</v>
      </c>
      <c r="BE184" s="64" t="e">
        <f t="shared" si="83"/>
        <v>#VALUE!</v>
      </c>
      <c r="BF184" s="45" t="e">
        <f>MAX(AA184:BE184)</f>
        <v>#VALUE!</v>
      </c>
      <c r="BG184" s="55"/>
    </row>
    <row r="185" spans="1:60" ht="14.4" hidden="1" customHeight="1" x14ac:dyDescent="0.3">
      <c r="A185" s="80"/>
      <c r="C185" s="80"/>
      <c r="D185" s="80"/>
      <c r="E185" s="80"/>
      <c r="F185" s="59"/>
      <c r="G185" s="59"/>
      <c r="O185" s="287"/>
      <c r="P185" s="288"/>
      <c r="Q185" s="289"/>
      <c r="R185" s="279" t="s">
        <v>64</v>
      </c>
      <c r="S185" s="280"/>
      <c r="T185" s="280"/>
      <c r="U185" s="280"/>
      <c r="V185" s="280"/>
      <c r="W185" s="280"/>
      <c r="X185" s="242"/>
      <c r="Y185" s="242"/>
      <c r="Z185" s="242"/>
      <c r="AA185" s="64" t="e">
        <f t="shared" si="83"/>
        <v>#VALUE!</v>
      </c>
      <c r="AB185" s="64" t="e">
        <f t="shared" si="83"/>
        <v>#VALUE!</v>
      </c>
      <c r="AC185" s="64" t="e">
        <f t="shared" si="83"/>
        <v>#VALUE!</v>
      </c>
      <c r="AD185" s="64" t="e">
        <f t="shared" si="83"/>
        <v>#VALUE!</v>
      </c>
      <c r="AE185" s="64" t="e">
        <f t="shared" si="83"/>
        <v>#VALUE!</v>
      </c>
      <c r="AF185" s="64" t="e">
        <f t="shared" si="83"/>
        <v>#VALUE!</v>
      </c>
      <c r="AG185" s="64" t="e">
        <f t="shared" si="83"/>
        <v>#VALUE!</v>
      </c>
      <c r="AH185" s="64" t="e">
        <f t="shared" si="83"/>
        <v>#VALUE!</v>
      </c>
      <c r="AI185" s="64" t="e">
        <f t="shared" si="83"/>
        <v>#VALUE!</v>
      </c>
      <c r="AJ185" s="64" t="e">
        <f t="shared" si="83"/>
        <v>#VALUE!</v>
      </c>
      <c r="AK185" s="64" t="e">
        <f t="shared" si="83"/>
        <v>#VALUE!</v>
      </c>
      <c r="AL185" s="64" t="e">
        <f t="shared" si="83"/>
        <v>#VALUE!</v>
      </c>
      <c r="AM185" s="64" t="e">
        <f t="shared" si="83"/>
        <v>#VALUE!</v>
      </c>
      <c r="AN185" s="64" t="e">
        <f t="shared" si="83"/>
        <v>#VALUE!</v>
      </c>
      <c r="AO185" s="64" t="e">
        <f t="shared" si="83"/>
        <v>#VALUE!</v>
      </c>
      <c r="AP185" s="64" t="e">
        <f t="shared" si="83"/>
        <v>#VALUE!</v>
      </c>
      <c r="AQ185" s="64" t="e">
        <f t="shared" si="83"/>
        <v>#VALUE!</v>
      </c>
      <c r="AR185" s="64" t="e">
        <f t="shared" si="83"/>
        <v>#VALUE!</v>
      </c>
      <c r="AS185" s="64" t="e">
        <f t="shared" si="83"/>
        <v>#VALUE!</v>
      </c>
      <c r="AT185" s="64" t="e">
        <f t="shared" si="83"/>
        <v>#VALUE!</v>
      </c>
      <c r="AU185" s="64" t="e">
        <f t="shared" si="83"/>
        <v>#VALUE!</v>
      </c>
      <c r="AV185" s="64" t="e">
        <f t="shared" si="83"/>
        <v>#VALUE!</v>
      </c>
      <c r="AW185" s="64" t="e">
        <f t="shared" si="83"/>
        <v>#VALUE!</v>
      </c>
      <c r="AX185" s="64" t="e">
        <f t="shared" si="83"/>
        <v>#VALUE!</v>
      </c>
      <c r="AY185" s="64" t="e">
        <f t="shared" si="83"/>
        <v>#VALUE!</v>
      </c>
      <c r="AZ185" s="64" t="e">
        <f t="shared" si="83"/>
        <v>#VALUE!</v>
      </c>
      <c r="BA185" s="64" t="e">
        <f t="shared" si="83"/>
        <v>#VALUE!</v>
      </c>
      <c r="BB185" s="64" t="e">
        <f t="shared" si="83"/>
        <v>#VALUE!</v>
      </c>
      <c r="BC185" s="64" t="e">
        <f t="shared" si="83"/>
        <v>#VALUE!</v>
      </c>
      <c r="BD185" s="64" t="e">
        <f t="shared" si="83"/>
        <v>#VALUE!</v>
      </c>
      <c r="BE185" s="64" t="e">
        <f t="shared" si="83"/>
        <v>#VALUE!</v>
      </c>
      <c r="BF185" s="45" t="e">
        <f>MAX(AA185:BE185)</f>
        <v>#VALUE!</v>
      </c>
      <c r="BG185" s="55"/>
    </row>
    <row r="186" spans="1:60" ht="14.4" hidden="1" customHeight="1" x14ac:dyDescent="0.3">
      <c r="A186" s="80"/>
      <c r="C186" s="80"/>
      <c r="D186" s="80"/>
      <c r="E186" s="80"/>
      <c r="F186" s="59"/>
      <c r="G186" s="59"/>
      <c r="O186" s="287"/>
      <c r="P186" s="288"/>
      <c r="Q186" s="289"/>
      <c r="R186" s="279" t="s">
        <v>66</v>
      </c>
      <c r="S186" s="280"/>
      <c r="T186" s="280"/>
      <c r="U186" s="280"/>
      <c r="V186" s="280"/>
      <c r="W186" s="280"/>
      <c r="X186" s="242"/>
      <c r="Y186" s="242"/>
      <c r="Z186" s="242"/>
      <c r="AA186" s="64" t="e">
        <f t="shared" si="83"/>
        <v>#VALUE!</v>
      </c>
      <c r="AB186" s="64" t="e">
        <f t="shared" si="83"/>
        <v>#VALUE!</v>
      </c>
      <c r="AC186" s="64" t="e">
        <f t="shared" si="83"/>
        <v>#VALUE!</v>
      </c>
      <c r="AD186" s="64" t="e">
        <f t="shared" si="83"/>
        <v>#VALUE!</v>
      </c>
      <c r="AE186" s="64" t="e">
        <f t="shared" si="83"/>
        <v>#VALUE!</v>
      </c>
      <c r="AF186" s="64" t="e">
        <f t="shared" si="83"/>
        <v>#VALUE!</v>
      </c>
      <c r="AG186" s="64" t="e">
        <f t="shared" si="83"/>
        <v>#VALUE!</v>
      </c>
      <c r="AH186" s="64" t="e">
        <f t="shared" si="83"/>
        <v>#VALUE!</v>
      </c>
      <c r="AI186" s="64" t="e">
        <f t="shared" si="83"/>
        <v>#VALUE!</v>
      </c>
      <c r="AJ186" s="64" t="e">
        <f t="shared" si="83"/>
        <v>#VALUE!</v>
      </c>
      <c r="AK186" s="64" t="e">
        <f t="shared" si="83"/>
        <v>#VALUE!</v>
      </c>
      <c r="AL186" s="64" t="e">
        <f t="shared" si="83"/>
        <v>#VALUE!</v>
      </c>
      <c r="AM186" s="64" t="e">
        <f t="shared" si="83"/>
        <v>#VALUE!</v>
      </c>
      <c r="AN186" s="64" t="e">
        <f t="shared" si="83"/>
        <v>#VALUE!</v>
      </c>
      <c r="AO186" s="64" t="e">
        <f t="shared" si="83"/>
        <v>#VALUE!</v>
      </c>
      <c r="AP186" s="64" t="e">
        <f t="shared" si="83"/>
        <v>#VALUE!</v>
      </c>
      <c r="AQ186" s="64" t="e">
        <f t="shared" si="83"/>
        <v>#VALUE!</v>
      </c>
      <c r="AR186" s="64" t="e">
        <f t="shared" si="83"/>
        <v>#VALUE!</v>
      </c>
      <c r="AS186" s="64" t="e">
        <f t="shared" si="83"/>
        <v>#VALUE!</v>
      </c>
      <c r="AT186" s="64" t="e">
        <f t="shared" si="83"/>
        <v>#VALUE!</v>
      </c>
      <c r="AU186" s="64" t="e">
        <f t="shared" si="83"/>
        <v>#VALUE!</v>
      </c>
      <c r="AV186" s="64" t="e">
        <f t="shared" si="83"/>
        <v>#VALUE!</v>
      </c>
      <c r="AW186" s="64" t="e">
        <f t="shared" si="83"/>
        <v>#VALUE!</v>
      </c>
      <c r="AX186" s="64" t="e">
        <f t="shared" si="83"/>
        <v>#VALUE!</v>
      </c>
      <c r="AY186" s="64" t="e">
        <f t="shared" si="83"/>
        <v>#VALUE!</v>
      </c>
      <c r="AZ186" s="64" t="e">
        <f t="shared" si="83"/>
        <v>#VALUE!</v>
      </c>
      <c r="BA186" s="64" t="e">
        <f t="shared" si="83"/>
        <v>#VALUE!</v>
      </c>
      <c r="BB186" s="64" t="e">
        <f t="shared" si="83"/>
        <v>#VALUE!</v>
      </c>
      <c r="BC186" s="64" t="e">
        <f t="shared" si="83"/>
        <v>#VALUE!</v>
      </c>
      <c r="BD186" s="64" t="e">
        <f t="shared" si="83"/>
        <v>#VALUE!</v>
      </c>
      <c r="BE186" s="64" t="e">
        <f t="shared" si="83"/>
        <v>#VALUE!</v>
      </c>
      <c r="BF186" s="45" t="e">
        <f>MAX(AA186:BE186)</f>
        <v>#VALUE!</v>
      </c>
      <c r="BG186" s="55"/>
    </row>
    <row r="187" spans="1:60" ht="14.4" hidden="1" customHeight="1" x14ac:dyDescent="0.3">
      <c r="A187" s="80"/>
      <c r="C187" s="80"/>
      <c r="D187" s="80"/>
      <c r="E187" s="80"/>
      <c r="F187" s="59"/>
      <c r="G187" s="59"/>
      <c r="O187" s="287"/>
      <c r="P187" s="288"/>
      <c r="Q187" s="289"/>
      <c r="R187" s="279" t="s">
        <v>69</v>
      </c>
      <c r="S187" s="280"/>
      <c r="T187" s="280"/>
      <c r="U187" s="280"/>
      <c r="V187" s="280"/>
      <c r="W187" s="280"/>
      <c r="X187" s="242"/>
      <c r="Y187" s="242"/>
      <c r="Z187" s="242"/>
      <c r="AA187" s="64" t="e">
        <f t="shared" ref="AA187:BE187" si="84">AA191+AA208+AA212</f>
        <v>#VALUE!</v>
      </c>
      <c r="AB187" s="64" t="e">
        <f t="shared" si="84"/>
        <v>#VALUE!</v>
      </c>
      <c r="AC187" s="64" t="e">
        <f t="shared" si="84"/>
        <v>#VALUE!</v>
      </c>
      <c r="AD187" s="64" t="e">
        <f t="shared" si="84"/>
        <v>#VALUE!</v>
      </c>
      <c r="AE187" s="64" t="e">
        <f t="shared" si="84"/>
        <v>#VALUE!</v>
      </c>
      <c r="AF187" s="64" t="e">
        <f t="shared" si="84"/>
        <v>#VALUE!</v>
      </c>
      <c r="AG187" s="64" t="e">
        <f t="shared" si="84"/>
        <v>#VALUE!</v>
      </c>
      <c r="AH187" s="64" t="e">
        <f t="shared" si="84"/>
        <v>#VALUE!</v>
      </c>
      <c r="AI187" s="64" t="e">
        <f t="shared" si="84"/>
        <v>#VALUE!</v>
      </c>
      <c r="AJ187" s="64" t="e">
        <f t="shared" si="84"/>
        <v>#VALUE!</v>
      </c>
      <c r="AK187" s="64" t="e">
        <f t="shared" si="84"/>
        <v>#VALUE!</v>
      </c>
      <c r="AL187" s="64" t="e">
        <f t="shared" si="84"/>
        <v>#VALUE!</v>
      </c>
      <c r="AM187" s="64" t="e">
        <f t="shared" si="84"/>
        <v>#VALUE!</v>
      </c>
      <c r="AN187" s="64" t="e">
        <f t="shared" si="84"/>
        <v>#VALUE!</v>
      </c>
      <c r="AO187" s="64" t="e">
        <f t="shared" si="84"/>
        <v>#VALUE!</v>
      </c>
      <c r="AP187" s="64" t="e">
        <f t="shared" si="84"/>
        <v>#VALUE!</v>
      </c>
      <c r="AQ187" s="64" t="e">
        <f t="shared" si="84"/>
        <v>#VALUE!</v>
      </c>
      <c r="AR187" s="64" t="e">
        <f t="shared" si="84"/>
        <v>#VALUE!</v>
      </c>
      <c r="AS187" s="64" t="e">
        <f t="shared" si="84"/>
        <v>#VALUE!</v>
      </c>
      <c r="AT187" s="64" t="e">
        <f t="shared" si="84"/>
        <v>#VALUE!</v>
      </c>
      <c r="AU187" s="64" t="e">
        <f t="shared" si="84"/>
        <v>#VALUE!</v>
      </c>
      <c r="AV187" s="64" t="e">
        <f t="shared" si="84"/>
        <v>#VALUE!</v>
      </c>
      <c r="AW187" s="64" t="e">
        <f t="shared" si="84"/>
        <v>#VALUE!</v>
      </c>
      <c r="AX187" s="64" t="e">
        <f t="shared" si="84"/>
        <v>#VALUE!</v>
      </c>
      <c r="AY187" s="64" t="e">
        <f t="shared" si="84"/>
        <v>#VALUE!</v>
      </c>
      <c r="AZ187" s="64" t="e">
        <f t="shared" si="84"/>
        <v>#VALUE!</v>
      </c>
      <c r="BA187" s="64" t="e">
        <f t="shared" si="84"/>
        <v>#VALUE!</v>
      </c>
      <c r="BB187" s="64" t="e">
        <f t="shared" si="84"/>
        <v>#VALUE!</v>
      </c>
      <c r="BC187" s="64" t="e">
        <f t="shared" si="84"/>
        <v>#VALUE!</v>
      </c>
      <c r="BD187" s="64" t="e">
        <f t="shared" si="84"/>
        <v>#VALUE!</v>
      </c>
      <c r="BE187" s="64" t="e">
        <f t="shared" si="84"/>
        <v>#VALUE!</v>
      </c>
      <c r="BF187" s="45" t="e">
        <f t="shared" ref="BF187:BF198" si="85">SUM(AA187:BE187)</f>
        <v>#VALUE!</v>
      </c>
      <c r="BG187" s="78" t="e">
        <f>BF187-SUMIFS($N$16:$N$128,$F$16:$F$128,$O$183)</f>
        <v>#VALUE!</v>
      </c>
    </row>
    <row r="188" spans="1:60" ht="14.4" hidden="1" customHeight="1" x14ac:dyDescent="0.3">
      <c r="A188" s="80"/>
      <c r="C188" s="80"/>
      <c r="D188" s="80"/>
      <c r="E188" s="80"/>
      <c r="F188" s="59"/>
      <c r="G188" s="80"/>
      <c r="O188" s="287"/>
      <c r="P188" s="288"/>
      <c r="Q188" s="289"/>
      <c r="R188" s="279" t="s">
        <v>72</v>
      </c>
      <c r="S188" s="280"/>
      <c r="T188" s="280"/>
      <c r="U188" s="280"/>
      <c r="V188" s="280"/>
      <c r="W188" s="280"/>
      <c r="X188" s="242"/>
      <c r="Y188" s="242"/>
      <c r="Z188" s="242"/>
      <c r="AA188" s="74" t="e">
        <f t="shared" ref="AA188:BE188" si="86">AA189+(AA190/2)</f>
        <v>#VALUE!</v>
      </c>
      <c r="AB188" s="74" t="e">
        <f t="shared" si="86"/>
        <v>#VALUE!</v>
      </c>
      <c r="AC188" s="74" t="e">
        <f t="shared" si="86"/>
        <v>#VALUE!</v>
      </c>
      <c r="AD188" s="74" t="e">
        <f t="shared" si="86"/>
        <v>#VALUE!</v>
      </c>
      <c r="AE188" s="74" t="e">
        <f t="shared" si="86"/>
        <v>#VALUE!</v>
      </c>
      <c r="AF188" s="74" t="e">
        <f t="shared" si="86"/>
        <v>#VALUE!</v>
      </c>
      <c r="AG188" s="74" t="e">
        <f t="shared" si="86"/>
        <v>#VALUE!</v>
      </c>
      <c r="AH188" s="74" t="e">
        <f t="shared" si="86"/>
        <v>#VALUE!</v>
      </c>
      <c r="AI188" s="74" t="e">
        <f t="shared" si="86"/>
        <v>#VALUE!</v>
      </c>
      <c r="AJ188" s="74" t="e">
        <f t="shared" si="86"/>
        <v>#VALUE!</v>
      </c>
      <c r="AK188" s="74" t="e">
        <f t="shared" si="86"/>
        <v>#VALUE!</v>
      </c>
      <c r="AL188" s="74" t="e">
        <f t="shared" si="86"/>
        <v>#VALUE!</v>
      </c>
      <c r="AM188" s="74" t="e">
        <f t="shared" si="86"/>
        <v>#VALUE!</v>
      </c>
      <c r="AN188" s="74" t="e">
        <f t="shared" si="86"/>
        <v>#VALUE!</v>
      </c>
      <c r="AO188" s="74" t="e">
        <f t="shared" si="86"/>
        <v>#VALUE!</v>
      </c>
      <c r="AP188" s="74" t="e">
        <f t="shared" si="86"/>
        <v>#VALUE!</v>
      </c>
      <c r="AQ188" s="74" t="e">
        <f t="shared" si="86"/>
        <v>#VALUE!</v>
      </c>
      <c r="AR188" s="74" t="e">
        <f t="shared" si="86"/>
        <v>#VALUE!</v>
      </c>
      <c r="AS188" s="74" t="e">
        <f t="shared" si="86"/>
        <v>#VALUE!</v>
      </c>
      <c r="AT188" s="74" t="e">
        <f t="shared" si="86"/>
        <v>#VALUE!</v>
      </c>
      <c r="AU188" s="74" t="e">
        <f t="shared" si="86"/>
        <v>#VALUE!</v>
      </c>
      <c r="AV188" s="74" t="e">
        <f t="shared" si="86"/>
        <v>#VALUE!</v>
      </c>
      <c r="AW188" s="74" t="e">
        <f t="shared" si="86"/>
        <v>#VALUE!</v>
      </c>
      <c r="AX188" s="74" t="e">
        <f t="shared" si="86"/>
        <v>#VALUE!</v>
      </c>
      <c r="AY188" s="74" t="e">
        <f t="shared" si="86"/>
        <v>#VALUE!</v>
      </c>
      <c r="AZ188" s="74" t="e">
        <f t="shared" si="86"/>
        <v>#VALUE!</v>
      </c>
      <c r="BA188" s="74" t="e">
        <f t="shared" si="86"/>
        <v>#VALUE!</v>
      </c>
      <c r="BB188" s="74" t="e">
        <f t="shared" si="86"/>
        <v>#VALUE!</v>
      </c>
      <c r="BC188" s="74" t="e">
        <f t="shared" si="86"/>
        <v>#VALUE!</v>
      </c>
      <c r="BD188" s="74" t="e">
        <f t="shared" si="86"/>
        <v>#VALUE!</v>
      </c>
      <c r="BE188" s="74" t="e">
        <f t="shared" si="86"/>
        <v>#VALUE!</v>
      </c>
      <c r="BF188" s="75" t="e">
        <f t="shared" si="85"/>
        <v>#VALUE!</v>
      </c>
      <c r="BG188" s="55"/>
    </row>
    <row r="189" spans="1:60" ht="14.4" hidden="1" customHeight="1" x14ac:dyDescent="0.3">
      <c r="A189" s="80"/>
      <c r="C189" s="80"/>
      <c r="D189" s="80"/>
      <c r="E189" s="80"/>
      <c r="F189" s="80"/>
      <c r="G189" s="80"/>
      <c r="O189" s="287"/>
      <c r="P189" s="288"/>
      <c r="Q189" s="289"/>
      <c r="R189" s="279" t="s">
        <v>74</v>
      </c>
      <c r="S189" s="280"/>
      <c r="T189" s="280"/>
      <c r="U189" s="280"/>
      <c r="V189" s="280"/>
      <c r="W189" s="280"/>
      <c r="X189" s="242"/>
      <c r="Y189" s="242"/>
      <c r="Z189" s="242"/>
      <c r="AA189" s="64" t="e">
        <f t="shared" ref="AA189:BE190" si="87">AA193+AA210+AA214</f>
        <v>#VALUE!</v>
      </c>
      <c r="AB189" s="64" t="e">
        <f t="shared" si="87"/>
        <v>#VALUE!</v>
      </c>
      <c r="AC189" s="64" t="e">
        <f t="shared" si="87"/>
        <v>#VALUE!</v>
      </c>
      <c r="AD189" s="64" t="e">
        <f t="shared" si="87"/>
        <v>#VALUE!</v>
      </c>
      <c r="AE189" s="64" t="e">
        <f t="shared" si="87"/>
        <v>#VALUE!</v>
      </c>
      <c r="AF189" s="64" t="e">
        <f t="shared" si="87"/>
        <v>#VALUE!</v>
      </c>
      <c r="AG189" s="64" t="e">
        <f t="shared" si="87"/>
        <v>#VALUE!</v>
      </c>
      <c r="AH189" s="64" t="e">
        <f t="shared" si="87"/>
        <v>#VALUE!</v>
      </c>
      <c r="AI189" s="64" t="e">
        <f t="shared" si="87"/>
        <v>#VALUE!</v>
      </c>
      <c r="AJ189" s="64" t="e">
        <f t="shared" si="87"/>
        <v>#VALUE!</v>
      </c>
      <c r="AK189" s="64" t="e">
        <f t="shared" si="87"/>
        <v>#VALUE!</v>
      </c>
      <c r="AL189" s="64" t="e">
        <f t="shared" si="87"/>
        <v>#VALUE!</v>
      </c>
      <c r="AM189" s="64" t="e">
        <f t="shared" si="87"/>
        <v>#VALUE!</v>
      </c>
      <c r="AN189" s="64" t="e">
        <f t="shared" si="87"/>
        <v>#VALUE!</v>
      </c>
      <c r="AO189" s="64" t="e">
        <f t="shared" si="87"/>
        <v>#VALUE!</v>
      </c>
      <c r="AP189" s="64" t="e">
        <f t="shared" si="87"/>
        <v>#VALUE!</v>
      </c>
      <c r="AQ189" s="64" t="e">
        <f t="shared" si="87"/>
        <v>#VALUE!</v>
      </c>
      <c r="AR189" s="64" t="e">
        <f t="shared" si="87"/>
        <v>#VALUE!</v>
      </c>
      <c r="AS189" s="64" t="e">
        <f t="shared" si="87"/>
        <v>#VALUE!</v>
      </c>
      <c r="AT189" s="64" t="e">
        <f t="shared" si="87"/>
        <v>#VALUE!</v>
      </c>
      <c r="AU189" s="64" t="e">
        <f t="shared" si="87"/>
        <v>#VALUE!</v>
      </c>
      <c r="AV189" s="64" t="e">
        <f t="shared" si="87"/>
        <v>#VALUE!</v>
      </c>
      <c r="AW189" s="64" t="e">
        <f t="shared" si="87"/>
        <v>#VALUE!</v>
      </c>
      <c r="AX189" s="64" t="e">
        <f t="shared" si="87"/>
        <v>#VALUE!</v>
      </c>
      <c r="AY189" s="64" t="e">
        <f t="shared" si="87"/>
        <v>#VALUE!</v>
      </c>
      <c r="AZ189" s="64" t="e">
        <f t="shared" si="87"/>
        <v>#VALUE!</v>
      </c>
      <c r="BA189" s="64" t="e">
        <f t="shared" si="87"/>
        <v>#VALUE!</v>
      </c>
      <c r="BB189" s="64" t="e">
        <f t="shared" si="87"/>
        <v>#VALUE!</v>
      </c>
      <c r="BC189" s="64" t="e">
        <f t="shared" si="87"/>
        <v>#VALUE!</v>
      </c>
      <c r="BD189" s="64" t="e">
        <f t="shared" si="87"/>
        <v>#VALUE!</v>
      </c>
      <c r="BE189" s="64" t="e">
        <f t="shared" si="87"/>
        <v>#VALUE!</v>
      </c>
      <c r="BF189" s="45" t="e">
        <f t="shared" si="85"/>
        <v>#VALUE!</v>
      </c>
      <c r="BG189" s="55"/>
    </row>
    <row r="190" spans="1:60" ht="14.4" hidden="1" customHeight="1" x14ac:dyDescent="0.3">
      <c r="A190" s="80"/>
      <c r="C190" s="80"/>
      <c r="D190" s="80"/>
      <c r="E190" s="80"/>
      <c r="F190" s="80"/>
      <c r="G190" s="80"/>
      <c r="O190" s="287"/>
      <c r="P190" s="288"/>
      <c r="Q190" s="289"/>
      <c r="R190" s="279" t="s">
        <v>76</v>
      </c>
      <c r="S190" s="280"/>
      <c r="T190" s="280"/>
      <c r="U190" s="280"/>
      <c r="V190" s="280"/>
      <c r="W190" s="280"/>
      <c r="X190" s="242"/>
      <c r="Y190" s="242"/>
      <c r="Z190" s="242"/>
      <c r="AA190" s="64" t="e">
        <f t="shared" si="87"/>
        <v>#VALUE!</v>
      </c>
      <c r="AB190" s="64" t="e">
        <f t="shared" si="87"/>
        <v>#VALUE!</v>
      </c>
      <c r="AC190" s="64" t="e">
        <f t="shared" si="87"/>
        <v>#VALUE!</v>
      </c>
      <c r="AD190" s="64" t="e">
        <f t="shared" si="87"/>
        <v>#VALUE!</v>
      </c>
      <c r="AE190" s="64" t="e">
        <f t="shared" si="87"/>
        <v>#VALUE!</v>
      </c>
      <c r="AF190" s="64" t="e">
        <f t="shared" si="87"/>
        <v>#VALUE!</v>
      </c>
      <c r="AG190" s="64" t="e">
        <f t="shared" si="87"/>
        <v>#VALUE!</v>
      </c>
      <c r="AH190" s="64" t="e">
        <f t="shared" si="87"/>
        <v>#VALUE!</v>
      </c>
      <c r="AI190" s="64" t="e">
        <f t="shared" si="87"/>
        <v>#VALUE!</v>
      </c>
      <c r="AJ190" s="64" t="e">
        <f t="shared" si="87"/>
        <v>#VALUE!</v>
      </c>
      <c r="AK190" s="64" t="e">
        <f t="shared" si="87"/>
        <v>#VALUE!</v>
      </c>
      <c r="AL190" s="64" t="e">
        <f t="shared" si="87"/>
        <v>#VALUE!</v>
      </c>
      <c r="AM190" s="64" t="e">
        <f t="shared" si="87"/>
        <v>#VALUE!</v>
      </c>
      <c r="AN190" s="64" t="e">
        <f t="shared" si="87"/>
        <v>#VALUE!</v>
      </c>
      <c r="AO190" s="64" t="e">
        <f t="shared" si="87"/>
        <v>#VALUE!</v>
      </c>
      <c r="AP190" s="64" t="e">
        <f t="shared" si="87"/>
        <v>#VALUE!</v>
      </c>
      <c r="AQ190" s="64" t="e">
        <f t="shared" si="87"/>
        <v>#VALUE!</v>
      </c>
      <c r="AR190" s="64" t="e">
        <f t="shared" si="87"/>
        <v>#VALUE!</v>
      </c>
      <c r="AS190" s="64" t="e">
        <f t="shared" si="87"/>
        <v>#VALUE!</v>
      </c>
      <c r="AT190" s="64" t="e">
        <f t="shared" si="87"/>
        <v>#VALUE!</v>
      </c>
      <c r="AU190" s="64" t="e">
        <f t="shared" si="87"/>
        <v>#VALUE!</v>
      </c>
      <c r="AV190" s="64" t="e">
        <f t="shared" si="87"/>
        <v>#VALUE!</v>
      </c>
      <c r="AW190" s="64" t="e">
        <f t="shared" si="87"/>
        <v>#VALUE!</v>
      </c>
      <c r="AX190" s="64" t="e">
        <f t="shared" si="87"/>
        <v>#VALUE!</v>
      </c>
      <c r="AY190" s="64" t="e">
        <f t="shared" si="87"/>
        <v>#VALUE!</v>
      </c>
      <c r="AZ190" s="64" t="e">
        <f t="shared" si="87"/>
        <v>#VALUE!</v>
      </c>
      <c r="BA190" s="64" t="e">
        <f t="shared" si="87"/>
        <v>#VALUE!</v>
      </c>
      <c r="BB190" s="64" t="e">
        <f t="shared" si="87"/>
        <v>#VALUE!</v>
      </c>
      <c r="BC190" s="64" t="e">
        <f t="shared" si="87"/>
        <v>#VALUE!</v>
      </c>
      <c r="BD190" s="64" t="e">
        <f t="shared" si="87"/>
        <v>#VALUE!</v>
      </c>
      <c r="BE190" s="64" t="e">
        <f t="shared" si="87"/>
        <v>#VALUE!</v>
      </c>
      <c r="BF190" s="45" t="e">
        <f t="shared" si="85"/>
        <v>#VALUE!</v>
      </c>
      <c r="BG190" s="55"/>
    </row>
    <row r="191" spans="1:60" ht="14.4" hidden="1" customHeight="1" x14ac:dyDescent="0.3">
      <c r="A191" s="80"/>
      <c r="C191" s="80"/>
      <c r="D191" s="80"/>
      <c r="E191" s="80"/>
      <c r="F191" s="59"/>
      <c r="G191" s="59"/>
      <c r="O191" s="287"/>
      <c r="P191" s="288"/>
      <c r="Q191" s="289"/>
      <c r="R191" s="279" t="s">
        <v>79</v>
      </c>
      <c r="S191" s="280"/>
      <c r="T191" s="280"/>
      <c r="U191" s="280"/>
      <c r="V191" s="280"/>
      <c r="W191" s="280"/>
      <c r="X191" s="242"/>
      <c r="Y191" s="242"/>
      <c r="Z191" s="242"/>
      <c r="AA191" s="64" t="e">
        <f t="shared" ref="AA191:BE191" si="88">COUNTIFS($F$16:$F$21,$O$183,AA16:AA40,"P")+COUNTIFS($F$16:$F$21,$O$183,AA16:AA40,"RP")+COUNTIFS($F$16:$F$21,$O$183,AA16:AA40,"T-RP")+COUNTIFS($F$16:$F$21,$O$183,AA16:AA40,"T")+COUNTIFS($F$16:$F$21,$O$183,AA16:AA40,"MU")+COUNTIFS($F$16:$F$21,$O$183,AA16:AA40,"T-MU")+COUNTIFS($F$16:$F$21,$O$183,AA16:AA40,"EL")+COUNTIFS($F$16:$F$21,$O$183,AA16:AA40,"T-EL")+COUNTIFS($F$16:$F$21,$O$183,AA16:AA40,"EL-MU")+COUNTIFS($F$16:$F$21,$O$183,AA16:AA40,"TR")+COUNTIFS($F$16:$F$21,$O$183,AA16:AA40,"TR-MU")+COUNTIFS($F$16:$F$21,$O$183,AA16:AA40,"TR-EL")+COUNTIFS($F$16:$F$21,$O$183,AA16:AA40,"TR-T")</f>
        <v>#VALUE!</v>
      </c>
      <c r="AB191" s="64" t="e">
        <f t="shared" si="88"/>
        <v>#VALUE!</v>
      </c>
      <c r="AC191" s="64" t="e">
        <f t="shared" si="88"/>
        <v>#VALUE!</v>
      </c>
      <c r="AD191" s="64" t="e">
        <f t="shared" si="88"/>
        <v>#VALUE!</v>
      </c>
      <c r="AE191" s="64" t="e">
        <f t="shared" si="88"/>
        <v>#VALUE!</v>
      </c>
      <c r="AF191" s="64" t="e">
        <f t="shared" si="88"/>
        <v>#VALUE!</v>
      </c>
      <c r="AG191" s="64" t="e">
        <f t="shared" si="88"/>
        <v>#VALUE!</v>
      </c>
      <c r="AH191" s="64" t="e">
        <f t="shared" si="88"/>
        <v>#VALUE!</v>
      </c>
      <c r="AI191" s="64" t="e">
        <f t="shared" si="88"/>
        <v>#VALUE!</v>
      </c>
      <c r="AJ191" s="64" t="e">
        <f t="shared" si="88"/>
        <v>#VALUE!</v>
      </c>
      <c r="AK191" s="64" t="e">
        <f t="shared" si="88"/>
        <v>#VALUE!</v>
      </c>
      <c r="AL191" s="64" t="e">
        <f t="shared" si="88"/>
        <v>#VALUE!</v>
      </c>
      <c r="AM191" s="64" t="e">
        <f t="shared" si="88"/>
        <v>#VALUE!</v>
      </c>
      <c r="AN191" s="64" t="e">
        <f t="shared" si="88"/>
        <v>#VALUE!</v>
      </c>
      <c r="AO191" s="64" t="e">
        <f t="shared" si="88"/>
        <v>#VALUE!</v>
      </c>
      <c r="AP191" s="64" t="e">
        <f t="shared" si="88"/>
        <v>#VALUE!</v>
      </c>
      <c r="AQ191" s="64" t="e">
        <f t="shared" si="88"/>
        <v>#VALUE!</v>
      </c>
      <c r="AR191" s="64" t="e">
        <f t="shared" si="88"/>
        <v>#VALUE!</v>
      </c>
      <c r="AS191" s="64" t="e">
        <f t="shared" si="88"/>
        <v>#VALUE!</v>
      </c>
      <c r="AT191" s="64" t="e">
        <f t="shared" si="88"/>
        <v>#VALUE!</v>
      </c>
      <c r="AU191" s="64" t="e">
        <f t="shared" si="88"/>
        <v>#VALUE!</v>
      </c>
      <c r="AV191" s="64" t="e">
        <f t="shared" si="88"/>
        <v>#VALUE!</v>
      </c>
      <c r="AW191" s="64" t="e">
        <f t="shared" si="88"/>
        <v>#VALUE!</v>
      </c>
      <c r="AX191" s="64" t="e">
        <f t="shared" si="88"/>
        <v>#VALUE!</v>
      </c>
      <c r="AY191" s="64" t="e">
        <f t="shared" si="88"/>
        <v>#VALUE!</v>
      </c>
      <c r="AZ191" s="64" t="e">
        <f t="shared" si="88"/>
        <v>#VALUE!</v>
      </c>
      <c r="BA191" s="64" t="e">
        <f t="shared" si="88"/>
        <v>#VALUE!</v>
      </c>
      <c r="BB191" s="64" t="e">
        <f t="shared" si="88"/>
        <v>#VALUE!</v>
      </c>
      <c r="BC191" s="64" t="e">
        <f t="shared" si="88"/>
        <v>#VALUE!</v>
      </c>
      <c r="BD191" s="64" t="e">
        <f t="shared" si="88"/>
        <v>#VALUE!</v>
      </c>
      <c r="BE191" s="64" t="e">
        <f t="shared" si="88"/>
        <v>#VALUE!</v>
      </c>
      <c r="BF191" s="45" t="e">
        <f t="shared" si="85"/>
        <v>#VALUE!</v>
      </c>
      <c r="BG191" s="78" t="e">
        <f>BF191-SUMIFS($O$16:$O$128,$F$16:$F$128,$O$183)</f>
        <v>#VALUE!</v>
      </c>
    </row>
    <row r="192" spans="1:60" ht="14.4" hidden="1" customHeight="1" x14ac:dyDescent="0.3">
      <c r="A192" s="80"/>
      <c r="C192" s="80"/>
      <c r="D192" s="80"/>
      <c r="E192" s="80"/>
      <c r="F192" s="59"/>
      <c r="G192" s="59"/>
      <c r="O192" s="287"/>
      <c r="P192" s="288"/>
      <c r="Q192" s="289"/>
      <c r="R192" s="279" t="s">
        <v>81</v>
      </c>
      <c r="S192" s="280"/>
      <c r="T192" s="280"/>
      <c r="U192" s="280"/>
      <c r="V192" s="280"/>
      <c r="W192" s="280"/>
      <c r="X192" s="242"/>
      <c r="Y192" s="242"/>
      <c r="Z192" s="242"/>
      <c r="AA192" s="74" t="e">
        <f t="shared" ref="AA192:BE192" si="89">AA193+(AA194/2)</f>
        <v>#VALUE!</v>
      </c>
      <c r="AB192" s="74" t="e">
        <f t="shared" si="89"/>
        <v>#VALUE!</v>
      </c>
      <c r="AC192" s="74" t="e">
        <f t="shared" si="89"/>
        <v>#VALUE!</v>
      </c>
      <c r="AD192" s="74" t="e">
        <f t="shared" si="89"/>
        <v>#VALUE!</v>
      </c>
      <c r="AE192" s="74" t="e">
        <f t="shared" si="89"/>
        <v>#VALUE!</v>
      </c>
      <c r="AF192" s="74" t="e">
        <f t="shared" si="89"/>
        <v>#VALUE!</v>
      </c>
      <c r="AG192" s="74" t="e">
        <f t="shared" si="89"/>
        <v>#VALUE!</v>
      </c>
      <c r="AH192" s="74" t="e">
        <f t="shared" si="89"/>
        <v>#VALUE!</v>
      </c>
      <c r="AI192" s="74" t="e">
        <f t="shared" si="89"/>
        <v>#VALUE!</v>
      </c>
      <c r="AJ192" s="74" t="e">
        <f t="shared" si="89"/>
        <v>#VALUE!</v>
      </c>
      <c r="AK192" s="74" t="e">
        <f t="shared" si="89"/>
        <v>#VALUE!</v>
      </c>
      <c r="AL192" s="74" t="e">
        <f t="shared" si="89"/>
        <v>#VALUE!</v>
      </c>
      <c r="AM192" s="74" t="e">
        <f t="shared" si="89"/>
        <v>#VALUE!</v>
      </c>
      <c r="AN192" s="74" t="e">
        <f t="shared" si="89"/>
        <v>#VALUE!</v>
      </c>
      <c r="AO192" s="74" t="e">
        <f t="shared" si="89"/>
        <v>#VALUE!</v>
      </c>
      <c r="AP192" s="74" t="e">
        <f t="shared" si="89"/>
        <v>#VALUE!</v>
      </c>
      <c r="AQ192" s="74" t="e">
        <f t="shared" si="89"/>
        <v>#VALUE!</v>
      </c>
      <c r="AR192" s="74" t="e">
        <f t="shared" si="89"/>
        <v>#VALUE!</v>
      </c>
      <c r="AS192" s="74" t="e">
        <f t="shared" si="89"/>
        <v>#VALUE!</v>
      </c>
      <c r="AT192" s="74" t="e">
        <f t="shared" si="89"/>
        <v>#VALUE!</v>
      </c>
      <c r="AU192" s="74" t="e">
        <f t="shared" si="89"/>
        <v>#VALUE!</v>
      </c>
      <c r="AV192" s="74" t="e">
        <f t="shared" si="89"/>
        <v>#VALUE!</v>
      </c>
      <c r="AW192" s="74" t="e">
        <f t="shared" si="89"/>
        <v>#VALUE!</v>
      </c>
      <c r="AX192" s="74" t="e">
        <f t="shared" si="89"/>
        <v>#VALUE!</v>
      </c>
      <c r="AY192" s="74" t="e">
        <f t="shared" si="89"/>
        <v>#VALUE!</v>
      </c>
      <c r="AZ192" s="74" t="e">
        <f t="shared" si="89"/>
        <v>#VALUE!</v>
      </c>
      <c r="BA192" s="74" t="e">
        <f t="shared" si="89"/>
        <v>#VALUE!</v>
      </c>
      <c r="BB192" s="74" t="e">
        <f t="shared" si="89"/>
        <v>#VALUE!</v>
      </c>
      <c r="BC192" s="74" t="e">
        <f t="shared" si="89"/>
        <v>#VALUE!</v>
      </c>
      <c r="BD192" s="74" t="e">
        <f t="shared" si="89"/>
        <v>#VALUE!</v>
      </c>
      <c r="BE192" s="74" t="e">
        <f t="shared" si="89"/>
        <v>#VALUE!</v>
      </c>
      <c r="BF192" s="75" t="e">
        <f t="shared" si="85"/>
        <v>#VALUE!</v>
      </c>
      <c r="BG192" s="55"/>
    </row>
    <row r="193" spans="1:59" ht="14.4" hidden="1" customHeight="1" x14ac:dyDescent="0.3">
      <c r="A193" s="80"/>
      <c r="C193" s="80"/>
      <c r="D193" s="80"/>
      <c r="E193" s="80"/>
      <c r="F193" s="59"/>
      <c r="G193" s="59"/>
      <c r="O193" s="287"/>
      <c r="P193" s="288"/>
      <c r="Q193" s="289"/>
      <c r="R193" s="279" t="s">
        <v>15</v>
      </c>
      <c r="S193" s="280"/>
      <c r="T193" s="280"/>
      <c r="U193" s="280"/>
      <c r="V193" s="280"/>
      <c r="W193" s="280"/>
      <c r="X193" s="242"/>
      <c r="Y193" s="242"/>
      <c r="Z193" s="242"/>
      <c r="AA193" s="64" t="e">
        <f t="shared" ref="AA193:BE193" si="90">COUNTIFS($F$16:$F$21,$O$183,$L$16:$L$21,"FT",AA$16:AA$40,"P")+COUNTIFS($F$16:$F$21,$O$183,$L$16:$L$21,"FT",AA$16:AA$40,"RP")+COUNTIFS($F$16:$F$21,$O$183,$L$16:$L$21,"FT",AA$16:AA$40,"T-RP")+COUNTIFS($F$16:$F$21,$O$183,$L$16:$L$21,"FT",AA$16:AA$40,"T")+COUNTIFS($F$16:$F$21,$O$183,$L$16:$L$21,"FT",AA$16:AA$40,"MU")+COUNTIFS($F$16:$F$21,$O$183,$L$16:$L$21,"FT",AA$16:AA$40,"T-MU")+COUNTIFS($F$16:$F$21,$O$183,$L$16:$L$21,"FT",AA$16:AA$40,"EL")+COUNTIFS($F$16:$F$21,$O$183,$L$16:$L$21,"FT",AA$16:AA$40,"T-EL")+COUNTIFS($F$16:$F$21,$O$183,$L$16:$L$21,"FT",AA$16:AA$40,"EL-MU")+COUNTIFS($F$16:$F$21,$O$183,$L$16:$L$21,"FT",AA$16:AA$40,"TR")+COUNTIFS($F$16:$F$21,$O$183,$L$16:$L$21,"FT",AA$16:AA$40,"TR-MU")+COUNTIFS($F$16:$F$21,$O$183,$L$16:$L$21,"FT",AA$16:AA$40,"TR-EL")+COUNTIFS($F$16:$F$21,$O$183,$L$16:$L$21,"FT",AA$16:AA$40,"TR-T")</f>
        <v>#VALUE!</v>
      </c>
      <c r="AB193" s="64" t="e">
        <f t="shared" si="90"/>
        <v>#VALUE!</v>
      </c>
      <c r="AC193" s="64" t="e">
        <f t="shared" si="90"/>
        <v>#VALUE!</v>
      </c>
      <c r="AD193" s="64" t="e">
        <f t="shared" si="90"/>
        <v>#VALUE!</v>
      </c>
      <c r="AE193" s="64" t="e">
        <f t="shared" si="90"/>
        <v>#VALUE!</v>
      </c>
      <c r="AF193" s="64" t="e">
        <f t="shared" si="90"/>
        <v>#VALUE!</v>
      </c>
      <c r="AG193" s="64" t="e">
        <f t="shared" si="90"/>
        <v>#VALUE!</v>
      </c>
      <c r="AH193" s="64" t="e">
        <f t="shared" si="90"/>
        <v>#VALUE!</v>
      </c>
      <c r="AI193" s="64" t="e">
        <f t="shared" si="90"/>
        <v>#VALUE!</v>
      </c>
      <c r="AJ193" s="64" t="e">
        <f t="shared" si="90"/>
        <v>#VALUE!</v>
      </c>
      <c r="AK193" s="64" t="e">
        <f t="shared" si="90"/>
        <v>#VALUE!</v>
      </c>
      <c r="AL193" s="64" t="e">
        <f t="shared" si="90"/>
        <v>#VALUE!</v>
      </c>
      <c r="AM193" s="64" t="e">
        <f t="shared" si="90"/>
        <v>#VALUE!</v>
      </c>
      <c r="AN193" s="64" t="e">
        <f t="shared" si="90"/>
        <v>#VALUE!</v>
      </c>
      <c r="AO193" s="64" t="e">
        <f t="shared" si="90"/>
        <v>#VALUE!</v>
      </c>
      <c r="AP193" s="64" t="e">
        <f t="shared" si="90"/>
        <v>#VALUE!</v>
      </c>
      <c r="AQ193" s="64" t="e">
        <f t="shared" si="90"/>
        <v>#VALUE!</v>
      </c>
      <c r="AR193" s="64" t="e">
        <f t="shared" si="90"/>
        <v>#VALUE!</v>
      </c>
      <c r="AS193" s="64" t="e">
        <f t="shared" si="90"/>
        <v>#VALUE!</v>
      </c>
      <c r="AT193" s="64" t="e">
        <f t="shared" si="90"/>
        <v>#VALUE!</v>
      </c>
      <c r="AU193" s="64" t="e">
        <f t="shared" si="90"/>
        <v>#VALUE!</v>
      </c>
      <c r="AV193" s="64" t="e">
        <f t="shared" si="90"/>
        <v>#VALUE!</v>
      </c>
      <c r="AW193" s="64" t="e">
        <f t="shared" si="90"/>
        <v>#VALUE!</v>
      </c>
      <c r="AX193" s="64" t="e">
        <f t="shared" si="90"/>
        <v>#VALUE!</v>
      </c>
      <c r="AY193" s="64" t="e">
        <f t="shared" si="90"/>
        <v>#VALUE!</v>
      </c>
      <c r="AZ193" s="64" t="e">
        <f t="shared" si="90"/>
        <v>#VALUE!</v>
      </c>
      <c r="BA193" s="64" t="e">
        <f t="shared" si="90"/>
        <v>#VALUE!</v>
      </c>
      <c r="BB193" s="64" t="e">
        <f t="shared" si="90"/>
        <v>#VALUE!</v>
      </c>
      <c r="BC193" s="64" t="e">
        <f t="shared" si="90"/>
        <v>#VALUE!</v>
      </c>
      <c r="BD193" s="64" t="e">
        <f t="shared" si="90"/>
        <v>#VALUE!</v>
      </c>
      <c r="BE193" s="64" t="e">
        <f t="shared" si="90"/>
        <v>#VALUE!</v>
      </c>
      <c r="BF193" s="45" t="e">
        <f t="shared" si="85"/>
        <v>#VALUE!</v>
      </c>
      <c r="BG193" s="55"/>
    </row>
    <row r="194" spans="1:59" ht="14.4" hidden="1" customHeight="1" x14ac:dyDescent="0.3">
      <c r="A194" s="80"/>
      <c r="C194" s="80"/>
      <c r="D194" s="80"/>
      <c r="E194" s="80"/>
      <c r="F194" s="59"/>
      <c r="G194" s="59"/>
      <c r="O194" s="287"/>
      <c r="P194" s="288"/>
      <c r="Q194" s="289"/>
      <c r="R194" s="279" t="s">
        <v>84</v>
      </c>
      <c r="S194" s="280"/>
      <c r="T194" s="280"/>
      <c r="U194" s="280"/>
      <c r="V194" s="280"/>
      <c r="W194" s="280"/>
      <c r="X194" s="242"/>
      <c r="Y194" s="242"/>
      <c r="Z194" s="242"/>
      <c r="AA194" s="64" t="e">
        <f t="shared" ref="AA194:BE194" si="91">COUNTIFS($F$16:$F$21,$O$183,$L$16:$L$21,"HT",AA$16:AA$40,"P")+COUNTIFS($F$16:$F$21,$O$183,$L$16:$L$21,"HT",AA$16:AA$40,"RP")+COUNTIFS($F$16:$F$21,$O$183,$L$16:$L$21,"HT",AA$16:AA$40,"T-RP")+COUNTIFS($F$16:$F$21,$O$183,$L$16:$L$21,"HT",AA$16:AA$40,"T")+COUNTIFS($F$16:$F$21,$O$183,$L$16:$L$21,"HT",AA$16:AA$40,"MU")+COUNTIFS($F$16:$F$21,$O$183,$L$16:$L$21,"HT",AA$16:AA$40,"T-MU")+COUNTIFS($F$16:$F$21,$O$183,$L$16:$L$21,"HT",AA$16:AA$40,"EL")+COUNTIFS($F$16:$F$21,$O$183,$L$16:$L$21,"HT",AA$16:AA$40,"T-EL")+COUNTIFS($F$16:$F$21,$O$183,$L$16:$L$21,"HT",AA$16:AA$40,"EL-MU")+COUNTIFS($F$16:$F$21,$O$183,$L$16:$L$21,"HT",AA$16:AA$40,"TR")+COUNTIFS($F$16:$F$21,$O$183,$L$16:$L$21,"HT",AA$16:AA$40,"TR-MU")+COUNTIFS($F$16:$F$21,$O$183,$L$16:$L$21,"HT",AA$16:AA$40,"TR-EL")+COUNTIFS($F$16:$F$21,$O$183,$L$16:$L$21,"HT",AA$16:AA$40,"TR-T")</f>
        <v>#VALUE!</v>
      </c>
      <c r="AB194" s="64" t="e">
        <f t="shared" si="91"/>
        <v>#VALUE!</v>
      </c>
      <c r="AC194" s="64" t="e">
        <f t="shared" si="91"/>
        <v>#VALUE!</v>
      </c>
      <c r="AD194" s="64" t="e">
        <f t="shared" si="91"/>
        <v>#VALUE!</v>
      </c>
      <c r="AE194" s="64" t="e">
        <f t="shared" si="91"/>
        <v>#VALUE!</v>
      </c>
      <c r="AF194" s="64" t="e">
        <f t="shared" si="91"/>
        <v>#VALUE!</v>
      </c>
      <c r="AG194" s="64" t="e">
        <f t="shared" si="91"/>
        <v>#VALUE!</v>
      </c>
      <c r="AH194" s="64" t="e">
        <f t="shared" si="91"/>
        <v>#VALUE!</v>
      </c>
      <c r="AI194" s="64" t="e">
        <f t="shared" si="91"/>
        <v>#VALUE!</v>
      </c>
      <c r="AJ194" s="64" t="e">
        <f t="shared" si="91"/>
        <v>#VALUE!</v>
      </c>
      <c r="AK194" s="64" t="e">
        <f t="shared" si="91"/>
        <v>#VALUE!</v>
      </c>
      <c r="AL194" s="64" t="e">
        <f t="shared" si="91"/>
        <v>#VALUE!</v>
      </c>
      <c r="AM194" s="64" t="e">
        <f t="shared" si="91"/>
        <v>#VALUE!</v>
      </c>
      <c r="AN194" s="64" t="e">
        <f t="shared" si="91"/>
        <v>#VALUE!</v>
      </c>
      <c r="AO194" s="64" t="e">
        <f t="shared" si="91"/>
        <v>#VALUE!</v>
      </c>
      <c r="AP194" s="64" t="e">
        <f t="shared" si="91"/>
        <v>#VALUE!</v>
      </c>
      <c r="AQ194" s="64" t="e">
        <f t="shared" si="91"/>
        <v>#VALUE!</v>
      </c>
      <c r="AR194" s="64" t="e">
        <f t="shared" si="91"/>
        <v>#VALUE!</v>
      </c>
      <c r="AS194" s="64" t="e">
        <f t="shared" si="91"/>
        <v>#VALUE!</v>
      </c>
      <c r="AT194" s="64" t="e">
        <f t="shared" si="91"/>
        <v>#VALUE!</v>
      </c>
      <c r="AU194" s="64" t="e">
        <f t="shared" si="91"/>
        <v>#VALUE!</v>
      </c>
      <c r="AV194" s="64" t="e">
        <f t="shared" si="91"/>
        <v>#VALUE!</v>
      </c>
      <c r="AW194" s="64" t="e">
        <f t="shared" si="91"/>
        <v>#VALUE!</v>
      </c>
      <c r="AX194" s="64" t="e">
        <f t="shared" si="91"/>
        <v>#VALUE!</v>
      </c>
      <c r="AY194" s="64" t="e">
        <f t="shared" si="91"/>
        <v>#VALUE!</v>
      </c>
      <c r="AZ194" s="64" t="e">
        <f t="shared" si="91"/>
        <v>#VALUE!</v>
      </c>
      <c r="BA194" s="64" t="e">
        <f t="shared" si="91"/>
        <v>#VALUE!</v>
      </c>
      <c r="BB194" s="64" t="e">
        <f t="shared" si="91"/>
        <v>#VALUE!</v>
      </c>
      <c r="BC194" s="64" t="e">
        <f t="shared" si="91"/>
        <v>#VALUE!</v>
      </c>
      <c r="BD194" s="64" t="e">
        <f t="shared" si="91"/>
        <v>#VALUE!</v>
      </c>
      <c r="BE194" s="64" t="e">
        <f t="shared" si="91"/>
        <v>#VALUE!</v>
      </c>
      <c r="BF194" s="45" t="e">
        <f t="shared" si="85"/>
        <v>#VALUE!</v>
      </c>
      <c r="BG194" s="55"/>
    </row>
    <row r="195" spans="1:59" ht="14.4" hidden="1" customHeight="1" x14ac:dyDescent="0.3">
      <c r="O195" s="287"/>
      <c r="P195" s="288"/>
      <c r="Q195" s="289"/>
      <c r="R195" s="279" t="s">
        <v>87</v>
      </c>
      <c r="S195" s="280"/>
      <c r="T195" s="280"/>
      <c r="U195" s="280"/>
      <c r="V195" s="280"/>
      <c r="W195" s="280"/>
      <c r="X195" s="242"/>
      <c r="Y195" s="242"/>
      <c r="Z195" s="242"/>
      <c r="AA195" s="64" t="e">
        <f t="shared" ref="AA195:BE195" si="92">COUNTIFS($F$16:$F$21,$O$183,AA$16:AA$40,"OFF")+COUNTIFS($F$16:$F$21,$O$183,AA$16:AA$40,"TR-OFF")</f>
        <v>#VALUE!</v>
      </c>
      <c r="AB195" s="64" t="e">
        <f t="shared" si="92"/>
        <v>#VALUE!</v>
      </c>
      <c r="AC195" s="64" t="e">
        <f t="shared" si="92"/>
        <v>#VALUE!</v>
      </c>
      <c r="AD195" s="64" t="e">
        <f t="shared" si="92"/>
        <v>#VALUE!</v>
      </c>
      <c r="AE195" s="64" t="e">
        <f t="shared" si="92"/>
        <v>#VALUE!</v>
      </c>
      <c r="AF195" s="64" t="e">
        <f t="shared" si="92"/>
        <v>#VALUE!</v>
      </c>
      <c r="AG195" s="64" t="e">
        <f t="shared" si="92"/>
        <v>#VALUE!</v>
      </c>
      <c r="AH195" s="64" t="e">
        <f t="shared" si="92"/>
        <v>#VALUE!</v>
      </c>
      <c r="AI195" s="64" t="e">
        <f t="shared" si="92"/>
        <v>#VALUE!</v>
      </c>
      <c r="AJ195" s="64" t="e">
        <f t="shared" si="92"/>
        <v>#VALUE!</v>
      </c>
      <c r="AK195" s="64" t="e">
        <f t="shared" si="92"/>
        <v>#VALUE!</v>
      </c>
      <c r="AL195" s="64" t="e">
        <f t="shared" si="92"/>
        <v>#VALUE!</v>
      </c>
      <c r="AM195" s="64" t="e">
        <f t="shared" si="92"/>
        <v>#VALUE!</v>
      </c>
      <c r="AN195" s="64" t="e">
        <f t="shared" si="92"/>
        <v>#VALUE!</v>
      </c>
      <c r="AO195" s="64" t="e">
        <f t="shared" si="92"/>
        <v>#VALUE!</v>
      </c>
      <c r="AP195" s="64" t="e">
        <f t="shared" si="92"/>
        <v>#VALUE!</v>
      </c>
      <c r="AQ195" s="64" t="e">
        <f t="shared" si="92"/>
        <v>#VALUE!</v>
      </c>
      <c r="AR195" s="64" t="e">
        <f t="shared" si="92"/>
        <v>#VALUE!</v>
      </c>
      <c r="AS195" s="64" t="e">
        <f t="shared" si="92"/>
        <v>#VALUE!</v>
      </c>
      <c r="AT195" s="64" t="e">
        <f t="shared" si="92"/>
        <v>#VALUE!</v>
      </c>
      <c r="AU195" s="64" t="e">
        <f t="shared" si="92"/>
        <v>#VALUE!</v>
      </c>
      <c r="AV195" s="64" t="e">
        <f t="shared" si="92"/>
        <v>#VALUE!</v>
      </c>
      <c r="AW195" s="64" t="e">
        <f t="shared" si="92"/>
        <v>#VALUE!</v>
      </c>
      <c r="AX195" s="64" t="e">
        <f t="shared" si="92"/>
        <v>#VALUE!</v>
      </c>
      <c r="AY195" s="64" t="e">
        <f t="shared" si="92"/>
        <v>#VALUE!</v>
      </c>
      <c r="AZ195" s="64" t="e">
        <f t="shared" si="92"/>
        <v>#VALUE!</v>
      </c>
      <c r="BA195" s="64" t="e">
        <f t="shared" si="92"/>
        <v>#VALUE!</v>
      </c>
      <c r="BB195" s="64" t="e">
        <f t="shared" si="92"/>
        <v>#VALUE!</v>
      </c>
      <c r="BC195" s="64" t="e">
        <f t="shared" si="92"/>
        <v>#VALUE!</v>
      </c>
      <c r="BD195" s="64" t="e">
        <f t="shared" si="92"/>
        <v>#VALUE!</v>
      </c>
      <c r="BE195" s="64" t="e">
        <f t="shared" si="92"/>
        <v>#VALUE!</v>
      </c>
      <c r="BF195" s="45" t="e">
        <f t="shared" si="85"/>
        <v>#VALUE!</v>
      </c>
      <c r="BG195" s="78" t="e">
        <f>BF195-SUMIFS($Q$16:$Q$128,$F$16:$F$128,$O$183)</f>
        <v>#VALUE!</v>
      </c>
    </row>
    <row r="196" spans="1:59" ht="14.4" hidden="1" customHeight="1" x14ac:dyDescent="0.3">
      <c r="F196" s="92"/>
      <c r="O196" s="287"/>
      <c r="P196" s="288"/>
      <c r="Q196" s="289"/>
      <c r="R196" s="279" t="s">
        <v>90</v>
      </c>
      <c r="S196" s="280"/>
      <c r="T196" s="280"/>
      <c r="U196" s="280"/>
      <c r="V196" s="280"/>
      <c r="W196" s="280"/>
      <c r="X196" s="242"/>
      <c r="Y196" s="242"/>
      <c r="Z196" s="242"/>
      <c r="AA196" s="74" t="e">
        <f t="shared" ref="AA196:BE196" si="93">AA197+(AA198/2)</f>
        <v>#VALUE!</v>
      </c>
      <c r="AB196" s="74" t="e">
        <f t="shared" si="93"/>
        <v>#VALUE!</v>
      </c>
      <c r="AC196" s="74" t="e">
        <f t="shared" si="93"/>
        <v>#VALUE!</v>
      </c>
      <c r="AD196" s="74" t="e">
        <f t="shared" si="93"/>
        <v>#VALUE!</v>
      </c>
      <c r="AE196" s="74" t="e">
        <f t="shared" si="93"/>
        <v>#VALUE!</v>
      </c>
      <c r="AF196" s="74" t="e">
        <f t="shared" si="93"/>
        <v>#VALUE!</v>
      </c>
      <c r="AG196" s="74" t="e">
        <f t="shared" si="93"/>
        <v>#VALUE!</v>
      </c>
      <c r="AH196" s="74" t="e">
        <f t="shared" si="93"/>
        <v>#VALUE!</v>
      </c>
      <c r="AI196" s="74" t="e">
        <f t="shared" si="93"/>
        <v>#VALUE!</v>
      </c>
      <c r="AJ196" s="74" t="e">
        <f t="shared" si="93"/>
        <v>#VALUE!</v>
      </c>
      <c r="AK196" s="74" t="e">
        <f t="shared" si="93"/>
        <v>#VALUE!</v>
      </c>
      <c r="AL196" s="74" t="e">
        <f t="shared" si="93"/>
        <v>#VALUE!</v>
      </c>
      <c r="AM196" s="74" t="e">
        <f t="shared" si="93"/>
        <v>#VALUE!</v>
      </c>
      <c r="AN196" s="74" t="e">
        <f t="shared" si="93"/>
        <v>#VALUE!</v>
      </c>
      <c r="AO196" s="74" t="e">
        <f t="shared" si="93"/>
        <v>#VALUE!</v>
      </c>
      <c r="AP196" s="74" t="e">
        <f t="shared" si="93"/>
        <v>#VALUE!</v>
      </c>
      <c r="AQ196" s="74" t="e">
        <f t="shared" si="93"/>
        <v>#VALUE!</v>
      </c>
      <c r="AR196" s="74" t="e">
        <f t="shared" si="93"/>
        <v>#VALUE!</v>
      </c>
      <c r="AS196" s="74" t="e">
        <f t="shared" si="93"/>
        <v>#VALUE!</v>
      </c>
      <c r="AT196" s="74" t="e">
        <f t="shared" si="93"/>
        <v>#VALUE!</v>
      </c>
      <c r="AU196" s="74" t="e">
        <f t="shared" si="93"/>
        <v>#VALUE!</v>
      </c>
      <c r="AV196" s="74" t="e">
        <f t="shared" si="93"/>
        <v>#VALUE!</v>
      </c>
      <c r="AW196" s="74" t="e">
        <f t="shared" si="93"/>
        <v>#VALUE!</v>
      </c>
      <c r="AX196" s="74" t="e">
        <f t="shared" si="93"/>
        <v>#VALUE!</v>
      </c>
      <c r="AY196" s="74" t="e">
        <f t="shared" si="93"/>
        <v>#VALUE!</v>
      </c>
      <c r="AZ196" s="74" t="e">
        <f t="shared" si="93"/>
        <v>#VALUE!</v>
      </c>
      <c r="BA196" s="74" t="e">
        <f t="shared" si="93"/>
        <v>#VALUE!</v>
      </c>
      <c r="BB196" s="74" t="e">
        <f t="shared" si="93"/>
        <v>#VALUE!</v>
      </c>
      <c r="BC196" s="74" t="e">
        <f t="shared" si="93"/>
        <v>#VALUE!</v>
      </c>
      <c r="BD196" s="74" t="e">
        <f t="shared" si="93"/>
        <v>#VALUE!</v>
      </c>
      <c r="BE196" s="74" t="e">
        <f t="shared" si="93"/>
        <v>#VALUE!</v>
      </c>
      <c r="BF196" s="75" t="e">
        <f t="shared" si="85"/>
        <v>#VALUE!</v>
      </c>
      <c r="BG196" s="55"/>
    </row>
    <row r="197" spans="1:59" ht="14.4" hidden="1" customHeight="1" x14ac:dyDescent="0.3">
      <c r="F197" s="92"/>
      <c r="O197" s="287"/>
      <c r="P197" s="288"/>
      <c r="Q197" s="289"/>
      <c r="R197" s="279" t="s">
        <v>31</v>
      </c>
      <c r="S197" s="280"/>
      <c r="T197" s="280"/>
      <c r="U197" s="280"/>
      <c r="V197" s="280"/>
      <c r="W197" s="280"/>
      <c r="X197" s="242"/>
      <c r="Y197" s="242"/>
      <c r="Z197" s="242"/>
      <c r="AA197" s="64" t="e">
        <f t="shared" ref="AA197:BE197" si="94">COUNTIFS($F$16:$F$21,$O$183,$L$16:$L$21,"FT",AA$16:AA$40,"OFF")+COUNTIFS($F$16:$F$21,$O$183,$L$16:$L$21,"FT",AA$16:AA$40,"TR-OFF")</f>
        <v>#VALUE!</v>
      </c>
      <c r="AB197" s="64" t="e">
        <f t="shared" si="94"/>
        <v>#VALUE!</v>
      </c>
      <c r="AC197" s="64" t="e">
        <f t="shared" si="94"/>
        <v>#VALUE!</v>
      </c>
      <c r="AD197" s="64" t="e">
        <f t="shared" si="94"/>
        <v>#VALUE!</v>
      </c>
      <c r="AE197" s="64" t="e">
        <f t="shared" si="94"/>
        <v>#VALUE!</v>
      </c>
      <c r="AF197" s="64" t="e">
        <f t="shared" si="94"/>
        <v>#VALUE!</v>
      </c>
      <c r="AG197" s="64" t="e">
        <f t="shared" si="94"/>
        <v>#VALUE!</v>
      </c>
      <c r="AH197" s="64" t="e">
        <f t="shared" si="94"/>
        <v>#VALUE!</v>
      </c>
      <c r="AI197" s="64" t="e">
        <f t="shared" si="94"/>
        <v>#VALUE!</v>
      </c>
      <c r="AJ197" s="64" t="e">
        <f t="shared" si="94"/>
        <v>#VALUE!</v>
      </c>
      <c r="AK197" s="64" t="e">
        <f t="shared" si="94"/>
        <v>#VALUE!</v>
      </c>
      <c r="AL197" s="64" t="e">
        <f t="shared" si="94"/>
        <v>#VALUE!</v>
      </c>
      <c r="AM197" s="64" t="e">
        <f t="shared" si="94"/>
        <v>#VALUE!</v>
      </c>
      <c r="AN197" s="64" t="e">
        <f t="shared" si="94"/>
        <v>#VALUE!</v>
      </c>
      <c r="AO197" s="64" t="e">
        <f t="shared" si="94"/>
        <v>#VALUE!</v>
      </c>
      <c r="AP197" s="64" t="e">
        <f t="shared" si="94"/>
        <v>#VALUE!</v>
      </c>
      <c r="AQ197" s="64" t="e">
        <f t="shared" si="94"/>
        <v>#VALUE!</v>
      </c>
      <c r="AR197" s="64" t="e">
        <f t="shared" si="94"/>
        <v>#VALUE!</v>
      </c>
      <c r="AS197" s="64" t="e">
        <f t="shared" si="94"/>
        <v>#VALUE!</v>
      </c>
      <c r="AT197" s="64" t="e">
        <f t="shared" si="94"/>
        <v>#VALUE!</v>
      </c>
      <c r="AU197" s="64" t="e">
        <f t="shared" si="94"/>
        <v>#VALUE!</v>
      </c>
      <c r="AV197" s="64" t="e">
        <f t="shared" si="94"/>
        <v>#VALUE!</v>
      </c>
      <c r="AW197" s="64" t="e">
        <f t="shared" si="94"/>
        <v>#VALUE!</v>
      </c>
      <c r="AX197" s="64" t="e">
        <f t="shared" si="94"/>
        <v>#VALUE!</v>
      </c>
      <c r="AY197" s="64" t="e">
        <f t="shared" si="94"/>
        <v>#VALUE!</v>
      </c>
      <c r="AZ197" s="64" t="e">
        <f t="shared" si="94"/>
        <v>#VALUE!</v>
      </c>
      <c r="BA197" s="64" t="e">
        <f t="shared" si="94"/>
        <v>#VALUE!</v>
      </c>
      <c r="BB197" s="64" t="e">
        <f t="shared" si="94"/>
        <v>#VALUE!</v>
      </c>
      <c r="BC197" s="64" t="e">
        <f t="shared" si="94"/>
        <v>#VALUE!</v>
      </c>
      <c r="BD197" s="64" t="e">
        <f t="shared" si="94"/>
        <v>#VALUE!</v>
      </c>
      <c r="BE197" s="64" t="e">
        <f t="shared" si="94"/>
        <v>#VALUE!</v>
      </c>
      <c r="BF197" s="45" t="e">
        <f t="shared" si="85"/>
        <v>#VALUE!</v>
      </c>
      <c r="BG197" s="55"/>
    </row>
    <row r="198" spans="1:59" ht="14.4" hidden="1" customHeight="1" x14ac:dyDescent="0.3">
      <c r="F198" s="92"/>
      <c r="O198" s="287"/>
      <c r="P198" s="288"/>
      <c r="Q198" s="289"/>
      <c r="R198" s="279" t="s">
        <v>95</v>
      </c>
      <c r="S198" s="280"/>
      <c r="T198" s="280"/>
      <c r="U198" s="280"/>
      <c r="V198" s="280"/>
      <c r="W198" s="280"/>
      <c r="X198" s="242"/>
      <c r="Y198" s="242"/>
      <c r="Z198" s="242"/>
      <c r="AA198" s="64" t="e">
        <f t="shared" ref="AA198:BE198" si="95">COUNTIFS($F$16:$F$21,$O$183,$L$16:$L$21,"HT",AA$16:AA$40,"OFF")+COUNTIFS($F$16:$F$21,$O$183,$L$16:$L$21,"HT",AA$16:AA$40,"TR-OFF")</f>
        <v>#VALUE!</v>
      </c>
      <c r="AB198" s="64" t="e">
        <f t="shared" si="95"/>
        <v>#VALUE!</v>
      </c>
      <c r="AC198" s="64" t="e">
        <f t="shared" si="95"/>
        <v>#VALUE!</v>
      </c>
      <c r="AD198" s="64" t="e">
        <f t="shared" si="95"/>
        <v>#VALUE!</v>
      </c>
      <c r="AE198" s="64" t="e">
        <f t="shared" si="95"/>
        <v>#VALUE!</v>
      </c>
      <c r="AF198" s="64" t="e">
        <f t="shared" si="95"/>
        <v>#VALUE!</v>
      </c>
      <c r="AG198" s="64" t="e">
        <f t="shared" si="95"/>
        <v>#VALUE!</v>
      </c>
      <c r="AH198" s="64" t="e">
        <f t="shared" si="95"/>
        <v>#VALUE!</v>
      </c>
      <c r="AI198" s="64" t="e">
        <f t="shared" si="95"/>
        <v>#VALUE!</v>
      </c>
      <c r="AJ198" s="64" t="e">
        <f t="shared" si="95"/>
        <v>#VALUE!</v>
      </c>
      <c r="AK198" s="64" t="e">
        <f t="shared" si="95"/>
        <v>#VALUE!</v>
      </c>
      <c r="AL198" s="64" t="e">
        <f t="shared" si="95"/>
        <v>#VALUE!</v>
      </c>
      <c r="AM198" s="64" t="e">
        <f t="shared" si="95"/>
        <v>#VALUE!</v>
      </c>
      <c r="AN198" s="64" t="e">
        <f t="shared" si="95"/>
        <v>#VALUE!</v>
      </c>
      <c r="AO198" s="64" t="e">
        <f t="shared" si="95"/>
        <v>#VALUE!</v>
      </c>
      <c r="AP198" s="64" t="e">
        <f t="shared" si="95"/>
        <v>#VALUE!</v>
      </c>
      <c r="AQ198" s="64" t="e">
        <f t="shared" si="95"/>
        <v>#VALUE!</v>
      </c>
      <c r="AR198" s="64" t="e">
        <f t="shared" si="95"/>
        <v>#VALUE!</v>
      </c>
      <c r="AS198" s="64" t="e">
        <f t="shared" si="95"/>
        <v>#VALUE!</v>
      </c>
      <c r="AT198" s="64" t="e">
        <f t="shared" si="95"/>
        <v>#VALUE!</v>
      </c>
      <c r="AU198" s="64" t="e">
        <f t="shared" si="95"/>
        <v>#VALUE!</v>
      </c>
      <c r="AV198" s="64" t="e">
        <f t="shared" si="95"/>
        <v>#VALUE!</v>
      </c>
      <c r="AW198" s="64" t="e">
        <f t="shared" si="95"/>
        <v>#VALUE!</v>
      </c>
      <c r="AX198" s="64" t="e">
        <f t="shared" si="95"/>
        <v>#VALUE!</v>
      </c>
      <c r="AY198" s="64" t="e">
        <f t="shared" si="95"/>
        <v>#VALUE!</v>
      </c>
      <c r="AZ198" s="64" t="e">
        <f t="shared" si="95"/>
        <v>#VALUE!</v>
      </c>
      <c r="BA198" s="64" t="e">
        <f t="shared" si="95"/>
        <v>#VALUE!</v>
      </c>
      <c r="BB198" s="64" t="e">
        <f t="shared" si="95"/>
        <v>#VALUE!</v>
      </c>
      <c r="BC198" s="64" t="e">
        <f t="shared" si="95"/>
        <v>#VALUE!</v>
      </c>
      <c r="BD198" s="64" t="e">
        <f t="shared" si="95"/>
        <v>#VALUE!</v>
      </c>
      <c r="BE198" s="64" t="e">
        <f t="shared" si="95"/>
        <v>#VALUE!</v>
      </c>
      <c r="BF198" s="45" t="e">
        <f t="shared" si="85"/>
        <v>#VALUE!</v>
      </c>
      <c r="BG198" s="55"/>
    </row>
    <row r="199" spans="1:59" ht="14.4" hidden="1" customHeight="1" x14ac:dyDescent="0.3">
      <c r="F199" s="92"/>
      <c r="O199" s="287"/>
      <c r="P199" s="288"/>
      <c r="Q199" s="289"/>
      <c r="R199" s="279" t="s">
        <v>98</v>
      </c>
      <c r="S199" s="280"/>
      <c r="T199" s="280"/>
      <c r="U199" s="280"/>
      <c r="V199" s="280"/>
      <c r="W199" s="280"/>
      <c r="X199" s="242"/>
      <c r="Y199" s="242"/>
      <c r="Z199" s="242"/>
      <c r="AA199" s="64" t="e">
        <f t="shared" ref="AA199:BE199" si="96">COUNTIFS($F$16:$F$21,$O$183,AA$16:AA$40,"TR")+COUNTIFS($F$16:$F$21,$O$183,AA$16:AA$40,"TR-T")+COUNTIFS($F$16:$F$21,$O$183,AA$16:AA$40,"TR-OFF")+COUNTIFS($F$16:$F$21,$O$183,AA$16:AA$40,"TR-AU")+COUNTIFS($F$16:$F$21,$O$183,AA$16:AA$40,"TR-UC")+COUNTIFS($F$16:$F$21,$O$183,AA$16:AA$40,"TR-U")+COUNTIFS($F$16:$F$21,$O$183,AA$16:AA$40,"TR-NCNS")+COUNTIFS($F$16:$F$21,$O$183,AA$16:AA$40,"TR-MU")+COUNTIFS($F$16:$F$21,$O$183,AA$16:AA$40,"TR-EL")</f>
        <v>#VALUE!</v>
      </c>
      <c r="AB199" s="64" t="e">
        <f t="shared" si="96"/>
        <v>#VALUE!</v>
      </c>
      <c r="AC199" s="64" t="e">
        <f t="shared" si="96"/>
        <v>#VALUE!</v>
      </c>
      <c r="AD199" s="64" t="e">
        <f t="shared" si="96"/>
        <v>#VALUE!</v>
      </c>
      <c r="AE199" s="64" t="e">
        <f t="shared" si="96"/>
        <v>#VALUE!</v>
      </c>
      <c r="AF199" s="64" t="e">
        <f t="shared" si="96"/>
        <v>#VALUE!</v>
      </c>
      <c r="AG199" s="64" t="e">
        <f t="shared" si="96"/>
        <v>#VALUE!</v>
      </c>
      <c r="AH199" s="64" t="e">
        <f t="shared" si="96"/>
        <v>#VALUE!</v>
      </c>
      <c r="AI199" s="64" t="e">
        <f t="shared" si="96"/>
        <v>#VALUE!</v>
      </c>
      <c r="AJ199" s="64" t="e">
        <f t="shared" si="96"/>
        <v>#VALUE!</v>
      </c>
      <c r="AK199" s="64" t="e">
        <f t="shared" si="96"/>
        <v>#VALUE!</v>
      </c>
      <c r="AL199" s="64" t="e">
        <f t="shared" si="96"/>
        <v>#VALUE!</v>
      </c>
      <c r="AM199" s="64" t="e">
        <f t="shared" si="96"/>
        <v>#VALUE!</v>
      </c>
      <c r="AN199" s="64" t="e">
        <f t="shared" si="96"/>
        <v>#VALUE!</v>
      </c>
      <c r="AO199" s="64" t="e">
        <f t="shared" si="96"/>
        <v>#VALUE!</v>
      </c>
      <c r="AP199" s="64" t="e">
        <f t="shared" si="96"/>
        <v>#VALUE!</v>
      </c>
      <c r="AQ199" s="64" t="e">
        <f t="shared" si="96"/>
        <v>#VALUE!</v>
      </c>
      <c r="AR199" s="64" t="e">
        <f t="shared" si="96"/>
        <v>#VALUE!</v>
      </c>
      <c r="AS199" s="64" t="e">
        <f t="shared" si="96"/>
        <v>#VALUE!</v>
      </c>
      <c r="AT199" s="64" t="e">
        <f t="shared" si="96"/>
        <v>#VALUE!</v>
      </c>
      <c r="AU199" s="64" t="e">
        <f t="shared" si="96"/>
        <v>#VALUE!</v>
      </c>
      <c r="AV199" s="64" t="e">
        <f t="shared" si="96"/>
        <v>#VALUE!</v>
      </c>
      <c r="AW199" s="64" t="e">
        <f t="shared" si="96"/>
        <v>#VALUE!</v>
      </c>
      <c r="AX199" s="64" t="e">
        <f t="shared" si="96"/>
        <v>#VALUE!</v>
      </c>
      <c r="AY199" s="64" t="e">
        <f t="shared" si="96"/>
        <v>#VALUE!</v>
      </c>
      <c r="AZ199" s="64" t="e">
        <f t="shared" si="96"/>
        <v>#VALUE!</v>
      </c>
      <c r="BA199" s="64" t="e">
        <f t="shared" si="96"/>
        <v>#VALUE!</v>
      </c>
      <c r="BB199" s="64" t="e">
        <f t="shared" si="96"/>
        <v>#VALUE!</v>
      </c>
      <c r="BC199" s="64" t="e">
        <f t="shared" si="96"/>
        <v>#VALUE!</v>
      </c>
      <c r="BD199" s="64" t="e">
        <f t="shared" si="96"/>
        <v>#VALUE!</v>
      </c>
      <c r="BE199" s="64" t="e">
        <f t="shared" si="96"/>
        <v>#VALUE!</v>
      </c>
      <c r="BF199" s="45" t="e">
        <f>MAX(AA199:BE199)</f>
        <v>#VALUE!</v>
      </c>
      <c r="BG199" s="55"/>
    </row>
    <row r="200" spans="1:59" ht="14.4" hidden="1" customHeight="1" x14ac:dyDescent="0.3">
      <c r="F200" s="92"/>
      <c r="O200" s="287"/>
      <c r="P200" s="288"/>
      <c r="Q200" s="289"/>
      <c r="R200" s="279" t="s">
        <v>101</v>
      </c>
      <c r="S200" s="280"/>
      <c r="T200" s="280"/>
      <c r="U200" s="280"/>
      <c r="V200" s="280"/>
      <c r="W200" s="280"/>
      <c r="X200" s="242"/>
      <c r="Y200" s="242"/>
      <c r="Z200" s="242"/>
      <c r="AA200" s="64" t="e">
        <f t="shared" ref="AA200:BE200" si="97">COUNTIFS($F$16:$F$21,$O$183,AA16:AA40,"Leave")+COUNTIFS($F$16:$F$21,$O$183,AA16:AA40,"CL")</f>
        <v>#VALUE!</v>
      </c>
      <c r="AB200" s="64" t="e">
        <f t="shared" si="97"/>
        <v>#VALUE!</v>
      </c>
      <c r="AC200" s="64" t="e">
        <f t="shared" si="97"/>
        <v>#VALUE!</v>
      </c>
      <c r="AD200" s="64" t="e">
        <f t="shared" si="97"/>
        <v>#VALUE!</v>
      </c>
      <c r="AE200" s="64" t="e">
        <f t="shared" si="97"/>
        <v>#VALUE!</v>
      </c>
      <c r="AF200" s="64" t="e">
        <f t="shared" si="97"/>
        <v>#VALUE!</v>
      </c>
      <c r="AG200" s="64" t="e">
        <f t="shared" si="97"/>
        <v>#VALUE!</v>
      </c>
      <c r="AH200" s="64" t="e">
        <f t="shared" si="97"/>
        <v>#VALUE!</v>
      </c>
      <c r="AI200" s="64" t="e">
        <f t="shared" si="97"/>
        <v>#VALUE!</v>
      </c>
      <c r="AJ200" s="64" t="e">
        <f t="shared" si="97"/>
        <v>#VALUE!</v>
      </c>
      <c r="AK200" s="64" t="e">
        <f t="shared" si="97"/>
        <v>#VALUE!</v>
      </c>
      <c r="AL200" s="64" t="e">
        <f t="shared" si="97"/>
        <v>#VALUE!</v>
      </c>
      <c r="AM200" s="64" t="e">
        <f t="shared" si="97"/>
        <v>#VALUE!</v>
      </c>
      <c r="AN200" s="64" t="e">
        <f t="shared" si="97"/>
        <v>#VALUE!</v>
      </c>
      <c r="AO200" s="64" t="e">
        <f t="shared" si="97"/>
        <v>#VALUE!</v>
      </c>
      <c r="AP200" s="64" t="e">
        <f t="shared" si="97"/>
        <v>#VALUE!</v>
      </c>
      <c r="AQ200" s="64" t="e">
        <f t="shared" si="97"/>
        <v>#VALUE!</v>
      </c>
      <c r="AR200" s="64" t="e">
        <f t="shared" si="97"/>
        <v>#VALUE!</v>
      </c>
      <c r="AS200" s="64" t="e">
        <f t="shared" si="97"/>
        <v>#VALUE!</v>
      </c>
      <c r="AT200" s="64" t="e">
        <f t="shared" si="97"/>
        <v>#VALUE!</v>
      </c>
      <c r="AU200" s="64" t="e">
        <f t="shared" si="97"/>
        <v>#VALUE!</v>
      </c>
      <c r="AV200" s="64" t="e">
        <f t="shared" si="97"/>
        <v>#VALUE!</v>
      </c>
      <c r="AW200" s="64" t="e">
        <f t="shared" si="97"/>
        <v>#VALUE!</v>
      </c>
      <c r="AX200" s="64" t="e">
        <f t="shared" si="97"/>
        <v>#VALUE!</v>
      </c>
      <c r="AY200" s="64" t="e">
        <f t="shared" si="97"/>
        <v>#VALUE!</v>
      </c>
      <c r="AZ200" s="64" t="e">
        <f t="shared" si="97"/>
        <v>#VALUE!</v>
      </c>
      <c r="BA200" s="64" t="e">
        <f t="shared" si="97"/>
        <v>#VALUE!</v>
      </c>
      <c r="BB200" s="64" t="e">
        <f t="shared" si="97"/>
        <v>#VALUE!</v>
      </c>
      <c r="BC200" s="64" t="e">
        <f t="shared" si="97"/>
        <v>#VALUE!</v>
      </c>
      <c r="BD200" s="64" t="e">
        <f t="shared" si="97"/>
        <v>#VALUE!</v>
      </c>
      <c r="BE200" s="64" t="e">
        <f t="shared" si="97"/>
        <v>#VALUE!</v>
      </c>
      <c r="BF200" s="45" t="e">
        <f t="shared" ref="BF200:BF215" si="98">SUM(AA200:BE200)</f>
        <v>#VALUE!</v>
      </c>
      <c r="BG200" s="78" t="e">
        <f>(BF200+BF204)-SUMIFS($U$16:$U$128,$F$16:$F$128,$O$183)</f>
        <v>#VALUE!</v>
      </c>
    </row>
    <row r="201" spans="1:59" ht="14.4" hidden="1" customHeight="1" x14ac:dyDescent="0.3">
      <c r="F201" s="92"/>
      <c r="O201" s="287"/>
      <c r="P201" s="288"/>
      <c r="Q201" s="289"/>
      <c r="R201" s="279" t="s">
        <v>91</v>
      </c>
      <c r="S201" s="280"/>
      <c r="T201" s="280"/>
      <c r="U201" s="280"/>
      <c r="V201" s="280"/>
      <c r="W201" s="280"/>
      <c r="X201" s="242"/>
      <c r="Y201" s="242"/>
      <c r="Z201" s="242"/>
      <c r="AA201" s="74" t="e">
        <f t="shared" ref="AA201:BE201" si="99">AA202+(AA203/2)</f>
        <v>#VALUE!</v>
      </c>
      <c r="AB201" s="74" t="e">
        <f t="shared" si="99"/>
        <v>#VALUE!</v>
      </c>
      <c r="AC201" s="74" t="e">
        <f t="shared" si="99"/>
        <v>#VALUE!</v>
      </c>
      <c r="AD201" s="74" t="e">
        <f t="shared" si="99"/>
        <v>#VALUE!</v>
      </c>
      <c r="AE201" s="74" t="e">
        <f t="shared" si="99"/>
        <v>#VALUE!</v>
      </c>
      <c r="AF201" s="74" t="e">
        <f t="shared" si="99"/>
        <v>#VALUE!</v>
      </c>
      <c r="AG201" s="74" t="e">
        <f t="shared" si="99"/>
        <v>#VALUE!</v>
      </c>
      <c r="AH201" s="74" t="e">
        <f t="shared" si="99"/>
        <v>#VALUE!</v>
      </c>
      <c r="AI201" s="74" t="e">
        <f t="shared" si="99"/>
        <v>#VALUE!</v>
      </c>
      <c r="AJ201" s="74" t="e">
        <f t="shared" si="99"/>
        <v>#VALUE!</v>
      </c>
      <c r="AK201" s="74" t="e">
        <f t="shared" si="99"/>
        <v>#VALUE!</v>
      </c>
      <c r="AL201" s="74" t="e">
        <f t="shared" si="99"/>
        <v>#VALUE!</v>
      </c>
      <c r="AM201" s="74" t="e">
        <f t="shared" si="99"/>
        <v>#VALUE!</v>
      </c>
      <c r="AN201" s="74" t="e">
        <f t="shared" si="99"/>
        <v>#VALUE!</v>
      </c>
      <c r="AO201" s="74" t="e">
        <f t="shared" si="99"/>
        <v>#VALUE!</v>
      </c>
      <c r="AP201" s="74" t="e">
        <f t="shared" si="99"/>
        <v>#VALUE!</v>
      </c>
      <c r="AQ201" s="74" t="e">
        <f t="shared" si="99"/>
        <v>#VALUE!</v>
      </c>
      <c r="AR201" s="74" t="e">
        <f t="shared" si="99"/>
        <v>#VALUE!</v>
      </c>
      <c r="AS201" s="74" t="e">
        <f t="shared" si="99"/>
        <v>#VALUE!</v>
      </c>
      <c r="AT201" s="74" t="e">
        <f t="shared" si="99"/>
        <v>#VALUE!</v>
      </c>
      <c r="AU201" s="74" t="e">
        <f t="shared" si="99"/>
        <v>#VALUE!</v>
      </c>
      <c r="AV201" s="74" t="e">
        <f t="shared" si="99"/>
        <v>#VALUE!</v>
      </c>
      <c r="AW201" s="74" t="e">
        <f t="shared" si="99"/>
        <v>#VALUE!</v>
      </c>
      <c r="AX201" s="74" t="e">
        <f t="shared" si="99"/>
        <v>#VALUE!</v>
      </c>
      <c r="AY201" s="74" t="e">
        <f t="shared" si="99"/>
        <v>#VALUE!</v>
      </c>
      <c r="AZ201" s="74" t="e">
        <f t="shared" si="99"/>
        <v>#VALUE!</v>
      </c>
      <c r="BA201" s="74" t="e">
        <f t="shared" si="99"/>
        <v>#VALUE!</v>
      </c>
      <c r="BB201" s="74" t="e">
        <f t="shared" si="99"/>
        <v>#VALUE!</v>
      </c>
      <c r="BC201" s="74" t="e">
        <f t="shared" si="99"/>
        <v>#VALUE!</v>
      </c>
      <c r="BD201" s="74" t="e">
        <f t="shared" si="99"/>
        <v>#VALUE!</v>
      </c>
      <c r="BE201" s="74" t="e">
        <f t="shared" si="99"/>
        <v>#VALUE!</v>
      </c>
      <c r="BF201" s="75" t="e">
        <f t="shared" si="98"/>
        <v>#VALUE!</v>
      </c>
      <c r="BG201" s="55"/>
    </row>
    <row r="202" spans="1:59" ht="14.4" hidden="1" customHeight="1" x14ac:dyDescent="0.3">
      <c r="F202" s="92"/>
      <c r="O202" s="287"/>
      <c r="P202" s="288"/>
      <c r="Q202" s="289"/>
      <c r="R202" s="279" t="s">
        <v>105</v>
      </c>
      <c r="S202" s="280"/>
      <c r="T202" s="280"/>
      <c r="U202" s="280"/>
      <c r="V202" s="280"/>
      <c r="W202" s="280"/>
      <c r="X202" s="242"/>
      <c r="Y202" s="242"/>
      <c r="Z202" s="242"/>
      <c r="AA202" s="64" t="e">
        <f t="shared" ref="AA202:BE202" si="100">COUNTIFS($F$16:$F$21,$O$183,$L$16:$L$21,"FT",AA$16:AA$40,"Leave")+COUNTIFS($F$16:$F$21,$O$183,$L$16:$L$21,"FT",AA$16:AA$40,"CL")</f>
        <v>#VALUE!</v>
      </c>
      <c r="AB202" s="64" t="e">
        <f t="shared" si="100"/>
        <v>#VALUE!</v>
      </c>
      <c r="AC202" s="64" t="e">
        <f t="shared" si="100"/>
        <v>#VALUE!</v>
      </c>
      <c r="AD202" s="64" t="e">
        <f t="shared" si="100"/>
        <v>#VALUE!</v>
      </c>
      <c r="AE202" s="64" t="e">
        <f t="shared" si="100"/>
        <v>#VALUE!</v>
      </c>
      <c r="AF202" s="64" t="e">
        <f t="shared" si="100"/>
        <v>#VALUE!</v>
      </c>
      <c r="AG202" s="64" t="e">
        <f t="shared" si="100"/>
        <v>#VALUE!</v>
      </c>
      <c r="AH202" s="64" t="e">
        <f t="shared" si="100"/>
        <v>#VALUE!</v>
      </c>
      <c r="AI202" s="64" t="e">
        <f t="shared" si="100"/>
        <v>#VALUE!</v>
      </c>
      <c r="AJ202" s="64" t="e">
        <f t="shared" si="100"/>
        <v>#VALUE!</v>
      </c>
      <c r="AK202" s="64" t="e">
        <f t="shared" si="100"/>
        <v>#VALUE!</v>
      </c>
      <c r="AL202" s="64" t="e">
        <f t="shared" si="100"/>
        <v>#VALUE!</v>
      </c>
      <c r="AM202" s="64" t="e">
        <f t="shared" si="100"/>
        <v>#VALUE!</v>
      </c>
      <c r="AN202" s="64" t="e">
        <f t="shared" si="100"/>
        <v>#VALUE!</v>
      </c>
      <c r="AO202" s="64" t="e">
        <f t="shared" si="100"/>
        <v>#VALUE!</v>
      </c>
      <c r="AP202" s="64" t="e">
        <f t="shared" si="100"/>
        <v>#VALUE!</v>
      </c>
      <c r="AQ202" s="64" t="e">
        <f t="shared" si="100"/>
        <v>#VALUE!</v>
      </c>
      <c r="AR202" s="64" t="e">
        <f t="shared" si="100"/>
        <v>#VALUE!</v>
      </c>
      <c r="AS202" s="64" t="e">
        <f t="shared" si="100"/>
        <v>#VALUE!</v>
      </c>
      <c r="AT202" s="64" t="e">
        <f t="shared" si="100"/>
        <v>#VALUE!</v>
      </c>
      <c r="AU202" s="64" t="e">
        <f t="shared" si="100"/>
        <v>#VALUE!</v>
      </c>
      <c r="AV202" s="64" t="e">
        <f t="shared" si="100"/>
        <v>#VALUE!</v>
      </c>
      <c r="AW202" s="64" t="e">
        <f t="shared" si="100"/>
        <v>#VALUE!</v>
      </c>
      <c r="AX202" s="64" t="e">
        <f t="shared" si="100"/>
        <v>#VALUE!</v>
      </c>
      <c r="AY202" s="64" t="e">
        <f t="shared" si="100"/>
        <v>#VALUE!</v>
      </c>
      <c r="AZ202" s="64" t="e">
        <f t="shared" si="100"/>
        <v>#VALUE!</v>
      </c>
      <c r="BA202" s="64" t="e">
        <f t="shared" si="100"/>
        <v>#VALUE!</v>
      </c>
      <c r="BB202" s="64" t="e">
        <f t="shared" si="100"/>
        <v>#VALUE!</v>
      </c>
      <c r="BC202" s="64" t="e">
        <f t="shared" si="100"/>
        <v>#VALUE!</v>
      </c>
      <c r="BD202" s="64" t="e">
        <f t="shared" si="100"/>
        <v>#VALUE!</v>
      </c>
      <c r="BE202" s="64" t="e">
        <f t="shared" si="100"/>
        <v>#VALUE!</v>
      </c>
      <c r="BF202" s="45" t="e">
        <f t="shared" si="98"/>
        <v>#VALUE!</v>
      </c>
      <c r="BG202" s="55"/>
    </row>
    <row r="203" spans="1:59" ht="14.4" hidden="1" customHeight="1" x14ac:dyDescent="0.3">
      <c r="F203" s="92"/>
      <c r="O203" s="287"/>
      <c r="P203" s="288"/>
      <c r="Q203" s="289"/>
      <c r="R203" s="279" t="s">
        <v>111</v>
      </c>
      <c r="S203" s="280"/>
      <c r="T203" s="280"/>
      <c r="U203" s="280"/>
      <c r="V203" s="280"/>
      <c r="W203" s="280"/>
      <c r="X203" s="242"/>
      <c r="Y203" s="242"/>
      <c r="Z203" s="242"/>
      <c r="AA203" s="64" t="e">
        <f t="shared" ref="AA203:BE203" si="101">COUNTIFS($F$16:$F$21,$O$183,$L$16:$L$21,"HT",AA$16:AA$40,"Leave")+COUNTIFS($F$16:$F$21,$O$183,$L$16:$L$21,"HT",AA$16:AA$40,"CL")</f>
        <v>#VALUE!</v>
      </c>
      <c r="AB203" s="64" t="e">
        <f t="shared" si="101"/>
        <v>#VALUE!</v>
      </c>
      <c r="AC203" s="64" t="e">
        <f t="shared" si="101"/>
        <v>#VALUE!</v>
      </c>
      <c r="AD203" s="64" t="e">
        <f t="shared" si="101"/>
        <v>#VALUE!</v>
      </c>
      <c r="AE203" s="64" t="e">
        <f t="shared" si="101"/>
        <v>#VALUE!</v>
      </c>
      <c r="AF203" s="64" t="e">
        <f t="shared" si="101"/>
        <v>#VALUE!</v>
      </c>
      <c r="AG203" s="64" t="e">
        <f t="shared" si="101"/>
        <v>#VALUE!</v>
      </c>
      <c r="AH203" s="64" t="e">
        <f t="shared" si="101"/>
        <v>#VALUE!</v>
      </c>
      <c r="AI203" s="64" t="e">
        <f t="shared" si="101"/>
        <v>#VALUE!</v>
      </c>
      <c r="AJ203" s="64" t="e">
        <f t="shared" si="101"/>
        <v>#VALUE!</v>
      </c>
      <c r="AK203" s="64" t="e">
        <f t="shared" si="101"/>
        <v>#VALUE!</v>
      </c>
      <c r="AL203" s="64" t="e">
        <f t="shared" si="101"/>
        <v>#VALUE!</v>
      </c>
      <c r="AM203" s="64" t="e">
        <f t="shared" si="101"/>
        <v>#VALUE!</v>
      </c>
      <c r="AN203" s="64" t="e">
        <f t="shared" si="101"/>
        <v>#VALUE!</v>
      </c>
      <c r="AO203" s="64" t="e">
        <f t="shared" si="101"/>
        <v>#VALUE!</v>
      </c>
      <c r="AP203" s="64" t="e">
        <f t="shared" si="101"/>
        <v>#VALUE!</v>
      </c>
      <c r="AQ203" s="64" t="e">
        <f t="shared" si="101"/>
        <v>#VALUE!</v>
      </c>
      <c r="AR203" s="64" t="e">
        <f t="shared" si="101"/>
        <v>#VALUE!</v>
      </c>
      <c r="AS203" s="64" t="e">
        <f t="shared" si="101"/>
        <v>#VALUE!</v>
      </c>
      <c r="AT203" s="64" t="e">
        <f t="shared" si="101"/>
        <v>#VALUE!</v>
      </c>
      <c r="AU203" s="64" t="e">
        <f t="shared" si="101"/>
        <v>#VALUE!</v>
      </c>
      <c r="AV203" s="64" t="e">
        <f t="shared" si="101"/>
        <v>#VALUE!</v>
      </c>
      <c r="AW203" s="64" t="e">
        <f t="shared" si="101"/>
        <v>#VALUE!</v>
      </c>
      <c r="AX203" s="64" t="e">
        <f t="shared" si="101"/>
        <v>#VALUE!</v>
      </c>
      <c r="AY203" s="64" t="e">
        <f t="shared" si="101"/>
        <v>#VALUE!</v>
      </c>
      <c r="AZ203" s="64" t="e">
        <f t="shared" si="101"/>
        <v>#VALUE!</v>
      </c>
      <c r="BA203" s="64" t="e">
        <f t="shared" si="101"/>
        <v>#VALUE!</v>
      </c>
      <c r="BB203" s="64" t="e">
        <f t="shared" si="101"/>
        <v>#VALUE!</v>
      </c>
      <c r="BC203" s="64" t="e">
        <f t="shared" si="101"/>
        <v>#VALUE!</v>
      </c>
      <c r="BD203" s="64" t="e">
        <f t="shared" si="101"/>
        <v>#VALUE!</v>
      </c>
      <c r="BE203" s="64" t="e">
        <f t="shared" si="101"/>
        <v>#VALUE!</v>
      </c>
      <c r="BF203" s="45" t="e">
        <f t="shared" si="98"/>
        <v>#VALUE!</v>
      </c>
      <c r="BG203" s="55"/>
    </row>
    <row r="204" spans="1:59" ht="14.4" hidden="1" customHeight="1" x14ac:dyDescent="0.3">
      <c r="F204" s="92"/>
      <c r="O204" s="287"/>
      <c r="P204" s="288"/>
      <c r="Q204" s="289"/>
      <c r="R204" s="279" t="s">
        <v>114</v>
      </c>
      <c r="S204" s="280"/>
      <c r="T204" s="280"/>
      <c r="U204" s="280"/>
      <c r="V204" s="280"/>
      <c r="W204" s="280"/>
      <c r="X204" s="242"/>
      <c r="Y204" s="242"/>
      <c r="Z204" s="242"/>
      <c r="AA204" s="64" t="e">
        <f t="shared" ref="AA204:BE204" si="102">COUNTIFS($F$16:$F$21,$O$183,AA16:AA40,"AU")+COUNTIFS($F$16:$F$21,$O$183,AA16:AA40,"TR-AU")</f>
        <v>#VALUE!</v>
      </c>
      <c r="AB204" s="64" t="e">
        <f t="shared" si="102"/>
        <v>#VALUE!</v>
      </c>
      <c r="AC204" s="64" t="e">
        <f t="shared" si="102"/>
        <v>#VALUE!</v>
      </c>
      <c r="AD204" s="64" t="e">
        <f t="shared" si="102"/>
        <v>#VALUE!</v>
      </c>
      <c r="AE204" s="64" t="e">
        <f t="shared" si="102"/>
        <v>#VALUE!</v>
      </c>
      <c r="AF204" s="64" t="e">
        <f t="shared" si="102"/>
        <v>#VALUE!</v>
      </c>
      <c r="AG204" s="64" t="e">
        <f t="shared" si="102"/>
        <v>#VALUE!</v>
      </c>
      <c r="AH204" s="64" t="e">
        <f t="shared" si="102"/>
        <v>#VALUE!</v>
      </c>
      <c r="AI204" s="64" t="e">
        <f t="shared" si="102"/>
        <v>#VALUE!</v>
      </c>
      <c r="AJ204" s="64" t="e">
        <f t="shared" si="102"/>
        <v>#VALUE!</v>
      </c>
      <c r="AK204" s="64" t="e">
        <f t="shared" si="102"/>
        <v>#VALUE!</v>
      </c>
      <c r="AL204" s="64" t="e">
        <f t="shared" si="102"/>
        <v>#VALUE!</v>
      </c>
      <c r="AM204" s="64" t="e">
        <f t="shared" si="102"/>
        <v>#VALUE!</v>
      </c>
      <c r="AN204" s="64" t="e">
        <f t="shared" si="102"/>
        <v>#VALUE!</v>
      </c>
      <c r="AO204" s="64" t="e">
        <f t="shared" si="102"/>
        <v>#VALUE!</v>
      </c>
      <c r="AP204" s="64" t="e">
        <f t="shared" si="102"/>
        <v>#VALUE!</v>
      </c>
      <c r="AQ204" s="64" t="e">
        <f t="shared" si="102"/>
        <v>#VALUE!</v>
      </c>
      <c r="AR204" s="64" t="e">
        <f t="shared" si="102"/>
        <v>#VALUE!</v>
      </c>
      <c r="AS204" s="64" t="e">
        <f t="shared" si="102"/>
        <v>#VALUE!</v>
      </c>
      <c r="AT204" s="64" t="e">
        <f t="shared" si="102"/>
        <v>#VALUE!</v>
      </c>
      <c r="AU204" s="64" t="e">
        <f t="shared" si="102"/>
        <v>#VALUE!</v>
      </c>
      <c r="AV204" s="64" t="e">
        <f t="shared" si="102"/>
        <v>#VALUE!</v>
      </c>
      <c r="AW204" s="64" t="e">
        <f t="shared" si="102"/>
        <v>#VALUE!</v>
      </c>
      <c r="AX204" s="64" t="e">
        <f t="shared" si="102"/>
        <v>#VALUE!</v>
      </c>
      <c r="AY204" s="64" t="e">
        <f t="shared" si="102"/>
        <v>#VALUE!</v>
      </c>
      <c r="AZ204" s="64" t="e">
        <f t="shared" si="102"/>
        <v>#VALUE!</v>
      </c>
      <c r="BA204" s="64" t="e">
        <f t="shared" si="102"/>
        <v>#VALUE!</v>
      </c>
      <c r="BB204" s="64" t="e">
        <f t="shared" si="102"/>
        <v>#VALUE!</v>
      </c>
      <c r="BC204" s="64" t="e">
        <f t="shared" si="102"/>
        <v>#VALUE!</v>
      </c>
      <c r="BD204" s="64" t="e">
        <f t="shared" si="102"/>
        <v>#VALUE!</v>
      </c>
      <c r="BE204" s="64" t="e">
        <f t="shared" si="102"/>
        <v>#VALUE!</v>
      </c>
      <c r="BF204" s="45" t="e">
        <f t="shared" si="98"/>
        <v>#VALUE!</v>
      </c>
      <c r="BG204" s="55"/>
    </row>
    <row r="205" spans="1:59" ht="14.4" hidden="1" customHeight="1" x14ac:dyDescent="0.3">
      <c r="F205" s="92"/>
      <c r="O205" s="287"/>
      <c r="P205" s="288"/>
      <c r="Q205" s="289"/>
      <c r="R205" s="279" t="s">
        <v>118</v>
      </c>
      <c r="S205" s="280"/>
      <c r="T205" s="280"/>
      <c r="U205" s="280"/>
      <c r="V205" s="280"/>
      <c r="W205" s="280"/>
      <c r="X205" s="242"/>
      <c r="Y205" s="242"/>
      <c r="Z205" s="242"/>
      <c r="AA205" s="74" t="e">
        <f t="shared" ref="AA205:BE205" si="103">AA206+(AA207/2)</f>
        <v>#VALUE!</v>
      </c>
      <c r="AB205" s="74" t="e">
        <f t="shared" si="103"/>
        <v>#VALUE!</v>
      </c>
      <c r="AC205" s="74" t="e">
        <f t="shared" si="103"/>
        <v>#VALUE!</v>
      </c>
      <c r="AD205" s="74" t="e">
        <f t="shared" si="103"/>
        <v>#VALUE!</v>
      </c>
      <c r="AE205" s="74" t="e">
        <f t="shared" si="103"/>
        <v>#VALUE!</v>
      </c>
      <c r="AF205" s="74" t="e">
        <f t="shared" si="103"/>
        <v>#VALUE!</v>
      </c>
      <c r="AG205" s="74" t="e">
        <f t="shared" si="103"/>
        <v>#VALUE!</v>
      </c>
      <c r="AH205" s="74" t="e">
        <f t="shared" si="103"/>
        <v>#VALUE!</v>
      </c>
      <c r="AI205" s="74" t="e">
        <f t="shared" si="103"/>
        <v>#VALUE!</v>
      </c>
      <c r="AJ205" s="74" t="e">
        <f t="shared" si="103"/>
        <v>#VALUE!</v>
      </c>
      <c r="AK205" s="74" t="e">
        <f t="shared" si="103"/>
        <v>#VALUE!</v>
      </c>
      <c r="AL205" s="74" t="e">
        <f t="shared" si="103"/>
        <v>#VALUE!</v>
      </c>
      <c r="AM205" s="74" t="e">
        <f t="shared" si="103"/>
        <v>#VALUE!</v>
      </c>
      <c r="AN205" s="74" t="e">
        <f t="shared" si="103"/>
        <v>#VALUE!</v>
      </c>
      <c r="AO205" s="74" t="e">
        <f t="shared" si="103"/>
        <v>#VALUE!</v>
      </c>
      <c r="AP205" s="74" t="e">
        <f t="shared" si="103"/>
        <v>#VALUE!</v>
      </c>
      <c r="AQ205" s="74" t="e">
        <f t="shared" si="103"/>
        <v>#VALUE!</v>
      </c>
      <c r="AR205" s="74" t="e">
        <f t="shared" si="103"/>
        <v>#VALUE!</v>
      </c>
      <c r="AS205" s="74" t="e">
        <f t="shared" si="103"/>
        <v>#VALUE!</v>
      </c>
      <c r="AT205" s="74" t="e">
        <f t="shared" si="103"/>
        <v>#VALUE!</v>
      </c>
      <c r="AU205" s="74" t="e">
        <f t="shared" si="103"/>
        <v>#VALUE!</v>
      </c>
      <c r="AV205" s="74" t="e">
        <f t="shared" si="103"/>
        <v>#VALUE!</v>
      </c>
      <c r="AW205" s="74" t="e">
        <f t="shared" si="103"/>
        <v>#VALUE!</v>
      </c>
      <c r="AX205" s="74" t="e">
        <f t="shared" si="103"/>
        <v>#VALUE!</v>
      </c>
      <c r="AY205" s="74" t="e">
        <f t="shared" si="103"/>
        <v>#VALUE!</v>
      </c>
      <c r="AZ205" s="74" t="e">
        <f t="shared" si="103"/>
        <v>#VALUE!</v>
      </c>
      <c r="BA205" s="74" t="e">
        <f t="shared" si="103"/>
        <v>#VALUE!</v>
      </c>
      <c r="BB205" s="74" t="e">
        <f t="shared" si="103"/>
        <v>#VALUE!</v>
      </c>
      <c r="BC205" s="74" t="e">
        <f t="shared" si="103"/>
        <v>#VALUE!</v>
      </c>
      <c r="BD205" s="74" t="e">
        <f t="shared" si="103"/>
        <v>#VALUE!</v>
      </c>
      <c r="BE205" s="74" t="e">
        <f t="shared" si="103"/>
        <v>#VALUE!</v>
      </c>
      <c r="BF205" s="75" t="e">
        <f t="shared" si="98"/>
        <v>#VALUE!</v>
      </c>
      <c r="BG205" s="55"/>
    </row>
    <row r="206" spans="1:59" ht="14.4" hidden="1" customHeight="1" x14ac:dyDescent="0.3">
      <c r="F206" s="92"/>
      <c r="O206" s="287"/>
      <c r="P206" s="288"/>
      <c r="Q206" s="289"/>
      <c r="R206" s="279" t="s">
        <v>121</v>
      </c>
      <c r="S206" s="280"/>
      <c r="T206" s="280"/>
      <c r="U206" s="280"/>
      <c r="V206" s="280"/>
      <c r="W206" s="280"/>
      <c r="X206" s="242"/>
      <c r="Y206" s="242"/>
      <c r="Z206" s="242"/>
      <c r="AA206" s="64" t="e">
        <f t="shared" ref="AA206:BE206" si="104">COUNTIFS($F$16:$F$21,$O$183,$L$16:$L$21,"FT",AA$16:AA$40,"AU")+COUNTIFS($F$16:$F$21,$O$183,$L$16:$L$21,"FT",AA$16:AA$40,"TR-AU")</f>
        <v>#VALUE!</v>
      </c>
      <c r="AB206" s="64" t="e">
        <f t="shared" si="104"/>
        <v>#VALUE!</v>
      </c>
      <c r="AC206" s="64" t="e">
        <f t="shared" si="104"/>
        <v>#VALUE!</v>
      </c>
      <c r="AD206" s="64" t="e">
        <f t="shared" si="104"/>
        <v>#VALUE!</v>
      </c>
      <c r="AE206" s="64" t="e">
        <f t="shared" si="104"/>
        <v>#VALUE!</v>
      </c>
      <c r="AF206" s="64" t="e">
        <f t="shared" si="104"/>
        <v>#VALUE!</v>
      </c>
      <c r="AG206" s="64" t="e">
        <f t="shared" si="104"/>
        <v>#VALUE!</v>
      </c>
      <c r="AH206" s="64" t="e">
        <f t="shared" si="104"/>
        <v>#VALUE!</v>
      </c>
      <c r="AI206" s="64" t="e">
        <f t="shared" si="104"/>
        <v>#VALUE!</v>
      </c>
      <c r="AJ206" s="64" t="e">
        <f t="shared" si="104"/>
        <v>#VALUE!</v>
      </c>
      <c r="AK206" s="64" t="e">
        <f t="shared" si="104"/>
        <v>#VALUE!</v>
      </c>
      <c r="AL206" s="64" t="e">
        <f t="shared" si="104"/>
        <v>#VALUE!</v>
      </c>
      <c r="AM206" s="64" t="e">
        <f t="shared" si="104"/>
        <v>#VALUE!</v>
      </c>
      <c r="AN206" s="64" t="e">
        <f t="shared" si="104"/>
        <v>#VALUE!</v>
      </c>
      <c r="AO206" s="64" t="e">
        <f t="shared" si="104"/>
        <v>#VALUE!</v>
      </c>
      <c r="AP206" s="64" t="e">
        <f t="shared" si="104"/>
        <v>#VALUE!</v>
      </c>
      <c r="AQ206" s="64" t="e">
        <f t="shared" si="104"/>
        <v>#VALUE!</v>
      </c>
      <c r="AR206" s="64" t="e">
        <f t="shared" si="104"/>
        <v>#VALUE!</v>
      </c>
      <c r="AS206" s="64" t="e">
        <f t="shared" si="104"/>
        <v>#VALUE!</v>
      </c>
      <c r="AT206" s="64" t="e">
        <f t="shared" si="104"/>
        <v>#VALUE!</v>
      </c>
      <c r="AU206" s="64" t="e">
        <f t="shared" si="104"/>
        <v>#VALUE!</v>
      </c>
      <c r="AV206" s="64" t="e">
        <f t="shared" si="104"/>
        <v>#VALUE!</v>
      </c>
      <c r="AW206" s="64" t="e">
        <f t="shared" si="104"/>
        <v>#VALUE!</v>
      </c>
      <c r="AX206" s="64" t="e">
        <f t="shared" si="104"/>
        <v>#VALUE!</v>
      </c>
      <c r="AY206" s="64" t="e">
        <f t="shared" si="104"/>
        <v>#VALUE!</v>
      </c>
      <c r="AZ206" s="64" t="e">
        <f t="shared" si="104"/>
        <v>#VALUE!</v>
      </c>
      <c r="BA206" s="64" t="e">
        <f t="shared" si="104"/>
        <v>#VALUE!</v>
      </c>
      <c r="BB206" s="64" t="e">
        <f t="shared" si="104"/>
        <v>#VALUE!</v>
      </c>
      <c r="BC206" s="64" t="e">
        <f t="shared" si="104"/>
        <v>#VALUE!</v>
      </c>
      <c r="BD206" s="64" t="e">
        <f t="shared" si="104"/>
        <v>#VALUE!</v>
      </c>
      <c r="BE206" s="64" t="e">
        <f t="shared" si="104"/>
        <v>#VALUE!</v>
      </c>
      <c r="BF206" s="45" t="e">
        <f t="shared" si="98"/>
        <v>#VALUE!</v>
      </c>
      <c r="BG206" s="55"/>
    </row>
    <row r="207" spans="1:59" ht="14.4" hidden="1" customHeight="1" x14ac:dyDescent="0.3">
      <c r="F207" s="92"/>
      <c r="O207" s="287"/>
      <c r="P207" s="288"/>
      <c r="Q207" s="289"/>
      <c r="R207" s="279" t="s">
        <v>125</v>
      </c>
      <c r="S207" s="280"/>
      <c r="T207" s="280"/>
      <c r="U207" s="280"/>
      <c r="V207" s="280"/>
      <c r="W207" s="280"/>
      <c r="X207" s="242"/>
      <c r="Y207" s="242"/>
      <c r="Z207" s="242"/>
      <c r="AA207" s="64" t="e">
        <f t="shared" ref="AA207:BE207" si="105">COUNTIFS($F$16:$F$21,$O$183,$L$16:$L$21,"HT",AA$16:AA$40,"AU")+COUNTIFS($F$16:$F$21,$O$183,$L$16:$L$21,"HT",AA$16:AA$40,"AU")</f>
        <v>#VALUE!</v>
      </c>
      <c r="AB207" s="64" t="e">
        <f t="shared" si="105"/>
        <v>#VALUE!</v>
      </c>
      <c r="AC207" s="64" t="e">
        <f t="shared" si="105"/>
        <v>#VALUE!</v>
      </c>
      <c r="AD207" s="64" t="e">
        <f t="shared" si="105"/>
        <v>#VALUE!</v>
      </c>
      <c r="AE207" s="64" t="e">
        <f t="shared" si="105"/>
        <v>#VALUE!</v>
      </c>
      <c r="AF207" s="64" t="e">
        <f t="shared" si="105"/>
        <v>#VALUE!</v>
      </c>
      <c r="AG207" s="64" t="e">
        <f t="shared" si="105"/>
        <v>#VALUE!</v>
      </c>
      <c r="AH207" s="64" t="e">
        <f t="shared" si="105"/>
        <v>#VALUE!</v>
      </c>
      <c r="AI207" s="64" t="e">
        <f t="shared" si="105"/>
        <v>#VALUE!</v>
      </c>
      <c r="AJ207" s="64" t="e">
        <f t="shared" si="105"/>
        <v>#VALUE!</v>
      </c>
      <c r="AK207" s="64" t="e">
        <f t="shared" si="105"/>
        <v>#VALUE!</v>
      </c>
      <c r="AL207" s="64" t="e">
        <f t="shared" si="105"/>
        <v>#VALUE!</v>
      </c>
      <c r="AM207" s="64" t="e">
        <f t="shared" si="105"/>
        <v>#VALUE!</v>
      </c>
      <c r="AN207" s="64" t="e">
        <f t="shared" si="105"/>
        <v>#VALUE!</v>
      </c>
      <c r="AO207" s="64" t="e">
        <f t="shared" si="105"/>
        <v>#VALUE!</v>
      </c>
      <c r="AP207" s="64" t="e">
        <f t="shared" si="105"/>
        <v>#VALUE!</v>
      </c>
      <c r="AQ207" s="64" t="e">
        <f t="shared" si="105"/>
        <v>#VALUE!</v>
      </c>
      <c r="AR207" s="64" t="e">
        <f t="shared" si="105"/>
        <v>#VALUE!</v>
      </c>
      <c r="AS207" s="64" t="e">
        <f t="shared" si="105"/>
        <v>#VALUE!</v>
      </c>
      <c r="AT207" s="64" t="e">
        <f t="shared" si="105"/>
        <v>#VALUE!</v>
      </c>
      <c r="AU207" s="64" t="e">
        <f t="shared" si="105"/>
        <v>#VALUE!</v>
      </c>
      <c r="AV207" s="64" t="e">
        <f t="shared" si="105"/>
        <v>#VALUE!</v>
      </c>
      <c r="AW207" s="64" t="e">
        <f t="shared" si="105"/>
        <v>#VALUE!</v>
      </c>
      <c r="AX207" s="64" t="e">
        <f t="shared" si="105"/>
        <v>#VALUE!</v>
      </c>
      <c r="AY207" s="64" t="e">
        <f t="shared" si="105"/>
        <v>#VALUE!</v>
      </c>
      <c r="AZ207" s="64" t="e">
        <f t="shared" si="105"/>
        <v>#VALUE!</v>
      </c>
      <c r="BA207" s="64" t="e">
        <f t="shared" si="105"/>
        <v>#VALUE!</v>
      </c>
      <c r="BB207" s="64" t="e">
        <f t="shared" si="105"/>
        <v>#VALUE!</v>
      </c>
      <c r="BC207" s="64" t="e">
        <f t="shared" si="105"/>
        <v>#VALUE!</v>
      </c>
      <c r="BD207" s="64" t="e">
        <f t="shared" si="105"/>
        <v>#VALUE!</v>
      </c>
      <c r="BE207" s="64" t="e">
        <f t="shared" si="105"/>
        <v>#VALUE!</v>
      </c>
      <c r="BF207" s="45" t="e">
        <f t="shared" si="98"/>
        <v>#VALUE!</v>
      </c>
      <c r="BG207" s="55"/>
    </row>
    <row r="208" spans="1:59" ht="14.4" hidden="1" customHeight="1" x14ac:dyDescent="0.3">
      <c r="F208" s="92"/>
      <c r="O208" s="287"/>
      <c r="P208" s="288"/>
      <c r="Q208" s="289"/>
      <c r="R208" s="279" t="s">
        <v>128</v>
      </c>
      <c r="S208" s="280"/>
      <c r="T208" s="280"/>
      <c r="U208" s="280"/>
      <c r="V208" s="280"/>
      <c r="W208" s="280"/>
      <c r="X208" s="242"/>
      <c r="Y208" s="242"/>
      <c r="Z208" s="242"/>
      <c r="AA208" s="64" t="e">
        <f t="shared" ref="AA208:BE208" si="106">COUNTIFS($F$16:$F$21,$O$183,AA16:AA40,"A")+COUNTIFS($F$16:$F$21,$O$183,AA16:AA40,"SL")</f>
        <v>#VALUE!</v>
      </c>
      <c r="AB208" s="64" t="e">
        <f t="shared" si="106"/>
        <v>#VALUE!</v>
      </c>
      <c r="AC208" s="64" t="e">
        <f t="shared" si="106"/>
        <v>#VALUE!</v>
      </c>
      <c r="AD208" s="64" t="e">
        <f t="shared" si="106"/>
        <v>#VALUE!</v>
      </c>
      <c r="AE208" s="64" t="e">
        <f t="shared" si="106"/>
        <v>#VALUE!</v>
      </c>
      <c r="AF208" s="64" t="e">
        <f t="shared" si="106"/>
        <v>#VALUE!</v>
      </c>
      <c r="AG208" s="64" t="e">
        <f t="shared" si="106"/>
        <v>#VALUE!</v>
      </c>
      <c r="AH208" s="64" t="e">
        <f t="shared" si="106"/>
        <v>#VALUE!</v>
      </c>
      <c r="AI208" s="64" t="e">
        <f t="shared" si="106"/>
        <v>#VALUE!</v>
      </c>
      <c r="AJ208" s="64" t="e">
        <f t="shared" si="106"/>
        <v>#VALUE!</v>
      </c>
      <c r="AK208" s="64" t="e">
        <f t="shared" si="106"/>
        <v>#VALUE!</v>
      </c>
      <c r="AL208" s="64" t="e">
        <f t="shared" si="106"/>
        <v>#VALUE!</v>
      </c>
      <c r="AM208" s="64" t="e">
        <f t="shared" si="106"/>
        <v>#VALUE!</v>
      </c>
      <c r="AN208" s="64" t="e">
        <f t="shared" si="106"/>
        <v>#VALUE!</v>
      </c>
      <c r="AO208" s="64" t="e">
        <f t="shared" si="106"/>
        <v>#VALUE!</v>
      </c>
      <c r="AP208" s="64" t="e">
        <f t="shared" si="106"/>
        <v>#VALUE!</v>
      </c>
      <c r="AQ208" s="64" t="e">
        <f t="shared" si="106"/>
        <v>#VALUE!</v>
      </c>
      <c r="AR208" s="64" t="e">
        <f t="shared" si="106"/>
        <v>#VALUE!</v>
      </c>
      <c r="AS208" s="64" t="e">
        <f t="shared" si="106"/>
        <v>#VALUE!</v>
      </c>
      <c r="AT208" s="64" t="e">
        <f t="shared" si="106"/>
        <v>#VALUE!</v>
      </c>
      <c r="AU208" s="64" t="e">
        <f t="shared" si="106"/>
        <v>#VALUE!</v>
      </c>
      <c r="AV208" s="64" t="e">
        <f t="shared" si="106"/>
        <v>#VALUE!</v>
      </c>
      <c r="AW208" s="64" t="e">
        <f t="shared" si="106"/>
        <v>#VALUE!</v>
      </c>
      <c r="AX208" s="64" t="e">
        <f t="shared" si="106"/>
        <v>#VALUE!</v>
      </c>
      <c r="AY208" s="64" t="e">
        <f t="shared" si="106"/>
        <v>#VALUE!</v>
      </c>
      <c r="AZ208" s="64" t="e">
        <f t="shared" si="106"/>
        <v>#VALUE!</v>
      </c>
      <c r="BA208" s="64" t="e">
        <f t="shared" si="106"/>
        <v>#VALUE!</v>
      </c>
      <c r="BB208" s="64" t="e">
        <f t="shared" si="106"/>
        <v>#VALUE!</v>
      </c>
      <c r="BC208" s="64" t="e">
        <f t="shared" si="106"/>
        <v>#VALUE!</v>
      </c>
      <c r="BD208" s="64" t="e">
        <f t="shared" si="106"/>
        <v>#VALUE!</v>
      </c>
      <c r="BE208" s="64" t="e">
        <f t="shared" si="106"/>
        <v>#VALUE!</v>
      </c>
      <c r="BF208" s="45" t="e">
        <f t="shared" si="98"/>
        <v>#VALUE!</v>
      </c>
      <c r="BG208" s="78" t="e">
        <f>(BF208+BF212)-SUMIFS($R$16:$R$128,$F$16:$F$128,$O$183)</f>
        <v>#VALUE!</v>
      </c>
    </row>
    <row r="209" spans="6:59" ht="14.4" hidden="1" customHeight="1" x14ac:dyDescent="0.3">
      <c r="F209" s="92"/>
      <c r="O209" s="287"/>
      <c r="P209" s="288"/>
      <c r="Q209" s="289"/>
      <c r="R209" s="279" t="s">
        <v>131</v>
      </c>
      <c r="S209" s="280"/>
      <c r="T209" s="280"/>
      <c r="U209" s="280"/>
      <c r="V209" s="280"/>
      <c r="W209" s="280"/>
      <c r="X209" s="242"/>
      <c r="Y209" s="242"/>
      <c r="Z209" s="242"/>
      <c r="AA209" s="74" t="e">
        <f t="shared" ref="AA209:BE209" si="107">AA210+(AA211/2)</f>
        <v>#VALUE!</v>
      </c>
      <c r="AB209" s="74" t="e">
        <f t="shared" si="107"/>
        <v>#VALUE!</v>
      </c>
      <c r="AC209" s="74" t="e">
        <f t="shared" si="107"/>
        <v>#VALUE!</v>
      </c>
      <c r="AD209" s="74" t="e">
        <f t="shared" si="107"/>
        <v>#VALUE!</v>
      </c>
      <c r="AE209" s="74" t="e">
        <f t="shared" si="107"/>
        <v>#VALUE!</v>
      </c>
      <c r="AF209" s="74" t="e">
        <f t="shared" si="107"/>
        <v>#VALUE!</v>
      </c>
      <c r="AG209" s="74" t="e">
        <f t="shared" si="107"/>
        <v>#VALUE!</v>
      </c>
      <c r="AH209" s="74" t="e">
        <f t="shared" si="107"/>
        <v>#VALUE!</v>
      </c>
      <c r="AI209" s="74" t="e">
        <f t="shared" si="107"/>
        <v>#VALUE!</v>
      </c>
      <c r="AJ209" s="74" t="e">
        <f t="shared" si="107"/>
        <v>#VALUE!</v>
      </c>
      <c r="AK209" s="74" t="e">
        <f t="shared" si="107"/>
        <v>#VALUE!</v>
      </c>
      <c r="AL209" s="74" t="e">
        <f t="shared" si="107"/>
        <v>#VALUE!</v>
      </c>
      <c r="AM209" s="74" t="e">
        <f t="shared" si="107"/>
        <v>#VALUE!</v>
      </c>
      <c r="AN209" s="74" t="e">
        <f t="shared" si="107"/>
        <v>#VALUE!</v>
      </c>
      <c r="AO209" s="74" t="e">
        <f t="shared" si="107"/>
        <v>#VALUE!</v>
      </c>
      <c r="AP209" s="74" t="e">
        <f t="shared" si="107"/>
        <v>#VALUE!</v>
      </c>
      <c r="AQ209" s="74" t="e">
        <f t="shared" si="107"/>
        <v>#VALUE!</v>
      </c>
      <c r="AR209" s="74" t="e">
        <f t="shared" si="107"/>
        <v>#VALUE!</v>
      </c>
      <c r="AS209" s="74" t="e">
        <f t="shared" si="107"/>
        <v>#VALUE!</v>
      </c>
      <c r="AT209" s="74" t="e">
        <f t="shared" si="107"/>
        <v>#VALUE!</v>
      </c>
      <c r="AU209" s="74" t="e">
        <f t="shared" si="107"/>
        <v>#VALUE!</v>
      </c>
      <c r="AV209" s="74" t="e">
        <f t="shared" si="107"/>
        <v>#VALUE!</v>
      </c>
      <c r="AW209" s="74" t="e">
        <f t="shared" si="107"/>
        <v>#VALUE!</v>
      </c>
      <c r="AX209" s="74" t="e">
        <f t="shared" si="107"/>
        <v>#VALUE!</v>
      </c>
      <c r="AY209" s="74" t="e">
        <f t="shared" si="107"/>
        <v>#VALUE!</v>
      </c>
      <c r="AZ209" s="74" t="e">
        <f t="shared" si="107"/>
        <v>#VALUE!</v>
      </c>
      <c r="BA209" s="74" t="e">
        <f t="shared" si="107"/>
        <v>#VALUE!</v>
      </c>
      <c r="BB209" s="74" t="e">
        <f t="shared" si="107"/>
        <v>#VALUE!</v>
      </c>
      <c r="BC209" s="74" t="e">
        <f t="shared" si="107"/>
        <v>#VALUE!</v>
      </c>
      <c r="BD209" s="74" t="e">
        <f t="shared" si="107"/>
        <v>#VALUE!</v>
      </c>
      <c r="BE209" s="74" t="e">
        <f t="shared" si="107"/>
        <v>#VALUE!</v>
      </c>
      <c r="BF209" s="75" t="e">
        <f t="shared" si="98"/>
        <v>#VALUE!</v>
      </c>
      <c r="BG209" s="55"/>
    </row>
    <row r="210" spans="6:59" ht="14.4" hidden="1" customHeight="1" x14ac:dyDescent="0.3">
      <c r="F210" s="92"/>
      <c r="O210" s="287"/>
      <c r="P210" s="288"/>
      <c r="Q210" s="289"/>
      <c r="R210" s="279" t="s">
        <v>122</v>
      </c>
      <c r="S210" s="280"/>
      <c r="T210" s="280"/>
      <c r="U210" s="280"/>
      <c r="V210" s="280"/>
      <c r="W210" s="280"/>
      <c r="X210" s="242"/>
      <c r="Y210" s="242"/>
      <c r="Z210" s="242"/>
      <c r="AA210" s="64" t="e">
        <f t="shared" ref="AA210:BE210" si="108">COUNTIFS($F$16:$F$21,$O$183,$L$16:$L$21,"FT",AA$16:AA$40,"A")+COUNTIFS($F$16:$F$21,$O$183,$L$16:$L$21,"FT",AA$16:AA$40,"SL")</f>
        <v>#VALUE!</v>
      </c>
      <c r="AB210" s="64" t="e">
        <f t="shared" si="108"/>
        <v>#VALUE!</v>
      </c>
      <c r="AC210" s="64" t="e">
        <f t="shared" si="108"/>
        <v>#VALUE!</v>
      </c>
      <c r="AD210" s="64" t="e">
        <f t="shared" si="108"/>
        <v>#VALUE!</v>
      </c>
      <c r="AE210" s="64" t="e">
        <f t="shared" si="108"/>
        <v>#VALUE!</v>
      </c>
      <c r="AF210" s="64" t="e">
        <f t="shared" si="108"/>
        <v>#VALUE!</v>
      </c>
      <c r="AG210" s="64" t="e">
        <f t="shared" si="108"/>
        <v>#VALUE!</v>
      </c>
      <c r="AH210" s="64" t="e">
        <f t="shared" si="108"/>
        <v>#VALUE!</v>
      </c>
      <c r="AI210" s="64" t="e">
        <f t="shared" si="108"/>
        <v>#VALUE!</v>
      </c>
      <c r="AJ210" s="64" t="e">
        <f t="shared" si="108"/>
        <v>#VALUE!</v>
      </c>
      <c r="AK210" s="64" t="e">
        <f t="shared" si="108"/>
        <v>#VALUE!</v>
      </c>
      <c r="AL210" s="64" t="e">
        <f t="shared" si="108"/>
        <v>#VALUE!</v>
      </c>
      <c r="AM210" s="64" t="e">
        <f t="shared" si="108"/>
        <v>#VALUE!</v>
      </c>
      <c r="AN210" s="64" t="e">
        <f t="shared" si="108"/>
        <v>#VALUE!</v>
      </c>
      <c r="AO210" s="64" t="e">
        <f t="shared" si="108"/>
        <v>#VALUE!</v>
      </c>
      <c r="AP210" s="64" t="e">
        <f t="shared" si="108"/>
        <v>#VALUE!</v>
      </c>
      <c r="AQ210" s="64" t="e">
        <f t="shared" si="108"/>
        <v>#VALUE!</v>
      </c>
      <c r="AR210" s="64" t="e">
        <f t="shared" si="108"/>
        <v>#VALUE!</v>
      </c>
      <c r="AS210" s="64" t="e">
        <f t="shared" si="108"/>
        <v>#VALUE!</v>
      </c>
      <c r="AT210" s="64" t="e">
        <f t="shared" si="108"/>
        <v>#VALUE!</v>
      </c>
      <c r="AU210" s="64" t="e">
        <f t="shared" si="108"/>
        <v>#VALUE!</v>
      </c>
      <c r="AV210" s="64" t="e">
        <f t="shared" si="108"/>
        <v>#VALUE!</v>
      </c>
      <c r="AW210" s="64" t="e">
        <f t="shared" si="108"/>
        <v>#VALUE!</v>
      </c>
      <c r="AX210" s="64" t="e">
        <f t="shared" si="108"/>
        <v>#VALUE!</v>
      </c>
      <c r="AY210" s="64" t="e">
        <f t="shared" si="108"/>
        <v>#VALUE!</v>
      </c>
      <c r="AZ210" s="64" t="e">
        <f t="shared" si="108"/>
        <v>#VALUE!</v>
      </c>
      <c r="BA210" s="64" t="e">
        <f t="shared" si="108"/>
        <v>#VALUE!</v>
      </c>
      <c r="BB210" s="64" t="e">
        <f t="shared" si="108"/>
        <v>#VALUE!</v>
      </c>
      <c r="BC210" s="64" t="e">
        <f t="shared" si="108"/>
        <v>#VALUE!</v>
      </c>
      <c r="BD210" s="64" t="e">
        <f t="shared" si="108"/>
        <v>#VALUE!</v>
      </c>
      <c r="BE210" s="64" t="e">
        <f t="shared" si="108"/>
        <v>#VALUE!</v>
      </c>
      <c r="BF210" s="45" t="e">
        <f t="shared" si="98"/>
        <v>#VALUE!</v>
      </c>
      <c r="BG210" s="55"/>
    </row>
    <row r="211" spans="6:59" ht="14.4" hidden="1" customHeight="1" x14ac:dyDescent="0.3">
      <c r="F211" s="92"/>
      <c r="O211" s="287"/>
      <c r="P211" s="288"/>
      <c r="Q211" s="289"/>
      <c r="R211" s="279" t="s">
        <v>137</v>
      </c>
      <c r="S211" s="280"/>
      <c r="T211" s="280"/>
      <c r="U211" s="280"/>
      <c r="V211" s="280"/>
      <c r="W211" s="280"/>
      <c r="X211" s="242"/>
      <c r="Y211" s="242"/>
      <c r="Z211" s="242"/>
      <c r="AA211" s="64" t="e">
        <f t="shared" ref="AA211:BE211" si="109">COUNTIFS($F$16:$F$21,$O$183,$L$16:$L$21,"HT",AA$16:AA$40,"A")+COUNTIFS($F$16:$F$21,$O$183,$L$16:$L$21,"HT",AA$16:AA$40,"SL")</f>
        <v>#VALUE!</v>
      </c>
      <c r="AB211" s="64" t="e">
        <f t="shared" si="109"/>
        <v>#VALUE!</v>
      </c>
      <c r="AC211" s="64" t="e">
        <f t="shared" si="109"/>
        <v>#VALUE!</v>
      </c>
      <c r="AD211" s="64" t="e">
        <f t="shared" si="109"/>
        <v>#VALUE!</v>
      </c>
      <c r="AE211" s="64" t="e">
        <f t="shared" si="109"/>
        <v>#VALUE!</v>
      </c>
      <c r="AF211" s="64" t="e">
        <f t="shared" si="109"/>
        <v>#VALUE!</v>
      </c>
      <c r="AG211" s="64" t="e">
        <f t="shared" si="109"/>
        <v>#VALUE!</v>
      </c>
      <c r="AH211" s="64" t="e">
        <f t="shared" si="109"/>
        <v>#VALUE!</v>
      </c>
      <c r="AI211" s="64" t="e">
        <f t="shared" si="109"/>
        <v>#VALUE!</v>
      </c>
      <c r="AJ211" s="64" t="e">
        <f t="shared" si="109"/>
        <v>#VALUE!</v>
      </c>
      <c r="AK211" s="64" t="e">
        <f t="shared" si="109"/>
        <v>#VALUE!</v>
      </c>
      <c r="AL211" s="64" t="e">
        <f t="shared" si="109"/>
        <v>#VALUE!</v>
      </c>
      <c r="AM211" s="64" t="e">
        <f t="shared" si="109"/>
        <v>#VALUE!</v>
      </c>
      <c r="AN211" s="64" t="e">
        <f t="shared" si="109"/>
        <v>#VALUE!</v>
      </c>
      <c r="AO211" s="64" t="e">
        <f t="shared" si="109"/>
        <v>#VALUE!</v>
      </c>
      <c r="AP211" s="64" t="e">
        <f t="shared" si="109"/>
        <v>#VALUE!</v>
      </c>
      <c r="AQ211" s="64" t="e">
        <f t="shared" si="109"/>
        <v>#VALUE!</v>
      </c>
      <c r="AR211" s="64" t="e">
        <f t="shared" si="109"/>
        <v>#VALUE!</v>
      </c>
      <c r="AS211" s="64" t="e">
        <f t="shared" si="109"/>
        <v>#VALUE!</v>
      </c>
      <c r="AT211" s="64" t="e">
        <f t="shared" si="109"/>
        <v>#VALUE!</v>
      </c>
      <c r="AU211" s="64" t="e">
        <f t="shared" si="109"/>
        <v>#VALUE!</v>
      </c>
      <c r="AV211" s="64" t="e">
        <f t="shared" si="109"/>
        <v>#VALUE!</v>
      </c>
      <c r="AW211" s="64" t="e">
        <f t="shared" si="109"/>
        <v>#VALUE!</v>
      </c>
      <c r="AX211" s="64" t="e">
        <f t="shared" si="109"/>
        <v>#VALUE!</v>
      </c>
      <c r="AY211" s="64" t="e">
        <f t="shared" si="109"/>
        <v>#VALUE!</v>
      </c>
      <c r="AZ211" s="64" t="e">
        <f t="shared" si="109"/>
        <v>#VALUE!</v>
      </c>
      <c r="BA211" s="64" t="e">
        <f t="shared" si="109"/>
        <v>#VALUE!</v>
      </c>
      <c r="BB211" s="64" t="e">
        <f t="shared" si="109"/>
        <v>#VALUE!</v>
      </c>
      <c r="BC211" s="64" t="e">
        <f t="shared" si="109"/>
        <v>#VALUE!</v>
      </c>
      <c r="BD211" s="64" t="e">
        <f t="shared" si="109"/>
        <v>#VALUE!</v>
      </c>
      <c r="BE211" s="64" t="e">
        <f t="shared" si="109"/>
        <v>#VALUE!</v>
      </c>
      <c r="BF211" s="45" t="e">
        <f t="shared" si="98"/>
        <v>#VALUE!</v>
      </c>
      <c r="BG211" s="55"/>
    </row>
    <row r="212" spans="6:59" ht="14.4" hidden="1" customHeight="1" x14ac:dyDescent="0.3">
      <c r="F212" s="92"/>
      <c r="O212" s="287"/>
      <c r="P212" s="288"/>
      <c r="Q212" s="289"/>
      <c r="R212" s="279" t="s">
        <v>140</v>
      </c>
      <c r="S212" s="280"/>
      <c r="T212" s="280"/>
      <c r="U212" s="280"/>
      <c r="V212" s="280"/>
      <c r="W212" s="280"/>
      <c r="X212" s="242"/>
      <c r="Y212" s="242"/>
      <c r="Z212" s="242"/>
      <c r="AA212" s="64" t="e">
        <f t="shared" ref="AA212:BE212" si="110">COUNTIFS($F$16:$F$21,$O$183,AA16:AA40,"U")+COUNTIFS($F$16:$F$21,$O$183,AA16:AA40,"UC")+COUNTIFS($F$16:$F$21,$O$183,AA16:AA40,"NCNS")+COUNTIFS($F$16:$F$21,$O$183,AA16:AA40,"TR-U")+COUNTIFS($F$16:$F$21,$O$183,AA16:AA40,"TR-UC")+COUNTIFS($F$16:$F$21,$O$183,AA16:AA40,"TR-NCNS")</f>
        <v>#VALUE!</v>
      </c>
      <c r="AB212" s="64" t="e">
        <f t="shared" si="110"/>
        <v>#VALUE!</v>
      </c>
      <c r="AC212" s="64" t="e">
        <f t="shared" si="110"/>
        <v>#VALUE!</v>
      </c>
      <c r="AD212" s="64" t="e">
        <f t="shared" si="110"/>
        <v>#VALUE!</v>
      </c>
      <c r="AE212" s="64" t="e">
        <f t="shared" si="110"/>
        <v>#VALUE!</v>
      </c>
      <c r="AF212" s="64" t="e">
        <f t="shared" si="110"/>
        <v>#VALUE!</v>
      </c>
      <c r="AG212" s="64" t="e">
        <f t="shared" si="110"/>
        <v>#VALUE!</v>
      </c>
      <c r="AH212" s="64" t="e">
        <f t="shared" si="110"/>
        <v>#VALUE!</v>
      </c>
      <c r="AI212" s="64" t="e">
        <f t="shared" si="110"/>
        <v>#VALUE!</v>
      </c>
      <c r="AJ212" s="64" t="e">
        <f t="shared" si="110"/>
        <v>#VALUE!</v>
      </c>
      <c r="AK212" s="64" t="e">
        <f t="shared" si="110"/>
        <v>#VALUE!</v>
      </c>
      <c r="AL212" s="64" t="e">
        <f t="shared" si="110"/>
        <v>#VALUE!</v>
      </c>
      <c r="AM212" s="64" t="e">
        <f t="shared" si="110"/>
        <v>#VALUE!</v>
      </c>
      <c r="AN212" s="64" t="e">
        <f t="shared" si="110"/>
        <v>#VALUE!</v>
      </c>
      <c r="AO212" s="64" t="e">
        <f t="shared" si="110"/>
        <v>#VALUE!</v>
      </c>
      <c r="AP212" s="64" t="e">
        <f t="shared" si="110"/>
        <v>#VALUE!</v>
      </c>
      <c r="AQ212" s="64" t="e">
        <f t="shared" si="110"/>
        <v>#VALUE!</v>
      </c>
      <c r="AR212" s="64" t="e">
        <f t="shared" si="110"/>
        <v>#VALUE!</v>
      </c>
      <c r="AS212" s="64" t="e">
        <f t="shared" si="110"/>
        <v>#VALUE!</v>
      </c>
      <c r="AT212" s="64" t="e">
        <f t="shared" si="110"/>
        <v>#VALUE!</v>
      </c>
      <c r="AU212" s="64" t="e">
        <f t="shared" si="110"/>
        <v>#VALUE!</v>
      </c>
      <c r="AV212" s="64" t="e">
        <f t="shared" si="110"/>
        <v>#VALUE!</v>
      </c>
      <c r="AW212" s="64" t="e">
        <f t="shared" si="110"/>
        <v>#VALUE!</v>
      </c>
      <c r="AX212" s="64" t="e">
        <f t="shared" si="110"/>
        <v>#VALUE!</v>
      </c>
      <c r="AY212" s="64" t="e">
        <f t="shared" si="110"/>
        <v>#VALUE!</v>
      </c>
      <c r="AZ212" s="64" t="e">
        <f t="shared" si="110"/>
        <v>#VALUE!</v>
      </c>
      <c r="BA212" s="64" t="e">
        <f t="shared" si="110"/>
        <v>#VALUE!</v>
      </c>
      <c r="BB212" s="64" t="e">
        <f t="shared" si="110"/>
        <v>#VALUE!</v>
      </c>
      <c r="BC212" s="64" t="e">
        <f t="shared" si="110"/>
        <v>#VALUE!</v>
      </c>
      <c r="BD212" s="64" t="e">
        <f t="shared" si="110"/>
        <v>#VALUE!</v>
      </c>
      <c r="BE212" s="64" t="e">
        <f t="shared" si="110"/>
        <v>#VALUE!</v>
      </c>
      <c r="BF212" s="45" t="e">
        <f t="shared" si="98"/>
        <v>#VALUE!</v>
      </c>
      <c r="BG212" s="55"/>
    </row>
    <row r="213" spans="6:59" ht="14.4" hidden="1" customHeight="1" x14ac:dyDescent="0.3">
      <c r="F213" s="92"/>
      <c r="O213" s="287"/>
      <c r="P213" s="288"/>
      <c r="Q213" s="289"/>
      <c r="R213" s="279" t="s">
        <v>143</v>
      </c>
      <c r="S213" s="280"/>
      <c r="T213" s="280"/>
      <c r="U213" s="280"/>
      <c r="V213" s="280"/>
      <c r="W213" s="280"/>
      <c r="X213" s="242"/>
      <c r="Y213" s="242"/>
      <c r="Z213" s="242"/>
      <c r="AA213" s="74" t="e">
        <f t="shared" ref="AA213:BE213" si="111">AA214+(AA215/2)</f>
        <v>#VALUE!</v>
      </c>
      <c r="AB213" s="74" t="e">
        <f t="shared" si="111"/>
        <v>#VALUE!</v>
      </c>
      <c r="AC213" s="74" t="e">
        <f t="shared" si="111"/>
        <v>#VALUE!</v>
      </c>
      <c r="AD213" s="74" t="e">
        <f t="shared" si="111"/>
        <v>#VALUE!</v>
      </c>
      <c r="AE213" s="74" t="e">
        <f t="shared" si="111"/>
        <v>#VALUE!</v>
      </c>
      <c r="AF213" s="74" t="e">
        <f t="shared" si="111"/>
        <v>#VALUE!</v>
      </c>
      <c r="AG213" s="74" t="e">
        <f t="shared" si="111"/>
        <v>#VALUE!</v>
      </c>
      <c r="AH213" s="74" t="e">
        <f t="shared" si="111"/>
        <v>#VALUE!</v>
      </c>
      <c r="AI213" s="74" t="e">
        <f t="shared" si="111"/>
        <v>#VALUE!</v>
      </c>
      <c r="AJ213" s="74" t="e">
        <f t="shared" si="111"/>
        <v>#VALUE!</v>
      </c>
      <c r="AK213" s="74" t="e">
        <f t="shared" si="111"/>
        <v>#VALUE!</v>
      </c>
      <c r="AL213" s="74" t="e">
        <f t="shared" si="111"/>
        <v>#VALUE!</v>
      </c>
      <c r="AM213" s="74" t="e">
        <f t="shared" si="111"/>
        <v>#VALUE!</v>
      </c>
      <c r="AN213" s="74" t="e">
        <f t="shared" si="111"/>
        <v>#VALUE!</v>
      </c>
      <c r="AO213" s="74" t="e">
        <f t="shared" si="111"/>
        <v>#VALUE!</v>
      </c>
      <c r="AP213" s="74" t="e">
        <f t="shared" si="111"/>
        <v>#VALUE!</v>
      </c>
      <c r="AQ213" s="74" t="e">
        <f t="shared" si="111"/>
        <v>#VALUE!</v>
      </c>
      <c r="AR213" s="74" t="e">
        <f t="shared" si="111"/>
        <v>#VALUE!</v>
      </c>
      <c r="AS213" s="74" t="e">
        <f t="shared" si="111"/>
        <v>#VALUE!</v>
      </c>
      <c r="AT213" s="74" t="e">
        <f t="shared" si="111"/>
        <v>#VALUE!</v>
      </c>
      <c r="AU213" s="74" t="e">
        <f t="shared" si="111"/>
        <v>#VALUE!</v>
      </c>
      <c r="AV213" s="74" t="e">
        <f t="shared" si="111"/>
        <v>#VALUE!</v>
      </c>
      <c r="AW213" s="74" t="e">
        <f t="shared" si="111"/>
        <v>#VALUE!</v>
      </c>
      <c r="AX213" s="74" t="e">
        <f t="shared" si="111"/>
        <v>#VALUE!</v>
      </c>
      <c r="AY213" s="74" t="e">
        <f t="shared" si="111"/>
        <v>#VALUE!</v>
      </c>
      <c r="AZ213" s="74" t="e">
        <f t="shared" si="111"/>
        <v>#VALUE!</v>
      </c>
      <c r="BA213" s="74" t="e">
        <f t="shared" si="111"/>
        <v>#VALUE!</v>
      </c>
      <c r="BB213" s="74" t="e">
        <f t="shared" si="111"/>
        <v>#VALUE!</v>
      </c>
      <c r="BC213" s="74" t="e">
        <f t="shared" si="111"/>
        <v>#VALUE!</v>
      </c>
      <c r="BD213" s="74" t="e">
        <f t="shared" si="111"/>
        <v>#VALUE!</v>
      </c>
      <c r="BE213" s="74" t="e">
        <f t="shared" si="111"/>
        <v>#VALUE!</v>
      </c>
      <c r="BF213" s="75" t="e">
        <f t="shared" si="98"/>
        <v>#VALUE!</v>
      </c>
      <c r="BG213" s="55"/>
    </row>
    <row r="214" spans="6:59" ht="14.4" hidden="1" customHeight="1" x14ac:dyDescent="0.3">
      <c r="F214" s="92"/>
      <c r="O214" s="287"/>
      <c r="P214" s="288"/>
      <c r="Q214" s="289"/>
      <c r="R214" s="279" t="s">
        <v>146</v>
      </c>
      <c r="S214" s="280"/>
      <c r="T214" s="280"/>
      <c r="U214" s="280"/>
      <c r="V214" s="280"/>
      <c r="W214" s="280"/>
      <c r="X214" s="242"/>
      <c r="Y214" s="242"/>
      <c r="Z214" s="242"/>
      <c r="AA214" s="64" t="e">
        <f t="shared" ref="AA214:BE214" si="112">COUNTIFS($F$16:$F$21,$O$183,$L$16:$L$21,"FT",AA$16:AA$40,"U")+COUNTIFS($F$16:$F$21,$O$183,$L$16:$L$21,"FT",AA$16:AA$40,"UC")+COUNTIFS($F$16:$F$21,$O$183,$L$16:$L$21,"FT",AA$16:AA$40,"NCNS")+COUNTIFS($F$16:$F$21,$O$183,$L$16:$L$21,"FT",AA$16:AA$40,"TR-U")+COUNTIFS($F$16:$F$21,$O$183,$L$16:$L$21,"FT",AA$16:AA$40,"TR-UC")+COUNTIFS($F$16:$F$21,$O$183,$L$16:$L$21,"FT",AA$16:AA$40,"TR-NCNS")</f>
        <v>#VALUE!</v>
      </c>
      <c r="AB214" s="64" t="e">
        <f t="shared" si="112"/>
        <v>#VALUE!</v>
      </c>
      <c r="AC214" s="64" t="e">
        <f t="shared" si="112"/>
        <v>#VALUE!</v>
      </c>
      <c r="AD214" s="64" t="e">
        <f t="shared" si="112"/>
        <v>#VALUE!</v>
      </c>
      <c r="AE214" s="64" t="e">
        <f t="shared" si="112"/>
        <v>#VALUE!</v>
      </c>
      <c r="AF214" s="64" t="e">
        <f t="shared" si="112"/>
        <v>#VALUE!</v>
      </c>
      <c r="AG214" s="64" t="e">
        <f t="shared" si="112"/>
        <v>#VALUE!</v>
      </c>
      <c r="AH214" s="64" t="e">
        <f t="shared" si="112"/>
        <v>#VALUE!</v>
      </c>
      <c r="AI214" s="64" t="e">
        <f t="shared" si="112"/>
        <v>#VALUE!</v>
      </c>
      <c r="AJ214" s="64" t="e">
        <f t="shared" si="112"/>
        <v>#VALUE!</v>
      </c>
      <c r="AK214" s="64" t="e">
        <f t="shared" si="112"/>
        <v>#VALUE!</v>
      </c>
      <c r="AL214" s="64" t="e">
        <f t="shared" si="112"/>
        <v>#VALUE!</v>
      </c>
      <c r="AM214" s="64" t="e">
        <f t="shared" si="112"/>
        <v>#VALUE!</v>
      </c>
      <c r="AN214" s="64" t="e">
        <f t="shared" si="112"/>
        <v>#VALUE!</v>
      </c>
      <c r="AO214" s="64" t="e">
        <f t="shared" si="112"/>
        <v>#VALUE!</v>
      </c>
      <c r="AP214" s="64" t="e">
        <f t="shared" si="112"/>
        <v>#VALUE!</v>
      </c>
      <c r="AQ214" s="64" t="e">
        <f t="shared" si="112"/>
        <v>#VALUE!</v>
      </c>
      <c r="AR214" s="64" t="e">
        <f t="shared" si="112"/>
        <v>#VALUE!</v>
      </c>
      <c r="AS214" s="64" t="e">
        <f t="shared" si="112"/>
        <v>#VALUE!</v>
      </c>
      <c r="AT214" s="64" t="e">
        <f t="shared" si="112"/>
        <v>#VALUE!</v>
      </c>
      <c r="AU214" s="64" t="e">
        <f t="shared" si="112"/>
        <v>#VALUE!</v>
      </c>
      <c r="AV214" s="64" t="e">
        <f t="shared" si="112"/>
        <v>#VALUE!</v>
      </c>
      <c r="AW214" s="64" t="e">
        <f t="shared" si="112"/>
        <v>#VALUE!</v>
      </c>
      <c r="AX214" s="64" t="e">
        <f t="shared" si="112"/>
        <v>#VALUE!</v>
      </c>
      <c r="AY214" s="64" t="e">
        <f t="shared" si="112"/>
        <v>#VALUE!</v>
      </c>
      <c r="AZ214" s="64" t="e">
        <f t="shared" si="112"/>
        <v>#VALUE!</v>
      </c>
      <c r="BA214" s="64" t="e">
        <f t="shared" si="112"/>
        <v>#VALUE!</v>
      </c>
      <c r="BB214" s="64" t="e">
        <f t="shared" si="112"/>
        <v>#VALUE!</v>
      </c>
      <c r="BC214" s="64" t="e">
        <f t="shared" si="112"/>
        <v>#VALUE!</v>
      </c>
      <c r="BD214" s="64" t="e">
        <f t="shared" si="112"/>
        <v>#VALUE!</v>
      </c>
      <c r="BE214" s="64" t="e">
        <f t="shared" si="112"/>
        <v>#VALUE!</v>
      </c>
      <c r="BF214" s="45" t="e">
        <f t="shared" si="98"/>
        <v>#VALUE!</v>
      </c>
      <c r="BG214" s="55"/>
    </row>
    <row r="215" spans="6:59" ht="14.4" hidden="1" customHeight="1" x14ac:dyDescent="0.3">
      <c r="F215" s="92"/>
      <c r="O215" s="287"/>
      <c r="P215" s="288"/>
      <c r="Q215" s="289"/>
      <c r="R215" s="279" t="s">
        <v>150</v>
      </c>
      <c r="S215" s="280"/>
      <c r="T215" s="280"/>
      <c r="U215" s="280"/>
      <c r="V215" s="280"/>
      <c r="W215" s="280"/>
      <c r="X215" s="242"/>
      <c r="Y215" s="242"/>
      <c r="Z215" s="242"/>
      <c r="AA215" s="64" t="e">
        <f t="shared" ref="AA215:BE215" si="113">COUNTIFS($F$16:$F$21,$O$183,$L$16:$L$21,"HT",AA$16:AA$40,"U")+COUNTIFS($F$16:$F$21,$O$183,$L$16:$L$21,"HT",AA$16:AA$40,"UC")+COUNTIFS($F$16:$F$21,$O$183,$L$16:$L$21,"HT",AA$16:AA$40,"NCNS")+COUNTIFS($F$16:$F$21,$O$183,$L$16:$L$21,"HT",AA$16:AA$40,"TR-U")+COUNTIFS($F$16:$F$21,$O$183,$L$16:$L$21,"HT",AA$16:AA$40,"TR-UC")+COUNTIFS($F$16:$F$21,$O$183,$L$16:$L$21,"HT",AA$16:AA$40,"TR-NCNS")</f>
        <v>#VALUE!</v>
      </c>
      <c r="AB215" s="64" t="e">
        <f t="shared" si="113"/>
        <v>#VALUE!</v>
      </c>
      <c r="AC215" s="64" t="e">
        <f t="shared" si="113"/>
        <v>#VALUE!</v>
      </c>
      <c r="AD215" s="64" t="e">
        <f t="shared" si="113"/>
        <v>#VALUE!</v>
      </c>
      <c r="AE215" s="64" t="e">
        <f t="shared" si="113"/>
        <v>#VALUE!</v>
      </c>
      <c r="AF215" s="64" t="e">
        <f t="shared" si="113"/>
        <v>#VALUE!</v>
      </c>
      <c r="AG215" s="64" t="e">
        <f t="shared" si="113"/>
        <v>#VALUE!</v>
      </c>
      <c r="AH215" s="64" t="e">
        <f t="shared" si="113"/>
        <v>#VALUE!</v>
      </c>
      <c r="AI215" s="64" t="e">
        <f t="shared" si="113"/>
        <v>#VALUE!</v>
      </c>
      <c r="AJ215" s="64" t="e">
        <f t="shared" si="113"/>
        <v>#VALUE!</v>
      </c>
      <c r="AK215" s="64" t="e">
        <f t="shared" si="113"/>
        <v>#VALUE!</v>
      </c>
      <c r="AL215" s="64" t="e">
        <f t="shared" si="113"/>
        <v>#VALUE!</v>
      </c>
      <c r="AM215" s="64" t="e">
        <f t="shared" si="113"/>
        <v>#VALUE!</v>
      </c>
      <c r="AN215" s="64" t="e">
        <f t="shared" si="113"/>
        <v>#VALUE!</v>
      </c>
      <c r="AO215" s="64" t="e">
        <f t="shared" si="113"/>
        <v>#VALUE!</v>
      </c>
      <c r="AP215" s="64" t="e">
        <f t="shared" si="113"/>
        <v>#VALUE!</v>
      </c>
      <c r="AQ215" s="64" t="e">
        <f t="shared" si="113"/>
        <v>#VALUE!</v>
      </c>
      <c r="AR215" s="64" t="e">
        <f t="shared" si="113"/>
        <v>#VALUE!</v>
      </c>
      <c r="AS215" s="64" t="e">
        <f t="shared" si="113"/>
        <v>#VALUE!</v>
      </c>
      <c r="AT215" s="64" t="e">
        <f t="shared" si="113"/>
        <v>#VALUE!</v>
      </c>
      <c r="AU215" s="64" t="e">
        <f t="shared" si="113"/>
        <v>#VALUE!</v>
      </c>
      <c r="AV215" s="64" t="e">
        <f t="shared" si="113"/>
        <v>#VALUE!</v>
      </c>
      <c r="AW215" s="64" t="e">
        <f t="shared" si="113"/>
        <v>#VALUE!</v>
      </c>
      <c r="AX215" s="64" t="e">
        <f t="shared" si="113"/>
        <v>#VALUE!</v>
      </c>
      <c r="AY215" s="64" t="e">
        <f t="shared" si="113"/>
        <v>#VALUE!</v>
      </c>
      <c r="AZ215" s="64" t="e">
        <f t="shared" si="113"/>
        <v>#VALUE!</v>
      </c>
      <c r="BA215" s="64" t="e">
        <f t="shared" si="113"/>
        <v>#VALUE!</v>
      </c>
      <c r="BB215" s="64" t="e">
        <f t="shared" si="113"/>
        <v>#VALUE!</v>
      </c>
      <c r="BC215" s="64" t="e">
        <f t="shared" si="113"/>
        <v>#VALUE!</v>
      </c>
      <c r="BD215" s="64" t="e">
        <f t="shared" si="113"/>
        <v>#VALUE!</v>
      </c>
      <c r="BE215" s="64" t="e">
        <f t="shared" si="113"/>
        <v>#VALUE!</v>
      </c>
      <c r="BF215" s="45" t="e">
        <f t="shared" si="98"/>
        <v>#VALUE!</v>
      </c>
      <c r="BG215" s="55"/>
    </row>
    <row r="216" spans="6:59" ht="14.4" hidden="1" customHeight="1" x14ac:dyDescent="0.3">
      <c r="F216" s="92"/>
      <c r="O216" s="287"/>
      <c r="P216" s="288"/>
      <c r="Q216" s="289"/>
      <c r="R216" s="279" t="s">
        <v>153</v>
      </c>
      <c r="S216" s="280"/>
      <c r="T216" s="280"/>
      <c r="U216" s="280"/>
      <c r="V216" s="280"/>
      <c r="W216" s="280"/>
      <c r="X216" s="242"/>
      <c r="Y216" s="242"/>
      <c r="Z216" s="242"/>
      <c r="AA216" s="64" t="e">
        <f t="shared" ref="AA216:BE216" si="114">COUNTIFS($F$16:$F$21,$O$183,AA16:AA40,"S")+COUNTIFS($F$16:$F$21,$O$183,AA16:AA40,"TR-S")</f>
        <v>#VALUE!</v>
      </c>
      <c r="AB216" s="64" t="e">
        <f t="shared" si="114"/>
        <v>#VALUE!</v>
      </c>
      <c r="AC216" s="64" t="e">
        <f t="shared" si="114"/>
        <v>#VALUE!</v>
      </c>
      <c r="AD216" s="64" t="e">
        <f t="shared" si="114"/>
        <v>#VALUE!</v>
      </c>
      <c r="AE216" s="64" t="e">
        <f t="shared" si="114"/>
        <v>#VALUE!</v>
      </c>
      <c r="AF216" s="64" t="e">
        <f t="shared" si="114"/>
        <v>#VALUE!</v>
      </c>
      <c r="AG216" s="64" t="e">
        <f t="shared" si="114"/>
        <v>#VALUE!</v>
      </c>
      <c r="AH216" s="64" t="e">
        <f t="shared" si="114"/>
        <v>#VALUE!</v>
      </c>
      <c r="AI216" s="64" t="e">
        <f t="shared" si="114"/>
        <v>#VALUE!</v>
      </c>
      <c r="AJ216" s="64" t="e">
        <f t="shared" si="114"/>
        <v>#VALUE!</v>
      </c>
      <c r="AK216" s="64" t="e">
        <f t="shared" si="114"/>
        <v>#VALUE!</v>
      </c>
      <c r="AL216" s="64" t="e">
        <f t="shared" si="114"/>
        <v>#VALUE!</v>
      </c>
      <c r="AM216" s="64" t="e">
        <f t="shared" si="114"/>
        <v>#VALUE!</v>
      </c>
      <c r="AN216" s="64" t="e">
        <f t="shared" si="114"/>
        <v>#VALUE!</v>
      </c>
      <c r="AO216" s="64" t="e">
        <f t="shared" si="114"/>
        <v>#VALUE!</v>
      </c>
      <c r="AP216" s="64" t="e">
        <f t="shared" si="114"/>
        <v>#VALUE!</v>
      </c>
      <c r="AQ216" s="64" t="e">
        <f t="shared" si="114"/>
        <v>#VALUE!</v>
      </c>
      <c r="AR216" s="64" t="e">
        <f t="shared" si="114"/>
        <v>#VALUE!</v>
      </c>
      <c r="AS216" s="64" t="e">
        <f t="shared" si="114"/>
        <v>#VALUE!</v>
      </c>
      <c r="AT216" s="64" t="e">
        <f t="shared" si="114"/>
        <v>#VALUE!</v>
      </c>
      <c r="AU216" s="64" t="e">
        <f t="shared" si="114"/>
        <v>#VALUE!</v>
      </c>
      <c r="AV216" s="64" t="e">
        <f t="shared" si="114"/>
        <v>#VALUE!</v>
      </c>
      <c r="AW216" s="64" t="e">
        <f t="shared" si="114"/>
        <v>#VALUE!</v>
      </c>
      <c r="AX216" s="64" t="e">
        <f t="shared" si="114"/>
        <v>#VALUE!</v>
      </c>
      <c r="AY216" s="64" t="e">
        <f t="shared" si="114"/>
        <v>#VALUE!</v>
      </c>
      <c r="AZ216" s="64" t="e">
        <f t="shared" si="114"/>
        <v>#VALUE!</v>
      </c>
      <c r="BA216" s="64" t="e">
        <f t="shared" si="114"/>
        <v>#VALUE!</v>
      </c>
      <c r="BB216" s="64" t="e">
        <f t="shared" si="114"/>
        <v>#VALUE!</v>
      </c>
      <c r="BC216" s="64" t="e">
        <f t="shared" si="114"/>
        <v>#VALUE!</v>
      </c>
      <c r="BD216" s="64" t="e">
        <f t="shared" si="114"/>
        <v>#VALUE!</v>
      </c>
      <c r="BE216" s="64" t="e">
        <f t="shared" si="114"/>
        <v>#VALUE!</v>
      </c>
      <c r="BF216" s="45" t="e">
        <f t="shared" ref="BF216:BF222" si="115">MAX(AA216:BE216)</f>
        <v>#VALUE!</v>
      </c>
      <c r="BG216" s="55"/>
    </row>
    <row r="217" spans="6:59" ht="14.4" hidden="1" customHeight="1" x14ac:dyDescent="0.3">
      <c r="F217" s="92"/>
      <c r="O217" s="287"/>
      <c r="P217" s="288"/>
      <c r="Q217" s="289"/>
      <c r="R217" s="279" t="s">
        <v>157</v>
      </c>
      <c r="S217" s="280"/>
      <c r="T217" s="280"/>
      <c r="U217" s="280"/>
      <c r="V217" s="280"/>
      <c r="W217" s="280"/>
      <c r="X217" s="242"/>
      <c r="Y217" s="242"/>
      <c r="Z217" s="242"/>
      <c r="AA217" s="74" t="e">
        <f t="shared" ref="AA217:BE217" si="116">AA218+(AA219/2)</f>
        <v>#VALUE!</v>
      </c>
      <c r="AB217" s="74" t="e">
        <f t="shared" si="116"/>
        <v>#VALUE!</v>
      </c>
      <c r="AC217" s="74" t="e">
        <f t="shared" si="116"/>
        <v>#VALUE!</v>
      </c>
      <c r="AD217" s="74" t="e">
        <f t="shared" si="116"/>
        <v>#VALUE!</v>
      </c>
      <c r="AE217" s="74" t="e">
        <f t="shared" si="116"/>
        <v>#VALUE!</v>
      </c>
      <c r="AF217" s="74" t="e">
        <f t="shared" si="116"/>
        <v>#VALUE!</v>
      </c>
      <c r="AG217" s="74" t="e">
        <f t="shared" si="116"/>
        <v>#VALUE!</v>
      </c>
      <c r="AH217" s="74" t="e">
        <f t="shared" si="116"/>
        <v>#VALUE!</v>
      </c>
      <c r="AI217" s="74" t="e">
        <f t="shared" si="116"/>
        <v>#VALUE!</v>
      </c>
      <c r="AJ217" s="74" t="e">
        <f t="shared" si="116"/>
        <v>#VALUE!</v>
      </c>
      <c r="AK217" s="74" t="e">
        <f t="shared" si="116"/>
        <v>#VALUE!</v>
      </c>
      <c r="AL217" s="74" t="e">
        <f t="shared" si="116"/>
        <v>#VALUE!</v>
      </c>
      <c r="AM217" s="74" t="e">
        <f t="shared" si="116"/>
        <v>#VALUE!</v>
      </c>
      <c r="AN217" s="74" t="e">
        <f t="shared" si="116"/>
        <v>#VALUE!</v>
      </c>
      <c r="AO217" s="74" t="e">
        <f t="shared" si="116"/>
        <v>#VALUE!</v>
      </c>
      <c r="AP217" s="74" t="e">
        <f t="shared" si="116"/>
        <v>#VALUE!</v>
      </c>
      <c r="AQ217" s="74" t="e">
        <f t="shared" si="116"/>
        <v>#VALUE!</v>
      </c>
      <c r="AR217" s="74" t="e">
        <f t="shared" si="116"/>
        <v>#VALUE!</v>
      </c>
      <c r="AS217" s="74" t="e">
        <f t="shared" si="116"/>
        <v>#VALUE!</v>
      </c>
      <c r="AT217" s="74" t="e">
        <f t="shared" si="116"/>
        <v>#VALUE!</v>
      </c>
      <c r="AU217" s="74" t="e">
        <f t="shared" si="116"/>
        <v>#VALUE!</v>
      </c>
      <c r="AV217" s="74" t="e">
        <f t="shared" si="116"/>
        <v>#VALUE!</v>
      </c>
      <c r="AW217" s="74" t="e">
        <f t="shared" si="116"/>
        <v>#VALUE!</v>
      </c>
      <c r="AX217" s="74" t="e">
        <f t="shared" si="116"/>
        <v>#VALUE!</v>
      </c>
      <c r="AY217" s="74" t="e">
        <f t="shared" si="116"/>
        <v>#VALUE!</v>
      </c>
      <c r="AZ217" s="74" t="e">
        <f t="shared" si="116"/>
        <v>#VALUE!</v>
      </c>
      <c r="BA217" s="74" t="e">
        <f t="shared" si="116"/>
        <v>#VALUE!</v>
      </c>
      <c r="BB217" s="74" t="e">
        <f t="shared" si="116"/>
        <v>#VALUE!</v>
      </c>
      <c r="BC217" s="74" t="e">
        <f t="shared" si="116"/>
        <v>#VALUE!</v>
      </c>
      <c r="BD217" s="74" t="e">
        <f t="shared" si="116"/>
        <v>#VALUE!</v>
      </c>
      <c r="BE217" s="74" t="e">
        <f t="shared" si="116"/>
        <v>#VALUE!</v>
      </c>
      <c r="BF217" s="75" t="e">
        <f t="shared" si="115"/>
        <v>#VALUE!</v>
      </c>
      <c r="BG217" s="55"/>
    </row>
    <row r="218" spans="6:59" ht="14.4" hidden="1" customHeight="1" x14ac:dyDescent="0.3">
      <c r="F218" s="92"/>
      <c r="O218" s="287"/>
      <c r="P218" s="288"/>
      <c r="Q218" s="289"/>
      <c r="R218" s="279" t="s">
        <v>160</v>
      </c>
      <c r="S218" s="280"/>
      <c r="T218" s="280"/>
      <c r="U218" s="280"/>
      <c r="V218" s="280"/>
      <c r="W218" s="280"/>
      <c r="X218" s="242"/>
      <c r="Y218" s="242"/>
      <c r="Z218" s="242"/>
      <c r="AA218" s="64" t="e">
        <f t="shared" ref="AA218:BE218" si="117">COUNTIFS($F$16:$F$21,$O$183,$L$16:$L$21,"FT",AA$16:AA$40,"S")+COUNTIFS($F$16:$F$21,$O$183,$L$16:$L$21,"FT",AA$16:AA$40,"TR-S")</f>
        <v>#VALUE!</v>
      </c>
      <c r="AB218" s="64" t="e">
        <f t="shared" si="117"/>
        <v>#VALUE!</v>
      </c>
      <c r="AC218" s="64" t="e">
        <f t="shared" si="117"/>
        <v>#VALUE!</v>
      </c>
      <c r="AD218" s="64" t="e">
        <f t="shared" si="117"/>
        <v>#VALUE!</v>
      </c>
      <c r="AE218" s="64" t="e">
        <f t="shared" si="117"/>
        <v>#VALUE!</v>
      </c>
      <c r="AF218" s="64" t="e">
        <f t="shared" si="117"/>
        <v>#VALUE!</v>
      </c>
      <c r="AG218" s="64" t="e">
        <f t="shared" si="117"/>
        <v>#VALUE!</v>
      </c>
      <c r="AH218" s="64" t="e">
        <f t="shared" si="117"/>
        <v>#VALUE!</v>
      </c>
      <c r="AI218" s="64" t="e">
        <f t="shared" si="117"/>
        <v>#VALUE!</v>
      </c>
      <c r="AJ218" s="64" t="e">
        <f t="shared" si="117"/>
        <v>#VALUE!</v>
      </c>
      <c r="AK218" s="64" t="e">
        <f t="shared" si="117"/>
        <v>#VALUE!</v>
      </c>
      <c r="AL218" s="64" t="e">
        <f t="shared" si="117"/>
        <v>#VALUE!</v>
      </c>
      <c r="AM218" s="64" t="e">
        <f t="shared" si="117"/>
        <v>#VALUE!</v>
      </c>
      <c r="AN218" s="64" t="e">
        <f t="shared" si="117"/>
        <v>#VALUE!</v>
      </c>
      <c r="AO218" s="64" t="e">
        <f t="shared" si="117"/>
        <v>#VALUE!</v>
      </c>
      <c r="AP218" s="64" t="e">
        <f t="shared" si="117"/>
        <v>#VALUE!</v>
      </c>
      <c r="AQ218" s="64" t="e">
        <f t="shared" si="117"/>
        <v>#VALUE!</v>
      </c>
      <c r="AR218" s="64" t="e">
        <f t="shared" si="117"/>
        <v>#VALUE!</v>
      </c>
      <c r="AS218" s="64" t="e">
        <f t="shared" si="117"/>
        <v>#VALUE!</v>
      </c>
      <c r="AT218" s="64" t="e">
        <f t="shared" si="117"/>
        <v>#VALUE!</v>
      </c>
      <c r="AU218" s="64" t="e">
        <f t="shared" si="117"/>
        <v>#VALUE!</v>
      </c>
      <c r="AV218" s="64" t="e">
        <f t="shared" si="117"/>
        <v>#VALUE!</v>
      </c>
      <c r="AW218" s="64" t="e">
        <f t="shared" si="117"/>
        <v>#VALUE!</v>
      </c>
      <c r="AX218" s="64" t="e">
        <f t="shared" si="117"/>
        <v>#VALUE!</v>
      </c>
      <c r="AY218" s="64" t="e">
        <f t="shared" si="117"/>
        <v>#VALUE!</v>
      </c>
      <c r="AZ218" s="64" t="e">
        <f t="shared" si="117"/>
        <v>#VALUE!</v>
      </c>
      <c r="BA218" s="64" t="e">
        <f t="shared" si="117"/>
        <v>#VALUE!</v>
      </c>
      <c r="BB218" s="64" t="e">
        <f t="shared" si="117"/>
        <v>#VALUE!</v>
      </c>
      <c r="BC218" s="64" t="e">
        <f t="shared" si="117"/>
        <v>#VALUE!</v>
      </c>
      <c r="BD218" s="64" t="e">
        <f t="shared" si="117"/>
        <v>#VALUE!</v>
      </c>
      <c r="BE218" s="64" t="e">
        <f t="shared" si="117"/>
        <v>#VALUE!</v>
      </c>
      <c r="BF218" s="45" t="e">
        <f t="shared" si="115"/>
        <v>#VALUE!</v>
      </c>
      <c r="BG218" s="55"/>
    </row>
    <row r="219" spans="6:59" ht="14.4" hidden="1" customHeight="1" x14ac:dyDescent="0.3">
      <c r="O219" s="287"/>
      <c r="P219" s="288"/>
      <c r="Q219" s="289"/>
      <c r="R219" s="279" t="s">
        <v>163</v>
      </c>
      <c r="S219" s="280"/>
      <c r="T219" s="280"/>
      <c r="U219" s="280"/>
      <c r="V219" s="280"/>
      <c r="W219" s="280"/>
      <c r="X219" s="242"/>
      <c r="Y219" s="242"/>
      <c r="Z219" s="242"/>
      <c r="AA219" s="64" t="e">
        <f t="shared" ref="AA219:BE219" si="118">COUNTIFS($F$16:$F$21,$O$183,$L$16:$L$21,"HT",AA$16:AA$40,"S")+COUNTIFS($F$16:$F$21,$O$183,$L$16:$L$21,"HT",AA$16:AA$40,"TR-S")</f>
        <v>#VALUE!</v>
      </c>
      <c r="AB219" s="64" t="e">
        <f t="shared" si="118"/>
        <v>#VALUE!</v>
      </c>
      <c r="AC219" s="64" t="e">
        <f t="shared" si="118"/>
        <v>#VALUE!</v>
      </c>
      <c r="AD219" s="64" t="e">
        <f t="shared" si="118"/>
        <v>#VALUE!</v>
      </c>
      <c r="AE219" s="64" t="e">
        <f t="shared" si="118"/>
        <v>#VALUE!</v>
      </c>
      <c r="AF219" s="64" t="e">
        <f t="shared" si="118"/>
        <v>#VALUE!</v>
      </c>
      <c r="AG219" s="64" t="e">
        <f t="shared" si="118"/>
        <v>#VALUE!</v>
      </c>
      <c r="AH219" s="64" t="e">
        <f t="shared" si="118"/>
        <v>#VALUE!</v>
      </c>
      <c r="AI219" s="64" t="e">
        <f t="shared" si="118"/>
        <v>#VALUE!</v>
      </c>
      <c r="AJ219" s="64" t="e">
        <f t="shared" si="118"/>
        <v>#VALUE!</v>
      </c>
      <c r="AK219" s="64" t="e">
        <f t="shared" si="118"/>
        <v>#VALUE!</v>
      </c>
      <c r="AL219" s="64" t="e">
        <f t="shared" si="118"/>
        <v>#VALUE!</v>
      </c>
      <c r="AM219" s="64" t="e">
        <f t="shared" si="118"/>
        <v>#VALUE!</v>
      </c>
      <c r="AN219" s="64" t="e">
        <f t="shared" si="118"/>
        <v>#VALUE!</v>
      </c>
      <c r="AO219" s="64" t="e">
        <f t="shared" si="118"/>
        <v>#VALUE!</v>
      </c>
      <c r="AP219" s="64" t="e">
        <f t="shared" si="118"/>
        <v>#VALUE!</v>
      </c>
      <c r="AQ219" s="64" t="e">
        <f t="shared" si="118"/>
        <v>#VALUE!</v>
      </c>
      <c r="AR219" s="64" t="e">
        <f t="shared" si="118"/>
        <v>#VALUE!</v>
      </c>
      <c r="AS219" s="64" t="e">
        <f t="shared" si="118"/>
        <v>#VALUE!</v>
      </c>
      <c r="AT219" s="64" t="e">
        <f t="shared" si="118"/>
        <v>#VALUE!</v>
      </c>
      <c r="AU219" s="64" t="e">
        <f t="shared" si="118"/>
        <v>#VALUE!</v>
      </c>
      <c r="AV219" s="64" t="e">
        <f t="shared" si="118"/>
        <v>#VALUE!</v>
      </c>
      <c r="AW219" s="64" t="e">
        <f t="shared" si="118"/>
        <v>#VALUE!</v>
      </c>
      <c r="AX219" s="64" t="e">
        <f t="shared" si="118"/>
        <v>#VALUE!</v>
      </c>
      <c r="AY219" s="64" t="e">
        <f t="shared" si="118"/>
        <v>#VALUE!</v>
      </c>
      <c r="AZ219" s="64" t="e">
        <f t="shared" si="118"/>
        <v>#VALUE!</v>
      </c>
      <c r="BA219" s="64" t="e">
        <f t="shared" si="118"/>
        <v>#VALUE!</v>
      </c>
      <c r="BB219" s="64" t="e">
        <f t="shared" si="118"/>
        <v>#VALUE!</v>
      </c>
      <c r="BC219" s="64" t="e">
        <f t="shared" si="118"/>
        <v>#VALUE!</v>
      </c>
      <c r="BD219" s="64" t="e">
        <f t="shared" si="118"/>
        <v>#VALUE!</v>
      </c>
      <c r="BE219" s="64" t="e">
        <f t="shared" si="118"/>
        <v>#VALUE!</v>
      </c>
      <c r="BF219" s="45" t="e">
        <f t="shared" si="115"/>
        <v>#VALUE!</v>
      </c>
      <c r="BG219" s="55"/>
    </row>
    <row r="220" spans="6:59" ht="14.4" hidden="1" customHeight="1" x14ac:dyDescent="0.3">
      <c r="O220" s="287"/>
      <c r="P220" s="288"/>
      <c r="Q220" s="289"/>
      <c r="R220" s="279" t="s">
        <v>166</v>
      </c>
      <c r="S220" s="280"/>
      <c r="T220" s="280"/>
      <c r="U220" s="280"/>
      <c r="V220" s="280"/>
      <c r="W220" s="280"/>
      <c r="X220" s="242"/>
      <c r="Y220" s="242"/>
      <c r="Z220" s="242"/>
      <c r="AA220" s="64" t="e">
        <f t="shared" ref="AA220:BE220" si="119">COUNTIFS($F$16:$F$21,$O$183,AA$16:AA$40,"TD")+COUNTIFS($F$16:$F$21,$O$183,AA$16:AA$40,"PR")</f>
        <v>#VALUE!</v>
      </c>
      <c r="AB220" s="64" t="e">
        <f t="shared" si="119"/>
        <v>#VALUE!</v>
      </c>
      <c r="AC220" s="64" t="e">
        <f t="shared" si="119"/>
        <v>#VALUE!</v>
      </c>
      <c r="AD220" s="64" t="e">
        <f t="shared" si="119"/>
        <v>#VALUE!</v>
      </c>
      <c r="AE220" s="64" t="e">
        <f t="shared" si="119"/>
        <v>#VALUE!</v>
      </c>
      <c r="AF220" s="64" t="e">
        <f t="shared" si="119"/>
        <v>#VALUE!</v>
      </c>
      <c r="AG220" s="64" t="e">
        <f t="shared" si="119"/>
        <v>#VALUE!</v>
      </c>
      <c r="AH220" s="64" t="e">
        <f t="shared" si="119"/>
        <v>#VALUE!</v>
      </c>
      <c r="AI220" s="64" t="e">
        <f t="shared" si="119"/>
        <v>#VALUE!</v>
      </c>
      <c r="AJ220" s="64" t="e">
        <f t="shared" si="119"/>
        <v>#VALUE!</v>
      </c>
      <c r="AK220" s="64" t="e">
        <f t="shared" si="119"/>
        <v>#VALUE!</v>
      </c>
      <c r="AL220" s="64" t="e">
        <f t="shared" si="119"/>
        <v>#VALUE!</v>
      </c>
      <c r="AM220" s="64" t="e">
        <f t="shared" si="119"/>
        <v>#VALUE!</v>
      </c>
      <c r="AN220" s="64" t="e">
        <f t="shared" si="119"/>
        <v>#VALUE!</v>
      </c>
      <c r="AO220" s="64" t="e">
        <f t="shared" si="119"/>
        <v>#VALUE!</v>
      </c>
      <c r="AP220" s="64" t="e">
        <f t="shared" si="119"/>
        <v>#VALUE!</v>
      </c>
      <c r="AQ220" s="64" t="e">
        <f t="shared" si="119"/>
        <v>#VALUE!</v>
      </c>
      <c r="AR220" s="64" t="e">
        <f t="shared" si="119"/>
        <v>#VALUE!</v>
      </c>
      <c r="AS220" s="64" t="e">
        <f t="shared" si="119"/>
        <v>#VALUE!</v>
      </c>
      <c r="AT220" s="64" t="e">
        <f t="shared" si="119"/>
        <v>#VALUE!</v>
      </c>
      <c r="AU220" s="64" t="e">
        <f t="shared" si="119"/>
        <v>#VALUE!</v>
      </c>
      <c r="AV220" s="64" t="e">
        <f t="shared" si="119"/>
        <v>#VALUE!</v>
      </c>
      <c r="AW220" s="64" t="e">
        <f t="shared" si="119"/>
        <v>#VALUE!</v>
      </c>
      <c r="AX220" s="64" t="e">
        <f t="shared" si="119"/>
        <v>#VALUE!</v>
      </c>
      <c r="AY220" s="64" t="e">
        <f t="shared" si="119"/>
        <v>#VALUE!</v>
      </c>
      <c r="AZ220" s="64" t="e">
        <f t="shared" si="119"/>
        <v>#VALUE!</v>
      </c>
      <c r="BA220" s="64" t="e">
        <f t="shared" si="119"/>
        <v>#VALUE!</v>
      </c>
      <c r="BB220" s="64" t="e">
        <f t="shared" si="119"/>
        <v>#VALUE!</v>
      </c>
      <c r="BC220" s="64" t="e">
        <f t="shared" si="119"/>
        <v>#VALUE!</v>
      </c>
      <c r="BD220" s="64" t="e">
        <f t="shared" si="119"/>
        <v>#VALUE!</v>
      </c>
      <c r="BE220" s="64" t="e">
        <f t="shared" si="119"/>
        <v>#VALUE!</v>
      </c>
      <c r="BF220" s="45" t="e">
        <f t="shared" si="115"/>
        <v>#VALUE!</v>
      </c>
      <c r="BG220" s="55"/>
    </row>
    <row r="221" spans="6:59" ht="14.4" hidden="1" customHeight="1" x14ac:dyDescent="0.3">
      <c r="O221" s="287"/>
      <c r="P221" s="288"/>
      <c r="Q221" s="289"/>
      <c r="R221" s="279" t="s">
        <v>169</v>
      </c>
      <c r="S221" s="280"/>
      <c r="T221" s="280"/>
      <c r="U221" s="280"/>
      <c r="V221" s="280"/>
      <c r="W221" s="280"/>
      <c r="X221" s="242"/>
      <c r="Y221" s="242"/>
      <c r="Z221" s="242"/>
      <c r="AA221" s="64" t="e">
        <f t="shared" ref="AA221:BE221" si="120">COUNTIFS($F$16:$F$21,$O$183,AA$16:AA$40,"RS")</f>
        <v>#VALUE!</v>
      </c>
      <c r="AB221" s="64" t="e">
        <f t="shared" si="120"/>
        <v>#VALUE!</v>
      </c>
      <c r="AC221" s="64" t="e">
        <f t="shared" si="120"/>
        <v>#VALUE!</v>
      </c>
      <c r="AD221" s="64" t="e">
        <f t="shared" si="120"/>
        <v>#VALUE!</v>
      </c>
      <c r="AE221" s="64" t="e">
        <f t="shared" si="120"/>
        <v>#VALUE!</v>
      </c>
      <c r="AF221" s="64" t="e">
        <f t="shared" si="120"/>
        <v>#VALUE!</v>
      </c>
      <c r="AG221" s="64" t="e">
        <f t="shared" si="120"/>
        <v>#VALUE!</v>
      </c>
      <c r="AH221" s="64" t="e">
        <f t="shared" si="120"/>
        <v>#VALUE!</v>
      </c>
      <c r="AI221" s="64" t="e">
        <f t="shared" si="120"/>
        <v>#VALUE!</v>
      </c>
      <c r="AJ221" s="64" t="e">
        <f t="shared" si="120"/>
        <v>#VALUE!</v>
      </c>
      <c r="AK221" s="64" t="e">
        <f t="shared" si="120"/>
        <v>#VALUE!</v>
      </c>
      <c r="AL221" s="64" t="e">
        <f t="shared" si="120"/>
        <v>#VALUE!</v>
      </c>
      <c r="AM221" s="64" t="e">
        <f t="shared" si="120"/>
        <v>#VALUE!</v>
      </c>
      <c r="AN221" s="64" t="e">
        <f t="shared" si="120"/>
        <v>#VALUE!</v>
      </c>
      <c r="AO221" s="64" t="e">
        <f t="shared" si="120"/>
        <v>#VALUE!</v>
      </c>
      <c r="AP221" s="64" t="e">
        <f t="shared" si="120"/>
        <v>#VALUE!</v>
      </c>
      <c r="AQ221" s="64" t="e">
        <f t="shared" si="120"/>
        <v>#VALUE!</v>
      </c>
      <c r="AR221" s="64" t="e">
        <f t="shared" si="120"/>
        <v>#VALUE!</v>
      </c>
      <c r="AS221" s="64" t="e">
        <f t="shared" si="120"/>
        <v>#VALUE!</v>
      </c>
      <c r="AT221" s="64" t="e">
        <f t="shared" si="120"/>
        <v>#VALUE!</v>
      </c>
      <c r="AU221" s="64" t="e">
        <f t="shared" si="120"/>
        <v>#VALUE!</v>
      </c>
      <c r="AV221" s="64" t="e">
        <f t="shared" si="120"/>
        <v>#VALUE!</v>
      </c>
      <c r="AW221" s="64" t="e">
        <f t="shared" si="120"/>
        <v>#VALUE!</v>
      </c>
      <c r="AX221" s="64" t="e">
        <f t="shared" si="120"/>
        <v>#VALUE!</v>
      </c>
      <c r="AY221" s="64" t="e">
        <f t="shared" si="120"/>
        <v>#VALUE!</v>
      </c>
      <c r="AZ221" s="64" t="e">
        <f t="shared" si="120"/>
        <v>#VALUE!</v>
      </c>
      <c r="BA221" s="64" t="e">
        <f t="shared" si="120"/>
        <v>#VALUE!</v>
      </c>
      <c r="BB221" s="64" t="e">
        <f t="shared" si="120"/>
        <v>#VALUE!</v>
      </c>
      <c r="BC221" s="64" t="e">
        <f t="shared" si="120"/>
        <v>#VALUE!</v>
      </c>
      <c r="BD221" s="64" t="e">
        <f t="shared" si="120"/>
        <v>#VALUE!</v>
      </c>
      <c r="BE221" s="64" t="e">
        <f t="shared" si="120"/>
        <v>#VALUE!</v>
      </c>
      <c r="BF221" s="45" t="e">
        <f t="shared" si="115"/>
        <v>#VALUE!</v>
      </c>
      <c r="BG221" s="55"/>
    </row>
    <row r="222" spans="6:59" ht="14.4" hidden="1" customHeight="1" x14ac:dyDescent="0.3">
      <c r="O222" s="287"/>
      <c r="P222" s="288"/>
      <c r="Q222" s="289"/>
      <c r="R222" s="279" t="s">
        <v>180</v>
      </c>
      <c r="S222" s="280"/>
      <c r="T222" s="280"/>
      <c r="U222" s="280"/>
      <c r="V222" s="280"/>
      <c r="W222" s="280"/>
      <c r="X222" s="242"/>
      <c r="Y222" s="242"/>
      <c r="Z222" s="242"/>
      <c r="AA222" s="64" t="e">
        <f t="shared" ref="AA222:BE222" si="121">COUNTIFS($F$16:$F$21,$O$183,AA$16:AA$40,"TM")</f>
        <v>#VALUE!</v>
      </c>
      <c r="AB222" s="64" t="e">
        <f t="shared" si="121"/>
        <v>#VALUE!</v>
      </c>
      <c r="AC222" s="64" t="e">
        <f t="shared" si="121"/>
        <v>#VALUE!</v>
      </c>
      <c r="AD222" s="64" t="e">
        <f t="shared" si="121"/>
        <v>#VALUE!</v>
      </c>
      <c r="AE222" s="64" t="e">
        <f t="shared" si="121"/>
        <v>#VALUE!</v>
      </c>
      <c r="AF222" s="64" t="e">
        <f t="shared" si="121"/>
        <v>#VALUE!</v>
      </c>
      <c r="AG222" s="64" t="e">
        <f t="shared" si="121"/>
        <v>#VALUE!</v>
      </c>
      <c r="AH222" s="64" t="e">
        <f t="shared" si="121"/>
        <v>#VALUE!</v>
      </c>
      <c r="AI222" s="64" t="e">
        <f t="shared" si="121"/>
        <v>#VALUE!</v>
      </c>
      <c r="AJ222" s="64" t="e">
        <f t="shared" si="121"/>
        <v>#VALUE!</v>
      </c>
      <c r="AK222" s="64" t="e">
        <f t="shared" si="121"/>
        <v>#VALUE!</v>
      </c>
      <c r="AL222" s="64" t="e">
        <f t="shared" si="121"/>
        <v>#VALUE!</v>
      </c>
      <c r="AM222" s="64" t="e">
        <f t="shared" si="121"/>
        <v>#VALUE!</v>
      </c>
      <c r="AN222" s="64" t="e">
        <f t="shared" si="121"/>
        <v>#VALUE!</v>
      </c>
      <c r="AO222" s="64" t="e">
        <f t="shared" si="121"/>
        <v>#VALUE!</v>
      </c>
      <c r="AP222" s="64" t="e">
        <f t="shared" si="121"/>
        <v>#VALUE!</v>
      </c>
      <c r="AQ222" s="64" t="e">
        <f t="shared" si="121"/>
        <v>#VALUE!</v>
      </c>
      <c r="AR222" s="64" t="e">
        <f t="shared" si="121"/>
        <v>#VALUE!</v>
      </c>
      <c r="AS222" s="64" t="e">
        <f t="shared" si="121"/>
        <v>#VALUE!</v>
      </c>
      <c r="AT222" s="64" t="e">
        <f t="shared" si="121"/>
        <v>#VALUE!</v>
      </c>
      <c r="AU222" s="64" t="e">
        <f t="shared" si="121"/>
        <v>#VALUE!</v>
      </c>
      <c r="AV222" s="64" t="e">
        <f t="shared" si="121"/>
        <v>#VALUE!</v>
      </c>
      <c r="AW222" s="64" t="e">
        <f t="shared" si="121"/>
        <v>#VALUE!</v>
      </c>
      <c r="AX222" s="64" t="e">
        <f t="shared" si="121"/>
        <v>#VALUE!</v>
      </c>
      <c r="AY222" s="64" t="e">
        <f t="shared" si="121"/>
        <v>#VALUE!</v>
      </c>
      <c r="AZ222" s="64" t="e">
        <f t="shared" si="121"/>
        <v>#VALUE!</v>
      </c>
      <c r="BA222" s="64" t="e">
        <f t="shared" si="121"/>
        <v>#VALUE!</v>
      </c>
      <c r="BB222" s="64" t="e">
        <f t="shared" si="121"/>
        <v>#VALUE!</v>
      </c>
      <c r="BC222" s="64" t="e">
        <f t="shared" si="121"/>
        <v>#VALUE!</v>
      </c>
      <c r="BD222" s="64" t="e">
        <f t="shared" si="121"/>
        <v>#VALUE!</v>
      </c>
      <c r="BE222" s="64" t="e">
        <f t="shared" si="121"/>
        <v>#VALUE!</v>
      </c>
      <c r="BF222" s="45" t="e">
        <f t="shared" si="115"/>
        <v>#VALUE!</v>
      </c>
      <c r="BG222" s="55"/>
    </row>
    <row r="223" spans="6:59" ht="14.4" hidden="1" customHeight="1" x14ac:dyDescent="0.3">
      <c r="O223" s="287"/>
      <c r="P223" s="288"/>
      <c r="Q223" s="289"/>
      <c r="R223" s="279" t="s">
        <v>161</v>
      </c>
      <c r="S223" s="280"/>
      <c r="T223" s="280"/>
      <c r="U223" s="280"/>
      <c r="V223" s="280"/>
      <c r="W223" s="280"/>
      <c r="X223" s="242"/>
      <c r="Y223" s="242"/>
      <c r="Z223" s="242"/>
      <c r="AA223" s="85">
        <f t="shared" ref="AA223:BF223" si="122">IFERROR(IF(AA184&lt;5,0,((AA221+AA222)/(AA184+AA221+AA222))),0)</f>
        <v>0</v>
      </c>
      <c r="AB223" s="85">
        <f t="shared" si="122"/>
        <v>0</v>
      </c>
      <c r="AC223" s="85">
        <f t="shared" si="122"/>
        <v>0</v>
      </c>
      <c r="AD223" s="85">
        <f t="shared" si="122"/>
        <v>0</v>
      </c>
      <c r="AE223" s="85">
        <f t="shared" si="122"/>
        <v>0</v>
      </c>
      <c r="AF223" s="85">
        <f t="shared" si="122"/>
        <v>0</v>
      </c>
      <c r="AG223" s="85">
        <f t="shared" si="122"/>
        <v>0</v>
      </c>
      <c r="AH223" s="85">
        <f t="shared" si="122"/>
        <v>0</v>
      </c>
      <c r="AI223" s="85">
        <f t="shared" si="122"/>
        <v>0</v>
      </c>
      <c r="AJ223" s="85">
        <f t="shared" si="122"/>
        <v>0</v>
      </c>
      <c r="AK223" s="85">
        <f t="shared" si="122"/>
        <v>0</v>
      </c>
      <c r="AL223" s="85">
        <f t="shared" si="122"/>
        <v>0</v>
      </c>
      <c r="AM223" s="85">
        <f t="shared" si="122"/>
        <v>0</v>
      </c>
      <c r="AN223" s="85">
        <f t="shared" si="122"/>
        <v>0</v>
      </c>
      <c r="AO223" s="85">
        <f t="shared" si="122"/>
        <v>0</v>
      </c>
      <c r="AP223" s="85">
        <f t="shared" si="122"/>
        <v>0</v>
      </c>
      <c r="AQ223" s="85">
        <f t="shared" si="122"/>
        <v>0</v>
      </c>
      <c r="AR223" s="85">
        <f t="shared" si="122"/>
        <v>0</v>
      </c>
      <c r="AS223" s="85">
        <f t="shared" si="122"/>
        <v>0</v>
      </c>
      <c r="AT223" s="85">
        <f t="shared" si="122"/>
        <v>0</v>
      </c>
      <c r="AU223" s="85">
        <f t="shared" si="122"/>
        <v>0</v>
      </c>
      <c r="AV223" s="85">
        <f t="shared" si="122"/>
        <v>0</v>
      </c>
      <c r="AW223" s="85">
        <f t="shared" si="122"/>
        <v>0</v>
      </c>
      <c r="AX223" s="85">
        <f t="shared" si="122"/>
        <v>0</v>
      </c>
      <c r="AY223" s="85">
        <f t="shared" si="122"/>
        <v>0</v>
      </c>
      <c r="AZ223" s="85">
        <f t="shared" si="122"/>
        <v>0</v>
      </c>
      <c r="BA223" s="85">
        <f t="shared" si="122"/>
        <v>0</v>
      </c>
      <c r="BB223" s="85">
        <f t="shared" si="122"/>
        <v>0</v>
      </c>
      <c r="BC223" s="85">
        <f t="shared" si="122"/>
        <v>0</v>
      </c>
      <c r="BD223" s="85">
        <f t="shared" si="122"/>
        <v>0</v>
      </c>
      <c r="BE223" s="85">
        <f t="shared" si="122"/>
        <v>0</v>
      </c>
      <c r="BF223" s="86">
        <f t="shared" si="122"/>
        <v>0</v>
      </c>
      <c r="BG223" s="55"/>
    </row>
    <row r="224" spans="6:59" ht="14.4" hidden="1" customHeight="1" x14ac:dyDescent="0.3">
      <c r="O224" s="287"/>
      <c r="P224" s="288"/>
      <c r="Q224" s="289"/>
      <c r="R224" s="279" t="s">
        <v>164</v>
      </c>
      <c r="S224" s="280"/>
      <c r="T224" s="280"/>
      <c r="U224" s="280"/>
      <c r="V224" s="280"/>
      <c r="W224" s="280"/>
      <c r="X224" s="242"/>
      <c r="Y224" s="242"/>
      <c r="Z224" s="242"/>
      <c r="AA224" s="85">
        <f t="shared" ref="AA224:BF224" si="123">IFERROR(IF(AA184&lt;5,0,(AA221/(AA184+AA221+AA222))),0)</f>
        <v>0</v>
      </c>
      <c r="AB224" s="85">
        <f t="shared" si="123"/>
        <v>0</v>
      </c>
      <c r="AC224" s="85">
        <f t="shared" si="123"/>
        <v>0</v>
      </c>
      <c r="AD224" s="85">
        <f t="shared" si="123"/>
        <v>0</v>
      </c>
      <c r="AE224" s="85">
        <f t="shared" si="123"/>
        <v>0</v>
      </c>
      <c r="AF224" s="85">
        <f t="shared" si="123"/>
        <v>0</v>
      </c>
      <c r="AG224" s="85">
        <f t="shared" si="123"/>
        <v>0</v>
      </c>
      <c r="AH224" s="85">
        <f t="shared" si="123"/>
        <v>0</v>
      </c>
      <c r="AI224" s="85">
        <f t="shared" si="123"/>
        <v>0</v>
      </c>
      <c r="AJ224" s="85">
        <f t="shared" si="123"/>
        <v>0</v>
      </c>
      <c r="AK224" s="85">
        <f t="shared" si="123"/>
        <v>0</v>
      </c>
      <c r="AL224" s="85">
        <f t="shared" si="123"/>
        <v>0</v>
      </c>
      <c r="AM224" s="85">
        <f t="shared" si="123"/>
        <v>0</v>
      </c>
      <c r="AN224" s="85">
        <f t="shared" si="123"/>
        <v>0</v>
      </c>
      <c r="AO224" s="85">
        <f t="shared" si="123"/>
        <v>0</v>
      </c>
      <c r="AP224" s="85">
        <f t="shared" si="123"/>
        <v>0</v>
      </c>
      <c r="AQ224" s="85">
        <f t="shared" si="123"/>
        <v>0</v>
      </c>
      <c r="AR224" s="85">
        <f t="shared" si="123"/>
        <v>0</v>
      </c>
      <c r="AS224" s="85">
        <f t="shared" si="123"/>
        <v>0</v>
      </c>
      <c r="AT224" s="85">
        <f t="shared" si="123"/>
        <v>0</v>
      </c>
      <c r="AU224" s="85">
        <f t="shared" si="123"/>
        <v>0</v>
      </c>
      <c r="AV224" s="85">
        <f t="shared" si="123"/>
        <v>0</v>
      </c>
      <c r="AW224" s="85">
        <f t="shared" si="123"/>
        <v>0</v>
      </c>
      <c r="AX224" s="85">
        <f t="shared" si="123"/>
        <v>0</v>
      </c>
      <c r="AY224" s="85">
        <f t="shared" si="123"/>
        <v>0</v>
      </c>
      <c r="AZ224" s="85">
        <f t="shared" si="123"/>
        <v>0</v>
      </c>
      <c r="BA224" s="85">
        <f t="shared" si="123"/>
        <v>0</v>
      </c>
      <c r="BB224" s="85">
        <f t="shared" si="123"/>
        <v>0</v>
      </c>
      <c r="BC224" s="85">
        <f t="shared" si="123"/>
        <v>0</v>
      </c>
      <c r="BD224" s="85">
        <f t="shared" si="123"/>
        <v>0</v>
      </c>
      <c r="BE224" s="85">
        <f t="shared" si="123"/>
        <v>0</v>
      </c>
      <c r="BF224" s="86">
        <f t="shared" si="123"/>
        <v>0</v>
      </c>
      <c r="BG224" s="55"/>
    </row>
    <row r="225" spans="15:59" ht="14.4" hidden="1" customHeight="1" x14ac:dyDescent="0.3">
      <c r="O225" s="287"/>
      <c r="P225" s="288"/>
      <c r="Q225" s="289"/>
      <c r="R225" s="279" t="s">
        <v>171</v>
      </c>
      <c r="S225" s="280"/>
      <c r="T225" s="280"/>
      <c r="U225" s="280"/>
      <c r="V225" s="280"/>
      <c r="W225" s="280"/>
      <c r="X225" s="242"/>
      <c r="Y225" s="242"/>
      <c r="Z225" s="242"/>
      <c r="AA225" s="85">
        <f t="shared" ref="AA225:BF225" si="124">IFERROR(IF(AA184&lt;5,0,(AA222/(AA184+AA221+AA222))),0)</f>
        <v>0</v>
      </c>
      <c r="AB225" s="85">
        <f t="shared" si="124"/>
        <v>0</v>
      </c>
      <c r="AC225" s="85">
        <f t="shared" si="124"/>
        <v>0</v>
      </c>
      <c r="AD225" s="85">
        <f t="shared" si="124"/>
        <v>0</v>
      </c>
      <c r="AE225" s="85">
        <f t="shared" si="124"/>
        <v>0</v>
      </c>
      <c r="AF225" s="85">
        <f t="shared" si="124"/>
        <v>0</v>
      </c>
      <c r="AG225" s="85">
        <f t="shared" si="124"/>
        <v>0</v>
      </c>
      <c r="AH225" s="85">
        <f t="shared" si="124"/>
        <v>0</v>
      </c>
      <c r="AI225" s="85">
        <f t="shared" si="124"/>
        <v>0</v>
      </c>
      <c r="AJ225" s="85">
        <f t="shared" si="124"/>
        <v>0</v>
      </c>
      <c r="AK225" s="85">
        <f t="shared" si="124"/>
        <v>0</v>
      </c>
      <c r="AL225" s="85">
        <f t="shared" si="124"/>
        <v>0</v>
      </c>
      <c r="AM225" s="85">
        <f t="shared" si="124"/>
        <v>0</v>
      </c>
      <c r="AN225" s="85">
        <f t="shared" si="124"/>
        <v>0</v>
      </c>
      <c r="AO225" s="85">
        <f t="shared" si="124"/>
        <v>0</v>
      </c>
      <c r="AP225" s="85">
        <f t="shared" si="124"/>
        <v>0</v>
      </c>
      <c r="AQ225" s="85">
        <f t="shared" si="124"/>
        <v>0</v>
      </c>
      <c r="AR225" s="85">
        <f t="shared" si="124"/>
        <v>0</v>
      </c>
      <c r="AS225" s="85">
        <f t="shared" si="124"/>
        <v>0</v>
      </c>
      <c r="AT225" s="85">
        <f t="shared" si="124"/>
        <v>0</v>
      </c>
      <c r="AU225" s="85">
        <f t="shared" si="124"/>
        <v>0</v>
      </c>
      <c r="AV225" s="85">
        <f t="shared" si="124"/>
        <v>0</v>
      </c>
      <c r="AW225" s="85">
        <f t="shared" si="124"/>
        <v>0</v>
      </c>
      <c r="AX225" s="85">
        <f t="shared" si="124"/>
        <v>0</v>
      </c>
      <c r="AY225" s="85">
        <f t="shared" si="124"/>
        <v>0</v>
      </c>
      <c r="AZ225" s="85">
        <f t="shared" si="124"/>
        <v>0</v>
      </c>
      <c r="BA225" s="85">
        <f t="shared" si="124"/>
        <v>0</v>
      </c>
      <c r="BB225" s="85">
        <f t="shared" si="124"/>
        <v>0</v>
      </c>
      <c r="BC225" s="85">
        <f t="shared" si="124"/>
        <v>0</v>
      </c>
      <c r="BD225" s="85">
        <f t="shared" si="124"/>
        <v>0</v>
      </c>
      <c r="BE225" s="85">
        <f t="shared" si="124"/>
        <v>0</v>
      </c>
      <c r="BF225" s="86">
        <f t="shared" si="124"/>
        <v>0</v>
      </c>
      <c r="BG225" s="55"/>
    </row>
    <row r="226" spans="15:59" ht="14.4" hidden="1" customHeight="1" x14ac:dyDescent="0.3">
      <c r="O226" s="287"/>
      <c r="P226" s="288"/>
      <c r="Q226" s="289"/>
      <c r="R226" s="279" t="s">
        <v>172</v>
      </c>
      <c r="S226" s="280"/>
      <c r="T226" s="280"/>
      <c r="U226" s="280"/>
      <c r="V226" s="280"/>
      <c r="W226" s="280"/>
      <c r="X226" s="242"/>
      <c r="Y226" s="242"/>
      <c r="Z226" s="242"/>
      <c r="AA226" s="87" t="str">
        <f t="shared" ref="AA226:BF226" si="125">IFERROR(((AA209+AA213)/AA188),"")</f>
        <v/>
      </c>
      <c r="AB226" s="87" t="str">
        <f t="shared" si="125"/>
        <v/>
      </c>
      <c r="AC226" s="87" t="str">
        <f t="shared" si="125"/>
        <v/>
      </c>
      <c r="AD226" s="87" t="str">
        <f t="shared" si="125"/>
        <v/>
      </c>
      <c r="AE226" s="87" t="str">
        <f t="shared" si="125"/>
        <v/>
      </c>
      <c r="AF226" s="87" t="str">
        <f t="shared" si="125"/>
        <v/>
      </c>
      <c r="AG226" s="87" t="str">
        <f t="shared" si="125"/>
        <v/>
      </c>
      <c r="AH226" s="87" t="str">
        <f t="shared" si="125"/>
        <v/>
      </c>
      <c r="AI226" s="87" t="str">
        <f t="shared" si="125"/>
        <v/>
      </c>
      <c r="AJ226" s="87" t="str">
        <f t="shared" si="125"/>
        <v/>
      </c>
      <c r="AK226" s="87" t="str">
        <f t="shared" si="125"/>
        <v/>
      </c>
      <c r="AL226" s="87" t="str">
        <f t="shared" si="125"/>
        <v/>
      </c>
      <c r="AM226" s="87" t="str">
        <f t="shared" si="125"/>
        <v/>
      </c>
      <c r="AN226" s="87" t="str">
        <f t="shared" si="125"/>
        <v/>
      </c>
      <c r="AO226" s="87" t="str">
        <f t="shared" si="125"/>
        <v/>
      </c>
      <c r="AP226" s="87" t="str">
        <f t="shared" si="125"/>
        <v/>
      </c>
      <c r="AQ226" s="87" t="str">
        <f t="shared" si="125"/>
        <v/>
      </c>
      <c r="AR226" s="87" t="str">
        <f t="shared" si="125"/>
        <v/>
      </c>
      <c r="AS226" s="87" t="str">
        <f t="shared" si="125"/>
        <v/>
      </c>
      <c r="AT226" s="87" t="str">
        <f t="shared" si="125"/>
        <v/>
      </c>
      <c r="AU226" s="87" t="str">
        <f t="shared" si="125"/>
        <v/>
      </c>
      <c r="AV226" s="87" t="str">
        <f t="shared" si="125"/>
        <v/>
      </c>
      <c r="AW226" s="87" t="str">
        <f t="shared" si="125"/>
        <v/>
      </c>
      <c r="AX226" s="87" t="str">
        <f t="shared" si="125"/>
        <v/>
      </c>
      <c r="AY226" s="87" t="str">
        <f t="shared" si="125"/>
        <v/>
      </c>
      <c r="AZ226" s="87" t="str">
        <f t="shared" si="125"/>
        <v/>
      </c>
      <c r="BA226" s="87" t="str">
        <f t="shared" si="125"/>
        <v/>
      </c>
      <c r="BB226" s="87" t="str">
        <f t="shared" si="125"/>
        <v/>
      </c>
      <c r="BC226" s="87" t="str">
        <f t="shared" si="125"/>
        <v/>
      </c>
      <c r="BD226" s="87" t="str">
        <f t="shared" si="125"/>
        <v/>
      </c>
      <c r="BE226" s="87" t="str">
        <f t="shared" si="125"/>
        <v/>
      </c>
      <c r="BF226" s="86" t="str">
        <f t="shared" si="125"/>
        <v/>
      </c>
      <c r="BG226" s="55"/>
    </row>
    <row r="227" spans="15:59" ht="14.4" hidden="1" customHeight="1" x14ac:dyDescent="0.3">
      <c r="O227" s="287"/>
      <c r="P227" s="288"/>
      <c r="Q227" s="289"/>
      <c r="R227" s="279" t="s">
        <v>173</v>
      </c>
      <c r="S227" s="280"/>
      <c r="T227" s="280"/>
      <c r="U227" s="280"/>
      <c r="V227" s="280"/>
      <c r="W227" s="280"/>
      <c r="X227" s="242"/>
      <c r="Y227" s="242"/>
      <c r="Z227" s="242"/>
      <c r="AA227" s="87" t="str">
        <f t="shared" ref="AA227:BF227" si="126">IFERROR((AA201+AA205)/(AA188+AA201+AA205),"")</f>
        <v/>
      </c>
      <c r="AB227" s="87" t="str">
        <f t="shared" si="126"/>
        <v/>
      </c>
      <c r="AC227" s="87" t="str">
        <f t="shared" si="126"/>
        <v/>
      </c>
      <c r="AD227" s="87" t="str">
        <f t="shared" si="126"/>
        <v/>
      </c>
      <c r="AE227" s="87" t="str">
        <f t="shared" si="126"/>
        <v/>
      </c>
      <c r="AF227" s="87" t="str">
        <f t="shared" si="126"/>
        <v/>
      </c>
      <c r="AG227" s="87" t="str">
        <f t="shared" si="126"/>
        <v/>
      </c>
      <c r="AH227" s="87" t="str">
        <f t="shared" si="126"/>
        <v/>
      </c>
      <c r="AI227" s="87" t="str">
        <f t="shared" si="126"/>
        <v/>
      </c>
      <c r="AJ227" s="87" t="str">
        <f t="shared" si="126"/>
        <v/>
      </c>
      <c r="AK227" s="87" t="str">
        <f t="shared" si="126"/>
        <v/>
      </c>
      <c r="AL227" s="87" t="str">
        <f t="shared" si="126"/>
        <v/>
      </c>
      <c r="AM227" s="87" t="str">
        <f t="shared" si="126"/>
        <v/>
      </c>
      <c r="AN227" s="87" t="str">
        <f t="shared" si="126"/>
        <v/>
      </c>
      <c r="AO227" s="87" t="str">
        <f t="shared" si="126"/>
        <v/>
      </c>
      <c r="AP227" s="87" t="str">
        <f t="shared" si="126"/>
        <v/>
      </c>
      <c r="AQ227" s="87" t="str">
        <f t="shared" si="126"/>
        <v/>
      </c>
      <c r="AR227" s="87" t="str">
        <f t="shared" si="126"/>
        <v/>
      </c>
      <c r="AS227" s="87" t="str">
        <f t="shared" si="126"/>
        <v/>
      </c>
      <c r="AT227" s="87" t="str">
        <f t="shared" si="126"/>
        <v/>
      </c>
      <c r="AU227" s="87" t="str">
        <f t="shared" si="126"/>
        <v/>
      </c>
      <c r="AV227" s="87" t="str">
        <f t="shared" si="126"/>
        <v/>
      </c>
      <c r="AW227" s="87" t="str">
        <f t="shared" si="126"/>
        <v/>
      </c>
      <c r="AX227" s="87" t="str">
        <f t="shared" si="126"/>
        <v/>
      </c>
      <c r="AY227" s="87" t="str">
        <f t="shared" si="126"/>
        <v/>
      </c>
      <c r="AZ227" s="87" t="str">
        <f t="shared" si="126"/>
        <v/>
      </c>
      <c r="BA227" s="87" t="str">
        <f t="shared" si="126"/>
        <v/>
      </c>
      <c r="BB227" s="87" t="str">
        <f t="shared" si="126"/>
        <v/>
      </c>
      <c r="BC227" s="87" t="str">
        <f t="shared" si="126"/>
        <v/>
      </c>
      <c r="BD227" s="87" t="str">
        <f t="shared" si="126"/>
        <v/>
      </c>
      <c r="BE227" s="87" t="str">
        <f t="shared" si="126"/>
        <v/>
      </c>
      <c r="BF227" s="86" t="str">
        <f t="shared" si="126"/>
        <v/>
      </c>
      <c r="BG227" s="55"/>
    </row>
    <row r="228" spans="15:59" ht="14.4" hidden="1" customHeight="1" x14ac:dyDescent="0.3">
      <c r="O228" s="287"/>
      <c r="P228" s="288"/>
      <c r="Q228" s="289"/>
      <c r="R228" s="279" t="s">
        <v>174</v>
      </c>
      <c r="S228" s="280"/>
      <c r="T228" s="280"/>
      <c r="U228" s="280"/>
      <c r="V228" s="280"/>
      <c r="W228" s="280"/>
      <c r="X228" s="242"/>
      <c r="Y228" s="242"/>
      <c r="Z228" s="242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45"/>
      <c r="BG228" s="55"/>
    </row>
    <row r="229" spans="15:59" ht="14.4" hidden="1" customHeight="1" x14ac:dyDescent="0.3">
      <c r="O229" s="287"/>
      <c r="P229" s="288"/>
      <c r="Q229" s="289"/>
      <c r="R229" s="279" t="s">
        <v>175</v>
      </c>
      <c r="S229" s="280"/>
      <c r="T229" s="280"/>
      <c r="U229" s="280"/>
      <c r="V229" s="280"/>
      <c r="W229" s="280"/>
      <c r="X229" s="242"/>
      <c r="Y229" s="242"/>
      <c r="Z229" s="242"/>
      <c r="AA229" s="64" t="e">
        <f t="shared" ref="AA229:BE229" si="127">IF(AA188&lt;&gt;0,ROUNDUP(AA184*0.08,0),0)</f>
        <v>#VALUE!</v>
      </c>
      <c r="AB229" s="64" t="e">
        <f t="shared" si="127"/>
        <v>#VALUE!</v>
      </c>
      <c r="AC229" s="64" t="e">
        <f t="shared" si="127"/>
        <v>#VALUE!</v>
      </c>
      <c r="AD229" s="64" t="e">
        <f t="shared" si="127"/>
        <v>#VALUE!</v>
      </c>
      <c r="AE229" s="64" t="e">
        <f t="shared" si="127"/>
        <v>#VALUE!</v>
      </c>
      <c r="AF229" s="64" t="e">
        <f t="shared" si="127"/>
        <v>#VALUE!</v>
      </c>
      <c r="AG229" s="64" t="e">
        <f t="shared" si="127"/>
        <v>#VALUE!</v>
      </c>
      <c r="AH229" s="64" t="e">
        <f t="shared" si="127"/>
        <v>#VALUE!</v>
      </c>
      <c r="AI229" s="64" t="e">
        <f t="shared" si="127"/>
        <v>#VALUE!</v>
      </c>
      <c r="AJ229" s="64" t="e">
        <f t="shared" si="127"/>
        <v>#VALUE!</v>
      </c>
      <c r="AK229" s="64" t="e">
        <f t="shared" si="127"/>
        <v>#VALUE!</v>
      </c>
      <c r="AL229" s="64" t="e">
        <f t="shared" si="127"/>
        <v>#VALUE!</v>
      </c>
      <c r="AM229" s="64" t="e">
        <f t="shared" si="127"/>
        <v>#VALUE!</v>
      </c>
      <c r="AN229" s="64" t="e">
        <f t="shared" si="127"/>
        <v>#VALUE!</v>
      </c>
      <c r="AO229" s="64" t="e">
        <f t="shared" si="127"/>
        <v>#VALUE!</v>
      </c>
      <c r="AP229" s="64" t="e">
        <f t="shared" si="127"/>
        <v>#VALUE!</v>
      </c>
      <c r="AQ229" s="64" t="e">
        <f t="shared" si="127"/>
        <v>#VALUE!</v>
      </c>
      <c r="AR229" s="64" t="e">
        <f t="shared" si="127"/>
        <v>#VALUE!</v>
      </c>
      <c r="AS229" s="64" t="e">
        <f t="shared" si="127"/>
        <v>#VALUE!</v>
      </c>
      <c r="AT229" s="64" t="e">
        <f t="shared" si="127"/>
        <v>#VALUE!</v>
      </c>
      <c r="AU229" s="64" t="e">
        <f t="shared" si="127"/>
        <v>#VALUE!</v>
      </c>
      <c r="AV229" s="64" t="e">
        <f t="shared" si="127"/>
        <v>#VALUE!</v>
      </c>
      <c r="AW229" s="64" t="e">
        <f t="shared" si="127"/>
        <v>#VALUE!</v>
      </c>
      <c r="AX229" s="64" t="e">
        <f t="shared" si="127"/>
        <v>#VALUE!</v>
      </c>
      <c r="AY229" s="64" t="e">
        <f t="shared" si="127"/>
        <v>#VALUE!</v>
      </c>
      <c r="AZ229" s="64" t="e">
        <f t="shared" si="127"/>
        <v>#VALUE!</v>
      </c>
      <c r="BA229" s="64" t="e">
        <f t="shared" si="127"/>
        <v>#VALUE!</v>
      </c>
      <c r="BB229" s="64" t="e">
        <f t="shared" si="127"/>
        <v>#VALUE!</v>
      </c>
      <c r="BC229" s="64" t="e">
        <f t="shared" si="127"/>
        <v>#VALUE!</v>
      </c>
      <c r="BD229" s="64" t="e">
        <f t="shared" si="127"/>
        <v>#VALUE!</v>
      </c>
      <c r="BE229" s="64" t="e">
        <f t="shared" si="127"/>
        <v>#VALUE!</v>
      </c>
      <c r="BF229" s="45" t="e">
        <f>SUM(AA229:BE229)</f>
        <v>#VALUE!</v>
      </c>
      <c r="BG229" s="55"/>
    </row>
    <row r="230" spans="15:59" ht="14.4" hidden="1" customHeight="1" x14ac:dyDescent="0.3">
      <c r="O230" s="287"/>
      <c r="P230" s="288"/>
      <c r="Q230" s="289"/>
      <c r="R230" s="279"/>
      <c r="S230" s="280"/>
      <c r="T230" s="280"/>
      <c r="U230" s="280"/>
      <c r="V230" s="280"/>
      <c r="W230" s="280"/>
      <c r="X230" s="242"/>
      <c r="Y230" s="242"/>
      <c r="Z230" s="242"/>
      <c r="AA230" s="64" t="e">
        <f t="shared" ref="AA230:BE230" si="128">AA213+AA209+AA205+AA201</f>
        <v>#VALUE!</v>
      </c>
      <c r="AB230" s="64" t="e">
        <f t="shared" si="128"/>
        <v>#VALUE!</v>
      </c>
      <c r="AC230" s="64" t="e">
        <f t="shared" si="128"/>
        <v>#VALUE!</v>
      </c>
      <c r="AD230" s="64" t="e">
        <f t="shared" si="128"/>
        <v>#VALUE!</v>
      </c>
      <c r="AE230" s="64" t="e">
        <f t="shared" si="128"/>
        <v>#VALUE!</v>
      </c>
      <c r="AF230" s="64" t="e">
        <f t="shared" si="128"/>
        <v>#VALUE!</v>
      </c>
      <c r="AG230" s="64" t="e">
        <f t="shared" si="128"/>
        <v>#VALUE!</v>
      </c>
      <c r="AH230" s="64" t="e">
        <f t="shared" si="128"/>
        <v>#VALUE!</v>
      </c>
      <c r="AI230" s="64" t="e">
        <f t="shared" si="128"/>
        <v>#VALUE!</v>
      </c>
      <c r="AJ230" s="64" t="e">
        <f t="shared" si="128"/>
        <v>#VALUE!</v>
      </c>
      <c r="AK230" s="64" t="e">
        <f t="shared" si="128"/>
        <v>#VALUE!</v>
      </c>
      <c r="AL230" s="64" t="e">
        <f t="shared" si="128"/>
        <v>#VALUE!</v>
      </c>
      <c r="AM230" s="64" t="e">
        <f t="shared" si="128"/>
        <v>#VALUE!</v>
      </c>
      <c r="AN230" s="64" t="e">
        <f t="shared" si="128"/>
        <v>#VALUE!</v>
      </c>
      <c r="AO230" s="64" t="e">
        <f t="shared" si="128"/>
        <v>#VALUE!</v>
      </c>
      <c r="AP230" s="64" t="e">
        <f t="shared" si="128"/>
        <v>#VALUE!</v>
      </c>
      <c r="AQ230" s="64" t="e">
        <f t="shared" si="128"/>
        <v>#VALUE!</v>
      </c>
      <c r="AR230" s="64" t="e">
        <f t="shared" si="128"/>
        <v>#VALUE!</v>
      </c>
      <c r="AS230" s="64" t="e">
        <f t="shared" si="128"/>
        <v>#VALUE!</v>
      </c>
      <c r="AT230" s="64" t="e">
        <f t="shared" si="128"/>
        <v>#VALUE!</v>
      </c>
      <c r="AU230" s="64" t="e">
        <f t="shared" si="128"/>
        <v>#VALUE!</v>
      </c>
      <c r="AV230" s="64" t="e">
        <f t="shared" si="128"/>
        <v>#VALUE!</v>
      </c>
      <c r="AW230" s="64" t="e">
        <f t="shared" si="128"/>
        <v>#VALUE!</v>
      </c>
      <c r="AX230" s="64" t="e">
        <f t="shared" si="128"/>
        <v>#VALUE!</v>
      </c>
      <c r="AY230" s="64" t="e">
        <f t="shared" si="128"/>
        <v>#VALUE!</v>
      </c>
      <c r="AZ230" s="64" t="e">
        <f t="shared" si="128"/>
        <v>#VALUE!</v>
      </c>
      <c r="BA230" s="64" t="e">
        <f t="shared" si="128"/>
        <v>#VALUE!</v>
      </c>
      <c r="BB230" s="64" t="e">
        <f t="shared" si="128"/>
        <v>#VALUE!</v>
      </c>
      <c r="BC230" s="64" t="e">
        <f t="shared" si="128"/>
        <v>#VALUE!</v>
      </c>
      <c r="BD230" s="64" t="e">
        <f t="shared" si="128"/>
        <v>#VALUE!</v>
      </c>
      <c r="BE230" s="64" t="e">
        <f t="shared" si="128"/>
        <v>#VALUE!</v>
      </c>
      <c r="BF230" s="45" t="e">
        <f>SUM(AA230:BE230)</f>
        <v>#VALUE!</v>
      </c>
      <c r="BG230" s="55"/>
    </row>
    <row r="231" spans="15:59" ht="15" hidden="1" customHeight="1" thickBot="1" x14ac:dyDescent="0.35">
      <c r="O231" s="287"/>
      <c r="P231" s="288"/>
      <c r="Q231" s="289"/>
      <c r="R231" s="279" t="s">
        <v>176</v>
      </c>
      <c r="S231" s="280"/>
      <c r="T231" s="280"/>
      <c r="U231" s="280"/>
      <c r="V231" s="280"/>
      <c r="W231" s="280"/>
      <c r="X231" s="242"/>
      <c r="Y231" s="242"/>
      <c r="Z231" s="242"/>
      <c r="AA231" s="88" t="e">
        <f t="shared" ref="AA231:BF231" si="129">AA229-AA230</f>
        <v>#VALUE!</v>
      </c>
      <c r="AB231" s="88" t="e">
        <f t="shared" si="129"/>
        <v>#VALUE!</v>
      </c>
      <c r="AC231" s="88" t="e">
        <f t="shared" si="129"/>
        <v>#VALUE!</v>
      </c>
      <c r="AD231" s="88" t="e">
        <f t="shared" si="129"/>
        <v>#VALUE!</v>
      </c>
      <c r="AE231" s="88" t="e">
        <f t="shared" si="129"/>
        <v>#VALUE!</v>
      </c>
      <c r="AF231" s="88" t="e">
        <f t="shared" si="129"/>
        <v>#VALUE!</v>
      </c>
      <c r="AG231" s="88" t="e">
        <f t="shared" si="129"/>
        <v>#VALUE!</v>
      </c>
      <c r="AH231" s="88" t="e">
        <f t="shared" si="129"/>
        <v>#VALUE!</v>
      </c>
      <c r="AI231" s="88" t="e">
        <f t="shared" si="129"/>
        <v>#VALUE!</v>
      </c>
      <c r="AJ231" s="88" t="e">
        <f t="shared" si="129"/>
        <v>#VALUE!</v>
      </c>
      <c r="AK231" s="88" t="e">
        <f t="shared" si="129"/>
        <v>#VALUE!</v>
      </c>
      <c r="AL231" s="88" t="e">
        <f t="shared" si="129"/>
        <v>#VALUE!</v>
      </c>
      <c r="AM231" s="88" t="e">
        <f t="shared" si="129"/>
        <v>#VALUE!</v>
      </c>
      <c r="AN231" s="88" t="e">
        <f t="shared" si="129"/>
        <v>#VALUE!</v>
      </c>
      <c r="AO231" s="88" t="e">
        <f t="shared" si="129"/>
        <v>#VALUE!</v>
      </c>
      <c r="AP231" s="88" t="e">
        <f t="shared" si="129"/>
        <v>#VALUE!</v>
      </c>
      <c r="AQ231" s="88" t="e">
        <f t="shared" si="129"/>
        <v>#VALUE!</v>
      </c>
      <c r="AR231" s="88" t="e">
        <f t="shared" si="129"/>
        <v>#VALUE!</v>
      </c>
      <c r="AS231" s="88" t="e">
        <f t="shared" si="129"/>
        <v>#VALUE!</v>
      </c>
      <c r="AT231" s="88" t="e">
        <f t="shared" si="129"/>
        <v>#VALUE!</v>
      </c>
      <c r="AU231" s="88" t="e">
        <f t="shared" si="129"/>
        <v>#VALUE!</v>
      </c>
      <c r="AV231" s="88" t="e">
        <f t="shared" si="129"/>
        <v>#VALUE!</v>
      </c>
      <c r="AW231" s="88" t="e">
        <f t="shared" si="129"/>
        <v>#VALUE!</v>
      </c>
      <c r="AX231" s="88" t="e">
        <f t="shared" si="129"/>
        <v>#VALUE!</v>
      </c>
      <c r="AY231" s="88" t="e">
        <f t="shared" si="129"/>
        <v>#VALUE!</v>
      </c>
      <c r="AZ231" s="88" t="e">
        <f t="shared" si="129"/>
        <v>#VALUE!</v>
      </c>
      <c r="BA231" s="88" t="e">
        <f t="shared" si="129"/>
        <v>#VALUE!</v>
      </c>
      <c r="BB231" s="88" t="e">
        <f t="shared" si="129"/>
        <v>#VALUE!</v>
      </c>
      <c r="BC231" s="88" t="e">
        <f t="shared" si="129"/>
        <v>#VALUE!</v>
      </c>
      <c r="BD231" s="88" t="e">
        <f t="shared" si="129"/>
        <v>#VALUE!</v>
      </c>
      <c r="BE231" s="88" t="e">
        <f t="shared" si="129"/>
        <v>#VALUE!</v>
      </c>
      <c r="BF231" s="89" t="e">
        <f t="shared" si="129"/>
        <v>#VALUE!</v>
      </c>
      <c r="BG231" s="55"/>
    </row>
    <row r="232" spans="15:59" ht="14.4" hidden="1" customHeight="1" x14ac:dyDescent="0.3">
      <c r="O232" s="287"/>
      <c r="P232" s="288"/>
      <c r="Q232" s="289"/>
      <c r="R232" s="279" t="s">
        <v>177</v>
      </c>
      <c r="S232" s="280"/>
      <c r="T232" s="280"/>
      <c r="U232" s="280"/>
      <c r="V232" s="280"/>
      <c r="W232" s="280"/>
      <c r="X232" s="90"/>
      <c r="Y232" s="90"/>
      <c r="Z232" s="90"/>
      <c r="BF232" s="91"/>
    </row>
    <row r="233" spans="15:59" ht="15" hidden="1" customHeight="1" thickBot="1" x14ac:dyDescent="0.35">
      <c r="O233" s="290"/>
      <c r="P233" s="291"/>
      <c r="Q233" s="292"/>
      <c r="R233" s="279" t="s">
        <v>178</v>
      </c>
      <c r="S233" s="280"/>
      <c r="T233" s="280"/>
      <c r="U233" s="280"/>
      <c r="V233" s="280"/>
      <c r="W233" s="280"/>
      <c r="X233" s="90"/>
      <c r="Y233" s="90"/>
      <c r="Z233" s="90"/>
      <c r="BF233" s="91"/>
    </row>
    <row r="234" spans="15:59" ht="14.4" hidden="1" customHeight="1" x14ac:dyDescent="0.3">
      <c r="O234" s="1"/>
      <c r="AA234" s="54" t="e">
        <f t="shared" ref="AA234:BE234" si="130">COUNTIFS(AA16:AA40,"",$F$16:$F$21,$O$235)</f>
        <v>#VALUE!</v>
      </c>
      <c r="AB234" s="54" t="e">
        <f t="shared" si="130"/>
        <v>#VALUE!</v>
      </c>
      <c r="AC234" s="54" t="e">
        <f t="shared" si="130"/>
        <v>#VALUE!</v>
      </c>
      <c r="AD234" s="54" t="e">
        <f t="shared" si="130"/>
        <v>#VALUE!</v>
      </c>
      <c r="AE234" s="54" t="e">
        <f t="shared" si="130"/>
        <v>#VALUE!</v>
      </c>
      <c r="AF234" s="54" t="e">
        <f t="shared" si="130"/>
        <v>#VALUE!</v>
      </c>
      <c r="AG234" s="54" t="e">
        <f t="shared" si="130"/>
        <v>#VALUE!</v>
      </c>
      <c r="AH234" s="54" t="e">
        <f t="shared" si="130"/>
        <v>#VALUE!</v>
      </c>
      <c r="AI234" s="54" t="e">
        <f t="shared" si="130"/>
        <v>#VALUE!</v>
      </c>
      <c r="AJ234" s="54" t="e">
        <f t="shared" si="130"/>
        <v>#VALUE!</v>
      </c>
      <c r="AK234" s="54" t="e">
        <f t="shared" si="130"/>
        <v>#VALUE!</v>
      </c>
      <c r="AL234" s="54" t="e">
        <f t="shared" si="130"/>
        <v>#VALUE!</v>
      </c>
      <c r="AM234" s="54" t="e">
        <f t="shared" si="130"/>
        <v>#VALUE!</v>
      </c>
      <c r="AN234" s="54" t="e">
        <f t="shared" si="130"/>
        <v>#VALUE!</v>
      </c>
      <c r="AO234" s="54" t="e">
        <f t="shared" si="130"/>
        <v>#VALUE!</v>
      </c>
      <c r="AP234" s="54" t="e">
        <f t="shared" si="130"/>
        <v>#VALUE!</v>
      </c>
      <c r="AQ234" s="54" t="e">
        <f t="shared" si="130"/>
        <v>#VALUE!</v>
      </c>
      <c r="AR234" s="54" t="e">
        <f t="shared" si="130"/>
        <v>#VALUE!</v>
      </c>
      <c r="AS234" s="54" t="e">
        <f t="shared" si="130"/>
        <v>#VALUE!</v>
      </c>
      <c r="AT234" s="54" t="e">
        <f t="shared" si="130"/>
        <v>#VALUE!</v>
      </c>
      <c r="AU234" s="54" t="e">
        <f t="shared" si="130"/>
        <v>#VALUE!</v>
      </c>
      <c r="AV234" s="54" t="e">
        <f t="shared" si="130"/>
        <v>#VALUE!</v>
      </c>
      <c r="AW234" s="54" t="e">
        <f t="shared" si="130"/>
        <v>#VALUE!</v>
      </c>
      <c r="AX234" s="54" t="e">
        <f t="shared" si="130"/>
        <v>#VALUE!</v>
      </c>
      <c r="AY234" s="54" t="e">
        <f t="shared" si="130"/>
        <v>#VALUE!</v>
      </c>
      <c r="AZ234" s="54" t="e">
        <f t="shared" si="130"/>
        <v>#VALUE!</v>
      </c>
      <c r="BA234" s="54" t="e">
        <f t="shared" si="130"/>
        <v>#VALUE!</v>
      </c>
      <c r="BB234" s="54" t="e">
        <f t="shared" si="130"/>
        <v>#VALUE!</v>
      </c>
      <c r="BC234" s="54" t="e">
        <f t="shared" si="130"/>
        <v>#VALUE!</v>
      </c>
      <c r="BD234" s="54" t="e">
        <f t="shared" si="130"/>
        <v>#VALUE!</v>
      </c>
      <c r="BE234" s="54" t="e">
        <f t="shared" si="130"/>
        <v>#VALUE!</v>
      </c>
      <c r="BF234" s="45" t="str">
        <f>IFERROR(AVERAGE(AA234:BE234),"")</f>
        <v/>
      </c>
    </row>
    <row r="235" spans="15:59" ht="14.4" hidden="1" customHeight="1" x14ac:dyDescent="0.3">
      <c r="O235" s="295" t="s">
        <v>181</v>
      </c>
      <c r="P235" s="295"/>
      <c r="Q235" s="295"/>
      <c r="AA235" s="64" t="e">
        <f t="shared" ref="AA235:BE235" si="131">AA243+AA252+AA256+AA260+AA264+AA247+AA268</f>
        <v>#VALUE!</v>
      </c>
      <c r="AB235" s="64" t="e">
        <f t="shared" si="131"/>
        <v>#VALUE!</v>
      </c>
      <c r="AC235" s="64" t="e">
        <f t="shared" si="131"/>
        <v>#VALUE!</v>
      </c>
      <c r="AD235" s="64" t="e">
        <f t="shared" si="131"/>
        <v>#VALUE!</v>
      </c>
      <c r="AE235" s="64" t="e">
        <f t="shared" si="131"/>
        <v>#VALUE!</v>
      </c>
      <c r="AF235" s="64" t="e">
        <f t="shared" si="131"/>
        <v>#VALUE!</v>
      </c>
      <c r="AG235" s="64" t="e">
        <f t="shared" si="131"/>
        <v>#VALUE!</v>
      </c>
      <c r="AH235" s="64" t="e">
        <f t="shared" si="131"/>
        <v>#VALUE!</v>
      </c>
      <c r="AI235" s="64" t="e">
        <f t="shared" si="131"/>
        <v>#VALUE!</v>
      </c>
      <c r="AJ235" s="64" t="e">
        <f t="shared" si="131"/>
        <v>#VALUE!</v>
      </c>
      <c r="AK235" s="64" t="e">
        <f t="shared" si="131"/>
        <v>#VALUE!</v>
      </c>
      <c r="AL235" s="64" t="e">
        <f t="shared" si="131"/>
        <v>#VALUE!</v>
      </c>
      <c r="AM235" s="64" t="e">
        <f t="shared" si="131"/>
        <v>#VALUE!</v>
      </c>
      <c r="AN235" s="64" t="e">
        <f t="shared" si="131"/>
        <v>#VALUE!</v>
      </c>
      <c r="AO235" s="64" t="e">
        <f t="shared" si="131"/>
        <v>#VALUE!</v>
      </c>
      <c r="AP235" s="64" t="e">
        <f t="shared" si="131"/>
        <v>#VALUE!</v>
      </c>
      <c r="AQ235" s="64" t="e">
        <f t="shared" si="131"/>
        <v>#VALUE!</v>
      </c>
      <c r="AR235" s="64" t="e">
        <f t="shared" si="131"/>
        <v>#VALUE!</v>
      </c>
      <c r="AS235" s="64" t="e">
        <f t="shared" si="131"/>
        <v>#VALUE!</v>
      </c>
      <c r="AT235" s="64" t="e">
        <f t="shared" si="131"/>
        <v>#VALUE!</v>
      </c>
      <c r="AU235" s="64" t="e">
        <f t="shared" si="131"/>
        <v>#VALUE!</v>
      </c>
      <c r="AV235" s="64" t="e">
        <f t="shared" si="131"/>
        <v>#VALUE!</v>
      </c>
      <c r="AW235" s="64" t="e">
        <f t="shared" si="131"/>
        <v>#VALUE!</v>
      </c>
      <c r="AX235" s="64" t="e">
        <f t="shared" si="131"/>
        <v>#VALUE!</v>
      </c>
      <c r="AY235" s="64" t="e">
        <f t="shared" si="131"/>
        <v>#VALUE!</v>
      </c>
      <c r="AZ235" s="64" t="e">
        <f t="shared" si="131"/>
        <v>#VALUE!</v>
      </c>
      <c r="BA235" s="64" t="e">
        <f t="shared" si="131"/>
        <v>#VALUE!</v>
      </c>
      <c r="BB235" s="64" t="e">
        <f t="shared" si="131"/>
        <v>#VALUE!</v>
      </c>
      <c r="BC235" s="64" t="e">
        <f t="shared" si="131"/>
        <v>#VALUE!</v>
      </c>
      <c r="BD235" s="64" t="e">
        <f t="shared" si="131"/>
        <v>#VALUE!</v>
      </c>
      <c r="BE235" s="64" t="e">
        <f t="shared" si="131"/>
        <v>#VALUE!</v>
      </c>
      <c r="BF235" s="45" t="e">
        <f>MAX(AA235:BE235)</f>
        <v>#VALUE!</v>
      </c>
    </row>
    <row r="236" spans="15:59" ht="14.4" hidden="1" customHeight="1" x14ac:dyDescent="0.3">
      <c r="O236" s="284" t="str">
        <f>O235&amp;"'s  Team"</f>
        <v>Omer Bin Ishaq's  Team</v>
      </c>
      <c r="P236" s="285"/>
      <c r="Q236" s="286"/>
      <c r="R236" s="277" t="s">
        <v>27</v>
      </c>
      <c r="S236" s="278"/>
      <c r="T236" s="278"/>
      <c r="U236" s="278"/>
      <c r="V236" s="278"/>
      <c r="W236" s="279"/>
      <c r="X236" s="241"/>
      <c r="Y236" s="241"/>
      <c r="Z236" s="241"/>
      <c r="AA236" s="64" t="e">
        <f t="shared" ref="AA236:BE238" si="132">AA244+AA253+AA257+AA265+AA248+AA261+AA269</f>
        <v>#VALUE!</v>
      </c>
      <c r="AB236" s="64" t="e">
        <f t="shared" si="132"/>
        <v>#VALUE!</v>
      </c>
      <c r="AC236" s="64" t="e">
        <f t="shared" si="132"/>
        <v>#VALUE!</v>
      </c>
      <c r="AD236" s="64" t="e">
        <f t="shared" si="132"/>
        <v>#VALUE!</v>
      </c>
      <c r="AE236" s="64" t="e">
        <f t="shared" si="132"/>
        <v>#VALUE!</v>
      </c>
      <c r="AF236" s="64" t="e">
        <f t="shared" si="132"/>
        <v>#VALUE!</v>
      </c>
      <c r="AG236" s="64" t="e">
        <f t="shared" si="132"/>
        <v>#VALUE!</v>
      </c>
      <c r="AH236" s="64" t="e">
        <f t="shared" si="132"/>
        <v>#VALUE!</v>
      </c>
      <c r="AI236" s="64" t="e">
        <f t="shared" si="132"/>
        <v>#VALUE!</v>
      </c>
      <c r="AJ236" s="64" t="e">
        <f t="shared" si="132"/>
        <v>#VALUE!</v>
      </c>
      <c r="AK236" s="64" t="e">
        <f t="shared" si="132"/>
        <v>#VALUE!</v>
      </c>
      <c r="AL236" s="64" t="e">
        <f t="shared" si="132"/>
        <v>#VALUE!</v>
      </c>
      <c r="AM236" s="64" t="e">
        <f t="shared" si="132"/>
        <v>#VALUE!</v>
      </c>
      <c r="AN236" s="64" t="e">
        <f t="shared" si="132"/>
        <v>#VALUE!</v>
      </c>
      <c r="AO236" s="64" t="e">
        <f t="shared" si="132"/>
        <v>#VALUE!</v>
      </c>
      <c r="AP236" s="64" t="e">
        <f t="shared" si="132"/>
        <v>#VALUE!</v>
      </c>
      <c r="AQ236" s="64" t="e">
        <f t="shared" si="132"/>
        <v>#VALUE!</v>
      </c>
      <c r="AR236" s="64" t="e">
        <f t="shared" si="132"/>
        <v>#VALUE!</v>
      </c>
      <c r="AS236" s="64" t="e">
        <f t="shared" si="132"/>
        <v>#VALUE!</v>
      </c>
      <c r="AT236" s="64" t="e">
        <f t="shared" si="132"/>
        <v>#VALUE!</v>
      </c>
      <c r="AU236" s="64" t="e">
        <f t="shared" si="132"/>
        <v>#VALUE!</v>
      </c>
      <c r="AV236" s="64" t="e">
        <f t="shared" si="132"/>
        <v>#VALUE!</v>
      </c>
      <c r="AW236" s="64" t="e">
        <f t="shared" si="132"/>
        <v>#VALUE!</v>
      </c>
      <c r="AX236" s="64" t="e">
        <f t="shared" si="132"/>
        <v>#VALUE!</v>
      </c>
      <c r="AY236" s="64" t="e">
        <f t="shared" si="132"/>
        <v>#VALUE!</v>
      </c>
      <c r="AZ236" s="64" t="e">
        <f t="shared" si="132"/>
        <v>#VALUE!</v>
      </c>
      <c r="BA236" s="64" t="e">
        <f t="shared" si="132"/>
        <v>#VALUE!</v>
      </c>
      <c r="BB236" s="64" t="e">
        <f t="shared" si="132"/>
        <v>#VALUE!</v>
      </c>
      <c r="BC236" s="64" t="e">
        <f t="shared" si="132"/>
        <v>#VALUE!</v>
      </c>
      <c r="BD236" s="64" t="e">
        <f t="shared" si="132"/>
        <v>#VALUE!</v>
      </c>
      <c r="BE236" s="64" t="e">
        <f t="shared" si="132"/>
        <v>#VALUE!</v>
      </c>
      <c r="BF236" s="45" t="e">
        <f>MAX(AA236:BE236)</f>
        <v>#VALUE!</v>
      </c>
    </row>
    <row r="237" spans="15:59" ht="14.4" hidden="1" customHeight="1" x14ac:dyDescent="0.3">
      <c r="O237" s="287"/>
      <c r="P237" s="288"/>
      <c r="Q237" s="289"/>
      <c r="R237" s="277" t="s">
        <v>64</v>
      </c>
      <c r="S237" s="278"/>
      <c r="T237" s="278"/>
      <c r="U237" s="278"/>
      <c r="V237" s="278"/>
      <c r="W237" s="279"/>
      <c r="X237" s="241"/>
      <c r="Y237" s="241"/>
      <c r="Z237" s="241"/>
      <c r="AA237" s="64" t="e">
        <f t="shared" si="132"/>
        <v>#VALUE!</v>
      </c>
      <c r="AB237" s="64" t="e">
        <f t="shared" si="132"/>
        <v>#VALUE!</v>
      </c>
      <c r="AC237" s="64" t="e">
        <f t="shared" si="132"/>
        <v>#VALUE!</v>
      </c>
      <c r="AD237" s="64" t="e">
        <f t="shared" si="132"/>
        <v>#VALUE!</v>
      </c>
      <c r="AE237" s="64" t="e">
        <f t="shared" si="132"/>
        <v>#VALUE!</v>
      </c>
      <c r="AF237" s="64" t="e">
        <f t="shared" si="132"/>
        <v>#VALUE!</v>
      </c>
      <c r="AG237" s="64" t="e">
        <f t="shared" si="132"/>
        <v>#VALUE!</v>
      </c>
      <c r="AH237" s="64" t="e">
        <f t="shared" si="132"/>
        <v>#VALUE!</v>
      </c>
      <c r="AI237" s="64" t="e">
        <f t="shared" si="132"/>
        <v>#VALUE!</v>
      </c>
      <c r="AJ237" s="64" t="e">
        <f t="shared" si="132"/>
        <v>#VALUE!</v>
      </c>
      <c r="AK237" s="64" t="e">
        <f t="shared" si="132"/>
        <v>#VALUE!</v>
      </c>
      <c r="AL237" s="64" t="e">
        <f t="shared" si="132"/>
        <v>#VALUE!</v>
      </c>
      <c r="AM237" s="64" t="e">
        <f t="shared" si="132"/>
        <v>#VALUE!</v>
      </c>
      <c r="AN237" s="64" t="e">
        <f t="shared" si="132"/>
        <v>#VALUE!</v>
      </c>
      <c r="AO237" s="64" t="e">
        <f t="shared" si="132"/>
        <v>#VALUE!</v>
      </c>
      <c r="AP237" s="64" t="e">
        <f t="shared" si="132"/>
        <v>#VALUE!</v>
      </c>
      <c r="AQ237" s="64" t="e">
        <f t="shared" si="132"/>
        <v>#VALUE!</v>
      </c>
      <c r="AR237" s="64" t="e">
        <f t="shared" si="132"/>
        <v>#VALUE!</v>
      </c>
      <c r="AS237" s="64" t="e">
        <f t="shared" si="132"/>
        <v>#VALUE!</v>
      </c>
      <c r="AT237" s="64" t="e">
        <f t="shared" si="132"/>
        <v>#VALUE!</v>
      </c>
      <c r="AU237" s="64" t="e">
        <f t="shared" si="132"/>
        <v>#VALUE!</v>
      </c>
      <c r="AV237" s="64" t="e">
        <f t="shared" si="132"/>
        <v>#VALUE!</v>
      </c>
      <c r="AW237" s="64" t="e">
        <f t="shared" si="132"/>
        <v>#VALUE!</v>
      </c>
      <c r="AX237" s="64" t="e">
        <f t="shared" si="132"/>
        <v>#VALUE!</v>
      </c>
      <c r="AY237" s="64" t="e">
        <f t="shared" si="132"/>
        <v>#VALUE!</v>
      </c>
      <c r="AZ237" s="64" t="e">
        <f t="shared" si="132"/>
        <v>#VALUE!</v>
      </c>
      <c r="BA237" s="64" t="e">
        <f t="shared" si="132"/>
        <v>#VALUE!</v>
      </c>
      <c r="BB237" s="64" t="e">
        <f t="shared" si="132"/>
        <v>#VALUE!</v>
      </c>
      <c r="BC237" s="64" t="e">
        <f t="shared" si="132"/>
        <v>#VALUE!</v>
      </c>
      <c r="BD237" s="64" t="e">
        <f t="shared" si="132"/>
        <v>#VALUE!</v>
      </c>
      <c r="BE237" s="64" t="e">
        <f t="shared" si="132"/>
        <v>#VALUE!</v>
      </c>
      <c r="BF237" s="45" t="e">
        <f>MAX(AA237:BE237)</f>
        <v>#VALUE!</v>
      </c>
    </row>
    <row r="238" spans="15:59" ht="14.4" hidden="1" customHeight="1" x14ac:dyDescent="0.3">
      <c r="O238" s="287"/>
      <c r="P238" s="288"/>
      <c r="Q238" s="289"/>
      <c r="R238" s="277" t="s">
        <v>66</v>
      </c>
      <c r="S238" s="278"/>
      <c r="T238" s="278"/>
      <c r="U238" s="278"/>
      <c r="V238" s="278"/>
      <c r="W238" s="279"/>
      <c r="X238" s="241"/>
      <c r="Y238" s="241"/>
      <c r="Z238" s="241"/>
      <c r="AA238" s="64" t="e">
        <f t="shared" si="132"/>
        <v>#VALUE!</v>
      </c>
      <c r="AB238" s="64" t="e">
        <f t="shared" si="132"/>
        <v>#VALUE!</v>
      </c>
      <c r="AC238" s="64" t="e">
        <f t="shared" si="132"/>
        <v>#VALUE!</v>
      </c>
      <c r="AD238" s="64" t="e">
        <f t="shared" si="132"/>
        <v>#VALUE!</v>
      </c>
      <c r="AE238" s="64" t="e">
        <f t="shared" si="132"/>
        <v>#VALUE!</v>
      </c>
      <c r="AF238" s="64" t="e">
        <f t="shared" si="132"/>
        <v>#VALUE!</v>
      </c>
      <c r="AG238" s="64" t="e">
        <f t="shared" si="132"/>
        <v>#VALUE!</v>
      </c>
      <c r="AH238" s="64" t="e">
        <f t="shared" si="132"/>
        <v>#VALUE!</v>
      </c>
      <c r="AI238" s="64" t="e">
        <f t="shared" si="132"/>
        <v>#VALUE!</v>
      </c>
      <c r="AJ238" s="64" t="e">
        <f t="shared" si="132"/>
        <v>#VALUE!</v>
      </c>
      <c r="AK238" s="64" t="e">
        <f t="shared" si="132"/>
        <v>#VALUE!</v>
      </c>
      <c r="AL238" s="64" t="e">
        <f t="shared" si="132"/>
        <v>#VALUE!</v>
      </c>
      <c r="AM238" s="64" t="e">
        <f t="shared" si="132"/>
        <v>#VALUE!</v>
      </c>
      <c r="AN238" s="64" t="e">
        <f t="shared" si="132"/>
        <v>#VALUE!</v>
      </c>
      <c r="AO238" s="64" t="e">
        <f t="shared" si="132"/>
        <v>#VALUE!</v>
      </c>
      <c r="AP238" s="64" t="e">
        <f t="shared" si="132"/>
        <v>#VALUE!</v>
      </c>
      <c r="AQ238" s="64" t="e">
        <f t="shared" si="132"/>
        <v>#VALUE!</v>
      </c>
      <c r="AR238" s="64" t="e">
        <f t="shared" si="132"/>
        <v>#VALUE!</v>
      </c>
      <c r="AS238" s="64" t="e">
        <f t="shared" si="132"/>
        <v>#VALUE!</v>
      </c>
      <c r="AT238" s="64" t="e">
        <f t="shared" si="132"/>
        <v>#VALUE!</v>
      </c>
      <c r="AU238" s="64" t="e">
        <f t="shared" si="132"/>
        <v>#VALUE!</v>
      </c>
      <c r="AV238" s="64" t="e">
        <f t="shared" si="132"/>
        <v>#VALUE!</v>
      </c>
      <c r="AW238" s="64" t="e">
        <f t="shared" si="132"/>
        <v>#VALUE!</v>
      </c>
      <c r="AX238" s="64" t="e">
        <f t="shared" si="132"/>
        <v>#VALUE!</v>
      </c>
      <c r="AY238" s="64" t="e">
        <f t="shared" si="132"/>
        <v>#VALUE!</v>
      </c>
      <c r="AZ238" s="64" t="e">
        <f t="shared" si="132"/>
        <v>#VALUE!</v>
      </c>
      <c r="BA238" s="64" t="e">
        <f t="shared" si="132"/>
        <v>#VALUE!</v>
      </c>
      <c r="BB238" s="64" t="e">
        <f t="shared" si="132"/>
        <v>#VALUE!</v>
      </c>
      <c r="BC238" s="64" t="e">
        <f t="shared" si="132"/>
        <v>#VALUE!</v>
      </c>
      <c r="BD238" s="64" t="e">
        <f t="shared" si="132"/>
        <v>#VALUE!</v>
      </c>
      <c r="BE238" s="64" t="e">
        <f t="shared" si="132"/>
        <v>#VALUE!</v>
      </c>
      <c r="BF238" s="45" t="e">
        <f>MAX(AA238:BE238)</f>
        <v>#VALUE!</v>
      </c>
    </row>
    <row r="239" spans="15:59" ht="14.4" hidden="1" customHeight="1" x14ac:dyDescent="0.3">
      <c r="O239" s="287"/>
      <c r="P239" s="288"/>
      <c r="Q239" s="289"/>
      <c r="R239" s="277" t="s">
        <v>69</v>
      </c>
      <c r="S239" s="278"/>
      <c r="T239" s="278"/>
      <c r="U239" s="278"/>
      <c r="V239" s="278"/>
      <c r="W239" s="279"/>
      <c r="X239" s="241"/>
      <c r="Y239" s="241"/>
      <c r="Z239" s="241"/>
      <c r="AA239" s="64" t="e">
        <f t="shared" ref="AA239:BE239" si="133">AA243+AA260+AA264</f>
        <v>#VALUE!</v>
      </c>
      <c r="AB239" s="64" t="e">
        <f t="shared" si="133"/>
        <v>#VALUE!</v>
      </c>
      <c r="AC239" s="64" t="e">
        <f t="shared" si="133"/>
        <v>#VALUE!</v>
      </c>
      <c r="AD239" s="64" t="e">
        <f t="shared" si="133"/>
        <v>#VALUE!</v>
      </c>
      <c r="AE239" s="64" t="e">
        <f t="shared" si="133"/>
        <v>#VALUE!</v>
      </c>
      <c r="AF239" s="64" t="e">
        <f t="shared" si="133"/>
        <v>#VALUE!</v>
      </c>
      <c r="AG239" s="64" t="e">
        <f t="shared" si="133"/>
        <v>#VALUE!</v>
      </c>
      <c r="AH239" s="64" t="e">
        <f t="shared" si="133"/>
        <v>#VALUE!</v>
      </c>
      <c r="AI239" s="64" t="e">
        <f t="shared" si="133"/>
        <v>#VALUE!</v>
      </c>
      <c r="AJ239" s="64" t="e">
        <f t="shared" si="133"/>
        <v>#VALUE!</v>
      </c>
      <c r="AK239" s="64" t="e">
        <f t="shared" si="133"/>
        <v>#VALUE!</v>
      </c>
      <c r="AL239" s="64" t="e">
        <f t="shared" si="133"/>
        <v>#VALUE!</v>
      </c>
      <c r="AM239" s="64" t="e">
        <f t="shared" si="133"/>
        <v>#VALUE!</v>
      </c>
      <c r="AN239" s="64" t="e">
        <f t="shared" si="133"/>
        <v>#VALUE!</v>
      </c>
      <c r="AO239" s="64" t="e">
        <f t="shared" si="133"/>
        <v>#VALUE!</v>
      </c>
      <c r="AP239" s="64" t="e">
        <f t="shared" si="133"/>
        <v>#VALUE!</v>
      </c>
      <c r="AQ239" s="64" t="e">
        <f t="shared" si="133"/>
        <v>#VALUE!</v>
      </c>
      <c r="AR239" s="64" t="e">
        <f t="shared" si="133"/>
        <v>#VALUE!</v>
      </c>
      <c r="AS239" s="64" t="e">
        <f t="shared" si="133"/>
        <v>#VALUE!</v>
      </c>
      <c r="AT239" s="64" t="e">
        <f t="shared" si="133"/>
        <v>#VALUE!</v>
      </c>
      <c r="AU239" s="64" t="e">
        <f t="shared" si="133"/>
        <v>#VALUE!</v>
      </c>
      <c r="AV239" s="64" t="e">
        <f t="shared" si="133"/>
        <v>#VALUE!</v>
      </c>
      <c r="AW239" s="64" t="e">
        <f t="shared" si="133"/>
        <v>#VALUE!</v>
      </c>
      <c r="AX239" s="64" t="e">
        <f t="shared" si="133"/>
        <v>#VALUE!</v>
      </c>
      <c r="AY239" s="64" t="e">
        <f t="shared" si="133"/>
        <v>#VALUE!</v>
      </c>
      <c r="AZ239" s="64" t="e">
        <f t="shared" si="133"/>
        <v>#VALUE!</v>
      </c>
      <c r="BA239" s="64" t="e">
        <f t="shared" si="133"/>
        <v>#VALUE!</v>
      </c>
      <c r="BB239" s="64" t="e">
        <f t="shared" si="133"/>
        <v>#VALUE!</v>
      </c>
      <c r="BC239" s="64" t="e">
        <f t="shared" si="133"/>
        <v>#VALUE!</v>
      </c>
      <c r="BD239" s="64" t="e">
        <f t="shared" si="133"/>
        <v>#VALUE!</v>
      </c>
      <c r="BE239" s="64" t="e">
        <f t="shared" si="133"/>
        <v>#VALUE!</v>
      </c>
      <c r="BF239" s="45" t="e">
        <f t="shared" ref="BF239:BF250" si="134">SUM(AA239:BE239)</f>
        <v>#VALUE!</v>
      </c>
      <c r="BG239" s="78" t="e">
        <f>BF239-SUMIFS($N$16:$N$128,$F$16:$F$128,$O$235)</f>
        <v>#VALUE!</v>
      </c>
    </row>
    <row r="240" spans="15:59" ht="14.4" hidden="1" customHeight="1" x14ac:dyDescent="0.3">
      <c r="O240" s="287"/>
      <c r="P240" s="288"/>
      <c r="Q240" s="289"/>
      <c r="R240" s="277" t="s">
        <v>72</v>
      </c>
      <c r="S240" s="278"/>
      <c r="T240" s="278"/>
      <c r="U240" s="278"/>
      <c r="V240" s="278"/>
      <c r="W240" s="279"/>
      <c r="X240" s="241"/>
      <c r="Y240" s="241"/>
      <c r="Z240" s="241"/>
      <c r="AA240" s="74" t="e">
        <f t="shared" ref="AA240:BE240" si="135">AA241+(AA242/2)</f>
        <v>#VALUE!</v>
      </c>
      <c r="AB240" s="74" t="e">
        <f t="shared" si="135"/>
        <v>#VALUE!</v>
      </c>
      <c r="AC240" s="74" t="e">
        <f t="shared" si="135"/>
        <v>#VALUE!</v>
      </c>
      <c r="AD240" s="74" t="e">
        <f t="shared" si="135"/>
        <v>#VALUE!</v>
      </c>
      <c r="AE240" s="74" t="e">
        <f t="shared" si="135"/>
        <v>#VALUE!</v>
      </c>
      <c r="AF240" s="74" t="e">
        <f t="shared" si="135"/>
        <v>#VALUE!</v>
      </c>
      <c r="AG240" s="74" t="e">
        <f t="shared" si="135"/>
        <v>#VALUE!</v>
      </c>
      <c r="AH240" s="74" t="e">
        <f t="shared" si="135"/>
        <v>#VALUE!</v>
      </c>
      <c r="AI240" s="74" t="e">
        <f t="shared" si="135"/>
        <v>#VALUE!</v>
      </c>
      <c r="AJ240" s="74" t="e">
        <f t="shared" si="135"/>
        <v>#VALUE!</v>
      </c>
      <c r="AK240" s="74" t="e">
        <f t="shared" si="135"/>
        <v>#VALUE!</v>
      </c>
      <c r="AL240" s="74" t="e">
        <f t="shared" si="135"/>
        <v>#VALUE!</v>
      </c>
      <c r="AM240" s="74" t="e">
        <f t="shared" si="135"/>
        <v>#VALUE!</v>
      </c>
      <c r="AN240" s="74" t="e">
        <f t="shared" si="135"/>
        <v>#VALUE!</v>
      </c>
      <c r="AO240" s="74" t="e">
        <f t="shared" si="135"/>
        <v>#VALUE!</v>
      </c>
      <c r="AP240" s="74" t="e">
        <f t="shared" si="135"/>
        <v>#VALUE!</v>
      </c>
      <c r="AQ240" s="74" t="e">
        <f t="shared" si="135"/>
        <v>#VALUE!</v>
      </c>
      <c r="AR240" s="74" t="e">
        <f t="shared" si="135"/>
        <v>#VALUE!</v>
      </c>
      <c r="AS240" s="74" t="e">
        <f t="shared" si="135"/>
        <v>#VALUE!</v>
      </c>
      <c r="AT240" s="74" t="e">
        <f t="shared" si="135"/>
        <v>#VALUE!</v>
      </c>
      <c r="AU240" s="74" t="e">
        <f t="shared" si="135"/>
        <v>#VALUE!</v>
      </c>
      <c r="AV240" s="74" t="e">
        <f t="shared" si="135"/>
        <v>#VALUE!</v>
      </c>
      <c r="AW240" s="74" t="e">
        <f t="shared" si="135"/>
        <v>#VALUE!</v>
      </c>
      <c r="AX240" s="74" t="e">
        <f t="shared" si="135"/>
        <v>#VALUE!</v>
      </c>
      <c r="AY240" s="74" t="e">
        <f t="shared" si="135"/>
        <v>#VALUE!</v>
      </c>
      <c r="AZ240" s="74" t="e">
        <f t="shared" si="135"/>
        <v>#VALUE!</v>
      </c>
      <c r="BA240" s="74" t="e">
        <f t="shared" si="135"/>
        <v>#VALUE!</v>
      </c>
      <c r="BB240" s="74" t="e">
        <f t="shared" si="135"/>
        <v>#VALUE!</v>
      </c>
      <c r="BC240" s="74" t="e">
        <f t="shared" si="135"/>
        <v>#VALUE!</v>
      </c>
      <c r="BD240" s="74" t="e">
        <f t="shared" si="135"/>
        <v>#VALUE!</v>
      </c>
      <c r="BE240" s="74" t="e">
        <f t="shared" si="135"/>
        <v>#VALUE!</v>
      </c>
      <c r="BF240" s="75" t="e">
        <f t="shared" si="134"/>
        <v>#VALUE!</v>
      </c>
    </row>
    <row r="241" spans="15:59" ht="14.4" hidden="1" customHeight="1" x14ac:dyDescent="0.3">
      <c r="O241" s="287"/>
      <c r="P241" s="288"/>
      <c r="Q241" s="289"/>
      <c r="R241" s="277" t="s">
        <v>74</v>
      </c>
      <c r="S241" s="278"/>
      <c r="T241" s="278"/>
      <c r="U241" s="278"/>
      <c r="V241" s="278"/>
      <c r="W241" s="279"/>
      <c r="X241" s="241"/>
      <c r="Y241" s="241"/>
      <c r="Z241" s="241"/>
      <c r="AA241" s="64" t="e">
        <f t="shared" ref="AA241:BE242" si="136">AA245+AA262+AA266</f>
        <v>#VALUE!</v>
      </c>
      <c r="AB241" s="64" t="e">
        <f t="shared" si="136"/>
        <v>#VALUE!</v>
      </c>
      <c r="AC241" s="64" t="e">
        <f t="shared" si="136"/>
        <v>#VALUE!</v>
      </c>
      <c r="AD241" s="64" t="e">
        <f t="shared" si="136"/>
        <v>#VALUE!</v>
      </c>
      <c r="AE241" s="64" t="e">
        <f t="shared" si="136"/>
        <v>#VALUE!</v>
      </c>
      <c r="AF241" s="64" t="e">
        <f t="shared" si="136"/>
        <v>#VALUE!</v>
      </c>
      <c r="AG241" s="64" t="e">
        <f t="shared" si="136"/>
        <v>#VALUE!</v>
      </c>
      <c r="AH241" s="64" t="e">
        <f t="shared" si="136"/>
        <v>#VALUE!</v>
      </c>
      <c r="AI241" s="64" t="e">
        <f t="shared" si="136"/>
        <v>#VALUE!</v>
      </c>
      <c r="AJ241" s="64" t="e">
        <f t="shared" si="136"/>
        <v>#VALUE!</v>
      </c>
      <c r="AK241" s="64" t="e">
        <f t="shared" si="136"/>
        <v>#VALUE!</v>
      </c>
      <c r="AL241" s="64" t="e">
        <f t="shared" si="136"/>
        <v>#VALUE!</v>
      </c>
      <c r="AM241" s="64" t="e">
        <f t="shared" si="136"/>
        <v>#VALUE!</v>
      </c>
      <c r="AN241" s="64" t="e">
        <f t="shared" si="136"/>
        <v>#VALUE!</v>
      </c>
      <c r="AO241" s="64" t="e">
        <f t="shared" si="136"/>
        <v>#VALUE!</v>
      </c>
      <c r="AP241" s="64" t="e">
        <f t="shared" si="136"/>
        <v>#VALUE!</v>
      </c>
      <c r="AQ241" s="64" t="e">
        <f t="shared" si="136"/>
        <v>#VALUE!</v>
      </c>
      <c r="AR241" s="64" t="e">
        <f t="shared" si="136"/>
        <v>#VALUE!</v>
      </c>
      <c r="AS241" s="64" t="e">
        <f t="shared" si="136"/>
        <v>#VALUE!</v>
      </c>
      <c r="AT241" s="64" t="e">
        <f t="shared" si="136"/>
        <v>#VALUE!</v>
      </c>
      <c r="AU241" s="64" t="e">
        <f t="shared" si="136"/>
        <v>#VALUE!</v>
      </c>
      <c r="AV241" s="64" t="e">
        <f t="shared" si="136"/>
        <v>#VALUE!</v>
      </c>
      <c r="AW241" s="64" t="e">
        <f t="shared" si="136"/>
        <v>#VALUE!</v>
      </c>
      <c r="AX241" s="64" t="e">
        <f t="shared" si="136"/>
        <v>#VALUE!</v>
      </c>
      <c r="AY241" s="64" t="e">
        <f t="shared" si="136"/>
        <v>#VALUE!</v>
      </c>
      <c r="AZ241" s="64" t="e">
        <f t="shared" si="136"/>
        <v>#VALUE!</v>
      </c>
      <c r="BA241" s="64" t="e">
        <f t="shared" si="136"/>
        <v>#VALUE!</v>
      </c>
      <c r="BB241" s="64" t="e">
        <f t="shared" si="136"/>
        <v>#VALUE!</v>
      </c>
      <c r="BC241" s="64" t="e">
        <f t="shared" si="136"/>
        <v>#VALUE!</v>
      </c>
      <c r="BD241" s="64" t="e">
        <f t="shared" si="136"/>
        <v>#VALUE!</v>
      </c>
      <c r="BE241" s="64" t="e">
        <f t="shared" si="136"/>
        <v>#VALUE!</v>
      </c>
      <c r="BF241" s="45" t="e">
        <f t="shared" si="134"/>
        <v>#VALUE!</v>
      </c>
    </row>
    <row r="242" spans="15:59" ht="14.4" hidden="1" customHeight="1" x14ac:dyDescent="0.3">
      <c r="O242" s="287"/>
      <c r="P242" s="288"/>
      <c r="Q242" s="289"/>
      <c r="R242" s="277" t="s">
        <v>76</v>
      </c>
      <c r="S242" s="278"/>
      <c r="T242" s="278"/>
      <c r="U242" s="278"/>
      <c r="V242" s="278"/>
      <c r="W242" s="279"/>
      <c r="X242" s="241"/>
      <c r="Y242" s="241"/>
      <c r="Z242" s="241"/>
      <c r="AA242" s="64" t="e">
        <f t="shared" si="136"/>
        <v>#VALUE!</v>
      </c>
      <c r="AB242" s="64" t="e">
        <f t="shared" si="136"/>
        <v>#VALUE!</v>
      </c>
      <c r="AC242" s="64" t="e">
        <f t="shared" si="136"/>
        <v>#VALUE!</v>
      </c>
      <c r="AD242" s="64" t="e">
        <f t="shared" si="136"/>
        <v>#VALUE!</v>
      </c>
      <c r="AE242" s="64" t="e">
        <f t="shared" si="136"/>
        <v>#VALUE!</v>
      </c>
      <c r="AF242" s="64" t="e">
        <f t="shared" si="136"/>
        <v>#VALUE!</v>
      </c>
      <c r="AG242" s="64" t="e">
        <f t="shared" si="136"/>
        <v>#VALUE!</v>
      </c>
      <c r="AH242" s="64" t="e">
        <f t="shared" si="136"/>
        <v>#VALUE!</v>
      </c>
      <c r="AI242" s="64" t="e">
        <f t="shared" si="136"/>
        <v>#VALUE!</v>
      </c>
      <c r="AJ242" s="64" t="e">
        <f t="shared" si="136"/>
        <v>#VALUE!</v>
      </c>
      <c r="AK242" s="64" t="e">
        <f t="shared" si="136"/>
        <v>#VALUE!</v>
      </c>
      <c r="AL242" s="64" t="e">
        <f t="shared" si="136"/>
        <v>#VALUE!</v>
      </c>
      <c r="AM242" s="64" t="e">
        <f t="shared" si="136"/>
        <v>#VALUE!</v>
      </c>
      <c r="AN242" s="64" t="e">
        <f t="shared" si="136"/>
        <v>#VALUE!</v>
      </c>
      <c r="AO242" s="64" t="e">
        <f t="shared" si="136"/>
        <v>#VALUE!</v>
      </c>
      <c r="AP242" s="64" t="e">
        <f t="shared" si="136"/>
        <v>#VALUE!</v>
      </c>
      <c r="AQ242" s="64" t="e">
        <f t="shared" si="136"/>
        <v>#VALUE!</v>
      </c>
      <c r="AR242" s="64" t="e">
        <f t="shared" si="136"/>
        <v>#VALUE!</v>
      </c>
      <c r="AS242" s="64" t="e">
        <f t="shared" si="136"/>
        <v>#VALUE!</v>
      </c>
      <c r="AT242" s="64" t="e">
        <f t="shared" si="136"/>
        <v>#VALUE!</v>
      </c>
      <c r="AU242" s="64" t="e">
        <f t="shared" si="136"/>
        <v>#VALUE!</v>
      </c>
      <c r="AV242" s="64" t="e">
        <f t="shared" si="136"/>
        <v>#VALUE!</v>
      </c>
      <c r="AW242" s="64" t="e">
        <f t="shared" si="136"/>
        <v>#VALUE!</v>
      </c>
      <c r="AX242" s="64" t="e">
        <f t="shared" si="136"/>
        <v>#VALUE!</v>
      </c>
      <c r="AY242" s="64" t="e">
        <f t="shared" si="136"/>
        <v>#VALUE!</v>
      </c>
      <c r="AZ242" s="64" t="e">
        <f t="shared" si="136"/>
        <v>#VALUE!</v>
      </c>
      <c r="BA242" s="64" t="e">
        <f t="shared" si="136"/>
        <v>#VALUE!</v>
      </c>
      <c r="BB242" s="64" t="e">
        <f t="shared" si="136"/>
        <v>#VALUE!</v>
      </c>
      <c r="BC242" s="64" t="e">
        <f t="shared" si="136"/>
        <v>#VALUE!</v>
      </c>
      <c r="BD242" s="64" t="e">
        <f t="shared" si="136"/>
        <v>#VALUE!</v>
      </c>
      <c r="BE242" s="64" t="e">
        <f t="shared" si="136"/>
        <v>#VALUE!</v>
      </c>
      <c r="BF242" s="45" t="e">
        <f t="shared" si="134"/>
        <v>#VALUE!</v>
      </c>
    </row>
    <row r="243" spans="15:59" ht="14.4" hidden="1" customHeight="1" x14ac:dyDescent="0.3">
      <c r="O243" s="287"/>
      <c r="P243" s="288"/>
      <c r="Q243" s="289"/>
      <c r="R243" s="277" t="s">
        <v>79</v>
      </c>
      <c r="S243" s="278"/>
      <c r="T243" s="278"/>
      <c r="U243" s="278"/>
      <c r="V243" s="278"/>
      <c r="W243" s="279"/>
      <c r="X243" s="241"/>
      <c r="Y243" s="241"/>
      <c r="Z243" s="241"/>
      <c r="AA243" s="64" t="e">
        <f t="shared" ref="AA243:BE243" si="137">COUNTIFS($F$16:$F$21,$O$235,AA16:AA40,"P")+COUNTIFS($F$16:$F$21,$O$235,AA16:AA40,"RP")+COUNTIFS($F$16:$F$21,$O$235,AA16:AA40,"T-RP")+COUNTIFS($F$16:$F$21,$O$235,AA16:AA40,"T")+COUNTIFS($F$16:$F$21,$O$235,AA16:AA40,"MU")+COUNTIFS($F$16:$F$21,$O$235,AA16:AA40,"T-MU")+COUNTIFS($F$16:$F$21,$O$235,AA16:AA40,"EL")+COUNTIFS($F$16:$F$21,$O$235,AA16:AA40,"T-EL")+COUNTIFS($F$16:$F$21,$O$235,AA16:AA40,"EL-MU")+COUNTIFS($F$16:$F$21,$O$235,AA16:AA40,"TR")+COUNTIFS($F$16:$F$21,$O$235,AA16:AA40,"TR-MU")+COUNTIFS($F$16:$F$21,$O$235,AA16:AA40,"TR-EL")+COUNTIFS($F$16:$F$21,$O$235,AA16:AA40,"TR-T")</f>
        <v>#VALUE!</v>
      </c>
      <c r="AB243" s="64" t="e">
        <f t="shared" si="137"/>
        <v>#VALUE!</v>
      </c>
      <c r="AC243" s="64" t="e">
        <f t="shared" si="137"/>
        <v>#VALUE!</v>
      </c>
      <c r="AD243" s="64" t="e">
        <f t="shared" si="137"/>
        <v>#VALUE!</v>
      </c>
      <c r="AE243" s="64" t="e">
        <f t="shared" si="137"/>
        <v>#VALUE!</v>
      </c>
      <c r="AF243" s="64" t="e">
        <f t="shared" si="137"/>
        <v>#VALUE!</v>
      </c>
      <c r="AG243" s="64" t="e">
        <f t="shared" si="137"/>
        <v>#VALUE!</v>
      </c>
      <c r="AH243" s="64" t="e">
        <f t="shared" si="137"/>
        <v>#VALUE!</v>
      </c>
      <c r="AI243" s="64" t="e">
        <f t="shared" si="137"/>
        <v>#VALUE!</v>
      </c>
      <c r="AJ243" s="64" t="e">
        <f t="shared" si="137"/>
        <v>#VALUE!</v>
      </c>
      <c r="AK243" s="64" t="e">
        <f t="shared" si="137"/>
        <v>#VALUE!</v>
      </c>
      <c r="AL243" s="64" t="e">
        <f t="shared" si="137"/>
        <v>#VALUE!</v>
      </c>
      <c r="AM243" s="64" t="e">
        <f t="shared" si="137"/>
        <v>#VALUE!</v>
      </c>
      <c r="AN243" s="64" t="e">
        <f t="shared" si="137"/>
        <v>#VALUE!</v>
      </c>
      <c r="AO243" s="64" t="e">
        <f t="shared" si="137"/>
        <v>#VALUE!</v>
      </c>
      <c r="AP243" s="64" t="e">
        <f t="shared" si="137"/>
        <v>#VALUE!</v>
      </c>
      <c r="AQ243" s="64" t="e">
        <f t="shared" si="137"/>
        <v>#VALUE!</v>
      </c>
      <c r="AR243" s="64" t="e">
        <f t="shared" si="137"/>
        <v>#VALUE!</v>
      </c>
      <c r="AS243" s="64" t="e">
        <f t="shared" si="137"/>
        <v>#VALUE!</v>
      </c>
      <c r="AT243" s="64" t="e">
        <f t="shared" si="137"/>
        <v>#VALUE!</v>
      </c>
      <c r="AU243" s="64" t="e">
        <f t="shared" si="137"/>
        <v>#VALUE!</v>
      </c>
      <c r="AV243" s="64" t="e">
        <f t="shared" si="137"/>
        <v>#VALUE!</v>
      </c>
      <c r="AW243" s="64" t="e">
        <f t="shared" si="137"/>
        <v>#VALUE!</v>
      </c>
      <c r="AX243" s="64" t="e">
        <f t="shared" si="137"/>
        <v>#VALUE!</v>
      </c>
      <c r="AY243" s="64" t="e">
        <f t="shared" si="137"/>
        <v>#VALUE!</v>
      </c>
      <c r="AZ243" s="64" t="e">
        <f t="shared" si="137"/>
        <v>#VALUE!</v>
      </c>
      <c r="BA243" s="64" t="e">
        <f t="shared" si="137"/>
        <v>#VALUE!</v>
      </c>
      <c r="BB243" s="64" t="e">
        <f t="shared" si="137"/>
        <v>#VALUE!</v>
      </c>
      <c r="BC243" s="64" t="e">
        <f t="shared" si="137"/>
        <v>#VALUE!</v>
      </c>
      <c r="BD243" s="64" t="e">
        <f t="shared" si="137"/>
        <v>#VALUE!</v>
      </c>
      <c r="BE243" s="64" t="e">
        <f t="shared" si="137"/>
        <v>#VALUE!</v>
      </c>
      <c r="BF243" s="45" t="e">
        <f t="shared" si="134"/>
        <v>#VALUE!</v>
      </c>
      <c r="BG243" s="78" t="e">
        <f>BF243-SUMIFS($O$16:$O$128,$F$16:$F$128,$O$235)</f>
        <v>#VALUE!</v>
      </c>
    </row>
    <row r="244" spans="15:59" ht="14.4" hidden="1" customHeight="1" x14ac:dyDescent="0.3">
      <c r="O244" s="287"/>
      <c r="P244" s="288"/>
      <c r="Q244" s="289"/>
      <c r="R244" s="277" t="s">
        <v>81</v>
      </c>
      <c r="S244" s="278"/>
      <c r="T244" s="278"/>
      <c r="U244" s="278"/>
      <c r="V244" s="278"/>
      <c r="W244" s="279"/>
      <c r="X244" s="241"/>
      <c r="Y244" s="241"/>
      <c r="Z244" s="241"/>
      <c r="AA244" s="74" t="e">
        <f t="shared" ref="AA244:BE244" si="138">AA245+(AA246/2)</f>
        <v>#VALUE!</v>
      </c>
      <c r="AB244" s="74" t="e">
        <f t="shared" si="138"/>
        <v>#VALUE!</v>
      </c>
      <c r="AC244" s="74" t="e">
        <f t="shared" si="138"/>
        <v>#VALUE!</v>
      </c>
      <c r="AD244" s="74" t="e">
        <f t="shared" si="138"/>
        <v>#VALUE!</v>
      </c>
      <c r="AE244" s="74" t="e">
        <f t="shared" si="138"/>
        <v>#VALUE!</v>
      </c>
      <c r="AF244" s="74" t="e">
        <f t="shared" si="138"/>
        <v>#VALUE!</v>
      </c>
      <c r="AG244" s="74" t="e">
        <f t="shared" si="138"/>
        <v>#VALUE!</v>
      </c>
      <c r="AH244" s="74" t="e">
        <f t="shared" si="138"/>
        <v>#VALUE!</v>
      </c>
      <c r="AI244" s="74" t="e">
        <f t="shared" si="138"/>
        <v>#VALUE!</v>
      </c>
      <c r="AJ244" s="74" t="e">
        <f t="shared" si="138"/>
        <v>#VALUE!</v>
      </c>
      <c r="AK244" s="74" t="e">
        <f t="shared" si="138"/>
        <v>#VALUE!</v>
      </c>
      <c r="AL244" s="74" t="e">
        <f t="shared" si="138"/>
        <v>#VALUE!</v>
      </c>
      <c r="AM244" s="74" t="e">
        <f t="shared" si="138"/>
        <v>#VALUE!</v>
      </c>
      <c r="AN244" s="74" t="e">
        <f t="shared" si="138"/>
        <v>#VALUE!</v>
      </c>
      <c r="AO244" s="74" t="e">
        <f t="shared" si="138"/>
        <v>#VALUE!</v>
      </c>
      <c r="AP244" s="74" t="e">
        <f t="shared" si="138"/>
        <v>#VALUE!</v>
      </c>
      <c r="AQ244" s="74" t="e">
        <f t="shared" si="138"/>
        <v>#VALUE!</v>
      </c>
      <c r="AR244" s="74" t="e">
        <f t="shared" si="138"/>
        <v>#VALUE!</v>
      </c>
      <c r="AS244" s="74" t="e">
        <f t="shared" si="138"/>
        <v>#VALUE!</v>
      </c>
      <c r="AT244" s="74" t="e">
        <f t="shared" si="138"/>
        <v>#VALUE!</v>
      </c>
      <c r="AU244" s="74" t="e">
        <f t="shared" si="138"/>
        <v>#VALUE!</v>
      </c>
      <c r="AV244" s="74" t="e">
        <f t="shared" si="138"/>
        <v>#VALUE!</v>
      </c>
      <c r="AW244" s="74" t="e">
        <f t="shared" si="138"/>
        <v>#VALUE!</v>
      </c>
      <c r="AX244" s="74" t="e">
        <f t="shared" si="138"/>
        <v>#VALUE!</v>
      </c>
      <c r="AY244" s="74" t="e">
        <f t="shared" si="138"/>
        <v>#VALUE!</v>
      </c>
      <c r="AZ244" s="74" t="e">
        <f t="shared" si="138"/>
        <v>#VALUE!</v>
      </c>
      <c r="BA244" s="74" t="e">
        <f t="shared" si="138"/>
        <v>#VALUE!</v>
      </c>
      <c r="BB244" s="74" t="e">
        <f t="shared" si="138"/>
        <v>#VALUE!</v>
      </c>
      <c r="BC244" s="74" t="e">
        <f t="shared" si="138"/>
        <v>#VALUE!</v>
      </c>
      <c r="BD244" s="74" t="e">
        <f t="shared" si="138"/>
        <v>#VALUE!</v>
      </c>
      <c r="BE244" s="74" t="e">
        <f t="shared" si="138"/>
        <v>#VALUE!</v>
      </c>
      <c r="BF244" s="75" t="e">
        <f t="shared" si="134"/>
        <v>#VALUE!</v>
      </c>
    </row>
    <row r="245" spans="15:59" ht="14.4" hidden="1" customHeight="1" x14ac:dyDescent="0.3">
      <c r="O245" s="287"/>
      <c r="P245" s="288"/>
      <c r="Q245" s="289"/>
      <c r="R245" s="277" t="s">
        <v>15</v>
      </c>
      <c r="S245" s="278"/>
      <c r="T245" s="278"/>
      <c r="U245" s="278"/>
      <c r="V245" s="278"/>
      <c r="W245" s="279"/>
      <c r="X245" s="241"/>
      <c r="Y245" s="241"/>
      <c r="Z245" s="241"/>
      <c r="AA245" s="64" t="e">
        <f t="shared" ref="AA245:BE245" si="139">COUNTIFS($F$16:$F$21,$O$235,$L$16:$L$21,"FT",AA$16:AA$40,"P")+COUNTIFS($F$16:$F$21,$O$235,$L$16:$L$21,"FT",AA$16:AA$40,"RP")+COUNTIFS($F$16:$F$21,$O$235,$L$16:$L$21,"FT",AA$16:AA$40,"T-RP")+COUNTIFS($F$16:$F$21,$O$235,$L$16:$L$21,"FT",AA$16:AA$40,"T")+COUNTIFS($F$16:$F$21,$O$235,$L$16:$L$21,"FT",AA$16:AA$40,"MU")+COUNTIFS($F$16:$F$21,$O$235,$L$16:$L$21,"FT",AA$16:AA$40,"T-MU")+COUNTIFS($F$16:$F$21,$O$235,$L$16:$L$21,"FT",AA$16:AA$40,"EL")+COUNTIFS($F$16:$F$21,$O$235,$L$16:$L$21,"FT",AA$16:AA$40,"T-EL")+COUNTIFS($F$16:$F$21,$O$235,$L$16:$L$21,"FT",AA$16:AA$40,"EL-MU")+COUNTIFS($F$16:$F$21,$O$235,$L$16:$L$21,"FT",AA$16:AA$40,"TR")+COUNTIFS($F$16:$F$21,$O$235,$L$16:$L$21,"FT",AA$16:AA$40,"TR-MU")+COUNTIFS($F$16:$F$21,$O$235,$L$16:$L$21,"FT",AA$16:AA$40,"TR-EL")+COUNTIFS($F$16:$F$21,$O$235,$L$16:$L$21,"FT",AA$16:AA$40,"TR-T")</f>
        <v>#VALUE!</v>
      </c>
      <c r="AB245" s="64" t="e">
        <f t="shared" si="139"/>
        <v>#VALUE!</v>
      </c>
      <c r="AC245" s="64" t="e">
        <f t="shared" si="139"/>
        <v>#VALUE!</v>
      </c>
      <c r="AD245" s="64" t="e">
        <f t="shared" si="139"/>
        <v>#VALUE!</v>
      </c>
      <c r="AE245" s="64" t="e">
        <f t="shared" si="139"/>
        <v>#VALUE!</v>
      </c>
      <c r="AF245" s="64" t="e">
        <f t="shared" si="139"/>
        <v>#VALUE!</v>
      </c>
      <c r="AG245" s="64" t="e">
        <f t="shared" si="139"/>
        <v>#VALUE!</v>
      </c>
      <c r="AH245" s="64" t="e">
        <f t="shared" si="139"/>
        <v>#VALUE!</v>
      </c>
      <c r="AI245" s="64" t="e">
        <f t="shared" si="139"/>
        <v>#VALUE!</v>
      </c>
      <c r="AJ245" s="64" t="e">
        <f t="shared" si="139"/>
        <v>#VALUE!</v>
      </c>
      <c r="AK245" s="64" t="e">
        <f t="shared" si="139"/>
        <v>#VALUE!</v>
      </c>
      <c r="AL245" s="64" t="e">
        <f t="shared" si="139"/>
        <v>#VALUE!</v>
      </c>
      <c r="AM245" s="64" t="e">
        <f t="shared" si="139"/>
        <v>#VALUE!</v>
      </c>
      <c r="AN245" s="64" t="e">
        <f t="shared" si="139"/>
        <v>#VALUE!</v>
      </c>
      <c r="AO245" s="64" t="e">
        <f t="shared" si="139"/>
        <v>#VALUE!</v>
      </c>
      <c r="AP245" s="64" t="e">
        <f t="shared" si="139"/>
        <v>#VALUE!</v>
      </c>
      <c r="AQ245" s="64" t="e">
        <f t="shared" si="139"/>
        <v>#VALUE!</v>
      </c>
      <c r="AR245" s="64" t="e">
        <f t="shared" si="139"/>
        <v>#VALUE!</v>
      </c>
      <c r="AS245" s="64" t="e">
        <f t="shared" si="139"/>
        <v>#VALUE!</v>
      </c>
      <c r="AT245" s="64" t="e">
        <f t="shared" si="139"/>
        <v>#VALUE!</v>
      </c>
      <c r="AU245" s="64" t="e">
        <f t="shared" si="139"/>
        <v>#VALUE!</v>
      </c>
      <c r="AV245" s="64" t="e">
        <f t="shared" si="139"/>
        <v>#VALUE!</v>
      </c>
      <c r="AW245" s="64" t="e">
        <f t="shared" si="139"/>
        <v>#VALUE!</v>
      </c>
      <c r="AX245" s="64" t="e">
        <f t="shared" si="139"/>
        <v>#VALUE!</v>
      </c>
      <c r="AY245" s="64" t="e">
        <f t="shared" si="139"/>
        <v>#VALUE!</v>
      </c>
      <c r="AZ245" s="64" t="e">
        <f t="shared" si="139"/>
        <v>#VALUE!</v>
      </c>
      <c r="BA245" s="64" t="e">
        <f t="shared" si="139"/>
        <v>#VALUE!</v>
      </c>
      <c r="BB245" s="64" t="e">
        <f t="shared" si="139"/>
        <v>#VALUE!</v>
      </c>
      <c r="BC245" s="64" t="e">
        <f t="shared" si="139"/>
        <v>#VALUE!</v>
      </c>
      <c r="BD245" s="64" t="e">
        <f t="shared" si="139"/>
        <v>#VALUE!</v>
      </c>
      <c r="BE245" s="64" t="e">
        <f t="shared" si="139"/>
        <v>#VALUE!</v>
      </c>
      <c r="BF245" s="45" t="e">
        <f t="shared" si="134"/>
        <v>#VALUE!</v>
      </c>
    </row>
    <row r="246" spans="15:59" ht="14.4" hidden="1" customHeight="1" x14ac:dyDescent="0.3">
      <c r="O246" s="287"/>
      <c r="P246" s="288"/>
      <c r="Q246" s="289"/>
      <c r="R246" s="277" t="s">
        <v>84</v>
      </c>
      <c r="S246" s="278"/>
      <c r="T246" s="278"/>
      <c r="U246" s="278"/>
      <c r="V246" s="278"/>
      <c r="W246" s="279"/>
      <c r="X246" s="241"/>
      <c r="Y246" s="241"/>
      <c r="Z246" s="241"/>
      <c r="AA246" s="64" t="e">
        <f t="shared" ref="AA246:BE246" si="140">COUNTIFS($F$16:$F$21,$O$235,$L$16:$L$21,"HT",AA$16:AA$40,"P")+COUNTIFS($F$16:$F$21,$O$235,$L$16:$L$21,"HT",AA$16:AA$40,"RP")+COUNTIFS($F$16:$F$21,$O$235,$L$16:$L$21,"HT",AA$16:AA$40,"T-RP")+COUNTIFS($F$16:$F$21,$O$235,$L$16:$L$21,"HT",AA$16:AA$40,"T")+COUNTIFS($F$16:$F$21,$O$235,$L$16:$L$21,"HT",AA$16:AA$40,"MU")+COUNTIFS($F$16:$F$21,$O$235,$L$16:$L$21,"HT",AA$16:AA$40,"T-MU")+COUNTIFS($F$16:$F$21,$O$235,$L$16:$L$21,"HT",AA$16:AA$40,"EL")+COUNTIFS($F$16:$F$21,$O$235,$L$16:$L$21,"HT",AA$16:AA$40,"T-EL")+COUNTIFS($F$16:$F$21,$O$235,$L$16:$L$21,"HT",AA$16:AA$40,"EL-MU")+COUNTIFS($F$16:$F$21,$O$235,$L$16:$L$21,"HT",AA$16:AA$40,"TR")+COUNTIFS($F$16:$F$21,$O$235,$L$16:$L$21,"HT",AA$16:AA$40,"TR-MU")+COUNTIFS($F$16:$F$21,$O$235,$L$16:$L$21,"HT",AA$16:AA$40,"TR-EL")+COUNTIFS($F$16:$F$21,$O$235,$L$16:$L$21,"HT",AA$16:AA$40,"TR-T")</f>
        <v>#VALUE!</v>
      </c>
      <c r="AB246" s="64" t="e">
        <f t="shared" si="140"/>
        <v>#VALUE!</v>
      </c>
      <c r="AC246" s="64" t="e">
        <f t="shared" si="140"/>
        <v>#VALUE!</v>
      </c>
      <c r="AD246" s="64" t="e">
        <f t="shared" si="140"/>
        <v>#VALUE!</v>
      </c>
      <c r="AE246" s="64" t="e">
        <f t="shared" si="140"/>
        <v>#VALUE!</v>
      </c>
      <c r="AF246" s="64" t="e">
        <f t="shared" si="140"/>
        <v>#VALUE!</v>
      </c>
      <c r="AG246" s="64" t="e">
        <f t="shared" si="140"/>
        <v>#VALUE!</v>
      </c>
      <c r="AH246" s="64" t="e">
        <f t="shared" si="140"/>
        <v>#VALUE!</v>
      </c>
      <c r="AI246" s="64" t="e">
        <f t="shared" si="140"/>
        <v>#VALUE!</v>
      </c>
      <c r="AJ246" s="64" t="e">
        <f t="shared" si="140"/>
        <v>#VALUE!</v>
      </c>
      <c r="AK246" s="64" t="e">
        <f t="shared" si="140"/>
        <v>#VALUE!</v>
      </c>
      <c r="AL246" s="64" t="e">
        <f t="shared" si="140"/>
        <v>#VALUE!</v>
      </c>
      <c r="AM246" s="64" t="e">
        <f t="shared" si="140"/>
        <v>#VALUE!</v>
      </c>
      <c r="AN246" s="64" t="e">
        <f t="shared" si="140"/>
        <v>#VALUE!</v>
      </c>
      <c r="AO246" s="64" t="e">
        <f t="shared" si="140"/>
        <v>#VALUE!</v>
      </c>
      <c r="AP246" s="64" t="e">
        <f t="shared" si="140"/>
        <v>#VALUE!</v>
      </c>
      <c r="AQ246" s="64" t="e">
        <f t="shared" si="140"/>
        <v>#VALUE!</v>
      </c>
      <c r="AR246" s="64" t="e">
        <f t="shared" si="140"/>
        <v>#VALUE!</v>
      </c>
      <c r="AS246" s="64" t="e">
        <f t="shared" si="140"/>
        <v>#VALUE!</v>
      </c>
      <c r="AT246" s="64" t="e">
        <f t="shared" si="140"/>
        <v>#VALUE!</v>
      </c>
      <c r="AU246" s="64" t="e">
        <f t="shared" si="140"/>
        <v>#VALUE!</v>
      </c>
      <c r="AV246" s="64" t="e">
        <f t="shared" si="140"/>
        <v>#VALUE!</v>
      </c>
      <c r="AW246" s="64" t="e">
        <f t="shared" si="140"/>
        <v>#VALUE!</v>
      </c>
      <c r="AX246" s="64" t="e">
        <f t="shared" si="140"/>
        <v>#VALUE!</v>
      </c>
      <c r="AY246" s="64" t="e">
        <f t="shared" si="140"/>
        <v>#VALUE!</v>
      </c>
      <c r="AZ246" s="64" t="e">
        <f t="shared" si="140"/>
        <v>#VALUE!</v>
      </c>
      <c r="BA246" s="64" t="e">
        <f t="shared" si="140"/>
        <v>#VALUE!</v>
      </c>
      <c r="BB246" s="64" t="e">
        <f t="shared" si="140"/>
        <v>#VALUE!</v>
      </c>
      <c r="BC246" s="64" t="e">
        <f t="shared" si="140"/>
        <v>#VALUE!</v>
      </c>
      <c r="BD246" s="64" t="e">
        <f t="shared" si="140"/>
        <v>#VALUE!</v>
      </c>
      <c r="BE246" s="64" t="e">
        <f t="shared" si="140"/>
        <v>#VALUE!</v>
      </c>
      <c r="BF246" s="45" t="e">
        <f t="shared" si="134"/>
        <v>#VALUE!</v>
      </c>
    </row>
    <row r="247" spans="15:59" ht="14.4" hidden="1" customHeight="1" x14ac:dyDescent="0.3">
      <c r="O247" s="287"/>
      <c r="P247" s="288"/>
      <c r="Q247" s="289"/>
      <c r="R247" s="277" t="s">
        <v>87</v>
      </c>
      <c r="S247" s="278"/>
      <c r="T247" s="278"/>
      <c r="U247" s="278"/>
      <c r="V247" s="278"/>
      <c r="W247" s="279"/>
      <c r="X247" s="241"/>
      <c r="Y247" s="241"/>
      <c r="Z247" s="241"/>
      <c r="AA247" s="64" t="e">
        <f t="shared" ref="AA247:BE247" si="141">COUNTIFS($F$16:$F$21,$O$235,AA$16:AA$40,"OFF")+COUNTIFS($F$16:$F$21,$O$235,AA$16:AA$40,"TR-OFF")</f>
        <v>#VALUE!</v>
      </c>
      <c r="AB247" s="64" t="e">
        <f t="shared" si="141"/>
        <v>#VALUE!</v>
      </c>
      <c r="AC247" s="64" t="e">
        <f t="shared" si="141"/>
        <v>#VALUE!</v>
      </c>
      <c r="AD247" s="64" t="e">
        <f t="shared" si="141"/>
        <v>#VALUE!</v>
      </c>
      <c r="AE247" s="64" t="e">
        <f t="shared" si="141"/>
        <v>#VALUE!</v>
      </c>
      <c r="AF247" s="64" t="e">
        <f t="shared" si="141"/>
        <v>#VALUE!</v>
      </c>
      <c r="AG247" s="64" t="e">
        <f t="shared" si="141"/>
        <v>#VALUE!</v>
      </c>
      <c r="AH247" s="64" t="e">
        <f t="shared" si="141"/>
        <v>#VALUE!</v>
      </c>
      <c r="AI247" s="64" t="e">
        <f t="shared" si="141"/>
        <v>#VALUE!</v>
      </c>
      <c r="AJ247" s="64" t="e">
        <f t="shared" si="141"/>
        <v>#VALUE!</v>
      </c>
      <c r="AK247" s="64" t="e">
        <f t="shared" si="141"/>
        <v>#VALUE!</v>
      </c>
      <c r="AL247" s="64" t="e">
        <f t="shared" si="141"/>
        <v>#VALUE!</v>
      </c>
      <c r="AM247" s="64" t="e">
        <f t="shared" si="141"/>
        <v>#VALUE!</v>
      </c>
      <c r="AN247" s="64" t="e">
        <f t="shared" si="141"/>
        <v>#VALUE!</v>
      </c>
      <c r="AO247" s="64" t="e">
        <f t="shared" si="141"/>
        <v>#VALUE!</v>
      </c>
      <c r="AP247" s="64" t="e">
        <f t="shared" si="141"/>
        <v>#VALUE!</v>
      </c>
      <c r="AQ247" s="64" t="e">
        <f t="shared" si="141"/>
        <v>#VALUE!</v>
      </c>
      <c r="AR247" s="64" t="e">
        <f t="shared" si="141"/>
        <v>#VALUE!</v>
      </c>
      <c r="AS247" s="64" t="e">
        <f t="shared" si="141"/>
        <v>#VALUE!</v>
      </c>
      <c r="AT247" s="64" t="e">
        <f t="shared" si="141"/>
        <v>#VALUE!</v>
      </c>
      <c r="AU247" s="64" t="e">
        <f t="shared" si="141"/>
        <v>#VALUE!</v>
      </c>
      <c r="AV247" s="64" t="e">
        <f t="shared" si="141"/>
        <v>#VALUE!</v>
      </c>
      <c r="AW247" s="64" t="e">
        <f t="shared" si="141"/>
        <v>#VALUE!</v>
      </c>
      <c r="AX247" s="64" t="e">
        <f t="shared" si="141"/>
        <v>#VALUE!</v>
      </c>
      <c r="AY247" s="64" t="e">
        <f t="shared" si="141"/>
        <v>#VALUE!</v>
      </c>
      <c r="AZ247" s="64" t="e">
        <f t="shared" si="141"/>
        <v>#VALUE!</v>
      </c>
      <c r="BA247" s="64" t="e">
        <f t="shared" si="141"/>
        <v>#VALUE!</v>
      </c>
      <c r="BB247" s="64" t="e">
        <f t="shared" si="141"/>
        <v>#VALUE!</v>
      </c>
      <c r="BC247" s="64" t="e">
        <f t="shared" si="141"/>
        <v>#VALUE!</v>
      </c>
      <c r="BD247" s="64" t="e">
        <f t="shared" si="141"/>
        <v>#VALUE!</v>
      </c>
      <c r="BE247" s="64" t="e">
        <f t="shared" si="141"/>
        <v>#VALUE!</v>
      </c>
      <c r="BF247" s="45" t="e">
        <f t="shared" si="134"/>
        <v>#VALUE!</v>
      </c>
      <c r="BG247" s="78" t="e">
        <f>BF247-SUMIFS($Q$16:$Q$128,$F$16:$F$128,$O$235)</f>
        <v>#VALUE!</v>
      </c>
    </row>
    <row r="248" spans="15:59" ht="14.4" hidden="1" customHeight="1" x14ac:dyDescent="0.3">
      <c r="O248" s="287"/>
      <c r="P248" s="288"/>
      <c r="Q248" s="289"/>
      <c r="R248" s="277" t="s">
        <v>90</v>
      </c>
      <c r="S248" s="278"/>
      <c r="T248" s="278"/>
      <c r="U248" s="278"/>
      <c r="V248" s="278"/>
      <c r="W248" s="279"/>
      <c r="X248" s="241"/>
      <c r="Y248" s="241"/>
      <c r="Z248" s="241"/>
      <c r="AA248" s="74" t="e">
        <f t="shared" ref="AA248:BE248" si="142">AA249+(AA250/2)</f>
        <v>#VALUE!</v>
      </c>
      <c r="AB248" s="74" t="e">
        <f t="shared" si="142"/>
        <v>#VALUE!</v>
      </c>
      <c r="AC248" s="74" t="e">
        <f t="shared" si="142"/>
        <v>#VALUE!</v>
      </c>
      <c r="AD248" s="74" t="e">
        <f t="shared" si="142"/>
        <v>#VALUE!</v>
      </c>
      <c r="AE248" s="74" t="e">
        <f t="shared" si="142"/>
        <v>#VALUE!</v>
      </c>
      <c r="AF248" s="74" t="e">
        <f t="shared" si="142"/>
        <v>#VALUE!</v>
      </c>
      <c r="AG248" s="74" t="e">
        <f t="shared" si="142"/>
        <v>#VALUE!</v>
      </c>
      <c r="AH248" s="74" t="e">
        <f t="shared" si="142"/>
        <v>#VALUE!</v>
      </c>
      <c r="AI248" s="74" t="e">
        <f t="shared" si="142"/>
        <v>#VALUE!</v>
      </c>
      <c r="AJ248" s="74" t="e">
        <f t="shared" si="142"/>
        <v>#VALUE!</v>
      </c>
      <c r="AK248" s="74" t="e">
        <f t="shared" si="142"/>
        <v>#VALUE!</v>
      </c>
      <c r="AL248" s="74" t="e">
        <f t="shared" si="142"/>
        <v>#VALUE!</v>
      </c>
      <c r="AM248" s="74" t="e">
        <f t="shared" si="142"/>
        <v>#VALUE!</v>
      </c>
      <c r="AN248" s="74" t="e">
        <f t="shared" si="142"/>
        <v>#VALUE!</v>
      </c>
      <c r="AO248" s="74" t="e">
        <f t="shared" si="142"/>
        <v>#VALUE!</v>
      </c>
      <c r="AP248" s="74" t="e">
        <f t="shared" si="142"/>
        <v>#VALUE!</v>
      </c>
      <c r="AQ248" s="74" t="e">
        <f t="shared" si="142"/>
        <v>#VALUE!</v>
      </c>
      <c r="AR248" s="74" t="e">
        <f t="shared" si="142"/>
        <v>#VALUE!</v>
      </c>
      <c r="AS248" s="74" t="e">
        <f t="shared" si="142"/>
        <v>#VALUE!</v>
      </c>
      <c r="AT248" s="74" t="e">
        <f t="shared" si="142"/>
        <v>#VALUE!</v>
      </c>
      <c r="AU248" s="74" t="e">
        <f t="shared" si="142"/>
        <v>#VALUE!</v>
      </c>
      <c r="AV248" s="74" t="e">
        <f t="shared" si="142"/>
        <v>#VALUE!</v>
      </c>
      <c r="AW248" s="74" t="e">
        <f t="shared" si="142"/>
        <v>#VALUE!</v>
      </c>
      <c r="AX248" s="74" t="e">
        <f t="shared" si="142"/>
        <v>#VALUE!</v>
      </c>
      <c r="AY248" s="74" t="e">
        <f t="shared" si="142"/>
        <v>#VALUE!</v>
      </c>
      <c r="AZ248" s="74" t="e">
        <f t="shared" si="142"/>
        <v>#VALUE!</v>
      </c>
      <c r="BA248" s="74" t="e">
        <f t="shared" si="142"/>
        <v>#VALUE!</v>
      </c>
      <c r="BB248" s="74" t="e">
        <f t="shared" si="142"/>
        <v>#VALUE!</v>
      </c>
      <c r="BC248" s="74" t="e">
        <f t="shared" si="142"/>
        <v>#VALUE!</v>
      </c>
      <c r="BD248" s="74" t="e">
        <f t="shared" si="142"/>
        <v>#VALUE!</v>
      </c>
      <c r="BE248" s="74" t="e">
        <f t="shared" si="142"/>
        <v>#VALUE!</v>
      </c>
      <c r="BF248" s="75" t="e">
        <f t="shared" si="134"/>
        <v>#VALUE!</v>
      </c>
    </row>
    <row r="249" spans="15:59" ht="14.4" hidden="1" customHeight="1" x14ac:dyDescent="0.3">
      <c r="O249" s="287"/>
      <c r="P249" s="288"/>
      <c r="Q249" s="289"/>
      <c r="R249" s="277" t="s">
        <v>31</v>
      </c>
      <c r="S249" s="278"/>
      <c r="T249" s="278"/>
      <c r="U249" s="278"/>
      <c r="V249" s="278"/>
      <c r="W249" s="279"/>
      <c r="X249" s="241"/>
      <c r="Y249" s="241"/>
      <c r="Z249" s="241"/>
      <c r="AA249" s="64" t="e">
        <f t="shared" ref="AA249:BE249" si="143">COUNTIFS($F$16:$F$21,$O$235,$L$16:$L$21,"FT",AA$16:AA$40,"OFF")+COUNTIFS($F$16:$F$21,$O$235,$L$16:$L$21,"FT",AA$16:AA$40,"TR-OFF")</f>
        <v>#VALUE!</v>
      </c>
      <c r="AB249" s="64" t="e">
        <f t="shared" si="143"/>
        <v>#VALUE!</v>
      </c>
      <c r="AC249" s="64" t="e">
        <f t="shared" si="143"/>
        <v>#VALUE!</v>
      </c>
      <c r="AD249" s="64" t="e">
        <f t="shared" si="143"/>
        <v>#VALUE!</v>
      </c>
      <c r="AE249" s="64" t="e">
        <f t="shared" si="143"/>
        <v>#VALUE!</v>
      </c>
      <c r="AF249" s="64" t="e">
        <f t="shared" si="143"/>
        <v>#VALUE!</v>
      </c>
      <c r="AG249" s="64" t="e">
        <f t="shared" si="143"/>
        <v>#VALUE!</v>
      </c>
      <c r="AH249" s="64" t="e">
        <f t="shared" si="143"/>
        <v>#VALUE!</v>
      </c>
      <c r="AI249" s="64" t="e">
        <f t="shared" si="143"/>
        <v>#VALUE!</v>
      </c>
      <c r="AJ249" s="64" t="e">
        <f t="shared" si="143"/>
        <v>#VALUE!</v>
      </c>
      <c r="AK249" s="64" t="e">
        <f t="shared" si="143"/>
        <v>#VALUE!</v>
      </c>
      <c r="AL249" s="64" t="e">
        <f t="shared" si="143"/>
        <v>#VALUE!</v>
      </c>
      <c r="AM249" s="64" t="e">
        <f t="shared" si="143"/>
        <v>#VALUE!</v>
      </c>
      <c r="AN249" s="64" t="e">
        <f t="shared" si="143"/>
        <v>#VALUE!</v>
      </c>
      <c r="AO249" s="64" t="e">
        <f t="shared" si="143"/>
        <v>#VALUE!</v>
      </c>
      <c r="AP249" s="64" t="e">
        <f t="shared" si="143"/>
        <v>#VALUE!</v>
      </c>
      <c r="AQ249" s="64" t="e">
        <f t="shared" si="143"/>
        <v>#VALUE!</v>
      </c>
      <c r="AR249" s="64" t="e">
        <f t="shared" si="143"/>
        <v>#VALUE!</v>
      </c>
      <c r="AS249" s="64" t="e">
        <f t="shared" si="143"/>
        <v>#VALUE!</v>
      </c>
      <c r="AT249" s="64" t="e">
        <f t="shared" si="143"/>
        <v>#VALUE!</v>
      </c>
      <c r="AU249" s="64" t="e">
        <f t="shared" si="143"/>
        <v>#VALUE!</v>
      </c>
      <c r="AV249" s="64" t="e">
        <f t="shared" si="143"/>
        <v>#VALUE!</v>
      </c>
      <c r="AW249" s="64" t="e">
        <f t="shared" si="143"/>
        <v>#VALUE!</v>
      </c>
      <c r="AX249" s="64" t="e">
        <f t="shared" si="143"/>
        <v>#VALUE!</v>
      </c>
      <c r="AY249" s="64" t="e">
        <f t="shared" si="143"/>
        <v>#VALUE!</v>
      </c>
      <c r="AZ249" s="64" t="e">
        <f t="shared" si="143"/>
        <v>#VALUE!</v>
      </c>
      <c r="BA249" s="64" t="e">
        <f t="shared" si="143"/>
        <v>#VALUE!</v>
      </c>
      <c r="BB249" s="64" t="e">
        <f t="shared" si="143"/>
        <v>#VALUE!</v>
      </c>
      <c r="BC249" s="64" t="e">
        <f t="shared" si="143"/>
        <v>#VALUE!</v>
      </c>
      <c r="BD249" s="64" t="e">
        <f t="shared" si="143"/>
        <v>#VALUE!</v>
      </c>
      <c r="BE249" s="64" t="e">
        <f t="shared" si="143"/>
        <v>#VALUE!</v>
      </c>
      <c r="BF249" s="45" t="e">
        <f t="shared" si="134"/>
        <v>#VALUE!</v>
      </c>
    </row>
    <row r="250" spans="15:59" ht="14.4" hidden="1" customHeight="1" x14ac:dyDescent="0.3">
      <c r="O250" s="287"/>
      <c r="P250" s="288"/>
      <c r="Q250" s="289"/>
      <c r="R250" s="277" t="s">
        <v>95</v>
      </c>
      <c r="S250" s="278"/>
      <c r="T250" s="278"/>
      <c r="U250" s="278"/>
      <c r="V250" s="278"/>
      <c r="W250" s="279"/>
      <c r="X250" s="241"/>
      <c r="Y250" s="241"/>
      <c r="Z250" s="241"/>
      <c r="AA250" s="64" t="e">
        <f t="shared" ref="AA250:BE250" si="144">COUNTIFS($F$16:$F$21,$O$235,$L$16:$L$21,"HT",AA$16:AA$40,"OFF")+COUNTIFS($F$16:$F$21,$O$235,$L$16:$L$21,"HT",AA$16:AA$40,"TR-OFF")</f>
        <v>#VALUE!</v>
      </c>
      <c r="AB250" s="64" t="e">
        <f t="shared" si="144"/>
        <v>#VALUE!</v>
      </c>
      <c r="AC250" s="64" t="e">
        <f t="shared" si="144"/>
        <v>#VALUE!</v>
      </c>
      <c r="AD250" s="64" t="e">
        <f t="shared" si="144"/>
        <v>#VALUE!</v>
      </c>
      <c r="AE250" s="64" t="e">
        <f t="shared" si="144"/>
        <v>#VALUE!</v>
      </c>
      <c r="AF250" s="64" t="e">
        <f t="shared" si="144"/>
        <v>#VALUE!</v>
      </c>
      <c r="AG250" s="64" t="e">
        <f t="shared" si="144"/>
        <v>#VALUE!</v>
      </c>
      <c r="AH250" s="64" t="e">
        <f t="shared" si="144"/>
        <v>#VALUE!</v>
      </c>
      <c r="AI250" s="64" t="e">
        <f t="shared" si="144"/>
        <v>#VALUE!</v>
      </c>
      <c r="AJ250" s="64" t="e">
        <f t="shared" si="144"/>
        <v>#VALUE!</v>
      </c>
      <c r="AK250" s="64" t="e">
        <f t="shared" si="144"/>
        <v>#VALUE!</v>
      </c>
      <c r="AL250" s="64" t="e">
        <f t="shared" si="144"/>
        <v>#VALUE!</v>
      </c>
      <c r="AM250" s="64" t="e">
        <f t="shared" si="144"/>
        <v>#VALUE!</v>
      </c>
      <c r="AN250" s="64" t="e">
        <f t="shared" si="144"/>
        <v>#VALUE!</v>
      </c>
      <c r="AO250" s="64" t="e">
        <f t="shared" si="144"/>
        <v>#VALUE!</v>
      </c>
      <c r="AP250" s="64" t="e">
        <f t="shared" si="144"/>
        <v>#VALUE!</v>
      </c>
      <c r="AQ250" s="64" t="e">
        <f t="shared" si="144"/>
        <v>#VALUE!</v>
      </c>
      <c r="AR250" s="64" t="e">
        <f t="shared" si="144"/>
        <v>#VALUE!</v>
      </c>
      <c r="AS250" s="64" t="e">
        <f t="shared" si="144"/>
        <v>#VALUE!</v>
      </c>
      <c r="AT250" s="64" t="e">
        <f t="shared" si="144"/>
        <v>#VALUE!</v>
      </c>
      <c r="AU250" s="64" t="e">
        <f t="shared" si="144"/>
        <v>#VALUE!</v>
      </c>
      <c r="AV250" s="64" t="e">
        <f t="shared" si="144"/>
        <v>#VALUE!</v>
      </c>
      <c r="AW250" s="64" t="e">
        <f t="shared" si="144"/>
        <v>#VALUE!</v>
      </c>
      <c r="AX250" s="64" t="e">
        <f t="shared" si="144"/>
        <v>#VALUE!</v>
      </c>
      <c r="AY250" s="64" t="e">
        <f t="shared" si="144"/>
        <v>#VALUE!</v>
      </c>
      <c r="AZ250" s="64" t="e">
        <f t="shared" si="144"/>
        <v>#VALUE!</v>
      </c>
      <c r="BA250" s="64" t="e">
        <f t="shared" si="144"/>
        <v>#VALUE!</v>
      </c>
      <c r="BB250" s="64" t="e">
        <f t="shared" si="144"/>
        <v>#VALUE!</v>
      </c>
      <c r="BC250" s="64" t="e">
        <f t="shared" si="144"/>
        <v>#VALUE!</v>
      </c>
      <c r="BD250" s="64" t="e">
        <f t="shared" si="144"/>
        <v>#VALUE!</v>
      </c>
      <c r="BE250" s="64" t="e">
        <f t="shared" si="144"/>
        <v>#VALUE!</v>
      </c>
      <c r="BF250" s="45" t="e">
        <f t="shared" si="134"/>
        <v>#VALUE!</v>
      </c>
    </row>
    <row r="251" spans="15:59" ht="14.4" hidden="1" customHeight="1" x14ac:dyDescent="0.3">
      <c r="O251" s="287"/>
      <c r="P251" s="288"/>
      <c r="Q251" s="289"/>
      <c r="R251" s="277" t="s">
        <v>98</v>
      </c>
      <c r="S251" s="278"/>
      <c r="T251" s="278"/>
      <c r="U251" s="278"/>
      <c r="V251" s="278"/>
      <c r="W251" s="279"/>
      <c r="X251" s="241"/>
      <c r="Y251" s="241"/>
      <c r="Z251" s="241"/>
      <c r="AA251" s="64" t="e">
        <f t="shared" ref="AA251:BE251" si="145">COUNTIFS($F$16:$F$21,$O$235,AA$16:AA$40,"TR")+COUNTIFS($F$16:$F$21,$O$235,AA$16:AA$40,"TR-T")+COUNTIFS($F$16:$F$21,$O$235,AA$16:AA$40,"TR-OFF")+COUNTIFS($F$16:$F$21,$O$235,AA$16:AA$40,"TR-AU")+COUNTIFS($F$16:$F$21,$O$235,AA$16:AA$40,"TR-UC")+COUNTIFS($F$16:$F$21,$O$235,AA$16:AA$40,"TR-U")+COUNTIFS($F$16:$F$21,$O$235,AA$16:AA$40,"TR-NCNS")+COUNTIFS($F$16:$F$21,$O$235,AA$16:AA$40,"TR-MU")+COUNTIFS($F$16:$F$21,$O$235,AA$16:AA$40,"TR-EL")</f>
        <v>#VALUE!</v>
      </c>
      <c r="AB251" s="64" t="e">
        <f t="shared" si="145"/>
        <v>#VALUE!</v>
      </c>
      <c r="AC251" s="64" t="e">
        <f t="shared" si="145"/>
        <v>#VALUE!</v>
      </c>
      <c r="AD251" s="64" t="e">
        <f t="shared" si="145"/>
        <v>#VALUE!</v>
      </c>
      <c r="AE251" s="64" t="e">
        <f t="shared" si="145"/>
        <v>#VALUE!</v>
      </c>
      <c r="AF251" s="64" t="e">
        <f t="shared" si="145"/>
        <v>#VALUE!</v>
      </c>
      <c r="AG251" s="64" t="e">
        <f t="shared" si="145"/>
        <v>#VALUE!</v>
      </c>
      <c r="AH251" s="64" t="e">
        <f t="shared" si="145"/>
        <v>#VALUE!</v>
      </c>
      <c r="AI251" s="64" t="e">
        <f t="shared" si="145"/>
        <v>#VALUE!</v>
      </c>
      <c r="AJ251" s="64" t="e">
        <f t="shared" si="145"/>
        <v>#VALUE!</v>
      </c>
      <c r="AK251" s="64" t="e">
        <f t="shared" si="145"/>
        <v>#VALUE!</v>
      </c>
      <c r="AL251" s="64" t="e">
        <f t="shared" si="145"/>
        <v>#VALUE!</v>
      </c>
      <c r="AM251" s="64" t="e">
        <f t="shared" si="145"/>
        <v>#VALUE!</v>
      </c>
      <c r="AN251" s="64" t="e">
        <f t="shared" si="145"/>
        <v>#VALUE!</v>
      </c>
      <c r="AO251" s="64" t="e">
        <f t="shared" si="145"/>
        <v>#VALUE!</v>
      </c>
      <c r="AP251" s="64" t="e">
        <f t="shared" si="145"/>
        <v>#VALUE!</v>
      </c>
      <c r="AQ251" s="64" t="e">
        <f t="shared" si="145"/>
        <v>#VALUE!</v>
      </c>
      <c r="AR251" s="64" t="e">
        <f t="shared" si="145"/>
        <v>#VALUE!</v>
      </c>
      <c r="AS251" s="64" t="e">
        <f t="shared" si="145"/>
        <v>#VALUE!</v>
      </c>
      <c r="AT251" s="64" t="e">
        <f t="shared" si="145"/>
        <v>#VALUE!</v>
      </c>
      <c r="AU251" s="64" t="e">
        <f t="shared" si="145"/>
        <v>#VALUE!</v>
      </c>
      <c r="AV251" s="64" t="e">
        <f t="shared" si="145"/>
        <v>#VALUE!</v>
      </c>
      <c r="AW251" s="64" t="e">
        <f t="shared" si="145"/>
        <v>#VALUE!</v>
      </c>
      <c r="AX251" s="64" t="e">
        <f t="shared" si="145"/>
        <v>#VALUE!</v>
      </c>
      <c r="AY251" s="64" t="e">
        <f t="shared" si="145"/>
        <v>#VALUE!</v>
      </c>
      <c r="AZ251" s="64" t="e">
        <f t="shared" si="145"/>
        <v>#VALUE!</v>
      </c>
      <c r="BA251" s="64" t="e">
        <f t="shared" si="145"/>
        <v>#VALUE!</v>
      </c>
      <c r="BB251" s="64" t="e">
        <f t="shared" si="145"/>
        <v>#VALUE!</v>
      </c>
      <c r="BC251" s="64" t="e">
        <f t="shared" si="145"/>
        <v>#VALUE!</v>
      </c>
      <c r="BD251" s="64" t="e">
        <f t="shared" si="145"/>
        <v>#VALUE!</v>
      </c>
      <c r="BE251" s="64" t="e">
        <f t="shared" si="145"/>
        <v>#VALUE!</v>
      </c>
      <c r="BF251" s="45" t="e">
        <f>MAX(AA251:BE251)</f>
        <v>#VALUE!</v>
      </c>
    </row>
    <row r="252" spans="15:59" ht="14.4" hidden="1" customHeight="1" x14ac:dyDescent="0.3">
      <c r="O252" s="287"/>
      <c r="P252" s="288"/>
      <c r="Q252" s="289"/>
      <c r="R252" s="277" t="s">
        <v>101</v>
      </c>
      <c r="S252" s="278"/>
      <c r="T252" s="278"/>
      <c r="U252" s="278"/>
      <c r="V252" s="278"/>
      <c r="W252" s="279"/>
      <c r="X252" s="241"/>
      <c r="Y252" s="241"/>
      <c r="Z252" s="241"/>
      <c r="AA252" s="64" t="e">
        <f t="shared" ref="AA252:BE252" si="146">COUNTIFS($F$16:$F$21,$O$235,AA16:AA40,"Leave")+COUNTIFS($F$16:$F$21,$O$235,AA16:AA40,"CL")</f>
        <v>#VALUE!</v>
      </c>
      <c r="AB252" s="64" t="e">
        <f t="shared" si="146"/>
        <v>#VALUE!</v>
      </c>
      <c r="AC252" s="64" t="e">
        <f t="shared" si="146"/>
        <v>#VALUE!</v>
      </c>
      <c r="AD252" s="64" t="e">
        <f t="shared" si="146"/>
        <v>#VALUE!</v>
      </c>
      <c r="AE252" s="64" t="e">
        <f t="shared" si="146"/>
        <v>#VALUE!</v>
      </c>
      <c r="AF252" s="64" t="e">
        <f t="shared" si="146"/>
        <v>#VALUE!</v>
      </c>
      <c r="AG252" s="64" t="e">
        <f t="shared" si="146"/>
        <v>#VALUE!</v>
      </c>
      <c r="AH252" s="64" t="e">
        <f t="shared" si="146"/>
        <v>#VALUE!</v>
      </c>
      <c r="AI252" s="64" t="e">
        <f t="shared" si="146"/>
        <v>#VALUE!</v>
      </c>
      <c r="AJ252" s="64" t="e">
        <f t="shared" si="146"/>
        <v>#VALUE!</v>
      </c>
      <c r="AK252" s="64" t="e">
        <f t="shared" si="146"/>
        <v>#VALUE!</v>
      </c>
      <c r="AL252" s="64" t="e">
        <f t="shared" si="146"/>
        <v>#VALUE!</v>
      </c>
      <c r="AM252" s="64" t="e">
        <f t="shared" si="146"/>
        <v>#VALUE!</v>
      </c>
      <c r="AN252" s="64" t="e">
        <f t="shared" si="146"/>
        <v>#VALUE!</v>
      </c>
      <c r="AO252" s="64" t="e">
        <f t="shared" si="146"/>
        <v>#VALUE!</v>
      </c>
      <c r="AP252" s="64" t="e">
        <f t="shared" si="146"/>
        <v>#VALUE!</v>
      </c>
      <c r="AQ252" s="64" t="e">
        <f t="shared" si="146"/>
        <v>#VALUE!</v>
      </c>
      <c r="AR252" s="64" t="e">
        <f t="shared" si="146"/>
        <v>#VALUE!</v>
      </c>
      <c r="AS252" s="64" t="e">
        <f t="shared" si="146"/>
        <v>#VALUE!</v>
      </c>
      <c r="AT252" s="64" t="e">
        <f t="shared" si="146"/>
        <v>#VALUE!</v>
      </c>
      <c r="AU252" s="64" t="e">
        <f t="shared" si="146"/>
        <v>#VALUE!</v>
      </c>
      <c r="AV252" s="64" t="e">
        <f t="shared" si="146"/>
        <v>#VALUE!</v>
      </c>
      <c r="AW252" s="64" t="e">
        <f t="shared" si="146"/>
        <v>#VALUE!</v>
      </c>
      <c r="AX252" s="64" t="e">
        <f t="shared" si="146"/>
        <v>#VALUE!</v>
      </c>
      <c r="AY252" s="64" t="e">
        <f t="shared" si="146"/>
        <v>#VALUE!</v>
      </c>
      <c r="AZ252" s="64" t="e">
        <f t="shared" si="146"/>
        <v>#VALUE!</v>
      </c>
      <c r="BA252" s="64" t="e">
        <f t="shared" si="146"/>
        <v>#VALUE!</v>
      </c>
      <c r="BB252" s="64" t="e">
        <f t="shared" si="146"/>
        <v>#VALUE!</v>
      </c>
      <c r="BC252" s="64" t="e">
        <f t="shared" si="146"/>
        <v>#VALUE!</v>
      </c>
      <c r="BD252" s="64" t="e">
        <f t="shared" si="146"/>
        <v>#VALUE!</v>
      </c>
      <c r="BE252" s="64" t="e">
        <f t="shared" si="146"/>
        <v>#VALUE!</v>
      </c>
      <c r="BF252" s="45" t="e">
        <f t="shared" ref="BF252:BF267" si="147">SUM(AA252:BE252)</f>
        <v>#VALUE!</v>
      </c>
      <c r="BG252" s="78" t="e">
        <f>(BF252+BF256)-SUMIFS($U$16:$U$128,$F$16:$F$128,$O$235)</f>
        <v>#VALUE!</v>
      </c>
    </row>
    <row r="253" spans="15:59" ht="14.4" hidden="1" customHeight="1" x14ac:dyDescent="0.3">
      <c r="O253" s="287"/>
      <c r="P253" s="288"/>
      <c r="Q253" s="289"/>
      <c r="R253" s="277" t="s">
        <v>91</v>
      </c>
      <c r="S253" s="278"/>
      <c r="T253" s="278"/>
      <c r="U253" s="278"/>
      <c r="V253" s="278"/>
      <c r="W253" s="279"/>
      <c r="X253" s="241"/>
      <c r="Y253" s="241"/>
      <c r="Z253" s="241"/>
      <c r="AA253" s="74" t="e">
        <f t="shared" ref="AA253:BE253" si="148">AA254+(AA255/2)</f>
        <v>#VALUE!</v>
      </c>
      <c r="AB253" s="74" t="e">
        <f t="shared" si="148"/>
        <v>#VALUE!</v>
      </c>
      <c r="AC253" s="74" t="e">
        <f t="shared" si="148"/>
        <v>#VALUE!</v>
      </c>
      <c r="AD253" s="74" t="e">
        <f t="shared" si="148"/>
        <v>#VALUE!</v>
      </c>
      <c r="AE253" s="74" t="e">
        <f t="shared" si="148"/>
        <v>#VALUE!</v>
      </c>
      <c r="AF253" s="74" t="e">
        <f t="shared" si="148"/>
        <v>#VALUE!</v>
      </c>
      <c r="AG253" s="74" t="e">
        <f t="shared" si="148"/>
        <v>#VALUE!</v>
      </c>
      <c r="AH253" s="74" t="e">
        <f t="shared" si="148"/>
        <v>#VALUE!</v>
      </c>
      <c r="AI253" s="74" t="e">
        <f t="shared" si="148"/>
        <v>#VALUE!</v>
      </c>
      <c r="AJ253" s="74" t="e">
        <f t="shared" si="148"/>
        <v>#VALUE!</v>
      </c>
      <c r="AK253" s="74" t="e">
        <f t="shared" si="148"/>
        <v>#VALUE!</v>
      </c>
      <c r="AL253" s="74" t="e">
        <f t="shared" si="148"/>
        <v>#VALUE!</v>
      </c>
      <c r="AM253" s="74" t="e">
        <f t="shared" si="148"/>
        <v>#VALUE!</v>
      </c>
      <c r="AN253" s="74" t="e">
        <f t="shared" si="148"/>
        <v>#VALUE!</v>
      </c>
      <c r="AO253" s="74" t="e">
        <f t="shared" si="148"/>
        <v>#VALUE!</v>
      </c>
      <c r="AP253" s="74" t="e">
        <f t="shared" si="148"/>
        <v>#VALUE!</v>
      </c>
      <c r="AQ253" s="74" t="e">
        <f t="shared" si="148"/>
        <v>#VALUE!</v>
      </c>
      <c r="AR253" s="74" t="e">
        <f t="shared" si="148"/>
        <v>#VALUE!</v>
      </c>
      <c r="AS253" s="74" t="e">
        <f t="shared" si="148"/>
        <v>#VALUE!</v>
      </c>
      <c r="AT253" s="74" t="e">
        <f t="shared" si="148"/>
        <v>#VALUE!</v>
      </c>
      <c r="AU253" s="74" t="e">
        <f t="shared" si="148"/>
        <v>#VALUE!</v>
      </c>
      <c r="AV253" s="74" t="e">
        <f t="shared" si="148"/>
        <v>#VALUE!</v>
      </c>
      <c r="AW253" s="74" t="e">
        <f t="shared" si="148"/>
        <v>#VALUE!</v>
      </c>
      <c r="AX253" s="74" t="e">
        <f t="shared" si="148"/>
        <v>#VALUE!</v>
      </c>
      <c r="AY253" s="74" t="e">
        <f t="shared" si="148"/>
        <v>#VALUE!</v>
      </c>
      <c r="AZ253" s="74" t="e">
        <f t="shared" si="148"/>
        <v>#VALUE!</v>
      </c>
      <c r="BA253" s="74" t="e">
        <f t="shared" si="148"/>
        <v>#VALUE!</v>
      </c>
      <c r="BB253" s="74" t="e">
        <f t="shared" si="148"/>
        <v>#VALUE!</v>
      </c>
      <c r="BC253" s="74" t="e">
        <f t="shared" si="148"/>
        <v>#VALUE!</v>
      </c>
      <c r="BD253" s="74" t="e">
        <f t="shared" si="148"/>
        <v>#VALUE!</v>
      </c>
      <c r="BE253" s="74" t="e">
        <f t="shared" si="148"/>
        <v>#VALUE!</v>
      </c>
      <c r="BF253" s="75" t="e">
        <f t="shared" si="147"/>
        <v>#VALUE!</v>
      </c>
    </row>
    <row r="254" spans="15:59" ht="14.4" hidden="1" customHeight="1" x14ac:dyDescent="0.3">
      <c r="O254" s="287"/>
      <c r="P254" s="288"/>
      <c r="Q254" s="289"/>
      <c r="R254" s="277" t="s">
        <v>105</v>
      </c>
      <c r="S254" s="278"/>
      <c r="T254" s="278"/>
      <c r="U254" s="278"/>
      <c r="V254" s="278"/>
      <c r="W254" s="279"/>
      <c r="X254" s="241"/>
      <c r="Y254" s="241"/>
      <c r="Z254" s="241"/>
      <c r="AA254" s="64" t="e">
        <f t="shared" ref="AA254:BE254" si="149">COUNTIFS($F$16:$F$21,$O$235,$L$16:$L$21,"FT",AA$16:AA$40,"Leave")+COUNTIFS($F$16:$F$21,$O$235,$L$16:$L$21,"FT",AA$16:AA$40,"CL")</f>
        <v>#VALUE!</v>
      </c>
      <c r="AB254" s="64" t="e">
        <f t="shared" si="149"/>
        <v>#VALUE!</v>
      </c>
      <c r="AC254" s="64" t="e">
        <f t="shared" si="149"/>
        <v>#VALUE!</v>
      </c>
      <c r="AD254" s="64" t="e">
        <f t="shared" si="149"/>
        <v>#VALUE!</v>
      </c>
      <c r="AE254" s="64" t="e">
        <f t="shared" si="149"/>
        <v>#VALUE!</v>
      </c>
      <c r="AF254" s="64" t="e">
        <f t="shared" si="149"/>
        <v>#VALUE!</v>
      </c>
      <c r="AG254" s="64" t="e">
        <f t="shared" si="149"/>
        <v>#VALUE!</v>
      </c>
      <c r="AH254" s="64" t="e">
        <f t="shared" si="149"/>
        <v>#VALUE!</v>
      </c>
      <c r="AI254" s="64" t="e">
        <f t="shared" si="149"/>
        <v>#VALUE!</v>
      </c>
      <c r="AJ254" s="64" t="e">
        <f t="shared" si="149"/>
        <v>#VALUE!</v>
      </c>
      <c r="AK254" s="64" t="e">
        <f t="shared" si="149"/>
        <v>#VALUE!</v>
      </c>
      <c r="AL254" s="64" t="e">
        <f t="shared" si="149"/>
        <v>#VALUE!</v>
      </c>
      <c r="AM254" s="64" t="e">
        <f t="shared" si="149"/>
        <v>#VALUE!</v>
      </c>
      <c r="AN254" s="64" t="e">
        <f t="shared" si="149"/>
        <v>#VALUE!</v>
      </c>
      <c r="AO254" s="64" t="e">
        <f t="shared" si="149"/>
        <v>#VALUE!</v>
      </c>
      <c r="AP254" s="64" t="e">
        <f t="shared" si="149"/>
        <v>#VALUE!</v>
      </c>
      <c r="AQ254" s="64" t="e">
        <f t="shared" si="149"/>
        <v>#VALUE!</v>
      </c>
      <c r="AR254" s="64" t="e">
        <f t="shared" si="149"/>
        <v>#VALUE!</v>
      </c>
      <c r="AS254" s="64" t="e">
        <f t="shared" si="149"/>
        <v>#VALUE!</v>
      </c>
      <c r="AT254" s="64" t="e">
        <f t="shared" si="149"/>
        <v>#VALUE!</v>
      </c>
      <c r="AU254" s="64" t="e">
        <f t="shared" si="149"/>
        <v>#VALUE!</v>
      </c>
      <c r="AV254" s="64" t="e">
        <f t="shared" si="149"/>
        <v>#VALUE!</v>
      </c>
      <c r="AW254" s="64" t="e">
        <f t="shared" si="149"/>
        <v>#VALUE!</v>
      </c>
      <c r="AX254" s="64" t="e">
        <f t="shared" si="149"/>
        <v>#VALUE!</v>
      </c>
      <c r="AY254" s="64" t="e">
        <f t="shared" si="149"/>
        <v>#VALUE!</v>
      </c>
      <c r="AZ254" s="64" t="e">
        <f t="shared" si="149"/>
        <v>#VALUE!</v>
      </c>
      <c r="BA254" s="64" t="e">
        <f t="shared" si="149"/>
        <v>#VALUE!</v>
      </c>
      <c r="BB254" s="64" t="e">
        <f t="shared" si="149"/>
        <v>#VALUE!</v>
      </c>
      <c r="BC254" s="64" t="e">
        <f t="shared" si="149"/>
        <v>#VALUE!</v>
      </c>
      <c r="BD254" s="64" t="e">
        <f t="shared" si="149"/>
        <v>#VALUE!</v>
      </c>
      <c r="BE254" s="64" t="e">
        <f t="shared" si="149"/>
        <v>#VALUE!</v>
      </c>
      <c r="BF254" s="45" t="e">
        <f t="shared" si="147"/>
        <v>#VALUE!</v>
      </c>
    </row>
    <row r="255" spans="15:59" ht="14.4" hidden="1" customHeight="1" x14ac:dyDescent="0.3">
      <c r="O255" s="287"/>
      <c r="P255" s="288"/>
      <c r="Q255" s="289"/>
      <c r="R255" s="277" t="s">
        <v>111</v>
      </c>
      <c r="S255" s="278"/>
      <c r="T255" s="278"/>
      <c r="U255" s="278"/>
      <c r="V255" s="278"/>
      <c r="W255" s="279"/>
      <c r="X255" s="241"/>
      <c r="Y255" s="241"/>
      <c r="Z255" s="241"/>
      <c r="AA255" s="64" t="e">
        <f t="shared" ref="AA255:BE255" si="150">COUNTIFS($F$16:$F$21,$O$235,$L$16:$L$21,"HT",AA$16:AA$40,"Leave")+COUNTIFS($F$16:$F$21,$O$235,$L$16:$L$21,"HT",AA$16:AA$40,"CL")</f>
        <v>#VALUE!</v>
      </c>
      <c r="AB255" s="64" t="e">
        <f t="shared" si="150"/>
        <v>#VALUE!</v>
      </c>
      <c r="AC255" s="64" t="e">
        <f t="shared" si="150"/>
        <v>#VALUE!</v>
      </c>
      <c r="AD255" s="64" t="e">
        <f t="shared" si="150"/>
        <v>#VALUE!</v>
      </c>
      <c r="AE255" s="64" t="e">
        <f t="shared" si="150"/>
        <v>#VALUE!</v>
      </c>
      <c r="AF255" s="64" t="e">
        <f t="shared" si="150"/>
        <v>#VALUE!</v>
      </c>
      <c r="AG255" s="64" t="e">
        <f t="shared" si="150"/>
        <v>#VALUE!</v>
      </c>
      <c r="AH255" s="64" t="e">
        <f t="shared" si="150"/>
        <v>#VALUE!</v>
      </c>
      <c r="AI255" s="64" t="e">
        <f t="shared" si="150"/>
        <v>#VALUE!</v>
      </c>
      <c r="AJ255" s="64" t="e">
        <f t="shared" si="150"/>
        <v>#VALUE!</v>
      </c>
      <c r="AK255" s="64" t="e">
        <f t="shared" si="150"/>
        <v>#VALUE!</v>
      </c>
      <c r="AL255" s="64" t="e">
        <f t="shared" si="150"/>
        <v>#VALUE!</v>
      </c>
      <c r="AM255" s="64" t="e">
        <f t="shared" si="150"/>
        <v>#VALUE!</v>
      </c>
      <c r="AN255" s="64" t="e">
        <f t="shared" si="150"/>
        <v>#VALUE!</v>
      </c>
      <c r="AO255" s="64" t="e">
        <f t="shared" si="150"/>
        <v>#VALUE!</v>
      </c>
      <c r="AP255" s="64" t="e">
        <f t="shared" si="150"/>
        <v>#VALUE!</v>
      </c>
      <c r="AQ255" s="64" t="e">
        <f t="shared" si="150"/>
        <v>#VALUE!</v>
      </c>
      <c r="AR255" s="64" t="e">
        <f t="shared" si="150"/>
        <v>#VALUE!</v>
      </c>
      <c r="AS255" s="64" t="e">
        <f t="shared" si="150"/>
        <v>#VALUE!</v>
      </c>
      <c r="AT255" s="64" t="e">
        <f t="shared" si="150"/>
        <v>#VALUE!</v>
      </c>
      <c r="AU255" s="64" t="e">
        <f t="shared" si="150"/>
        <v>#VALUE!</v>
      </c>
      <c r="AV255" s="64" t="e">
        <f t="shared" si="150"/>
        <v>#VALUE!</v>
      </c>
      <c r="AW255" s="64" t="e">
        <f t="shared" si="150"/>
        <v>#VALUE!</v>
      </c>
      <c r="AX255" s="64" t="e">
        <f t="shared" si="150"/>
        <v>#VALUE!</v>
      </c>
      <c r="AY255" s="64" t="e">
        <f t="shared" si="150"/>
        <v>#VALUE!</v>
      </c>
      <c r="AZ255" s="64" t="e">
        <f t="shared" si="150"/>
        <v>#VALUE!</v>
      </c>
      <c r="BA255" s="64" t="e">
        <f t="shared" si="150"/>
        <v>#VALUE!</v>
      </c>
      <c r="BB255" s="64" t="e">
        <f t="shared" si="150"/>
        <v>#VALUE!</v>
      </c>
      <c r="BC255" s="64" t="e">
        <f t="shared" si="150"/>
        <v>#VALUE!</v>
      </c>
      <c r="BD255" s="64" t="e">
        <f t="shared" si="150"/>
        <v>#VALUE!</v>
      </c>
      <c r="BE255" s="64" t="e">
        <f t="shared" si="150"/>
        <v>#VALUE!</v>
      </c>
      <c r="BF255" s="45" t="e">
        <f t="shared" si="147"/>
        <v>#VALUE!</v>
      </c>
    </row>
    <row r="256" spans="15:59" ht="14.4" hidden="1" customHeight="1" x14ac:dyDescent="0.3">
      <c r="O256" s="287"/>
      <c r="P256" s="288"/>
      <c r="Q256" s="289"/>
      <c r="R256" s="277" t="s">
        <v>114</v>
      </c>
      <c r="S256" s="278"/>
      <c r="T256" s="278"/>
      <c r="U256" s="278"/>
      <c r="V256" s="278"/>
      <c r="W256" s="279"/>
      <c r="X256" s="241"/>
      <c r="Y256" s="241"/>
      <c r="Z256" s="241"/>
      <c r="AA256" s="64" t="e">
        <f t="shared" ref="AA256:BE256" si="151">COUNTIFS($F$16:$F$21,$O$235,AA16:AA40,"AU")+COUNTIFS($F$16:$F$21,$O$235,AA16:AA40,"TR-AU")</f>
        <v>#VALUE!</v>
      </c>
      <c r="AB256" s="64" t="e">
        <f t="shared" si="151"/>
        <v>#VALUE!</v>
      </c>
      <c r="AC256" s="64" t="e">
        <f t="shared" si="151"/>
        <v>#VALUE!</v>
      </c>
      <c r="AD256" s="64" t="e">
        <f t="shared" si="151"/>
        <v>#VALUE!</v>
      </c>
      <c r="AE256" s="64" t="e">
        <f t="shared" si="151"/>
        <v>#VALUE!</v>
      </c>
      <c r="AF256" s="64" t="e">
        <f t="shared" si="151"/>
        <v>#VALUE!</v>
      </c>
      <c r="AG256" s="64" t="e">
        <f t="shared" si="151"/>
        <v>#VALUE!</v>
      </c>
      <c r="AH256" s="64" t="e">
        <f t="shared" si="151"/>
        <v>#VALUE!</v>
      </c>
      <c r="AI256" s="64" t="e">
        <f t="shared" si="151"/>
        <v>#VALUE!</v>
      </c>
      <c r="AJ256" s="64" t="e">
        <f t="shared" si="151"/>
        <v>#VALUE!</v>
      </c>
      <c r="AK256" s="64" t="e">
        <f t="shared" si="151"/>
        <v>#VALUE!</v>
      </c>
      <c r="AL256" s="64" t="e">
        <f t="shared" si="151"/>
        <v>#VALUE!</v>
      </c>
      <c r="AM256" s="64" t="e">
        <f t="shared" si="151"/>
        <v>#VALUE!</v>
      </c>
      <c r="AN256" s="64" t="e">
        <f t="shared" si="151"/>
        <v>#VALUE!</v>
      </c>
      <c r="AO256" s="64" t="e">
        <f t="shared" si="151"/>
        <v>#VALUE!</v>
      </c>
      <c r="AP256" s="64" t="e">
        <f t="shared" si="151"/>
        <v>#VALUE!</v>
      </c>
      <c r="AQ256" s="64" t="e">
        <f t="shared" si="151"/>
        <v>#VALUE!</v>
      </c>
      <c r="AR256" s="64" t="e">
        <f t="shared" si="151"/>
        <v>#VALUE!</v>
      </c>
      <c r="AS256" s="64" t="e">
        <f t="shared" si="151"/>
        <v>#VALUE!</v>
      </c>
      <c r="AT256" s="64" t="e">
        <f t="shared" si="151"/>
        <v>#VALUE!</v>
      </c>
      <c r="AU256" s="64" t="e">
        <f t="shared" si="151"/>
        <v>#VALUE!</v>
      </c>
      <c r="AV256" s="64" t="e">
        <f t="shared" si="151"/>
        <v>#VALUE!</v>
      </c>
      <c r="AW256" s="64" t="e">
        <f t="shared" si="151"/>
        <v>#VALUE!</v>
      </c>
      <c r="AX256" s="64" t="e">
        <f t="shared" si="151"/>
        <v>#VALUE!</v>
      </c>
      <c r="AY256" s="64" t="e">
        <f t="shared" si="151"/>
        <v>#VALUE!</v>
      </c>
      <c r="AZ256" s="64" t="e">
        <f t="shared" si="151"/>
        <v>#VALUE!</v>
      </c>
      <c r="BA256" s="64" t="e">
        <f t="shared" si="151"/>
        <v>#VALUE!</v>
      </c>
      <c r="BB256" s="64" t="e">
        <f t="shared" si="151"/>
        <v>#VALUE!</v>
      </c>
      <c r="BC256" s="64" t="e">
        <f t="shared" si="151"/>
        <v>#VALUE!</v>
      </c>
      <c r="BD256" s="64" t="e">
        <f t="shared" si="151"/>
        <v>#VALUE!</v>
      </c>
      <c r="BE256" s="64" t="e">
        <f t="shared" si="151"/>
        <v>#VALUE!</v>
      </c>
      <c r="BF256" s="45" t="e">
        <f t="shared" si="147"/>
        <v>#VALUE!</v>
      </c>
    </row>
    <row r="257" spans="15:59" ht="14.4" hidden="1" customHeight="1" x14ac:dyDescent="0.3">
      <c r="O257" s="287"/>
      <c r="P257" s="288"/>
      <c r="Q257" s="289"/>
      <c r="R257" s="277" t="s">
        <v>118</v>
      </c>
      <c r="S257" s="278"/>
      <c r="T257" s="278"/>
      <c r="U257" s="278"/>
      <c r="V257" s="278"/>
      <c r="W257" s="279"/>
      <c r="X257" s="241"/>
      <c r="Y257" s="241"/>
      <c r="Z257" s="241"/>
      <c r="AA257" s="74" t="e">
        <f t="shared" ref="AA257:BE257" si="152">AA258+(AA259/2)</f>
        <v>#VALUE!</v>
      </c>
      <c r="AB257" s="74" t="e">
        <f t="shared" si="152"/>
        <v>#VALUE!</v>
      </c>
      <c r="AC257" s="74" t="e">
        <f t="shared" si="152"/>
        <v>#VALUE!</v>
      </c>
      <c r="AD257" s="74" t="e">
        <f t="shared" si="152"/>
        <v>#VALUE!</v>
      </c>
      <c r="AE257" s="74" t="e">
        <f t="shared" si="152"/>
        <v>#VALUE!</v>
      </c>
      <c r="AF257" s="74" t="e">
        <f t="shared" si="152"/>
        <v>#VALUE!</v>
      </c>
      <c r="AG257" s="74" t="e">
        <f t="shared" si="152"/>
        <v>#VALUE!</v>
      </c>
      <c r="AH257" s="74" t="e">
        <f t="shared" si="152"/>
        <v>#VALUE!</v>
      </c>
      <c r="AI257" s="74" t="e">
        <f t="shared" si="152"/>
        <v>#VALUE!</v>
      </c>
      <c r="AJ257" s="74" t="e">
        <f t="shared" si="152"/>
        <v>#VALUE!</v>
      </c>
      <c r="AK257" s="74" t="e">
        <f t="shared" si="152"/>
        <v>#VALUE!</v>
      </c>
      <c r="AL257" s="74" t="e">
        <f t="shared" si="152"/>
        <v>#VALUE!</v>
      </c>
      <c r="AM257" s="74" t="e">
        <f t="shared" si="152"/>
        <v>#VALUE!</v>
      </c>
      <c r="AN257" s="74" t="e">
        <f t="shared" si="152"/>
        <v>#VALUE!</v>
      </c>
      <c r="AO257" s="74" t="e">
        <f t="shared" si="152"/>
        <v>#VALUE!</v>
      </c>
      <c r="AP257" s="74" t="e">
        <f t="shared" si="152"/>
        <v>#VALUE!</v>
      </c>
      <c r="AQ257" s="74" t="e">
        <f t="shared" si="152"/>
        <v>#VALUE!</v>
      </c>
      <c r="AR257" s="74" t="e">
        <f t="shared" si="152"/>
        <v>#VALUE!</v>
      </c>
      <c r="AS257" s="74" t="e">
        <f t="shared" si="152"/>
        <v>#VALUE!</v>
      </c>
      <c r="AT257" s="74" t="e">
        <f t="shared" si="152"/>
        <v>#VALUE!</v>
      </c>
      <c r="AU257" s="74" t="e">
        <f t="shared" si="152"/>
        <v>#VALUE!</v>
      </c>
      <c r="AV257" s="74" t="e">
        <f t="shared" si="152"/>
        <v>#VALUE!</v>
      </c>
      <c r="AW257" s="74" t="e">
        <f t="shared" si="152"/>
        <v>#VALUE!</v>
      </c>
      <c r="AX257" s="74" t="e">
        <f t="shared" si="152"/>
        <v>#VALUE!</v>
      </c>
      <c r="AY257" s="74" t="e">
        <f t="shared" si="152"/>
        <v>#VALUE!</v>
      </c>
      <c r="AZ257" s="74" t="e">
        <f t="shared" si="152"/>
        <v>#VALUE!</v>
      </c>
      <c r="BA257" s="74" t="e">
        <f t="shared" si="152"/>
        <v>#VALUE!</v>
      </c>
      <c r="BB257" s="74" t="e">
        <f t="shared" si="152"/>
        <v>#VALUE!</v>
      </c>
      <c r="BC257" s="74" t="e">
        <f t="shared" si="152"/>
        <v>#VALUE!</v>
      </c>
      <c r="BD257" s="74" t="e">
        <f t="shared" si="152"/>
        <v>#VALUE!</v>
      </c>
      <c r="BE257" s="74" t="e">
        <f t="shared" si="152"/>
        <v>#VALUE!</v>
      </c>
      <c r="BF257" s="75" t="e">
        <f t="shared" si="147"/>
        <v>#VALUE!</v>
      </c>
    </row>
    <row r="258" spans="15:59" ht="14.4" hidden="1" customHeight="1" x14ac:dyDescent="0.3">
      <c r="O258" s="287"/>
      <c r="P258" s="288"/>
      <c r="Q258" s="289"/>
      <c r="R258" s="277" t="s">
        <v>121</v>
      </c>
      <c r="S258" s="278"/>
      <c r="T258" s="278"/>
      <c r="U258" s="278"/>
      <c r="V258" s="278"/>
      <c r="W258" s="279"/>
      <c r="X258" s="241"/>
      <c r="Y258" s="241"/>
      <c r="Z258" s="241"/>
      <c r="AA258" s="64" t="e">
        <f t="shared" ref="AA258:BE258" si="153">COUNTIFS($F$16:$F$21,$O$235,$L$16:$L$21,"FT",AA$16:AA$40,"AU")+COUNTIFS($F$16:$F$21,$O$235,$L$16:$L$21,"FT",AA$16:AA$40,"TR-AU")</f>
        <v>#VALUE!</v>
      </c>
      <c r="AB258" s="64" t="e">
        <f t="shared" si="153"/>
        <v>#VALUE!</v>
      </c>
      <c r="AC258" s="64" t="e">
        <f t="shared" si="153"/>
        <v>#VALUE!</v>
      </c>
      <c r="AD258" s="64" t="e">
        <f t="shared" si="153"/>
        <v>#VALUE!</v>
      </c>
      <c r="AE258" s="64" t="e">
        <f t="shared" si="153"/>
        <v>#VALUE!</v>
      </c>
      <c r="AF258" s="64" t="e">
        <f t="shared" si="153"/>
        <v>#VALUE!</v>
      </c>
      <c r="AG258" s="64" t="e">
        <f t="shared" si="153"/>
        <v>#VALUE!</v>
      </c>
      <c r="AH258" s="64" t="e">
        <f t="shared" si="153"/>
        <v>#VALUE!</v>
      </c>
      <c r="AI258" s="64" t="e">
        <f t="shared" si="153"/>
        <v>#VALUE!</v>
      </c>
      <c r="AJ258" s="64" t="e">
        <f t="shared" si="153"/>
        <v>#VALUE!</v>
      </c>
      <c r="AK258" s="64" t="e">
        <f t="shared" si="153"/>
        <v>#VALUE!</v>
      </c>
      <c r="AL258" s="64" t="e">
        <f t="shared" si="153"/>
        <v>#VALUE!</v>
      </c>
      <c r="AM258" s="64" t="e">
        <f t="shared" si="153"/>
        <v>#VALUE!</v>
      </c>
      <c r="AN258" s="64" t="e">
        <f t="shared" si="153"/>
        <v>#VALUE!</v>
      </c>
      <c r="AO258" s="64" t="e">
        <f t="shared" si="153"/>
        <v>#VALUE!</v>
      </c>
      <c r="AP258" s="64" t="e">
        <f t="shared" si="153"/>
        <v>#VALUE!</v>
      </c>
      <c r="AQ258" s="64" t="e">
        <f t="shared" si="153"/>
        <v>#VALUE!</v>
      </c>
      <c r="AR258" s="64" t="e">
        <f t="shared" si="153"/>
        <v>#VALUE!</v>
      </c>
      <c r="AS258" s="64" t="e">
        <f t="shared" si="153"/>
        <v>#VALUE!</v>
      </c>
      <c r="AT258" s="64" t="e">
        <f t="shared" si="153"/>
        <v>#VALUE!</v>
      </c>
      <c r="AU258" s="64" t="e">
        <f t="shared" si="153"/>
        <v>#VALUE!</v>
      </c>
      <c r="AV258" s="64" t="e">
        <f t="shared" si="153"/>
        <v>#VALUE!</v>
      </c>
      <c r="AW258" s="64" t="e">
        <f t="shared" si="153"/>
        <v>#VALUE!</v>
      </c>
      <c r="AX258" s="64" t="e">
        <f t="shared" si="153"/>
        <v>#VALUE!</v>
      </c>
      <c r="AY258" s="64" t="e">
        <f t="shared" si="153"/>
        <v>#VALUE!</v>
      </c>
      <c r="AZ258" s="64" t="e">
        <f t="shared" si="153"/>
        <v>#VALUE!</v>
      </c>
      <c r="BA258" s="64" t="e">
        <f t="shared" si="153"/>
        <v>#VALUE!</v>
      </c>
      <c r="BB258" s="64" t="e">
        <f t="shared" si="153"/>
        <v>#VALUE!</v>
      </c>
      <c r="BC258" s="64" t="e">
        <f t="shared" si="153"/>
        <v>#VALUE!</v>
      </c>
      <c r="BD258" s="64" t="e">
        <f t="shared" si="153"/>
        <v>#VALUE!</v>
      </c>
      <c r="BE258" s="64" t="e">
        <f t="shared" si="153"/>
        <v>#VALUE!</v>
      </c>
      <c r="BF258" s="45" t="e">
        <f t="shared" si="147"/>
        <v>#VALUE!</v>
      </c>
    </row>
    <row r="259" spans="15:59" ht="14.4" hidden="1" customHeight="1" x14ac:dyDescent="0.3">
      <c r="O259" s="287"/>
      <c r="P259" s="288"/>
      <c r="Q259" s="289"/>
      <c r="R259" s="277" t="s">
        <v>125</v>
      </c>
      <c r="S259" s="278"/>
      <c r="T259" s="278"/>
      <c r="U259" s="278"/>
      <c r="V259" s="278"/>
      <c r="W259" s="279"/>
      <c r="X259" s="241"/>
      <c r="Y259" s="241"/>
      <c r="Z259" s="241"/>
      <c r="AA259" s="64" t="e">
        <f t="shared" ref="AA259:BE259" si="154">COUNTIFS($F$16:$F$21,$O$235,$L$16:$L$21,"HT",AA$16:AA$40,"AU")+COUNTIFS($F$16:$F$21,$O$235,$L$16:$L$21,"HT",AA$16:AA$40,"TR-AU")</f>
        <v>#VALUE!</v>
      </c>
      <c r="AB259" s="64" t="e">
        <f t="shared" si="154"/>
        <v>#VALUE!</v>
      </c>
      <c r="AC259" s="64" t="e">
        <f t="shared" si="154"/>
        <v>#VALUE!</v>
      </c>
      <c r="AD259" s="64" t="e">
        <f t="shared" si="154"/>
        <v>#VALUE!</v>
      </c>
      <c r="AE259" s="64" t="e">
        <f t="shared" si="154"/>
        <v>#VALUE!</v>
      </c>
      <c r="AF259" s="64" t="e">
        <f t="shared" si="154"/>
        <v>#VALUE!</v>
      </c>
      <c r="AG259" s="64" t="e">
        <f t="shared" si="154"/>
        <v>#VALUE!</v>
      </c>
      <c r="AH259" s="64" t="e">
        <f t="shared" si="154"/>
        <v>#VALUE!</v>
      </c>
      <c r="AI259" s="64" t="e">
        <f t="shared" si="154"/>
        <v>#VALUE!</v>
      </c>
      <c r="AJ259" s="64" t="e">
        <f t="shared" si="154"/>
        <v>#VALUE!</v>
      </c>
      <c r="AK259" s="64" t="e">
        <f t="shared" si="154"/>
        <v>#VALUE!</v>
      </c>
      <c r="AL259" s="64" t="e">
        <f t="shared" si="154"/>
        <v>#VALUE!</v>
      </c>
      <c r="AM259" s="64" t="e">
        <f t="shared" si="154"/>
        <v>#VALUE!</v>
      </c>
      <c r="AN259" s="64" t="e">
        <f t="shared" si="154"/>
        <v>#VALUE!</v>
      </c>
      <c r="AO259" s="64" t="e">
        <f t="shared" si="154"/>
        <v>#VALUE!</v>
      </c>
      <c r="AP259" s="64" t="e">
        <f t="shared" si="154"/>
        <v>#VALUE!</v>
      </c>
      <c r="AQ259" s="64" t="e">
        <f t="shared" si="154"/>
        <v>#VALUE!</v>
      </c>
      <c r="AR259" s="64" t="e">
        <f t="shared" si="154"/>
        <v>#VALUE!</v>
      </c>
      <c r="AS259" s="64" t="e">
        <f t="shared" si="154"/>
        <v>#VALUE!</v>
      </c>
      <c r="AT259" s="64" t="e">
        <f t="shared" si="154"/>
        <v>#VALUE!</v>
      </c>
      <c r="AU259" s="64" t="e">
        <f t="shared" si="154"/>
        <v>#VALUE!</v>
      </c>
      <c r="AV259" s="64" t="e">
        <f t="shared" si="154"/>
        <v>#VALUE!</v>
      </c>
      <c r="AW259" s="64" t="e">
        <f t="shared" si="154"/>
        <v>#VALUE!</v>
      </c>
      <c r="AX259" s="64" t="e">
        <f t="shared" si="154"/>
        <v>#VALUE!</v>
      </c>
      <c r="AY259" s="64" t="e">
        <f t="shared" si="154"/>
        <v>#VALUE!</v>
      </c>
      <c r="AZ259" s="64" t="e">
        <f t="shared" si="154"/>
        <v>#VALUE!</v>
      </c>
      <c r="BA259" s="64" t="e">
        <f t="shared" si="154"/>
        <v>#VALUE!</v>
      </c>
      <c r="BB259" s="64" t="e">
        <f t="shared" si="154"/>
        <v>#VALUE!</v>
      </c>
      <c r="BC259" s="64" t="e">
        <f t="shared" si="154"/>
        <v>#VALUE!</v>
      </c>
      <c r="BD259" s="64" t="e">
        <f t="shared" si="154"/>
        <v>#VALUE!</v>
      </c>
      <c r="BE259" s="64" t="e">
        <f t="shared" si="154"/>
        <v>#VALUE!</v>
      </c>
      <c r="BF259" s="45" t="e">
        <f t="shared" si="147"/>
        <v>#VALUE!</v>
      </c>
    </row>
    <row r="260" spans="15:59" ht="14.4" hidden="1" customHeight="1" x14ac:dyDescent="0.3">
      <c r="O260" s="287"/>
      <c r="P260" s="288"/>
      <c r="Q260" s="289"/>
      <c r="R260" s="277" t="s">
        <v>128</v>
      </c>
      <c r="S260" s="278"/>
      <c r="T260" s="278"/>
      <c r="U260" s="278"/>
      <c r="V260" s="278"/>
      <c r="W260" s="279"/>
      <c r="X260" s="241"/>
      <c r="Y260" s="241"/>
      <c r="Z260" s="241"/>
      <c r="AA260" s="64" t="e">
        <f t="shared" ref="AA260:BE260" si="155">COUNTIFS($F$16:$F$21,$O$235,AA16:AA40,"A")+COUNTIFS($F$16:$F$21,$O$235,AA16:AA40,"SL")</f>
        <v>#VALUE!</v>
      </c>
      <c r="AB260" s="64" t="e">
        <f t="shared" si="155"/>
        <v>#VALUE!</v>
      </c>
      <c r="AC260" s="64" t="e">
        <f t="shared" si="155"/>
        <v>#VALUE!</v>
      </c>
      <c r="AD260" s="64" t="e">
        <f t="shared" si="155"/>
        <v>#VALUE!</v>
      </c>
      <c r="AE260" s="64" t="e">
        <f t="shared" si="155"/>
        <v>#VALUE!</v>
      </c>
      <c r="AF260" s="64" t="e">
        <f t="shared" si="155"/>
        <v>#VALUE!</v>
      </c>
      <c r="AG260" s="64" t="e">
        <f t="shared" si="155"/>
        <v>#VALUE!</v>
      </c>
      <c r="AH260" s="64" t="e">
        <f t="shared" si="155"/>
        <v>#VALUE!</v>
      </c>
      <c r="AI260" s="64" t="e">
        <f t="shared" si="155"/>
        <v>#VALUE!</v>
      </c>
      <c r="AJ260" s="64" t="e">
        <f t="shared" si="155"/>
        <v>#VALUE!</v>
      </c>
      <c r="AK260" s="64" t="e">
        <f t="shared" si="155"/>
        <v>#VALUE!</v>
      </c>
      <c r="AL260" s="64" t="e">
        <f t="shared" si="155"/>
        <v>#VALUE!</v>
      </c>
      <c r="AM260" s="64" t="e">
        <f t="shared" si="155"/>
        <v>#VALUE!</v>
      </c>
      <c r="AN260" s="64" t="e">
        <f t="shared" si="155"/>
        <v>#VALUE!</v>
      </c>
      <c r="AO260" s="64" t="e">
        <f t="shared" si="155"/>
        <v>#VALUE!</v>
      </c>
      <c r="AP260" s="64" t="e">
        <f t="shared" si="155"/>
        <v>#VALUE!</v>
      </c>
      <c r="AQ260" s="64" t="e">
        <f t="shared" si="155"/>
        <v>#VALUE!</v>
      </c>
      <c r="AR260" s="64" t="e">
        <f t="shared" si="155"/>
        <v>#VALUE!</v>
      </c>
      <c r="AS260" s="64" t="e">
        <f t="shared" si="155"/>
        <v>#VALUE!</v>
      </c>
      <c r="AT260" s="64" t="e">
        <f t="shared" si="155"/>
        <v>#VALUE!</v>
      </c>
      <c r="AU260" s="64" t="e">
        <f t="shared" si="155"/>
        <v>#VALUE!</v>
      </c>
      <c r="AV260" s="64" t="e">
        <f t="shared" si="155"/>
        <v>#VALUE!</v>
      </c>
      <c r="AW260" s="64" t="e">
        <f t="shared" si="155"/>
        <v>#VALUE!</v>
      </c>
      <c r="AX260" s="64" t="e">
        <f t="shared" si="155"/>
        <v>#VALUE!</v>
      </c>
      <c r="AY260" s="64" t="e">
        <f t="shared" si="155"/>
        <v>#VALUE!</v>
      </c>
      <c r="AZ260" s="64" t="e">
        <f t="shared" si="155"/>
        <v>#VALUE!</v>
      </c>
      <c r="BA260" s="64" t="e">
        <f t="shared" si="155"/>
        <v>#VALUE!</v>
      </c>
      <c r="BB260" s="64" t="e">
        <f t="shared" si="155"/>
        <v>#VALUE!</v>
      </c>
      <c r="BC260" s="64" t="e">
        <f t="shared" si="155"/>
        <v>#VALUE!</v>
      </c>
      <c r="BD260" s="64" t="e">
        <f t="shared" si="155"/>
        <v>#VALUE!</v>
      </c>
      <c r="BE260" s="64" t="e">
        <f t="shared" si="155"/>
        <v>#VALUE!</v>
      </c>
      <c r="BF260" s="45" t="e">
        <f t="shared" si="147"/>
        <v>#VALUE!</v>
      </c>
      <c r="BG260" s="78" t="e">
        <f>(BF260+BF264)-SUMIFS($R$16:$R$128,$F$16:$F$128,$O$235)</f>
        <v>#VALUE!</v>
      </c>
    </row>
    <row r="261" spans="15:59" ht="14.4" hidden="1" customHeight="1" x14ac:dyDescent="0.3">
      <c r="O261" s="287"/>
      <c r="P261" s="288"/>
      <c r="Q261" s="289"/>
      <c r="R261" s="277" t="s">
        <v>131</v>
      </c>
      <c r="S261" s="278"/>
      <c r="T261" s="278"/>
      <c r="U261" s="278"/>
      <c r="V261" s="278"/>
      <c r="W261" s="279"/>
      <c r="X261" s="241"/>
      <c r="Y261" s="241"/>
      <c r="Z261" s="241"/>
      <c r="AA261" s="74" t="e">
        <f t="shared" ref="AA261:BE261" si="156">AA262+(AA263/2)</f>
        <v>#VALUE!</v>
      </c>
      <c r="AB261" s="74" t="e">
        <f t="shared" si="156"/>
        <v>#VALUE!</v>
      </c>
      <c r="AC261" s="74" t="e">
        <f t="shared" si="156"/>
        <v>#VALUE!</v>
      </c>
      <c r="AD261" s="74" t="e">
        <f t="shared" si="156"/>
        <v>#VALUE!</v>
      </c>
      <c r="AE261" s="74" t="e">
        <f t="shared" si="156"/>
        <v>#VALUE!</v>
      </c>
      <c r="AF261" s="74" t="e">
        <f t="shared" si="156"/>
        <v>#VALUE!</v>
      </c>
      <c r="AG261" s="74" t="e">
        <f t="shared" si="156"/>
        <v>#VALUE!</v>
      </c>
      <c r="AH261" s="74" t="e">
        <f t="shared" si="156"/>
        <v>#VALUE!</v>
      </c>
      <c r="AI261" s="74" t="e">
        <f t="shared" si="156"/>
        <v>#VALUE!</v>
      </c>
      <c r="AJ261" s="74" t="e">
        <f t="shared" si="156"/>
        <v>#VALUE!</v>
      </c>
      <c r="AK261" s="74" t="e">
        <f t="shared" si="156"/>
        <v>#VALUE!</v>
      </c>
      <c r="AL261" s="74" t="e">
        <f t="shared" si="156"/>
        <v>#VALUE!</v>
      </c>
      <c r="AM261" s="74" t="e">
        <f t="shared" si="156"/>
        <v>#VALUE!</v>
      </c>
      <c r="AN261" s="74" t="e">
        <f t="shared" si="156"/>
        <v>#VALUE!</v>
      </c>
      <c r="AO261" s="74" t="e">
        <f t="shared" si="156"/>
        <v>#VALUE!</v>
      </c>
      <c r="AP261" s="74" t="e">
        <f t="shared" si="156"/>
        <v>#VALUE!</v>
      </c>
      <c r="AQ261" s="74" t="e">
        <f t="shared" si="156"/>
        <v>#VALUE!</v>
      </c>
      <c r="AR261" s="74" t="e">
        <f t="shared" si="156"/>
        <v>#VALUE!</v>
      </c>
      <c r="AS261" s="74" t="e">
        <f t="shared" si="156"/>
        <v>#VALUE!</v>
      </c>
      <c r="AT261" s="74" t="e">
        <f t="shared" si="156"/>
        <v>#VALUE!</v>
      </c>
      <c r="AU261" s="74" t="e">
        <f t="shared" si="156"/>
        <v>#VALUE!</v>
      </c>
      <c r="AV261" s="74" t="e">
        <f t="shared" si="156"/>
        <v>#VALUE!</v>
      </c>
      <c r="AW261" s="74" t="e">
        <f t="shared" si="156"/>
        <v>#VALUE!</v>
      </c>
      <c r="AX261" s="74" t="e">
        <f t="shared" si="156"/>
        <v>#VALUE!</v>
      </c>
      <c r="AY261" s="74" t="e">
        <f t="shared" si="156"/>
        <v>#VALUE!</v>
      </c>
      <c r="AZ261" s="74" t="e">
        <f t="shared" si="156"/>
        <v>#VALUE!</v>
      </c>
      <c r="BA261" s="74" t="e">
        <f t="shared" si="156"/>
        <v>#VALUE!</v>
      </c>
      <c r="BB261" s="74" t="e">
        <f t="shared" si="156"/>
        <v>#VALUE!</v>
      </c>
      <c r="BC261" s="74" t="e">
        <f t="shared" si="156"/>
        <v>#VALUE!</v>
      </c>
      <c r="BD261" s="74" t="e">
        <f t="shared" si="156"/>
        <v>#VALUE!</v>
      </c>
      <c r="BE261" s="74" t="e">
        <f t="shared" si="156"/>
        <v>#VALUE!</v>
      </c>
      <c r="BF261" s="75" t="e">
        <f t="shared" si="147"/>
        <v>#VALUE!</v>
      </c>
    </row>
    <row r="262" spans="15:59" ht="14.4" hidden="1" customHeight="1" x14ac:dyDescent="0.3">
      <c r="O262" s="287"/>
      <c r="P262" s="288"/>
      <c r="Q262" s="289"/>
      <c r="R262" s="277" t="s">
        <v>122</v>
      </c>
      <c r="S262" s="278"/>
      <c r="T262" s="278"/>
      <c r="U262" s="278"/>
      <c r="V262" s="278"/>
      <c r="W262" s="279"/>
      <c r="X262" s="241"/>
      <c r="Y262" s="241"/>
      <c r="Z262" s="241"/>
      <c r="AA262" s="64" t="e">
        <f t="shared" ref="AA262:BE262" si="157">COUNTIFS($F$16:$F$21,$O$235,$L$16:$L$21,"FT",AA$16:AA$40,"A")+COUNTIFS($F$16:$F$21,$O$235,$L$16:$L$21,"FT",AA$16:AA$40,"SL")</f>
        <v>#VALUE!</v>
      </c>
      <c r="AB262" s="64" t="e">
        <f t="shared" si="157"/>
        <v>#VALUE!</v>
      </c>
      <c r="AC262" s="64" t="e">
        <f t="shared" si="157"/>
        <v>#VALUE!</v>
      </c>
      <c r="AD262" s="64" t="e">
        <f t="shared" si="157"/>
        <v>#VALUE!</v>
      </c>
      <c r="AE262" s="64" t="e">
        <f t="shared" si="157"/>
        <v>#VALUE!</v>
      </c>
      <c r="AF262" s="64" t="e">
        <f t="shared" si="157"/>
        <v>#VALUE!</v>
      </c>
      <c r="AG262" s="64" t="e">
        <f t="shared" si="157"/>
        <v>#VALUE!</v>
      </c>
      <c r="AH262" s="64" t="e">
        <f t="shared" si="157"/>
        <v>#VALUE!</v>
      </c>
      <c r="AI262" s="64" t="e">
        <f t="shared" si="157"/>
        <v>#VALUE!</v>
      </c>
      <c r="AJ262" s="64" t="e">
        <f t="shared" si="157"/>
        <v>#VALUE!</v>
      </c>
      <c r="AK262" s="64" t="e">
        <f t="shared" si="157"/>
        <v>#VALUE!</v>
      </c>
      <c r="AL262" s="64" t="e">
        <f t="shared" si="157"/>
        <v>#VALUE!</v>
      </c>
      <c r="AM262" s="64" t="e">
        <f t="shared" si="157"/>
        <v>#VALUE!</v>
      </c>
      <c r="AN262" s="64" t="e">
        <f t="shared" si="157"/>
        <v>#VALUE!</v>
      </c>
      <c r="AO262" s="64" t="e">
        <f t="shared" si="157"/>
        <v>#VALUE!</v>
      </c>
      <c r="AP262" s="64" t="e">
        <f t="shared" si="157"/>
        <v>#VALUE!</v>
      </c>
      <c r="AQ262" s="64" t="e">
        <f t="shared" si="157"/>
        <v>#VALUE!</v>
      </c>
      <c r="AR262" s="64" t="e">
        <f t="shared" si="157"/>
        <v>#VALUE!</v>
      </c>
      <c r="AS262" s="64" t="e">
        <f t="shared" si="157"/>
        <v>#VALUE!</v>
      </c>
      <c r="AT262" s="64" t="e">
        <f t="shared" si="157"/>
        <v>#VALUE!</v>
      </c>
      <c r="AU262" s="64" t="e">
        <f t="shared" si="157"/>
        <v>#VALUE!</v>
      </c>
      <c r="AV262" s="64" t="e">
        <f t="shared" si="157"/>
        <v>#VALUE!</v>
      </c>
      <c r="AW262" s="64" t="e">
        <f t="shared" si="157"/>
        <v>#VALUE!</v>
      </c>
      <c r="AX262" s="64" t="e">
        <f t="shared" si="157"/>
        <v>#VALUE!</v>
      </c>
      <c r="AY262" s="64" t="e">
        <f t="shared" si="157"/>
        <v>#VALUE!</v>
      </c>
      <c r="AZ262" s="64" t="e">
        <f t="shared" si="157"/>
        <v>#VALUE!</v>
      </c>
      <c r="BA262" s="64" t="e">
        <f t="shared" si="157"/>
        <v>#VALUE!</v>
      </c>
      <c r="BB262" s="64" t="e">
        <f t="shared" si="157"/>
        <v>#VALUE!</v>
      </c>
      <c r="BC262" s="64" t="e">
        <f t="shared" si="157"/>
        <v>#VALUE!</v>
      </c>
      <c r="BD262" s="64" t="e">
        <f t="shared" si="157"/>
        <v>#VALUE!</v>
      </c>
      <c r="BE262" s="64" t="e">
        <f t="shared" si="157"/>
        <v>#VALUE!</v>
      </c>
      <c r="BF262" s="45" t="e">
        <f t="shared" si="147"/>
        <v>#VALUE!</v>
      </c>
    </row>
    <row r="263" spans="15:59" ht="14.4" hidden="1" customHeight="1" x14ac:dyDescent="0.3">
      <c r="O263" s="287"/>
      <c r="P263" s="288"/>
      <c r="Q263" s="289"/>
      <c r="R263" s="277" t="s">
        <v>137</v>
      </c>
      <c r="S263" s="278"/>
      <c r="T263" s="278"/>
      <c r="U263" s="278"/>
      <c r="V263" s="278"/>
      <c r="W263" s="279"/>
      <c r="X263" s="241"/>
      <c r="Y263" s="241"/>
      <c r="Z263" s="241"/>
      <c r="AA263" s="64" t="e">
        <f t="shared" ref="AA263:BE263" si="158">COUNTIFS($F$16:$F$21,$O$235,$L$16:$L$21,"HT",AA$16:AA$40,"A")+COUNTIFS($F$16:$F$21,$O$235,$L$16:$L$21,"HT",AA$16:AA$40,"SL")</f>
        <v>#VALUE!</v>
      </c>
      <c r="AB263" s="64" t="e">
        <f t="shared" si="158"/>
        <v>#VALUE!</v>
      </c>
      <c r="AC263" s="64" t="e">
        <f t="shared" si="158"/>
        <v>#VALUE!</v>
      </c>
      <c r="AD263" s="64" t="e">
        <f t="shared" si="158"/>
        <v>#VALUE!</v>
      </c>
      <c r="AE263" s="64" t="e">
        <f t="shared" si="158"/>
        <v>#VALUE!</v>
      </c>
      <c r="AF263" s="64" t="e">
        <f t="shared" si="158"/>
        <v>#VALUE!</v>
      </c>
      <c r="AG263" s="64" t="e">
        <f t="shared" si="158"/>
        <v>#VALUE!</v>
      </c>
      <c r="AH263" s="64" t="e">
        <f t="shared" si="158"/>
        <v>#VALUE!</v>
      </c>
      <c r="AI263" s="64" t="e">
        <f t="shared" si="158"/>
        <v>#VALUE!</v>
      </c>
      <c r="AJ263" s="64" t="e">
        <f t="shared" si="158"/>
        <v>#VALUE!</v>
      </c>
      <c r="AK263" s="64" t="e">
        <f t="shared" si="158"/>
        <v>#VALUE!</v>
      </c>
      <c r="AL263" s="64" t="e">
        <f t="shared" si="158"/>
        <v>#VALUE!</v>
      </c>
      <c r="AM263" s="64" t="e">
        <f t="shared" si="158"/>
        <v>#VALUE!</v>
      </c>
      <c r="AN263" s="64" t="e">
        <f t="shared" si="158"/>
        <v>#VALUE!</v>
      </c>
      <c r="AO263" s="64" t="e">
        <f t="shared" si="158"/>
        <v>#VALUE!</v>
      </c>
      <c r="AP263" s="64" t="e">
        <f t="shared" si="158"/>
        <v>#VALUE!</v>
      </c>
      <c r="AQ263" s="64" t="e">
        <f t="shared" si="158"/>
        <v>#VALUE!</v>
      </c>
      <c r="AR263" s="64" t="e">
        <f t="shared" si="158"/>
        <v>#VALUE!</v>
      </c>
      <c r="AS263" s="64" t="e">
        <f t="shared" si="158"/>
        <v>#VALUE!</v>
      </c>
      <c r="AT263" s="64" t="e">
        <f t="shared" si="158"/>
        <v>#VALUE!</v>
      </c>
      <c r="AU263" s="64" t="e">
        <f t="shared" si="158"/>
        <v>#VALUE!</v>
      </c>
      <c r="AV263" s="64" t="e">
        <f t="shared" si="158"/>
        <v>#VALUE!</v>
      </c>
      <c r="AW263" s="64" t="e">
        <f t="shared" si="158"/>
        <v>#VALUE!</v>
      </c>
      <c r="AX263" s="64" t="e">
        <f t="shared" si="158"/>
        <v>#VALUE!</v>
      </c>
      <c r="AY263" s="64" t="e">
        <f t="shared" si="158"/>
        <v>#VALUE!</v>
      </c>
      <c r="AZ263" s="64" t="e">
        <f t="shared" si="158"/>
        <v>#VALUE!</v>
      </c>
      <c r="BA263" s="64" t="e">
        <f t="shared" si="158"/>
        <v>#VALUE!</v>
      </c>
      <c r="BB263" s="64" t="e">
        <f t="shared" si="158"/>
        <v>#VALUE!</v>
      </c>
      <c r="BC263" s="64" t="e">
        <f t="shared" si="158"/>
        <v>#VALUE!</v>
      </c>
      <c r="BD263" s="64" t="e">
        <f t="shared" si="158"/>
        <v>#VALUE!</v>
      </c>
      <c r="BE263" s="64" t="e">
        <f t="shared" si="158"/>
        <v>#VALUE!</v>
      </c>
      <c r="BF263" s="45" t="e">
        <f t="shared" si="147"/>
        <v>#VALUE!</v>
      </c>
    </row>
    <row r="264" spans="15:59" ht="14.4" hidden="1" customHeight="1" x14ac:dyDescent="0.3">
      <c r="O264" s="287"/>
      <c r="P264" s="288"/>
      <c r="Q264" s="289"/>
      <c r="R264" s="277" t="s">
        <v>140</v>
      </c>
      <c r="S264" s="278"/>
      <c r="T264" s="278"/>
      <c r="U264" s="278"/>
      <c r="V264" s="278"/>
      <c r="W264" s="279"/>
      <c r="X264" s="241"/>
      <c r="Y264" s="241"/>
      <c r="Z264" s="241"/>
      <c r="AA264" s="64" t="e">
        <f t="shared" ref="AA264:BE264" si="159">COUNTIFS($F$16:$F$21,$O$235,AA16:AA40,"U")+COUNTIFS($F$16:$F$21,$O$235,AA16:AA40,"UC")+COUNTIFS($F$16:$F$21,$O$235,AA16:AA40,"NCNS")+COUNTIFS($F$16:$F$21,$O$235,AA16:AA40,"TR-U")+COUNTIFS($F$16:$F$21,$O$235,AA16:AA40,"TR-UC")+COUNTIFS($F$16:$F$21,$O$235,AA16:AA40,"TR-NCNS")</f>
        <v>#VALUE!</v>
      </c>
      <c r="AB264" s="64" t="e">
        <f t="shared" si="159"/>
        <v>#VALUE!</v>
      </c>
      <c r="AC264" s="64" t="e">
        <f t="shared" si="159"/>
        <v>#VALUE!</v>
      </c>
      <c r="AD264" s="64" t="e">
        <f t="shared" si="159"/>
        <v>#VALUE!</v>
      </c>
      <c r="AE264" s="64" t="e">
        <f t="shared" si="159"/>
        <v>#VALUE!</v>
      </c>
      <c r="AF264" s="64" t="e">
        <f t="shared" si="159"/>
        <v>#VALUE!</v>
      </c>
      <c r="AG264" s="64" t="e">
        <f t="shared" si="159"/>
        <v>#VALUE!</v>
      </c>
      <c r="AH264" s="64" t="e">
        <f t="shared" si="159"/>
        <v>#VALUE!</v>
      </c>
      <c r="AI264" s="64" t="e">
        <f t="shared" si="159"/>
        <v>#VALUE!</v>
      </c>
      <c r="AJ264" s="64" t="e">
        <f t="shared" si="159"/>
        <v>#VALUE!</v>
      </c>
      <c r="AK264" s="64" t="e">
        <f t="shared" si="159"/>
        <v>#VALUE!</v>
      </c>
      <c r="AL264" s="64" t="e">
        <f t="shared" si="159"/>
        <v>#VALUE!</v>
      </c>
      <c r="AM264" s="64" t="e">
        <f t="shared" si="159"/>
        <v>#VALUE!</v>
      </c>
      <c r="AN264" s="64" t="e">
        <f t="shared" si="159"/>
        <v>#VALUE!</v>
      </c>
      <c r="AO264" s="64" t="e">
        <f t="shared" si="159"/>
        <v>#VALUE!</v>
      </c>
      <c r="AP264" s="64" t="e">
        <f t="shared" si="159"/>
        <v>#VALUE!</v>
      </c>
      <c r="AQ264" s="64" t="e">
        <f t="shared" si="159"/>
        <v>#VALUE!</v>
      </c>
      <c r="AR264" s="64" t="e">
        <f t="shared" si="159"/>
        <v>#VALUE!</v>
      </c>
      <c r="AS264" s="64" t="e">
        <f t="shared" si="159"/>
        <v>#VALUE!</v>
      </c>
      <c r="AT264" s="64" t="e">
        <f t="shared" si="159"/>
        <v>#VALUE!</v>
      </c>
      <c r="AU264" s="64" t="e">
        <f t="shared" si="159"/>
        <v>#VALUE!</v>
      </c>
      <c r="AV264" s="64" t="e">
        <f t="shared" si="159"/>
        <v>#VALUE!</v>
      </c>
      <c r="AW264" s="64" t="e">
        <f t="shared" si="159"/>
        <v>#VALUE!</v>
      </c>
      <c r="AX264" s="64" t="e">
        <f t="shared" si="159"/>
        <v>#VALUE!</v>
      </c>
      <c r="AY264" s="64" t="e">
        <f t="shared" si="159"/>
        <v>#VALUE!</v>
      </c>
      <c r="AZ264" s="64" t="e">
        <f t="shared" si="159"/>
        <v>#VALUE!</v>
      </c>
      <c r="BA264" s="64" t="e">
        <f t="shared" si="159"/>
        <v>#VALUE!</v>
      </c>
      <c r="BB264" s="64" t="e">
        <f t="shared" si="159"/>
        <v>#VALUE!</v>
      </c>
      <c r="BC264" s="64" t="e">
        <f t="shared" si="159"/>
        <v>#VALUE!</v>
      </c>
      <c r="BD264" s="64" t="e">
        <f t="shared" si="159"/>
        <v>#VALUE!</v>
      </c>
      <c r="BE264" s="64" t="e">
        <f t="shared" si="159"/>
        <v>#VALUE!</v>
      </c>
      <c r="BF264" s="45" t="e">
        <f t="shared" si="147"/>
        <v>#VALUE!</v>
      </c>
    </row>
    <row r="265" spans="15:59" ht="14.4" hidden="1" customHeight="1" x14ac:dyDescent="0.3">
      <c r="O265" s="287"/>
      <c r="P265" s="288"/>
      <c r="Q265" s="289"/>
      <c r="R265" s="277" t="s">
        <v>143</v>
      </c>
      <c r="S265" s="278"/>
      <c r="T265" s="278"/>
      <c r="U265" s="278"/>
      <c r="V265" s="278"/>
      <c r="W265" s="279"/>
      <c r="X265" s="241"/>
      <c r="Y265" s="241"/>
      <c r="Z265" s="241"/>
      <c r="AA265" s="74" t="e">
        <f t="shared" ref="AA265:BE265" si="160">AA266+(AA267/2)</f>
        <v>#VALUE!</v>
      </c>
      <c r="AB265" s="74" t="e">
        <f t="shared" si="160"/>
        <v>#VALUE!</v>
      </c>
      <c r="AC265" s="74" t="e">
        <f t="shared" si="160"/>
        <v>#VALUE!</v>
      </c>
      <c r="AD265" s="74" t="e">
        <f t="shared" si="160"/>
        <v>#VALUE!</v>
      </c>
      <c r="AE265" s="74" t="e">
        <f t="shared" si="160"/>
        <v>#VALUE!</v>
      </c>
      <c r="AF265" s="74" t="e">
        <f t="shared" si="160"/>
        <v>#VALUE!</v>
      </c>
      <c r="AG265" s="74" t="e">
        <f t="shared" si="160"/>
        <v>#VALUE!</v>
      </c>
      <c r="AH265" s="74" t="e">
        <f t="shared" si="160"/>
        <v>#VALUE!</v>
      </c>
      <c r="AI265" s="74" t="e">
        <f t="shared" si="160"/>
        <v>#VALUE!</v>
      </c>
      <c r="AJ265" s="74" t="e">
        <f t="shared" si="160"/>
        <v>#VALUE!</v>
      </c>
      <c r="AK265" s="74" t="e">
        <f t="shared" si="160"/>
        <v>#VALUE!</v>
      </c>
      <c r="AL265" s="74" t="e">
        <f t="shared" si="160"/>
        <v>#VALUE!</v>
      </c>
      <c r="AM265" s="74" t="e">
        <f t="shared" si="160"/>
        <v>#VALUE!</v>
      </c>
      <c r="AN265" s="74" t="e">
        <f t="shared" si="160"/>
        <v>#VALUE!</v>
      </c>
      <c r="AO265" s="74" t="e">
        <f t="shared" si="160"/>
        <v>#VALUE!</v>
      </c>
      <c r="AP265" s="74" t="e">
        <f t="shared" si="160"/>
        <v>#VALUE!</v>
      </c>
      <c r="AQ265" s="74" t="e">
        <f t="shared" si="160"/>
        <v>#VALUE!</v>
      </c>
      <c r="AR265" s="74" t="e">
        <f t="shared" si="160"/>
        <v>#VALUE!</v>
      </c>
      <c r="AS265" s="74" t="e">
        <f t="shared" si="160"/>
        <v>#VALUE!</v>
      </c>
      <c r="AT265" s="74" t="e">
        <f t="shared" si="160"/>
        <v>#VALUE!</v>
      </c>
      <c r="AU265" s="74" t="e">
        <f t="shared" si="160"/>
        <v>#VALUE!</v>
      </c>
      <c r="AV265" s="74" t="e">
        <f t="shared" si="160"/>
        <v>#VALUE!</v>
      </c>
      <c r="AW265" s="74" t="e">
        <f t="shared" si="160"/>
        <v>#VALUE!</v>
      </c>
      <c r="AX265" s="74" t="e">
        <f t="shared" si="160"/>
        <v>#VALUE!</v>
      </c>
      <c r="AY265" s="74" t="e">
        <f t="shared" si="160"/>
        <v>#VALUE!</v>
      </c>
      <c r="AZ265" s="74" t="e">
        <f t="shared" si="160"/>
        <v>#VALUE!</v>
      </c>
      <c r="BA265" s="74" t="e">
        <f t="shared" si="160"/>
        <v>#VALUE!</v>
      </c>
      <c r="BB265" s="74" t="e">
        <f t="shared" si="160"/>
        <v>#VALUE!</v>
      </c>
      <c r="BC265" s="74" t="e">
        <f t="shared" si="160"/>
        <v>#VALUE!</v>
      </c>
      <c r="BD265" s="74" t="e">
        <f t="shared" si="160"/>
        <v>#VALUE!</v>
      </c>
      <c r="BE265" s="74" t="e">
        <f t="shared" si="160"/>
        <v>#VALUE!</v>
      </c>
      <c r="BF265" s="75" t="e">
        <f t="shared" si="147"/>
        <v>#VALUE!</v>
      </c>
    </row>
    <row r="266" spans="15:59" ht="14.4" hidden="1" customHeight="1" x14ac:dyDescent="0.3">
      <c r="O266" s="287"/>
      <c r="P266" s="288"/>
      <c r="Q266" s="289"/>
      <c r="R266" s="277" t="s">
        <v>146</v>
      </c>
      <c r="S266" s="278"/>
      <c r="T266" s="278"/>
      <c r="U266" s="278"/>
      <c r="V266" s="278"/>
      <c r="W266" s="279"/>
      <c r="X266" s="241"/>
      <c r="Y266" s="241"/>
      <c r="Z266" s="241"/>
      <c r="AA266" s="64" t="e">
        <f t="shared" ref="AA266:BE266" si="161">COUNTIFS($F$16:$F$21,$O$235,$L$16:$L$21,"FT",AA$16:AA$40,"U")+COUNTIFS($F$16:$F$21,$O$235,$L$16:$L$21,"FT",AA$16:AA$40,"UC")+COUNTIFS($F$16:$F$21,$O$235,$L$16:$L$21,"FT",AA$16:AA$40,"NCNS")+COUNTIFS($F$16:$F$21,$O$235,$L$16:$L$21,"FT",AA$16:AA$40,"TR-U")+COUNTIFS($F$16:$F$21,$O$235,$L$16:$L$21,"FT",AA$16:AA$40,"TR-UC")+COUNTIFS($F$16:$F$21,$O$235,$L$16:$L$21,"FT",AA$16:AA$40,"TR-NCNS")</f>
        <v>#VALUE!</v>
      </c>
      <c r="AB266" s="64" t="e">
        <f t="shared" si="161"/>
        <v>#VALUE!</v>
      </c>
      <c r="AC266" s="64" t="e">
        <f t="shared" si="161"/>
        <v>#VALUE!</v>
      </c>
      <c r="AD266" s="64" t="e">
        <f t="shared" si="161"/>
        <v>#VALUE!</v>
      </c>
      <c r="AE266" s="64" t="e">
        <f t="shared" si="161"/>
        <v>#VALUE!</v>
      </c>
      <c r="AF266" s="64" t="e">
        <f t="shared" si="161"/>
        <v>#VALUE!</v>
      </c>
      <c r="AG266" s="64" t="e">
        <f t="shared" si="161"/>
        <v>#VALUE!</v>
      </c>
      <c r="AH266" s="64" t="e">
        <f t="shared" si="161"/>
        <v>#VALUE!</v>
      </c>
      <c r="AI266" s="64" t="e">
        <f t="shared" si="161"/>
        <v>#VALUE!</v>
      </c>
      <c r="AJ266" s="64" t="e">
        <f t="shared" si="161"/>
        <v>#VALUE!</v>
      </c>
      <c r="AK266" s="64" t="e">
        <f t="shared" si="161"/>
        <v>#VALUE!</v>
      </c>
      <c r="AL266" s="64" t="e">
        <f t="shared" si="161"/>
        <v>#VALUE!</v>
      </c>
      <c r="AM266" s="64" t="e">
        <f t="shared" si="161"/>
        <v>#VALUE!</v>
      </c>
      <c r="AN266" s="64" t="e">
        <f t="shared" si="161"/>
        <v>#VALUE!</v>
      </c>
      <c r="AO266" s="64" t="e">
        <f t="shared" si="161"/>
        <v>#VALUE!</v>
      </c>
      <c r="AP266" s="64" t="e">
        <f t="shared" si="161"/>
        <v>#VALUE!</v>
      </c>
      <c r="AQ266" s="64" t="e">
        <f t="shared" si="161"/>
        <v>#VALUE!</v>
      </c>
      <c r="AR266" s="64" t="e">
        <f t="shared" si="161"/>
        <v>#VALUE!</v>
      </c>
      <c r="AS266" s="64" t="e">
        <f t="shared" si="161"/>
        <v>#VALUE!</v>
      </c>
      <c r="AT266" s="64" t="e">
        <f t="shared" si="161"/>
        <v>#VALUE!</v>
      </c>
      <c r="AU266" s="64" t="e">
        <f t="shared" si="161"/>
        <v>#VALUE!</v>
      </c>
      <c r="AV266" s="64" t="e">
        <f t="shared" si="161"/>
        <v>#VALUE!</v>
      </c>
      <c r="AW266" s="64" t="e">
        <f t="shared" si="161"/>
        <v>#VALUE!</v>
      </c>
      <c r="AX266" s="64" t="e">
        <f t="shared" si="161"/>
        <v>#VALUE!</v>
      </c>
      <c r="AY266" s="64" t="e">
        <f t="shared" si="161"/>
        <v>#VALUE!</v>
      </c>
      <c r="AZ266" s="64" t="e">
        <f t="shared" si="161"/>
        <v>#VALUE!</v>
      </c>
      <c r="BA266" s="64" t="e">
        <f t="shared" si="161"/>
        <v>#VALUE!</v>
      </c>
      <c r="BB266" s="64" t="e">
        <f t="shared" si="161"/>
        <v>#VALUE!</v>
      </c>
      <c r="BC266" s="64" t="e">
        <f t="shared" si="161"/>
        <v>#VALUE!</v>
      </c>
      <c r="BD266" s="64" t="e">
        <f t="shared" si="161"/>
        <v>#VALUE!</v>
      </c>
      <c r="BE266" s="64" t="e">
        <f t="shared" si="161"/>
        <v>#VALUE!</v>
      </c>
      <c r="BF266" s="45" t="e">
        <f t="shared" si="147"/>
        <v>#VALUE!</v>
      </c>
    </row>
    <row r="267" spans="15:59" ht="14.4" hidden="1" customHeight="1" x14ac:dyDescent="0.3">
      <c r="O267" s="287"/>
      <c r="P267" s="288"/>
      <c r="Q267" s="289"/>
      <c r="R267" s="277" t="s">
        <v>150</v>
      </c>
      <c r="S267" s="278"/>
      <c r="T267" s="278"/>
      <c r="U267" s="278"/>
      <c r="V267" s="278"/>
      <c r="W267" s="279"/>
      <c r="X267" s="241"/>
      <c r="Y267" s="241"/>
      <c r="Z267" s="241"/>
      <c r="AA267" s="64" t="e">
        <f t="shared" ref="AA267:BE267" si="162">COUNTIFS($F$16:$F$21,$O$235,$L$16:$L$21,"HT",AA$16:AA$40,"U")+COUNTIFS($F$16:$F$21,$O$235,$L$16:$L$21,"HT",AA$16:AA$40,"UC")+COUNTIFS($F$16:$F$21,$O$235,$L$16:$L$21,"HT",AA$16:AA$40,"NCNS")+COUNTIFS($F$16:$F$21,$O$235,$L$16:$L$21,"HT",AA$16:AA$40,"TR-U")+COUNTIFS($F$16:$F$21,$O$235,$L$16:$L$21,"HT",AA$16:AA$40,"TR-UC")+COUNTIFS($F$16:$F$21,$O$235,$L$16:$L$21,"HT",AA$16:AA$40,"TR-NCNS")</f>
        <v>#VALUE!</v>
      </c>
      <c r="AB267" s="64" t="e">
        <f t="shared" si="162"/>
        <v>#VALUE!</v>
      </c>
      <c r="AC267" s="64" t="e">
        <f t="shared" si="162"/>
        <v>#VALUE!</v>
      </c>
      <c r="AD267" s="64" t="e">
        <f t="shared" si="162"/>
        <v>#VALUE!</v>
      </c>
      <c r="AE267" s="64" t="e">
        <f t="shared" si="162"/>
        <v>#VALUE!</v>
      </c>
      <c r="AF267" s="64" t="e">
        <f t="shared" si="162"/>
        <v>#VALUE!</v>
      </c>
      <c r="AG267" s="64" t="e">
        <f t="shared" si="162"/>
        <v>#VALUE!</v>
      </c>
      <c r="AH267" s="64" t="e">
        <f t="shared" si="162"/>
        <v>#VALUE!</v>
      </c>
      <c r="AI267" s="64" t="e">
        <f t="shared" si="162"/>
        <v>#VALUE!</v>
      </c>
      <c r="AJ267" s="64" t="e">
        <f t="shared" si="162"/>
        <v>#VALUE!</v>
      </c>
      <c r="AK267" s="64" t="e">
        <f t="shared" si="162"/>
        <v>#VALUE!</v>
      </c>
      <c r="AL267" s="64" t="e">
        <f t="shared" si="162"/>
        <v>#VALUE!</v>
      </c>
      <c r="AM267" s="64" t="e">
        <f t="shared" si="162"/>
        <v>#VALUE!</v>
      </c>
      <c r="AN267" s="64" t="e">
        <f t="shared" si="162"/>
        <v>#VALUE!</v>
      </c>
      <c r="AO267" s="64" t="e">
        <f t="shared" si="162"/>
        <v>#VALUE!</v>
      </c>
      <c r="AP267" s="64" t="e">
        <f t="shared" si="162"/>
        <v>#VALUE!</v>
      </c>
      <c r="AQ267" s="64" t="e">
        <f t="shared" si="162"/>
        <v>#VALUE!</v>
      </c>
      <c r="AR267" s="64" t="e">
        <f t="shared" si="162"/>
        <v>#VALUE!</v>
      </c>
      <c r="AS267" s="64" t="e">
        <f t="shared" si="162"/>
        <v>#VALUE!</v>
      </c>
      <c r="AT267" s="64" t="e">
        <f t="shared" si="162"/>
        <v>#VALUE!</v>
      </c>
      <c r="AU267" s="64" t="e">
        <f t="shared" si="162"/>
        <v>#VALUE!</v>
      </c>
      <c r="AV267" s="64" t="e">
        <f t="shared" si="162"/>
        <v>#VALUE!</v>
      </c>
      <c r="AW267" s="64" t="e">
        <f t="shared" si="162"/>
        <v>#VALUE!</v>
      </c>
      <c r="AX267" s="64" t="e">
        <f t="shared" si="162"/>
        <v>#VALUE!</v>
      </c>
      <c r="AY267" s="64" t="e">
        <f t="shared" si="162"/>
        <v>#VALUE!</v>
      </c>
      <c r="AZ267" s="64" t="e">
        <f t="shared" si="162"/>
        <v>#VALUE!</v>
      </c>
      <c r="BA267" s="64" t="e">
        <f t="shared" si="162"/>
        <v>#VALUE!</v>
      </c>
      <c r="BB267" s="64" t="e">
        <f t="shared" si="162"/>
        <v>#VALUE!</v>
      </c>
      <c r="BC267" s="64" t="e">
        <f t="shared" si="162"/>
        <v>#VALUE!</v>
      </c>
      <c r="BD267" s="64" t="e">
        <f t="shared" si="162"/>
        <v>#VALUE!</v>
      </c>
      <c r="BE267" s="64" t="e">
        <f t="shared" si="162"/>
        <v>#VALUE!</v>
      </c>
      <c r="BF267" s="45" t="e">
        <f t="shared" si="147"/>
        <v>#VALUE!</v>
      </c>
    </row>
    <row r="268" spans="15:59" ht="14.4" hidden="1" customHeight="1" x14ac:dyDescent="0.3">
      <c r="O268" s="287"/>
      <c r="P268" s="288"/>
      <c r="Q268" s="289"/>
      <c r="R268" s="277" t="s">
        <v>153</v>
      </c>
      <c r="S268" s="278"/>
      <c r="T268" s="278"/>
      <c r="U268" s="278"/>
      <c r="V268" s="278"/>
      <c r="W268" s="279"/>
      <c r="X268" s="241"/>
      <c r="Y268" s="241"/>
      <c r="Z268" s="241"/>
      <c r="AA268" s="64" t="e">
        <f t="shared" ref="AA268:BE268" si="163">COUNTIFS($F$16:$F$21,$O$235,AA16:AA40,"S")+COUNTIFS($F$16:$F$21,$O$235,AA16:AA40,"TR-S")</f>
        <v>#VALUE!</v>
      </c>
      <c r="AB268" s="64" t="e">
        <f t="shared" si="163"/>
        <v>#VALUE!</v>
      </c>
      <c r="AC268" s="64" t="e">
        <f t="shared" si="163"/>
        <v>#VALUE!</v>
      </c>
      <c r="AD268" s="64" t="e">
        <f t="shared" si="163"/>
        <v>#VALUE!</v>
      </c>
      <c r="AE268" s="64" t="e">
        <f t="shared" si="163"/>
        <v>#VALUE!</v>
      </c>
      <c r="AF268" s="64" t="e">
        <f t="shared" si="163"/>
        <v>#VALUE!</v>
      </c>
      <c r="AG268" s="64" t="e">
        <f t="shared" si="163"/>
        <v>#VALUE!</v>
      </c>
      <c r="AH268" s="64" t="e">
        <f t="shared" si="163"/>
        <v>#VALUE!</v>
      </c>
      <c r="AI268" s="64" t="e">
        <f t="shared" si="163"/>
        <v>#VALUE!</v>
      </c>
      <c r="AJ268" s="64" t="e">
        <f t="shared" si="163"/>
        <v>#VALUE!</v>
      </c>
      <c r="AK268" s="64" t="e">
        <f t="shared" si="163"/>
        <v>#VALUE!</v>
      </c>
      <c r="AL268" s="64" t="e">
        <f t="shared" si="163"/>
        <v>#VALUE!</v>
      </c>
      <c r="AM268" s="64" t="e">
        <f t="shared" si="163"/>
        <v>#VALUE!</v>
      </c>
      <c r="AN268" s="64" t="e">
        <f t="shared" si="163"/>
        <v>#VALUE!</v>
      </c>
      <c r="AO268" s="64" t="e">
        <f t="shared" si="163"/>
        <v>#VALUE!</v>
      </c>
      <c r="AP268" s="64" t="e">
        <f t="shared" si="163"/>
        <v>#VALUE!</v>
      </c>
      <c r="AQ268" s="64" t="e">
        <f t="shared" si="163"/>
        <v>#VALUE!</v>
      </c>
      <c r="AR268" s="64" t="e">
        <f t="shared" si="163"/>
        <v>#VALUE!</v>
      </c>
      <c r="AS268" s="64" t="e">
        <f t="shared" si="163"/>
        <v>#VALUE!</v>
      </c>
      <c r="AT268" s="64" t="e">
        <f t="shared" si="163"/>
        <v>#VALUE!</v>
      </c>
      <c r="AU268" s="64" t="e">
        <f t="shared" si="163"/>
        <v>#VALUE!</v>
      </c>
      <c r="AV268" s="64" t="e">
        <f t="shared" si="163"/>
        <v>#VALUE!</v>
      </c>
      <c r="AW268" s="64" t="e">
        <f t="shared" si="163"/>
        <v>#VALUE!</v>
      </c>
      <c r="AX268" s="64" t="e">
        <f t="shared" si="163"/>
        <v>#VALUE!</v>
      </c>
      <c r="AY268" s="64" t="e">
        <f t="shared" si="163"/>
        <v>#VALUE!</v>
      </c>
      <c r="AZ268" s="64" t="e">
        <f t="shared" si="163"/>
        <v>#VALUE!</v>
      </c>
      <c r="BA268" s="64" t="e">
        <f t="shared" si="163"/>
        <v>#VALUE!</v>
      </c>
      <c r="BB268" s="64" t="e">
        <f t="shared" si="163"/>
        <v>#VALUE!</v>
      </c>
      <c r="BC268" s="64" t="e">
        <f t="shared" si="163"/>
        <v>#VALUE!</v>
      </c>
      <c r="BD268" s="64" t="e">
        <f t="shared" si="163"/>
        <v>#VALUE!</v>
      </c>
      <c r="BE268" s="64" t="e">
        <f t="shared" si="163"/>
        <v>#VALUE!</v>
      </c>
      <c r="BF268" s="45" t="e">
        <f t="shared" ref="BF268:BF274" si="164">MAX(AA268:BE268)</f>
        <v>#VALUE!</v>
      </c>
    </row>
    <row r="269" spans="15:59" ht="14.4" hidden="1" customHeight="1" x14ac:dyDescent="0.3">
      <c r="O269" s="287"/>
      <c r="P269" s="288"/>
      <c r="Q269" s="289"/>
      <c r="R269" s="277" t="s">
        <v>157</v>
      </c>
      <c r="S269" s="278"/>
      <c r="T269" s="278"/>
      <c r="U269" s="278"/>
      <c r="V269" s="278"/>
      <c r="W269" s="279"/>
      <c r="X269" s="241"/>
      <c r="Y269" s="241"/>
      <c r="Z269" s="241"/>
      <c r="AA269" s="74" t="e">
        <f t="shared" ref="AA269:BE269" si="165">AA270+(AA271/2)</f>
        <v>#VALUE!</v>
      </c>
      <c r="AB269" s="74" t="e">
        <f t="shared" si="165"/>
        <v>#VALUE!</v>
      </c>
      <c r="AC269" s="74" t="e">
        <f t="shared" si="165"/>
        <v>#VALUE!</v>
      </c>
      <c r="AD269" s="74" t="e">
        <f t="shared" si="165"/>
        <v>#VALUE!</v>
      </c>
      <c r="AE269" s="74" t="e">
        <f t="shared" si="165"/>
        <v>#VALUE!</v>
      </c>
      <c r="AF269" s="74" t="e">
        <f t="shared" si="165"/>
        <v>#VALUE!</v>
      </c>
      <c r="AG269" s="74" t="e">
        <f t="shared" si="165"/>
        <v>#VALUE!</v>
      </c>
      <c r="AH269" s="74" t="e">
        <f t="shared" si="165"/>
        <v>#VALUE!</v>
      </c>
      <c r="AI269" s="74" t="e">
        <f t="shared" si="165"/>
        <v>#VALUE!</v>
      </c>
      <c r="AJ269" s="74" t="e">
        <f t="shared" si="165"/>
        <v>#VALUE!</v>
      </c>
      <c r="AK269" s="74" t="e">
        <f t="shared" si="165"/>
        <v>#VALUE!</v>
      </c>
      <c r="AL269" s="74" t="e">
        <f t="shared" si="165"/>
        <v>#VALUE!</v>
      </c>
      <c r="AM269" s="74" t="e">
        <f t="shared" si="165"/>
        <v>#VALUE!</v>
      </c>
      <c r="AN269" s="74" t="e">
        <f t="shared" si="165"/>
        <v>#VALUE!</v>
      </c>
      <c r="AO269" s="74" t="e">
        <f t="shared" si="165"/>
        <v>#VALUE!</v>
      </c>
      <c r="AP269" s="74" t="e">
        <f t="shared" si="165"/>
        <v>#VALUE!</v>
      </c>
      <c r="AQ269" s="74" t="e">
        <f t="shared" si="165"/>
        <v>#VALUE!</v>
      </c>
      <c r="AR269" s="74" t="e">
        <f t="shared" si="165"/>
        <v>#VALUE!</v>
      </c>
      <c r="AS269" s="74" t="e">
        <f t="shared" si="165"/>
        <v>#VALUE!</v>
      </c>
      <c r="AT269" s="74" t="e">
        <f t="shared" si="165"/>
        <v>#VALUE!</v>
      </c>
      <c r="AU269" s="74" t="e">
        <f t="shared" si="165"/>
        <v>#VALUE!</v>
      </c>
      <c r="AV269" s="74" t="e">
        <f t="shared" si="165"/>
        <v>#VALUE!</v>
      </c>
      <c r="AW269" s="74" t="e">
        <f t="shared" si="165"/>
        <v>#VALUE!</v>
      </c>
      <c r="AX269" s="74" t="e">
        <f t="shared" si="165"/>
        <v>#VALUE!</v>
      </c>
      <c r="AY269" s="74" t="e">
        <f t="shared" si="165"/>
        <v>#VALUE!</v>
      </c>
      <c r="AZ269" s="74" t="e">
        <f t="shared" si="165"/>
        <v>#VALUE!</v>
      </c>
      <c r="BA269" s="74" t="e">
        <f t="shared" si="165"/>
        <v>#VALUE!</v>
      </c>
      <c r="BB269" s="74" t="e">
        <f t="shared" si="165"/>
        <v>#VALUE!</v>
      </c>
      <c r="BC269" s="74" t="e">
        <f t="shared" si="165"/>
        <v>#VALUE!</v>
      </c>
      <c r="BD269" s="74" t="e">
        <f t="shared" si="165"/>
        <v>#VALUE!</v>
      </c>
      <c r="BE269" s="74" t="e">
        <f t="shared" si="165"/>
        <v>#VALUE!</v>
      </c>
      <c r="BF269" s="75" t="e">
        <f t="shared" si="164"/>
        <v>#VALUE!</v>
      </c>
    </row>
    <row r="270" spans="15:59" ht="14.4" hidden="1" customHeight="1" x14ac:dyDescent="0.3">
      <c r="O270" s="287"/>
      <c r="P270" s="288"/>
      <c r="Q270" s="289"/>
      <c r="R270" s="277" t="s">
        <v>160</v>
      </c>
      <c r="S270" s="278"/>
      <c r="T270" s="278"/>
      <c r="U270" s="278"/>
      <c r="V270" s="278"/>
      <c r="W270" s="279"/>
      <c r="X270" s="241"/>
      <c r="Y270" s="241"/>
      <c r="Z270" s="241"/>
      <c r="AA270" s="64" t="e">
        <f t="shared" ref="AA270:BE270" si="166">COUNTIFS($F$16:$F$21,$O$235,$L$16:$L$21,"FT",AA$16:AA$40,"S")+COUNTIFS($F$16:$F$21,$O$235,$L$16:$L$21,"FT",AA$16:AA$40,"TR-S")</f>
        <v>#VALUE!</v>
      </c>
      <c r="AB270" s="64" t="e">
        <f t="shared" si="166"/>
        <v>#VALUE!</v>
      </c>
      <c r="AC270" s="64" t="e">
        <f t="shared" si="166"/>
        <v>#VALUE!</v>
      </c>
      <c r="AD270" s="64" t="e">
        <f t="shared" si="166"/>
        <v>#VALUE!</v>
      </c>
      <c r="AE270" s="64" t="e">
        <f t="shared" si="166"/>
        <v>#VALUE!</v>
      </c>
      <c r="AF270" s="64" t="e">
        <f t="shared" si="166"/>
        <v>#VALUE!</v>
      </c>
      <c r="AG270" s="64" t="e">
        <f t="shared" si="166"/>
        <v>#VALUE!</v>
      </c>
      <c r="AH270" s="64" t="e">
        <f t="shared" si="166"/>
        <v>#VALUE!</v>
      </c>
      <c r="AI270" s="64" t="e">
        <f t="shared" si="166"/>
        <v>#VALUE!</v>
      </c>
      <c r="AJ270" s="64" t="e">
        <f t="shared" si="166"/>
        <v>#VALUE!</v>
      </c>
      <c r="AK270" s="64" t="e">
        <f t="shared" si="166"/>
        <v>#VALUE!</v>
      </c>
      <c r="AL270" s="64" t="e">
        <f t="shared" si="166"/>
        <v>#VALUE!</v>
      </c>
      <c r="AM270" s="64" t="e">
        <f t="shared" si="166"/>
        <v>#VALUE!</v>
      </c>
      <c r="AN270" s="64" t="e">
        <f t="shared" si="166"/>
        <v>#VALUE!</v>
      </c>
      <c r="AO270" s="64" t="e">
        <f t="shared" si="166"/>
        <v>#VALUE!</v>
      </c>
      <c r="AP270" s="64" t="e">
        <f t="shared" si="166"/>
        <v>#VALUE!</v>
      </c>
      <c r="AQ270" s="64" t="e">
        <f t="shared" si="166"/>
        <v>#VALUE!</v>
      </c>
      <c r="AR270" s="64" t="e">
        <f t="shared" si="166"/>
        <v>#VALUE!</v>
      </c>
      <c r="AS270" s="64" t="e">
        <f t="shared" si="166"/>
        <v>#VALUE!</v>
      </c>
      <c r="AT270" s="64" t="e">
        <f t="shared" si="166"/>
        <v>#VALUE!</v>
      </c>
      <c r="AU270" s="64" t="e">
        <f t="shared" si="166"/>
        <v>#VALUE!</v>
      </c>
      <c r="AV270" s="64" t="e">
        <f t="shared" si="166"/>
        <v>#VALUE!</v>
      </c>
      <c r="AW270" s="64" t="e">
        <f t="shared" si="166"/>
        <v>#VALUE!</v>
      </c>
      <c r="AX270" s="64" t="e">
        <f t="shared" si="166"/>
        <v>#VALUE!</v>
      </c>
      <c r="AY270" s="64" t="e">
        <f t="shared" si="166"/>
        <v>#VALUE!</v>
      </c>
      <c r="AZ270" s="64" t="e">
        <f t="shared" si="166"/>
        <v>#VALUE!</v>
      </c>
      <c r="BA270" s="64" t="e">
        <f t="shared" si="166"/>
        <v>#VALUE!</v>
      </c>
      <c r="BB270" s="64" t="e">
        <f t="shared" si="166"/>
        <v>#VALUE!</v>
      </c>
      <c r="BC270" s="64" t="e">
        <f t="shared" si="166"/>
        <v>#VALUE!</v>
      </c>
      <c r="BD270" s="64" t="e">
        <f t="shared" si="166"/>
        <v>#VALUE!</v>
      </c>
      <c r="BE270" s="64" t="e">
        <f t="shared" si="166"/>
        <v>#VALUE!</v>
      </c>
      <c r="BF270" s="45" t="e">
        <f t="shared" si="164"/>
        <v>#VALUE!</v>
      </c>
    </row>
    <row r="271" spans="15:59" ht="14.4" hidden="1" customHeight="1" x14ac:dyDescent="0.3">
      <c r="O271" s="287"/>
      <c r="P271" s="288"/>
      <c r="Q271" s="289"/>
      <c r="R271" s="277" t="s">
        <v>163</v>
      </c>
      <c r="S271" s="278"/>
      <c r="T271" s="278"/>
      <c r="U271" s="278"/>
      <c r="V271" s="278"/>
      <c r="W271" s="279"/>
      <c r="X271" s="241"/>
      <c r="Y271" s="241"/>
      <c r="Z271" s="241"/>
      <c r="AA271" s="64" t="e">
        <f t="shared" ref="AA271:BE271" si="167">COUNTIFS($F$16:$F$21,$O$235,$L$16:$L$21,"HT",AA$16:AA$40,"S")+COUNTIFS($F$16:$F$21,$O$235,$L$16:$L$21,"HT",AA$16:AA$40,"TR-S")</f>
        <v>#VALUE!</v>
      </c>
      <c r="AB271" s="64" t="e">
        <f t="shared" si="167"/>
        <v>#VALUE!</v>
      </c>
      <c r="AC271" s="64" t="e">
        <f t="shared" si="167"/>
        <v>#VALUE!</v>
      </c>
      <c r="AD271" s="64" t="e">
        <f t="shared" si="167"/>
        <v>#VALUE!</v>
      </c>
      <c r="AE271" s="64" t="e">
        <f t="shared" si="167"/>
        <v>#VALUE!</v>
      </c>
      <c r="AF271" s="64" t="e">
        <f t="shared" si="167"/>
        <v>#VALUE!</v>
      </c>
      <c r="AG271" s="64" t="e">
        <f t="shared" si="167"/>
        <v>#VALUE!</v>
      </c>
      <c r="AH271" s="64" t="e">
        <f t="shared" si="167"/>
        <v>#VALUE!</v>
      </c>
      <c r="AI271" s="64" t="e">
        <f t="shared" si="167"/>
        <v>#VALUE!</v>
      </c>
      <c r="AJ271" s="64" t="e">
        <f t="shared" si="167"/>
        <v>#VALUE!</v>
      </c>
      <c r="AK271" s="64" t="e">
        <f t="shared" si="167"/>
        <v>#VALUE!</v>
      </c>
      <c r="AL271" s="64" t="e">
        <f t="shared" si="167"/>
        <v>#VALUE!</v>
      </c>
      <c r="AM271" s="64" t="e">
        <f t="shared" si="167"/>
        <v>#VALUE!</v>
      </c>
      <c r="AN271" s="64" t="e">
        <f t="shared" si="167"/>
        <v>#VALUE!</v>
      </c>
      <c r="AO271" s="64" t="e">
        <f t="shared" si="167"/>
        <v>#VALUE!</v>
      </c>
      <c r="AP271" s="64" t="e">
        <f t="shared" si="167"/>
        <v>#VALUE!</v>
      </c>
      <c r="AQ271" s="64" t="e">
        <f t="shared" si="167"/>
        <v>#VALUE!</v>
      </c>
      <c r="AR271" s="64" t="e">
        <f t="shared" si="167"/>
        <v>#VALUE!</v>
      </c>
      <c r="AS271" s="64" t="e">
        <f t="shared" si="167"/>
        <v>#VALUE!</v>
      </c>
      <c r="AT271" s="64" t="e">
        <f t="shared" si="167"/>
        <v>#VALUE!</v>
      </c>
      <c r="AU271" s="64" t="e">
        <f t="shared" si="167"/>
        <v>#VALUE!</v>
      </c>
      <c r="AV271" s="64" t="e">
        <f t="shared" si="167"/>
        <v>#VALUE!</v>
      </c>
      <c r="AW271" s="64" t="e">
        <f t="shared" si="167"/>
        <v>#VALUE!</v>
      </c>
      <c r="AX271" s="64" t="e">
        <f t="shared" si="167"/>
        <v>#VALUE!</v>
      </c>
      <c r="AY271" s="64" t="e">
        <f t="shared" si="167"/>
        <v>#VALUE!</v>
      </c>
      <c r="AZ271" s="64" t="e">
        <f t="shared" si="167"/>
        <v>#VALUE!</v>
      </c>
      <c r="BA271" s="64" t="e">
        <f t="shared" si="167"/>
        <v>#VALUE!</v>
      </c>
      <c r="BB271" s="64" t="e">
        <f t="shared" si="167"/>
        <v>#VALUE!</v>
      </c>
      <c r="BC271" s="64" t="e">
        <f t="shared" si="167"/>
        <v>#VALUE!</v>
      </c>
      <c r="BD271" s="64" t="e">
        <f t="shared" si="167"/>
        <v>#VALUE!</v>
      </c>
      <c r="BE271" s="64" t="e">
        <f t="shared" si="167"/>
        <v>#VALUE!</v>
      </c>
      <c r="BF271" s="45" t="e">
        <f t="shared" si="164"/>
        <v>#VALUE!</v>
      </c>
    </row>
    <row r="272" spans="15:59" ht="14.4" hidden="1" customHeight="1" x14ac:dyDescent="0.3">
      <c r="O272" s="287"/>
      <c r="P272" s="288"/>
      <c r="Q272" s="289"/>
      <c r="R272" s="277" t="s">
        <v>166</v>
      </c>
      <c r="S272" s="278"/>
      <c r="T272" s="278"/>
      <c r="U272" s="278"/>
      <c r="V272" s="278"/>
      <c r="W272" s="279"/>
      <c r="X272" s="241"/>
      <c r="Y272" s="241"/>
      <c r="Z272" s="241"/>
      <c r="AA272" s="64" t="e">
        <f t="shared" ref="AA272:BE272" si="168">COUNTIFS($F$16:$F$21,$O$235,AA$16:AA$40,"TD")+COUNTIFS($F$16:$F$21,$O$235,AA$16:AA$40,"PR")</f>
        <v>#VALUE!</v>
      </c>
      <c r="AB272" s="64" t="e">
        <f t="shared" si="168"/>
        <v>#VALUE!</v>
      </c>
      <c r="AC272" s="64" t="e">
        <f t="shared" si="168"/>
        <v>#VALUE!</v>
      </c>
      <c r="AD272" s="64" t="e">
        <f t="shared" si="168"/>
        <v>#VALUE!</v>
      </c>
      <c r="AE272" s="64" t="e">
        <f t="shared" si="168"/>
        <v>#VALUE!</v>
      </c>
      <c r="AF272" s="64" t="e">
        <f t="shared" si="168"/>
        <v>#VALUE!</v>
      </c>
      <c r="AG272" s="64" t="e">
        <f t="shared" si="168"/>
        <v>#VALUE!</v>
      </c>
      <c r="AH272" s="64" t="e">
        <f t="shared" si="168"/>
        <v>#VALUE!</v>
      </c>
      <c r="AI272" s="64" t="e">
        <f t="shared" si="168"/>
        <v>#VALUE!</v>
      </c>
      <c r="AJ272" s="64" t="e">
        <f t="shared" si="168"/>
        <v>#VALUE!</v>
      </c>
      <c r="AK272" s="64" t="e">
        <f t="shared" si="168"/>
        <v>#VALUE!</v>
      </c>
      <c r="AL272" s="64" t="e">
        <f t="shared" si="168"/>
        <v>#VALUE!</v>
      </c>
      <c r="AM272" s="64" t="e">
        <f t="shared" si="168"/>
        <v>#VALUE!</v>
      </c>
      <c r="AN272" s="64" t="e">
        <f t="shared" si="168"/>
        <v>#VALUE!</v>
      </c>
      <c r="AO272" s="64" t="e">
        <f t="shared" si="168"/>
        <v>#VALUE!</v>
      </c>
      <c r="AP272" s="64" t="e">
        <f t="shared" si="168"/>
        <v>#VALUE!</v>
      </c>
      <c r="AQ272" s="64" t="e">
        <f t="shared" si="168"/>
        <v>#VALUE!</v>
      </c>
      <c r="AR272" s="64" t="e">
        <f t="shared" si="168"/>
        <v>#VALUE!</v>
      </c>
      <c r="AS272" s="64" t="e">
        <f t="shared" si="168"/>
        <v>#VALUE!</v>
      </c>
      <c r="AT272" s="64" t="e">
        <f t="shared" si="168"/>
        <v>#VALUE!</v>
      </c>
      <c r="AU272" s="64" t="e">
        <f t="shared" si="168"/>
        <v>#VALUE!</v>
      </c>
      <c r="AV272" s="64" t="e">
        <f t="shared" si="168"/>
        <v>#VALUE!</v>
      </c>
      <c r="AW272" s="64" t="e">
        <f t="shared" si="168"/>
        <v>#VALUE!</v>
      </c>
      <c r="AX272" s="64" t="e">
        <f t="shared" si="168"/>
        <v>#VALUE!</v>
      </c>
      <c r="AY272" s="64" t="e">
        <f t="shared" si="168"/>
        <v>#VALUE!</v>
      </c>
      <c r="AZ272" s="64" t="e">
        <f t="shared" si="168"/>
        <v>#VALUE!</v>
      </c>
      <c r="BA272" s="64" t="e">
        <f t="shared" si="168"/>
        <v>#VALUE!</v>
      </c>
      <c r="BB272" s="64" t="e">
        <f t="shared" si="168"/>
        <v>#VALUE!</v>
      </c>
      <c r="BC272" s="64" t="e">
        <f t="shared" si="168"/>
        <v>#VALUE!</v>
      </c>
      <c r="BD272" s="64" t="e">
        <f t="shared" si="168"/>
        <v>#VALUE!</v>
      </c>
      <c r="BE272" s="64" t="e">
        <f t="shared" si="168"/>
        <v>#VALUE!</v>
      </c>
      <c r="BF272" s="45" t="e">
        <f t="shared" si="164"/>
        <v>#VALUE!</v>
      </c>
    </row>
    <row r="273" spans="15:58" ht="14.4" hidden="1" customHeight="1" x14ac:dyDescent="0.3">
      <c r="O273" s="287"/>
      <c r="P273" s="288"/>
      <c r="Q273" s="289"/>
      <c r="R273" s="277" t="s">
        <v>169</v>
      </c>
      <c r="S273" s="278"/>
      <c r="T273" s="278"/>
      <c r="U273" s="278"/>
      <c r="V273" s="278"/>
      <c r="W273" s="279"/>
      <c r="X273" s="241"/>
      <c r="Y273" s="241"/>
      <c r="Z273" s="241"/>
      <c r="AA273" s="64" t="e">
        <f t="shared" ref="AA273:BE273" si="169">COUNTIFS($F$16:$F$21,$O$235,AA$16:AA$40,"RS")</f>
        <v>#VALUE!</v>
      </c>
      <c r="AB273" s="64" t="e">
        <f t="shared" si="169"/>
        <v>#VALUE!</v>
      </c>
      <c r="AC273" s="64" t="e">
        <f t="shared" si="169"/>
        <v>#VALUE!</v>
      </c>
      <c r="AD273" s="64" t="e">
        <f t="shared" si="169"/>
        <v>#VALUE!</v>
      </c>
      <c r="AE273" s="64" t="e">
        <f t="shared" si="169"/>
        <v>#VALUE!</v>
      </c>
      <c r="AF273" s="64" t="e">
        <f t="shared" si="169"/>
        <v>#VALUE!</v>
      </c>
      <c r="AG273" s="64" t="e">
        <f t="shared" si="169"/>
        <v>#VALUE!</v>
      </c>
      <c r="AH273" s="64" t="e">
        <f t="shared" si="169"/>
        <v>#VALUE!</v>
      </c>
      <c r="AI273" s="64" t="e">
        <f t="shared" si="169"/>
        <v>#VALUE!</v>
      </c>
      <c r="AJ273" s="64" t="e">
        <f t="shared" si="169"/>
        <v>#VALUE!</v>
      </c>
      <c r="AK273" s="64" t="e">
        <f t="shared" si="169"/>
        <v>#VALUE!</v>
      </c>
      <c r="AL273" s="64" t="e">
        <f t="shared" si="169"/>
        <v>#VALUE!</v>
      </c>
      <c r="AM273" s="64" t="e">
        <f t="shared" si="169"/>
        <v>#VALUE!</v>
      </c>
      <c r="AN273" s="64" t="e">
        <f t="shared" si="169"/>
        <v>#VALUE!</v>
      </c>
      <c r="AO273" s="64" t="e">
        <f t="shared" si="169"/>
        <v>#VALUE!</v>
      </c>
      <c r="AP273" s="64" t="e">
        <f t="shared" si="169"/>
        <v>#VALUE!</v>
      </c>
      <c r="AQ273" s="64" t="e">
        <f t="shared" si="169"/>
        <v>#VALUE!</v>
      </c>
      <c r="AR273" s="64" t="e">
        <f t="shared" si="169"/>
        <v>#VALUE!</v>
      </c>
      <c r="AS273" s="64" t="e">
        <f t="shared" si="169"/>
        <v>#VALUE!</v>
      </c>
      <c r="AT273" s="64" t="e">
        <f t="shared" si="169"/>
        <v>#VALUE!</v>
      </c>
      <c r="AU273" s="64" t="e">
        <f t="shared" si="169"/>
        <v>#VALUE!</v>
      </c>
      <c r="AV273" s="64" t="e">
        <f t="shared" si="169"/>
        <v>#VALUE!</v>
      </c>
      <c r="AW273" s="64" t="e">
        <f t="shared" si="169"/>
        <v>#VALUE!</v>
      </c>
      <c r="AX273" s="64" t="e">
        <f t="shared" si="169"/>
        <v>#VALUE!</v>
      </c>
      <c r="AY273" s="64" t="e">
        <f t="shared" si="169"/>
        <v>#VALUE!</v>
      </c>
      <c r="AZ273" s="64" t="e">
        <f t="shared" si="169"/>
        <v>#VALUE!</v>
      </c>
      <c r="BA273" s="64" t="e">
        <f t="shared" si="169"/>
        <v>#VALUE!</v>
      </c>
      <c r="BB273" s="64" t="e">
        <f t="shared" si="169"/>
        <v>#VALUE!</v>
      </c>
      <c r="BC273" s="64" t="e">
        <f t="shared" si="169"/>
        <v>#VALUE!</v>
      </c>
      <c r="BD273" s="64" t="e">
        <f t="shared" si="169"/>
        <v>#VALUE!</v>
      </c>
      <c r="BE273" s="64" t="e">
        <f t="shared" si="169"/>
        <v>#VALUE!</v>
      </c>
      <c r="BF273" s="45" t="e">
        <f t="shared" si="164"/>
        <v>#VALUE!</v>
      </c>
    </row>
    <row r="274" spans="15:58" ht="14.4" hidden="1" customHeight="1" x14ac:dyDescent="0.3">
      <c r="O274" s="287"/>
      <c r="P274" s="288"/>
      <c r="Q274" s="289"/>
      <c r="R274" s="277" t="s">
        <v>170</v>
      </c>
      <c r="S274" s="278"/>
      <c r="T274" s="278"/>
      <c r="U274" s="278"/>
      <c r="V274" s="278"/>
      <c r="W274" s="279"/>
      <c r="X274" s="241"/>
      <c r="Y274" s="241"/>
      <c r="Z274" s="241"/>
      <c r="AA274" s="64" t="e">
        <f t="shared" ref="AA274:BE274" si="170">COUNTIFS($F$16:$F$21,$O$235,AA$16:AA$40,"TM")</f>
        <v>#VALUE!</v>
      </c>
      <c r="AB274" s="64" t="e">
        <f t="shared" si="170"/>
        <v>#VALUE!</v>
      </c>
      <c r="AC274" s="64" t="e">
        <f t="shared" si="170"/>
        <v>#VALUE!</v>
      </c>
      <c r="AD274" s="64" t="e">
        <f t="shared" si="170"/>
        <v>#VALUE!</v>
      </c>
      <c r="AE274" s="64" t="e">
        <f t="shared" si="170"/>
        <v>#VALUE!</v>
      </c>
      <c r="AF274" s="64" t="e">
        <f t="shared" si="170"/>
        <v>#VALUE!</v>
      </c>
      <c r="AG274" s="64" t="e">
        <f t="shared" si="170"/>
        <v>#VALUE!</v>
      </c>
      <c r="AH274" s="64" t="e">
        <f t="shared" si="170"/>
        <v>#VALUE!</v>
      </c>
      <c r="AI274" s="64" t="e">
        <f t="shared" si="170"/>
        <v>#VALUE!</v>
      </c>
      <c r="AJ274" s="64" t="e">
        <f t="shared" si="170"/>
        <v>#VALUE!</v>
      </c>
      <c r="AK274" s="64" t="e">
        <f t="shared" si="170"/>
        <v>#VALUE!</v>
      </c>
      <c r="AL274" s="64" t="e">
        <f t="shared" si="170"/>
        <v>#VALUE!</v>
      </c>
      <c r="AM274" s="64" t="e">
        <f t="shared" si="170"/>
        <v>#VALUE!</v>
      </c>
      <c r="AN274" s="64" t="e">
        <f t="shared" si="170"/>
        <v>#VALUE!</v>
      </c>
      <c r="AO274" s="64" t="e">
        <f t="shared" si="170"/>
        <v>#VALUE!</v>
      </c>
      <c r="AP274" s="64" t="e">
        <f t="shared" si="170"/>
        <v>#VALUE!</v>
      </c>
      <c r="AQ274" s="64" t="e">
        <f t="shared" si="170"/>
        <v>#VALUE!</v>
      </c>
      <c r="AR274" s="64" t="e">
        <f t="shared" si="170"/>
        <v>#VALUE!</v>
      </c>
      <c r="AS274" s="64" t="e">
        <f t="shared" si="170"/>
        <v>#VALUE!</v>
      </c>
      <c r="AT274" s="64" t="e">
        <f t="shared" si="170"/>
        <v>#VALUE!</v>
      </c>
      <c r="AU274" s="64" t="e">
        <f t="shared" si="170"/>
        <v>#VALUE!</v>
      </c>
      <c r="AV274" s="64" t="e">
        <f t="shared" si="170"/>
        <v>#VALUE!</v>
      </c>
      <c r="AW274" s="64" t="e">
        <f t="shared" si="170"/>
        <v>#VALUE!</v>
      </c>
      <c r="AX274" s="64" t="e">
        <f t="shared" si="170"/>
        <v>#VALUE!</v>
      </c>
      <c r="AY274" s="64" t="e">
        <f t="shared" si="170"/>
        <v>#VALUE!</v>
      </c>
      <c r="AZ274" s="64" t="e">
        <f t="shared" si="170"/>
        <v>#VALUE!</v>
      </c>
      <c r="BA274" s="64" t="e">
        <f t="shared" si="170"/>
        <v>#VALUE!</v>
      </c>
      <c r="BB274" s="64" t="e">
        <f t="shared" si="170"/>
        <v>#VALUE!</v>
      </c>
      <c r="BC274" s="64" t="e">
        <f t="shared" si="170"/>
        <v>#VALUE!</v>
      </c>
      <c r="BD274" s="64" t="e">
        <f t="shared" si="170"/>
        <v>#VALUE!</v>
      </c>
      <c r="BE274" s="64" t="e">
        <f t="shared" si="170"/>
        <v>#VALUE!</v>
      </c>
      <c r="BF274" s="45" t="e">
        <f t="shared" si="164"/>
        <v>#VALUE!</v>
      </c>
    </row>
    <row r="275" spans="15:58" ht="14.4" hidden="1" customHeight="1" x14ac:dyDescent="0.3">
      <c r="O275" s="287"/>
      <c r="P275" s="288"/>
      <c r="Q275" s="289"/>
      <c r="R275" s="277" t="s">
        <v>161</v>
      </c>
      <c r="S275" s="278"/>
      <c r="T275" s="278"/>
      <c r="U275" s="278"/>
      <c r="V275" s="278"/>
      <c r="W275" s="279"/>
      <c r="X275" s="241"/>
      <c r="Y275" s="241"/>
      <c r="Z275" s="241"/>
      <c r="AA275" s="85">
        <f t="shared" ref="AA275:BE275" si="171">IFERROR(IF(AA236&lt;5,0,((AA273+AA274)/(AA236+AA273+AA274))),0)</f>
        <v>0</v>
      </c>
      <c r="AB275" s="85">
        <f t="shared" si="171"/>
        <v>0</v>
      </c>
      <c r="AC275" s="85">
        <f t="shared" si="171"/>
        <v>0</v>
      </c>
      <c r="AD275" s="85">
        <f t="shared" si="171"/>
        <v>0</v>
      </c>
      <c r="AE275" s="85">
        <f t="shared" si="171"/>
        <v>0</v>
      </c>
      <c r="AF275" s="85">
        <f t="shared" si="171"/>
        <v>0</v>
      </c>
      <c r="AG275" s="85">
        <f t="shared" si="171"/>
        <v>0</v>
      </c>
      <c r="AH275" s="85">
        <f t="shared" si="171"/>
        <v>0</v>
      </c>
      <c r="AI275" s="85">
        <f t="shared" si="171"/>
        <v>0</v>
      </c>
      <c r="AJ275" s="85">
        <f t="shared" si="171"/>
        <v>0</v>
      </c>
      <c r="AK275" s="85">
        <f t="shared" si="171"/>
        <v>0</v>
      </c>
      <c r="AL275" s="85">
        <f t="shared" si="171"/>
        <v>0</v>
      </c>
      <c r="AM275" s="85">
        <f t="shared" si="171"/>
        <v>0</v>
      </c>
      <c r="AN275" s="85">
        <f t="shared" si="171"/>
        <v>0</v>
      </c>
      <c r="AO275" s="85">
        <f t="shared" si="171"/>
        <v>0</v>
      </c>
      <c r="AP275" s="85">
        <f t="shared" si="171"/>
        <v>0</v>
      </c>
      <c r="AQ275" s="85">
        <f t="shared" si="171"/>
        <v>0</v>
      </c>
      <c r="AR275" s="85">
        <f t="shared" si="171"/>
        <v>0</v>
      </c>
      <c r="AS275" s="85">
        <f t="shared" si="171"/>
        <v>0</v>
      </c>
      <c r="AT275" s="85">
        <f t="shared" si="171"/>
        <v>0</v>
      </c>
      <c r="AU275" s="85">
        <f t="shared" si="171"/>
        <v>0</v>
      </c>
      <c r="AV275" s="85">
        <f t="shared" si="171"/>
        <v>0</v>
      </c>
      <c r="AW275" s="85">
        <f t="shared" si="171"/>
        <v>0</v>
      </c>
      <c r="AX275" s="85">
        <f t="shared" si="171"/>
        <v>0</v>
      </c>
      <c r="AY275" s="85">
        <f t="shared" si="171"/>
        <v>0</v>
      </c>
      <c r="AZ275" s="85">
        <f t="shared" si="171"/>
        <v>0</v>
      </c>
      <c r="BA275" s="85">
        <f t="shared" si="171"/>
        <v>0</v>
      </c>
      <c r="BB275" s="85">
        <f t="shared" si="171"/>
        <v>0</v>
      </c>
      <c r="BC275" s="85">
        <f t="shared" si="171"/>
        <v>0</v>
      </c>
      <c r="BD275" s="85">
        <f t="shared" si="171"/>
        <v>0</v>
      </c>
      <c r="BE275" s="85">
        <f t="shared" si="171"/>
        <v>0</v>
      </c>
      <c r="BF275" s="86">
        <f>IFERROR((BF273+BF274)/(BF235+BF273+BF274),0)</f>
        <v>0</v>
      </c>
    </row>
    <row r="276" spans="15:58" ht="14.4" hidden="1" customHeight="1" x14ac:dyDescent="0.3">
      <c r="O276" s="287"/>
      <c r="P276" s="288"/>
      <c r="Q276" s="289"/>
      <c r="R276" s="277" t="s">
        <v>164</v>
      </c>
      <c r="S276" s="278"/>
      <c r="T276" s="278"/>
      <c r="U276" s="278"/>
      <c r="V276" s="278"/>
      <c r="W276" s="279"/>
      <c r="X276" s="241"/>
      <c r="Y276" s="241"/>
      <c r="Z276" s="241"/>
      <c r="AA276" s="85">
        <f t="shared" ref="AA276:BE276" si="172">IFERROR(IF(AA236&lt;5,0,(AA273/(AA236+AA273+AA274))),0)</f>
        <v>0</v>
      </c>
      <c r="AB276" s="85">
        <f t="shared" si="172"/>
        <v>0</v>
      </c>
      <c r="AC276" s="85">
        <f t="shared" si="172"/>
        <v>0</v>
      </c>
      <c r="AD276" s="85">
        <f t="shared" si="172"/>
        <v>0</v>
      </c>
      <c r="AE276" s="85">
        <f t="shared" si="172"/>
        <v>0</v>
      </c>
      <c r="AF276" s="85">
        <f t="shared" si="172"/>
        <v>0</v>
      </c>
      <c r="AG276" s="85">
        <f t="shared" si="172"/>
        <v>0</v>
      </c>
      <c r="AH276" s="85">
        <f t="shared" si="172"/>
        <v>0</v>
      </c>
      <c r="AI276" s="85">
        <f t="shared" si="172"/>
        <v>0</v>
      </c>
      <c r="AJ276" s="85">
        <f t="shared" si="172"/>
        <v>0</v>
      </c>
      <c r="AK276" s="85">
        <f t="shared" si="172"/>
        <v>0</v>
      </c>
      <c r="AL276" s="85">
        <f t="shared" si="172"/>
        <v>0</v>
      </c>
      <c r="AM276" s="85">
        <f t="shared" si="172"/>
        <v>0</v>
      </c>
      <c r="AN276" s="85">
        <f t="shared" si="172"/>
        <v>0</v>
      </c>
      <c r="AO276" s="85">
        <f t="shared" si="172"/>
        <v>0</v>
      </c>
      <c r="AP276" s="85">
        <f t="shared" si="172"/>
        <v>0</v>
      </c>
      <c r="AQ276" s="85">
        <f t="shared" si="172"/>
        <v>0</v>
      </c>
      <c r="AR276" s="85">
        <f t="shared" si="172"/>
        <v>0</v>
      </c>
      <c r="AS276" s="85">
        <f t="shared" si="172"/>
        <v>0</v>
      </c>
      <c r="AT276" s="85">
        <f t="shared" si="172"/>
        <v>0</v>
      </c>
      <c r="AU276" s="85">
        <f t="shared" si="172"/>
        <v>0</v>
      </c>
      <c r="AV276" s="85">
        <f t="shared" si="172"/>
        <v>0</v>
      </c>
      <c r="AW276" s="85">
        <f t="shared" si="172"/>
        <v>0</v>
      </c>
      <c r="AX276" s="85">
        <f t="shared" si="172"/>
        <v>0</v>
      </c>
      <c r="AY276" s="85">
        <f t="shared" si="172"/>
        <v>0</v>
      </c>
      <c r="AZ276" s="85">
        <f t="shared" si="172"/>
        <v>0</v>
      </c>
      <c r="BA276" s="85">
        <f t="shared" si="172"/>
        <v>0</v>
      </c>
      <c r="BB276" s="85">
        <f t="shared" si="172"/>
        <v>0</v>
      </c>
      <c r="BC276" s="85">
        <f t="shared" si="172"/>
        <v>0</v>
      </c>
      <c r="BD276" s="85">
        <f t="shared" si="172"/>
        <v>0</v>
      </c>
      <c r="BE276" s="85">
        <f t="shared" si="172"/>
        <v>0</v>
      </c>
      <c r="BF276" s="86">
        <f>IFERROR((BF273/(BF235+BF273+BF274)),0)</f>
        <v>0</v>
      </c>
    </row>
    <row r="277" spans="15:58" ht="14.4" hidden="1" customHeight="1" x14ac:dyDescent="0.3">
      <c r="O277" s="287"/>
      <c r="P277" s="288"/>
      <c r="Q277" s="289"/>
      <c r="R277" s="277" t="s">
        <v>171</v>
      </c>
      <c r="S277" s="278"/>
      <c r="T277" s="278"/>
      <c r="U277" s="278"/>
      <c r="V277" s="278"/>
      <c r="W277" s="279"/>
      <c r="X277" s="241"/>
      <c r="Y277" s="241"/>
      <c r="Z277" s="241"/>
      <c r="AA277" s="85">
        <f t="shared" ref="AA277:BE277" si="173">IFERROR(IF(AA236&lt;5,0,(AA274/(AA236+AA273+AA274))),0)</f>
        <v>0</v>
      </c>
      <c r="AB277" s="85">
        <f t="shared" si="173"/>
        <v>0</v>
      </c>
      <c r="AC277" s="85">
        <f t="shared" si="173"/>
        <v>0</v>
      </c>
      <c r="AD277" s="85">
        <f t="shared" si="173"/>
        <v>0</v>
      </c>
      <c r="AE277" s="85">
        <f t="shared" si="173"/>
        <v>0</v>
      </c>
      <c r="AF277" s="85">
        <f t="shared" si="173"/>
        <v>0</v>
      </c>
      <c r="AG277" s="85">
        <f t="shared" si="173"/>
        <v>0</v>
      </c>
      <c r="AH277" s="85">
        <f t="shared" si="173"/>
        <v>0</v>
      </c>
      <c r="AI277" s="85">
        <f t="shared" si="173"/>
        <v>0</v>
      </c>
      <c r="AJ277" s="85">
        <f t="shared" si="173"/>
        <v>0</v>
      </c>
      <c r="AK277" s="85">
        <f t="shared" si="173"/>
        <v>0</v>
      </c>
      <c r="AL277" s="85">
        <f t="shared" si="173"/>
        <v>0</v>
      </c>
      <c r="AM277" s="85">
        <f t="shared" si="173"/>
        <v>0</v>
      </c>
      <c r="AN277" s="85">
        <f t="shared" si="173"/>
        <v>0</v>
      </c>
      <c r="AO277" s="85">
        <f t="shared" si="173"/>
        <v>0</v>
      </c>
      <c r="AP277" s="85">
        <f t="shared" si="173"/>
        <v>0</v>
      </c>
      <c r="AQ277" s="85">
        <f t="shared" si="173"/>
        <v>0</v>
      </c>
      <c r="AR277" s="85">
        <f t="shared" si="173"/>
        <v>0</v>
      </c>
      <c r="AS277" s="85">
        <f t="shared" si="173"/>
        <v>0</v>
      </c>
      <c r="AT277" s="85">
        <f t="shared" si="173"/>
        <v>0</v>
      </c>
      <c r="AU277" s="85">
        <f t="shared" si="173"/>
        <v>0</v>
      </c>
      <c r="AV277" s="85">
        <f t="shared" si="173"/>
        <v>0</v>
      </c>
      <c r="AW277" s="85">
        <f t="shared" si="173"/>
        <v>0</v>
      </c>
      <c r="AX277" s="85">
        <f t="shared" si="173"/>
        <v>0</v>
      </c>
      <c r="AY277" s="85">
        <f t="shared" si="173"/>
        <v>0</v>
      </c>
      <c r="AZ277" s="85">
        <f t="shared" si="173"/>
        <v>0</v>
      </c>
      <c r="BA277" s="85">
        <f t="shared" si="173"/>
        <v>0</v>
      </c>
      <c r="BB277" s="85">
        <f t="shared" si="173"/>
        <v>0</v>
      </c>
      <c r="BC277" s="85">
        <f t="shared" si="173"/>
        <v>0</v>
      </c>
      <c r="BD277" s="85">
        <f t="shared" si="173"/>
        <v>0</v>
      </c>
      <c r="BE277" s="85">
        <f t="shared" si="173"/>
        <v>0</v>
      </c>
      <c r="BF277" s="86">
        <f>IFERROR((BF274/(BF235+BF273+BF274)),0)</f>
        <v>0</v>
      </c>
    </row>
    <row r="278" spans="15:58" ht="14.4" hidden="1" customHeight="1" x14ac:dyDescent="0.3">
      <c r="O278" s="287"/>
      <c r="P278" s="288"/>
      <c r="Q278" s="289"/>
      <c r="R278" s="277" t="s">
        <v>172</v>
      </c>
      <c r="S278" s="278"/>
      <c r="T278" s="278"/>
      <c r="U278" s="278"/>
      <c r="V278" s="278"/>
      <c r="W278" s="279"/>
      <c r="X278" s="241"/>
      <c r="Y278" s="241"/>
      <c r="Z278" s="241"/>
      <c r="AA278" s="87" t="str">
        <f t="shared" ref="AA278:BE278" si="174">IFERROR(((AA261+AA265)/AA240),"")</f>
        <v/>
      </c>
      <c r="AB278" s="87" t="str">
        <f t="shared" si="174"/>
        <v/>
      </c>
      <c r="AC278" s="87" t="str">
        <f t="shared" si="174"/>
        <v/>
      </c>
      <c r="AD278" s="87" t="str">
        <f t="shared" si="174"/>
        <v/>
      </c>
      <c r="AE278" s="87" t="str">
        <f t="shared" si="174"/>
        <v/>
      </c>
      <c r="AF278" s="87" t="str">
        <f t="shared" si="174"/>
        <v/>
      </c>
      <c r="AG278" s="87" t="str">
        <f t="shared" si="174"/>
        <v/>
      </c>
      <c r="AH278" s="87" t="str">
        <f t="shared" si="174"/>
        <v/>
      </c>
      <c r="AI278" s="87" t="str">
        <f t="shared" si="174"/>
        <v/>
      </c>
      <c r="AJ278" s="87" t="str">
        <f t="shared" si="174"/>
        <v/>
      </c>
      <c r="AK278" s="87" t="str">
        <f t="shared" si="174"/>
        <v/>
      </c>
      <c r="AL278" s="87" t="str">
        <f t="shared" si="174"/>
        <v/>
      </c>
      <c r="AM278" s="87" t="str">
        <f t="shared" si="174"/>
        <v/>
      </c>
      <c r="AN278" s="87" t="str">
        <f t="shared" si="174"/>
        <v/>
      </c>
      <c r="AO278" s="87" t="str">
        <f t="shared" si="174"/>
        <v/>
      </c>
      <c r="AP278" s="87" t="str">
        <f t="shared" si="174"/>
        <v/>
      </c>
      <c r="AQ278" s="87" t="str">
        <f t="shared" si="174"/>
        <v/>
      </c>
      <c r="AR278" s="87" t="str">
        <f t="shared" si="174"/>
        <v/>
      </c>
      <c r="AS278" s="87" t="str">
        <f t="shared" si="174"/>
        <v/>
      </c>
      <c r="AT278" s="87" t="str">
        <f t="shared" si="174"/>
        <v/>
      </c>
      <c r="AU278" s="87" t="str">
        <f t="shared" si="174"/>
        <v/>
      </c>
      <c r="AV278" s="87" t="str">
        <f t="shared" si="174"/>
        <v/>
      </c>
      <c r="AW278" s="87" t="str">
        <f t="shared" si="174"/>
        <v/>
      </c>
      <c r="AX278" s="87" t="str">
        <f t="shared" si="174"/>
        <v/>
      </c>
      <c r="AY278" s="87" t="str">
        <f t="shared" si="174"/>
        <v/>
      </c>
      <c r="AZ278" s="87" t="str">
        <f t="shared" si="174"/>
        <v/>
      </c>
      <c r="BA278" s="87" t="str">
        <f t="shared" si="174"/>
        <v/>
      </c>
      <c r="BB278" s="87" t="str">
        <f t="shared" si="174"/>
        <v/>
      </c>
      <c r="BC278" s="87" t="str">
        <f t="shared" si="174"/>
        <v/>
      </c>
      <c r="BD278" s="87" t="str">
        <f t="shared" si="174"/>
        <v/>
      </c>
      <c r="BE278" s="87" t="str">
        <f t="shared" si="174"/>
        <v/>
      </c>
      <c r="BF278" s="86" t="str">
        <f>IFERROR(((BF260+BF264)/BF239),"")</f>
        <v/>
      </c>
    </row>
    <row r="279" spans="15:58" ht="14.4" hidden="1" customHeight="1" x14ac:dyDescent="0.3">
      <c r="O279" s="287"/>
      <c r="P279" s="288"/>
      <c r="Q279" s="289"/>
      <c r="R279" s="277" t="s">
        <v>173</v>
      </c>
      <c r="S279" s="278"/>
      <c r="T279" s="278"/>
      <c r="U279" s="278"/>
      <c r="V279" s="278"/>
      <c r="W279" s="279"/>
      <c r="X279" s="241"/>
      <c r="Y279" s="241"/>
      <c r="Z279" s="241"/>
      <c r="AA279" s="87" t="str">
        <f t="shared" ref="AA279:BE279" si="175">IFERROR((AA253+AA257)/(AA240+AA253+AA257),"")</f>
        <v/>
      </c>
      <c r="AB279" s="87" t="str">
        <f t="shared" si="175"/>
        <v/>
      </c>
      <c r="AC279" s="87" t="str">
        <f t="shared" si="175"/>
        <v/>
      </c>
      <c r="AD279" s="87" t="str">
        <f t="shared" si="175"/>
        <v/>
      </c>
      <c r="AE279" s="87" t="str">
        <f t="shared" si="175"/>
        <v/>
      </c>
      <c r="AF279" s="87" t="str">
        <f t="shared" si="175"/>
        <v/>
      </c>
      <c r="AG279" s="87" t="str">
        <f t="shared" si="175"/>
        <v/>
      </c>
      <c r="AH279" s="87" t="str">
        <f t="shared" si="175"/>
        <v/>
      </c>
      <c r="AI279" s="87" t="str">
        <f t="shared" si="175"/>
        <v/>
      </c>
      <c r="AJ279" s="87" t="str">
        <f t="shared" si="175"/>
        <v/>
      </c>
      <c r="AK279" s="87" t="str">
        <f t="shared" si="175"/>
        <v/>
      </c>
      <c r="AL279" s="87" t="str">
        <f t="shared" si="175"/>
        <v/>
      </c>
      <c r="AM279" s="87" t="str">
        <f t="shared" si="175"/>
        <v/>
      </c>
      <c r="AN279" s="87" t="str">
        <f t="shared" si="175"/>
        <v/>
      </c>
      <c r="AO279" s="87" t="str">
        <f t="shared" si="175"/>
        <v/>
      </c>
      <c r="AP279" s="87" t="str">
        <f t="shared" si="175"/>
        <v/>
      </c>
      <c r="AQ279" s="87" t="str">
        <f t="shared" si="175"/>
        <v/>
      </c>
      <c r="AR279" s="87" t="str">
        <f t="shared" si="175"/>
        <v/>
      </c>
      <c r="AS279" s="87" t="str">
        <f t="shared" si="175"/>
        <v/>
      </c>
      <c r="AT279" s="87" t="str">
        <f t="shared" si="175"/>
        <v/>
      </c>
      <c r="AU279" s="87" t="str">
        <f t="shared" si="175"/>
        <v/>
      </c>
      <c r="AV279" s="87" t="str">
        <f t="shared" si="175"/>
        <v/>
      </c>
      <c r="AW279" s="87" t="str">
        <f t="shared" si="175"/>
        <v/>
      </c>
      <c r="AX279" s="87" t="str">
        <f t="shared" si="175"/>
        <v/>
      </c>
      <c r="AY279" s="87" t="str">
        <f t="shared" si="175"/>
        <v/>
      </c>
      <c r="AZ279" s="87" t="str">
        <f t="shared" si="175"/>
        <v/>
      </c>
      <c r="BA279" s="87" t="str">
        <f t="shared" si="175"/>
        <v/>
      </c>
      <c r="BB279" s="87" t="str">
        <f t="shared" si="175"/>
        <v/>
      </c>
      <c r="BC279" s="87" t="str">
        <f t="shared" si="175"/>
        <v/>
      </c>
      <c r="BD279" s="87" t="str">
        <f t="shared" si="175"/>
        <v/>
      </c>
      <c r="BE279" s="87" t="str">
        <f t="shared" si="175"/>
        <v/>
      </c>
      <c r="BF279" s="86" t="str">
        <f>IFERROR((BF252+BF256)/(BF239+BF252+BF256),"")</f>
        <v/>
      </c>
    </row>
    <row r="280" spans="15:58" ht="14.4" hidden="1" customHeight="1" x14ac:dyDescent="0.3">
      <c r="O280" s="287"/>
      <c r="P280" s="288"/>
      <c r="Q280" s="289"/>
      <c r="R280" s="277" t="s">
        <v>174</v>
      </c>
      <c r="S280" s="278"/>
      <c r="T280" s="278"/>
      <c r="U280" s="278"/>
      <c r="V280" s="278"/>
      <c r="W280" s="279"/>
      <c r="X280" s="241"/>
      <c r="Y280" s="241"/>
      <c r="Z280" s="241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  <c r="AS280" s="64"/>
      <c r="AT280" s="64"/>
      <c r="AU280" s="64"/>
      <c r="AV280" s="64"/>
      <c r="AW280" s="64"/>
      <c r="AX280" s="64"/>
      <c r="AY280" s="64"/>
      <c r="AZ280" s="64"/>
      <c r="BA280" s="64"/>
      <c r="BB280" s="64"/>
      <c r="BC280" s="64"/>
      <c r="BD280" s="64"/>
      <c r="BE280" s="64"/>
      <c r="BF280" s="45"/>
    </row>
    <row r="281" spans="15:58" ht="14.4" hidden="1" customHeight="1" x14ac:dyDescent="0.3">
      <c r="O281" s="287"/>
      <c r="P281" s="288"/>
      <c r="Q281" s="289"/>
      <c r="R281" s="277" t="s">
        <v>175</v>
      </c>
      <c r="S281" s="278"/>
      <c r="T281" s="278"/>
      <c r="U281" s="278"/>
      <c r="V281" s="278"/>
      <c r="W281" s="279"/>
      <c r="X281" s="241"/>
      <c r="Y281" s="241"/>
      <c r="Z281" s="241"/>
      <c r="AA281" s="64" t="e">
        <f t="shared" ref="AA281:BE281" si="176">IF(AA240&lt;&gt;0,ROUNDUP(AA236*0.08,0),0)</f>
        <v>#VALUE!</v>
      </c>
      <c r="AB281" s="64" t="e">
        <f t="shared" si="176"/>
        <v>#VALUE!</v>
      </c>
      <c r="AC281" s="64" t="e">
        <f t="shared" si="176"/>
        <v>#VALUE!</v>
      </c>
      <c r="AD281" s="64" t="e">
        <f t="shared" si="176"/>
        <v>#VALUE!</v>
      </c>
      <c r="AE281" s="64" t="e">
        <f t="shared" si="176"/>
        <v>#VALUE!</v>
      </c>
      <c r="AF281" s="64" t="e">
        <f t="shared" si="176"/>
        <v>#VALUE!</v>
      </c>
      <c r="AG281" s="64" t="e">
        <f t="shared" si="176"/>
        <v>#VALUE!</v>
      </c>
      <c r="AH281" s="64" t="e">
        <f t="shared" si="176"/>
        <v>#VALUE!</v>
      </c>
      <c r="AI281" s="64" t="e">
        <f t="shared" si="176"/>
        <v>#VALUE!</v>
      </c>
      <c r="AJ281" s="64" t="e">
        <f t="shared" si="176"/>
        <v>#VALUE!</v>
      </c>
      <c r="AK281" s="64" t="e">
        <f t="shared" si="176"/>
        <v>#VALUE!</v>
      </c>
      <c r="AL281" s="64" t="e">
        <f t="shared" si="176"/>
        <v>#VALUE!</v>
      </c>
      <c r="AM281" s="64" t="e">
        <f t="shared" si="176"/>
        <v>#VALUE!</v>
      </c>
      <c r="AN281" s="64" t="e">
        <f t="shared" si="176"/>
        <v>#VALUE!</v>
      </c>
      <c r="AO281" s="64" t="e">
        <f t="shared" si="176"/>
        <v>#VALUE!</v>
      </c>
      <c r="AP281" s="64" t="e">
        <f t="shared" si="176"/>
        <v>#VALUE!</v>
      </c>
      <c r="AQ281" s="64" t="e">
        <f t="shared" si="176"/>
        <v>#VALUE!</v>
      </c>
      <c r="AR281" s="64" t="e">
        <f t="shared" si="176"/>
        <v>#VALUE!</v>
      </c>
      <c r="AS281" s="64" t="e">
        <f t="shared" si="176"/>
        <v>#VALUE!</v>
      </c>
      <c r="AT281" s="64" t="e">
        <f t="shared" si="176"/>
        <v>#VALUE!</v>
      </c>
      <c r="AU281" s="64" t="e">
        <f t="shared" si="176"/>
        <v>#VALUE!</v>
      </c>
      <c r="AV281" s="64" t="e">
        <f t="shared" si="176"/>
        <v>#VALUE!</v>
      </c>
      <c r="AW281" s="64" t="e">
        <f t="shared" si="176"/>
        <v>#VALUE!</v>
      </c>
      <c r="AX281" s="64" t="e">
        <f t="shared" si="176"/>
        <v>#VALUE!</v>
      </c>
      <c r="AY281" s="64" t="e">
        <f t="shared" si="176"/>
        <v>#VALUE!</v>
      </c>
      <c r="AZ281" s="64" t="e">
        <f t="shared" si="176"/>
        <v>#VALUE!</v>
      </c>
      <c r="BA281" s="64" t="e">
        <f t="shared" si="176"/>
        <v>#VALUE!</v>
      </c>
      <c r="BB281" s="64" t="e">
        <f t="shared" si="176"/>
        <v>#VALUE!</v>
      </c>
      <c r="BC281" s="64" t="e">
        <f t="shared" si="176"/>
        <v>#VALUE!</v>
      </c>
      <c r="BD281" s="64" t="e">
        <f t="shared" si="176"/>
        <v>#VALUE!</v>
      </c>
      <c r="BE281" s="64" t="e">
        <f t="shared" si="176"/>
        <v>#VALUE!</v>
      </c>
      <c r="BF281" s="45" t="e">
        <f>SUM(AA281:BE281)</f>
        <v>#VALUE!</v>
      </c>
    </row>
    <row r="282" spans="15:58" ht="14.4" hidden="1" customHeight="1" x14ac:dyDescent="0.3">
      <c r="O282" s="287"/>
      <c r="P282" s="288"/>
      <c r="Q282" s="289"/>
      <c r="R282" s="277"/>
      <c r="S282" s="278"/>
      <c r="T282" s="278"/>
      <c r="U282" s="278"/>
      <c r="V282" s="278"/>
      <c r="W282" s="279"/>
      <c r="X282" s="241"/>
      <c r="Y282" s="241"/>
      <c r="Z282" s="241"/>
      <c r="AA282" s="64" t="e">
        <f t="shared" ref="AA282:BE282" si="177">AA265+AA261+AA257+AA253</f>
        <v>#VALUE!</v>
      </c>
      <c r="AB282" s="64" t="e">
        <f t="shared" si="177"/>
        <v>#VALUE!</v>
      </c>
      <c r="AC282" s="64" t="e">
        <f t="shared" si="177"/>
        <v>#VALUE!</v>
      </c>
      <c r="AD282" s="64" t="e">
        <f t="shared" si="177"/>
        <v>#VALUE!</v>
      </c>
      <c r="AE282" s="64" t="e">
        <f t="shared" si="177"/>
        <v>#VALUE!</v>
      </c>
      <c r="AF282" s="64" t="e">
        <f t="shared" si="177"/>
        <v>#VALUE!</v>
      </c>
      <c r="AG282" s="64" t="e">
        <f t="shared" si="177"/>
        <v>#VALUE!</v>
      </c>
      <c r="AH282" s="64" t="e">
        <f t="shared" si="177"/>
        <v>#VALUE!</v>
      </c>
      <c r="AI282" s="64" t="e">
        <f t="shared" si="177"/>
        <v>#VALUE!</v>
      </c>
      <c r="AJ282" s="64" t="e">
        <f t="shared" si="177"/>
        <v>#VALUE!</v>
      </c>
      <c r="AK282" s="64" t="e">
        <f t="shared" si="177"/>
        <v>#VALUE!</v>
      </c>
      <c r="AL282" s="64" t="e">
        <f t="shared" si="177"/>
        <v>#VALUE!</v>
      </c>
      <c r="AM282" s="64" t="e">
        <f t="shared" si="177"/>
        <v>#VALUE!</v>
      </c>
      <c r="AN282" s="64" t="e">
        <f t="shared" si="177"/>
        <v>#VALUE!</v>
      </c>
      <c r="AO282" s="64" t="e">
        <f t="shared" si="177"/>
        <v>#VALUE!</v>
      </c>
      <c r="AP282" s="64" t="e">
        <f t="shared" si="177"/>
        <v>#VALUE!</v>
      </c>
      <c r="AQ282" s="64" t="e">
        <f t="shared" si="177"/>
        <v>#VALUE!</v>
      </c>
      <c r="AR282" s="64" t="e">
        <f t="shared" si="177"/>
        <v>#VALUE!</v>
      </c>
      <c r="AS282" s="64" t="e">
        <f t="shared" si="177"/>
        <v>#VALUE!</v>
      </c>
      <c r="AT282" s="64" t="e">
        <f t="shared" si="177"/>
        <v>#VALUE!</v>
      </c>
      <c r="AU282" s="64" t="e">
        <f t="shared" si="177"/>
        <v>#VALUE!</v>
      </c>
      <c r="AV282" s="64" t="e">
        <f t="shared" si="177"/>
        <v>#VALUE!</v>
      </c>
      <c r="AW282" s="64" t="e">
        <f t="shared" si="177"/>
        <v>#VALUE!</v>
      </c>
      <c r="AX282" s="64" t="e">
        <f t="shared" si="177"/>
        <v>#VALUE!</v>
      </c>
      <c r="AY282" s="64" t="e">
        <f t="shared" si="177"/>
        <v>#VALUE!</v>
      </c>
      <c r="AZ282" s="64" t="e">
        <f t="shared" si="177"/>
        <v>#VALUE!</v>
      </c>
      <c r="BA282" s="64" t="e">
        <f t="shared" si="177"/>
        <v>#VALUE!</v>
      </c>
      <c r="BB282" s="64" t="e">
        <f t="shared" si="177"/>
        <v>#VALUE!</v>
      </c>
      <c r="BC282" s="64" t="e">
        <f t="shared" si="177"/>
        <v>#VALUE!</v>
      </c>
      <c r="BD282" s="64" t="e">
        <f t="shared" si="177"/>
        <v>#VALUE!</v>
      </c>
      <c r="BE282" s="64" t="e">
        <f t="shared" si="177"/>
        <v>#VALUE!</v>
      </c>
      <c r="BF282" s="45" t="e">
        <f>SUM(AA282:BE282)</f>
        <v>#VALUE!</v>
      </c>
    </row>
    <row r="283" spans="15:58" ht="15" hidden="1" customHeight="1" thickBot="1" x14ac:dyDescent="0.35">
      <c r="O283" s="287"/>
      <c r="P283" s="288"/>
      <c r="Q283" s="289"/>
      <c r="R283" s="277" t="s">
        <v>176</v>
      </c>
      <c r="S283" s="278"/>
      <c r="T283" s="278"/>
      <c r="U283" s="278"/>
      <c r="V283" s="278"/>
      <c r="W283" s="279"/>
      <c r="X283" s="241"/>
      <c r="Y283" s="241"/>
      <c r="Z283" s="241"/>
      <c r="AA283" s="88" t="e">
        <f t="shared" ref="AA283:BF283" si="178">AA281-AA282</f>
        <v>#VALUE!</v>
      </c>
      <c r="AB283" s="88" t="e">
        <f t="shared" si="178"/>
        <v>#VALUE!</v>
      </c>
      <c r="AC283" s="88" t="e">
        <f t="shared" si="178"/>
        <v>#VALUE!</v>
      </c>
      <c r="AD283" s="88" t="e">
        <f t="shared" si="178"/>
        <v>#VALUE!</v>
      </c>
      <c r="AE283" s="88" t="e">
        <f t="shared" si="178"/>
        <v>#VALUE!</v>
      </c>
      <c r="AF283" s="88" t="e">
        <f t="shared" si="178"/>
        <v>#VALUE!</v>
      </c>
      <c r="AG283" s="88" t="e">
        <f t="shared" si="178"/>
        <v>#VALUE!</v>
      </c>
      <c r="AH283" s="88" t="e">
        <f t="shared" si="178"/>
        <v>#VALUE!</v>
      </c>
      <c r="AI283" s="88" t="e">
        <f t="shared" si="178"/>
        <v>#VALUE!</v>
      </c>
      <c r="AJ283" s="88" t="e">
        <f t="shared" si="178"/>
        <v>#VALUE!</v>
      </c>
      <c r="AK283" s="88" t="e">
        <f t="shared" si="178"/>
        <v>#VALUE!</v>
      </c>
      <c r="AL283" s="88" t="e">
        <f t="shared" si="178"/>
        <v>#VALUE!</v>
      </c>
      <c r="AM283" s="88" t="e">
        <f t="shared" si="178"/>
        <v>#VALUE!</v>
      </c>
      <c r="AN283" s="88" t="e">
        <f t="shared" si="178"/>
        <v>#VALUE!</v>
      </c>
      <c r="AO283" s="88" t="e">
        <f t="shared" si="178"/>
        <v>#VALUE!</v>
      </c>
      <c r="AP283" s="88" t="e">
        <f t="shared" si="178"/>
        <v>#VALUE!</v>
      </c>
      <c r="AQ283" s="88" t="e">
        <f t="shared" si="178"/>
        <v>#VALUE!</v>
      </c>
      <c r="AR283" s="88" t="e">
        <f t="shared" si="178"/>
        <v>#VALUE!</v>
      </c>
      <c r="AS283" s="88" t="e">
        <f t="shared" si="178"/>
        <v>#VALUE!</v>
      </c>
      <c r="AT283" s="88" t="e">
        <f t="shared" si="178"/>
        <v>#VALUE!</v>
      </c>
      <c r="AU283" s="88" t="e">
        <f t="shared" si="178"/>
        <v>#VALUE!</v>
      </c>
      <c r="AV283" s="88" t="e">
        <f t="shared" si="178"/>
        <v>#VALUE!</v>
      </c>
      <c r="AW283" s="88" t="e">
        <f t="shared" si="178"/>
        <v>#VALUE!</v>
      </c>
      <c r="AX283" s="88" t="e">
        <f t="shared" si="178"/>
        <v>#VALUE!</v>
      </c>
      <c r="AY283" s="88" t="e">
        <f t="shared" si="178"/>
        <v>#VALUE!</v>
      </c>
      <c r="AZ283" s="88" t="e">
        <f t="shared" si="178"/>
        <v>#VALUE!</v>
      </c>
      <c r="BA283" s="88" t="e">
        <f t="shared" si="178"/>
        <v>#VALUE!</v>
      </c>
      <c r="BB283" s="88" t="e">
        <f t="shared" si="178"/>
        <v>#VALUE!</v>
      </c>
      <c r="BC283" s="88" t="e">
        <f t="shared" si="178"/>
        <v>#VALUE!</v>
      </c>
      <c r="BD283" s="88" t="e">
        <f t="shared" si="178"/>
        <v>#VALUE!</v>
      </c>
      <c r="BE283" s="88" t="e">
        <f t="shared" si="178"/>
        <v>#VALUE!</v>
      </c>
      <c r="BF283" s="93" t="e">
        <f t="shared" si="178"/>
        <v>#VALUE!</v>
      </c>
    </row>
    <row r="284" spans="15:58" ht="14.4" hidden="1" customHeight="1" x14ac:dyDescent="0.3">
      <c r="O284" s="287"/>
      <c r="P284" s="288"/>
      <c r="Q284" s="289"/>
      <c r="R284" s="277" t="s">
        <v>177</v>
      </c>
      <c r="S284" s="278"/>
      <c r="T284" s="278"/>
      <c r="U284" s="278"/>
      <c r="V284" s="278"/>
      <c r="W284" s="279"/>
      <c r="X284" s="90"/>
      <c r="Y284" s="90"/>
      <c r="Z284" s="90"/>
      <c r="BF284" s="91"/>
    </row>
    <row r="285" spans="15:58" ht="15" hidden="1" customHeight="1" thickBot="1" x14ac:dyDescent="0.35">
      <c r="O285" s="290"/>
      <c r="P285" s="291"/>
      <c r="Q285" s="292"/>
      <c r="R285" s="277" t="s">
        <v>178</v>
      </c>
      <c r="S285" s="278"/>
      <c r="T285" s="278"/>
      <c r="U285" s="278"/>
      <c r="V285" s="278"/>
      <c r="W285" s="279"/>
      <c r="X285" s="90"/>
      <c r="Y285" s="90"/>
      <c r="Z285" s="90"/>
      <c r="BF285" s="91"/>
    </row>
    <row r="286" spans="15:58" ht="14.4" hidden="1" customHeight="1" x14ac:dyDescent="0.3">
      <c r="O286" s="1"/>
      <c r="AA286" s="54" t="e">
        <f t="shared" ref="AA286:BE286" si="179">COUNTIFS(AA16:AA40,"",$F$16:$F$21,$O$287)</f>
        <v>#VALUE!</v>
      </c>
      <c r="AB286" s="54" t="e">
        <f t="shared" si="179"/>
        <v>#VALUE!</v>
      </c>
      <c r="AC286" s="54" t="e">
        <f t="shared" si="179"/>
        <v>#VALUE!</v>
      </c>
      <c r="AD286" s="54" t="e">
        <f t="shared" si="179"/>
        <v>#VALUE!</v>
      </c>
      <c r="AE286" s="54" t="e">
        <f t="shared" si="179"/>
        <v>#VALUE!</v>
      </c>
      <c r="AF286" s="54" t="e">
        <f t="shared" si="179"/>
        <v>#VALUE!</v>
      </c>
      <c r="AG286" s="54" t="e">
        <f t="shared" si="179"/>
        <v>#VALUE!</v>
      </c>
      <c r="AH286" s="54" t="e">
        <f t="shared" si="179"/>
        <v>#VALUE!</v>
      </c>
      <c r="AI286" s="54" t="e">
        <f t="shared" si="179"/>
        <v>#VALUE!</v>
      </c>
      <c r="AJ286" s="54" t="e">
        <f t="shared" si="179"/>
        <v>#VALUE!</v>
      </c>
      <c r="AK286" s="54" t="e">
        <f t="shared" si="179"/>
        <v>#VALUE!</v>
      </c>
      <c r="AL286" s="54" t="e">
        <f t="shared" si="179"/>
        <v>#VALUE!</v>
      </c>
      <c r="AM286" s="54" t="e">
        <f t="shared" si="179"/>
        <v>#VALUE!</v>
      </c>
      <c r="AN286" s="54" t="e">
        <f t="shared" si="179"/>
        <v>#VALUE!</v>
      </c>
      <c r="AO286" s="54" t="e">
        <f t="shared" si="179"/>
        <v>#VALUE!</v>
      </c>
      <c r="AP286" s="54" t="e">
        <f t="shared" si="179"/>
        <v>#VALUE!</v>
      </c>
      <c r="AQ286" s="54" t="e">
        <f t="shared" si="179"/>
        <v>#VALUE!</v>
      </c>
      <c r="AR286" s="54" t="e">
        <f t="shared" si="179"/>
        <v>#VALUE!</v>
      </c>
      <c r="AS286" s="54" t="e">
        <f t="shared" si="179"/>
        <v>#VALUE!</v>
      </c>
      <c r="AT286" s="54" t="e">
        <f t="shared" si="179"/>
        <v>#VALUE!</v>
      </c>
      <c r="AU286" s="54" t="e">
        <f t="shared" si="179"/>
        <v>#VALUE!</v>
      </c>
      <c r="AV286" s="54" t="e">
        <f t="shared" si="179"/>
        <v>#VALUE!</v>
      </c>
      <c r="AW286" s="54" t="e">
        <f t="shared" si="179"/>
        <v>#VALUE!</v>
      </c>
      <c r="AX286" s="54" t="e">
        <f t="shared" si="179"/>
        <v>#VALUE!</v>
      </c>
      <c r="AY286" s="54" t="e">
        <f t="shared" si="179"/>
        <v>#VALUE!</v>
      </c>
      <c r="AZ286" s="54" t="e">
        <f t="shared" si="179"/>
        <v>#VALUE!</v>
      </c>
      <c r="BA286" s="54" t="e">
        <f t="shared" si="179"/>
        <v>#VALUE!</v>
      </c>
      <c r="BB286" s="54" t="e">
        <f t="shared" si="179"/>
        <v>#VALUE!</v>
      </c>
      <c r="BC286" s="54" t="e">
        <f t="shared" si="179"/>
        <v>#VALUE!</v>
      </c>
      <c r="BD286" s="54" t="e">
        <f t="shared" si="179"/>
        <v>#VALUE!</v>
      </c>
      <c r="BE286" s="54" t="e">
        <f t="shared" si="179"/>
        <v>#VALUE!</v>
      </c>
      <c r="BF286" s="45" t="str">
        <f>IFERROR(AVERAGE(AA286:BE286),"")</f>
        <v/>
      </c>
    </row>
    <row r="287" spans="15:58" ht="14.4" hidden="1" customHeight="1" x14ac:dyDescent="0.3">
      <c r="O287" s="295" t="s">
        <v>182</v>
      </c>
      <c r="P287" s="295"/>
      <c r="Q287" s="295"/>
      <c r="AA287" s="64" t="e">
        <f t="shared" ref="AA287:BE287" si="180">AA295+AA304+AA308+AA312+AA316+AA299+AA320</f>
        <v>#VALUE!</v>
      </c>
      <c r="AB287" s="64" t="e">
        <f t="shared" si="180"/>
        <v>#VALUE!</v>
      </c>
      <c r="AC287" s="64" t="e">
        <f t="shared" si="180"/>
        <v>#VALUE!</v>
      </c>
      <c r="AD287" s="64" t="e">
        <f t="shared" si="180"/>
        <v>#VALUE!</v>
      </c>
      <c r="AE287" s="64" t="e">
        <f t="shared" si="180"/>
        <v>#VALUE!</v>
      </c>
      <c r="AF287" s="64" t="e">
        <f t="shared" si="180"/>
        <v>#VALUE!</v>
      </c>
      <c r="AG287" s="64" t="e">
        <f t="shared" si="180"/>
        <v>#VALUE!</v>
      </c>
      <c r="AH287" s="64" t="e">
        <f t="shared" si="180"/>
        <v>#VALUE!</v>
      </c>
      <c r="AI287" s="64" t="e">
        <f t="shared" si="180"/>
        <v>#VALUE!</v>
      </c>
      <c r="AJ287" s="64" t="e">
        <f t="shared" si="180"/>
        <v>#VALUE!</v>
      </c>
      <c r="AK287" s="64" t="e">
        <f t="shared" si="180"/>
        <v>#VALUE!</v>
      </c>
      <c r="AL287" s="64" t="e">
        <f t="shared" si="180"/>
        <v>#VALUE!</v>
      </c>
      <c r="AM287" s="64" t="e">
        <f t="shared" si="180"/>
        <v>#VALUE!</v>
      </c>
      <c r="AN287" s="64" t="e">
        <f t="shared" si="180"/>
        <v>#VALUE!</v>
      </c>
      <c r="AO287" s="64" t="e">
        <f t="shared" si="180"/>
        <v>#VALUE!</v>
      </c>
      <c r="AP287" s="64" t="e">
        <f t="shared" si="180"/>
        <v>#VALUE!</v>
      </c>
      <c r="AQ287" s="64" t="e">
        <f t="shared" si="180"/>
        <v>#VALUE!</v>
      </c>
      <c r="AR287" s="64" t="e">
        <f t="shared" si="180"/>
        <v>#VALUE!</v>
      </c>
      <c r="AS287" s="64" t="e">
        <f t="shared" si="180"/>
        <v>#VALUE!</v>
      </c>
      <c r="AT287" s="64" t="e">
        <f t="shared" si="180"/>
        <v>#VALUE!</v>
      </c>
      <c r="AU287" s="64" t="e">
        <f t="shared" si="180"/>
        <v>#VALUE!</v>
      </c>
      <c r="AV287" s="64" t="e">
        <f t="shared" si="180"/>
        <v>#VALUE!</v>
      </c>
      <c r="AW287" s="64" t="e">
        <f t="shared" si="180"/>
        <v>#VALUE!</v>
      </c>
      <c r="AX287" s="64" t="e">
        <f t="shared" si="180"/>
        <v>#VALUE!</v>
      </c>
      <c r="AY287" s="64" t="e">
        <f t="shared" si="180"/>
        <v>#VALUE!</v>
      </c>
      <c r="AZ287" s="64" t="e">
        <f t="shared" si="180"/>
        <v>#VALUE!</v>
      </c>
      <c r="BA287" s="64" t="e">
        <f t="shared" si="180"/>
        <v>#VALUE!</v>
      </c>
      <c r="BB287" s="64" t="e">
        <f t="shared" si="180"/>
        <v>#VALUE!</v>
      </c>
      <c r="BC287" s="64" t="e">
        <f t="shared" si="180"/>
        <v>#VALUE!</v>
      </c>
      <c r="BD287" s="64" t="e">
        <f t="shared" si="180"/>
        <v>#VALUE!</v>
      </c>
      <c r="BE287" s="64" t="e">
        <f t="shared" si="180"/>
        <v>#VALUE!</v>
      </c>
      <c r="BF287" s="45" t="e">
        <f>MAX(AA287:BE287)</f>
        <v>#VALUE!</v>
      </c>
    </row>
    <row r="288" spans="15:58" ht="14.4" hidden="1" customHeight="1" x14ac:dyDescent="0.3">
      <c r="O288" s="284" t="str">
        <f>O287&amp;"'s  Team"</f>
        <v>Jehanzaib Rasul's  Team</v>
      </c>
      <c r="P288" s="285"/>
      <c r="Q288" s="286"/>
      <c r="R288" s="279" t="s">
        <v>27</v>
      </c>
      <c r="S288" s="280"/>
      <c r="T288" s="280"/>
      <c r="U288" s="280"/>
      <c r="V288" s="280"/>
      <c r="W288" s="280"/>
      <c r="X288" s="242"/>
      <c r="Y288" s="242"/>
      <c r="Z288" s="242"/>
      <c r="AA288" s="64" t="e">
        <f t="shared" ref="AA288:BE290" si="181">AA296+AA305+AA309+AA317+AA300+AA313+AA321</f>
        <v>#VALUE!</v>
      </c>
      <c r="AB288" s="64" t="e">
        <f t="shared" si="181"/>
        <v>#VALUE!</v>
      </c>
      <c r="AC288" s="64" t="e">
        <f t="shared" si="181"/>
        <v>#VALUE!</v>
      </c>
      <c r="AD288" s="64" t="e">
        <f t="shared" si="181"/>
        <v>#VALUE!</v>
      </c>
      <c r="AE288" s="64" t="e">
        <f t="shared" si="181"/>
        <v>#VALUE!</v>
      </c>
      <c r="AF288" s="64" t="e">
        <f t="shared" si="181"/>
        <v>#VALUE!</v>
      </c>
      <c r="AG288" s="64" t="e">
        <f t="shared" si="181"/>
        <v>#VALUE!</v>
      </c>
      <c r="AH288" s="64" t="e">
        <f t="shared" si="181"/>
        <v>#VALUE!</v>
      </c>
      <c r="AI288" s="64" t="e">
        <f t="shared" si="181"/>
        <v>#VALUE!</v>
      </c>
      <c r="AJ288" s="64" t="e">
        <f t="shared" si="181"/>
        <v>#VALUE!</v>
      </c>
      <c r="AK288" s="64" t="e">
        <f t="shared" si="181"/>
        <v>#VALUE!</v>
      </c>
      <c r="AL288" s="64" t="e">
        <f t="shared" si="181"/>
        <v>#VALUE!</v>
      </c>
      <c r="AM288" s="64" t="e">
        <f t="shared" si="181"/>
        <v>#VALUE!</v>
      </c>
      <c r="AN288" s="64" t="e">
        <f t="shared" si="181"/>
        <v>#VALUE!</v>
      </c>
      <c r="AO288" s="64" t="e">
        <f t="shared" si="181"/>
        <v>#VALUE!</v>
      </c>
      <c r="AP288" s="64" t="e">
        <f t="shared" si="181"/>
        <v>#VALUE!</v>
      </c>
      <c r="AQ288" s="64" t="e">
        <f t="shared" si="181"/>
        <v>#VALUE!</v>
      </c>
      <c r="AR288" s="64" t="e">
        <f t="shared" si="181"/>
        <v>#VALUE!</v>
      </c>
      <c r="AS288" s="64" t="e">
        <f t="shared" si="181"/>
        <v>#VALUE!</v>
      </c>
      <c r="AT288" s="64" t="e">
        <f t="shared" si="181"/>
        <v>#VALUE!</v>
      </c>
      <c r="AU288" s="64" t="e">
        <f t="shared" si="181"/>
        <v>#VALUE!</v>
      </c>
      <c r="AV288" s="64" t="e">
        <f t="shared" si="181"/>
        <v>#VALUE!</v>
      </c>
      <c r="AW288" s="64" t="e">
        <f t="shared" si="181"/>
        <v>#VALUE!</v>
      </c>
      <c r="AX288" s="64" t="e">
        <f t="shared" si="181"/>
        <v>#VALUE!</v>
      </c>
      <c r="AY288" s="64" t="e">
        <f t="shared" si="181"/>
        <v>#VALUE!</v>
      </c>
      <c r="AZ288" s="64" t="e">
        <f t="shared" si="181"/>
        <v>#VALUE!</v>
      </c>
      <c r="BA288" s="64" t="e">
        <f t="shared" si="181"/>
        <v>#VALUE!</v>
      </c>
      <c r="BB288" s="64" t="e">
        <f t="shared" si="181"/>
        <v>#VALUE!</v>
      </c>
      <c r="BC288" s="64" t="e">
        <f t="shared" si="181"/>
        <v>#VALUE!</v>
      </c>
      <c r="BD288" s="64" t="e">
        <f t="shared" si="181"/>
        <v>#VALUE!</v>
      </c>
      <c r="BE288" s="64" t="e">
        <f t="shared" si="181"/>
        <v>#VALUE!</v>
      </c>
      <c r="BF288" s="45" t="e">
        <f>MAX(AA288:BE288)</f>
        <v>#VALUE!</v>
      </c>
    </row>
    <row r="289" spans="15:59" ht="14.4" hidden="1" customHeight="1" x14ac:dyDescent="0.3">
      <c r="O289" s="287"/>
      <c r="P289" s="288"/>
      <c r="Q289" s="289"/>
      <c r="R289" s="279" t="s">
        <v>64</v>
      </c>
      <c r="S289" s="280"/>
      <c r="T289" s="280"/>
      <c r="U289" s="280"/>
      <c r="V289" s="280"/>
      <c r="W289" s="280"/>
      <c r="X289" s="242"/>
      <c r="Y289" s="242"/>
      <c r="Z289" s="242"/>
      <c r="AA289" s="64" t="e">
        <f t="shared" si="181"/>
        <v>#VALUE!</v>
      </c>
      <c r="AB289" s="64" t="e">
        <f t="shared" si="181"/>
        <v>#VALUE!</v>
      </c>
      <c r="AC289" s="64" t="e">
        <f t="shared" si="181"/>
        <v>#VALUE!</v>
      </c>
      <c r="AD289" s="64" t="e">
        <f t="shared" si="181"/>
        <v>#VALUE!</v>
      </c>
      <c r="AE289" s="64" t="e">
        <f t="shared" si="181"/>
        <v>#VALUE!</v>
      </c>
      <c r="AF289" s="64" t="e">
        <f t="shared" si="181"/>
        <v>#VALUE!</v>
      </c>
      <c r="AG289" s="64" t="e">
        <f t="shared" si="181"/>
        <v>#VALUE!</v>
      </c>
      <c r="AH289" s="64" t="e">
        <f t="shared" si="181"/>
        <v>#VALUE!</v>
      </c>
      <c r="AI289" s="64" t="e">
        <f t="shared" si="181"/>
        <v>#VALUE!</v>
      </c>
      <c r="AJ289" s="64" t="e">
        <f t="shared" si="181"/>
        <v>#VALUE!</v>
      </c>
      <c r="AK289" s="64" t="e">
        <f t="shared" si="181"/>
        <v>#VALUE!</v>
      </c>
      <c r="AL289" s="64" t="e">
        <f t="shared" si="181"/>
        <v>#VALUE!</v>
      </c>
      <c r="AM289" s="64" t="e">
        <f t="shared" si="181"/>
        <v>#VALUE!</v>
      </c>
      <c r="AN289" s="64" t="e">
        <f t="shared" si="181"/>
        <v>#VALUE!</v>
      </c>
      <c r="AO289" s="64" t="e">
        <f t="shared" si="181"/>
        <v>#VALUE!</v>
      </c>
      <c r="AP289" s="64" t="e">
        <f t="shared" si="181"/>
        <v>#VALUE!</v>
      </c>
      <c r="AQ289" s="64" t="e">
        <f t="shared" si="181"/>
        <v>#VALUE!</v>
      </c>
      <c r="AR289" s="64" t="e">
        <f t="shared" si="181"/>
        <v>#VALUE!</v>
      </c>
      <c r="AS289" s="64" t="e">
        <f t="shared" si="181"/>
        <v>#VALUE!</v>
      </c>
      <c r="AT289" s="64" t="e">
        <f t="shared" si="181"/>
        <v>#VALUE!</v>
      </c>
      <c r="AU289" s="64" t="e">
        <f t="shared" si="181"/>
        <v>#VALUE!</v>
      </c>
      <c r="AV289" s="64" t="e">
        <f t="shared" si="181"/>
        <v>#VALUE!</v>
      </c>
      <c r="AW289" s="64" t="e">
        <f t="shared" si="181"/>
        <v>#VALUE!</v>
      </c>
      <c r="AX289" s="64" t="e">
        <f t="shared" si="181"/>
        <v>#VALUE!</v>
      </c>
      <c r="AY289" s="64" t="e">
        <f t="shared" si="181"/>
        <v>#VALUE!</v>
      </c>
      <c r="AZ289" s="64" t="e">
        <f t="shared" si="181"/>
        <v>#VALUE!</v>
      </c>
      <c r="BA289" s="64" t="e">
        <f t="shared" si="181"/>
        <v>#VALUE!</v>
      </c>
      <c r="BB289" s="64" t="e">
        <f t="shared" si="181"/>
        <v>#VALUE!</v>
      </c>
      <c r="BC289" s="64" t="e">
        <f t="shared" si="181"/>
        <v>#VALUE!</v>
      </c>
      <c r="BD289" s="64" t="e">
        <f t="shared" si="181"/>
        <v>#VALUE!</v>
      </c>
      <c r="BE289" s="64" t="e">
        <f t="shared" si="181"/>
        <v>#VALUE!</v>
      </c>
      <c r="BF289" s="45" t="e">
        <f>MAX(AA289:BE289)</f>
        <v>#VALUE!</v>
      </c>
    </row>
    <row r="290" spans="15:59" ht="14.4" hidden="1" customHeight="1" x14ac:dyDescent="0.3">
      <c r="O290" s="287"/>
      <c r="P290" s="288"/>
      <c r="Q290" s="289"/>
      <c r="R290" s="279" t="s">
        <v>66</v>
      </c>
      <c r="S290" s="280"/>
      <c r="T290" s="280"/>
      <c r="U290" s="280"/>
      <c r="V290" s="280"/>
      <c r="W290" s="280"/>
      <c r="X290" s="242"/>
      <c r="Y290" s="242"/>
      <c r="Z290" s="242"/>
      <c r="AA290" s="64" t="e">
        <f t="shared" si="181"/>
        <v>#VALUE!</v>
      </c>
      <c r="AB290" s="64" t="e">
        <f t="shared" si="181"/>
        <v>#VALUE!</v>
      </c>
      <c r="AC290" s="64" t="e">
        <f t="shared" si="181"/>
        <v>#VALUE!</v>
      </c>
      <c r="AD290" s="64" t="e">
        <f t="shared" si="181"/>
        <v>#VALUE!</v>
      </c>
      <c r="AE290" s="64" t="e">
        <f t="shared" si="181"/>
        <v>#VALUE!</v>
      </c>
      <c r="AF290" s="64" t="e">
        <f t="shared" si="181"/>
        <v>#VALUE!</v>
      </c>
      <c r="AG290" s="64" t="e">
        <f t="shared" si="181"/>
        <v>#VALUE!</v>
      </c>
      <c r="AH290" s="64" t="e">
        <f t="shared" si="181"/>
        <v>#VALUE!</v>
      </c>
      <c r="AI290" s="64" t="e">
        <f t="shared" si="181"/>
        <v>#VALUE!</v>
      </c>
      <c r="AJ290" s="64" t="e">
        <f t="shared" si="181"/>
        <v>#VALUE!</v>
      </c>
      <c r="AK290" s="64" t="e">
        <f t="shared" si="181"/>
        <v>#VALUE!</v>
      </c>
      <c r="AL290" s="64" t="e">
        <f t="shared" si="181"/>
        <v>#VALUE!</v>
      </c>
      <c r="AM290" s="64" t="e">
        <f t="shared" si="181"/>
        <v>#VALUE!</v>
      </c>
      <c r="AN290" s="64" t="e">
        <f t="shared" si="181"/>
        <v>#VALUE!</v>
      </c>
      <c r="AO290" s="64" t="e">
        <f t="shared" si="181"/>
        <v>#VALUE!</v>
      </c>
      <c r="AP290" s="64" t="e">
        <f t="shared" si="181"/>
        <v>#VALUE!</v>
      </c>
      <c r="AQ290" s="64" t="e">
        <f t="shared" si="181"/>
        <v>#VALUE!</v>
      </c>
      <c r="AR290" s="64" t="e">
        <f t="shared" si="181"/>
        <v>#VALUE!</v>
      </c>
      <c r="AS290" s="64" t="e">
        <f t="shared" si="181"/>
        <v>#VALUE!</v>
      </c>
      <c r="AT290" s="64" t="e">
        <f t="shared" si="181"/>
        <v>#VALUE!</v>
      </c>
      <c r="AU290" s="64" t="e">
        <f t="shared" si="181"/>
        <v>#VALUE!</v>
      </c>
      <c r="AV290" s="64" t="e">
        <f t="shared" si="181"/>
        <v>#VALUE!</v>
      </c>
      <c r="AW290" s="64" t="e">
        <f t="shared" si="181"/>
        <v>#VALUE!</v>
      </c>
      <c r="AX290" s="64" t="e">
        <f t="shared" si="181"/>
        <v>#VALUE!</v>
      </c>
      <c r="AY290" s="64" t="e">
        <f t="shared" si="181"/>
        <v>#VALUE!</v>
      </c>
      <c r="AZ290" s="64" t="e">
        <f t="shared" si="181"/>
        <v>#VALUE!</v>
      </c>
      <c r="BA290" s="64" t="e">
        <f t="shared" si="181"/>
        <v>#VALUE!</v>
      </c>
      <c r="BB290" s="64" t="e">
        <f t="shared" si="181"/>
        <v>#VALUE!</v>
      </c>
      <c r="BC290" s="64" t="e">
        <f t="shared" si="181"/>
        <v>#VALUE!</v>
      </c>
      <c r="BD290" s="64" t="e">
        <f t="shared" si="181"/>
        <v>#VALUE!</v>
      </c>
      <c r="BE290" s="64" t="e">
        <f t="shared" si="181"/>
        <v>#VALUE!</v>
      </c>
      <c r="BF290" s="45" t="e">
        <f>MAX(AA290:BE290)</f>
        <v>#VALUE!</v>
      </c>
    </row>
    <row r="291" spans="15:59" ht="14.4" hidden="1" customHeight="1" x14ac:dyDescent="0.3">
      <c r="O291" s="287"/>
      <c r="P291" s="288"/>
      <c r="Q291" s="289"/>
      <c r="R291" s="279" t="s">
        <v>69</v>
      </c>
      <c r="S291" s="280"/>
      <c r="T291" s="280"/>
      <c r="U291" s="280"/>
      <c r="V291" s="280"/>
      <c r="W291" s="280"/>
      <c r="X291" s="242"/>
      <c r="Y291" s="242"/>
      <c r="Z291" s="242"/>
      <c r="AA291" s="64" t="e">
        <f t="shared" ref="AA291:BE291" si="182">AA295+AA312+AA316</f>
        <v>#VALUE!</v>
      </c>
      <c r="AB291" s="64" t="e">
        <f t="shared" si="182"/>
        <v>#VALUE!</v>
      </c>
      <c r="AC291" s="64" t="e">
        <f t="shared" si="182"/>
        <v>#VALUE!</v>
      </c>
      <c r="AD291" s="64" t="e">
        <f t="shared" si="182"/>
        <v>#VALUE!</v>
      </c>
      <c r="AE291" s="64" t="e">
        <f t="shared" si="182"/>
        <v>#VALUE!</v>
      </c>
      <c r="AF291" s="64" t="e">
        <f t="shared" si="182"/>
        <v>#VALUE!</v>
      </c>
      <c r="AG291" s="64" t="e">
        <f t="shared" si="182"/>
        <v>#VALUE!</v>
      </c>
      <c r="AH291" s="64" t="e">
        <f t="shared" si="182"/>
        <v>#VALUE!</v>
      </c>
      <c r="AI291" s="64" t="e">
        <f t="shared" si="182"/>
        <v>#VALUE!</v>
      </c>
      <c r="AJ291" s="64" t="e">
        <f t="shared" si="182"/>
        <v>#VALUE!</v>
      </c>
      <c r="AK291" s="64" t="e">
        <f t="shared" si="182"/>
        <v>#VALUE!</v>
      </c>
      <c r="AL291" s="64" t="e">
        <f t="shared" si="182"/>
        <v>#VALUE!</v>
      </c>
      <c r="AM291" s="64" t="e">
        <f t="shared" si="182"/>
        <v>#VALUE!</v>
      </c>
      <c r="AN291" s="64" t="e">
        <f t="shared" si="182"/>
        <v>#VALUE!</v>
      </c>
      <c r="AO291" s="64" t="e">
        <f t="shared" si="182"/>
        <v>#VALUE!</v>
      </c>
      <c r="AP291" s="64" t="e">
        <f t="shared" si="182"/>
        <v>#VALUE!</v>
      </c>
      <c r="AQ291" s="64" t="e">
        <f t="shared" si="182"/>
        <v>#VALUE!</v>
      </c>
      <c r="AR291" s="64" t="e">
        <f t="shared" si="182"/>
        <v>#VALUE!</v>
      </c>
      <c r="AS291" s="64" t="e">
        <f t="shared" si="182"/>
        <v>#VALUE!</v>
      </c>
      <c r="AT291" s="64" t="e">
        <f t="shared" si="182"/>
        <v>#VALUE!</v>
      </c>
      <c r="AU291" s="64" t="e">
        <f t="shared" si="182"/>
        <v>#VALUE!</v>
      </c>
      <c r="AV291" s="64" t="e">
        <f t="shared" si="182"/>
        <v>#VALUE!</v>
      </c>
      <c r="AW291" s="64" t="e">
        <f t="shared" si="182"/>
        <v>#VALUE!</v>
      </c>
      <c r="AX291" s="64" t="e">
        <f t="shared" si="182"/>
        <v>#VALUE!</v>
      </c>
      <c r="AY291" s="64" t="e">
        <f t="shared" si="182"/>
        <v>#VALUE!</v>
      </c>
      <c r="AZ291" s="64" t="e">
        <f t="shared" si="182"/>
        <v>#VALUE!</v>
      </c>
      <c r="BA291" s="64" t="e">
        <f t="shared" si="182"/>
        <v>#VALUE!</v>
      </c>
      <c r="BB291" s="64" t="e">
        <f t="shared" si="182"/>
        <v>#VALUE!</v>
      </c>
      <c r="BC291" s="64" t="e">
        <f t="shared" si="182"/>
        <v>#VALUE!</v>
      </c>
      <c r="BD291" s="64" t="e">
        <f t="shared" si="182"/>
        <v>#VALUE!</v>
      </c>
      <c r="BE291" s="64" t="e">
        <f t="shared" si="182"/>
        <v>#VALUE!</v>
      </c>
      <c r="BF291" s="45" t="e">
        <f t="shared" ref="BF291:BF302" si="183">SUM(AA291:BE291)</f>
        <v>#VALUE!</v>
      </c>
      <c r="BG291" s="78" t="e">
        <f>BF291-SUMIFS($N$16:$N$128,$F$16:$F$128,$O$287)</f>
        <v>#VALUE!</v>
      </c>
    </row>
    <row r="292" spans="15:59" ht="14.4" hidden="1" customHeight="1" x14ac:dyDescent="0.3">
      <c r="O292" s="287"/>
      <c r="P292" s="288"/>
      <c r="Q292" s="289"/>
      <c r="R292" s="279" t="s">
        <v>72</v>
      </c>
      <c r="S292" s="280"/>
      <c r="T292" s="280"/>
      <c r="U292" s="280"/>
      <c r="V292" s="280"/>
      <c r="W292" s="280"/>
      <c r="X292" s="242"/>
      <c r="Y292" s="242"/>
      <c r="Z292" s="242"/>
      <c r="AA292" s="74" t="e">
        <f t="shared" ref="AA292:BE292" si="184">AA293+(AA294/2)</f>
        <v>#VALUE!</v>
      </c>
      <c r="AB292" s="74" t="e">
        <f t="shared" si="184"/>
        <v>#VALUE!</v>
      </c>
      <c r="AC292" s="74" t="e">
        <f t="shared" si="184"/>
        <v>#VALUE!</v>
      </c>
      <c r="AD292" s="74" t="e">
        <f t="shared" si="184"/>
        <v>#VALUE!</v>
      </c>
      <c r="AE292" s="74" t="e">
        <f t="shared" si="184"/>
        <v>#VALUE!</v>
      </c>
      <c r="AF292" s="74" t="e">
        <f t="shared" si="184"/>
        <v>#VALUE!</v>
      </c>
      <c r="AG292" s="74" t="e">
        <f t="shared" si="184"/>
        <v>#VALUE!</v>
      </c>
      <c r="AH292" s="74" t="e">
        <f t="shared" si="184"/>
        <v>#VALUE!</v>
      </c>
      <c r="AI292" s="74" t="e">
        <f t="shared" si="184"/>
        <v>#VALUE!</v>
      </c>
      <c r="AJ292" s="74" t="e">
        <f t="shared" si="184"/>
        <v>#VALUE!</v>
      </c>
      <c r="AK292" s="74" t="e">
        <f t="shared" si="184"/>
        <v>#VALUE!</v>
      </c>
      <c r="AL292" s="74" t="e">
        <f t="shared" si="184"/>
        <v>#VALUE!</v>
      </c>
      <c r="AM292" s="74" t="e">
        <f t="shared" si="184"/>
        <v>#VALUE!</v>
      </c>
      <c r="AN292" s="74" t="e">
        <f t="shared" si="184"/>
        <v>#VALUE!</v>
      </c>
      <c r="AO292" s="74" t="e">
        <f t="shared" si="184"/>
        <v>#VALUE!</v>
      </c>
      <c r="AP292" s="74" t="e">
        <f t="shared" si="184"/>
        <v>#VALUE!</v>
      </c>
      <c r="AQ292" s="74" t="e">
        <f t="shared" si="184"/>
        <v>#VALUE!</v>
      </c>
      <c r="AR292" s="74" t="e">
        <f t="shared" si="184"/>
        <v>#VALUE!</v>
      </c>
      <c r="AS292" s="74" t="e">
        <f t="shared" si="184"/>
        <v>#VALUE!</v>
      </c>
      <c r="AT292" s="74" t="e">
        <f t="shared" si="184"/>
        <v>#VALUE!</v>
      </c>
      <c r="AU292" s="74" t="e">
        <f t="shared" si="184"/>
        <v>#VALUE!</v>
      </c>
      <c r="AV292" s="74" t="e">
        <f t="shared" si="184"/>
        <v>#VALUE!</v>
      </c>
      <c r="AW292" s="74" t="e">
        <f t="shared" si="184"/>
        <v>#VALUE!</v>
      </c>
      <c r="AX292" s="74" t="e">
        <f t="shared" si="184"/>
        <v>#VALUE!</v>
      </c>
      <c r="AY292" s="74" t="e">
        <f t="shared" si="184"/>
        <v>#VALUE!</v>
      </c>
      <c r="AZ292" s="74" t="e">
        <f t="shared" si="184"/>
        <v>#VALUE!</v>
      </c>
      <c r="BA292" s="74" t="e">
        <f t="shared" si="184"/>
        <v>#VALUE!</v>
      </c>
      <c r="BB292" s="74" t="e">
        <f t="shared" si="184"/>
        <v>#VALUE!</v>
      </c>
      <c r="BC292" s="74" t="e">
        <f t="shared" si="184"/>
        <v>#VALUE!</v>
      </c>
      <c r="BD292" s="74" t="e">
        <f t="shared" si="184"/>
        <v>#VALUE!</v>
      </c>
      <c r="BE292" s="74" t="e">
        <f t="shared" si="184"/>
        <v>#VALUE!</v>
      </c>
      <c r="BF292" s="75" t="e">
        <f t="shared" si="183"/>
        <v>#VALUE!</v>
      </c>
    </row>
    <row r="293" spans="15:59" ht="14.4" hidden="1" customHeight="1" x14ac:dyDescent="0.3">
      <c r="O293" s="287"/>
      <c r="P293" s="288"/>
      <c r="Q293" s="289"/>
      <c r="R293" s="279" t="s">
        <v>74</v>
      </c>
      <c r="S293" s="280"/>
      <c r="T293" s="280"/>
      <c r="U293" s="280"/>
      <c r="V293" s="280"/>
      <c r="W293" s="280"/>
      <c r="X293" s="242"/>
      <c r="Y293" s="242"/>
      <c r="Z293" s="242"/>
      <c r="AA293" s="64" t="e">
        <f t="shared" ref="AA293:BE294" si="185">AA297+AA314+AA318</f>
        <v>#VALUE!</v>
      </c>
      <c r="AB293" s="64" t="e">
        <f t="shared" si="185"/>
        <v>#VALUE!</v>
      </c>
      <c r="AC293" s="64" t="e">
        <f t="shared" si="185"/>
        <v>#VALUE!</v>
      </c>
      <c r="AD293" s="64" t="e">
        <f t="shared" si="185"/>
        <v>#VALUE!</v>
      </c>
      <c r="AE293" s="64" t="e">
        <f t="shared" si="185"/>
        <v>#VALUE!</v>
      </c>
      <c r="AF293" s="64" t="e">
        <f t="shared" si="185"/>
        <v>#VALUE!</v>
      </c>
      <c r="AG293" s="64" t="e">
        <f t="shared" si="185"/>
        <v>#VALUE!</v>
      </c>
      <c r="AH293" s="64" t="e">
        <f t="shared" si="185"/>
        <v>#VALUE!</v>
      </c>
      <c r="AI293" s="64" t="e">
        <f t="shared" si="185"/>
        <v>#VALUE!</v>
      </c>
      <c r="AJ293" s="64" t="e">
        <f t="shared" si="185"/>
        <v>#VALUE!</v>
      </c>
      <c r="AK293" s="64" t="e">
        <f t="shared" si="185"/>
        <v>#VALUE!</v>
      </c>
      <c r="AL293" s="64" t="e">
        <f t="shared" si="185"/>
        <v>#VALUE!</v>
      </c>
      <c r="AM293" s="64" t="e">
        <f t="shared" si="185"/>
        <v>#VALUE!</v>
      </c>
      <c r="AN293" s="64" t="e">
        <f t="shared" si="185"/>
        <v>#VALUE!</v>
      </c>
      <c r="AO293" s="64" t="e">
        <f t="shared" si="185"/>
        <v>#VALUE!</v>
      </c>
      <c r="AP293" s="64" t="e">
        <f t="shared" si="185"/>
        <v>#VALUE!</v>
      </c>
      <c r="AQ293" s="64" t="e">
        <f t="shared" si="185"/>
        <v>#VALUE!</v>
      </c>
      <c r="AR293" s="64" t="e">
        <f t="shared" si="185"/>
        <v>#VALUE!</v>
      </c>
      <c r="AS293" s="64" t="e">
        <f t="shared" si="185"/>
        <v>#VALUE!</v>
      </c>
      <c r="AT293" s="64" t="e">
        <f t="shared" si="185"/>
        <v>#VALUE!</v>
      </c>
      <c r="AU293" s="64" t="e">
        <f t="shared" si="185"/>
        <v>#VALUE!</v>
      </c>
      <c r="AV293" s="64" t="e">
        <f t="shared" si="185"/>
        <v>#VALUE!</v>
      </c>
      <c r="AW293" s="64" t="e">
        <f t="shared" si="185"/>
        <v>#VALUE!</v>
      </c>
      <c r="AX293" s="64" t="e">
        <f t="shared" si="185"/>
        <v>#VALUE!</v>
      </c>
      <c r="AY293" s="64" t="e">
        <f t="shared" si="185"/>
        <v>#VALUE!</v>
      </c>
      <c r="AZ293" s="64" t="e">
        <f t="shared" si="185"/>
        <v>#VALUE!</v>
      </c>
      <c r="BA293" s="64" t="e">
        <f t="shared" si="185"/>
        <v>#VALUE!</v>
      </c>
      <c r="BB293" s="64" t="e">
        <f t="shared" si="185"/>
        <v>#VALUE!</v>
      </c>
      <c r="BC293" s="64" t="e">
        <f t="shared" si="185"/>
        <v>#VALUE!</v>
      </c>
      <c r="BD293" s="64" t="e">
        <f t="shared" si="185"/>
        <v>#VALUE!</v>
      </c>
      <c r="BE293" s="64" t="e">
        <f t="shared" si="185"/>
        <v>#VALUE!</v>
      </c>
      <c r="BF293" s="45" t="e">
        <f t="shared" si="183"/>
        <v>#VALUE!</v>
      </c>
    </row>
    <row r="294" spans="15:59" ht="14.4" hidden="1" customHeight="1" x14ac:dyDescent="0.3">
      <c r="O294" s="287"/>
      <c r="P294" s="288"/>
      <c r="Q294" s="289"/>
      <c r="R294" s="279" t="s">
        <v>76</v>
      </c>
      <c r="S294" s="280"/>
      <c r="T294" s="280"/>
      <c r="U294" s="280"/>
      <c r="V294" s="280"/>
      <c r="W294" s="280"/>
      <c r="X294" s="242"/>
      <c r="Y294" s="242"/>
      <c r="Z294" s="242"/>
      <c r="AA294" s="64" t="e">
        <f t="shared" si="185"/>
        <v>#VALUE!</v>
      </c>
      <c r="AB294" s="64" t="e">
        <f t="shared" si="185"/>
        <v>#VALUE!</v>
      </c>
      <c r="AC294" s="64" t="e">
        <f t="shared" si="185"/>
        <v>#VALUE!</v>
      </c>
      <c r="AD294" s="64" t="e">
        <f t="shared" si="185"/>
        <v>#VALUE!</v>
      </c>
      <c r="AE294" s="64" t="e">
        <f t="shared" si="185"/>
        <v>#VALUE!</v>
      </c>
      <c r="AF294" s="64" t="e">
        <f t="shared" si="185"/>
        <v>#VALUE!</v>
      </c>
      <c r="AG294" s="64" t="e">
        <f t="shared" si="185"/>
        <v>#VALUE!</v>
      </c>
      <c r="AH294" s="64" t="e">
        <f t="shared" si="185"/>
        <v>#VALUE!</v>
      </c>
      <c r="AI294" s="64" t="e">
        <f t="shared" si="185"/>
        <v>#VALUE!</v>
      </c>
      <c r="AJ294" s="64" t="e">
        <f t="shared" si="185"/>
        <v>#VALUE!</v>
      </c>
      <c r="AK294" s="64" t="e">
        <f t="shared" si="185"/>
        <v>#VALUE!</v>
      </c>
      <c r="AL294" s="64" t="e">
        <f t="shared" si="185"/>
        <v>#VALUE!</v>
      </c>
      <c r="AM294" s="64" t="e">
        <f t="shared" si="185"/>
        <v>#VALUE!</v>
      </c>
      <c r="AN294" s="64" t="e">
        <f t="shared" si="185"/>
        <v>#VALUE!</v>
      </c>
      <c r="AO294" s="64" t="e">
        <f t="shared" si="185"/>
        <v>#VALUE!</v>
      </c>
      <c r="AP294" s="64" t="e">
        <f t="shared" si="185"/>
        <v>#VALUE!</v>
      </c>
      <c r="AQ294" s="64" t="e">
        <f t="shared" si="185"/>
        <v>#VALUE!</v>
      </c>
      <c r="AR294" s="64" t="e">
        <f t="shared" si="185"/>
        <v>#VALUE!</v>
      </c>
      <c r="AS294" s="64" t="e">
        <f t="shared" si="185"/>
        <v>#VALUE!</v>
      </c>
      <c r="AT294" s="64" t="e">
        <f t="shared" si="185"/>
        <v>#VALUE!</v>
      </c>
      <c r="AU294" s="64" t="e">
        <f t="shared" si="185"/>
        <v>#VALUE!</v>
      </c>
      <c r="AV294" s="64" t="e">
        <f t="shared" si="185"/>
        <v>#VALUE!</v>
      </c>
      <c r="AW294" s="64" t="e">
        <f t="shared" si="185"/>
        <v>#VALUE!</v>
      </c>
      <c r="AX294" s="64" t="e">
        <f t="shared" si="185"/>
        <v>#VALUE!</v>
      </c>
      <c r="AY294" s="64" t="e">
        <f t="shared" si="185"/>
        <v>#VALUE!</v>
      </c>
      <c r="AZ294" s="64" t="e">
        <f t="shared" si="185"/>
        <v>#VALUE!</v>
      </c>
      <c r="BA294" s="64" t="e">
        <f t="shared" si="185"/>
        <v>#VALUE!</v>
      </c>
      <c r="BB294" s="64" t="e">
        <f t="shared" si="185"/>
        <v>#VALUE!</v>
      </c>
      <c r="BC294" s="64" t="e">
        <f t="shared" si="185"/>
        <v>#VALUE!</v>
      </c>
      <c r="BD294" s="64" t="e">
        <f t="shared" si="185"/>
        <v>#VALUE!</v>
      </c>
      <c r="BE294" s="64" t="e">
        <f t="shared" si="185"/>
        <v>#VALUE!</v>
      </c>
      <c r="BF294" s="45" t="e">
        <f t="shared" si="183"/>
        <v>#VALUE!</v>
      </c>
    </row>
    <row r="295" spans="15:59" ht="14.4" hidden="1" customHeight="1" x14ac:dyDescent="0.3">
      <c r="O295" s="287"/>
      <c r="P295" s="288"/>
      <c r="Q295" s="289"/>
      <c r="R295" s="279" t="s">
        <v>79</v>
      </c>
      <c r="S295" s="280"/>
      <c r="T295" s="280"/>
      <c r="U295" s="280"/>
      <c r="V295" s="280"/>
      <c r="W295" s="280"/>
      <c r="X295" s="242"/>
      <c r="Y295" s="242"/>
      <c r="Z295" s="242"/>
      <c r="AA295" s="64" t="e">
        <f t="shared" ref="AA295:BE295" si="186">COUNTIFS($F$16:$F$21,$O$287,AA16:AA40,"P")+COUNTIFS($F$16:$F$21,$O$287,AA16:AA40,"RP")+COUNTIFS($F$16:$F$21,$O$287,AA16:AA40,"T-RP")+COUNTIFS($F$16:$F$21,$O$287,AA16:AA40,"T")+COUNTIFS($F$16:$F$21,$O$287,AA16:AA40,"MU")+COUNTIFS($F$16:$F$21,$O$287,AA16:AA40,"T-MU")+COUNTIFS($F$16:$F$21,$O$287,AA16:AA40,"EL")+COUNTIFS($F$16:$F$21,$O$287,AA16:AA40,"T-EL")+COUNTIFS($F$16:$F$21,$O$287,AA16:AA40,"EL-MU")+COUNTIFS($F$16:$F$21,$O$287,AA16:AA40,"TR")+COUNTIFS($F$16:$F$21,$O$287,AA16:AA40,"TR-MU")+COUNTIFS($F$16:$F$21,$O$287,AA16:AA40,"TR-EL")+COUNTIFS($F$16:$F$21,$O$287,AA16:AA40,"TR-T")</f>
        <v>#VALUE!</v>
      </c>
      <c r="AB295" s="64" t="e">
        <f t="shared" si="186"/>
        <v>#VALUE!</v>
      </c>
      <c r="AC295" s="64" t="e">
        <f t="shared" si="186"/>
        <v>#VALUE!</v>
      </c>
      <c r="AD295" s="64" t="e">
        <f t="shared" si="186"/>
        <v>#VALUE!</v>
      </c>
      <c r="AE295" s="64" t="e">
        <f t="shared" si="186"/>
        <v>#VALUE!</v>
      </c>
      <c r="AF295" s="64" t="e">
        <f t="shared" si="186"/>
        <v>#VALUE!</v>
      </c>
      <c r="AG295" s="64" t="e">
        <f t="shared" si="186"/>
        <v>#VALUE!</v>
      </c>
      <c r="AH295" s="64" t="e">
        <f t="shared" si="186"/>
        <v>#VALUE!</v>
      </c>
      <c r="AI295" s="64" t="e">
        <f t="shared" si="186"/>
        <v>#VALUE!</v>
      </c>
      <c r="AJ295" s="64" t="e">
        <f t="shared" si="186"/>
        <v>#VALUE!</v>
      </c>
      <c r="AK295" s="64" t="e">
        <f t="shared" si="186"/>
        <v>#VALUE!</v>
      </c>
      <c r="AL295" s="64" t="e">
        <f t="shared" si="186"/>
        <v>#VALUE!</v>
      </c>
      <c r="AM295" s="64" t="e">
        <f t="shared" si="186"/>
        <v>#VALUE!</v>
      </c>
      <c r="AN295" s="64" t="e">
        <f t="shared" si="186"/>
        <v>#VALUE!</v>
      </c>
      <c r="AO295" s="64" t="e">
        <f t="shared" si="186"/>
        <v>#VALUE!</v>
      </c>
      <c r="AP295" s="64" t="e">
        <f t="shared" si="186"/>
        <v>#VALUE!</v>
      </c>
      <c r="AQ295" s="64" t="e">
        <f t="shared" si="186"/>
        <v>#VALUE!</v>
      </c>
      <c r="AR295" s="64" t="e">
        <f t="shared" si="186"/>
        <v>#VALUE!</v>
      </c>
      <c r="AS295" s="64" t="e">
        <f t="shared" si="186"/>
        <v>#VALUE!</v>
      </c>
      <c r="AT295" s="64" t="e">
        <f t="shared" si="186"/>
        <v>#VALUE!</v>
      </c>
      <c r="AU295" s="64" t="e">
        <f t="shared" si="186"/>
        <v>#VALUE!</v>
      </c>
      <c r="AV295" s="64" t="e">
        <f t="shared" si="186"/>
        <v>#VALUE!</v>
      </c>
      <c r="AW295" s="64" t="e">
        <f t="shared" si="186"/>
        <v>#VALUE!</v>
      </c>
      <c r="AX295" s="64" t="e">
        <f t="shared" si="186"/>
        <v>#VALUE!</v>
      </c>
      <c r="AY295" s="64" t="e">
        <f t="shared" si="186"/>
        <v>#VALUE!</v>
      </c>
      <c r="AZ295" s="64" t="e">
        <f t="shared" si="186"/>
        <v>#VALUE!</v>
      </c>
      <c r="BA295" s="64" t="e">
        <f t="shared" si="186"/>
        <v>#VALUE!</v>
      </c>
      <c r="BB295" s="64" t="e">
        <f t="shared" si="186"/>
        <v>#VALUE!</v>
      </c>
      <c r="BC295" s="64" t="e">
        <f t="shared" si="186"/>
        <v>#VALUE!</v>
      </c>
      <c r="BD295" s="64" t="e">
        <f t="shared" si="186"/>
        <v>#VALUE!</v>
      </c>
      <c r="BE295" s="64" t="e">
        <f t="shared" si="186"/>
        <v>#VALUE!</v>
      </c>
      <c r="BF295" s="45" t="e">
        <f t="shared" si="183"/>
        <v>#VALUE!</v>
      </c>
      <c r="BG295" s="78" t="e">
        <f>BF295-SUMIFS($O$16:$O$128,$F$16:$F$128,$O$287)</f>
        <v>#VALUE!</v>
      </c>
    </row>
    <row r="296" spans="15:59" ht="14.4" hidden="1" customHeight="1" x14ac:dyDescent="0.3">
      <c r="O296" s="287"/>
      <c r="P296" s="288"/>
      <c r="Q296" s="289"/>
      <c r="R296" s="279" t="s">
        <v>81</v>
      </c>
      <c r="S296" s="280"/>
      <c r="T296" s="280"/>
      <c r="U296" s="280"/>
      <c r="V296" s="280"/>
      <c r="W296" s="280"/>
      <c r="X296" s="242"/>
      <c r="Y296" s="242"/>
      <c r="Z296" s="242"/>
      <c r="AA296" s="74" t="e">
        <f t="shared" ref="AA296:BE296" si="187">AA297+(AA298/2)</f>
        <v>#VALUE!</v>
      </c>
      <c r="AB296" s="74" t="e">
        <f t="shared" si="187"/>
        <v>#VALUE!</v>
      </c>
      <c r="AC296" s="74" t="e">
        <f t="shared" si="187"/>
        <v>#VALUE!</v>
      </c>
      <c r="AD296" s="74" t="e">
        <f t="shared" si="187"/>
        <v>#VALUE!</v>
      </c>
      <c r="AE296" s="74" t="e">
        <f t="shared" si="187"/>
        <v>#VALUE!</v>
      </c>
      <c r="AF296" s="74" t="e">
        <f t="shared" si="187"/>
        <v>#VALUE!</v>
      </c>
      <c r="AG296" s="74" t="e">
        <f t="shared" si="187"/>
        <v>#VALUE!</v>
      </c>
      <c r="AH296" s="74" t="e">
        <f t="shared" si="187"/>
        <v>#VALUE!</v>
      </c>
      <c r="AI296" s="74" t="e">
        <f t="shared" si="187"/>
        <v>#VALUE!</v>
      </c>
      <c r="AJ296" s="74" t="e">
        <f t="shared" si="187"/>
        <v>#VALUE!</v>
      </c>
      <c r="AK296" s="74" t="e">
        <f t="shared" si="187"/>
        <v>#VALUE!</v>
      </c>
      <c r="AL296" s="74" t="e">
        <f t="shared" si="187"/>
        <v>#VALUE!</v>
      </c>
      <c r="AM296" s="74" t="e">
        <f t="shared" si="187"/>
        <v>#VALUE!</v>
      </c>
      <c r="AN296" s="74" t="e">
        <f t="shared" si="187"/>
        <v>#VALUE!</v>
      </c>
      <c r="AO296" s="74" t="e">
        <f t="shared" si="187"/>
        <v>#VALUE!</v>
      </c>
      <c r="AP296" s="74" t="e">
        <f t="shared" si="187"/>
        <v>#VALUE!</v>
      </c>
      <c r="AQ296" s="74" t="e">
        <f t="shared" si="187"/>
        <v>#VALUE!</v>
      </c>
      <c r="AR296" s="74" t="e">
        <f t="shared" si="187"/>
        <v>#VALUE!</v>
      </c>
      <c r="AS296" s="74" t="e">
        <f t="shared" si="187"/>
        <v>#VALUE!</v>
      </c>
      <c r="AT296" s="74" t="e">
        <f t="shared" si="187"/>
        <v>#VALUE!</v>
      </c>
      <c r="AU296" s="74" t="e">
        <f t="shared" si="187"/>
        <v>#VALUE!</v>
      </c>
      <c r="AV296" s="74" t="e">
        <f t="shared" si="187"/>
        <v>#VALUE!</v>
      </c>
      <c r="AW296" s="74" t="e">
        <f t="shared" si="187"/>
        <v>#VALUE!</v>
      </c>
      <c r="AX296" s="74" t="e">
        <f t="shared" si="187"/>
        <v>#VALUE!</v>
      </c>
      <c r="AY296" s="74" t="e">
        <f t="shared" si="187"/>
        <v>#VALUE!</v>
      </c>
      <c r="AZ296" s="74" t="e">
        <f t="shared" si="187"/>
        <v>#VALUE!</v>
      </c>
      <c r="BA296" s="74" t="e">
        <f t="shared" si="187"/>
        <v>#VALUE!</v>
      </c>
      <c r="BB296" s="74" t="e">
        <f t="shared" si="187"/>
        <v>#VALUE!</v>
      </c>
      <c r="BC296" s="74" t="e">
        <f t="shared" si="187"/>
        <v>#VALUE!</v>
      </c>
      <c r="BD296" s="74" t="e">
        <f t="shared" si="187"/>
        <v>#VALUE!</v>
      </c>
      <c r="BE296" s="74" t="e">
        <f t="shared" si="187"/>
        <v>#VALUE!</v>
      </c>
      <c r="BF296" s="75" t="e">
        <f t="shared" si="183"/>
        <v>#VALUE!</v>
      </c>
    </row>
    <row r="297" spans="15:59" ht="14.4" hidden="1" customHeight="1" x14ac:dyDescent="0.3">
      <c r="O297" s="287"/>
      <c r="P297" s="288"/>
      <c r="Q297" s="289"/>
      <c r="R297" s="279" t="s">
        <v>15</v>
      </c>
      <c r="S297" s="280"/>
      <c r="T297" s="280"/>
      <c r="U297" s="280"/>
      <c r="V297" s="280"/>
      <c r="W297" s="280"/>
      <c r="X297" s="242"/>
      <c r="Y297" s="242"/>
      <c r="Z297" s="242"/>
      <c r="AA297" s="64" t="e">
        <f t="shared" ref="AA297:BE297" si="188">COUNTIFS($F$16:$F$21,$O$287,$L$16:$L$21,"FT",AA$16:AA$40,"P")+COUNTIFS($F$16:$F$21,$O$287,$L$16:$L$21,"FT",AA$16:AA$40,"RP")+COUNTIFS($F$16:$F$21,$O$287,$L$16:$L$21,"FT",AA$16:AA$40,"T-RP")+COUNTIFS($F$16:$F$21,$O$287,$L$16:$L$21,"FT",AA$16:AA$40,"T")+COUNTIFS($F$16:$F$21,$O$287,$L$16:$L$21,"FT",AA$16:AA$40,"MU")+COUNTIFS($F$16:$F$21,$O$287,$L$16:$L$21,"FT",AA$16:AA$40,"T-MU")+COUNTIFS($F$16:$F$21,$O$287,$L$16:$L$21,"FT",AA$16:AA$40,"EL")+COUNTIFS($F$16:$F$21,$O$287,$L$16:$L$21,"FT",AA$16:AA$40,"T-EL")+COUNTIFS($F$16:$F$21,$O$287,$L$16:$L$21,"FT",AA$16:AA$40,"EL-MU")+COUNTIFS($F$16:$F$21,$O$287,$L$16:$L$21,"FT",AA$16:AA$40,"TR")+COUNTIFS($F$16:$F$21,$O$287,$L$16:$L$21,"FT",AA$16:AA$40,"TR-MU")+COUNTIFS($F$16:$F$21,$O$287,$L$16:$L$21,"FT",AA$16:AA$40,"TR-EL")+COUNTIFS($F$16:$F$21,$O$287,$L$16:$L$21,"FT",AA$16:AA$40,"TR-T")</f>
        <v>#VALUE!</v>
      </c>
      <c r="AB297" s="64" t="e">
        <f t="shared" si="188"/>
        <v>#VALUE!</v>
      </c>
      <c r="AC297" s="64" t="e">
        <f t="shared" si="188"/>
        <v>#VALUE!</v>
      </c>
      <c r="AD297" s="64" t="e">
        <f t="shared" si="188"/>
        <v>#VALUE!</v>
      </c>
      <c r="AE297" s="64" t="e">
        <f t="shared" si="188"/>
        <v>#VALUE!</v>
      </c>
      <c r="AF297" s="64" t="e">
        <f t="shared" si="188"/>
        <v>#VALUE!</v>
      </c>
      <c r="AG297" s="64" t="e">
        <f t="shared" si="188"/>
        <v>#VALUE!</v>
      </c>
      <c r="AH297" s="64" t="e">
        <f t="shared" si="188"/>
        <v>#VALUE!</v>
      </c>
      <c r="AI297" s="64" t="e">
        <f t="shared" si="188"/>
        <v>#VALUE!</v>
      </c>
      <c r="AJ297" s="64" t="e">
        <f t="shared" si="188"/>
        <v>#VALUE!</v>
      </c>
      <c r="AK297" s="64" t="e">
        <f t="shared" si="188"/>
        <v>#VALUE!</v>
      </c>
      <c r="AL297" s="64" t="e">
        <f t="shared" si="188"/>
        <v>#VALUE!</v>
      </c>
      <c r="AM297" s="64" t="e">
        <f t="shared" si="188"/>
        <v>#VALUE!</v>
      </c>
      <c r="AN297" s="64" t="e">
        <f t="shared" si="188"/>
        <v>#VALUE!</v>
      </c>
      <c r="AO297" s="64" t="e">
        <f t="shared" si="188"/>
        <v>#VALUE!</v>
      </c>
      <c r="AP297" s="64" t="e">
        <f t="shared" si="188"/>
        <v>#VALUE!</v>
      </c>
      <c r="AQ297" s="64" t="e">
        <f t="shared" si="188"/>
        <v>#VALUE!</v>
      </c>
      <c r="AR297" s="64" t="e">
        <f t="shared" si="188"/>
        <v>#VALUE!</v>
      </c>
      <c r="AS297" s="64" t="e">
        <f t="shared" si="188"/>
        <v>#VALUE!</v>
      </c>
      <c r="AT297" s="64" t="e">
        <f t="shared" si="188"/>
        <v>#VALUE!</v>
      </c>
      <c r="AU297" s="64" t="e">
        <f t="shared" si="188"/>
        <v>#VALUE!</v>
      </c>
      <c r="AV297" s="64" t="e">
        <f t="shared" si="188"/>
        <v>#VALUE!</v>
      </c>
      <c r="AW297" s="64" t="e">
        <f t="shared" si="188"/>
        <v>#VALUE!</v>
      </c>
      <c r="AX297" s="64" t="e">
        <f t="shared" si="188"/>
        <v>#VALUE!</v>
      </c>
      <c r="AY297" s="64" t="e">
        <f t="shared" si="188"/>
        <v>#VALUE!</v>
      </c>
      <c r="AZ297" s="64" t="e">
        <f t="shared" si="188"/>
        <v>#VALUE!</v>
      </c>
      <c r="BA297" s="64" t="e">
        <f t="shared" si="188"/>
        <v>#VALUE!</v>
      </c>
      <c r="BB297" s="64" t="e">
        <f t="shared" si="188"/>
        <v>#VALUE!</v>
      </c>
      <c r="BC297" s="64" t="e">
        <f t="shared" si="188"/>
        <v>#VALUE!</v>
      </c>
      <c r="BD297" s="64" t="e">
        <f t="shared" si="188"/>
        <v>#VALUE!</v>
      </c>
      <c r="BE297" s="64" t="e">
        <f t="shared" si="188"/>
        <v>#VALUE!</v>
      </c>
      <c r="BF297" s="45" t="e">
        <f t="shared" si="183"/>
        <v>#VALUE!</v>
      </c>
    </row>
    <row r="298" spans="15:59" ht="14.4" hidden="1" customHeight="1" x14ac:dyDescent="0.3">
      <c r="O298" s="287"/>
      <c r="P298" s="288"/>
      <c r="Q298" s="289"/>
      <c r="R298" s="279" t="s">
        <v>84</v>
      </c>
      <c r="S298" s="280"/>
      <c r="T298" s="280"/>
      <c r="U298" s="280"/>
      <c r="V298" s="280"/>
      <c r="W298" s="280"/>
      <c r="X298" s="242"/>
      <c r="Y298" s="242"/>
      <c r="Z298" s="242"/>
      <c r="AA298" s="64" t="e">
        <f t="shared" ref="AA298:BE298" si="189">COUNTIFS($F$16:$F$21,$O$287,$L$16:$L$21,"HT",AA$16:AA$40,"P")+COUNTIFS($F$16:$F$21,$O$287,$L$16:$L$21,"HT",AA$16:AA$40,"RP")+COUNTIFS($F$16:$F$21,$O$287,$L$16:$L$21,"HT",AA$16:AA$40,"T-RP")+COUNTIFS($F$16:$F$21,$O$287,$L$16:$L$21,"HT",AA$16:AA$40,"T")+COUNTIFS($F$16:$F$21,$O$287,$L$16:$L$21,"HT",AA$16:AA$40,"MU")+COUNTIFS($F$16:$F$21,$O$287,$L$16:$L$21,"HT",AA$16:AA$40,"T-MU")+COUNTIFS($F$16:$F$21,$O$287,$L$16:$L$21,"HT",AA$16:AA$40,"EL")+COUNTIFS($F$16:$F$21,$O$287,$L$16:$L$21,"HT",AA$16:AA$40,"T-EL")+COUNTIFS($F$16:$F$21,$O$287,$L$16:$L$21,"HT",AA$16:AA$40,"EL-MU")+COUNTIFS($F$16:$F$21,$O$287,$L$16:$L$21,"HT",AA$16:AA$40,"TR")+COUNTIFS($F$16:$F$21,$O$287,$L$16:$L$21,"HT",AA$16:AA$40,"TR-MU")+COUNTIFS($F$16:$F$21,$O$287,$L$16:$L$21,"HT",AA$16:AA$40,"TR-EL")+COUNTIFS($F$16:$F$21,$O$287,$L$16:$L$21,"HT",AA$16:AA$40,"TR-T")</f>
        <v>#VALUE!</v>
      </c>
      <c r="AB298" s="64" t="e">
        <f t="shared" si="189"/>
        <v>#VALUE!</v>
      </c>
      <c r="AC298" s="64" t="e">
        <f t="shared" si="189"/>
        <v>#VALUE!</v>
      </c>
      <c r="AD298" s="64" t="e">
        <f t="shared" si="189"/>
        <v>#VALUE!</v>
      </c>
      <c r="AE298" s="64" t="e">
        <f t="shared" si="189"/>
        <v>#VALUE!</v>
      </c>
      <c r="AF298" s="64" t="e">
        <f t="shared" si="189"/>
        <v>#VALUE!</v>
      </c>
      <c r="AG298" s="64" t="e">
        <f t="shared" si="189"/>
        <v>#VALUE!</v>
      </c>
      <c r="AH298" s="64" t="e">
        <f t="shared" si="189"/>
        <v>#VALUE!</v>
      </c>
      <c r="AI298" s="64" t="e">
        <f t="shared" si="189"/>
        <v>#VALUE!</v>
      </c>
      <c r="AJ298" s="64" t="e">
        <f t="shared" si="189"/>
        <v>#VALUE!</v>
      </c>
      <c r="AK298" s="64" t="e">
        <f t="shared" si="189"/>
        <v>#VALUE!</v>
      </c>
      <c r="AL298" s="64" t="e">
        <f t="shared" si="189"/>
        <v>#VALUE!</v>
      </c>
      <c r="AM298" s="64" t="e">
        <f t="shared" si="189"/>
        <v>#VALUE!</v>
      </c>
      <c r="AN298" s="64" t="e">
        <f t="shared" si="189"/>
        <v>#VALUE!</v>
      </c>
      <c r="AO298" s="64" t="e">
        <f t="shared" si="189"/>
        <v>#VALUE!</v>
      </c>
      <c r="AP298" s="64" t="e">
        <f t="shared" si="189"/>
        <v>#VALUE!</v>
      </c>
      <c r="AQ298" s="64" t="e">
        <f t="shared" si="189"/>
        <v>#VALUE!</v>
      </c>
      <c r="AR298" s="64" t="e">
        <f t="shared" si="189"/>
        <v>#VALUE!</v>
      </c>
      <c r="AS298" s="64" t="e">
        <f t="shared" si="189"/>
        <v>#VALUE!</v>
      </c>
      <c r="AT298" s="64" t="e">
        <f t="shared" si="189"/>
        <v>#VALUE!</v>
      </c>
      <c r="AU298" s="64" t="e">
        <f t="shared" si="189"/>
        <v>#VALUE!</v>
      </c>
      <c r="AV298" s="64" t="e">
        <f t="shared" si="189"/>
        <v>#VALUE!</v>
      </c>
      <c r="AW298" s="64" t="e">
        <f t="shared" si="189"/>
        <v>#VALUE!</v>
      </c>
      <c r="AX298" s="64" t="e">
        <f t="shared" si="189"/>
        <v>#VALUE!</v>
      </c>
      <c r="AY298" s="64" t="e">
        <f t="shared" si="189"/>
        <v>#VALUE!</v>
      </c>
      <c r="AZ298" s="64" t="e">
        <f t="shared" si="189"/>
        <v>#VALUE!</v>
      </c>
      <c r="BA298" s="64" t="e">
        <f t="shared" si="189"/>
        <v>#VALUE!</v>
      </c>
      <c r="BB298" s="64" t="e">
        <f t="shared" si="189"/>
        <v>#VALUE!</v>
      </c>
      <c r="BC298" s="64" t="e">
        <f t="shared" si="189"/>
        <v>#VALUE!</v>
      </c>
      <c r="BD298" s="64" t="e">
        <f t="shared" si="189"/>
        <v>#VALUE!</v>
      </c>
      <c r="BE298" s="64" t="e">
        <f t="shared" si="189"/>
        <v>#VALUE!</v>
      </c>
      <c r="BF298" s="45" t="e">
        <f t="shared" si="183"/>
        <v>#VALUE!</v>
      </c>
    </row>
    <row r="299" spans="15:59" ht="14.4" hidden="1" customHeight="1" x14ac:dyDescent="0.3">
      <c r="O299" s="287"/>
      <c r="P299" s="288"/>
      <c r="Q299" s="289"/>
      <c r="R299" s="279" t="s">
        <v>87</v>
      </c>
      <c r="S299" s="280"/>
      <c r="T299" s="280"/>
      <c r="U299" s="280"/>
      <c r="V299" s="280"/>
      <c r="W299" s="280"/>
      <c r="X299" s="242"/>
      <c r="Y299" s="242"/>
      <c r="Z299" s="242"/>
      <c r="AA299" s="64" t="e">
        <f t="shared" ref="AA299:BE299" si="190">COUNTIFS($F$16:$F$21,$O$287,AA$16:AA$40,"OFF")+COUNTIFS($F$16:$F$21,$O$287,AA$16:AA$40,"TR-OFF")</f>
        <v>#VALUE!</v>
      </c>
      <c r="AB299" s="64" t="e">
        <f t="shared" si="190"/>
        <v>#VALUE!</v>
      </c>
      <c r="AC299" s="64" t="e">
        <f t="shared" si="190"/>
        <v>#VALUE!</v>
      </c>
      <c r="AD299" s="64" t="e">
        <f t="shared" si="190"/>
        <v>#VALUE!</v>
      </c>
      <c r="AE299" s="64" t="e">
        <f t="shared" si="190"/>
        <v>#VALUE!</v>
      </c>
      <c r="AF299" s="64" t="e">
        <f t="shared" si="190"/>
        <v>#VALUE!</v>
      </c>
      <c r="AG299" s="64" t="e">
        <f t="shared" si="190"/>
        <v>#VALUE!</v>
      </c>
      <c r="AH299" s="64" t="e">
        <f t="shared" si="190"/>
        <v>#VALUE!</v>
      </c>
      <c r="AI299" s="64" t="e">
        <f t="shared" si="190"/>
        <v>#VALUE!</v>
      </c>
      <c r="AJ299" s="64" t="e">
        <f t="shared" si="190"/>
        <v>#VALUE!</v>
      </c>
      <c r="AK299" s="64" t="e">
        <f t="shared" si="190"/>
        <v>#VALUE!</v>
      </c>
      <c r="AL299" s="64" t="e">
        <f t="shared" si="190"/>
        <v>#VALUE!</v>
      </c>
      <c r="AM299" s="64" t="e">
        <f t="shared" si="190"/>
        <v>#VALUE!</v>
      </c>
      <c r="AN299" s="64" t="e">
        <f t="shared" si="190"/>
        <v>#VALUE!</v>
      </c>
      <c r="AO299" s="64" t="e">
        <f t="shared" si="190"/>
        <v>#VALUE!</v>
      </c>
      <c r="AP299" s="64" t="e">
        <f t="shared" si="190"/>
        <v>#VALUE!</v>
      </c>
      <c r="AQ299" s="64" t="e">
        <f t="shared" si="190"/>
        <v>#VALUE!</v>
      </c>
      <c r="AR299" s="64" t="e">
        <f t="shared" si="190"/>
        <v>#VALUE!</v>
      </c>
      <c r="AS299" s="64" t="e">
        <f t="shared" si="190"/>
        <v>#VALUE!</v>
      </c>
      <c r="AT299" s="64" t="e">
        <f t="shared" si="190"/>
        <v>#VALUE!</v>
      </c>
      <c r="AU299" s="64" t="e">
        <f t="shared" si="190"/>
        <v>#VALUE!</v>
      </c>
      <c r="AV299" s="64" t="e">
        <f t="shared" si="190"/>
        <v>#VALUE!</v>
      </c>
      <c r="AW299" s="64" t="e">
        <f t="shared" si="190"/>
        <v>#VALUE!</v>
      </c>
      <c r="AX299" s="64" t="e">
        <f t="shared" si="190"/>
        <v>#VALUE!</v>
      </c>
      <c r="AY299" s="64" t="e">
        <f t="shared" si="190"/>
        <v>#VALUE!</v>
      </c>
      <c r="AZ299" s="64" t="e">
        <f t="shared" si="190"/>
        <v>#VALUE!</v>
      </c>
      <c r="BA299" s="64" t="e">
        <f t="shared" si="190"/>
        <v>#VALUE!</v>
      </c>
      <c r="BB299" s="64" t="e">
        <f t="shared" si="190"/>
        <v>#VALUE!</v>
      </c>
      <c r="BC299" s="64" t="e">
        <f t="shared" si="190"/>
        <v>#VALUE!</v>
      </c>
      <c r="BD299" s="64" t="e">
        <f t="shared" si="190"/>
        <v>#VALUE!</v>
      </c>
      <c r="BE299" s="64" t="e">
        <f t="shared" si="190"/>
        <v>#VALUE!</v>
      </c>
      <c r="BF299" s="45" t="e">
        <f t="shared" si="183"/>
        <v>#VALUE!</v>
      </c>
      <c r="BG299" s="78" t="e">
        <f>BF299-SUMIFS($Q$16:$Q$128,$F$16:$F$128,$O$287)</f>
        <v>#VALUE!</v>
      </c>
    </row>
    <row r="300" spans="15:59" ht="14.4" hidden="1" customHeight="1" x14ac:dyDescent="0.3">
      <c r="O300" s="287"/>
      <c r="P300" s="288"/>
      <c r="Q300" s="289"/>
      <c r="R300" s="279" t="s">
        <v>90</v>
      </c>
      <c r="S300" s="280"/>
      <c r="T300" s="280"/>
      <c r="U300" s="280"/>
      <c r="V300" s="280"/>
      <c r="W300" s="280"/>
      <c r="X300" s="242"/>
      <c r="Y300" s="242"/>
      <c r="Z300" s="242"/>
      <c r="AA300" s="74" t="e">
        <f t="shared" ref="AA300:BE300" si="191">AA301+(AA302/2)</f>
        <v>#VALUE!</v>
      </c>
      <c r="AB300" s="74" t="e">
        <f t="shared" si="191"/>
        <v>#VALUE!</v>
      </c>
      <c r="AC300" s="74" t="e">
        <f t="shared" si="191"/>
        <v>#VALUE!</v>
      </c>
      <c r="AD300" s="74" t="e">
        <f t="shared" si="191"/>
        <v>#VALUE!</v>
      </c>
      <c r="AE300" s="74" t="e">
        <f t="shared" si="191"/>
        <v>#VALUE!</v>
      </c>
      <c r="AF300" s="74" t="e">
        <f t="shared" si="191"/>
        <v>#VALUE!</v>
      </c>
      <c r="AG300" s="74" t="e">
        <f t="shared" si="191"/>
        <v>#VALUE!</v>
      </c>
      <c r="AH300" s="74" t="e">
        <f t="shared" si="191"/>
        <v>#VALUE!</v>
      </c>
      <c r="AI300" s="74" t="e">
        <f t="shared" si="191"/>
        <v>#VALUE!</v>
      </c>
      <c r="AJ300" s="74" t="e">
        <f t="shared" si="191"/>
        <v>#VALUE!</v>
      </c>
      <c r="AK300" s="74" t="e">
        <f t="shared" si="191"/>
        <v>#VALUE!</v>
      </c>
      <c r="AL300" s="74" t="e">
        <f t="shared" si="191"/>
        <v>#VALUE!</v>
      </c>
      <c r="AM300" s="74" t="e">
        <f t="shared" si="191"/>
        <v>#VALUE!</v>
      </c>
      <c r="AN300" s="74" t="e">
        <f t="shared" si="191"/>
        <v>#VALUE!</v>
      </c>
      <c r="AO300" s="74" t="e">
        <f t="shared" si="191"/>
        <v>#VALUE!</v>
      </c>
      <c r="AP300" s="74" t="e">
        <f t="shared" si="191"/>
        <v>#VALUE!</v>
      </c>
      <c r="AQ300" s="74" t="e">
        <f t="shared" si="191"/>
        <v>#VALUE!</v>
      </c>
      <c r="AR300" s="74" t="e">
        <f t="shared" si="191"/>
        <v>#VALUE!</v>
      </c>
      <c r="AS300" s="74" t="e">
        <f t="shared" si="191"/>
        <v>#VALUE!</v>
      </c>
      <c r="AT300" s="74" t="e">
        <f t="shared" si="191"/>
        <v>#VALUE!</v>
      </c>
      <c r="AU300" s="74" t="e">
        <f t="shared" si="191"/>
        <v>#VALUE!</v>
      </c>
      <c r="AV300" s="74" t="e">
        <f t="shared" si="191"/>
        <v>#VALUE!</v>
      </c>
      <c r="AW300" s="74" t="e">
        <f t="shared" si="191"/>
        <v>#VALUE!</v>
      </c>
      <c r="AX300" s="74" t="e">
        <f t="shared" si="191"/>
        <v>#VALUE!</v>
      </c>
      <c r="AY300" s="74" t="e">
        <f t="shared" si="191"/>
        <v>#VALUE!</v>
      </c>
      <c r="AZ300" s="74" t="e">
        <f t="shared" si="191"/>
        <v>#VALUE!</v>
      </c>
      <c r="BA300" s="74" t="e">
        <f t="shared" si="191"/>
        <v>#VALUE!</v>
      </c>
      <c r="BB300" s="74" t="e">
        <f t="shared" si="191"/>
        <v>#VALUE!</v>
      </c>
      <c r="BC300" s="74" t="e">
        <f t="shared" si="191"/>
        <v>#VALUE!</v>
      </c>
      <c r="BD300" s="74" t="e">
        <f t="shared" si="191"/>
        <v>#VALUE!</v>
      </c>
      <c r="BE300" s="74" t="e">
        <f t="shared" si="191"/>
        <v>#VALUE!</v>
      </c>
      <c r="BF300" s="75" t="e">
        <f t="shared" si="183"/>
        <v>#VALUE!</v>
      </c>
    </row>
    <row r="301" spans="15:59" ht="14.4" hidden="1" customHeight="1" x14ac:dyDescent="0.3">
      <c r="O301" s="287"/>
      <c r="P301" s="288"/>
      <c r="Q301" s="289"/>
      <c r="R301" s="279" t="s">
        <v>31</v>
      </c>
      <c r="S301" s="280"/>
      <c r="T301" s="280"/>
      <c r="U301" s="280"/>
      <c r="V301" s="280"/>
      <c r="W301" s="280"/>
      <c r="X301" s="242"/>
      <c r="Y301" s="242"/>
      <c r="Z301" s="242"/>
      <c r="AA301" s="64" t="e">
        <f t="shared" ref="AA301:BE301" si="192">COUNTIFS($F$16:$F$21,$O$287,$L$16:$L$21,"FT",AA$16:AA$40,"OFF")+COUNTIFS($F$16:$F$21,$O$287,$L$16:$L$21,"FT",AA$16:AA$40,"TR-OFF")</f>
        <v>#VALUE!</v>
      </c>
      <c r="AB301" s="64" t="e">
        <f t="shared" si="192"/>
        <v>#VALUE!</v>
      </c>
      <c r="AC301" s="64" t="e">
        <f t="shared" si="192"/>
        <v>#VALUE!</v>
      </c>
      <c r="AD301" s="64" t="e">
        <f t="shared" si="192"/>
        <v>#VALUE!</v>
      </c>
      <c r="AE301" s="64" t="e">
        <f t="shared" si="192"/>
        <v>#VALUE!</v>
      </c>
      <c r="AF301" s="64" t="e">
        <f t="shared" si="192"/>
        <v>#VALUE!</v>
      </c>
      <c r="AG301" s="64" t="e">
        <f t="shared" si="192"/>
        <v>#VALUE!</v>
      </c>
      <c r="AH301" s="64" t="e">
        <f t="shared" si="192"/>
        <v>#VALUE!</v>
      </c>
      <c r="AI301" s="64" t="e">
        <f t="shared" si="192"/>
        <v>#VALUE!</v>
      </c>
      <c r="AJ301" s="64" t="e">
        <f t="shared" si="192"/>
        <v>#VALUE!</v>
      </c>
      <c r="AK301" s="64" t="e">
        <f t="shared" si="192"/>
        <v>#VALUE!</v>
      </c>
      <c r="AL301" s="64" t="e">
        <f t="shared" si="192"/>
        <v>#VALUE!</v>
      </c>
      <c r="AM301" s="64" t="e">
        <f t="shared" si="192"/>
        <v>#VALUE!</v>
      </c>
      <c r="AN301" s="64" t="e">
        <f t="shared" si="192"/>
        <v>#VALUE!</v>
      </c>
      <c r="AO301" s="64" t="e">
        <f t="shared" si="192"/>
        <v>#VALUE!</v>
      </c>
      <c r="AP301" s="64" t="e">
        <f t="shared" si="192"/>
        <v>#VALUE!</v>
      </c>
      <c r="AQ301" s="64" t="e">
        <f t="shared" si="192"/>
        <v>#VALUE!</v>
      </c>
      <c r="AR301" s="64" t="e">
        <f t="shared" si="192"/>
        <v>#VALUE!</v>
      </c>
      <c r="AS301" s="64" t="e">
        <f t="shared" si="192"/>
        <v>#VALUE!</v>
      </c>
      <c r="AT301" s="64" t="e">
        <f t="shared" si="192"/>
        <v>#VALUE!</v>
      </c>
      <c r="AU301" s="64" t="e">
        <f t="shared" si="192"/>
        <v>#VALUE!</v>
      </c>
      <c r="AV301" s="64" t="e">
        <f t="shared" si="192"/>
        <v>#VALUE!</v>
      </c>
      <c r="AW301" s="64" t="e">
        <f t="shared" si="192"/>
        <v>#VALUE!</v>
      </c>
      <c r="AX301" s="64" t="e">
        <f t="shared" si="192"/>
        <v>#VALUE!</v>
      </c>
      <c r="AY301" s="64" t="e">
        <f t="shared" si="192"/>
        <v>#VALUE!</v>
      </c>
      <c r="AZ301" s="64" t="e">
        <f t="shared" si="192"/>
        <v>#VALUE!</v>
      </c>
      <c r="BA301" s="64" t="e">
        <f t="shared" si="192"/>
        <v>#VALUE!</v>
      </c>
      <c r="BB301" s="64" t="e">
        <f t="shared" si="192"/>
        <v>#VALUE!</v>
      </c>
      <c r="BC301" s="64" t="e">
        <f t="shared" si="192"/>
        <v>#VALUE!</v>
      </c>
      <c r="BD301" s="64" t="e">
        <f t="shared" si="192"/>
        <v>#VALUE!</v>
      </c>
      <c r="BE301" s="64" t="e">
        <f t="shared" si="192"/>
        <v>#VALUE!</v>
      </c>
      <c r="BF301" s="45" t="e">
        <f t="shared" si="183"/>
        <v>#VALUE!</v>
      </c>
    </row>
    <row r="302" spans="15:59" ht="14.4" hidden="1" customHeight="1" x14ac:dyDescent="0.3">
      <c r="O302" s="287"/>
      <c r="P302" s="288"/>
      <c r="Q302" s="289"/>
      <c r="R302" s="279" t="s">
        <v>95</v>
      </c>
      <c r="S302" s="280"/>
      <c r="T302" s="280"/>
      <c r="U302" s="280"/>
      <c r="V302" s="280"/>
      <c r="W302" s="280"/>
      <c r="X302" s="242"/>
      <c r="Y302" s="242"/>
      <c r="Z302" s="242"/>
      <c r="AA302" s="64" t="e">
        <f t="shared" ref="AA302:BE302" si="193">COUNTIFS($F$16:$F$21,$O$287,$L$16:$L$21,"HT",AA$16:AA$40,"OFF")+COUNTIFS($F$16:$F$21,$O$287,$L$16:$L$21,"HT",AA$16:AA$40,"TR-OFF")</f>
        <v>#VALUE!</v>
      </c>
      <c r="AB302" s="64" t="e">
        <f t="shared" si="193"/>
        <v>#VALUE!</v>
      </c>
      <c r="AC302" s="64" t="e">
        <f t="shared" si="193"/>
        <v>#VALUE!</v>
      </c>
      <c r="AD302" s="64" t="e">
        <f t="shared" si="193"/>
        <v>#VALUE!</v>
      </c>
      <c r="AE302" s="64" t="e">
        <f t="shared" si="193"/>
        <v>#VALUE!</v>
      </c>
      <c r="AF302" s="64" t="e">
        <f t="shared" si="193"/>
        <v>#VALUE!</v>
      </c>
      <c r="AG302" s="64" t="e">
        <f t="shared" si="193"/>
        <v>#VALUE!</v>
      </c>
      <c r="AH302" s="64" t="e">
        <f t="shared" si="193"/>
        <v>#VALUE!</v>
      </c>
      <c r="AI302" s="64" t="e">
        <f t="shared" si="193"/>
        <v>#VALUE!</v>
      </c>
      <c r="AJ302" s="64" t="e">
        <f t="shared" si="193"/>
        <v>#VALUE!</v>
      </c>
      <c r="AK302" s="64" t="e">
        <f t="shared" si="193"/>
        <v>#VALUE!</v>
      </c>
      <c r="AL302" s="64" t="e">
        <f t="shared" si="193"/>
        <v>#VALUE!</v>
      </c>
      <c r="AM302" s="64" t="e">
        <f t="shared" si="193"/>
        <v>#VALUE!</v>
      </c>
      <c r="AN302" s="64" t="e">
        <f t="shared" si="193"/>
        <v>#VALUE!</v>
      </c>
      <c r="AO302" s="64" t="e">
        <f t="shared" si="193"/>
        <v>#VALUE!</v>
      </c>
      <c r="AP302" s="64" t="e">
        <f t="shared" si="193"/>
        <v>#VALUE!</v>
      </c>
      <c r="AQ302" s="64" t="e">
        <f t="shared" si="193"/>
        <v>#VALUE!</v>
      </c>
      <c r="AR302" s="64" t="e">
        <f t="shared" si="193"/>
        <v>#VALUE!</v>
      </c>
      <c r="AS302" s="64" t="e">
        <f t="shared" si="193"/>
        <v>#VALUE!</v>
      </c>
      <c r="AT302" s="64" t="e">
        <f t="shared" si="193"/>
        <v>#VALUE!</v>
      </c>
      <c r="AU302" s="64" t="e">
        <f t="shared" si="193"/>
        <v>#VALUE!</v>
      </c>
      <c r="AV302" s="64" t="e">
        <f t="shared" si="193"/>
        <v>#VALUE!</v>
      </c>
      <c r="AW302" s="64" t="e">
        <f t="shared" si="193"/>
        <v>#VALUE!</v>
      </c>
      <c r="AX302" s="64" t="e">
        <f t="shared" si="193"/>
        <v>#VALUE!</v>
      </c>
      <c r="AY302" s="64" t="e">
        <f t="shared" si="193"/>
        <v>#VALUE!</v>
      </c>
      <c r="AZ302" s="64" t="e">
        <f t="shared" si="193"/>
        <v>#VALUE!</v>
      </c>
      <c r="BA302" s="64" t="e">
        <f t="shared" si="193"/>
        <v>#VALUE!</v>
      </c>
      <c r="BB302" s="64" t="e">
        <f t="shared" si="193"/>
        <v>#VALUE!</v>
      </c>
      <c r="BC302" s="64" t="e">
        <f t="shared" si="193"/>
        <v>#VALUE!</v>
      </c>
      <c r="BD302" s="64" t="e">
        <f t="shared" si="193"/>
        <v>#VALUE!</v>
      </c>
      <c r="BE302" s="64" t="e">
        <f t="shared" si="193"/>
        <v>#VALUE!</v>
      </c>
      <c r="BF302" s="45" t="e">
        <f t="shared" si="183"/>
        <v>#VALUE!</v>
      </c>
    </row>
    <row r="303" spans="15:59" ht="14.4" hidden="1" customHeight="1" x14ac:dyDescent="0.3">
      <c r="O303" s="287"/>
      <c r="P303" s="288"/>
      <c r="Q303" s="289"/>
      <c r="R303" s="279" t="s">
        <v>98</v>
      </c>
      <c r="S303" s="280"/>
      <c r="T303" s="280"/>
      <c r="U303" s="280"/>
      <c r="V303" s="280"/>
      <c r="W303" s="280"/>
      <c r="X303" s="242"/>
      <c r="Y303" s="242"/>
      <c r="Z303" s="242"/>
      <c r="AA303" s="64" t="e">
        <f t="shared" ref="AA303:BE303" si="194">COUNTIFS($F$16:$F$21,$O$287,AA$16:AA$40,"TR")+COUNTIFS($F$16:$F$21,$O$287,AA$16:AA$40,"TR-T")+COUNTIFS($F$16:$F$21,$O$287,AA$16:AA$40,"TR-OFF")+COUNTIFS($F$16:$F$21,$O$287,AA$16:AA$40,"TR-AU")+COUNTIFS($F$16:$F$21,$O$287,AA$16:AA$40,"TR-UC")+COUNTIFS($F$16:$F$21,$O$287,AA$16:AA$40,"TR-U")+COUNTIFS($F$16:$F$21,$O$287,AA$16:AA$40,"TR-NCNS")+COUNTIFS($F$16:$F$21,$O$287,AA$16:AA$40,"TR-MU")+COUNTIFS($F$16:$F$21,$O$287,AA$16:AA$40,"TR-EL")</f>
        <v>#VALUE!</v>
      </c>
      <c r="AB303" s="64" t="e">
        <f t="shared" si="194"/>
        <v>#VALUE!</v>
      </c>
      <c r="AC303" s="64" t="e">
        <f t="shared" si="194"/>
        <v>#VALUE!</v>
      </c>
      <c r="AD303" s="64" t="e">
        <f t="shared" si="194"/>
        <v>#VALUE!</v>
      </c>
      <c r="AE303" s="64" t="e">
        <f t="shared" si="194"/>
        <v>#VALUE!</v>
      </c>
      <c r="AF303" s="64" t="e">
        <f t="shared" si="194"/>
        <v>#VALUE!</v>
      </c>
      <c r="AG303" s="64" t="e">
        <f t="shared" si="194"/>
        <v>#VALUE!</v>
      </c>
      <c r="AH303" s="64" t="e">
        <f t="shared" si="194"/>
        <v>#VALUE!</v>
      </c>
      <c r="AI303" s="64" t="e">
        <f t="shared" si="194"/>
        <v>#VALUE!</v>
      </c>
      <c r="AJ303" s="64" t="e">
        <f t="shared" si="194"/>
        <v>#VALUE!</v>
      </c>
      <c r="AK303" s="64" t="e">
        <f t="shared" si="194"/>
        <v>#VALUE!</v>
      </c>
      <c r="AL303" s="64" t="e">
        <f t="shared" si="194"/>
        <v>#VALUE!</v>
      </c>
      <c r="AM303" s="64" t="e">
        <f t="shared" si="194"/>
        <v>#VALUE!</v>
      </c>
      <c r="AN303" s="64" t="e">
        <f t="shared" si="194"/>
        <v>#VALUE!</v>
      </c>
      <c r="AO303" s="64" t="e">
        <f t="shared" si="194"/>
        <v>#VALUE!</v>
      </c>
      <c r="AP303" s="64" t="e">
        <f t="shared" si="194"/>
        <v>#VALUE!</v>
      </c>
      <c r="AQ303" s="64" t="e">
        <f t="shared" si="194"/>
        <v>#VALUE!</v>
      </c>
      <c r="AR303" s="64" t="e">
        <f t="shared" si="194"/>
        <v>#VALUE!</v>
      </c>
      <c r="AS303" s="64" t="e">
        <f t="shared" si="194"/>
        <v>#VALUE!</v>
      </c>
      <c r="AT303" s="64" t="e">
        <f t="shared" si="194"/>
        <v>#VALUE!</v>
      </c>
      <c r="AU303" s="64" t="e">
        <f t="shared" si="194"/>
        <v>#VALUE!</v>
      </c>
      <c r="AV303" s="64" t="e">
        <f t="shared" si="194"/>
        <v>#VALUE!</v>
      </c>
      <c r="AW303" s="64" t="e">
        <f t="shared" si="194"/>
        <v>#VALUE!</v>
      </c>
      <c r="AX303" s="64" t="e">
        <f t="shared" si="194"/>
        <v>#VALUE!</v>
      </c>
      <c r="AY303" s="64" t="e">
        <f t="shared" si="194"/>
        <v>#VALUE!</v>
      </c>
      <c r="AZ303" s="64" t="e">
        <f t="shared" si="194"/>
        <v>#VALUE!</v>
      </c>
      <c r="BA303" s="64" t="e">
        <f t="shared" si="194"/>
        <v>#VALUE!</v>
      </c>
      <c r="BB303" s="64" t="e">
        <f t="shared" si="194"/>
        <v>#VALUE!</v>
      </c>
      <c r="BC303" s="64" t="e">
        <f t="shared" si="194"/>
        <v>#VALUE!</v>
      </c>
      <c r="BD303" s="64" t="e">
        <f t="shared" si="194"/>
        <v>#VALUE!</v>
      </c>
      <c r="BE303" s="64" t="e">
        <f t="shared" si="194"/>
        <v>#VALUE!</v>
      </c>
      <c r="BF303" s="45" t="e">
        <f>MAX(AA303:BE303)</f>
        <v>#VALUE!</v>
      </c>
    </row>
    <row r="304" spans="15:59" ht="14.4" hidden="1" customHeight="1" x14ac:dyDescent="0.3">
      <c r="O304" s="287"/>
      <c r="P304" s="288"/>
      <c r="Q304" s="289"/>
      <c r="R304" s="279" t="s">
        <v>101</v>
      </c>
      <c r="S304" s="280"/>
      <c r="T304" s="280"/>
      <c r="U304" s="280"/>
      <c r="V304" s="280"/>
      <c r="W304" s="280"/>
      <c r="X304" s="242"/>
      <c r="Y304" s="242"/>
      <c r="Z304" s="242"/>
      <c r="AA304" s="64" t="e">
        <f t="shared" ref="AA304:BE304" si="195">COUNTIFS($F$16:$F$21,$O$287,AA16:AA40,"Leave")+COUNTIFS($F$16:$F$21,$O$287,AA16:AA40,"CL")</f>
        <v>#VALUE!</v>
      </c>
      <c r="AB304" s="64" t="e">
        <f t="shared" si="195"/>
        <v>#VALUE!</v>
      </c>
      <c r="AC304" s="64" t="e">
        <f t="shared" si="195"/>
        <v>#VALUE!</v>
      </c>
      <c r="AD304" s="64" t="e">
        <f t="shared" si="195"/>
        <v>#VALUE!</v>
      </c>
      <c r="AE304" s="64" t="e">
        <f t="shared" si="195"/>
        <v>#VALUE!</v>
      </c>
      <c r="AF304" s="64" t="e">
        <f t="shared" si="195"/>
        <v>#VALUE!</v>
      </c>
      <c r="AG304" s="64" t="e">
        <f t="shared" si="195"/>
        <v>#VALUE!</v>
      </c>
      <c r="AH304" s="64" t="e">
        <f t="shared" si="195"/>
        <v>#VALUE!</v>
      </c>
      <c r="AI304" s="64" t="e">
        <f t="shared" si="195"/>
        <v>#VALUE!</v>
      </c>
      <c r="AJ304" s="64" t="e">
        <f t="shared" si="195"/>
        <v>#VALUE!</v>
      </c>
      <c r="AK304" s="64" t="e">
        <f t="shared" si="195"/>
        <v>#VALUE!</v>
      </c>
      <c r="AL304" s="64" t="e">
        <f t="shared" si="195"/>
        <v>#VALUE!</v>
      </c>
      <c r="AM304" s="64" t="e">
        <f t="shared" si="195"/>
        <v>#VALUE!</v>
      </c>
      <c r="AN304" s="64" t="e">
        <f t="shared" si="195"/>
        <v>#VALUE!</v>
      </c>
      <c r="AO304" s="64" t="e">
        <f t="shared" si="195"/>
        <v>#VALUE!</v>
      </c>
      <c r="AP304" s="64" t="e">
        <f t="shared" si="195"/>
        <v>#VALUE!</v>
      </c>
      <c r="AQ304" s="64" t="e">
        <f t="shared" si="195"/>
        <v>#VALUE!</v>
      </c>
      <c r="AR304" s="64" t="e">
        <f t="shared" si="195"/>
        <v>#VALUE!</v>
      </c>
      <c r="AS304" s="64" t="e">
        <f t="shared" si="195"/>
        <v>#VALUE!</v>
      </c>
      <c r="AT304" s="64" t="e">
        <f t="shared" si="195"/>
        <v>#VALUE!</v>
      </c>
      <c r="AU304" s="64" t="e">
        <f t="shared" si="195"/>
        <v>#VALUE!</v>
      </c>
      <c r="AV304" s="64" t="e">
        <f t="shared" si="195"/>
        <v>#VALUE!</v>
      </c>
      <c r="AW304" s="64" t="e">
        <f t="shared" si="195"/>
        <v>#VALUE!</v>
      </c>
      <c r="AX304" s="64" t="e">
        <f t="shared" si="195"/>
        <v>#VALUE!</v>
      </c>
      <c r="AY304" s="64" t="e">
        <f t="shared" si="195"/>
        <v>#VALUE!</v>
      </c>
      <c r="AZ304" s="64" t="e">
        <f t="shared" si="195"/>
        <v>#VALUE!</v>
      </c>
      <c r="BA304" s="64" t="e">
        <f t="shared" si="195"/>
        <v>#VALUE!</v>
      </c>
      <c r="BB304" s="64" t="e">
        <f t="shared" si="195"/>
        <v>#VALUE!</v>
      </c>
      <c r="BC304" s="64" t="e">
        <f t="shared" si="195"/>
        <v>#VALUE!</v>
      </c>
      <c r="BD304" s="64" t="e">
        <f t="shared" si="195"/>
        <v>#VALUE!</v>
      </c>
      <c r="BE304" s="64" t="e">
        <f t="shared" si="195"/>
        <v>#VALUE!</v>
      </c>
      <c r="BF304" s="45" t="e">
        <f t="shared" ref="BF304:BF319" si="196">SUM(AA304:BE304)</f>
        <v>#VALUE!</v>
      </c>
      <c r="BG304" s="78" t="e">
        <f>(BF304+BF308)-SUMIFS($U$16:$U$128,$F$16:$F$128,$O$287)</f>
        <v>#VALUE!</v>
      </c>
    </row>
    <row r="305" spans="15:59" ht="14.4" hidden="1" customHeight="1" x14ac:dyDescent="0.3">
      <c r="O305" s="287"/>
      <c r="P305" s="288"/>
      <c r="Q305" s="289"/>
      <c r="R305" s="279" t="s">
        <v>91</v>
      </c>
      <c r="S305" s="280"/>
      <c r="T305" s="280"/>
      <c r="U305" s="280"/>
      <c r="V305" s="280"/>
      <c r="W305" s="280"/>
      <c r="X305" s="242"/>
      <c r="Y305" s="242"/>
      <c r="Z305" s="242"/>
      <c r="AA305" s="74" t="e">
        <f t="shared" ref="AA305:BE305" si="197">AA306+(AA307/2)</f>
        <v>#VALUE!</v>
      </c>
      <c r="AB305" s="74" t="e">
        <f t="shared" si="197"/>
        <v>#VALUE!</v>
      </c>
      <c r="AC305" s="74" t="e">
        <f t="shared" si="197"/>
        <v>#VALUE!</v>
      </c>
      <c r="AD305" s="74" t="e">
        <f t="shared" si="197"/>
        <v>#VALUE!</v>
      </c>
      <c r="AE305" s="74" t="e">
        <f t="shared" si="197"/>
        <v>#VALUE!</v>
      </c>
      <c r="AF305" s="74" t="e">
        <f t="shared" si="197"/>
        <v>#VALUE!</v>
      </c>
      <c r="AG305" s="74" t="e">
        <f t="shared" si="197"/>
        <v>#VALUE!</v>
      </c>
      <c r="AH305" s="74" t="e">
        <f t="shared" si="197"/>
        <v>#VALUE!</v>
      </c>
      <c r="AI305" s="74" t="e">
        <f t="shared" si="197"/>
        <v>#VALUE!</v>
      </c>
      <c r="AJ305" s="74" t="e">
        <f t="shared" si="197"/>
        <v>#VALUE!</v>
      </c>
      <c r="AK305" s="74" t="e">
        <f t="shared" si="197"/>
        <v>#VALUE!</v>
      </c>
      <c r="AL305" s="74" t="e">
        <f t="shared" si="197"/>
        <v>#VALUE!</v>
      </c>
      <c r="AM305" s="74" t="e">
        <f t="shared" si="197"/>
        <v>#VALUE!</v>
      </c>
      <c r="AN305" s="74" t="e">
        <f t="shared" si="197"/>
        <v>#VALUE!</v>
      </c>
      <c r="AO305" s="74" t="e">
        <f t="shared" si="197"/>
        <v>#VALUE!</v>
      </c>
      <c r="AP305" s="74" t="e">
        <f t="shared" si="197"/>
        <v>#VALUE!</v>
      </c>
      <c r="AQ305" s="74" t="e">
        <f t="shared" si="197"/>
        <v>#VALUE!</v>
      </c>
      <c r="AR305" s="74" t="e">
        <f t="shared" si="197"/>
        <v>#VALUE!</v>
      </c>
      <c r="AS305" s="74" t="e">
        <f t="shared" si="197"/>
        <v>#VALUE!</v>
      </c>
      <c r="AT305" s="74" t="e">
        <f t="shared" si="197"/>
        <v>#VALUE!</v>
      </c>
      <c r="AU305" s="74" t="e">
        <f t="shared" si="197"/>
        <v>#VALUE!</v>
      </c>
      <c r="AV305" s="74" t="e">
        <f t="shared" si="197"/>
        <v>#VALUE!</v>
      </c>
      <c r="AW305" s="74" t="e">
        <f t="shared" si="197"/>
        <v>#VALUE!</v>
      </c>
      <c r="AX305" s="74" t="e">
        <f t="shared" si="197"/>
        <v>#VALUE!</v>
      </c>
      <c r="AY305" s="74" t="e">
        <f t="shared" si="197"/>
        <v>#VALUE!</v>
      </c>
      <c r="AZ305" s="74" t="e">
        <f t="shared" si="197"/>
        <v>#VALUE!</v>
      </c>
      <c r="BA305" s="74" t="e">
        <f t="shared" si="197"/>
        <v>#VALUE!</v>
      </c>
      <c r="BB305" s="74" t="e">
        <f t="shared" si="197"/>
        <v>#VALUE!</v>
      </c>
      <c r="BC305" s="74" t="e">
        <f t="shared" si="197"/>
        <v>#VALUE!</v>
      </c>
      <c r="BD305" s="74" t="e">
        <f t="shared" si="197"/>
        <v>#VALUE!</v>
      </c>
      <c r="BE305" s="74" t="e">
        <f t="shared" si="197"/>
        <v>#VALUE!</v>
      </c>
      <c r="BF305" s="75" t="e">
        <f t="shared" si="196"/>
        <v>#VALUE!</v>
      </c>
    </row>
    <row r="306" spans="15:59" ht="14.4" hidden="1" customHeight="1" x14ac:dyDescent="0.3">
      <c r="O306" s="287"/>
      <c r="P306" s="288"/>
      <c r="Q306" s="289"/>
      <c r="R306" s="279" t="s">
        <v>105</v>
      </c>
      <c r="S306" s="280"/>
      <c r="T306" s="280"/>
      <c r="U306" s="280"/>
      <c r="V306" s="280"/>
      <c r="W306" s="280"/>
      <c r="X306" s="242"/>
      <c r="Y306" s="242"/>
      <c r="Z306" s="242"/>
      <c r="AA306" s="64" t="e">
        <f t="shared" ref="AA306:BE306" si="198">COUNTIFS($F$16:$F$21,$O$287,$L$16:$L$21,"FT",AA$16:AA$40,"Leave")+COUNTIFS($F$16:$F$21,$O$287,$L$16:$L$21,"FT",AA$16:AA$40,"CL")</f>
        <v>#VALUE!</v>
      </c>
      <c r="AB306" s="64" t="e">
        <f t="shared" si="198"/>
        <v>#VALUE!</v>
      </c>
      <c r="AC306" s="64" t="e">
        <f t="shared" si="198"/>
        <v>#VALUE!</v>
      </c>
      <c r="AD306" s="64" t="e">
        <f t="shared" si="198"/>
        <v>#VALUE!</v>
      </c>
      <c r="AE306" s="64" t="e">
        <f t="shared" si="198"/>
        <v>#VALUE!</v>
      </c>
      <c r="AF306" s="64" t="e">
        <f t="shared" si="198"/>
        <v>#VALUE!</v>
      </c>
      <c r="AG306" s="64" t="e">
        <f t="shared" si="198"/>
        <v>#VALUE!</v>
      </c>
      <c r="AH306" s="64" t="e">
        <f t="shared" si="198"/>
        <v>#VALUE!</v>
      </c>
      <c r="AI306" s="64" t="e">
        <f t="shared" si="198"/>
        <v>#VALUE!</v>
      </c>
      <c r="AJ306" s="64" t="e">
        <f t="shared" si="198"/>
        <v>#VALUE!</v>
      </c>
      <c r="AK306" s="64" t="e">
        <f t="shared" si="198"/>
        <v>#VALUE!</v>
      </c>
      <c r="AL306" s="64" t="e">
        <f t="shared" si="198"/>
        <v>#VALUE!</v>
      </c>
      <c r="AM306" s="64" t="e">
        <f t="shared" si="198"/>
        <v>#VALUE!</v>
      </c>
      <c r="AN306" s="64" t="e">
        <f t="shared" si="198"/>
        <v>#VALUE!</v>
      </c>
      <c r="AO306" s="64" t="e">
        <f t="shared" si="198"/>
        <v>#VALUE!</v>
      </c>
      <c r="AP306" s="64" t="e">
        <f t="shared" si="198"/>
        <v>#VALUE!</v>
      </c>
      <c r="AQ306" s="64" t="e">
        <f t="shared" si="198"/>
        <v>#VALUE!</v>
      </c>
      <c r="AR306" s="64" t="e">
        <f t="shared" si="198"/>
        <v>#VALUE!</v>
      </c>
      <c r="AS306" s="64" t="e">
        <f t="shared" si="198"/>
        <v>#VALUE!</v>
      </c>
      <c r="AT306" s="64" t="e">
        <f t="shared" si="198"/>
        <v>#VALUE!</v>
      </c>
      <c r="AU306" s="64" t="e">
        <f t="shared" si="198"/>
        <v>#VALUE!</v>
      </c>
      <c r="AV306" s="64" t="e">
        <f t="shared" si="198"/>
        <v>#VALUE!</v>
      </c>
      <c r="AW306" s="64" t="e">
        <f t="shared" si="198"/>
        <v>#VALUE!</v>
      </c>
      <c r="AX306" s="64" t="e">
        <f t="shared" si="198"/>
        <v>#VALUE!</v>
      </c>
      <c r="AY306" s="64" t="e">
        <f t="shared" si="198"/>
        <v>#VALUE!</v>
      </c>
      <c r="AZ306" s="64" t="e">
        <f t="shared" si="198"/>
        <v>#VALUE!</v>
      </c>
      <c r="BA306" s="64" t="e">
        <f t="shared" si="198"/>
        <v>#VALUE!</v>
      </c>
      <c r="BB306" s="64" t="e">
        <f t="shared" si="198"/>
        <v>#VALUE!</v>
      </c>
      <c r="BC306" s="64" t="e">
        <f t="shared" si="198"/>
        <v>#VALUE!</v>
      </c>
      <c r="BD306" s="64" t="e">
        <f t="shared" si="198"/>
        <v>#VALUE!</v>
      </c>
      <c r="BE306" s="64" t="e">
        <f t="shared" si="198"/>
        <v>#VALUE!</v>
      </c>
      <c r="BF306" s="45" t="e">
        <f t="shared" si="196"/>
        <v>#VALUE!</v>
      </c>
    </row>
    <row r="307" spans="15:59" ht="14.4" hidden="1" customHeight="1" x14ac:dyDescent="0.3">
      <c r="O307" s="287"/>
      <c r="P307" s="288"/>
      <c r="Q307" s="289"/>
      <c r="R307" s="279" t="s">
        <v>111</v>
      </c>
      <c r="S307" s="280"/>
      <c r="T307" s="280"/>
      <c r="U307" s="280"/>
      <c r="V307" s="280"/>
      <c r="W307" s="280"/>
      <c r="X307" s="242"/>
      <c r="Y307" s="242"/>
      <c r="Z307" s="242"/>
      <c r="AA307" s="64" t="e">
        <f t="shared" ref="AA307:BE307" si="199">COUNTIFS($F$16:$F$21,$O$287,$L$16:$L$21,"HT",AA$16:AA$40,"Leave")+COUNTIFS($F$16:$F$21,$O$287,$L$16:$L$21,"HT",AA$16:AA$40,"CL")</f>
        <v>#VALUE!</v>
      </c>
      <c r="AB307" s="64" t="e">
        <f t="shared" si="199"/>
        <v>#VALUE!</v>
      </c>
      <c r="AC307" s="64" t="e">
        <f t="shared" si="199"/>
        <v>#VALUE!</v>
      </c>
      <c r="AD307" s="64" t="e">
        <f t="shared" si="199"/>
        <v>#VALUE!</v>
      </c>
      <c r="AE307" s="64" t="e">
        <f t="shared" si="199"/>
        <v>#VALUE!</v>
      </c>
      <c r="AF307" s="64" t="e">
        <f t="shared" si="199"/>
        <v>#VALUE!</v>
      </c>
      <c r="AG307" s="64" t="e">
        <f t="shared" si="199"/>
        <v>#VALUE!</v>
      </c>
      <c r="AH307" s="64" t="e">
        <f t="shared" si="199"/>
        <v>#VALUE!</v>
      </c>
      <c r="AI307" s="64" t="e">
        <f t="shared" si="199"/>
        <v>#VALUE!</v>
      </c>
      <c r="AJ307" s="64" t="e">
        <f t="shared" si="199"/>
        <v>#VALUE!</v>
      </c>
      <c r="AK307" s="64" t="e">
        <f t="shared" si="199"/>
        <v>#VALUE!</v>
      </c>
      <c r="AL307" s="64" t="e">
        <f t="shared" si="199"/>
        <v>#VALUE!</v>
      </c>
      <c r="AM307" s="64" t="e">
        <f t="shared" si="199"/>
        <v>#VALUE!</v>
      </c>
      <c r="AN307" s="64" t="e">
        <f t="shared" si="199"/>
        <v>#VALUE!</v>
      </c>
      <c r="AO307" s="64" t="e">
        <f t="shared" si="199"/>
        <v>#VALUE!</v>
      </c>
      <c r="AP307" s="64" t="e">
        <f t="shared" si="199"/>
        <v>#VALUE!</v>
      </c>
      <c r="AQ307" s="64" t="e">
        <f t="shared" si="199"/>
        <v>#VALUE!</v>
      </c>
      <c r="AR307" s="64" t="e">
        <f t="shared" si="199"/>
        <v>#VALUE!</v>
      </c>
      <c r="AS307" s="64" t="e">
        <f t="shared" si="199"/>
        <v>#VALUE!</v>
      </c>
      <c r="AT307" s="64" t="e">
        <f t="shared" si="199"/>
        <v>#VALUE!</v>
      </c>
      <c r="AU307" s="64" t="e">
        <f t="shared" si="199"/>
        <v>#VALUE!</v>
      </c>
      <c r="AV307" s="64" t="e">
        <f t="shared" si="199"/>
        <v>#VALUE!</v>
      </c>
      <c r="AW307" s="64" t="e">
        <f t="shared" si="199"/>
        <v>#VALUE!</v>
      </c>
      <c r="AX307" s="64" t="e">
        <f t="shared" si="199"/>
        <v>#VALUE!</v>
      </c>
      <c r="AY307" s="64" t="e">
        <f t="shared" si="199"/>
        <v>#VALUE!</v>
      </c>
      <c r="AZ307" s="64" t="e">
        <f t="shared" si="199"/>
        <v>#VALUE!</v>
      </c>
      <c r="BA307" s="64" t="e">
        <f t="shared" si="199"/>
        <v>#VALUE!</v>
      </c>
      <c r="BB307" s="64" t="e">
        <f t="shared" si="199"/>
        <v>#VALUE!</v>
      </c>
      <c r="BC307" s="64" t="e">
        <f t="shared" si="199"/>
        <v>#VALUE!</v>
      </c>
      <c r="BD307" s="64" t="e">
        <f t="shared" si="199"/>
        <v>#VALUE!</v>
      </c>
      <c r="BE307" s="64" t="e">
        <f t="shared" si="199"/>
        <v>#VALUE!</v>
      </c>
      <c r="BF307" s="45" t="e">
        <f t="shared" si="196"/>
        <v>#VALUE!</v>
      </c>
    </row>
    <row r="308" spans="15:59" ht="14.4" hidden="1" customHeight="1" x14ac:dyDescent="0.3">
      <c r="O308" s="287"/>
      <c r="P308" s="288"/>
      <c r="Q308" s="289"/>
      <c r="R308" s="279" t="s">
        <v>114</v>
      </c>
      <c r="S308" s="280"/>
      <c r="T308" s="280"/>
      <c r="U308" s="280"/>
      <c r="V308" s="280"/>
      <c r="W308" s="280"/>
      <c r="X308" s="242"/>
      <c r="Y308" s="242"/>
      <c r="Z308" s="242"/>
      <c r="AA308" s="64" t="e">
        <f t="shared" ref="AA308:BE308" si="200">COUNTIFS($F$16:$F$21,$O$287,AA16:AA40,"AU")+COUNTIFS($F$16:$F$21,$O$287,AA16:AA40,"TR-AU")</f>
        <v>#VALUE!</v>
      </c>
      <c r="AB308" s="64" t="e">
        <f t="shared" si="200"/>
        <v>#VALUE!</v>
      </c>
      <c r="AC308" s="64" t="e">
        <f t="shared" si="200"/>
        <v>#VALUE!</v>
      </c>
      <c r="AD308" s="64" t="e">
        <f t="shared" si="200"/>
        <v>#VALUE!</v>
      </c>
      <c r="AE308" s="64" t="e">
        <f t="shared" si="200"/>
        <v>#VALUE!</v>
      </c>
      <c r="AF308" s="64" t="e">
        <f t="shared" si="200"/>
        <v>#VALUE!</v>
      </c>
      <c r="AG308" s="64" t="e">
        <f t="shared" si="200"/>
        <v>#VALUE!</v>
      </c>
      <c r="AH308" s="64" t="e">
        <f t="shared" si="200"/>
        <v>#VALUE!</v>
      </c>
      <c r="AI308" s="64" t="e">
        <f t="shared" si="200"/>
        <v>#VALUE!</v>
      </c>
      <c r="AJ308" s="64" t="e">
        <f t="shared" si="200"/>
        <v>#VALUE!</v>
      </c>
      <c r="AK308" s="64" t="e">
        <f t="shared" si="200"/>
        <v>#VALUE!</v>
      </c>
      <c r="AL308" s="64" t="e">
        <f t="shared" si="200"/>
        <v>#VALUE!</v>
      </c>
      <c r="AM308" s="64" t="e">
        <f t="shared" si="200"/>
        <v>#VALUE!</v>
      </c>
      <c r="AN308" s="64" t="e">
        <f t="shared" si="200"/>
        <v>#VALUE!</v>
      </c>
      <c r="AO308" s="64" t="e">
        <f t="shared" si="200"/>
        <v>#VALUE!</v>
      </c>
      <c r="AP308" s="64" t="e">
        <f t="shared" si="200"/>
        <v>#VALUE!</v>
      </c>
      <c r="AQ308" s="64" t="e">
        <f t="shared" si="200"/>
        <v>#VALUE!</v>
      </c>
      <c r="AR308" s="64" t="e">
        <f t="shared" si="200"/>
        <v>#VALUE!</v>
      </c>
      <c r="AS308" s="64" t="e">
        <f t="shared" si="200"/>
        <v>#VALUE!</v>
      </c>
      <c r="AT308" s="64" t="e">
        <f t="shared" si="200"/>
        <v>#VALUE!</v>
      </c>
      <c r="AU308" s="64" t="e">
        <f t="shared" si="200"/>
        <v>#VALUE!</v>
      </c>
      <c r="AV308" s="64" t="e">
        <f t="shared" si="200"/>
        <v>#VALUE!</v>
      </c>
      <c r="AW308" s="64" t="e">
        <f t="shared" si="200"/>
        <v>#VALUE!</v>
      </c>
      <c r="AX308" s="64" t="e">
        <f t="shared" si="200"/>
        <v>#VALUE!</v>
      </c>
      <c r="AY308" s="64" t="e">
        <f t="shared" si="200"/>
        <v>#VALUE!</v>
      </c>
      <c r="AZ308" s="64" t="e">
        <f t="shared" si="200"/>
        <v>#VALUE!</v>
      </c>
      <c r="BA308" s="64" t="e">
        <f t="shared" si="200"/>
        <v>#VALUE!</v>
      </c>
      <c r="BB308" s="64" t="e">
        <f t="shared" si="200"/>
        <v>#VALUE!</v>
      </c>
      <c r="BC308" s="64" t="e">
        <f t="shared" si="200"/>
        <v>#VALUE!</v>
      </c>
      <c r="BD308" s="64" t="e">
        <f t="shared" si="200"/>
        <v>#VALUE!</v>
      </c>
      <c r="BE308" s="64" t="e">
        <f t="shared" si="200"/>
        <v>#VALUE!</v>
      </c>
      <c r="BF308" s="45" t="e">
        <f t="shared" si="196"/>
        <v>#VALUE!</v>
      </c>
    </row>
    <row r="309" spans="15:59" ht="14.4" hidden="1" customHeight="1" x14ac:dyDescent="0.3">
      <c r="O309" s="287"/>
      <c r="P309" s="288"/>
      <c r="Q309" s="289"/>
      <c r="R309" s="279" t="s">
        <v>118</v>
      </c>
      <c r="S309" s="280"/>
      <c r="T309" s="280"/>
      <c r="U309" s="280"/>
      <c r="V309" s="280"/>
      <c r="W309" s="280"/>
      <c r="X309" s="242"/>
      <c r="Y309" s="242"/>
      <c r="Z309" s="242"/>
      <c r="AA309" s="74" t="e">
        <f t="shared" ref="AA309:BE309" si="201">AA310+(AA311/2)</f>
        <v>#VALUE!</v>
      </c>
      <c r="AB309" s="74" t="e">
        <f t="shared" si="201"/>
        <v>#VALUE!</v>
      </c>
      <c r="AC309" s="74" t="e">
        <f t="shared" si="201"/>
        <v>#VALUE!</v>
      </c>
      <c r="AD309" s="74" t="e">
        <f t="shared" si="201"/>
        <v>#VALUE!</v>
      </c>
      <c r="AE309" s="74" t="e">
        <f t="shared" si="201"/>
        <v>#VALUE!</v>
      </c>
      <c r="AF309" s="74" t="e">
        <f t="shared" si="201"/>
        <v>#VALUE!</v>
      </c>
      <c r="AG309" s="74" t="e">
        <f t="shared" si="201"/>
        <v>#VALUE!</v>
      </c>
      <c r="AH309" s="74" t="e">
        <f t="shared" si="201"/>
        <v>#VALUE!</v>
      </c>
      <c r="AI309" s="74" t="e">
        <f t="shared" si="201"/>
        <v>#VALUE!</v>
      </c>
      <c r="AJ309" s="74" t="e">
        <f t="shared" si="201"/>
        <v>#VALUE!</v>
      </c>
      <c r="AK309" s="74" t="e">
        <f t="shared" si="201"/>
        <v>#VALUE!</v>
      </c>
      <c r="AL309" s="74" t="e">
        <f t="shared" si="201"/>
        <v>#VALUE!</v>
      </c>
      <c r="AM309" s="74" t="e">
        <f t="shared" si="201"/>
        <v>#VALUE!</v>
      </c>
      <c r="AN309" s="74" t="e">
        <f t="shared" si="201"/>
        <v>#VALUE!</v>
      </c>
      <c r="AO309" s="74" t="e">
        <f t="shared" si="201"/>
        <v>#VALUE!</v>
      </c>
      <c r="AP309" s="74" t="e">
        <f t="shared" si="201"/>
        <v>#VALUE!</v>
      </c>
      <c r="AQ309" s="74" t="e">
        <f t="shared" si="201"/>
        <v>#VALUE!</v>
      </c>
      <c r="AR309" s="74" t="e">
        <f t="shared" si="201"/>
        <v>#VALUE!</v>
      </c>
      <c r="AS309" s="74" t="e">
        <f t="shared" si="201"/>
        <v>#VALUE!</v>
      </c>
      <c r="AT309" s="74" t="e">
        <f t="shared" si="201"/>
        <v>#VALUE!</v>
      </c>
      <c r="AU309" s="74" t="e">
        <f t="shared" si="201"/>
        <v>#VALUE!</v>
      </c>
      <c r="AV309" s="74" t="e">
        <f t="shared" si="201"/>
        <v>#VALUE!</v>
      </c>
      <c r="AW309" s="74" t="e">
        <f t="shared" si="201"/>
        <v>#VALUE!</v>
      </c>
      <c r="AX309" s="74" t="e">
        <f t="shared" si="201"/>
        <v>#VALUE!</v>
      </c>
      <c r="AY309" s="74" t="e">
        <f t="shared" si="201"/>
        <v>#VALUE!</v>
      </c>
      <c r="AZ309" s="74" t="e">
        <f t="shared" si="201"/>
        <v>#VALUE!</v>
      </c>
      <c r="BA309" s="74" t="e">
        <f t="shared" si="201"/>
        <v>#VALUE!</v>
      </c>
      <c r="BB309" s="74" t="e">
        <f t="shared" si="201"/>
        <v>#VALUE!</v>
      </c>
      <c r="BC309" s="74" t="e">
        <f t="shared" si="201"/>
        <v>#VALUE!</v>
      </c>
      <c r="BD309" s="74" t="e">
        <f t="shared" si="201"/>
        <v>#VALUE!</v>
      </c>
      <c r="BE309" s="74" t="e">
        <f t="shared" si="201"/>
        <v>#VALUE!</v>
      </c>
      <c r="BF309" s="75" t="e">
        <f t="shared" si="196"/>
        <v>#VALUE!</v>
      </c>
    </row>
    <row r="310" spans="15:59" ht="14.4" hidden="1" customHeight="1" x14ac:dyDescent="0.3">
      <c r="O310" s="287"/>
      <c r="P310" s="288"/>
      <c r="Q310" s="289"/>
      <c r="R310" s="279" t="s">
        <v>121</v>
      </c>
      <c r="S310" s="280"/>
      <c r="T310" s="280"/>
      <c r="U310" s="280"/>
      <c r="V310" s="280"/>
      <c r="W310" s="280"/>
      <c r="X310" s="242"/>
      <c r="Y310" s="242"/>
      <c r="Z310" s="242"/>
      <c r="AA310" s="64" t="e">
        <f t="shared" ref="AA310:BE310" si="202">COUNTIFS($F$16:$F$21,$O$287,$L$16:$L$21,"FT",AA$16:AA$40,"AU")+COUNTIFS($F$16:$F$21,$O$287,$L$16:$L$21,"FT",AA$16:AA$40,"TR-AU")</f>
        <v>#VALUE!</v>
      </c>
      <c r="AB310" s="64" t="e">
        <f t="shared" si="202"/>
        <v>#VALUE!</v>
      </c>
      <c r="AC310" s="64" t="e">
        <f t="shared" si="202"/>
        <v>#VALUE!</v>
      </c>
      <c r="AD310" s="64" t="e">
        <f t="shared" si="202"/>
        <v>#VALUE!</v>
      </c>
      <c r="AE310" s="64" t="e">
        <f t="shared" si="202"/>
        <v>#VALUE!</v>
      </c>
      <c r="AF310" s="64" t="e">
        <f t="shared" si="202"/>
        <v>#VALUE!</v>
      </c>
      <c r="AG310" s="64" t="e">
        <f t="shared" si="202"/>
        <v>#VALUE!</v>
      </c>
      <c r="AH310" s="64" t="e">
        <f t="shared" si="202"/>
        <v>#VALUE!</v>
      </c>
      <c r="AI310" s="64" t="e">
        <f t="shared" si="202"/>
        <v>#VALUE!</v>
      </c>
      <c r="AJ310" s="64" t="e">
        <f t="shared" si="202"/>
        <v>#VALUE!</v>
      </c>
      <c r="AK310" s="64" t="e">
        <f t="shared" si="202"/>
        <v>#VALUE!</v>
      </c>
      <c r="AL310" s="64" t="e">
        <f t="shared" si="202"/>
        <v>#VALUE!</v>
      </c>
      <c r="AM310" s="64" t="e">
        <f t="shared" si="202"/>
        <v>#VALUE!</v>
      </c>
      <c r="AN310" s="64" t="e">
        <f t="shared" si="202"/>
        <v>#VALUE!</v>
      </c>
      <c r="AO310" s="64" t="e">
        <f t="shared" si="202"/>
        <v>#VALUE!</v>
      </c>
      <c r="AP310" s="64" t="e">
        <f t="shared" si="202"/>
        <v>#VALUE!</v>
      </c>
      <c r="AQ310" s="64" t="e">
        <f t="shared" si="202"/>
        <v>#VALUE!</v>
      </c>
      <c r="AR310" s="64" t="e">
        <f t="shared" si="202"/>
        <v>#VALUE!</v>
      </c>
      <c r="AS310" s="64" t="e">
        <f t="shared" si="202"/>
        <v>#VALUE!</v>
      </c>
      <c r="AT310" s="64" t="e">
        <f t="shared" si="202"/>
        <v>#VALUE!</v>
      </c>
      <c r="AU310" s="64" t="e">
        <f t="shared" si="202"/>
        <v>#VALUE!</v>
      </c>
      <c r="AV310" s="64" t="e">
        <f t="shared" si="202"/>
        <v>#VALUE!</v>
      </c>
      <c r="AW310" s="64" t="e">
        <f t="shared" si="202"/>
        <v>#VALUE!</v>
      </c>
      <c r="AX310" s="64" t="e">
        <f t="shared" si="202"/>
        <v>#VALUE!</v>
      </c>
      <c r="AY310" s="64" t="e">
        <f t="shared" si="202"/>
        <v>#VALUE!</v>
      </c>
      <c r="AZ310" s="64" t="e">
        <f t="shared" si="202"/>
        <v>#VALUE!</v>
      </c>
      <c r="BA310" s="64" t="e">
        <f t="shared" si="202"/>
        <v>#VALUE!</v>
      </c>
      <c r="BB310" s="64" t="e">
        <f t="shared" si="202"/>
        <v>#VALUE!</v>
      </c>
      <c r="BC310" s="64" t="e">
        <f t="shared" si="202"/>
        <v>#VALUE!</v>
      </c>
      <c r="BD310" s="64" t="e">
        <f t="shared" si="202"/>
        <v>#VALUE!</v>
      </c>
      <c r="BE310" s="64" t="e">
        <f t="shared" si="202"/>
        <v>#VALUE!</v>
      </c>
      <c r="BF310" s="45" t="e">
        <f t="shared" si="196"/>
        <v>#VALUE!</v>
      </c>
    </row>
    <row r="311" spans="15:59" ht="14.4" hidden="1" customHeight="1" x14ac:dyDescent="0.3">
      <c r="O311" s="287"/>
      <c r="P311" s="288"/>
      <c r="Q311" s="289"/>
      <c r="R311" s="279" t="s">
        <v>125</v>
      </c>
      <c r="S311" s="280"/>
      <c r="T311" s="280"/>
      <c r="U311" s="280"/>
      <c r="V311" s="280"/>
      <c r="W311" s="280"/>
      <c r="X311" s="242"/>
      <c r="Y311" s="242"/>
      <c r="Z311" s="242"/>
      <c r="AA311" s="64" t="e">
        <f t="shared" ref="AA311:BE311" si="203">COUNTIFS($F$16:$F$21,$O$287,$L$16:$L$21,"HT",AA$16:AA$40,"AU")+COUNTIFS($F$16:$F$21,$O$287,$L$16:$L$21,"HT",AA$16:AA$40,"TR-AU")</f>
        <v>#VALUE!</v>
      </c>
      <c r="AB311" s="64" t="e">
        <f t="shared" si="203"/>
        <v>#VALUE!</v>
      </c>
      <c r="AC311" s="64" t="e">
        <f t="shared" si="203"/>
        <v>#VALUE!</v>
      </c>
      <c r="AD311" s="64" t="e">
        <f t="shared" si="203"/>
        <v>#VALUE!</v>
      </c>
      <c r="AE311" s="64" t="e">
        <f t="shared" si="203"/>
        <v>#VALUE!</v>
      </c>
      <c r="AF311" s="64" t="e">
        <f t="shared" si="203"/>
        <v>#VALUE!</v>
      </c>
      <c r="AG311" s="64" t="e">
        <f t="shared" si="203"/>
        <v>#VALUE!</v>
      </c>
      <c r="AH311" s="64" t="e">
        <f t="shared" si="203"/>
        <v>#VALUE!</v>
      </c>
      <c r="AI311" s="64" t="e">
        <f t="shared" si="203"/>
        <v>#VALUE!</v>
      </c>
      <c r="AJ311" s="64" t="e">
        <f t="shared" si="203"/>
        <v>#VALUE!</v>
      </c>
      <c r="AK311" s="64" t="e">
        <f t="shared" si="203"/>
        <v>#VALUE!</v>
      </c>
      <c r="AL311" s="64" t="e">
        <f t="shared" si="203"/>
        <v>#VALUE!</v>
      </c>
      <c r="AM311" s="64" t="e">
        <f t="shared" si="203"/>
        <v>#VALUE!</v>
      </c>
      <c r="AN311" s="64" t="e">
        <f t="shared" si="203"/>
        <v>#VALUE!</v>
      </c>
      <c r="AO311" s="64" t="e">
        <f t="shared" si="203"/>
        <v>#VALUE!</v>
      </c>
      <c r="AP311" s="64" t="e">
        <f t="shared" si="203"/>
        <v>#VALUE!</v>
      </c>
      <c r="AQ311" s="64" t="e">
        <f t="shared" si="203"/>
        <v>#VALUE!</v>
      </c>
      <c r="AR311" s="64" t="e">
        <f t="shared" si="203"/>
        <v>#VALUE!</v>
      </c>
      <c r="AS311" s="64" t="e">
        <f t="shared" si="203"/>
        <v>#VALUE!</v>
      </c>
      <c r="AT311" s="64" t="e">
        <f t="shared" si="203"/>
        <v>#VALUE!</v>
      </c>
      <c r="AU311" s="64" t="e">
        <f t="shared" si="203"/>
        <v>#VALUE!</v>
      </c>
      <c r="AV311" s="64" t="e">
        <f t="shared" si="203"/>
        <v>#VALUE!</v>
      </c>
      <c r="AW311" s="64" t="e">
        <f t="shared" si="203"/>
        <v>#VALUE!</v>
      </c>
      <c r="AX311" s="64" t="e">
        <f t="shared" si="203"/>
        <v>#VALUE!</v>
      </c>
      <c r="AY311" s="64" t="e">
        <f t="shared" si="203"/>
        <v>#VALUE!</v>
      </c>
      <c r="AZ311" s="64" t="e">
        <f t="shared" si="203"/>
        <v>#VALUE!</v>
      </c>
      <c r="BA311" s="64" t="e">
        <f t="shared" si="203"/>
        <v>#VALUE!</v>
      </c>
      <c r="BB311" s="64" t="e">
        <f t="shared" si="203"/>
        <v>#VALUE!</v>
      </c>
      <c r="BC311" s="64" t="e">
        <f t="shared" si="203"/>
        <v>#VALUE!</v>
      </c>
      <c r="BD311" s="64" t="e">
        <f t="shared" si="203"/>
        <v>#VALUE!</v>
      </c>
      <c r="BE311" s="64" t="e">
        <f t="shared" si="203"/>
        <v>#VALUE!</v>
      </c>
      <c r="BF311" s="45" t="e">
        <f t="shared" si="196"/>
        <v>#VALUE!</v>
      </c>
    </row>
    <row r="312" spans="15:59" ht="14.4" hidden="1" customHeight="1" x14ac:dyDescent="0.3">
      <c r="O312" s="287"/>
      <c r="P312" s="288"/>
      <c r="Q312" s="289"/>
      <c r="R312" s="279" t="s">
        <v>128</v>
      </c>
      <c r="S312" s="280"/>
      <c r="T312" s="280"/>
      <c r="U312" s="280"/>
      <c r="V312" s="280"/>
      <c r="W312" s="280"/>
      <c r="X312" s="242"/>
      <c r="Y312" s="242"/>
      <c r="Z312" s="242"/>
      <c r="AA312" s="64" t="e">
        <f t="shared" ref="AA312:BE312" si="204">COUNTIFS($F$16:$F$21,$O$287,AA16:AA40,"A")+COUNTIFS($F$16:$F$21,$O$287,AA16:AA40,"SL")</f>
        <v>#VALUE!</v>
      </c>
      <c r="AB312" s="64" t="e">
        <f t="shared" si="204"/>
        <v>#VALUE!</v>
      </c>
      <c r="AC312" s="64" t="e">
        <f t="shared" si="204"/>
        <v>#VALUE!</v>
      </c>
      <c r="AD312" s="64" t="e">
        <f t="shared" si="204"/>
        <v>#VALUE!</v>
      </c>
      <c r="AE312" s="64" t="e">
        <f t="shared" si="204"/>
        <v>#VALUE!</v>
      </c>
      <c r="AF312" s="64" t="e">
        <f t="shared" si="204"/>
        <v>#VALUE!</v>
      </c>
      <c r="AG312" s="64" t="e">
        <f t="shared" si="204"/>
        <v>#VALUE!</v>
      </c>
      <c r="AH312" s="64" t="e">
        <f t="shared" si="204"/>
        <v>#VALUE!</v>
      </c>
      <c r="AI312" s="64" t="e">
        <f t="shared" si="204"/>
        <v>#VALUE!</v>
      </c>
      <c r="AJ312" s="64" t="e">
        <f t="shared" si="204"/>
        <v>#VALUE!</v>
      </c>
      <c r="AK312" s="64" t="e">
        <f t="shared" si="204"/>
        <v>#VALUE!</v>
      </c>
      <c r="AL312" s="64" t="e">
        <f t="shared" si="204"/>
        <v>#VALUE!</v>
      </c>
      <c r="AM312" s="64" t="e">
        <f t="shared" si="204"/>
        <v>#VALUE!</v>
      </c>
      <c r="AN312" s="64" t="e">
        <f t="shared" si="204"/>
        <v>#VALUE!</v>
      </c>
      <c r="AO312" s="64" t="e">
        <f t="shared" si="204"/>
        <v>#VALUE!</v>
      </c>
      <c r="AP312" s="64" t="e">
        <f t="shared" si="204"/>
        <v>#VALUE!</v>
      </c>
      <c r="AQ312" s="64" t="e">
        <f t="shared" si="204"/>
        <v>#VALUE!</v>
      </c>
      <c r="AR312" s="64" t="e">
        <f t="shared" si="204"/>
        <v>#VALUE!</v>
      </c>
      <c r="AS312" s="64" t="e">
        <f t="shared" si="204"/>
        <v>#VALUE!</v>
      </c>
      <c r="AT312" s="64" t="e">
        <f t="shared" si="204"/>
        <v>#VALUE!</v>
      </c>
      <c r="AU312" s="64" t="e">
        <f t="shared" si="204"/>
        <v>#VALUE!</v>
      </c>
      <c r="AV312" s="64" t="e">
        <f t="shared" si="204"/>
        <v>#VALUE!</v>
      </c>
      <c r="AW312" s="64" t="e">
        <f t="shared" si="204"/>
        <v>#VALUE!</v>
      </c>
      <c r="AX312" s="64" t="e">
        <f t="shared" si="204"/>
        <v>#VALUE!</v>
      </c>
      <c r="AY312" s="64" t="e">
        <f t="shared" si="204"/>
        <v>#VALUE!</v>
      </c>
      <c r="AZ312" s="64" t="e">
        <f t="shared" si="204"/>
        <v>#VALUE!</v>
      </c>
      <c r="BA312" s="64" t="e">
        <f t="shared" si="204"/>
        <v>#VALUE!</v>
      </c>
      <c r="BB312" s="64" t="e">
        <f t="shared" si="204"/>
        <v>#VALUE!</v>
      </c>
      <c r="BC312" s="64" t="e">
        <f t="shared" si="204"/>
        <v>#VALUE!</v>
      </c>
      <c r="BD312" s="64" t="e">
        <f t="shared" si="204"/>
        <v>#VALUE!</v>
      </c>
      <c r="BE312" s="64" t="e">
        <f t="shared" si="204"/>
        <v>#VALUE!</v>
      </c>
      <c r="BF312" s="45" t="e">
        <f t="shared" si="196"/>
        <v>#VALUE!</v>
      </c>
      <c r="BG312" s="78" t="e">
        <f>(BF312+BF316)-SUMIFS($R$16:$R$128,$F$16:$F$128,$O$287)</f>
        <v>#VALUE!</v>
      </c>
    </row>
    <row r="313" spans="15:59" ht="14.4" hidden="1" customHeight="1" x14ac:dyDescent="0.3">
      <c r="O313" s="287"/>
      <c r="P313" s="288"/>
      <c r="Q313" s="289"/>
      <c r="R313" s="279" t="s">
        <v>131</v>
      </c>
      <c r="S313" s="280"/>
      <c r="T313" s="280"/>
      <c r="U313" s="280"/>
      <c r="V313" s="280"/>
      <c r="W313" s="280"/>
      <c r="X313" s="242"/>
      <c r="Y313" s="242"/>
      <c r="Z313" s="242"/>
      <c r="AA313" s="74" t="e">
        <f t="shared" ref="AA313:BE313" si="205">AA314+(AA315/2)</f>
        <v>#VALUE!</v>
      </c>
      <c r="AB313" s="74" t="e">
        <f t="shared" si="205"/>
        <v>#VALUE!</v>
      </c>
      <c r="AC313" s="74" t="e">
        <f t="shared" si="205"/>
        <v>#VALUE!</v>
      </c>
      <c r="AD313" s="74" t="e">
        <f t="shared" si="205"/>
        <v>#VALUE!</v>
      </c>
      <c r="AE313" s="74" t="e">
        <f t="shared" si="205"/>
        <v>#VALUE!</v>
      </c>
      <c r="AF313" s="74" t="e">
        <f t="shared" si="205"/>
        <v>#VALUE!</v>
      </c>
      <c r="AG313" s="74" t="e">
        <f t="shared" si="205"/>
        <v>#VALUE!</v>
      </c>
      <c r="AH313" s="74" t="e">
        <f t="shared" si="205"/>
        <v>#VALUE!</v>
      </c>
      <c r="AI313" s="74" t="e">
        <f t="shared" si="205"/>
        <v>#VALUE!</v>
      </c>
      <c r="AJ313" s="74" t="e">
        <f t="shared" si="205"/>
        <v>#VALUE!</v>
      </c>
      <c r="AK313" s="74" t="e">
        <f t="shared" si="205"/>
        <v>#VALUE!</v>
      </c>
      <c r="AL313" s="74" t="e">
        <f t="shared" si="205"/>
        <v>#VALUE!</v>
      </c>
      <c r="AM313" s="74" t="e">
        <f t="shared" si="205"/>
        <v>#VALUE!</v>
      </c>
      <c r="AN313" s="74" t="e">
        <f t="shared" si="205"/>
        <v>#VALUE!</v>
      </c>
      <c r="AO313" s="74" t="e">
        <f t="shared" si="205"/>
        <v>#VALUE!</v>
      </c>
      <c r="AP313" s="74" t="e">
        <f t="shared" si="205"/>
        <v>#VALUE!</v>
      </c>
      <c r="AQ313" s="74" t="e">
        <f t="shared" si="205"/>
        <v>#VALUE!</v>
      </c>
      <c r="AR313" s="74" t="e">
        <f t="shared" si="205"/>
        <v>#VALUE!</v>
      </c>
      <c r="AS313" s="74" t="e">
        <f t="shared" si="205"/>
        <v>#VALUE!</v>
      </c>
      <c r="AT313" s="74" t="e">
        <f t="shared" si="205"/>
        <v>#VALUE!</v>
      </c>
      <c r="AU313" s="74" t="e">
        <f t="shared" si="205"/>
        <v>#VALUE!</v>
      </c>
      <c r="AV313" s="74" t="e">
        <f t="shared" si="205"/>
        <v>#VALUE!</v>
      </c>
      <c r="AW313" s="74" t="e">
        <f t="shared" si="205"/>
        <v>#VALUE!</v>
      </c>
      <c r="AX313" s="74" t="e">
        <f t="shared" si="205"/>
        <v>#VALUE!</v>
      </c>
      <c r="AY313" s="74" t="e">
        <f t="shared" si="205"/>
        <v>#VALUE!</v>
      </c>
      <c r="AZ313" s="74" t="e">
        <f t="shared" si="205"/>
        <v>#VALUE!</v>
      </c>
      <c r="BA313" s="74" t="e">
        <f t="shared" si="205"/>
        <v>#VALUE!</v>
      </c>
      <c r="BB313" s="74" t="e">
        <f t="shared" si="205"/>
        <v>#VALUE!</v>
      </c>
      <c r="BC313" s="74" t="e">
        <f t="shared" si="205"/>
        <v>#VALUE!</v>
      </c>
      <c r="BD313" s="74" t="e">
        <f t="shared" si="205"/>
        <v>#VALUE!</v>
      </c>
      <c r="BE313" s="74" t="e">
        <f t="shared" si="205"/>
        <v>#VALUE!</v>
      </c>
      <c r="BF313" s="75" t="e">
        <f t="shared" si="196"/>
        <v>#VALUE!</v>
      </c>
    </row>
    <row r="314" spans="15:59" ht="14.4" hidden="1" customHeight="1" x14ac:dyDescent="0.3">
      <c r="O314" s="287"/>
      <c r="P314" s="288"/>
      <c r="Q314" s="289"/>
      <c r="R314" s="279" t="s">
        <v>122</v>
      </c>
      <c r="S314" s="280"/>
      <c r="T314" s="280"/>
      <c r="U314" s="280"/>
      <c r="V314" s="280"/>
      <c r="W314" s="280"/>
      <c r="X314" s="242"/>
      <c r="Y314" s="242"/>
      <c r="Z314" s="242"/>
      <c r="AA314" s="64" t="e">
        <f t="shared" ref="AA314:BE314" si="206">COUNTIFS($F$16:$F$21,$O$287,$L$16:$L$21,"FT",AA$16:AA$40,"A")+COUNTIFS($F$16:$F$21,$O$287,$L$16:$L$21,"FT",AA$16:AA$40,"SL")</f>
        <v>#VALUE!</v>
      </c>
      <c r="AB314" s="64" t="e">
        <f t="shared" si="206"/>
        <v>#VALUE!</v>
      </c>
      <c r="AC314" s="64" t="e">
        <f t="shared" si="206"/>
        <v>#VALUE!</v>
      </c>
      <c r="AD314" s="64" t="e">
        <f t="shared" si="206"/>
        <v>#VALUE!</v>
      </c>
      <c r="AE314" s="64" t="e">
        <f t="shared" si="206"/>
        <v>#VALUE!</v>
      </c>
      <c r="AF314" s="64" t="e">
        <f t="shared" si="206"/>
        <v>#VALUE!</v>
      </c>
      <c r="AG314" s="64" t="e">
        <f t="shared" si="206"/>
        <v>#VALUE!</v>
      </c>
      <c r="AH314" s="64" t="e">
        <f t="shared" si="206"/>
        <v>#VALUE!</v>
      </c>
      <c r="AI314" s="64" t="e">
        <f t="shared" si="206"/>
        <v>#VALUE!</v>
      </c>
      <c r="AJ314" s="64" t="e">
        <f t="shared" si="206"/>
        <v>#VALUE!</v>
      </c>
      <c r="AK314" s="64" t="e">
        <f t="shared" si="206"/>
        <v>#VALUE!</v>
      </c>
      <c r="AL314" s="64" t="e">
        <f t="shared" si="206"/>
        <v>#VALUE!</v>
      </c>
      <c r="AM314" s="64" t="e">
        <f t="shared" si="206"/>
        <v>#VALUE!</v>
      </c>
      <c r="AN314" s="64" t="e">
        <f t="shared" si="206"/>
        <v>#VALUE!</v>
      </c>
      <c r="AO314" s="64" t="e">
        <f t="shared" si="206"/>
        <v>#VALUE!</v>
      </c>
      <c r="AP314" s="64" t="e">
        <f t="shared" si="206"/>
        <v>#VALUE!</v>
      </c>
      <c r="AQ314" s="64" t="e">
        <f t="shared" si="206"/>
        <v>#VALUE!</v>
      </c>
      <c r="AR314" s="64" t="e">
        <f t="shared" si="206"/>
        <v>#VALUE!</v>
      </c>
      <c r="AS314" s="64" t="e">
        <f t="shared" si="206"/>
        <v>#VALUE!</v>
      </c>
      <c r="AT314" s="64" t="e">
        <f t="shared" si="206"/>
        <v>#VALUE!</v>
      </c>
      <c r="AU314" s="64" t="e">
        <f t="shared" si="206"/>
        <v>#VALUE!</v>
      </c>
      <c r="AV314" s="64" t="e">
        <f t="shared" si="206"/>
        <v>#VALUE!</v>
      </c>
      <c r="AW314" s="64" t="e">
        <f t="shared" si="206"/>
        <v>#VALUE!</v>
      </c>
      <c r="AX314" s="64" t="e">
        <f t="shared" si="206"/>
        <v>#VALUE!</v>
      </c>
      <c r="AY314" s="64" t="e">
        <f t="shared" si="206"/>
        <v>#VALUE!</v>
      </c>
      <c r="AZ314" s="64" t="e">
        <f t="shared" si="206"/>
        <v>#VALUE!</v>
      </c>
      <c r="BA314" s="64" t="e">
        <f t="shared" si="206"/>
        <v>#VALUE!</v>
      </c>
      <c r="BB314" s="64" t="e">
        <f t="shared" si="206"/>
        <v>#VALUE!</v>
      </c>
      <c r="BC314" s="64" t="e">
        <f t="shared" si="206"/>
        <v>#VALUE!</v>
      </c>
      <c r="BD314" s="64" t="e">
        <f t="shared" si="206"/>
        <v>#VALUE!</v>
      </c>
      <c r="BE314" s="64" t="e">
        <f t="shared" si="206"/>
        <v>#VALUE!</v>
      </c>
      <c r="BF314" s="45" t="e">
        <f t="shared" si="196"/>
        <v>#VALUE!</v>
      </c>
    </row>
    <row r="315" spans="15:59" ht="14.4" hidden="1" customHeight="1" x14ac:dyDescent="0.3">
      <c r="O315" s="287"/>
      <c r="P315" s="288"/>
      <c r="Q315" s="289"/>
      <c r="R315" s="279" t="s">
        <v>137</v>
      </c>
      <c r="S315" s="280"/>
      <c r="T315" s="280"/>
      <c r="U315" s="280"/>
      <c r="V315" s="280"/>
      <c r="W315" s="280"/>
      <c r="X315" s="242"/>
      <c r="Y315" s="242"/>
      <c r="Z315" s="242"/>
      <c r="AA315" s="64" t="e">
        <f t="shared" ref="AA315:BE315" si="207">COUNTIFS($F$16:$F$21,$O$287,$L$16:$L$21,"HT",AA$16:AA$40,"A")+COUNTIFS($F$16:$F$21,$O$287,$L$16:$L$21,"HT",AA$16:AA$40,"SL")</f>
        <v>#VALUE!</v>
      </c>
      <c r="AB315" s="64" t="e">
        <f t="shared" si="207"/>
        <v>#VALUE!</v>
      </c>
      <c r="AC315" s="64" t="e">
        <f t="shared" si="207"/>
        <v>#VALUE!</v>
      </c>
      <c r="AD315" s="64" t="e">
        <f t="shared" si="207"/>
        <v>#VALUE!</v>
      </c>
      <c r="AE315" s="64" t="e">
        <f t="shared" si="207"/>
        <v>#VALUE!</v>
      </c>
      <c r="AF315" s="64" t="e">
        <f t="shared" si="207"/>
        <v>#VALUE!</v>
      </c>
      <c r="AG315" s="64" t="e">
        <f t="shared" si="207"/>
        <v>#VALUE!</v>
      </c>
      <c r="AH315" s="64" t="e">
        <f t="shared" si="207"/>
        <v>#VALUE!</v>
      </c>
      <c r="AI315" s="64" t="e">
        <f t="shared" si="207"/>
        <v>#VALUE!</v>
      </c>
      <c r="AJ315" s="64" t="e">
        <f t="shared" si="207"/>
        <v>#VALUE!</v>
      </c>
      <c r="AK315" s="64" t="e">
        <f t="shared" si="207"/>
        <v>#VALUE!</v>
      </c>
      <c r="AL315" s="64" t="e">
        <f t="shared" si="207"/>
        <v>#VALUE!</v>
      </c>
      <c r="AM315" s="64" t="e">
        <f t="shared" si="207"/>
        <v>#VALUE!</v>
      </c>
      <c r="AN315" s="64" t="e">
        <f t="shared" si="207"/>
        <v>#VALUE!</v>
      </c>
      <c r="AO315" s="64" t="e">
        <f t="shared" si="207"/>
        <v>#VALUE!</v>
      </c>
      <c r="AP315" s="64" t="e">
        <f t="shared" si="207"/>
        <v>#VALUE!</v>
      </c>
      <c r="AQ315" s="64" t="e">
        <f t="shared" si="207"/>
        <v>#VALUE!</v>
      </c>
      <c r="AR315" s="64" t="e">
        <f t="shared" si="207"/>
        <v>#VALUE!</v>
      </c>
      <c r="AS315" s="64" t="e">
        <f t="shared" si="207"/>
        <v>#VALUE!</v>
      </c>
      <c r="AT315" s="64" t="e">
        <f t="shared" si="207"/>
        <v>#VALUE!</v>
      </c>
      <c r="AU315" s="64" t="e">
        <f t="shared" si="207"/>
        <v>#VALUE!</v>
      </c>
      <c r="AV315" s="64" t="e">
        <f t="shared" si="207"/>
        <v>#VALUE!</v>
      </c>
      <c r="AW315" s="64" t="e">
        <f t="shared" si="207"/>
        <v>#VALUE!</v>
      </c>
      <c r="AX315" s="64" t="e">
        <f t="shared" si="207"/>
        <v>#VALUE!</v>
      </c>
      <c r="AY315" s="64" t="e">
        <f t="shared" si="207"/>
        <v>#VALUE!</v>
      </c>
      <c r="AZ315" s="64" t="e">
        <f t="shared" si="207"/>
        <v>#VALUE!</v>
      </c>
      <c r="BA315" s="64" t="e">
        <f t="shared" si="207"/>
        <v>#VALUE!</v>
      </c>
      <c r="BB315" s="64" t="e">
        <f t="shared" si="207"/>
        <v>#VALUE!</v>
      </c>
      <c r="BC315" s="64" t="e">
        <f t="shared" si="207"/>
        <v>#VALUE!</v>
      </c>
      <c r="BD315" s="64" t="e">
        <f t="shared" si="207"/>
        <v>#VALUE!</v>
      </c>
      <c r="BE315" s="64" t="e">
        <f t="shared" si="207"/>
        <v>#VALUE!</v>
      </c>
      <c r="BF315" s="45" t="e">
        <f t="shared" si="196"/>
        <v>#VALUE!</v>
      </c>
    </row>
    <row r="316" spans="15:59" ht="14.4" hidden="1" customHeight="1" x14ac:dyDescent="0.3">
      <c r="O316" s="287"/>
      <c r="P316" s="288"/>
      <c r="Q316" s="289"/>
      <c r="R316" s="279" t="s">
        <v>140</v>
      </c>
      <c r="S316" s="280"/>
      <c r="T316" s="280"/>
      <c r="U316" s="280"/>
      <c r="V316" s="280"/>
      <c r="W316" s="280"/>
      <c r="X316" s="242"/>
      <c r="Y316" s="242"/>
      <c r="Z316" s="242"/>
      <c r="AA316" s="64" t="e">
        <f t="shared" ref="AA316:BE316" si="208">COUNTIFS($F$16:$F$21,$O$287,AA$16:AA$40,"U")+COUNTIFS($F$16:$F$21,$O$287,AA$16:AA$40,"UC")+COUNTIFS($F$16:$F$21,$O$287,AA$16:AA$40,"NCNS")+COUNTIFS($F$16:$F$21,$O$287,AA$16:AA$40,"TR-U")+COUNTIFS($F$16:$F$21,$O$287,AA$16:AA$40,"TR-UC")+COUNTIFS($F$16:$F$21,$O$287,AA$16:AA$40,"TR-NCNS")</f>
        <v>#VALUE!</v>
      </c>
      <c r="AB316" s="64" t="e">
        <f t="shared" si="208"/>
        <v>#VALUE!</v>
      </c>
      <c r="AC316" s="64" t="e">
        <f t="shared" si="208"/>
        <v>#VALUE!</v>
      </c>
      <c r="AD316" s="64" t="e">
        <f t="shared" si="208"/>
        <v>#VALUE!</v>
      </c>
      <c r="AE316" s="64" t="e">
        <f t="shared" si="208"/>
        <v>#VALUE!</v>
      </c>
      <c r="AF316" s="64" t="e">
        <f t="shared" si="208"/>
        <v>#VALUE!</v>
      </c>
      <c r="AG316" s="64" t="e">
        <f t="shared" si="208"/>
        <v>#VALUE!</v>
      </c>
      <c r="AH316" s="64" t="e">
        <f t="shared" si="208"/>
        <v>#VALUE!</v>
      </c>
      <c r="AI316" s="64" t="e">
        <f t="shared" si="208"/>
        <v>#VALUE!</v>
      </c>
      <c r="AJ316" s="64" t="e">
        <f t="shared" si="208"/>
        <v>#VALUE!</v>
      </c>
      <c r="AK316" s="64" t="e">
        <f t="shared" si="208"/>
        <v>#VALUE!</v>
      </c>
      <c r="AL316" s="64" t="e">
        <f t="shared" si="208"/>
        <v>#VALUE!</v>
      </c>
      <c r="AM316" s="64" t="e">
        <f t="shared" si="208"/>
        <v>#VALUE!</v>
      </c>
      <c r="AN316" s="64" t="e">
        <f t="shared" si="208"/>
        <v>#VALUE!</v>
      </c>
      <c r="AO316" s="64" t="e">
        <f t="shared" si="208"/>
        <v>#VALUE!</v>
      </c>
      <c r="AP316" s="64" t="e">
        <f t="shared" si="208"/>
        <v>#VALUE!</v>
      </c>
      <c r="AQ316" s="64" t="e">
        <f t="shared" si="208"/>
        <v>#VALUE!</v>
      </c>
      <c r="AR316" s="64" t="e">
        <f t="shared" si="208"/>
        <v>#VALUE!</v>
      </c>
      <c r="AS316" s="64" t="e">
        <f t="shared" si="208"/>
        <v>#VALUE!</v>
      </c>
      <c r="AT316" s="64" t="e">
        <f t="shared" si="208"/>
        <v>#VALUE!</v>
      </c>
      <c r="AU316" s="64" t="e">
        <f t="shared" si="208"/>
        <v>#VALUE!</v>
      </c>
      <c r="AV316" s="64" t="e">
        <f t="shared" si="208"/>
        <v>#VALUE!</v>
      </c>
      <c r="AW316" s="64" t="e">
        <f t="shared" si="208"/>
        <v>#VALUE!</v>
      </c>
      <c r="AX316" s="64" t="e">
        <f t="shared" si="208"/>
        <v>#VALUE!</v>
      </c>
      <c r="AY316" s="64" t="e">
        <f t="shared" si="208"/>
        <v>#VALUE!</v>
      </c>
      <c r="AZ316" s="64" t="e">
        <f t="shared" si="208"/>
        <v>#VALUE!</v>
      </c>
      <c r="BA316" s="64" t="e">
        <f t="shared" si="208"/>
        <v>#VALUE!</v>
      </c>
      <c r="BB316" s="64" t="e">
        <f t="shared" si="208"/>
        <v>#VALUE!</v>
      </c>
      <c r="BC316" s="64" t="e">
        <f t="shared" si="208"/>
        <v>#VALUE!</v>
      </c>
      <c r="BD316" s="64" t="e">
        <f t="shared" si="208"/>
        <v>#VALUE!</v>
      </c>
      <c r="BE316" s="64" t="e">
        <f t="shared" si="208"/>
        <v>#VALUE!</v>
      </c>
      <c r="BF316" s="45" t="e">
        <f t="shared" si="196"/>
        <v>#VALUE!</v>
      </c>
    </row>
    <row r="317" spans="15:59" ht="14.4" hidden="1" customHeight="1" x14ac:dyDescent="0.3">
      <c r="O317" s="287"/>
      <c r="P317" s="288"/>
      <c r="Q317" s="289"/>
      <c r="R317" s="279" t="s">
        <v>143</v>
      </c>
      <c r="S317" s="280"/>
      <c r="T317" s="280"/>
      <c r="U317" s="280"/>
      <c r="V317" s="280"/>
      <c r="W317" s="280"/>
      <c r="X317" s="242"/>
      <c r="Y317" s="242"/>
      <c r="Z317" s="242"/>
      <c r="AA317" s="74" t="e">
        <f t="shared" ref="AA317:BE317" si="209">AA318+(AA319/2)</f>
        <v>#VALUE!</v>
      </c>
      <c r="AB317" s="74" t="e">
        <f t="shared" si="209"/>
        <v>#VALUE!</v>
      </c>
      <c r="AC317" s="74" t="e">
        <f t="shared" si="209"/>
        <v>#VALUE!</v>
      </c>
      <c r="AD317" s="74" t="e">
        <f t="shared" si="209"/>
        <v>#VALUE!</v>
      </c>
      <c r="AE317" s="74" t="e">
        <f t="shared" si="209"/>
        <v>#VALUE!</v>
      </c>
      <c r="AF317" s="74" t="e">
        <f t="shared" si="209"/>
        <v>#VALUE!</v>
      </c>
      <c r="AG317" s="74" t="e">
        <f t="shared" si="209"/>
        <v>#VALUE!</v>
      </c>
      <c r="AH317" s="74" t="e">
        <f t="shared" si="209"/>
        <v>#VALUE!</v>
      </c>
      <c r="AI317" s="74" t="e">
        <f t="shared" si="209"/>
        <v>#VALUE!</v>
      </c>
      <c r="AJ317" s="74" t="e">
        <f t="shared" si="209"/>
        <v>#VALUE!</v>
      </c>
      <c r="AK317" s="74" t="e">
        <f t="shared" si="209"/>
        <v>#VALUE!</v>
      </c>
      <c r="AL317" s="74" t="e">
        <f t="shared" si="209"/>
        <v>#VALUE!</v>
      </c>
      <c r="AM317" s="74" t="e">
        <f t="shared" si="209"/>
        <v>#VALUE!</v>
      </c>
      <c r="AN317" s="74" t="e">
        <f t="shared" si="209"/>
        <v>#VALUE!</v>
      </c>
      <c r="AO317" s="74" t="e">
        <f t="shared" si="209"/>
        <v>#VALUE!</v>
      </c>
      <c r="AP317" s="74" t="e">
        <f t="shared" si="209"/>
        <v>#VALUE!</v>
      </c>
      <c r="AQ317" s="74" t="e">
        <f t="shared" si="209"/>
        <v>#VALUE!</v>
      </c>
      <c r="AR317" s="74" t="e">
        <f t="shared" si="209"/>
        <v>#VALUE!</v>
      </c>
      <c r="AS317" s="74" t="e">
        <f t="shared" si="209"/>
        <v>#VALUE!</v>
      </c>
      <c r="AT317" s="74" t="e">
        <f t="shared" si="209"/>
        <v>#VALUE!</v>
      </c>
      <c r="AU317" s="74" t="e">
        <f t="shared" si="209"/>
        <v>#VALUE!</v>
      </c>
      <c r="AV317" s="74" t="e">
        <f t="shared" si="209"/>
        <v>#VALUE!</v>
      </c>
      <c r="AW317" s="74" t="e">
        <f t="shared" si="209"/>
        <v>#VALUE!</v>
      </c>
      <c r="AX317" s="74" t="e">
        <f t="shared" si="209"/>
        <v>#VALUE!</v>
      </c>
      <c r="AY317" s="74" t="e">
        <f t="shared" si="209"/>
        <v>#VALUE!</v>
      </c>
      <c r="AZ317" s="74" t="e">
        <f t="shared" si="209"/>
        <v>#VALUE!</v>
      </c>
      <c r="BA317" s="74" t="e">
        <f t="shared" si="209"/>
        <v>#VALUE!</v>
      </c>
      <c r="BB317" s="74" t="e">
        <f t="shared" si="209"/>
        <v>#VALUE!</v>
      </c>
      <c r="BC317" s="74" t="e">
        <f t="shared" si="209"/>
        <v>#VALUE!</v>
      </c>
      <c r="BD317" s="74" t="e">
        <f t="shared" si="209"/>
        <v>#VALUE!</v>
      </c>
      <c r="BE317" s="74" t="e">
        <f t="shared" si="209"/>
        <v>#VALUE!</v>
      </c>
      <c r="BF317" s="75" t="e">
        <f t="shared" si="196"/>
        <v>#VALUE!</v>
      </c>
    </row>
    <row r="318" spans="15:59" ht="14.4" hidden="1" customHeight="1" x14ac:dyDescent="0.3">
      <c r="O318" s="287"/>
      <c r="P318" s="288"/>
      <c r="Q318" s="289"/>
      <c r="R318" s="279" t="s">
        <v>146</v>
      </c>
      <c r="S318" s="280"/>
      <c r="T318" s="280"/>
      <c r="U318" s="280"/>
      <c r="V318" s="280"/>
      <c r="W318" s="280"/>
      <c r="X318" s="242"/>
      <c r="Y318" s="242"/>
      <c r="Z318" s="242"/>
      <c r="AA318" s="64" t="e">
        <f t="shared" ref="AA318:BE318" si="210">COUNTIFS($F$16:$F$21,$O$287,$L$16:$L$21,"FT",AA$16:AA$40,"U")+COUNTIFS($F$16:$F$21,$O$287,$L$16:$L$21,"FT",AA$16:AA$40,"UC")+COUNTIFS($F$16:$F$21,$O$287,$L$16:$L$21,"FT",AA$16:AA$40,"NCNS")+COUNTIFS($F$16:$F$21,$O$287,$L$16:$L$21,"FT",AA$16:AA$40,"TR-U")+COUNTIFS($F$16:$F$21,$O$287,$L$16:$L$21,"FT",AA$16:AA$40,"TR-UC")+COUNTIFS($F$16:$F$21,$O$287,$L$16:$L$21,"FT",AA$16:AA$40,"TR-NCNS")</f>
        <v>#VALUE!</v>
      </c>
      <c r="AB318" s="64" t="e">
        <f t="shared" si="210"/>
        <v>#VALUE!</v>
      </c>
      <c r="AC318" s="64" t="e">
        <f t="shared" si="210"/>
        <v>#VALUE!</v>
      </c>
      <c r="AD318" s="64" t="e">
        <f t="shared" si="210"/>
        <v>#VALUE!</v>
      </c>
      <c r="AE318" s="64" t="e">
        <f t="shared" si="210"/>
        <v>#VALUE!</v>
      </c>
      <c r="AF318" s="64" t="e">
        <f t="shared" si="210"/>
        <v>#VALUE!</v>
      </c>
      <c r="AG318" s="64" t="e">
        <f t="shared" si="210"/>
        <v>#VALUE!</v>
      </c>
      <c r="AH318" s="64" t="e">
        <f t="shared" si="210"/>
        <v>#VALUE!</v>
      </c>
      <c r="AI318" s="64" t="e">
        <f t="shared" si="210"/>
        <v>#VALUE!</v>
      </c>
      <c r="AJ318" s="64" t="e">
        <f t="shared" si="210"/>
        <v>#VALUE!</v>
      </c>
      <c r="AK318" s="64" t="e">
        <f t="shared" si="210"/>
        <v>#VALUE!</v>
      </c>
      <c r="AL318" s="64" t="e">
        <f t="shared" si="210"/>
        <v>#VALUE!</v>
      </c>
      <c r="AM318" s="64" t="e">
        <f t="shared" si="210"/>
        <v>#VALUE!</v>
      </c>
      <c r="AN318" s="64" t="e">
        <f t="shared" si="210"/>
        <v>#VALUE!</v>
      </c>
      <c r="AO318" s="64" t="e">
        <f t="shared" si="210"/>
        <v>#VALUE!</v>
      </c>
      <c r="AP318" s="64" t="e">
        <f t="shared" si="210"/>
        <v>#VALUE!</v>
      </c>
      <c r="AQ318" s="64" t="e">
        <f t="shared" si="210"/>
        <v>#VALUE!</v>
      </c>
      <c r="AR318" s="64" t="e">
        <f t="shared" si="210"/>
        <v>#VALUE!</v>
      </c>
      <c r="AS318" s="64" t="e">
        <f t="shared" si="210"/>
        <v>#VALUE!</v>
      </c>
      <c r="AT318" s="64" t="e">
        <f t="shared" si="210"/>
        <v>#VALUE!</v>
      </c>
      <c r="AU318" s="64" t="e">
        <f t="shared" si="210"/>
        <v>#VALUE!</v>
      </c>
      <c r="AV318" s="64" t="e">
        <f t="shared" si="210"/>
        <v>#VALUE!</v>
      </c>
      <c r="AW318" s="64" t="e">
        <f t="shared" si="210"/>
        <v>#VALUE!</v>
      </c>
      <c r="AX318" s="64" t="e">
        <f t="shared" si="210"/>
        <v>#VALUE!</v>
      </c>
      <c r="AY318" s="64" t="e">
        <f t="shared" si="210"/>
        <v>#VALUE!</v>
      </c>
      <c r="AZ318" s="64" t="e">
        <f t="shared" si="210"/>
        <v>#VALUE!</v>
      </c>
      <c r="BA318" s="64" t="e">
        <f t="shared" si="210"/>
        <v>#VALUE!</v>
      </c>
      <c r="BB318" s="64" t="e">
        <f t="shared" si="210"/>
        <v>#VALUE!</v>
      </c>
      <c r="BC318" s="64" t="e">
        <f t="shared" si="210"/>
        <v>#VALUE!</v>
      </c>
      <c r="BD318" s="64" t="e">
        <f t="shared" si="210"/>
        <v>#VALUE!</v>
      </c>
      <c r="BE318" s="64" t="e">
        <f t="shared" si="210"/>
        <v>#VALUE!</v>
      </c>
      <c r="BF318" s="45" t="e">
        <f t="shared" si="196"/>
        <v>#VALUE!</v>
      </c>
    </row>
    <row r="319" spans="15:59" ht="14.4" hidden="1" customHeight="1" x14ac:dyDescent="0.3">
      <c r="O319" s="287"/>
      <c r="P319" s="288"/>
      <c r="Q319" s="289"/>
      <c r="R319" s="279" t="s">
        <v>150</v>
      </c>
      <c r="S319" s="280"/>
      <c r="T319" s="280"/>
      <c r="U319" s="280"/>
      <c r="V319" s="280"/>
      <c r="W319" s="280"/>
      <c r="X319" s="242"/>
      <c r="Y319" s="242"/>
      <c r="Z319" s="242"/>
      <c r="AA319" s="64" t="e">
        <f t="shared" ref="AA319:BE319" si="211">COUNTIFS($F$16:$F$21,$O$287,$L$16:$L$21,"HT",AA$16:AA$40,"U")+COUNTIFS($F$16:$F$21,$O$287,$L$16:$L$21,"HT",AA$16:AA$40,"UC")+COUNTIFS($F$16:$F$21,$O$287,$L$16:$L$21,"HT",AA$16:AA$40,"NCNS")+COUNTIFS($F$16:$F$21,$O$287,$L$16:$L$21,"HT",AA$16:AA$40,"TR-U")+COUNTIFS($F$16:$F$21,$O$287,$L$16:$L$21,"HT",AA$16:AA$40,"TR-UC")+COUNTIFS($F$16:$F$21,$O$287,$L$16:$L$21,"HT",AA$16:AA$40,"TR-NCNS")</f>
        <v>#VALUE!</v>
      </c>
      <c r="AB319" s="64" t="e">
        <f t="shared" si="211"/>
        <v>#VALUE!</v>
      </c>
      <c r="AC319" s="64" t="e">
        <f t="shared" si="211"/>
        <v>#VALUE!</v>
      </c>
      <c r="AD319" s="64" t="e">
        <f t="shared" si="211"/>
        <v>#VALUE!</v>
      </c>
      <c r="AE319" s="64" t="e">
        <f t="shared" si="211"/>
        <v>#VALUE!</v>
      </c>
      <c r="AF319" s="64" t="e">
        <f t="shared" si="211"/>
        <v>#VALUE!</v>
      </c>
      <c r="AG319" s="64" t="e">
        <f t="shared" si="211"/>
        <v>#VALUE!</v>
      </c>
      <c r="AH319" s="64" t="e">
        <f t="shared" si="211"/>
        <v>#VALUE!</v>
      </c>
      <c r="AI319" s="64" t="e">
        <f t="shared" si="211"/>
        <v>#VALUE!</v>
      </c>
      <c r="AJ319" s="64" t="e">
        <f t="shared" si="211"/>
        <v>#VALUE!</v>
      </c>
      <c r="AK319" s="64" t="e">
        <f t="shared" si="211"/>
        <v>#VALUE!</v>
      </c>
      <c r="AL319" s="64" t="e">
        <f t="shared" si="211"/>
        <v>#VALUE!</v>
      </c>
      <c r="AM319" s="64" t="e">
        <f t="shared" si="211"/>
        <v>#VALUE!</v>
      </c>
      <c r="AN319" s="64" t="e">
        <f t="shared" si="211"/>
        <v>#VALUE!</v>
      </c>
      <c r="AO319" s="64" t="e">
        <f t="shared" si="211"/>
        <v>#VALUE!</v>
      </c>
      <c r="AP319" s="64" t="e">
        <f t="shared" si="211"/>
        <v>#VALUE!</v>
      </c>
      <c r="AQ319" s="64" t="e">
        <f t="shared" si="211"/>
        <v>#VALUE!</v>
      </c>
      <c r="AR319" s="64" t="e">
        <f t="shared" si="211"/>
        <v>#VALUE!</v>
      </c>
      <c r="AS319" s="64" t="e">
        <f t="shared" si="211"/>
        <v>#VALUE!</v>
      </c>
      <c r="AT319" s="64" t="e">
        <f t="shared" si="211"/>
        <v>#VALUE!</v>
      </c>
      <c r="AU319" s="64" t="e">
        <f t="shared" si="211"/>
        <v>#VALUE!</v>
      </c>
      <c r="AV319" s="64" t="e">
        <f t="shared" si="211"/>
        <v>#VALUE!</v>
      </c>
      <c r="AW319" s="64" t="e">
        <f t="shared" si="211"/>
        <v>#VALUE!</v>
      </c>
      <c r="AX319" s="64" t="e">
        <f t="shared" si="211"/>
        <v>#VALUE!</v>
      </c>
      <c r="AY319" s="64" t="e">
        <f t="shared" si="211"/>
        <v>#VALUE!</v>
      </c>
      <c r="AZ319" s="64" t="e">
        <f t="shared" si="211"/>
        <v>#VALUE!</v>
      </c>
      <c r="BA319" s="64" t="e">
        <f t="shared" si="211"/>
        <v>#VALUE!</v>
      </c>
      <c r="BB319" s="64" t="e">
        <f t="shared" si="211"/>
        <v>#VALUE!</v>
      </c>
      <c r="BC319" s="64" t="e">
        <f t="shared" si="211"/>
        <v>#VALUE!</v>
      </c>
      <c r="BD319" s="64" t="e">
        <f t="shared" si="211"/>
        <v>#VALUE!</v>
      </c>
      <c r="BE319" s="64" t="e">
        <f t="shared" si="211"/>
        <v>#VALUE!</v>
      </c>
      <c r="BF319" s="45" t="e">
        <f t="shared" si="196"/>
        <v>#VALUE!</v>
      </c>
    </row>
    <row r="320" spans="15:59" ht="14.4" hidden="1" customHeight="1" x14ac:dyDescent="0.3">
      <c r="O320" s="287"/>
      <c r="P320" s="288"/>
      <c r="Q320" s="289"/>
      <c r="R320" s="279" t="s">
        <v>153</v>
      </c>
      <c r="S320" s="280"/>
      <c r="T320" s="280"/>
      <c r="U320" s="280"/>
      <c r="V320" s="280"/>
      <c r="W320" s="280"/>
      <c r="X320" s="242"/>
      <c r="Y320" s="242"/>
      <c r="Z320" s="242"/>
      <c r="AA320" s="64" t="e">
        <f t="shared" ref="AA320:BE320" si="212">COUNTIFS($F$16:$F$21,$O$287,AA16:AA40,"S")+COUNTIFS($F$16:$F$21,$O$287,AA16:AA40,"TR-S")</f>
        <v>#VALUE!</v>
      </c>
      <c r="AB320" s="64" t="e">
        <f t="shared" si="212"/>
        <v>#VALUE!</v>
      </c>
      <c r="AC320" s="64" t="e">
        <f t="shared" si="212"/>
        <v>#VALUE!</v>
      </c>
      <c r="AD320" s="64" t="e">
        <f t="shared" si="212"/>
        <v>#VALUE!</v>
      </c>
      <c r="AE320" s="64" t="e">
        <f t="shared" si="212"/>
        <v>#VALUE!</v>
      </c>
      <c r="AF320" s="64" t="e">
        <f t="shared" si="212"/>
        <v>#VALUE!</v>
      </c>
      <c r="AG320" s="64" t="e">
        <f t="shared" si="212"/>
        <v>#VALUE!</v>
      </c>
      <c r="AH320" s="64" t="e">
        <f t="shared" si="212"/>
        <v>#VALUE!</v>
      </c>
      <c r="AI320" s="64" t="e">
        <f t="shared" si="212"/>
        <v>#VALUE!</v>
      </c>
      <c r="AJ320" s="64" t="e">
        <f t="shared" si="212"/>
        <v>#VALUE!</v>
      </c>
      <c r="AK320" s="64" t="e">
        <f t="shared" si="212"/>
        <v>#VALUE!</v>
      </c>
      <c r="AL320" s="64" t="e">
        <f t="shared" si="212"/>
        <v>#VALUE!</v>
      </c>
      <c r="AM320" s="64" t="e">
        <f t="shared" si="212"/>
        <v>#VALUE!</v>
      </c>
      <c r="AN320" s="64" t="e">
        <f t="shared" si="212"/>
        <v>#VALUE!</v>
      </c>
      <c r="AO320" s="64" t="e">
        <f t="shared" si="212"/>
        <v>#VALUE!</v>
      </c>
      <c r="AP320" s="64" t="e">
        <f t="shared" si="212"/>
        <v>#VALUE!</v>
      </c>
      <c r="AQ320" s="64" t="e">
        <f t="shared" si="212"/>
        <v>#VALUE!</v>
      </c>
      <c r="AR320" s="64" t="e">
        <f t="shared" si="212"/>
        <v>#VALUE!</v>
      </c>
      <c r="AS320" s="64" t="e">
        <f t="shared" si="212"/>
        <v>#VALUE!</v>
      </c>
      <c r="AT320" s="64" t="e">
        <f t="shared" si="212"/>
        <v>#VALUE!</v>
      </c>
      <c r="AU320" s="64" t="e">
        <f t="shared" si="212"/>
        <v>#VALUE!</v>
      </c>
      <c r="AV320" s="64" t="e">
        <f t="shared" si="212"/>
        <v>#VALUE!</v>
      </c>
      <c r="AW320" s="64" t="e">
        <f t="shared" si="212"/>
        <v>#VALUE!</v>
      </c>
      <c r="AX320" s="64" t="e">
        <f t="shared" si="212"/>
        <v>#VALUE!</v>
      </c>
      <c r="AY320" s="64" t="e">
        <f t="shared" si="212"/>
        <v>#VALUE!</v>
      </c>
      <c r="AZ320" s="64" t="e">
        <f t="shared" si="212"/>
        <v>#VALUE!</v>
      </c>
      <c r="BA320" s="64" t="e">
        <f t="shared" si="212"/>
        <v>#VALUE!</v>
      </c>
      <c r="BB320" s="64" t="e">
        <f t="shared" si="212"/>
        <v>#VALUE!</v>
      </c>
      <c r="BC320" s="64" t="e">
        <f t="shared" si="212"/>
        <v>#VALUE!</v>
      </c>
      <c r="BD320" s="64" t="e">
        <f t="shared" si="212"/>
        <v>#VALUE!</v>
      </c>
      <c r="BE320" s="64" t="e">
        <f t="shared" si="212"/>
        <v>#VALUE!</v>
      </c>
      <c r="BF320" s="45" t="e">
        <f t="shared" ref="BF320:BF326" si="213">MAX(AA320:BE320)</f>
        <v>#VALUE!</v>
      </c>
    </row>
    <row r="321" spans="15:58" ht="14.4" hidden="1" customHeight="1" x14ac:dyDescent="0.3">
      <c r="O321" s="287"/>
      <c r="P321" s="288"/>
      <c r="Q321" s="289"/>
      <c r="R321" s="279" t="s">
        <v>157</v>
      </c>
      <c r="S321" s="280"/>
      <c r="T321" s="280"/>
      <c r="U321" s="280"/>
      <c r="V321" s="280"/>
      <c r="W321" s="280"/>
      <c r="X321" s="242"/>
      <c r="Y321" s="242"/>
      <c r="Z321" s="242"/>
      <c r="AA321" s="74" t="e">
        <f t="shared" ref="AA321:BE321" si="214">AA322+(AA323/2)</f>
        <v>#VALUE!</v>
      </c>
      <c r="AB321" s="74" t="e">
        <f t="shared" si="214"/>
        <v>#VALUE!</v>
      </c>
      <c r="AC321" s="74" t="e">
        <f t="shared" si="214"/>
        <v>#VALUE!</v>
      </c>
      <c r="AD321" s="74" t="e">
        <f t="shared" si="214"/>
        <v>#VALUE!</v>
      </c>
      <c r="AE321" s="74" t="e">
        <f t="shared" si="214"/>
        <v>#VALUE!</v>
      </c>
      <c r="AF321" s="74" t="e">
        <f t="shared" si="214"/>
        <v>#VALUE!</v>
      </c>
      <c r="AG321" s="74" t="e">
        <f t="shared" si="214"/>
        <v>#VALUE!</v>
      </c>
      <c r="AH321" s="74" t="e">
        <f t="shared" si="214"/>
        <v>#VALUE!</v>
      </c>
      <c r="AI321" s="74" t="e">
        <f t="shared" si="214"/>
        <v>#VALUE!</v>
      </c>
      <c r="AJ321" s="74" t="e">
        <f t="shared" si="214"/>
        <v>#VALUE!</v>
      </c>
      <c r="AK321" s="74" t="e">
        <f t="shared" si="214"/>
        <v>#VALUE!</v>
      </c>
      <c r="AL321" s="74" t="e">
        <f t="shared" si="214"/>
        <v>#VALUE!</v>
      </c>
      <c r="AM321" s="74" t="e">
        <f t="shared" si="214"/>
        <v>#VALUE!</v>
      </c>
      <c r="AN321" s="74" t="e">
        <f t="shared" si="214"/>
        <v>#VALUE!</v>
      </c>
      <c r="AO321" s="74" t="e">
        <f t="shared" si="214"/>
        <v>#VALUE!</v>
      </c>
      <c r="AP321" s="74" t="e">
        <f t="shared" si="214"/>
        <v>#VALUE!</v>
      </c>
      <c r="AQ321" s="74" t="e">
        <f t="shared" si="214"/>
        <v>#VALUE!</v>
      </c>
      <c r="AR321" s="74" t="e">
        <f t="shared" si="214"/>
        <v>#VALUE!</v>
      </c>
      <c r="AS321" s="74" t="e">
        <f t="shared" si="214"/>
        <v>#VALUE!</v>
      </c>
      <c r="AT321" s="74" t="e">
        <f t="shared" si="214"/>
        <v>#VALUE!</v>
      </c>
      <c r="AU321" s="74" t="e">
        <f t="shared" si="214"/>
        <v>#VALUE!</v>
      </c>
      <c r="AV321" s="74" t="e">
        <f t="shared" si="214"/>
        <v>#VALUE!</v>
      </c>
      <c r="AW321" s="74" t="e">
        <f t="shared" si="214"/>
        <v>#VALUE!</v>
      </c>
      <c r="AX321" s="74" t="e">
        <f t="shared" si="214"/>
        <v>#VALUE!</v>
      </c>
      <c r="AY321" s="74" t="e">
        <f t="shared" si="214"/>
        <v>#VALUE!</v>
      </c>
      <c r="AZ321" s="74" t="e">
        <f t="shared" si="214"/>
        <v>#VALUE!</v>
      </c>
      <c r="BA321" s="74" t="e">
        <f t="shared" si="214"/>
        <v>#VALUE!</v>
      </c>
      <c r="BB321" s="74" t="e">
        <f t="shared" si="214"/>
        <v>#VALUE!</v>
      </c>
      <c r="BC321" s="74" t="e">
        <f t="shared" si="214"/>
        <v>#VALUE!</v>
      </c>
      <c r="BD321" s="74" t="e">
        <f t="shared" si="214"/>
        <v>#VALUE!</v>
      </c>
      <c r="BE321" s="74" t="e">
        <f t="shared" si="214"/>
        <v>#VALUE!</v>
      </c>
      <c r="BF321" s="75" t="e">
        <f t="shared" si="213"/>
        <v>#VALUE!</v>
      </c>
    </row>
    <row r="322" spans="15:58" ht="14.4" hidden="1" customHeight="1" x14ac:dyDescent="0.3">
      <c r="O322" s="287"/>
      <c r="P322" s="288"/>
      <c r="Q322" s="289"/>
      <c r="R322" s="279" t="s">
        <v>160</v>
      </c>
      <c r="S322" s="280"/>
      <c r="T322" s="280"/>
      <c r="U322" s="280"/>
      <c r="V322" s="280"/>
      <c r="W322" s="280"/>
      <c r="X322" s="242"/>
      <c r="Y322" s="242"/>
      <c r="Z322" s="242"/>
      <c r="AA322" s="64" t="e">
        <f t="shared" ref="AA322:BE322" si="215">COUNTIFS($F$16:$F$21,$O$287,$L$16:$L$21,"FT",AA$16:AA$40,"S")+COUNTIFS($F$16:$F$21,$O$287,$L$16:$L$21,"FT",AA$16:AA$40,"TR-S")</f>
        <v>#VALUE!</v>
      </c>
      <c r="AB322" s="64" t="e">
        <f t="shared" si="215"/>
        <v>#VALUE!</v>
      </c>
      <c r="AC322" s="64" t="e">
        <f t="shared" si="215"/>
        <v>#VALUE!</v>
      </c>
      <c r="AD322" s="64" t="e">
        <f t="shared" si="215"/>
        <v>#VALUE!</v>
      </c>
      <c r="AE322" s="64" t="e">
        <f t="shared" si="215"/>
        <v>#VALUE!</v>
      </c>
      <c r="AF322" s="64" t="e">
        <f t="shared" si="215"/>
        <v>#VALUE!</v>
      </c>
      <c r="AG322" s="64" t="e">
        <f t="shared" si="215"/>
        <v>#VALUE!</v>
      </c>
      <c r="AH322" s="64" t="e">
        <f t="shared" si="215"/>
        <v>#VALUE!</v>
      </c>
      <c r="AI322" s="64" t="e">
        <f t="shared" si="215"/>
        <v>#VALUE!</v>
      </c>
      <c r="AJ322" s="64" t="e">
        <f t="shared" si="215"/>
        <v>#VALUE!</v>
      </c>
      <c r="AK322" s="64" t="e">
        <f t="shared" si="215"/>
        <v>#VALUE!</v>
      </c>
      <c r="AL322" s="64" t="e">
        <f t="shared" si="215"/>
        <v>#VALUE!</v>
      </c>
      <c r="AM322" s="64" t="e">
        <f t="shared" si="215"/>
        <v>#VALUE!</v>
      </c>
      <c r="AN322" s="64" t="e">
        <f t="shared" si="215"/>
        <v>#VALUE!</v>
      </c>
      <c r="AO322" s="64" t="e">
        <f t="shared" si="215"/>
        <v>#VALUE!</v>
      </c>
      <c r="AP322" s="64" t="e">
        <f t="shared" si="215"/>
        <v>#VALUE!</v>
      </c>
      <c r="AQ322" s="64" t="e">
        <f t="shared" si="215"/>
        <v>#VALUE!</v>
      </c>
      <c r="AR322" s="64" t="e">
        <f t="shared" si="215"/>
        <v>#VALUE!</v>
      </c>
      <c r="AS322" s="64" t="e">
        <f t="shared" si="215"/>
        <v>#VALUE!</v>
      </c>
      <c r="AT322" s="64" t="e">
        <f t="shared" si="215"/>
        <v>#VALUE!</v>
      </c>
      <c r="AU322" s="64" t="e">
        <f t="shared" si="215"/>
        <v>#VALUE!</v>
      </c>
      <c r="AV322" s="64" t="e">
        <f t="shared" si="215"/>
        <v>#VALUE!</v>
      </c>
      <c r="AW322" s="64" t="e">
        <f t="shared" si="215"/>
        <v>#VALUE!</v>
      </c>
      <c r="AX322" s="64" t="e">
        <f t="shared" si="215"/>
        <v>#VALUE!</v>
      </c>
      <c r="AY322" s="64" t="e">
        <f t="shared" si="215"/>
        <v>#VALUE!</v>
      </c>
      <c r="AZ322" s="64" t="e">
        <f t="shared" si="215"/>
        <v>#VALUE!</v>
      </c>
      <c r="BA322" s="64" t="e">
        <f t="shared" si="215"/>
        <v>#VALUE!</v>
      </c>
      <c r="BB322" s="64" t="e">
        <f t="shared" si="215"/>
        <v>#VALUE!</v>
      </c>
      <c r="BC322" s="64" t="e">
        <f t="shared" si="215"/>
        <v>#VALUE!</v>
      </c>
      <c r="BD322" s="64" t="e">
        <f t="shared" si="215"/>
        <v>#VALUE!</v>
      </c>
      <c r="BE322" s="64" t="e">
        <f t="shared" si="215"/>
        <v>#VALUE!</v>
      </c>
      <c r="BF322" s="45" t="e">
        <f t="shared" si="213"/>
        <v>#VALUE!</v>
      </c>
    </row>
    <row r="323" spans="15:58" ht="14.4" hidden="1" customHeight="1" x14ac:dyDescent="0.3">
      <c r="O323" s="287"/>
      <c r="P323" s="288"/>
      <c r="Q323" s="289"/>
      <c r="R323" s="279" t="s">
        <v>163</v>
      </c>
      <c r="S323" s="280"/>
      <c r="T323" s="280"/>
      <c r="U323" s="280"/>
      <c r="V323" s="280"/>
      <c r="W323" s="280"/>
      <c r="X323" s="242"/>
      <c r="Y323" s="242"/>
      <c r="Z323" s="242"/>
      <c r="AA323" s="64" t="e">
        <f t="shared" ref="AA323:BE323" si="216">COUNTIFS($F$16:$F$21,$O$287,$L$16:$L$21,"HT",AA$16:AA$40,"S")+COUNTIFS($F$16:$F$21,$O$287,$L$16:$L$21,"HT",AA$16:AA$40,"TR-S")</f>
        <v>#VALUE!</v>
      </c>
      <c r="AB323" s="64" t="e">
        <f t="shared" si="216"/>
        <v>#VALUE!</v>
      </c>
      <c r="AC323" s="64" t="e">
        <f t="shared" si="216"/>
        <v>#VALUE!</v>
      </c>
      <c r="AD323" s="64" t="e">
        <f t="shared" si="216"/>
        <v>#VALUE!</v>
      </c>
      <c r="AE323" s="64" t="e">
        <f t="shared" si="216"/>
        <v>#VALUE!</v>
      </c>
      <c r="AF323" s="64" t="e">
        <f t="shared" si="216"/>
        <v>#VALUE!</v>
      </c>
      <c r="AG323" s="64" t="e">
        <f t="shared" si="216"/>
        <v>#VALUE!</v>
      </c>
      <c r="AH323" s="64" t="e">
        <f t="shared" si="216"/>
        <v>#VALUE!</v>
      </c>
      <c r="AI323" s="64" t="e">
        <f t="shared" si="216"/>
        <v>#VALUE!</v>
      </c>
      <c r="AJ323" s="64" t="e">
        <f t="shared" si="216"/>
        <v>#VALUE!</v>
      </c>
      <c r="AK323" s="64" t="e">
        <f t="shared" si="216"/>
        <v>#VALUE!</v>
      </c>
      <c r="AL323" s="64" t="e">
        <f t="shared" si="216"/>
        <v>#VALUE!</v>
      </c>
      <c r="AM323" s="64" t="e">
        <f t="shared" si="216"/>
        <v>#VALUE!</v>
      </c>
      <c r="AN323" s="64" t="e">
        <f t="shared" si="216"/>
        <v>#VALUE!</v>
      </c>
      <c r="AO323" s="64" t="e">
        <f t="shared" si="216"/>
        <v>#VALUE!</v>
      </c>
      <c r="AP323" s="64" t="e">
        <f t="shared" si="216"/>
        <v>#VALUE!</v>
      </c>
      <c r="AQ323" s="64" t="e">
        <f t="shared" si="216"/>
        <v>#VALUE!</v>
      </c>
      <c r="AR323" s="64" t="e">
        <f t="shared" si="216"/>
        <v>#VALUE!</v>
      </c>
      <c r="AS323" s="64" t="e">
        <f t="shared" si="216"/>
        <v>#VALUE!</v>
      </c>
      <c r="AT323" s="64" t="e">
        <f t="shared" si="216"/>
        <v>#VALUE!</v>
      </c>
      <c r="AU323" s="64" t="e">
        <f t="shared" si="216"/>
        <v>#VALUE!</v>
      </c>
      <c r="AV323" s="64" t="e">
        <f t="shared" si="216"/>
        <v>#VALUE!</v>
      </c>
      <c r="AW323" s="64" t="e">
        <f t="shared" si="216"/>
        <v>#VALUE!</v>
      </c>
      <c r="AX323" s="64" t="e">
        <f t="shared" si="216"/>
        <v>#VALUE!</v>
      </c>
      <c r="AY323" s="64" t="e">
        <f t="shared" si="216"/>
        <v>#VALUE!</v>
      </c>
      <c r="AZ323" s="64" t="e">
        <f t="shared" si="216"/>
        <v>#VALUE!</v>
      </c>
      <c r="BA323" s="64" t="e">
        <f t="shared" si="216"/>
        <v>#VALUE!</v>
      </c>
      <c r="BB323" s="64" t="e">
        <f t="shared" si="216"/>
        <v>#VALUE!</v>
      </c>
      <c r="BC323" s="64" t="e">
        <f t="shared" si="216"/>
        <v>#VALUE!</v>
      </c>
      <c r="BD323" s="64" t="e">
        <f t="shared" si="216"/>
        <v>#VALUE!</v>
      </c>
      <c r="BE323" s="64" t="e">
        <f t="shared" si="216"/>
        <v>#VALUE!</v>
      </c>
      <c r="BF323" s="45" t="e">
        <f t="shared" si="213"/>
        <v>#VALUE!</v>
      </c>
    </row>
    <row r="324" spans="15:58" ht="14.4" hidden="1" customHeight="1" x14ac:dyDescent="0.3">
      <c r="O324" s="287"/>
      <c r="P324" s="288"/>
      <c r="Q324" s="289"/>
      <c r="R324" s="279" t="s">
        <v>166</v>
      </c>
      <c r="S324" s="280"/>
      <c r="T324" s="280"/>
      <c r="U324" s="280"/>
      <c r="V324" s="280"/>
      <c r="W324" s="280"/>
      <c r="X324" s="242"/>
      <c r="Y324" s="242"/>
      <c r="Z324" s="242"/>
      <c r="AA324" s="64" t="e">
        <f t="shared" ref="AA324:BE324" si="217">COUNTIFS($F$16:$F$21,$O$287,AA$16:AA$40,"TD")+COUNTIFS($F$16:$F$21,$O$287,AA$16:AA$40,"PR")</f>
        <v>#VALUE!</v>
      </c>
      <c r="AB324" s="64" t="e">
        <f t="shared" si="217"/>
        <v>#VALUE!</v>
      </c>
      <c r="AC324" s="64" t="e">
        <f t="shared" si="217"/>
        <v>#VALUE!</v>
      </c>
      <c r="AD324" s="64" t="e">
        <f t="shared" si="217"/>
        <v>#VALUE!</v>
      </c>
      <c r="AE324" s="64" t="e">
        <f t="shared" si="217"/>
        <v>#VALUE!</v>
      </c>
      <c r="AF324" s="64" t="e">
        <f t="shared" si="217"/>
        <v>#VALUE!</v>
      </c>
      <c r="AG324" s="64" t="e">
        <f t="shared" si="217"/>
        <v>#VALUE!</v>
      </c>
      <c r="AH324" s="64" t="e">
        <f t="shared" si="217"/>
        <v>#VALUE!</v>
      </c>
      <c r="AI324" s="64" t="e">
        <f t="shared" si="217"/>
        <v>#VALUE!</v>
      </c>
      <c r="AJ324" s="64" t="e">
        <f t="shared" si="217"/>
        <v>#VALUE!</v>
      </c>
      <c r="AK324" s="64" t="e">
        <f t="shared" si="217"/>
        <v>#VALUE!</v>
      </c>
      <c r="AL324" s="64" t="e">
        <f t="shared" si="217"/>
        <v>#VALUE!</v>
      </c>
      <c r="AM324" s="64" t="e">
        <f t="shared" si="217"/>
        <v>#VALUE!</v>
      </c>
      <c r="AN324" s="64" t="e">
        <f t="shared" si="217"/>
        <v>#VALUE!</v>
      </c>
      <c r="AO324" s="64" t="e">
        <f t="shared" si="217"/>
        <v>#VALUE!</v>
      </c>
      <c r="AP324" s="64" t="e">
        <f t="shared" si="217"/>
        <v>#VALUE!</v>
      </c>
      <c r="AQ324" s="64" t="e">
        <f t="shared" si="217"/>
        <v>#VALUE!</v>
      </c>
      <c r="AR324" s="64" t="e">
        <f t="shared" si="217"/>
        <v>#VALUE!</v>
      </c>
      <c r="AS324" s="64" t="e">
        <f t="shared" si="217"/>
        <v>#VALUE!</v>
      </c>
      <c r="AT324" s="64" t="e">
        <f t="shared" si="217"/>
        <v>#VALUE!</v>
      </c>
      <c r="AU324" s="64" t="e">
        <f t="shared" si="217"/>
        <v>#VALUE!</v>
      </c>
      <c r="AV324" s="64" t="e">
        <f t="shared" si="217"/>
        <v>#VALUE!</v>
      </c>
      <c r="AW324" s="64" t="e">
        <f t="shared" si="217"/>
        <v>#VALUE!</v>
      </c>
      <c r="AX324" s="64" t="e">
        <f t="shared" si="217"/>
        <v>#VALUE!</v>
      </c>
      <c r="AY324" s="64" t="e">
        <f t="shared" si="217"/>
        <v>#VALUE!</v>
      </c>
      <c r="AZ324" s="64" t="e">
        <f t="shared" si="217"/>
        <v>#VALUE!</v>
      </c>
      <c r="BA324" s="64" t="e">
        <f t="shared" si="217"/>
        <v>#VALUE!</v>
      </c>
      <c r="BB324" s="64" t="e">
        <f t="shared" si="217"/>
        <v>#VALUE!</v>
      </c>
      <c r="BC324" s="64" t="e">
        <f t="shared" si="217"/>
        <v>#VALUE!</v>
      </c>
      <c r="BD324" s="64" t="e">
        <f t="shared" si="217"/>
        <v>#VALUE!</v>
      </c>
      <c r="BE324" s="64" t="e">
        <f t="shared" si="217"/>
        <v>#VALUE!</v>
      </c>
      <c r="BF324" s="45" t="e">
        <f t="shared" si="213"/>
        <v>#VALUE!</v>
      </c>
    </row>
    <row r="325" spans="15:58" ht="14.4" hidden="1" customHeight="1" x14ac:dyDescent="0.3">
      <c r="O325" s="287"/>
      <c r="P325" s="288"/>
      <c r="Q325" s="289"/>
      <c r="R325" s="279" t="s">
        <v>169</v>
      </c>
      <c r="S325" s="280"/>
      <c r="T325" s="280"/>
      <c r="U325" s="280"/>
      <c r="V325" s="280"/>
      <c r="W325" s="280"/>
      <c r="X325" s="242"/>
      <c r="Y325" s="242"/>
      <c r="Z325" s="242"/>
      <c r="AA325" s="64" t="e">
        <f t="shared" ref="AA325:BE325" si="218">COUNTIFS($F$16:$F$21,$O$287,AA$16:AA$40,"RS")</f>
        <v>#VALUE!</v>
      </c>
      <c r="AB325" s="64" t="e">
        <f t="shared" si="218"/>
        <v>#VALUE!</v>
      </c>
      <c r="AC325" s="64" t="e">
        <f t="shared" si="218"/>
        <v>#VALUE!</v>
      </c>
      <c r="AD325" s="64" t="e">
        <f t="shared" si="218"/>
        <v>#VALUE!</v>
      </c>
      <c r="AE325" s="64" t="e">
        <f t="shared" si="218"/>
        <v>#VALUE!</v>
      </c>
      <c r="AF325" s="64" t="e">
        <f t="shared" si="218"/>
        <v>#VALUE!</v>
      </c>
      <c r="AG325" s="64" t="e">
        <f t="shared" si="218"/>
        <v>#VALUE!</v>
      </c>
      <c r="AH325" s="64" t="e">
        <f t="shared" si="218"/>
        <v>#VALUE!</v>
      </c>
      <c r="AI325" s="64" t="e">
        <f t="shared" si="218"/>
        <v>#VALUE!</v>
      </c>
      <c r="AJ325" s="64" t="e">
        <f t="shared" si="218"/>
        <v>#VALUE!</v>
      </c>
      <c r="AK325" s="64" t="e">
        <f t="shared" si="218"/>
        <v>#VALUE!</v>
      </c>
      <c r="AL325" s="64" t="e">
        <f t="shared" si="218"/>
        <v>#VALUE!</v>
      </c>
      <c r="AM325" s="64" t="e">
        <f t="shared" si="218"/>
        <v>#VALUE!</v>
      </c>
      <c r="AN325" s="64" t="e">
        <f t="shared" si="218"/>
        <v>#VALUE!</v>
      </c>
      <c r="AO325" s="64" t="e">
        <f t="shared" si="218"/>
        <v>#VALUE!</v>
      </c>
      <c r="AP325" s="64" t="e">
        <f t="shared" si="218"/>
        <v>#VALUE!</v>
      </c>
      <c r="AQ325" s="64" t="e">
        <f t="shared" si="218"/>
        <v>#VALUE!</v>
      </c>
      <c r="AR325" s="64" t="e">
        <f t="shared" si="218"/>
        <v>#VALUE!</v>
      </c>
      <c r="AS325" s="64" t="e">
        <f t="shared" si="218"/>
        <v>#VALUE!</v>
      </c>
      <c r="AT325" s="64" t="e">
        <f t="shared" si="218"/>
        <v>#VALUE!</v>
      </c>
      <c r="AU325" s="64" t="e">
        <f t="shared" si="218"/>
        <v>#VALUE!</v>
      </c>
      <c r="AV325" s="64" t="e">
        <f t="shared" si="218"/>
        <v>#VALUE!</v>
      </c>
      <c r="AW325" s="64" t="e">
        <f t="shared" si="218"/>
        <v>#VALUE!</v>
      </c>
      <c r="AX325" s="64" t="e">
        <f t="shared" si="218"/>
        <v>#VALUE!</v>
      </c>
      <c r="AY325" s="64" t="e">
        <f t="shared" si="218"/>
        <v>#VALUE!</v>
      </c>
      <c r="AZ325" s="64" t="e">
        <f t="shared" si="218"/>
        <v>#VALUE!</v>
      </c>
      <c r="BA325" s="64" t="e">
        <f t="shared" si="218"/>
        <v>#VALUE!</v>
      </c>
      <c r="BB325" s="64" t="e">
        <f t="shared" si="218"/>
        <v>#VALUE!</v>
      </c>
      <c r="BC325" s="64" t="e">
        <f t="shared" si="218"/>
        <v>#VALUE!</v>
      </c>
      <c r="BD325" s="64" t="e">
        <f t="shared" si="218"/>
        <v>#VALUE!</v>
      </c>
      <c r="BE325" s="64" t="e">
        <f t="shared" si="218"/>
        <v>#VALUE!</v>
      </c>
      <c r="BF325" s="45" t="e">
        <f t="shared" si="213"/>
        <v>#VALUE!</v>
      </c>
    </row>
    <row r="326" spans="15:58" ht="14.4" hidden="1" customHeight="1" x14ac:dyDescent="0.3">
      <c r="O326" s="287"/>
      <c r="P326" s="288"/>
      <c r="Q326" s="289"/>
      <c r="R326" s="279" t="s">
        <v>170</v>
      </c>
      <c r="S326" s="280"/>
      <c r="T326" s="280"/>
      <c r="U326" s="280"/>
      <c r="V326" s="280"/>
      <c r="W326" s="280"/>
      <c r="X326" s="242"/>
      <c r="Y326" s="242"/>
      <c r="Z326" s="242"/>
      <c r="AA326" s="64" t="e">
        <f t="shared" ref="AA326:BE326" si="219">COUNTIFS($F$16:$F$21,$O$287,AA$16:AA$40,"TM")</f>
        <v>#VALUE!</v>
      </c>
      <c r="AB326" s="64" t="e">
        <f t="shared" si="219"/>
        <v>#VALUE!</v>
      </c>
      <c r="AC326" s="64" t="e">
        <f t="shared" si="219"/>
        <v>#VALUE!</v>
      </c>
      <c r="AD326" s="64" t="e">
        <f t="shared" si="219"/>
        <v>#VALUE!</v>
      </c>
      <c r="AE326" s="64" t="e">
        <f t="shared" si="219"/>
        <v>#VALUE!</v>
      </c>
      <c r="AF326" s="64" t="e">
        <f t="shared" si="219"/>
        <v>#VALUE!</v>
      </c>
      <c r="AG326" s="64" t="e">
        <f t="shared" si="219"/>
        <v>#VALUE!</v>
      </c>
      <c r="AH326" s="64" t="e">
        <f t="shared" si="219"/>
        <v>#VALUE!</v>
      </c>
      <c r="AI326" s="64" t="e">
        <f t="shared" si="219"/>
        <v>#VALUE!</v>
      </c>
      <c r="AJ326" s="64" t="e">
        <f t="shared" si="219"/>
        <v>#VALUE!</v>
      </c>
      <c r="AK326" s="64" t="e">
        <f t="shared" si="219"/>
        <v>#VALUE!</v>
      </c>
      <c r="AL326" s="64" t="e">
        <f t="shared" si="219"/>
        <v>#VALUE!</v>
      </c>
      <c r="AM326" s="64" t="e">
        <f t="shared" si="219"/>
        <v>#VALUE!</v>
      </c>
      <c r="AN326" s="64" t="e">
        <f t="shared" si="219"/>
        <v>#VALUE!</v>
      </c>
      <c r="AO326" s="64" t="e">
        <f t="shared" si="219"/>
        <v>#VALUE!</v>
      </c>
      <c r="AP326" s="64" t="e">
        <f t="shared" si="219"/>
        <v>#VALUE!</v>
      </c>
      <c r="AQ326" s="64" t="e">
        <f t="shared" si="219"/>
        <v>#VALUE!</v>
      </c>
      <c r="AR326" s="64" t="e">
        <f t="shared" si="219"/>
        <v>#VALUE!</v>
      </c>
      <c r="AS326" s="64" t="e">
        <f t="shared" si="219"/>
        <v>#VALUE!</v>
      </c>
      <c r="AT326" s="64" t="e">
        <f t="shared" si="219"/>
        <v>#VALUE!</v>
      </c>
      <c r="AU326" s="64" t="e">
        <f t="shared" si="219"/>
        <v>#VALUE!</v>
      </c>
      <c r="AV326" s="64" t="e">
        <f t="shared" si="219"/>
        <v>#VALUE!</v>
      </c>
      <c r="AW326" s="64" t="e">
        <f t="shared" si="219"/>
        <v>#VALUE!</v>
      </c>
      <c r="AX326" s="64" t="e">
        <f t="shared" si="219"/>
        <v>#VALUE!</v>
      </c>
      <c r="AY326" s="64" t="e">
        <f t="shared" si="219"/>
        <v>#VALUE!</v>
      </c>
      <c r="AZ326" s="64" t="e">
        <f t="shared" si="219"/>
        <v>#VALUE!</v>
      </c>
      <c r="BA326" s="64" t="e">
        <f t="shared" si="219"/>
        <v>#VALUE!</v>
      </c>
      <c r="BB326" s="64" t="e">
        <f t="shared" si="219"/>
        <v>#VALUE!</v>
      </c>
      <c r="BC326" s="64" t="e">
        <f t="shared" si="219"/>
        <v>#VALUE!</v>
      </c>
      <c r="BD326" s="64" t="e">
        <f t="shared" si="219"/>
        <v>#VALUE!</v>
      </c>
      <c r="BE326" s="64" t="e">
        <f t="shared" si="219"/>
        <v>#VALUE!</v>
      </c>
      <c r="BF326" s="45" t="e">
        <f t="shared" si="213"/>
        <v>#VALUE!</v>
      </c>
    </row>
    <row r="327" spans="15:58" ht="14.4" hidden="1" customHeight="1" x14ac:dyDescent="0.3">
      <c r="O327" s="287"/>
      <c r="P327" s="288"/>
      <c r="Q327" s="289"/>
      <c r="R327" s="279" t="s">
        <v>161</v>
      </c>
      <c r="S327" s="280"/>
      <c r="T327" s="280"/>
      <c r="U327" s="280"/>
      <c r="V327" s="280"/>
      <c r="W327" s="280"/>
      <c r="X327" s="242"/>
      <c r="Y327" s="242"/>
      <c r="Z327" s="242"/>
      <c r="AA327" s="85">
        <f t="shared" ref="AA327:BF327" si="220">IFERROR(IF(AA288&lt;5,0,((AA325+AA326)/(AA288+AA325+AA326))),0)</f>
        <v>0</v>
      </c>
      <c r="AB327" s="85">
        <f t="shared" si="220"/>
        <v>0</v>
      </c>
      <c r="AC327" s="85">
        <f t="shared" si="220"/>
        <v>0</v>
      </c>
      <c r="AD327" s="85">
        <f t="shared" si="220"/>
        <v>0</v>
      </c>
      <c r="AE327" s="85">
        <f t="shared" si="220"/>
        <v>0</v>
      </c>
      <c r="AF327" s="85">
        <f t="shared" si="220"/>
        <v>0</v>
      </c>
      <c r="AG327" s="85">
        <f t="shared" si="220"/>
        <v>0</v>
      </c>
      <c r="AH327" s="85">
        <f t="shared" si="220"/>
        <v>0</v>
      </c>
      <c r="AI327" s="85">
        <f t="shared" si="220"/>
        <v>0</v>
      </c>
      <c r="AJ327" s="85">
        <f t="shared" si="220"/>
        <v>0</v>
      </c>
      <c r="AK327" s="85">
        <f t="shared" si="220"/>
        <v>0</v>
      </c>
      <c r="AL327" s="85">
        <f t="shared" si="220"/>
        <v>0</v>
      </c>
      <c r="AM327" s="85">
        <f t="shared" si="220"/>
        <v>0</v>
      </c>
      <c r="AN327" s="85">
        <f t="shared" si="220"/>
        <v>0</v>
      </c>
      <c r="AO327" s="85">
        <f t="shared" si="220"/>
        <v>0</v>
      </c>
      <c r="AP327" s="85">
        <f t="shared" si="220"/>
        <v>0</v>
      </c>
      <c r="AQ327" s="85">
        <f t="shared" si="220"/>
        <v>0</v>
      </c>
      <c r="AR327" s="85">
        <f t="shared" si="220"/>
        <v>0</v>
      </c>
      <c r="AS327" s="85">
        <f t="shared" si="220"/>
        <v>0</v>
      </c>
      <c r="AT327" s="85">
        <f t="shared" si="220"/>
        <v>0</v>
      </c>
      <c r="AU327" s="85">
        <f t="shared" si="220"/>
        <v>0</v>
      </c>
      <c r="AV327" s="85">
        <f t="shared" si="220"/>
        <v>0</v>
      </c>
      <c r="AW327" s="85">
        <f t="shared" si="220"/>
        <v>0</v>
      </c>
      <c r="AX327" s="85">
        <f t="shared" si="220"/>
        <v>0</v>
      </c>
      <c r="AY327" s="85">
        <f t="shared" si="220"/>
        <v>0</v>
      </c>
      <c r="AZ327" s="85">
        <f t="shared" si="220"/>
        <v>0</v>
      </c>
      <c r="BA327" s="85">
        <f t="shared" si="220"/>
        <v>0</v>
      </c>
      <c r="BB327" s="85">
        <f t="shared" si="220"/>
        <v>0</v>
      </c>
      <c r="BC327" s="85">
        <f t="shared" si="220"/>
        <v>0</v>
      </c>
      <c r="BD327" s="85">
        <f t="shared" si="220"/>
        <v>0</v>
      </c>
      <c r="BE327" s="85">
        <f t="shared" si="220"/>
        <v>0</v>
      </c>
      <c r="BF327" s="86">
        <f t="shared" si="220"/>
        <v>0</v>
      </c>
    </row>
    <row r="328" spans="15:58" ht="14.4" hidden="1" customHeight="1" x14ac:dyDescent="0.3">
      <c r="O328" s="287"/>
      <c r="P328" s="288"/>
      <c r="Q328" s="289"/>
      <c r="R328" s="279" t="s">
        <v>164</v>
      </c>
      <c r="S328" s="280"/>
      <c r="T328" s="280"/>
      <c r="U328" s="280"/>
      <c r="V328" s="280"/>
      <c r="W328" s="280"/>
      <c r="X328" s="242"/>
      <c r="Y328" s="242"/>
      <c r="Z328" s="242"/>
      <c r="AA328" s="85">
        <f t="shared" ref="AA328:BF328" si="221">IFERROR(IF(AA288&lt;5,0,(AA325/(AA288+AA325+AA326))),0)</f>
        <v>0</v>
      </c>
      <c r="AB328" s="85">
        <f t="shared" si="221"/>
        <v>0</v>
      </c>
      <c r="AC328" s="85">
        <f t="shared" si="221"/>
        <v>0</v>
      </c>
      <c r="AD328" s="85">
        <f t="shared" si="221"/>
        <v>0</v>
      </c>
      <c r="AE328" s="85">
        <f t="shared" si="221"/>
        <v>0</v>
      </c>
      <c r="AF328" s="85">
        <f t="shared" si="221"/>
        <v>0</v>
      </c>
      <c r="AG328" s="85">
        <f t="shared" si="221"/>
        <v>0</v>
      </c>
      <c r="AH328" s="85">
        <f t="shared" si="221"/>
        <v>0</v>
      </c>
      <c r="AI328" s="85">
        <f t="shared" si="221"/>
        <v>0</v>
      </c>
      <c r="AJ328" s="85">
        <f t="shared" si="221"/>
        <v>0</v>
      </c>
      <c r="AK328" s="85">
        <f t="shared" si="221"/>
        <v>0</v>
      </c>
      <c r="AL328" s="85">
        <f t="shared" si="221"/>
        <v>0</v>
      </c>
      <c r="AM328" s="85">
        <f t="shared" si="221"/>
        <v>0</v>
      </c>
      <c r="AN328" s="85">
        <f t="shared" si="221"/>
        <v>0</v>
      </c>
      <c r="AO328" s="85">
        <f t="shared" si="221"/>
        <v>0</v>
      </c>
      <c r="AP328" s="85">
        <f t="shared" si="221"/>
        <v>0</v>
      </c>
      <c r="AQ328" s="85">
        <f t="shared" si="221"/>
        <v>0</v>
      </c>
      <c r="AR328" s="85">
        <f t="shared" si="221"/>
        <v>0</v>
      </c>
      <c r="AS328" s="85">
        <f t="shared" si="221"/>
        <v>0</v>
      </c>
      <c r="AT328" s="85">
        <f t="shared" si="221"/>
        <v>0</v>
      </c>
      <c r="AU328" s="85">
        <f t="shared" si="221"/>
        <v>0</v>
      </c>
      <c r="AV328" s="85">
        <f t="shared" si="221"/>
        <v>0</v>
      </c>
      <c r="AW328" s="85">
        <f t="shared" si="221"/>
        <v>0</v>
      </c>
      <c r="AX328" s="85">
        <f t="shared" si="221"/>
        <v>0</v>
      </c>
      <c r="AY328" s="85">
        <f t="shared" si="221"/>
        <v>0</v>
      </c>
      <c r="AZ328" s="85">
        <f t="shared" si="221"/>
        <v>0</v>
      </c>
      <c r="BA328" s="85">
        <f t="shared" si="221"/>
        <v>0</v>
      </c>
      <c r="BB328" s="85">
        <f t="shared" si="221"/>
        <v>0</v>
      </c>
      <c r="BC328" s="85">
        <f t="shared" si="221"/>
        <v>0</v>
      </c>
      <c r="BD328" s="85">
        <f t="shared" si="221"/>
        <v>0</v>
      </c>
      <c r="BE328" s="85">
        <f t="shared" si="221"/>
        <v>0</v>
      </c>
      <c r="BF328" s="86">
        <f t="shared" si="221"/>
        <v>0</v>
      </c>
    </row>
    <row r="329" spans="15:58" ht="14.4" hidden="1" customHeight="1" x14ac:dyDescent="0.3">
      <c r="O329" s="287"/>
      <c r="P329" s="288"/>
      <c r="Q329" s="289"/>
      <c r="R329" s="279" t="s">
        <v>171</v>
      </c>
      <c r="S329" s="280"/>
      <c r="T329" s="280"/>
      <c r="U329" s="280"/>
      <c r="V329" s="280"/>
      <c r="W329" s="280"/>
      <c r="X329" s="242"/>
      <c r="Y329" s="242"/>
      <c r="Z329" s="242"/>
      <c r="AA329" s="85">
        <f t="shared" ref="AA329:BF329" si="222">IFERROR(IF(AA288&lt;5,0,(AA326/(AA288+AA325+AA326))),0)</f>
        <v>0</v>
      </c>
      <c r="AB329" s="85">
        <f t="shared" si="222"/>
        <v>0</v>
      </c>
      <c r="AC329" s="85">
        <f t="shared" si="222"/>
        <v>0</v>
      </c>
      <c r="AD329" s="85">
        <f t="shared" si="222"/>
        <v>0</v>
      </c>
      <c r="AE329" s="85">
        <f t="shared" si="222"/>
        <v>0</v>
      </c>
      <c r="AF329" s="85">
        <f t="shared" si="222"/>
        <v>0</v>
      </c>
      <c r="AG329" s="85">
        <f t="shared" si="222"/>
        <v>0</v>
      </c>
      <c r="AH329" s="85">
        <f t="shared" si="222"/>
        <v>0</v>
      </c>
      <c r="AI329" s="85">
        <f t="shared" si="222"/>
        <v>0</v>
      </c>
      <c r="AJ329" s="85">
        <f t="shared" si="222"/>
        <v>0</v>
      </c>
      <c r="AK329" s="85">
        <f t="shared" si="222"/>
        <v>0</v>
      </c>
      <c r="AL329" s="85">
        <f t="shared" si="222"/>
        <v>0</v>
      </c>
      <c r="AM329" s="85">
        <f t="shared" si="222"/>
        <v>0</v>
      </c>
      <c r="AN329" s="85">
        <f t="shared" si="222"/>
        <v>0</v>
      </c>
      <c r="AO329" s="85">
        <f t="shared" si="222"/>
        <v>0</v>
      </c>
      <c r="AP329" s="85">
        <f t="shared" si="222"/>
        <v>0</v>
      </c>
      <c r="AQ329" s="85">
        <f t="shared" si="222"/>
        <v>0</v>
      </c>
      <c r="AR329" s="85">
        <f t="shared" si="222"/>
        <v>0</v>
      </c>
      <c r="AS329" s="85">
        <f t="shared" si="222"/>
        <v>0</v>
      </c>
      <c r="AT329" s="85">
        <f t="shared" si="222"/>
        <v>0</v>
      </c>
      <c r="AU329" s="85">
        <f t="shared" si="222"/>
        <v>0</v>
      </c>
      <c r="AV329" s="85">
        <f t="shared" si="222"/>
        <v>0</v>
      </c>
      <c r="AW329" s="85">
        <f t="shared" si="222"/>
        <v>0</v>
      </c>
      <c r="AX329" s="85">
        <f t="shared" si="222"/>
        <v>0</v>
      </c>
      <c r="AY329" s="85">
        <f t="shared" si="222"/>
        <v>0</v>
      </c>
      <c r="AZ329" s="85">
        <f t="shared" si="222"/>
        <v>0</v>
      </c>
      <c r="BA329" s="85">
        <f t="shared" si="222"/>
        <v>0</v>
      </c>
      <c r="BB329" s="85">
        <f t="shared" si="222"/>
        <v>0</v>
      </c>
      <c r="BC329" s="85">
        <f t="shared" si="222"/>
        <v>0</v>
      </c>
      <c r="BD329" s="85">
        <f t="shared" si="222"/>
        <v>0</v>
      </c>
      <c r="BE329" s="85">
        <f t="shared" si="222"/>
        <v>0</v>
      </c>
      <c r="BF329" s="86">
        <f t="shared" si="222"/>
        <v>0</v>
      </c>
    </row>
    <row r="330" spans="15:58" ht="14.4" hidden="1" customHeight="1" x14ac:dyDescent="0.3">
      <c r="O330" s="287"/>
      <c r="P330" s="288"/>
      <c r="Q330" s="289"/>
      <c r="R330" s="279" t="s">
        <v>172</v>
      </c>
      <c r="S330" s="280"/>
      <c r="T330" s="280"/>
      <c r="U330" s="280"/>
      <c r="V330" s="280"/>
      <c r="W330" s="280"/>
      <c r="X330" s="242"/>
      <c r="Y330" s="242"/>
      <c r="Z330" s="242"/>
      <c r="AA330" s="87" t="str">
        <f t="shared" ref="AA330:BF330" si="223">IFERROR(((AA313+AA317)/AA292),"")</f>
        <v/>
      </c>
      <c r="AB330" s="87" t="str">
        <f t="shared" si="223"/>
        <v/>
      </c>
      <c r="AC330" s="87" t="str">
        <f t="shared" si="223"/>
        <v/>
      </c>
      <c r="AD330" s="87" t="str">
        <f t="shared" si="223"/>
        <v/>
      </c>
      <c r="AE330" s="87" t="str">
        <f t="shared" si="223"/>
        <v/>
      </c>
      <c r="AF330" s="87" t="str">
        <f t="shared" si="223"/>
        <v/>
      </c>
      <c r="AG330" s="87" t="str">
        <f t="shared" si="223"/>
        <v/>
      </c>
      <c r="AH330" s="87" t="str">
        <f t="shared" si="223"/>
        <v/>
      </c>
      <c r="AI330" s="87" t="str">
        <f t="shared" si="223"/>
        <v/>
      </c>
      <c r="AJ330" s="87" t="str">
        <f t="shared" si="223"/>
        <v/>
      </c>
      <c r="AK330" s="87" t="str">
        <f t="shared" si="223"/>
        <v/>
      </c>
      <c r="AL330" s="87" t="str">
        <f t="shared" si="223"/>
        <v/>
      </c>
      <c r="AM330" s="87" t="str">
        <f t="shared" si="223"/>
        <v/>
      </c>
      <c r="AN330" s="87" t="str">
        <f t="shared" si="223"/>
        <v/>
      </c>
      <c r="AO330" s="87" t="str">
        <f t="shared" si="223"/>
        <v/>
      </c>
      <c r="AP330" s="87" t="str">
        <f t="shared" si="223"/>
        <v/>
      </c>
      <c r="AQ330" s="87" t="str">
        <f t="shared" si="223"/>
        <v/>
      </c>
      <c r="AR330" s="87" t="str">
        <f t="shared" si="223"/>
        <v/>
      </c>
      <c r="AS330" s="87" t="str">
        <f t="shared" si="223"/>
        <v/>
      </c>
      <c r="AT330" s="87" t="str">
        <f t="shared" si="223"/>
        <v/>
      </c>
      <c r="AU330" s="87" t="str">
        <f t="shared" si="223"/>
        <v/>
      </c>
      <c r="AV330" s="87" t="str">
        <f t="shared" si="223"/>
        <v/>
      </c>
      <c r="AW330" s="87" t="str">
        <f t="shared" si="223"/>
        <v/>
      </c>
      <c r="AX330" s="87" t="str">
        <f t="shared" si="223"/>
        <v/>
      </c>
      <c r="AY330" s="87" t="str">
        <f t="shared" si="223"/>
        <v/>
      </c>
      <c r="AZ330" s="87" t="str">
        <f t="shared" si="223"/>
        <v/>
      </c>
      <c r="BA330" s="87" t="str">
        <f t="shared" si="223"/>
        <v/>
      </c>
      <c r="BB330" s="87" t="str">
        <f t="shared" si="223"/>
        <v/>
      </c>
      <c r="BC330" s="87" t="str">
        <f t="shared" si="223"/>
        <v/>
      </c>
      <c r="BD330" s="87" t="str">
        <f t="shared" si="223"/>
        <v/>
      </c>
      <c r="BE330" s="87" t="str">
        <f t="shared" si="223"/>
        <v/>
      </c>
      <c r="BF330" s="86" t="str">
        <f t="shared" si="223"/>
        <v/>
      </c>
    </row>
    <row r="331" spans="15:58" ht="14.4" hidden="1" customHeight="1" x14ac:dyDescent="0.3">
      <c r="O331" s="287"/>
      <c r="P331" s="288"/>
      <c r="Q331" s="289"/>
      <c r="R331" s="279" t="s">
        <v>173</v>
      </c>
      <c r="S331" s="280"/>
      <c r="T331" s="280"/>
      <c r="U331" s="280"/>
      <c r="V331" s="280"/>
      <c r="W331" s="280"/>
      <c r="X331" s="242"/>
      <c r="Y331" s="242"/>
      <c r="Z331" s="242"/>
      <c r="AA331" s="87" t="str">
        <f t="shared" ref="AA331:BF331" si="224">IFERROR((AA305+AA309)/(AA292+AA305+AA309),"")</f>
        <v/>
      </c>
      <c r="AB331" s="87" t="str">
        <f t="shared" si="224"/>
        <v/>
      </c>
      <c r="AC331" s="87" t="str">
        <f t="shared" si="224"/>
        <v/>
      </c>
      <c r="AD331" s="87" t="str">
        <f t="shared" si="224"/>
        <v/>
      </c>
      <c r="AE331" s="87" t="str">
        <f t="shared" si="224"/>
        <v/>
      </c>
      <c r="AF331" s="87" t="str">
        <f t="shared" si="224"/>
        <v/>
      </c>
      <c r="AG331" s="87" t="str">
        <f t="shared" si="224"/>
        <v/>
      </c>
      <c r="AH331" s="87" t="str">
        <f t="shared" si="224"/>
        <v/>
      </c>
      <c r="AI331" s="87" t="str">
        <f t="shared" si="224"/>
        <v/>
      </c>
      <c r="AJ331" s="87" t="str">
        <f t="shared" si="224"/>
        <v/>
      </c>
      <c r="AK331" s="87" t="str">
        <f t="shared" si="224"/>
        <v/>
      </c>
      <c r="AL331" s="87" t="str">
        <f t="shared" si="224"/>
        <v/>
      </c>
      <c r="AM331" s="87" t="str">
        <f t="shared" si="224"/>
        <v/>
      </c>
      <c r="AN331" s="87" t="str">
        <f t="shared" si="224"/>
        <v/>
      </c>
      <c r="AO331" s="87" t="str">
        <f t="shared" si="224"/>
        <v/>
      </c>
      <c r="AP331" s="87" t="str">
        <f t="shared" si="224"/>
        <v/>
      </c>
      <c r="AQ331" s="87" t="str">
        <f t="shared" si="224"/>
        <v/>
      </c>
      <c r="AR331" s="87" t="str">
        <f t="shared" si="224"/>
        <v/>
      </c>
      <c r="AS331" s="87" t="str">
        <f t="shared" si="224"/>
        <v/>
      </c>
      <c r="AT331" s="87" t="str">
        <f t="shared" si="224"/>
        <v/>
      </c>
      <c r="AU331" s="87" t="str">
        <f t="shared" si="224"/>
        <v/>
      </c>
      <c r="AV331" s="87" t="str">
        <f t="shared" si="224"/>
        <v/>
      </c>
      <c r="AW331" s="87" t="str">
        <f t="shared" si="224"/>
        <v/>
      </c>
      <c r="AX331" s="87" t="str">
        <f t="shared" si="224"/>
        <v/>
      </c>
      <c r="AY331" s="87" t="str">
        <f t="shared" si="224"/>
        <v/>
      </c>
      <c r="AZ331" s="87" t="str">
        <f t="shared" si="224"/>
        <v/>
      </c>
      <c r="BA331" s="87" t="str">
        <f t="shared" si="224"/>
        <v/>
      </c>
      <c r="BB331" s="87" t="str">
        <f t="shared" si="224"/>
        <v/>
      </c>
      <c r="BC331" s="87" t="str">
        <f t="shared" si="224"/>
        <v/>
      </c>
      <c r="BD331" s="87" t="str">
        <f t="shared" si="224"/>
        <v/>
      </c>
      <c r="BE331" s="87" t="str">
        <f t="shared" si="224"/>
        <v/>
      </c>
      <c r="BF331" s="86" t="str">
        <f t="shared" si="224"/>
        <v/>
      </c>
    </row>
    <row r="332" spans="15:58" ht="14.4" hidden="1" customHeight="1" x14ac:dyDescent="0.3">
      <c r="O332" s="287"/>
      <c r="P332" s="288"/>
      <c r="Q332" s="289"/>
      <c r="R332" s="279" t="s">
        <v>174</v>
      </c>
      <c r="S332" s="280"/>
      <c r="T332" s="280"/>
      <c r="U332" s="280"/>
      <c r="V332" s="280"/>
      <c r="W332" s="280"/>
      <c r="X332" s="242"/>
      <c r="Y332" s="242"/>
      <c r="Z332" s="242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  <c r="AS332" s="64"/>
      <c r="AT332" s="64"/>
      <c r="AU332" s="64"/>
      <c r="AV332" s="64"/>
      <c r="AW332" s="64"/>
      <c r="AX332" s="64"/>
      <c r="AY332" s="64"/>
      <c r="AZ332" s="64"/>
      <c r="BA332" s="64"/>
      <c r="BB332" s="64"/>
      <c r="BC332" s="64"/>
      <c r="BD332" s="64"/>
      <c r="BE332" s="64"/>
      <c r="BF332" s="45"/>
    </row>
    <row r="333" spans="15:58" ht="14.4" hidden="1" customHeight="1" x14ac:dyDescent="0.3">
      <c r="O333" s="287"/>
      <c r="P333" s="288"/>
      <c r="Q333" s="289"/>
      <c r="R333" s="279" t="s">
        <v>175</v>
      </c>
      <c r="S333" s="280"/>
      <c r="T333" s="280"/>
      <c r="U333" s="280"/>
      <c r="V333" s="280"/>
      <c r="W333" s="280"/>
      <c r="X333" s="242"/>
      <c r="Y333" s="242"/>
      <c r="Z333" s="242"/>
      <c r="AA333" s="64" t="e">
        <f t="shared" ref="AA333:BE333" si="225">IF(AA292&lt;&gt;0,ROUNDUP(AA288*0.08,0),0)</f>
        <v>#VALUE!</v>
      </c>
      <c r="AB333" s="64" t="e">
        <f t="shared" si="225"/>
        <v>#VALUE!</v>
      </c>
      <c r="AC333" s="64" t="e">
        <f t="shared" si="225"/>
        <v>#VALUE!</v>
      </c>
      <c r="AD333" s="64" t="e">
        <f t="shared" si="225"/>
        <v>#VALUE!</v>
      </c>
      <c r="AE333" s="64" t="e">
        <f t="shared" si="225"/>
        <v>#VALUE!</v>
      </c>
      <c r="AF333" s="64" t="e">
        <f t="shared" si="225"/>
        <v>#VALUE!</v>
      </c>
      <c r="AG333" s="64" t="e">
        <f t="shared" si="225"/>
        <v>#VALUE!</v>
      </c>
      <c r="AH333" s="64" t="e">
        <f t="shared" si="225"/>
        <v>#VALUE!</v>
      </c>
      <c r="AI333" s="64" t="e">
        <f t="shared" si="225"/>
        <v>#VALUE!</v>
      </c>
      <c r="AJ333" s="64" t="e">
        <f t="shared" si="225"/>
        <v>#VALUE!</v>
      </c>
      <c r="AK333" s="64" t="e">
        <f t="shared" si="225"/>
        <v>#VALUE!</v>
      </c>
      <c r="AL333" s="64" t="e">
        <f t="shared" si="225"/>
        <v>#VALUE!</v>
      </c>
      <c r="AM333" s="64" t="e">
        <f t="shared" si="225"/>
        <v>#VALUE!</v>
      </c>
      <c r="AN333" s="64" t="e">
        <f t="shared" si="225"/>
        <v>#VALUE!</v>
      </c>
      <c r="AO333" s="64" t="e">
        <f t="shared" si="225"/>
        <v>#VALUE!</v>
      </c>
      <c r="AP333" s="64" t="e">
        <f t="shared" si="225"/>
        <v>#VALUE!</v>
      </c>
      <c r="AQ333" s="64" t="e">
        <f t="shared" si="225"/>
        <v>#VALUE!</v>
      </c>
      <c r="AR333" s="64" t="e">
        <f t="shared" si="225"/>
        <v>#VALUE!</v>
      </c>
      <c r="AS333" s="64" t="e">
        <f t="shared" si="225"/>
        <v>#VALUE!</v>
      </c>
      <c r="AT333" s="64" t="e">
        <f t="shared" si="225"/>
        <v>#VALUE!</v>
      </c>
      <c r="AU333" s="64" t="e">
        <f t="shared" si="225"/>
        <v>#VALUE!</v>
      </c>
      <c r="AV333" s="64" t="e">
        <f t="shared" si="225"/>
        <v>#VALUE!</v>
      </c>
      <c r="AW333" s="64" t="e">
        <f t="shared" si="225"/>
        <v>#VALUE!</v>
      </c>
      <c r="AX333" s="64" t="e">
        <f t="shared" si="225"/>
        <v>#VALUE!</v>
      </c>
      <c r="AY333" s="64" t="e">
        <f t="shared" si="225"/>
        <v>#VALUE!</v>
      </c>
      <c r="AZ333" s="64" t="e">
        <f t="shared" si="225"/>
        <v>#VALUE!</v>
      </c>
      <c r="BA333" s="64" t="e">
        <f t="shared" si="225"/>
        <v>#VALUE!</v>
      </c>
      <c r="BB333" s="64" t="e">
        <f t="shared" si="225"/>
        <v>#VALUE!</v>
      </c>
      <c r="BC333" s="64" t="e">
        <f t="shared" si="225"/>
        <v>#VALUE!</v>
      </c>
      <c r="BD333" s="64" t="e">
        <f t="shared" si="225"/>
        <v>#VALUE!</v>
      </c>
      <c r="BE333" s="64" t="e">
        <f t="shared" si="225"/>
        <v>#VALUE!</v>
      </c>
      <c r="BF333" s="45" t="e">
        <f>SUM(AA333:BE333)</f>
        <v>#VALUE!</v>
      </c>
    </row>
    <row r="334" spans="15:58" ht="14.4" hidden="1" customHeight="1" x14ac:dyDescent="0.3">
      <c r="O334" s="287"/>
      <c r="P334" s="288"/>
      <c r="Q334" s="289"/>
      <c r="R334" s="279"/>
      <c r="S334" s="280"/>
      <c r="T334" s="280"/>
      <c r="U334" s="280"/>
      <c r="V334" s="280"/>
      <c r="W334" s="280"/>
      <c r="X334" s="242"/>
      <c r="Y334" s="242"/>
      <c r="Z334" s="242"/>
      <c r="AA334" s="64" t="e">
        <f t="shared" ref="AA334:BE334" si="226">AA317+AA313+AA309+AA305</f>
        <v>#VALUE!</v>
      </c>
      <c r="AB334" s="64" t="e">
        <f t="shared" si="226"/>
        <v>#VALUE!</v>
      </c>
      <c r="AC334" s="64" t="e">
        <f t="shared" si="226"/>
        <v>#VALUE!</v>
      </c>
      <c r="AD334" s="64" t="e">
        <f t="shared" si="226"/>
        <v>#VALUE!</v>
      </c>
      <c r="AE334" s="64" t="e">
        <f t="shared" si="226"/>
        <v>#VALUE!</v>
      </c>
      <c r="AF334" s="64" t="e">
        <f t="shared" si="226"/>
        <v>#VALUE!</v>
      </c>
      <c r="AG334" s="64" t="e">
        <f t="shared" si="226"/>
        <v>#VALUE!</v>
      </c>
      <c r="AH334" s="64" t="e">
        <f t="shared" si="226"/>
        <v>#VALUE!</v>
      </c>
      <c r="AI334" s="64" t="e">
        <f t="shared" si="226"/>
        <v>#VALUE!</v>
      </c>
      <c r="AJ334" s="64" t="e">
        <f t="shared" si="226"/>
        <v>#VALUE!</v>
      </c>
      <c r="AK334" s="64" t="e">
        <f t="shared" si="226"/>
        <v>#VALUE!</v>
      </c>
      <c r="AL334" s="64" t="e">
        <f t="shared" si="226"/>
        <v>#VALUE!</v>
      </c>
      <c r="AM334" s="64" t="e">
        <f t="shared" si="226"/>
        <v>#VALUE!</v>
      </c>
      <c r="AN334" s="64" t="e">
        <f t="shared" si="226"/>
        <v>#VALUE!</v>
      </c>
      <c r="AO334" s="64" t="e">
        <f t="shared" si="226"/>
        <v>#VALUE!</v>
      </c>
      <c r="AP334" s="64" t="e">
        <f t="shared" si="226"/>
        <v>#VALUE!</v>
      </c>
      <c r="AQ334" s="64" t="e">
        <f t="shared" si="226"/>
        <v>#VALUE!</v>
      </c>
      <c r="AR334" s="64" t="e">
        <f t="shared" si="226"/>
        <v>#VALUE!</v>
      </c>
      <c r="AS334" s="64" t="e">
        <f t="shared" si="226"/>
        <v>#VALUE!</v>
      </c>
      <c r="AT334" s="64" t="e">
        <f t="shared" si="226"/>
        <v>#VALUE!</v>
      </c>
      <c r="AU334" s="64" t="e">
        <f t="shared" si="226"/>
        <v>#VALUE!</v>
      </c>
      <c r="AV334" s="64" t="e">
        <f t="shared" si="226"/>
        <v>#VALUE!</v>
      </c>
      <c r="AW334" s="64" t="e">
        <f t="shared" si="226"/>
        <v>#VALUE!</v>
      </c>
      <c r="AX334" s="64" t="e">
        <f t="shared" si="226"/>
        <v>#VALUE!</v>
      </c>
      <c r="AY334" s="64" t="e">
        <f t="shared" si="226"/>
        <v>#VALUE!</v>
      </c>
      <c r="AZ334" s="64" t="e">
        <f t="shared" si="226"/>
        <v>#VALUE!</v>
      </c>
      <c r="BA334" s="64" t="e">
        <f t="shared" si="226"/>
        <v>#VALUE!</v>
      </c>
      <c r="BB334" s="64" t="e">
        <f t="shared" si="226"/>
        <v>#VALUE!</v>
      </c>
      <c r="BC334" s="64" t="e">
        <f t="shared" si="226"/>
        <v>#VALUE!</v>
      </c>
      <c r="BD334" s="64" t="e">
        <f t="shared" si="226"/>
        <v>#VALUE!</v>
      </c>
      <c r="BE334" s="64" t="e">
        <f t="shared" si="226"/>
        <v>#VALUE!</v>
      </c>
      <c r="BF334" s="45" t="e">
        <f>SUM(AA334:BE334)</f>
        <v>#VALUE!</v>
      </c>
    </row>
    <row r="335" spans="15:58" ht="15" hidden="1" customHeight="1" thickBot="1" x14ac:dyDescent="0.35">
      <c r="O335" s="287"/>
      <c r="P335" s="288"/>
      <c r="Q335" s="289"/>
      <c r="R335" s="279" t="s">
        <v>176</v>
      </c>
      <c r="S335" s="280"/>
      <c r="T335" s="280"/>
      <c r="U335" s="280"/>
      <c r="V335" s="280"/>
      <c r="W335" s="280"/>
      <c r="X335" s="242"/>
      <c r="Y335" s="242"/>
      <c r="Z335" s="242"/>
      <c r="AA335" s="88" t="e">
        <f t="shared" ref="AA335:BF335" si="227">AA333-AA334</f>
        <v>#VALUE!</v>
      </c>
      <c r="AB335" s="88" t="e">
        <f t="shared" si="227"/>
        <v>#VALUE!</v>
      </c>
      <c r="AC335" s="88" t="e">
        <f t="shared" si="227"/>
        <v>#VALUE!</v>
      </c>
      <c r="AD335" s="88" t="e">
        <f t="shared" si="227"/>
        <v>#VALUE!</v>
      </c>
      <c r="AE335" s="88" t="e">
        <f t="shared" si="227"/>
        <v>#VALUE!</v>
      </c>
      <c r="AF335" s="88" t="e">
        <f t="shared" si="227"/>
        <v>#VALUE!</v>
      </c>
      <c r="AG335" s="88" t="e">
        <f t="shared" si="227"/>
        <v>#VALUE!</v>
      </c>
      <c r="AH335" s="88" t="e">
        <f t="shared" si="227"/>
        <v>#VALUE!</v>
      </c>
      <c r="AI335" s="88" t="e">
        <f t="shared" si="227"/>
        <v>#VALUE!</v>
      </c>
      <c r="AJ335" s="88" t="e">
        <f t="shared" si="227"/>
        <v>#VALUE!</v>
      </c>
      <c r="AK335" s="88" t="e">
        <f t="shared" si="227"/>
        <v>#VALUE!</v>
      </c>
      <c r="AL335" s="88" t="e">
        <f t="shared" si="227"/>
        <v>#VALUE!</v>
      </c>
      <c r="AM335" s="88" t="e">
        <f t="shared" si="227"/>
        <v>#VALUE!</v>
      </c>
      <c r="AN335" s="88" t="e">
        <f t="shared" si="227"/>
        <v>#VALUE!</v>
      </c>
      <c r="AO335" s="88" t="e">
        <f t="shared" si="227"/>
        <v>#VALUE!</v>
      </c>
      <c r="AP335" s="88" t="e">
        <f t="shared" si="227"/>
        <v>#VALUE!</v>
      </c>
      <c r="AQ335" s="88" t="e">
        <f t="shared" si="227"/>
        <v>#VALUE!</v>
      </c>
      <c r="AR335" s="88" t="e">
        <f t="shared" si="227"/>
        <v>#VALUE!</v>
      </c>
      <c r="AS335" s="88" t="e">
        <f t="shared" si="227"/>
        <v>#VALUE!</v>
      </c>
      <c r="AT335" s="88" t="e">
        <f t="shared" si="227"/>
        <v>#VALUE!</v>
      </c>
      <c r="AU335" s="88" t="e">
        <f t="shared" si="227"/>
        <v>#VALUE!</v>
      </c>
      <c r="AV335" s="88" t="e">
        <f t="shared" si="227"/>
        <v>#VALUE!</v>
      </c>
      <c r="AW335" s="88" t="e">
        <f t="shared" si="227"/>
        <v>#VALUE!</v>
      </c>
      <c r="AX335" s="88" t="e">
        <f t="shared" si="227"/>
        <v>#VALUE!</v>
      </c>
      <c r="AY335" s="88" t="e">
        <f t="shared" si="227"/>
        <v>#VALUE!</v>
      </c>
      <c r="AZ335" s="88" t="e">
        <f t="shared" si="227"/>
        <v>#VALUE!</v>
      </c>
      <c r="BA335" s="88" t="e">
        <f t="shared" si="227"/>
        <v>#VALUE!</v>
      </c>
      <c r="BB335" s="88" t="e">
        <f t="shared" si="227"/>
        <v>#VALUE!</v>
      </c>
      <c r="BC335" s="88" t="e">
        <f t="shared" si="227"/>
        <v>#VALUE!</v>
      </c>
      <c r="BD335" s="88" t="e">
        <f t="shared" si="227"/>
        <v>#VALUE!</v>
      </c>
      <c r="BE335" s="88" t="e">
        <f t="shared" si="227"/>
        <v>#VALUE!</v>
      </c>
      <c r="BF335" s="89" t="e">
        <f t="shared" si="227"/>
        <v>#VALUE!</v>
      </c>
    </row>
    <row r="336" spans="15:58" ht="14.4" hidden="1" customHeight="1" x14ac:dyDescent="0.3">
      <c r="O336" s="287"/>
      <c r="P336" s="288"/>
      <c r="Q336" s="289"/>
      <c r="R336" s="279" t="s">
        <v>177</v>
      </c>
      <c r="S336" s="280"/>
      <c r="T336" s="280"/>
      <c r="U336" s="280"/>
      <c r="V336" s="280"/>
      <c r="W336" s="280"/>
      <c r="X336" s="90"/>
      <c r="Y336" s="90"/>
      <c r="Z336" s="90"/>
    </row>
    <row r="337" spans="7:26" ht="14.4" hidden="1" customHeight="1" x14ac:dyDescent="0.3">
      <c r="O337" s="290"/>
      <c r="P337" s="291"/>
      <c r="Q337" s="292"/>
      <c r="R337" s="279" t="s">
        <v>178</v>
      </c>
      <c r="S337" s="280"/>
      <c r="T337" s="280"/>
      <c r="U337" s="280"/>
      <c r="V337" s="280"/>
      <c r="W337" s="280"/>
      <c r="X337" s="90"/>
      <c r="Y337" s="90"/>
      <c r="Z337" s="90"/>
    </row>
    <row r="338" spans="7:26" ht="14.4" hidden="1" customHeight="1" x14ac:dyDescent="0.3"/>
    <row r="339" spans="7:26" ht="14.4" hidden="1" customHeight="1" x14ac:dyDescent="0.3"/>
    <row r="340" spans="7:26" ht="14.4" hidden="1" customHeight="1" x14ac:dyDescent="0.3"/>
    <row r="341" spans="7:26" ht="14.4" hidden="1" customHeight="1" x14ac:dyDescent="0.3"/>
    <row r="342" spans="7:26" ht="14.4" hidden="1" customHeight="1" x14ac:dyDescent="0.3"/>
    <row r="343" spans="7:26" ht="14.4" hidden="1" customHeight="1" x14ac:dyDescent="0.3">
      <c r="G343" s="20"/>
      <c r="H343" s="94"/>
    </row>
    <row r="344" spans="7:26" ht="14.4" hidden="1" customHeight="1" x14ac:dyDescent="0.3">
      <c r="G344" s="20"/>
      <c r="H344" s="94"/>
    </row>
    <row r="345" spans="7:26" ht="14.4" hidden="1" customHeight="1" x14ac:dyDescent="0.3">
      <c r="G345" s="20"/>
      <c r="H345" s="94"/>
    </row>
    <row r="346" spans="7:26" x14ac:dyDescent="0.3">
      <c r="H346" s="94"/>
    </row>
    <row r="347" spans="7:26" x14ac:dyDescent="0.3">
      <c r="G347" s="94"/>
      <c r="H347" s="94"/>
    </row>
    <row r="348" spans="7:26" x14ac:dyDescent="0.3">
      <c r="H348" s="94"/>
    </row>
    <row r="352" spans="7:26" x14ac:dyDescent="0.3">
      <c r="G352" s="95"/>
      <c r="H352" s="94"/>
    </row>
    <row r="356" spans="6:6" ht="15.6" x14ac:dyDescent="0.3">
      <c r="F356" s="96"/>
    </row>
  </sheetData>
  <autoFilter ref="A2:BG127" xr:uid="{0A4B3FEB-76B5-41EC-B5E4-0E816609F277}"/>
  <mergeCells count="239">
    <mergeCell ref="AF1:AF2"/>
    <mergeCell ref="AG1:AG2"/>
    <mergeCell ref="AH1:AH2"/>
    <mergeCell ref="AI1:AI2"/>
    <mergeCell ref="AJ1:AJ2"/>
    <mergeCell ref="AK1:AK2"/>
    <mergeCell ref="A1:Z1"/>
    <mergeCell ref="AA1:AA2"/>
    <mergeCell ref="AB1:AB2"/>
    <mergeCell ref="AC1:AC2"/>
    <mergeCell ref="AD1:AD2"/>
    <mergeCell ref="AE1:AE2"/>
    <mergeCell ref="AT1:AT2"/>
    <mergeCell ref="AU1:AU2"/>
    <mergeCell ref="AV1:AV2"/>
    <mergeCell ref="AW1:AW2"/>
    <mergeCell ref="AL1:AL2"/>
    <mergeCell ref="AM1:AM2"/>
    <mergeCell ref="AN1:AN2"/>
    <mergeCell ref="AO1:AO2"/>
    <mergeCell ref="AP1:AP2"/>
    <mergeCell ref="AQ1:AQ2"/>
    <mergeCell ref="R139:W139"/>
    <mergeCell ref="R140:W140"/>
    <mergeCell ref="R141:W141"/>
    <mergeCell ref="R142:W142"/>
    <mergeCell ref="R143:W143"/>
    <mergeCell ref="R144:W144"/>
    <mergeCell ref="BD1:BD2"/>
    <mergeCell ref="BE1:BE2"/>
    <mergeCell ref="O132:Q181"/>
    <mergeCell ref="R132:W132"/>
    <mergeCell ref="R133:W133"/>
    <mergeCell ref="R134:W134"/>
    <mergeCell ref="R135:W135"/>
    <mergeCell ref="R136:W136"/>
    <mergeCell ref="R137:W137"/>
    <mergeCell ref="R138:W138"/>
    <mergeCell ref="AX1:AX2"/>
    <mergeCell ref="AY1:AY2"/>
    <mergeCell ref="AZ1:AZ2"/>
    <mergeCell ref="BA1:BA2"/>
    <mergeCell ref="BB1:BB2"/>
    <mergeCell ref="BC1:BC2"/>
    <mergeCell ref="AR1:AR2"/>
    <mergeCell ref="AS1:AS2"/>
    <mergeCell ref="R151:W151"/>
    <mergeCell ref="R152:W152"/>
    <mergeCell ref="R153:W153"/>
    <mergeCell ref="R154:W154"/>
    <mergeCell ref="R155:W155"/>
    <mergeCell ref="R156:W156"/>
    <mergeCell ref="R145:W145"/>
    <mergeCell ref="R146:W146"/>
    <mergeCell ref="R147:W147"/>
    <mergeCell ref="R148:W148"/>
    <mergeCell ref="R149:W149"/>
    <mergeCell ref="R150:W150"/>
    <mergeCell ref="R163:W163"/>
    <mergeCell ref="R164:W164"/>
    <mergeCell ref="R165:W165"/>
    <mergeCell ref="R166:W166"/>
    <mergeCell ref="R167:W167"/>
    <mergeCell ref="R168:W168"/>
    <mergeCell ref="R157:W157"/>
    <mergeCell ref="R158:W158"/>
    <mergeCell ref="R159:W159"/>
    <mergeCell ref="R160:W160"/>
    <mergeCell ref="R161:W161"/>
    <mergeCell ref="R162:W162"/>
    <mergeCell ref="R175:W175"/>
    <mergeCell ref="R176:W176"/>
    <mergeCell ref="R177:W177"/>
    <mergeCell ref="R178:W178"/>
    <mergeCell ref="R179:W179"/>
    <mergeCell ref="R180:W180"/>
    <mergeCell ref="R169:W169"/>
    <mergeCell ref="R170:W170"/>
    <mergeCell ref="R171:W171"/>
    <mergeCell ref="R172:W172"/>
    <mergeCell ref="R173:W173"/>
    <mergeCell ref="R174:W174"/>
    <mergeCell ref="R191:W191"/>
    <mergeCell ref="R192:W192"/>
    <mergeCell ref="R193:W193"/>
    <mergeCell ref="R194:W194"/>
    <mergeCell ref="R195:W195"/>
    <mergeCell ref="R196:W196"/>
    <mergeCell ref="R181:W181"/>
    <mergeCell ref="O183:Q183"/>
    <mergeCell ref="O184:Q233"/>
    <mergeCell ref="R184:W184"/>
    <mergeCell ref="R185:W185"/>
    <mergeCell ref="R186:W186"/>
    <mergeCell ref="R187:W187"/>
    <mergeCell ref="R188:W188"/>
    <mergeCell ref="R189:W189"/>
    <mergeCell ref="R190:W190"/>
    <mergeCell ref="R203:W203"/>
    <mergeCell ref="R204:W204"/>
    <mergeCell ref="R205:W205"/>
    <mergeCell ref="R206:W206"/>
    <mergeCell ref="R207:W207"/>
    <mergeCell ref="R208:W208"/>
    <mergeCell ref="R197:W197"/>
    <mergeCell ref="R198:W198"/>
    <mergeCell ref="R199:W199"/>
    <mergeCell ref="R200:W200"/>
    <mergeCell ref="R201:W201"/>
    <mergeCell ref="R202:W202"/>
    <mergeCell ref="R215:W215"/>
    <mergeCell ref="R216:W216"/>
    <mergeCell ref="R217:W217"/>
    <mergeCell ref="R218:W218"/>
    <mergeCell ref="R219:W219"/>
    <mergeCell ref="R220:W220"/>
    <mergeCell ref="R209:W209"/>
    <mergeCell ref="R210:W210"/>
    <mergeCell ref="R211:W211"/>
    <mergeCell ref="R212:W212"/>
    <mergeCell ref="R213:W213"/>
    <mergeCell ref="R214:W214"/>
    <mergeCell ref="R227:W227"/>
    <mergeCell ref="R228:W228"/>
    <mergeCell ref="R229:W229"/>
    <mergeCell ref="R230:W230"/>
    <mergeCell ref="R231:W231"/>
    <mergeCell ref="R232:W232"/>
    <mergeCell ref="R221:W221"/>
    <mergeCell ref="R222:W222"/>
    <mergeCell ref="R223:W223"/>
    <mergeCell ref="R224:W224"/>
    <mergeCell ref="R225:W225"/>
    <mergeCell ref="R226:W226"/>
    <mergeCell ref="R243:W243"/>
    <mergeCell ref="R244:W244"/>
    <mergeCell ref="R245:W245"/>
    <mergeCell ref="R246:W246"/>
    <mergeCell ref="R247:W247"/>
    <mergeCell ref="R248:W248"/>
    <mergeCell ref="R233:W233"/>
    <mergeCell ref="O235:Q235"/>
    <mergeCell ref="O236:Q285"/>
    <mergeCell ref="R236:W236"/>
    <mergeCell ref="R237:W237"/>
    <mergeCell ref="R238:W238"/>
    <mergeCell ref="R239:W239"/>
    <mergeCell ref="R240:W240"/>
    <mergeCell ref="R241:W241"/>
    <mergeCell ref="R242:W242"/>
    <mergeCell ref="R255:W255"/>
    <mergeCell ref="R256:W256"/>
    <mergeCell ref="R257:W257"/>
    <mergeCell ref="R258:W258"/>
    <mergeCell ref="R259:W259"/>
    <mergeCell ref="R260:W260"/>
    <mergeCell ref="R249:W249"/>
    <mergeCell ref="R250:W250"/>
    <mergeCell ref="R251:W251"/>
    <mergeCell ref="R252:W252"/>
    <mergeCell ref="R253:W253"/>
    <mergeCell ref="R254:W254"/>
    <mergeCell ref="R267:W267"/>
    <mergeCell ref="R268:W268"/>
    <mergeCell ref="R269:W269"/>
    <mergeCell ref="R270:W270"/>
    <mergeCell ref="R271:W271"/>
    <mergeCell ref="R272:W272"/>
    <mergeCell ref="R261:W261"/>
    <mergeCell ref="R262:W262"/>
    <mergeCell ref="R263:W263"/>
    <mergeCell ref="R264:W264"/>
    <mergeCell ref="R265:W265"/>
    <mergeCell ref="R266:W266"/>
    <mergeCell ref="R279:W279"/>
    <mergeCell ref="R280:W280"/>
    <mergeCell ref="R281:W281"/>
    <mergeCell ref="R282:W282"/>
    <mergeCell ref="R283:W283"/>
    <mergeCell ref="R284:W284"/>
    <mergeCell ref="R273:W273"/>
    <mergeCell ref="R274:W274"/>
    <mergeCell ref="R275:W275"/>
    <mergeCell ref="R276:W276"/>
    <mergeCell ref="R277:W277"/>
    <mergeCell ref="R278:W278"/>
    <mergeCell ref="R295:W295"/>
    <mergeCell ref="R296:W296"/>
    <mergeCell ref="R297:W297"/>
    <mergeCell ref="R298:W298"/>
    <mergeCell ref="R299:W299"/>
    <mergeCell ref="R300:W300"/>
    <mergeCell ref="R285:W285"/>
    <mergeCell ref="O287:Q287"/>
    <mergeCell ref="O288:Q337"/>
    <mergeCell ref="R288:W288"/>
    <mergeCell ref="R289:W289"/>
    <mergeCell ref="R290:W290"/>
    <mergeCell ref="R291:W291"/>
    <mergeCell ref="R292:W292"/>
    <mergeCell ref="R293:W293"/>
    <mergeCell ref="R294:W294"/>
    <mergeCell ref="R307:W307"/>
    <mergeCell ref="R308:W308"/>
    <mergeCell ref="R309:W309"/>
    <mergeCell ref="R310:W310"/>
    <mergeCell ref="R311:W311"/>
    <mergeCell ref="R312:W312"/>
    <mergeCell ref="R301:W301"/>
    <mergeCell ref="R302:W302"/>
    <mergeCell ref="R303:W303"/>
    <mergeCell ref="R304:W304"/>
    <mergeCell ref="R305:W305"/>
    <mergeCell ref="R306:W306"/>
    <mergeCell ref="R319:W319"/>
    <mergeCell ref="R320:W320"/>
    <mergeCell ref="R321:W321"/>
    <mergeCell ref="R322:W322"/>
    <mergeCell ref="R323:W323"/>
    <mergeCell ref="R324:W324"/>
    <mergeCell ref="R313:W313"/>
    <mergeCell ref="R314:W314"/>
    <mergeCell ref="R315:W315"/>
    <mergeCell ref="R316:W316"/>
    <mergeCell ref="R317:W317"/>
    <mergeCell ref="R318:W318"/>
    <mergeCell ref="R337:W337"/>
    <mergeCell ref="R331:W331"/>
    <mergeCell ref="R332:W332"/>
    <mergeCell ref="R333:W333"/>
    <mergeCell ref="R334:W334"/>
    <mergeCell ref="R335:W335"/>
    <mergeCell ref="R336:W336"/>
    <mergeCell ref="R325:W325"/>
    <mergeCell ref="R326:W326"/>
    <mergeCell ref="R327:W327"/>
    <mergeCell ref="R328:W328"/>
    <mergeCell ref="R329:W329"/>
    <mergeCell ref="R330:W330"/>
  </mergeCells>
  <conditionalFormatting sqref="A34:C34 B37:B38">
    <cfRule type="duplicateValues" dxfId="175" priority="37"/>
  </conditionalFormatting>
  <conditionalFormatting sqref="A32:C32">
    <cfRule type="duplicateValues" dxfId="174" priority="36"/>
  </conditionalFormatting>
  <conditionalFormatting sqref="A30:C30">
    <cfRule type="duplicateValues" dxfId="173" priority="35"/>
  </conditionalFormatting>
  <conditionalFormatting sqref="A87:C88">
    <cfRule type="duplicateValues" dxfId="172" priority="34"/>
  </conditionalFormatting>
  <conditionalFormatting sqref="A89:C89">
    <cfRule type="duplicateValues" dxfId="171" priority="33"/>
  </conditionalFormatting>
  <conditionalFormatting sqref="A47:C47">
    <cfRule type="duplicateValues" dxfId="170" priority="32"/>
  </conditionalFormatting>
  <conditionalFormatting sqref="BC79">
    <cfRule type="cellIs" dxfId="169" priority="26" operator="equal">
      <formula>"U"</formula>
    </cfRule>
    <cfRule type="cellIs" dxfId="168" priority="27" operator="equal">
      <formula>"P/2"</formula>
    </cfRule>
    <cfRule type="cellIs" dxfId="167" priority="28" operator="equal">
      <formula>"UT"</formula>
    </cfRule>
    <cfRule type="cellIs" dxfId="166" priority="29" operator="equal">
      <formula>0</formula>
    </cfRule>
    <cfRule type="cellIs" dxfId="165" priority="30" operator="equal">
      <formula>"EL"</formula>
    </cfRule>
    <cfRule type="cellIs" dxfId="164" priority="31" operator="equal">
      <formula>"OFF"</formula>
    </cfRule>
  </conditionalFormatting>
  <conditionalFormatting sqref="BC79">
    <cfRule type="cellIs" dxfId="163" priority="25" operator="equal">
      <formula>"UT-EL"</formula>
    </cfRule>
  </conditionalFormatting>
  <conditionalFormatting sqref="BC80">
    <cfRule type="cellIs" dxfId="162" priority="19" operator="equal">
      <formula>"U"</formula>
    </cfRule>
    <cfRule type="cellIs" dxfId="161" priority="20" operator="equal">
      <formula>"P/2"</formula>
    </cfRule>
    <cfRule type="cellIs" dxfId="160" priority="21" operator="equal">
      <formula>"UT"</formula>
    </cfRule>
    <cfRule type="cellIs" dxfId="159" priority="22" operator="equal">
      <formula>0</formula>
    </cfRule>
    <cfRule type="cellIs" dxfId="158" priority="23" operator="equal">
      <formula>"EL"</formula>
    </cfRule>
    <cfRule type="cellIs" dxfId="157" priority="24" operator="equal">
      <formula>"OFF"</formula>
    </cfRule>
  </conditionalFormatting>
  <conditionalFormatting sqref="BC80">
    <cfRule type="cellIs" dxfId="156" priority="18" operator="equal">
      <formula>"UT-EL"</formula>
    </cfRule>
  </conditionalFormatting>
  <conditionalFormatting sqref="BD80">
    <cfRule type="cellIs" dxfId="155" priority="12" operator="equal">
      <formula>"U"</formula>
    </cfRule>
    <cfRule type="cellIs" dxfId="154" priority="13" operator="equal">
      <formula>"P/2"</formula>
    </cfRule>
    <cfRule type="cellIs" dxfId="153" priority="14" operator="equal">
      <formula>"UT"</formula>
    </cfRule>
    <cfRule type="cellIs" dxfId="152" priority="15" operator="equal">
      <formula>0</formula>
    </cfRule>
    <cfRule type="cellIs" dxfId="151" priority="16" operator="equal">
      <formula>"EL"</formula>
    </cfRule>
    <cfRule type="cellIs" dxfId="150" priority="17" operator="equal">
      <formula>"OFF"</formula>
    </cfRule>
  </conditionalFormatting>
  <conditionalFormatting sqref="BD80">
    <cfRule type="cellIs" dxfId="149" priority="11" operator="equal">
      <formula>"UT-EL"</formula>
    </cfRule>
  </conditionalFormatting>
  <conditionalFormatting sqref="AW102">
    <cfRule type="cellIs" dxfId="148" priority="5" operator="equal">
      <formula>"U"</formula>
    </cfRule>
    <cfRule type="cellIs" dxfId="147" priority="6" operator="equal">
      <formula>"P/2"</formula>
    </cfRule>
    <cfRule type="cellIs" dxfId="146" priority="7" operator="equal">
      <formula>"UT"</formula>
    </cfRule>
    <cfRule type="cellIs" dxfId="145" priority="8" operator="equal">
      <formula>0</formula>
    </cfRule>
    <cfRule type="cellIs" dxfId="144" priority="9" operator="equal">
      <formula>"EL"</formula>
    </cfRule>
    <cfRule type="cellIs" dxfId="143" priority="10" operator="equal">
      <formula>"OFF"</formula>
    </cfRule>
  </conditionalFormatting>
  <conditionalFormatting sqref="AW102">
    <cfRule type="cellIs" dxfId="142" priority="4" operator="equal">
      <formula>"UT-EL"</formula>
    </cfRule>
  </conditionalFormatting>
  <conditionalFormatting sqref="A65:C65">
    <cfRule type="duplicateValues" dxfId="141" priority="3"/>
  </conditionalFormatting>
  <conditionalFormatting sqref="A35:C35">
    <cfRule type="duplicateValues" dxfId="140" priority="2"/>
  </conditionalFormatting>
  <conditionalFormatting sqref="A36:C36">
    <cfRule type="duplicateValues" dxfId="139" priority="1"/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0C6CE-1FCC-42A6-908D-C9DE5B141BA8}">
  <dimension ref="A1:BS356"/>
  <sheetViews>
    <sheetView zoomScale="98" zoomScaleNormal="85" workbookViewId="0">
      <pane xSplit="11" ySplit="2" topLeftCell="AH109" activePane="bottomRight" state="frozen"/>
      <selection pane="topRight" activeCell="L1" sqref="L1"/>
      <selection pane="bottomLeft" activeCell="A3" sqref="A3"/>
      <selection pane="bottomRight" activeCell="AJ127" sqref="AJ127"/>
    </sheetView>
  </sheetViews>
  <sheetFormatPr defaultColWidth="19.5546875" defaultRowHeight="14.4" outlineLevelCol="1" x14ac:dyDescent="0.3"/>
  <cols>
    <col min="1" max="1" width="11.33203125" style="1" customWidth="1"/>
    <col min="2" max="2" width="14.109375" style="1" hidden="1" customWidth="1"/>
    <col min="3" max="3" width="30.33203125" style="1" bestFit="1" customWidth="1"/>
    <col min="4" max="4" width="27.88671875" style="1" hidden="1" customWidth="1"/>
    <col min="5" max="5" width="11" style="1" customWidth="1"/>
    <col min="6" max="6" width="13.88671875" style="1" customWidth="1" outlineLevel="1"/>
    <col min="7" max="7" width="33.6640625" style="1" customWidth="1" outlineLevel="1"/>
    <col min="8" max="8" width="20.6640625" style="1" bestFit="1" customWidth="1" outlineLevel="1"/>
    <col min="9" max="9" width="18.21875" style="1" hidden="1" customWidth="1"/>
    <col min="10" max="10" width="16.44140625" style="1" hidden="1" customWidth="1"/>
    <col min="11" max="11" width="10.33203125" style="1" customWidth="1"/>
    <col min="12" max="12" width="3.6640625" style="1" customWidth="1" outlineLevel="1"/>
    <col min="13" max="13" width="4.5546875" style="55" customWidth="1" outlineLevel="1"/>
    <col min="14" max="14" width="2.88671875" style="1" customWidth="1" outlineLevel="1"/>
    <col min="15" max="15" width="4.109375" style="55" customWidth="1" outlineLevel="1"/>
    <col min="16" max="16" width="4.5546875" style="1" customWidth="1" outlineLevel="1"/>
    <col min="17" max="17" width="4" style="1" customWidth="1" outlineLevel="1"/>
    <col min="18" max="22" width="4.5546875" style="1" customWidth="1" outlineLevel="1"/>
    <col min="23" max="23" width="3.77734375" style="1" customWidth="1" outlineLevel="1"/>
    <col min="24" max="26" width="4.5546875" style="1" customWidth="1" outlineLevel="1"/>
    <col min="27" max="29" width="3.109375" style="1" customWidth="1"/>
    <col min="30" max="30" width="3.44140625" style="1" customWidth="1"/>
    <col min="31" max="31" width="3.33203125" style="1" customWidth="1"/>
    <col min="32" max="32" width="3" style="1" customWidth="1"/>
    <col min="33" max="57" width="3.109375" style="1" customWidth="1"/>
    <col min="58" max="58" width="3.6640625" style="1" customWidth="1"/>
    <col min="59" max="59" width="11.109375" style="1" customWidth="1"/>
    <col min="60" max="60" width="22.6640625" style="1" hidden="1" customWidth="1"/>
    <col min="61" max="61" width="16.33203125" style="1" hidden="1" customWidth="1"/>
    <col min="62" max="83" width="19.5546875" style="1"/>
    <col min="84" max="84" width="6" style="1" bestFit="1" customWidth="1"/>
    <col min="85" max="85" width="2.88671875" style="1" bestFit="1" customWidth="1"/>
    <col min="86" max="87" width="3" style="1" bestFit="1" customWidth="1"/>
    <col min="88" max="88" width="5" style="1" bestFit="1" customWidth="1"/>
    <col min="89" max="89" width="2.88671875" style="1" bestFit="1" customWidth="1"/>
    <col min="90" max="90" width="3" style="1" bestFit="1" customWidth="1"/>
    <col min="91" max="94" width="2.88671875" style="1" bestFit="1" customWidth="1"/>
    <col min="95" max="95" width="4" style="1" bestFit="1" customWidth="1"/>
    <col min="96" max="97" width="2.88671875" style="1" bestFit="1" customWidth="1"/>
    <col min="98" max="98" width="4" style="1" bestFit="1" customWidth="1"/>
    <col min="99" max="100" width="19.5546875" style="1"/>
    <col min="101" max="113" width="2.88671875" style="1" bestFit="1" customWidth="1"/>
    <col min="114" max="16384" width="19.5546875" style="1"/>
  </cols>
  <sheetData>
    <row r="1" spans="1:71" ht="22.8" customHeight="1" x14ac:dyDescent="0.3">
      <c r="A1" s="274" t="s">
        <v>761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6"/>
      <c r="AA1" s="272">
        <v>46204</v>
      </c>
      <c r="AB1" s="272">
        <f t="shared" ref="AB1:BE1" si="0">AA1+1</f>
        <v>46205</v>
      </c>
      <c r="AC1" s="272">
        <f t="shared" si="0"/>
        <v>46206</v>
      </c>
      <c r="AD1" s="272">
        <f t="shared" si="0"/>
        <v>46207</v>
      </c>
      <c r="AE1" s="272">
        <f t="shared" si="0"/>
        <v>46208</v>
      </c>
      <c r="AF1" s="272">
        <f t="shared" si="0"/>
        <v>46209</v>
      </c>
      <c r="AG1" s="272">
        <f t="shared" si="0"/>
        <v>46210</v>
      </c>
      <c r="AH1" s="272">
        <f t="shared" si="0"/>
        <v>46211</v>
      </c>
      <c r="AI1" s="272">
        <f t="shared" si="0"/>
        <v>46212</v>
      </c>
      <c r="AJ1" s="272">
        <f t="shared" si="0"/>
        <v>46213</v>
      </c>
      <c r="AK1" s="272">
        <f t="shared" si="0"/>
        <v>46214</v>
      </c>
      <c r="AL1" s="272">
        <f t="shared" si="0"/>
        <v>46215</v>
      </c>
      <c r="AM1" s="272">
        <f t="shared" si="0"/>
        <v>46216</v>
      </c>
      <c r="AN1" s="272">
        <f t="shared" si="0"/>
        <v>46217</v>
      </c>
      <c r="AO1" s="272">
        <f t="shared" si="0"/>
        <v>46218</v>
      </c>
      <c r="AP1" s="272">
        <f t="shared" si="0"/>
        <v>46219</v>
      </c>
      <c r="AQ1" s="272">
        <f t="shared" si="0"/>
        <v>46220</v>
      </c>
      <c r="AR1" s="272">
        <f t="shared" si="0"/>
        <v>46221</v>
      </c>
      <c r="AS1" s="272">
        <f t="shared" si="0"/>
        <v>46222</v>
      </c>
      <c r="AT1" s="272">
        <f t="shared" si="0"/>
        <v>46223</v>
      </c>
      <c r="AU1" s="272">
        <f t="shared" si="0"/>
        <v>46224</v>
      </c>
      <c r="AV1" s="272">
        <f t="shared" si="0"/>
        <v>46225</v>
      </c>
      <c r="AW1" s="272">
        <f t="shared" si="0"/>
        <v>46226</v>
      </c>
      <c r="AX1" s="272">
        <f t="shared" si="0"/>
        <v>46227</v>
      </c>
      <c r="AY1" s="272">
        <f t="shared" si="0"/>
        <v>46228</v>
      </c>
      <c r="AZ1" s="272">
        <f>AY1+1</f>
        <v>46229</v>
      </c>
      <c r="BA1" s="272">
        <f t="shared" si="0"/>
        <v>46230</v>
      </c>
      <c r="BB1" s="272">
        <f t="shared" si="0"/>
        <v>46231</v>
      </c>
      <c r="BC1" s="272">
        <f t="shared" si="0"/>
        <v>46232</v>
      </c>
      <c r="BD1" s="272">
        <f t="shared" si="0"/>
        <v>46233</v>
      </c>
      <c r="BE1" s="272">
        <f t="shared" si="0"/>
        <v>46234</v>
      </c>
    </row>
    <row r="2" spans="1:71" ht="120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719</v>
      </c>
      <c r="I2" s="2" t="s">
        <v>9</v>
      </c>
      <c r="J2" s="2" t="s">
        <v>10</v>
      </c>
      <c r="K2" s="3" t="s">
        <v>11</v>
      </c>
      <c r="L2" s="4" t="s">
        <v>12</v>
      </c>
      <c r="M2" s="5" t="s">
        <v>13</v>
      </c>
      <c r="N2" s="4" t="s">
        <v>14</v>
      </c>
      <c r="O2" s="5" t="s">
        <v>15</v>
      </c>
      <c r="P2" s="6" t="s">
        <v>16</v>
      </c>
      <c r="Q2" s="4" t="s">
        <v>17</v>
      </c>
      <c r="R2" s="4" t="s">
        <v>18</v>
      </c>
      <c r="S2" s="6" t="s">
        <v>19</v>
      </c>
      <c r="T2" s="7" t="s">
        <v>20</v>
      </c>
      <c r="U2" s="4" t="s">
        <v>21</v>
      </c>
      <c r="V2" s="4" t="s">
        <v>22</v>
      </c>
      <c r="W2" s="4" t="s">
        <v>23</v>
      </c>
      <c r="X2" s="8" t="s">
        <v>24</v>
      </c>
      <c r="Y2" s="8" t="s">
        <v>25</v>
      </c>
      <c r="Z2" s="6" t="s">
        <v>26</v>
      </c>
      <c r="AA2" s="273"/>
      <c r="AB2" s="273"/>
      <c r="AC2" s="273"/>
      <c r="AD2" s="273"/>
      <c r="AE2" s="273"/>
      <c r="AF2" s="273"/>
      <c r="AG2" s="273"/>
      <c r="AH2" s="273"/>
      <c r="AI2" s="273"/>
      <c r="AJ2" s="273"/>
      <c r="AK2" s="273"/>
      <c r="AL2" s="273"/>
      <c r="AM2" s="273"/>
      <c r="AN2" s="273"/>
      <c r="AO2" s="273"/>
      <c r="AP2" s="273"/>
      <c r="AQ2" s="273"/>
      <c r="AR2" s="273"/>
      <c r="AS2" s="273"/>
      <c r="AT2" s="273"/>
      <c r="AU2" s="273"/>
      <c r="AV2" s="273"/>
      <c r="AW2" s="273"/>
      <c r="AX2" s="273"/>
      <c r="AY2" s="273"/>
      <c r="AZ2" s="273"/>
      <c r="BA2" s="273"/>
      <c r="BB2" s="273"/>
      <c r="BC2" s="273"/>
      <c r="BD2" s="273"/>
      <c r="BE2" s="273"/>
      <c r="BG2" s="9" t="s">
        <v>27</v>
      </c>
      <c r="BJ2" s="9"/>
      <c r="BK2" s="10"/>
      <c r="BS2" s="11"/>
    </row>
    <row r="3" spans="1:71" ht="13.8" customHeight="1" x14ac:dyDescent="0.3">
      <c r="A3" s="99" t="s">
        <v>184</v>
      </c>
      <c r="B3" s="100"/>
      <c r="C3" s="100" t="s">
        <v>185</v>
      </c>
      <c r="D3" s="101"/>
      <c r="E3" s="100" t="s">
        <v>186</v>
      </c>
      <c r="F3" s="100" t="s">
        <v>187</v>
      </c>
      <c r="G3" s="100" t="s">
        <v>188</v>
      </c>
      <c r="H3" s="102" t="s">
        <v>189</v>
      </c>
      <c r="I3" s="102"/>
      <c r="J3" s="12"/>
      <c r="K3" s="13">
        <v>46076</v>
      </c>
      <c r="L3" s="14" t="s">
        <v>28</v>
      </c>
      <c r="M3" s="15">
        <f t="shared" ref="M3:M74" si="1">N3+Q3+U3</f>
        <v>31</v>
      </c>
      <c r="N3" s="15">
        <f t="shared" ref="N3:N74" si="2">O3+R3+(COUNTIF(AA3:BE3,"P/2")/2)+(COUNTIF(AA3:BE3,"TR-P/2")/2)</f>
        <v>22</v>
      </c>
      <c r="O3" s="15">
        <f t="shared" ref="O3:O74" si="3">COUNTIF(AA3:BE3,"P")+COUNTIF(AA3:BE3,"RP")+COUNTIF(AA3:BE3,"UT-RP")+COUNTIF(AA3:BE3,"AT-RP")+COUNTIF(AA3:BE3,"AT")+COUNTIF(AA3:BE3,"UT")+COUNTIF(AA3:BE3,"MU")+COUNTIF(AA3:BE3,"AT-MU")+COUNTIF(AA3:BE3,"UT-MU")+COUNTIF(AA3:BE3,"EL")+COUNTIF(AA3:BE3,"UT-EL")+COUNTIF(AA3:BE3,"AT-EL")+COUNTIF(AA3:BE3,"EL-MU")+COUNTIF(AA3:BE3,"TR")+COUNTIF(AA3:BE3,"TR-MU")+COUNTIF(AA3:BE3,"TR-EL")+COUNTIF(AA3:BE3,"TR-AT")+COUNTIF(AA3:BE3,"TR-UT")+COUNTIF(AA3:BE3,"TR-P")+(COUNTIF(AA3:BE3,"P/2")/2)</f>
        <v>22</v>
      </c>
      <c r="P3" s="15">
        <f t="shared" ref="P3:P74" si="4">COUNTIF(AA3:BE3,"Leave")</f>
        <v>0</v>
      </c>
      <c r="Q3" s="15">
        <f t="shared" ref="Q3:Q74" si="5">COUNTIF(AA3:BE3,"Off")+COUNTIF(AA3:BE3,"TR-Off")</f>
        <v>9</v>
      </c>
      <c r="R3" s="15">
        <f t="shared" ref="R3:R74" si="6">COUNTIF(AA3:BE3,"NCNS")+COUNTIF(AA3:BE3,"A")+COUNTIF(AA3:BE3,"U")+COUNTIF(AA3:BE3,"SL")+COUNTIF(AA3:BE3,"UC")+COUNTIF(AA3:BE3,"TR-UC")+COUNTIF(AA3:BE3,"TR-U")+COUNTIF(AA3:BE3,"TR-NCNS")</f>
        <v>0</v>
      </c>
      <c r="S3" s="15">
        <f t="shared" ref="S3:S74" si="7">(COUNTIF(AA3:BE3,"A")+(COUNTIF(AA3:BE3,"CL")+(COUNTIF(AA3:BE3,"SL"))))</f>
        <v>0</v>
      </c>
      <c r="T3" s="15">
        <f t="shared" ref="T3:T74" si="8">COUNTIF(AA3:BE3,"EL")+COUNTIF(AA3:BE3,"AT-EL")+COUNTIF(AA3:BE3,"UT-EL")+COUNTIF(AA3:BE3,"EL-MU")++COUNTIF(AA3:BE3,"TR-EL")</f>
        <v>0</v>
      </c>
      <c r="U3" s="15">
        <f t="shared" ref="U3:U74" si="9">(COUNTIF(AA3:BE3,"Leave")+(COUNTIF(AA3:BE3,"CL")+(COUNTIF(AA3:BE3,"AU")))+(COUNTIF(AA3:BE3,"TR-AU"))+(COUNTIF(AA3:BE3,"ML")))</f>
        <v>0</v>
      </c>
      <c r="V3" s="16">
        <f t="shared" ref="V3:V74" si="10">COUNTIF(AA3:BE3,"AU")+COUNTIF(AA3:BE3,"U")+COUNTIF(AA3:BE3,"UC")+COUNTIF(AA3:BE3,"NCNS")+COUNTIF(AA3:BE3,"TR-AU")+COUNTIF(AA3:BE3,"TR-U")+COUNTIF(AA3:BE3,"TR-UC")+COUNTIF(AA3:BE3,"TR-NCNS")+(COUNTIF(AA3:BE3,"P/2")/2)+(COUNTIF(AA3:BE3,"TR-P/2")/2)</f>
        <v>0</v>
      </c>
      <c r="W3" s="15">
        <f t="shared" ref="W3:W74" si="11">COUNTIF(AA3:BE3,"AT-RP")+COUNTIF(AA3:BE3,"AT")+COUNTIF(AA3:BE3,"AT-MU")+COUNTIF(AA3:BE3,"AT-EL")+COUNTIF(AA3:BE3,"TR-AT")+COUNTIF(AA3:BE3,"UT-RP")+COUNTIF(AA3:BE3,"UT")+COUNTIF(AA3:BE3,"UT-MU")+COUNTIF(AA3:BE3,"UT-EL")+COUNTIF(AA3:BE3,"TR-UT")</f>
        <v>0</v>
      </c>
      <c r="X3" s="17">
        <f t="shared" ref="X3:X74" si="12">COUNTIF(AA3:BE3,"MU")+COUNTIF(AA3:BE3,"UT-MU")+COUNTIF(AA3:BE3,"EL-MU")+COUNTIF(AA3:BE3,"TR-MU")</f>
        <v>0</v>
      </c>
      <c r="Y3" s="17">
        <f t="shared" ref="Y3:Y74" si="13">COUNTIF(AA3:BE3,"ML")</f>
        <v>0</v>
      </c>
      <c r="Z3" s="16">
        <f t="shared" ref="Z3:Z74" si="14">V3+S3+P3+Y3</f>
        <v>0</v>
      </c>
      <c r="AA3" s="223" t="s">
        <v>30</v>
      </c>
      <c r="AB3" s="223" t="s">
        <v>30</v>
      </c>
      <c r="AC3" s="30" t="s">
        <v>31</v>
      </c>
      <c r="AD3" s="30" t="s">
        <v>31</v>
      </c>
      <c r="AE3" s="30" t="s">
        <v>31</v>
      </c>
      <c r="AF3" s="224" t="s">
        <v>30</v>
      </c>
      <c r="AG3" s="32" t="s">
        <v>30</v>
      </c>
      <c r="AH3" s="224" t="s">
        <v>30</v>
      </c>
      <c r="AI3" s="224" t="s">
        <v>30</v>
      </c>
      <c r="AJ3" s="223" t="s">
        <v>30</v>
      </c>
      <c r="AK3" s="30" t="s">
        <v>31</v>
      </c>
      <c r="AL3" s="30" t="s">
        <v>31</v>
      </c>
      <c r="AM3" s="224" t="s">
        <v>30</v>
      </c>
      <c r="AN3" s="223" t="s">
        <v>30</v>
      </c>
      <c r="AO3" s="223" t="s">
        <v>30</v>
      </c>
      <c r="AP3" s="224" t="s">
        <v>30</v>
      </c>
      <c r="AQ3" s="224" t="s">
        <v>30</v>
      </c>
      <c r="AR3" s="30" t="s">
        <v>31</v>
      </c>
      <c r="AS3" s="30" t="s">
        <v>31</v>
      </c>
      <c r="AT3" s="223" t="s">
        <v>30</v>
      </c>
      <c r="AU3" s="224" t="s">
        <v>30</v>
      </c>
      <c r="AV3" s="32" t="s">
        <v>30</v>
      </c>
      <c r="AW3" s="224" t="s">
        <v>30</v>
      </c>
      <c r="AX3" s="224" t="s">
        <v>30</v>
      </c>
      <c r="AY3" s="30" t="s">
        <v>31</v>
      </c>
      <c r="AZ3" s="30" t="s">
        <v>31</v>
      </c>
      <c r="BA3" s="224" t="s">
        <v>30</v>
      </c>
      <c r="BB3" s="224" t="s">
        <v>30</v>
      </c>
      <c r="BC3" s="224" t="s">
        <v>30</v>
      </c>
      <c r="BD3" s="224" t="s">
        <v>30</v>
      </c>
      <c r="BE3" s="224" t="s">
        <v>30</v>
      </c>
      <c r="BF3" s="19"/>
      <c r="BG3" s="20">
        <f t="shared" ref="BG3:BG66" si="15">COUNTBLANK(AA3:BE3)</f>
        <v>0</v>
      </c>
      <c r="BH3" s="21"/>
      <c r="BJ3" s="22"/>
      <c r="BN3" s="11"/>
      <c r="BS3" s="11"/>
    </row>
    <row r="4" spans="1:71" ht="13.8" customHeight="1" x14ac:dyDescent="0.3">
      <c r="A4" s="109" t="s">
        <v>762</v>
      </c>
      <c r="B4" s="110"/>
      <c r="C4" s="111" t="s">
        <v>763</v>
      </c>
      <c r="D4" s="101"/>
      <c r="E4" s="100" t="s">
        <v>209</v>
      </c>
      <c r="F4" s="100" t="s">
        <v>187</v>
      </c>
      <c r="G4" s="100" t="s">
        <v>764</v>
      </c>
      <c r="H4" s="102" t="s">
        <v>189</v>
      </c>
      <c r="I4" s="102"/>
      <c r="J4" s="12"/>
      <c r="K4" s="13">
        <v>46211</v>
      </c>
      <c r="L4" s="14" t="s">
        <v>28</v>
      </c>
      <c r="M4" s="15">
        <f t="shared" si="1"/>
        <v>24</v>
      </c>
      <c r="N4" s="15">
        <f t="shared" si="2"/>
        <v>18</v>
      </c>
      <c r="O4" s="15">
        <f t="shared" si="3"/>
        <v>18</v>
      </c>
      <c r="P4" s="15">
        <f t="shared" si="4"/>
        <v>0</v>
      </c>
      <c r="Q4" s="15">
        <f t="shared" si="5"/>
        <v>6</v>
      </c>
      <c r="R4" s="15">
        <f t="shared" si="6"/>
        <v>0</v>
      </c>
      <c r="S4" s="15">
        <f t="shared" si="7"/>
        <v>0</v>
      </c>
      <c r="T4" s="15">
        <f t="shared" si="8"/>
        <v>0</v>
      </c>
      <c r="U4" s="15">
        <f t="shared" si="9"/>
        <v>0</v>
      </c>
      <c r="V4" s="16">
        <f t="shared" si="10"/>
        <v>0</v>
      </c>
      <c r="W4" s="15">
        <f t="shared" si="11"/>
        <v>0</v>
      </c>
      <c r="X4" s="17">
        <f t="shared" si="12"/>
        <v>0</v>
      </c>
      <c r="Y4" s="17">
        <f t="shared" si="13"/>
        <v>0</v>
      </c>
      <c r="Z4" s="16">
        <f t="shared" si="14"/>
        <v>0</v>
      </c>
      <c r="AA4" s="30"/>
      <c r="AB4" s="30"/>
      <c r="AC4" s="30"/>
      <c r="AD4" s="30"/>
      <c r="AE4" s="30"/>
      <c r="AF4" s="30"/>
      <c r="AG4" s="30"/>
      <c r="AH4" s="18" t="s">
        <v>30</v>
      </c>
      <c r="AI4" s="18" t="s">
        <v>30</v>
      </c>
      <c r="AJ4" s="18" t="s">
        <v>30</v>
      </c>
      <c r="AK4" s="30" t="s">
        <v>31</v>
      </c>
      <c r="AL4" s="30" t="s">
        <v>31</v>
      </c>
      <c r="AM4" s="224" t="s">
        <v>30</v>
      </c>
      <c r="AN4" s="224" t="s">
        <v>30</v>
      </c>
      <c r="AO4" s="224" t="s">
        <v>30</v>
      </c>
      <c r="AP4" s="224" t="s">
        <v>30</v>
      </c>
      <c r="AQ4" s="224" t="s">
        <v>30</v>
      </c>
      <c r="AR4" s="30" t="s">
        <v>31</v>
      </c>
      <c r="AS4" s="30" t="s">
        <v>31</v>
      </c>
      <c r="AT4" s="224" t="s">
        <v>30</v>
      </c>
      <c r="AU4" s="224" t="s">
        <v>30</v>
      </c>
      <c r="AV4" s="224" t="s">
        <v>30</v>
      </c>
      <c r="AW4" s="224" t="s">
        <v>30</v>
      </c>
      <c r="AX4" s="224" t="s">
        <v>30</v>
      </c>
      <c r="AY4" s="30" t="s">
        <v>31</v>
      </c>
      <c r="AZ4" s="30" t="s">
        <v>31</v>
      </c>
      <c r="BA4" s="224" t="s">
        <v>30</v>
      </c>
      <c r="BB4" s="224" t="s">
        <v>30</v>
      </c>
      <c r="BC4" s="224" t="s">
        <v>30</v>
      </c>
      <c r="BD4" s="224" t="s">
        <v>30</v>
      </c>
      <c r="BE4" s="224" t="s">
        <v>30</v>
      </c>
      <c r="BF4" s="19"/>
      <c r="BG4" s="20">
        <f t="shared" si="15"/>
        <v>7</v>
      </c>
      <c r="BH4" s="21"/>
      <c r="BJ4" s="22"/>
      <c r="BN4" s="11"/>
      <c r="BS4" s="11"/>
    </row>
    <row r="5" spans="1:71" ht="13.8" customHeight="1" x14ac:dyDescent="0.3">
      <c r="A5" s="120" t="s">
        <v>765</v>
      </c>
      <c r="B5" s="120"/>
      <c r="C5" s="121" t="s">
        <v>766</v>
      </c>
      <c r="D5" s="101"/>
      <c r="E5" s="100" t="s">
        <v>209</v>
      </c>
      <c r="F5" s="100" t="s">
        <v>187</v>
      </c>
      <c r="G5" s="100" t="s">
        <v>764</v>
      </c>
      <c r="H5" s="102" t="s">
        <v>189</v>
      </c>
      <c r="I5" s="102"/>
      <c r="J5" s="12"/>
      <c r="K5" s="13">
        <v>46216</v>
      </c>
      <c r="L5" s="14" t="s">
        <v>28</v>
      </c>
      <c r="M5" s="15">
        <f t="shared" si="1"/>
        <v>2</v>
      </c>
      <c r="N5" s="15">
        <f t="shared" si="2"/>
        <v>2</v>
      </c>
      <c r="O5" s="15">
        <f t="shared" si="3"/>
        <v>1.5</v>
      </c>
      <c r="P5" s="15">
        <f t="shared" si="4"/>
        <v>0</v>
      </c>
      <c r="Q5" s="15">
        <f t="shared" si="5"/>
        <v>0</v>
      </c>
      <c r="R5" s="15">
        <f t="shared" si="6"/>
        <v>0</v>
      </c>
      <c r="S5" s="15">
        <f t="shared" si="7"/>
        <v>0</v>
      </c>
      <c r="T5" s="15">
        <f t="shared" si="8"/>
        <v>0</v>
      </c>
      <c r="U5" s="15">
        <f t="shared" si="9"/>
        <v>0</v>
      </c>
      <c r="V5" s="16">
        <f t="shared" si="10"/>
        <v>0.5</v>
      </c>
      <c r="W5" s="15">
        <f t="shared" si="11"/>
        <v>0</v>
      </c>
      <c r="X5" s="17">
        <f t="shared" si="12"/>
        <v>0</v>
      </c>
      <c r="Y5" s="17">
        <f t="shared" si="13"/>
        <v>0</v>
      </c>
      <c r="Z5" s="16">
        <f t="shared" si="14"/>
        <v>0.5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223" t="s">
        <v>34</v>
      </c>
      <c r="AN5" s="224" t="s">
        <v>30</v>
      </c>
      <c r="AO5" s="31" t="s">
        <v>162</v>
      </c>
      <c r="AP5" s="31" t="s">
        <v>162</v>
      </c>
      <c r="AQ5" s="31" t="s">
        <v>162</v>
      </c>
      <c r="AR5" s="31" t="s">
        <v>162</v>
      </c>
      <c r="AS5" s="31" t="s">
        <v>162</v>
      </c>
      <c r="AT5" s="31" t="s">
        <v>162</v>
      </c>
      <c r="AU5" s="31" t="s">
        <v>162</v>
      </c>
      <c r="AV5" s="31" t="s">
        <v>162</v>
      </c>
      <c r="AW5" s="31" t="s">
        <v>162</v>
      </c>
      <c r="AX5" s="31" t="s">
        <v>162</v>
      </c>
      <c r="AY5" s="31" t="s">
        <v>162</v>
      </c>
      <c r="AZ5" s="31" t="s">
        <v>162</v>
      </c>
      <c r="BA5" s="31" t="s">
        <v>162</v>
      </c>
      <c r="BB5" s="31" t="s">
        <v>162</v>
      </c>
      <c r="BC5" s="31" t="s">
        <v>162</v>
      </c>
      <c r="BD5" s="31" t="s">
        <v>162</v>
      </c>
      <c r="BE5" s="31" t="s">
        <v>162</v>
      </c>
      <c r="BF5" s="19"/>
      <c r="BG5" s="20">
        <f t="shared" si="15"/>
        <v>12</v>
      </c>
      <c r="BH5" s="21"/>
      <c r="BJ5" s="22"/>
      <c r="BN5" s="11"/>
      <c r="BS5" s="11"/>
    </row>
    <row r="6" spans="1:71" x14ac:dyDescent="0.3">
      <c r="A6" s="103" t="s">
        <v>197</v>
      </c>
      <c r="B6" s="103"/>
      <c r="C6" s="104" t="s">
        <v>198</v>
      </c>
      <c r="D6" s="105"/>
      <c r="E6" s="104" t="s">
        <v>186</v>
      </c>
      <c r="F6" s="104" t="s">
        <v>199</v>
      </c>
      <c r="G6" s="104" t="s">
        <v>200</v>
      </c>
      <c r="H6" s="106" t="s">
        <v>201</v>
      </c>
      <c r="I6" s="106"/>
      <c r="J6" s="12" t="s">
        <v>202</v>
      </c>
      <c r="K6" s="13">
        <v>45845</v>
      </c>
      <c r="L6" s="14" t="s">
        <v>28</v>
      </c>
      <c r="M6" s="15">
        <f t="shared" si="1"/>
        <v>31</v>
      </c>
      <c r="N6" s="15">
        <f t="shared" si="2"/>
        <v>22</v>
      </c>
      <c r="O6" s="15">
        <f t="shared" si="3"/>
        <v>22</v>
      </c>
      <c r="P6" s="15">
        <f t="shared" si="4"/>
        <v>0</v>
      </c>
      <c r="Q6" s="15">
        <f t="shared" si="5"/>
        <v>9</v>
      </c>
      <c r="R6" s="15">
        <f t="shared" si="6"/>
        <v>0</v>
      </c>
      <c r="S6" s="15">
        <f t="shared" si="7"/>
        <v>0</v>
      </c>
      <c r="T6" s="15">
        <f t="shared" si="8"/>
        <v>0</v>
      </c>
      <c r="U6" s="15">
        <f t="shared" si="9"/>
        <v>0</v>
      </c>
      <c r="V6" s="16">
        <f t="shared" si="10"/>
        <v>0</v>
      </c>
      <c r="W6" s="15">
        <f t="shared" si="11"/>
        <v>0</v>
      </c>
      <c r="X6" s="17">
        <f t="shared" si="12"/>
        <v>0</v>
      </c>
      <c r="Y6" s="17">
        <f t="shared" si="13"/>
        <v>0</v>
      </c>
      <c r="Z6" s="16">
        <f t="shared" si="14"/>
        <v>0</v>
      </c>
      <c r="AA6" s="224" t="s">
        <v>30</v>
      </c>
      <c r="AB6" s="224" t="s">
        <v>30</v>
      </c>
      <c r="AC6" s="30" t="s">
        <v>31</v>
      </c>
      <c r="AD6" s="30" t="s">
        <v>31</v>
      </c>
      <c r="AE6" s="30" t="s">
        <v>31</v>
      </c>
      <c r="AF6" s="224" t="s">
        <v>30</v>
      </c>
      <c r="AG6" s="224" t="s">
        <v>30</v>
      </c>
      <c r="AH6" s="224" t="s">
        <v>30</v>
      </c>
      <c r="AI6" s="224" t="s">
        <v>30</v>
      </c>
      <c r="AJ6" s="224" t="s">
        <v>30</v>
      </c>
      <c r="AK6" s="30" t="s">
        <v>31</v>
      </c>
      <c r="AL6" s="30" t="s">
        <v>31</v>
      </c>
      <c r="AM6" s="224" t="s">
        <v>30</v>
      </c>
      <c r="AN6" s="224" t="s">
        <v>30</v>
      </c>
      <c r="AO6" s="224" t="s">
        <v>30</v>
      </c>
      <c r="AP6" s="224" t="s">
        <v>30</v>
      </c>
      <c r="AQ6" s="224" t="s">
        <v>30</v>
      </c>
      <c r="AR6" s="30" t="s">
        <v>31</v>
      </c>
      <c r="AS6" s="30" t="s">
        <v>31</v>
      </c>
      <c r="AT6" s="223" t="s">
        <v>30</v>
      </c>
      <c r="AU6" s="224" t="s">
        <v>30</v>
      </c>
      <c r="AV6" s="224" t="s">
        <v>30</v>
      </c>
      <c r="AW6" s="224" t="s">
        <v>30</v>
      </c>
      <c r="AX6" s="224" t="s">
        <v>30</v>
      </c>
      <c r="AY6" s="30" t="s">
        <v>31</v>
      </c>
      <c r="AZ6" s="30" t="s">
        <v>31</v>
      </c>
      <c r="BA6" s="224" t="s">
        <v>30</v>
      </c>
      <c r="BB6" s="224" t="s">
        <v>30</v>
      </c>
      <c r="BC6" s="224" t="s">
        <v>30</v>
      </c>
      <c r="BD6" s="224" t="s">
        <v>30</v>
      </c>
      <c r="BE6" s="224" t="s">
        <v>30</v>
      </c>
      <c r="BG6" s="20">
        <f t="shared" si="15"/>
        <v>0</v>
      </c>
      <c r="BH6" s="21"/>
      <c r="BJ6" s="22"/>
      <c r="BS6" s="11"/>
    </row>
    <row r="7" spans="1:71" ht="15" customHeight="1" x14ac:dyDescent="0.3">
      <c r="A7" s="103" t="s">
        <v>203</v>
      </c>
      <c r="B7" s="103"/>
      <c r="C7" s="104" t="s">
        <v>204</v>
      </c>
      <c r="D7" s="105"/>
      <c r="E7" s="104" t="s">
        <v>186</v>
      </c>
      <c r="F7" s="104" t="s">
        <v>187</v>
      </c>
      <c r="G7" s="104" t="s">
        <v>188</v>
      </c>
      <c r="H7" s="106" t="s">
        <v>201</v>
      </c>
      <c r="I7" s="106"/>
      <c r="J7" s="12" t="s">
        <v>205</v>
      </c>
      <c r="K7" s="13">
        <v>45965</v>
      </c>
      <c r="L7" s="14" t="s">
        <v>206</v>
      </c>
      <c r="M7" s="15">
        <f t="shared" si="1"/>
        <v>31</v>
      </c>
      <c r="N7" s="15">
        <f t="shared" si="2"/>
        <v>22</v>
      </c>
      <c r="O7" s="15">
        <f t="shared" si="3"/>
        <v>22</v>
      </c>
      <c r="P7" s="15">
        <f t="shared" si="4"/>
        <v>0</v>
      </c>
      <c r="Q7" s="15">
        <f t="shared" si="5"/>
        <v>9</v>
      </c>
      <c r="R7" s="15">
        <f t="shared" si="6"/>
        <v>0</v>
      </c>
      <c r="S7" s="15">
        <f t="shared" si="7"/>
        <v>0</v>
      </c>
      <c r="T7" s="15">
        <f t="shared" si="8"/>
        <v>0</v>
      </c>
      <c r="U7" s="15">
        <f t="shared" si="9"/>
        <v>0</v>
      </c>
      <c r="V7" s="16">
        <f t="shared" si="10"/>
        <v>0</v>
      </c>
      <c r="W7" s="15">
        <f t="shared" si="11"/>
        <v>0</v>
      </c>
      <c r="X7" s="17">
        <f t="shared" si="12"/>
        <v>0</v>
      </c>
      <c r="Y7" s="17">
        <f t="shared" si="13"/>
        <v>0</v>
      </c>
      <c r="Z7" s="16">
        <f t="shared" si="14"/>
        <v>0</v>
      </c>
      <c r="AA7" s="224" t="s">
        <v>30</v>
      </c>
      <c r="AB7" s="223" t="s">
        <v>30</v>
      </c>
      <c r="AC7" s="30" t="s">
        <v>31</v>
      </c>
      <c r="AD7" s="30" t="s">
        <v>31</v>
      </c>
      <c r="AE7" s="30" t="s">
        <v>31</v>
      </c>
      <c r="AF7" s="223" t="s">
        <v>30</v>
      </c>
      <c r="AG7" s="32" t="s">
        <v>30</v>
      </c>
      <c r="AH7" s="224" t="s">
        <v>30</v>
      </c>
      <c r="AI7" s="224" t="s">
        <v>30</v>
      </c>
      <c r="AJ7" s="224" t="s">
        <v>30</v>
      </c>
      <c r="AK7" s="30" t="s">
        <v>31</v>
      </c>
      <c r="AL7" s="30" t="s">
        <v>31</v>
      </c>
      <c r="AM7" s="224" t="s">
        <v>30</v>
      </c>
      <c r="AN7" s="223" t="s">
        <v>30</v>
      </c>
      <c r="AO7" s="223" t="s">
        <v>30</v>
      </c>
      <c r="AP7" s="224" t="s">
        <v>30</v>
      </c>
      <c r="AQ7" s="224" t="s">
        <v>30</v>
      </c>
      <c r="AR7" s="30" t="s">
        <v>31</v>
      </c>
      <c r="AS7" s="30" t="s">
        <v>31</v>
      </c>
      <c r="AT7" s="224" t="s">
        <v>30</v>
      </c>
      <c r="AU7" s="224" t="s">
        <v>30</v>
      </c>
      <c r="AV7" s="224" t="s">
        <v>30</v>
      </c>
      <c r="AW7" s="224" t="s">
        <v>30</v>
      </c>
      <c r="AX7" s="224" t="s">
        <v>30</v>
      </c>
      <c r="AY7" s="30" t="s">
        <v>31</v>
      </c>
      <c r="AZ7" s="30" t="s">
        <v>31</v>
      </c>
      <c r="BA7" s="223" t="s">
        <v>30</v>
      </c>
      <c r="BB7" s="32" t="s">
        <v>30</v>
      </c>
      <c r="BC7" s="32" t="s">
        <v>30</v>
      </c>
      <c r="BD7" s="224" t="s">
        <v>30</v>
      </c>
      <c r="BE7" s="224" t="s">
        <v>30</v>
      </c>
      <c r="BG7" s="20">
        <f t="shared" si="15"/>
        <v>0</v>
      </c>
      <c r="BH7" s="21"/>
      <c r="BJ7" s="22"/>
      <c r="BS7" s="11"/>
    </row>
    <row r="8" spans="1:71" ht="15" customHeight="1" x14ac:dyDescent="0.3">
      <c r="A8" s="109" t="s">
        <v>767</v>
      </c>
      <c r="B8" s="110"/>
      <c r="C8" s="111" t="s">
        <v>768</v>
      </c>
      <c r="D8" s="105"/>
      <c r="E8" s="104" t="s">
        <v>186</v>
      </c>
      <c r="F8" s="104" t="s">
        <v>199</v>
      </c>
      <c r="G8" s="104" t="s">
        <v>692</v>
      </c>
      <c r="H8" s="106" t="s">
        <v>201</v>
      </c>
      <c r="I8" s="106"/>
      <c r="J8" s="12"/>
      <c r="K8" s="13">
        <v>46217</v>
      </c>
      <c r="L8" s="14" t="s">
        <v>28</v>
      </c>
      <c r="M8" s="15">
        <f>N8+Q8+U8</f>
        <v>18</v>
      </c>
      <c r="N8" s="15">
        <f>O8+R8+(COUNTIF(AA8:BE8,"P/2")/2)+(COUNTIF(AA8:BE8,"TR-P/2")/2)</f>
        <v>14</v>
      </c>
      <c r="O8" s="15">
        <f>COUNTIF(AA8:BE8,"P")+COUNTIF(AA8:BE8,"RP")+COUNTIF(AA8:BE8,"UT-RP")+COUNTIF(AA8:BE8,"AT-RP")+COUNTIF(AA8:BE8,"AT")+COUNTIF(AA8:BE8,"UT")+COUNTIF(AA8:BE8,"MU")+COUNTIF(AA8:BE8,"AT-MU")+COUNTIF(AA8:BE8,"UT-MU")+COUNTIF(AA8:BE8,"EL")+COUNTIF(AA8:BE8,"UT-EL")+COUNTIF(AA8:BE8,"AT-EL")+COUNTIF(AA8:BE8,"EL-MU")+COUNTIF(AA8:BE8,"TR")+COUNTIF(AA8:BE8,"TR-MU")+COUNTIF(AA8:BE8,"TR-EL")+COUNTIF(AA8:BE8,"TR-AT")+COUNTIF(AA8:BE8,"TR-UT")+COUNTIF(AA8:BE8,"TR-P")+(COUNTIF(AA8:BE8,"P/2")/2)</f>
        <v>14</v>
      </c>
      <c r="P8" s="15">
        <f>COUNTIF(AA8:BE8,"Leave")</f>
        <v>0</v>
      </c>
      <c r="Q8" s="15">
        <f>COUNTIF(AA8:BE8,"Off")+COUNTIF(AA8:BE8,"TR-Off")</f>
        <v>4</v>
      </c>
      <c r="R8" s="15">
        <f>COUNTIF(AA8:BE8,"NCNS")+COUNTIF(AA8:BE8,"A")+COUNTIF(AA8:BE8,"U")+COUNTIF(AA8:BE8,"SL")+COUNTIF(AA8:BE8,"UC")+COUNTIF(AA8:BE8,"TR-UC")+COUNTIF(AA8:BE8,"TR-U")+COUNTIF(AA8:BE8,"TR-NCNS")</f>
        <v>0</v>
      </c>
      <c r="S8" s="15">
        <f>(COUNTIF(AA8:BE8,"A")+(COUNTIF(AA8:BE8,"CL")+(COUNTIF(AA8:BE8,"SL"))))</f>
        <v>0</v>
      </c>
      <c r="T8" s="15">
        <f>COUNTIF(AA8:BE8,"EL")+COUNTIF(AA8:BE8,"AT-EL")+COUNTIF(AA8:BE8,"UT-EL")+COUNTIF(AA8:BE8,"EL-MU")++COUNTIF(AA8:BE8,"TR-EL")</f>
        <v>0</v>
      </c>
      <c r="U8" s="15">
        <f>(COUNTIF(AA8:BE8,"Leave")+(COUNTIF(AA8:BE8,"CL")+(COUNTIF(AA8:BE8,"AU")))+(COUNTIF(AA8:BE8,"TR-AU"))+(COUNTIF(AA8:BE8,"ML")))</f>
        <v>0</v>
      </c>
      <c r="V8" s="16">
        <f>COUNTIF(AA8:BE8,"AU")+COUNTIF(AA8:BE8,"U")+COUNTIF(AA8:BE8,"UC")+COUNTIF(AA8:BE8,"NCNS")+COUNTIF(AA8:BE8,"TR-AU")+COUNTIF(AA8:BE8,"TR-U")+COUNTIF(AA8:BE8,"TR-UC")+COUNTIF(AA8:BE8,"TR-NCNS")+(COUNTIF(AA8:BE8,"P/2")/2)+(COUNTIF(AA8:BE8,"TR-P/2")/2)</f>
        <v>0</v>
      </c>
      <c r="W8" s="15">
        <f>COUNTIF(AA8:BE8,"AT-RP")+COUNTIF(AA8:BE8,"AT")+COUNTIF(AA8:BE8,"AT-MU")+COUNTIF(AA8:BE8,"AT-EL")+COUNTIF(AA8:BE8,"TR-AT")+COUNTIF(AA8:BE8,"UT-RP")+COUNTIF(AA8:BE8,"UT")+COUNTIF(AA8:BE8,"UT-MU")+COUNTIF(AA8:BE8,"UT-EL")+COUNTIF(AA8:BE8,"TR-UT")</f>
        <v>0</v>
      </c>
      <c r="X8" s="17">
        <f>COUNTIF(AA8:BE8,"MU")+COUNTIF(AA8:BE8,"UT-MU")+COUNTIF(AA8:BE8,"EL-MU")+COUNTIF(AA8:BE8,"TR-MU")</f>
        <v>0</v>
      </c>
      <c r="Y8" s="17">
        <f>COUNTIF(AA8:BE8,"ML")</f>
        <v>0</v>
      </c>
      <c r="Z8" s="16">
        <f>V8+S8+P8+Y8</f>
        <v>0</v>
      </c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18" t="s">
        <v>30</v>
      </c>
      <c r="AO8" s="18" t="s">
        <v>30</v>
      </c>
      <c r="AP8" s="18" t="s">
        <v>30</v>
      </c>
      <c r="AQ8" s="18" t="s">
        <v>30</v>
      </c>
      <c r="AR8" s="30" t="s">
        <v>31</v>
      </c>
      <c r="AS8" s="30" t="s">
        <v>31</v>
      </c>
      <c r="AT8" s="18" t="s">
        <v>30</v>
      </c>
      <c r="AU8" s="18" t="s">
        <v>30</v>
      </c>
      <c r="AV8" s="18" t="s">
        <v>30</v>
      </c>
      <c r="AW8" s="18" t="s">
        <v>30</v>
      </c>
      <c r="AX8" s="18" t="s">
        <v>30</v>
      </c>
      <c r="AY8" s="30" t="s">
        <v>31</v>
      </c>
      <c r="AZ8" s="30" t="s">
        <v>31</v>
      </c>
      <c r="BA8" s="18" t="s">
        <v>30</v>
      </c>
      <c r="BB8" s="18" t="s">
        <v>30</v>
      </c>
      <c r="BC8" s="18" t="s">
        <v>30</v>
      </c>
      <c r="BD8" s="18" t="s">
        <v>30</v>
      </c>
      <c r="BE8" s="18" t="s">
        <v>30</v>
      </c>
      <c r="BG8" s="20">
        <f>COUNTBLANK(AA8:BE8)</f>
        <v>13</v>
      </c>
      <c r="BH8" s="21"/>
      <c r="BJ8" s="22"/>
      <c r="BN8" s="11"/>
      <c r="BS8" s="11"/>
    </row>
    <row r="9" spans="1:71" ht="15" customHeight="1" x14ac:dyDescent="0.3">
      <c r="A9" s="103" t="s">
        <v>207</v>
      </c>
      <c r="B9" s="103"/>
      <c r="C9" s="104" t="s">
        <v>208</v>
      </c>
      <c r="D9" s="105"/>
      <c r="E9" s="104" t="s">
        <v>209</v>
      </c>
      <c r="F9" s="104" t="s">
        <v>187</v>
      </c>
      <c r="G9" s="104" t="s">
        <v>210</v>
      </c>
      <c r="H9" s="106" t="s">
        <v>201</v>
      </c>
      <c r="I9" s="106"/>
      <c r="J9" s="12" t="s">
        <v>35</v>
      </c>
      <c r="K9" s="13">
        <v>46009</v>
      </c>
      <c r="L9" s="14" t="s">
        <v>28</v>
      </c>
      <c r="M9" s="15">
        <f t="shared" si="1"/>
        <v>31</v>
      </c>
      <c r="N9" s="15">
        <f t="shared" si="2"/>
        <v>22</v>
      </c>
      <c r="O9" s="15">
        <f t="shared" si="3"/>
        <v>21</v>
      </c>
      <c r="P9" s="15">
        <f t="shared" si="4"/>
        <v>0</v>
      </c>
      <c r="Q9" s="15">
        <f t="shared" si="5"/>
        <v>9</v>
      </c>
      <c r="R9" s="15">
        <f t="shared" si="6"/>
        <v>1</v>
      </c>
      <c r="S9" s="15">
        <f t="shared" si="7"/>
        <v>1</v>
      </c>
      <c r="T9" s="15">
        <f t="shared" si="8"/>
        <v>0</v>
      </c>
      <c r="U9" s="15">
        <f t="shared" si="9"/>
        <v>0</v>
      </c>
      <c r="V9" s="16">
        <f t="shared" si="10"/>
        <v>0</v>
      </c>
      <c r="W9" s="15">
        <f t="shared" si="11"/>
        <v>0</v>
      </c>
      <c r="X9" s="17">
        <f t="shared" si="12"/>
        <v>0</v>
      </c>
      <c r="Y9" s="17">
        <f t="shared" si="13"/>
        <v>0</v>
      </c>
      <c r="Z9" s="16">
        <f t="shared" si="14"/>
        <v>1</v>
      </c>
      <c r="AA9" s="223" t="s">
        <v>30</v>
      </c>
      <c r="AB9" s="32" t="s">
        <v>30</v>
      </c>
      <c r="AC9" s="30" t="s">
        <v>31</v>
      </c>
      <c r="AD9" s="30" t="s">
        <v>31</v>
      </c>
      <c r="AE9" s="30" t="s">
        <v>31</v>
      </c>
      <c r="AF9" s="223" t="s">
        <v>30</v>
      </c>
      <c r="AG9" s="224" t="s">
        <v>30</v>
      </c>
      <c r="AH9" s="224" t="s">
        <v>30</v>
      </c>
      <c r="AI9" s="224" t="s">
        <v>30</v>
      </c>
      <c r="AJ9" s="224" t="s">
        <v>30</v>
      </c>
      <c r="AK9" s="30" t="s">
        <v>31</v>
      </c>
      <c r="AL9" s="30" t="s">
        <v>31</v>
      </c>
      <c r="AM9" s="223" t="s">
        <v>30</v>
      </c>
      <c r="AN9" s="223" t="s">
        <v>30</v>
      </c>
      <c r="AO9" s="32" t="s">
        <v>30</v>
      </c>
      <c r="AP9" s="224" t="s">
        <v>30</v>
      </c>
      <c r="AQ9" s="224" t="s">
        <v>30</v>
      </c>
      <c r="AR9" s="30" t="s">
        <v>31</v>
      </c>
      <c r="AS9" s="30" t="s">
        <v>31</v>
      </c>
      <c r="AT9" s="224" t="s">
        <v>30</v>
      </c>
      <c r="AU9" s="223" t="s">
        <v>30</v>
      </c>
      <c r="AV9" s="223" t="s">
        <v>30</v>
      </c>
      <c r="AW9" s="224" t="s">
        <v>30</v>
      </c>
      <c r="AX9" s="224" t="s">
        <v>30</v>
      </c>
      <c r="AY9" s="30" t="s">
        <v>31</v>
      </c>
      <c r="AZ9" s="30" t="s">
        <v>31</v>
      </c>
      <c r="BA9" s="32" t="s">
        <v>123</v>
      </c>
      <c r="BB9" s="224" t="s">
        <v>30</v>
      </c>
      <c r="BC9" s="224" t="s">
        <v>30</v>
      </c>
      <c r="BD9" s="32" t="s">
        <v>30</v>
      </c>
      <c r="BE9" s="224" t="s">
        <v>30</v>
      </c>
      <c r="BG9" s="20">
        <f>COUNTBLANK(AA9:BE9)</f>
        <v>0</v>
      </c>
      <c r="BH9" s="21"/>
      <c r="BJ9" s="22"/>
      <c r="BN9" s="11"/>
      <c r="BS9" s="11"/>
    </row>
    <row r="10" spans="1:71" ht="15" customHeight="1" x14ac:dyDescent="0.3">
      <c r="A10" s="109" t="s">
        <v>769</v>
      </c>
      <c r="B10" s="110"/>
      <c r="C10" s="111" t="s">
        <v>770</v>
      </c>
      <c r="D10" s="105"/>
      <c r="E10" s="104" t="s">
        <v>209</v>
      </c>
      <c r="F10" s="104" t="s">
        <v>187</v>
      </c>
      <c r="G10" s="104" t="s">
        <v>771</v>
      </c>
      <c r="H10" s="106" t="s">
        <v>201</v>
      </c>
      <c r="I10" s="106"/>
      <c r="J10" s="12"/>
      <c r="K10" s="13">
        <v>46218</v>
      </c>
      <c r="L10" s="14" t="s">
        <v>28</v>
      </c>
      <c r="M10" s="15">
        <f t="shared" si="1"/>
        <v>17</v>
      </c>
      <c r="N10" s="15">
        <f t="shared" si="2"/>
        <v>13</v>
      </c>
      <c r="O10" s="15">
        <f t="shared" si="3"/>
        <v>13</v>
      </c>
      <c r="P10" s="15">
        <f t="shared" si="4"/>
        <v>0</v>
      </c>
      <c r="Q10" s="15">
        <f t="shared" si="5"/>
        <v>4</v>
      </c>
      <c r="R10" s="15">
        <f t="shared" si="6"/>
        <v>0</v>
      </c>
      <c r="S10" s="15">
        <f t="shared" si="7"/>
        <v>0</v>
      </c>
      <c r="T10" s="15">
        <f t="shared" si="8"/>
        <v>0</v>
      </c>
      <c r="U10" s="15">
        <f t="shared" si="9"/>
        <v>0</v>
      </c>
      <c r="V10" s="16">
        <f t="shared" si="10"/>
        <v>0</v>
      </c>
      <c r="W10" s="15">
        <f t="shared" si="11"/>
        <v>0</v>
      </c>
      <c r="X10" s="17">
        <f t="shared" si="12"/>
        <v>0</v>
      </c>
      <c r="Y10" s="17">
        <f t="shared" si="13"/>
        <v>0</v>
      </c>
      <c r="Z10" s="16">
        <f t="shared" si="14"/>
        <v>0</v>
      </c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18" t="s">
        <v>30</v>
      </c>
      <c r="AP10" s="18" t="s">
        <v>30</v>
      </c>
      <c r="AQ10" s="18" t="s">
        <v>30</v>
      </c>
      <c r="AR10" s="30" t="s">
        <v>31</v>
      </c>
      <c r="AS10" s="30" t="s">
        <v>31</v>
      </c>
      <c r="AT10" s="18" t="s">
        <v>30</v>
      </c>
      <c r="AU10" s="18" t="s">
        <v>30</v>
      </c>
      <c r="AV10" s="18" t="s">
        <v>30</v>
      </c>
      <c r="AW10" s="18" t="s">
        <v>30</v>
      </c>
      <c r="AX10" s="18" t="s">
        <v>30</v>
      </c>
      <c r="AY10" s="30" t="s">
        <v>31</v>
      </c>
      <c r="AZ10" s="30" t="s">
        <v>31</v>
      </c>
      <c r="BA10" s="18" t="s">
        <v>30</v>
      </c>
      <c r="BB10" s="18" t="s">
        <v>30</v>
      </c>
      <c r="BC10" s="18" t="s">
        <v>30</v>
      </c>
      <c r="BD10" s="18" t="s">
        <v>30</v>
      </c>
      <c r="BE10" s="224" t="s">
        <v>30</v>
      </c>
      <c r="BG10" s="20">
        <f>COUNTBLANK(AA10:BE10)</f>
        <v>14</v>
      </c>
      <c r="BH10" s="21"/>
      <c r="BJ10" s="22"/>
      <c r="BN10" s="11"/>
      <c r="BS10" s="11"/>
    </row>
    <row r="11" spans="1:71" x14ac:dyDescent="0.3">
      <c r="A11" s="230" t="s">
        <v>190</v>
      </c>
      <c r="B11" s="231">
        <v>5503</v>
      </c>
      <c r="C11" s="232" t="s">
        <v>191</v>
      </c>
      <c r="D11" s="105"/>
      <c r="E11" s="152" t="s">
        <v>192</v>
      </c>
      <c r="F11" s="152" t="s">
        <v>449</v>
      </c>
      <c r="G11" s="152" t="s">
        <v>194</v>
      </c>
      <c r="H11" s="141" t="s">
        <v>201</v>
      </c>
      <c r="I11" s="106"/>
      <c r="J11" s="12" t="s">
        <v>196</v>
      </c>
      <c r="K11" s="24">
        <v>46163</v>
      </c>
      <c r="L11" s="14" t="s">
        <v>28</v>
      </c>
      <c r="M11" s="15">
        <f>N11+Q11+U11</f>
        <v>31</v>
      </c>
      <c r="N11" s="15">
        <f>O11+R11+(COUNTIF(AA11:BE11,"P/2")/2)+(COUNTIF(AA11:BE11,"TR-P/2")/2)</f>
        <v>21</v>
      </c>
      <c r="O11" s="15">
        <f>COUNTIF(AA11:BE11,"P")+COUNTIF(AA11:BE11,"RP")+COUNTIF(AA11:BE11,"UT-RP")+COUNTIF(AA11:BE11,"AT-RP")+COUNTIF(AA11:BE11,"AT")+COUNTIF(AA11:BE11,"UT")+COUNTIF(AA11:BE11,"MU")+COUNTIF(AA11:BE11,"AT-MU")+COUNTIF(AA11:BE11,"UT-MU")+COUNTIF(AA11:BE11,"EL")+COUNTIF(AA11:BE11,"UT-EL")+COUNTIF(AA11:BE11,"AT-EL")+COUNTIF(AA11:BE11,"EL-MU")+COUNTIF(AA11:BE11,"TR")+COUNTIF(AA11:BE11,"TR-MU")+COUNTIF(AA11:BE11,"TR-EL")+COUNTIF(AA11:BE11,"TR-AT")+COUNTIF(AA11:BE11,"TR-UT")+COUNTIF(AA11:BE11,"TR-P")+(COUNTIF(AA11:BE11,"P/2")/2)</f>
        <v>19</v>
      </c>
      <c r="P11" s="15">
        <f>COUNTIF(AA11:BE11,"Leave")</f>
        <v>0</v>
      </c>
      <c r="Q11" s="15">
        <f>COUNTIF(AA11:BE11,"Off")+COUNTIF(AA11:BE11,"TR-Off")</f>
        <v>9</v>
      </c>
      <c r="R11" s="15">
        <f>COUNTIF(AA11:BE11,"NCNS")+COUNTIF(AA11:BE11,"A")+COUNTIF(AA11:BE11,"U")+COUNTIF(AA11:BE11,"SL")+COUNTIF(AA11:BE11,"UC")+COUNTIF(AA11:BE11,"TR-UC")+COUNTIF(AA11:BE11,"TR-U")+COUNTIF(AA11:BE11,"TR-NCNS")</f>
        <v>2</v>
      </c>
      <c r="S11" s="15">
        <f>(COUNTIF(AA11:BE11,"A")+(COUNTIF(AA11:BE11,"CL")+(COUNTIF(AA11:BE11,"SL"))))</f>
        <v>0</v>
      </c>
      <c r="T11" s="15">
        <f>COUNTIF(AA11:BE11,"EL")+COUNTIF(AA11:BE11,"AT-EL")+COUNTIF(AA11:BE11,"UT-EL")+COUNTIF(AA11:BE11,"EL-MU")++COUNTIF(AA11:BE11,"TR-EL")</f>
        <v>2</v>
      </c>
      <c r="U11" s="15">
        <f>(COUNTIF(AA11:BE11,"Leave")+(COUNTIF(AA11:BE11,"CL")+(COUNTIF(AA11:BE11,"AU")))+(COUNTIF(AA11:BE11,"TR-AU"))+(COUNTIF(AA11:BE11,"ML")))</f>
        <v>1</v>
      </c>
      <c r="V11" s="16">
        <f>COUNTIF(AA11:BE11,"AU")+COUNTIF(AA11:BE11,"U")+COUNTIF(AA11:BE11,"UC")+COUNTIF(AA11:BE11,"NCNS")+COUNTIF(AA11:BE11,"TR-AU")+COUNTIF(AA11:BE11,"TR-U")+COUNTIF(AA11:BE11,"TR-UC")+COUNTIF(AA11:BE11,"TR-NCNS")+(COUNTIF(AA11:BE11,"P/2")/2)+(COUNTIF(AA11:BE11,"TR-P/2")/2)</f>
        <v>3</v>
      </c>
      <c r="W11" s="15">
        <f>COUNTIF(AA11:BE11,"AT-RP")+COUNTIF(AA11:BE11,"AT")+COUNTIF(AA11:BE11,"AT-MU")+COUNTIF(AA11:BE11,"AT-EL")+COUNTIF(AA11:BE11,"TR-AT")+COUNTIF(AA11:BE11,"UT-RP")+COUNTIF(AA11:BE11,"UT")+COUNTIF(AA11:BE11,"UT-MU")+COUNTIF(AA11:BE11,"UT-EL")+COUNTIF(AA11:BE11,"TR-UT")</f>
        <v>2</v>
      </c>
      <c r="X11" s="17">
        <f>COUNTIF(AA11:BE11,"MU")+COUNTIF(AA11:BE11,"UT-MU")+COUNTIF(AA11:BE11,"EL-MU")+COUNTIF(AA11:BE11,"TR-MU")</f>
        <v>0</v>
      </c>
      <c r="Y11" s="17">
        <f>COUNTIF(AA11:BE11,"ML")</f>
        <v>0</v>
      </c>
      <c r="Z11" s="16">
        <f>V11+S11+P11+Y11</f>
        <v>3</v>
      </c>
      <c r="AA11" s="224" t="s">
        <v>30</v>
      </c>
      <c r="AB11" s="31" t="s">
        <v>29</v>
      </c>
      <c r="AC11" s="30" t="s">
        <v>31</v>
      </c>
      <c r="AD11" s="30" t="s">
        <v>31</v>
      </c>
      <c r="AE11" s="30" t="s">
        <v>31</v>
      </c>
      <c r="AF11" s="31" t="s">
        <v>116</v>
      </c>
      <c r="AG11" s="223" t="s">
        <v>32</v>
      </c>
      <c r="AH11" s="224" t="s">
        <v>30</v>
      </c>
      <c r="AI11" s="224" t="s">
        <v>30</v>
      </c>
      <c r="AJ11" s="31" t="s">
        <v>29</v>
      </c>
      <c r="AK11" s="30" t="s">
        <v>31</v>
      </c>
      <c r="AL11" s="30" t="s">
        <v>31</v>
      </c>
      <c r="AM11" s="223" t="s">
        <v>30</v>
      </c>
      <c r="AN11" s="224" t="s">
        <v>30</v>
      </c>
      <c r="AO11" s="224" t="s">
        <v>30</v>
      </c>
      <c r="AP11" s="224" t="s">
        <v>30</v>
      </c>
      <c r="AQ11" s="224" t="s">
        <v>30</v>
      </c>
      <c r="AR11" s="30" t="s">
        <v>31</v>
      </c>
      <c r="AS11" s="30" t="s">
        <v>31</v>
      </c>
      <c r="AT11" s="223" t="s">
        <v>30</v>
      </c>
      <c r="AU11" s="32" t="s">
        <v>32</v>
      </c>
      <c r="AV11" s="224" t="s">
        <v>30</v>
      </c>
      <c r="AW11" s="224" t="s">
        <v>30</v>
      </c>
      <c r="AX11" s="224" t="s">
        <v>30</v>
      </c>
      <c r="AY11" s="30" t="s">
        <v>31</v>
      </c>
      <c r="AZ11" s="30" t="s">
        <v>31</v>
      </c>
      <c r="BA11" s="32" t="s">
        <v>33</v>
      </c>
      <c r="BB11" s="32" t="s">
        <v>33</v>
      </c>
      <c r="BC11" s="223" t="s">
        <v>30</v>
      </c>
      <c r="BD11" s="223" t="s">
        <v>30</v>
      </c>
      <c r="BE11" s="224" t="s">
        <v>30</v>
      </c>
      <c r="BG11" s="20">
        <f>COUNTBLANK(AA11:BE11)</f>
        <v>0</v>
      </c>
      <c r="BH11" s="21"/>
      <c r="BJ11" s="22"/>
      <c r="BN11" s="11"/>
      <c r="BS11" s="11"/>
    </row>
    <row r="12" spans="1:71" x14ac:dyDescent="0.3">
      <c r="A12" s="230" t="s">
        <v>247</v>
      </c>
      <c r="B12" s="231">
        <v>4149</v>
      </c>
      <c r="C12" s="232" t="s">
        <v>248</v>
      </c>
      <c r="D12" s="23"/>
      <c r="E12" s="152" t="s">
        <v>230</v>
      </c>
      <c r="F12" s="152" t="s">
        <v>449</v>
      </c>
      <c r="G12" s="152" t="s">
        <v>194</v>
      </c>
      <c r="H12" s="141" t="s">
        <v>201</v>
      </c>
      <c r="I12" s="117" t="s">
        <v>249</v>
      </c>
      <c r="J12" s="12" t="s">
        <v>35</v>
      </c>
      <c r="K12" s="24">
        <v>46163</v>
      </c>
      <c r="L12" s="14" t="s">
        <v>28</v>
      </c>
      <c r="M12" s="15">
        <f>N12+Q12+U12</f>
        <v>31</v>
      </c>
      <c r="N12" s="15">
        <f>O12+R12+(COUNTIF(AA12:BE12,"P/2")/2)+(COUNTIF(AA12:BE12,"TR-P/2")/2)</f>
        <v>22</v>
      </c>
      <c r="O12" s="15">
        <f>COUNTIF(AA12:BE12,"P")+COUNTIF(AA12:BE12,"RP")+COUNTIF(AA12:BE12,"UT-RP")+COUNTIF(AA12:BE12,"AT-RP")+COUNTIF(AA12:BE12,"AT")+COUNTIF(AA12:BE12,"UT")+COUNTIF(AA12:BE12,"MU")+COUNTIF(AA12:BE12,"AT-MU")+COUNTIF(AA12:BE12,"UT-MU")+COUNTIF(AA12:BE12,"EL")+COUNTIF(AA12:BE12,"UT-EL")+COUNTIF(AA12:BE12,"AT-EL")+COUNTIF(AA12:BE12,"EL-MU")+COUNTIF(AA12:BE12,"TR")+COUNTIF(AA12:BE12,"TR-MU")+COUNTIF(AA12:BE12,"TR-EL")+COUNTIF(AA12:BE12,"TR-AT")+COUNTIF(AA12:BE12,"TR-UT")+COUNTIF(AA12:BE12,"TR-P")+(COUNTIF(AA12:BE12,"P/2")/2)</f>
        <v>20.5</v>
      </c>
      <c r="P12" s="15">
        <f>COUNTIF(AA12:BE12,"Leave")</f>
        <v>0</v>
      </c>
      <c r="Q12" s="15">
        <f>COUNTIF(AA12:BE12,"Off")+COUNTIF(AA12:BE12,"TR-Off")</f>
        <v>9</v>
      </c>
      <c r="R12" s="15">
        <f>COUNTIF(AA12:BE12,"NCNS")+COUNTIF(AA12:BE12,"A")+COUNTIF(AA12:BE12,"U")+COUNTIF(AA12:BE12,"SL")+COUNTIF(AA12:BE12,"UC")+COUNTIF(AA12:BE12,"TR-UC")+COUNTIF(AA12:BE12,"TR-U")+COUNTIF(AA12:BE12,"TR-NCNS")</f>
        <v>1</v>
      </c>
      <c r="S12" s="15">
        <f>(COUNTIF(AA12:BE12,"A")+(COUNTIF(AA12:BE12,"CL")+(COUNTIF(AA12:BE12,"SL"))))</f>
        <v>1</v>
      </c>
      <c r="T12" s="15">
        <f>COUNTIF(AA12:BE12,"EL")+COUNTIF(AA12:BE12,"AT-EL")+COUNTIF(AA12:BE12,"UT-EL")+COUNTIF(AA12:BE12,"EL-MU")++COUNTIF(AA12:BE12,"TR-EL")</f>
        <v>0</v>
      </c>
      <c r="U12" s="15">
        <f>(COUNTIF(AA12:BE12,"Leave")+(COUNTIF(AA12:BE12,"CL")+(COUNTIF(AA12:BE12,"AU")))+(COUNTIF(AA12:BE12,"TR-AU"))+(COUNTIF(AA12:BE12,"ML")))</f>
        <v>0</v>
      </c>
      <c r="V12" s="16">
        <f>COUNTIF(AA12:BE12,"AU")+COUNTIF(AA12:BE12,"U")+COUNTIF(AA12:BE12,"UC")+COUNTIF(AA12:BE12,"NCNS")+COUNTIF(AA12:BE12,"TR-AU")+COUNTIF(AA12:BE12,"TR-U")+COUNTIF(AA12:BE12,"TR-UC")+COUNTIF(AA12:BE12,"TR-NCNS")+(COUNTIF(AA12:BE12,"P/2")/2)+(COUNTIF(AA12:BE12,"TR-P/2")/2)</f>
        <v>0.5</v>
      </c>
      <c r="W12" s="15">
        <f>COUNTIF(AA12:BE12,"AT-RP")+COUNTIF(AA12:BE12,"AT")+COUNTIF(AA12:BE12,"AT-MU")+COUNTIF(AA12:BE12,"AT-EL")+COUNTIF(AA12:BE12,"TR-AT")+COUNTIF(AA12:BE12,"UT-RP")+COUNTIF(AA12:BE12,"UT")+COUNTIF(AA12:BE12,"UT-MU")+COUNTIF(AA12:BE12,"UT-EL")+COUNTIF(AA12:BE12,"TR-UT")</f>
        <v>14</v>
      </c>
      <c r="X12" s="17">
        <f>COUNTIF(AA12:BE12,"MU")+COUNTIF(AA12:BE12,"UT-MU")+COUNTIF(AA12:BE12,"EL-MU")+COUNTIF(AA12:BE12,"TR-MU")</f>
        <v>0</v>
      </c>
      <c r="Y12" s="17">
        <f>COUNTIF(AA12:BE12,"ML")</f>
        <v>0</v>
      </c>
      <c r="Z12" s="16">
        <f>V12+S12+P12+Y12</f>
        <v>1.5</v>
      </c>
      <c r="AA12" s="224" t="s">
        <v>30</v>
      </c>
      <c r="AB12" s="32" t="s">
        <v>32</v>
      </c>
      <c r="AC12" s="30" t="s">
        <v>31</v>
      </c>
      <c r="AD12" s="30" t="s">
        <v>31</v>
      </c>
      <c r="AE12" s="30" t="s">
        <v>31</v>
      </c>
      <c r="AF12" s="224" t="s">
        <v>30</v>
      </c>
      <c r="AG12" s="223" t="s">
        <v>32</v>
      </c>
      <c r="AH12" s="224" t="s">
        <v>30</v>
      </c>
      <c r="AI12" s="224" t="s">
        <v>30</v>
      </c>
      <c r="AJ12" s="32" t="s">
        <v>32</v>
      </c>
      <c r="AK12" s="30" t="s">
        <v>31</v>
      </c>
      <c r="AL12" s="30" t="s">
        <v>31</v>
      </c>
      <c r="AM12" s="32" t="s">
        <v>32</v>
      </c>
      <c r="AN12" s="223" t="s">
        <v>34</v>
      </c>
      <c r="AO12" s="224" t="s">
        <v>30</v>
      </c>
      <c r="AP12" s="32" t="s">
        <v>32</v>
      </c>
      <c r="AQ12" s="32" t="s">
        <v>32</v>
      </c>
      <c r="AR12" s="30" t="s">
        <v>31</v>
      </c>
      <c r="AS12" s="30" t="s">
        <v>31</v>
      </c>
      <c r="AT12" s="32" t="s">
        <v>32</v>
      </c>
      <c r="AU12" s="32" t="s">
        <v>32</v>
      </c>
      <c r="AV12" s="32" t="s">
        <v>32</v>
      </c>
      <c r="AW12" s="32" t="s">
        <v>123</v>
      </c>
      <c r="AX12" s="32" t="s">
        <v>32</v>
      </c>
      <c r="AY12" s="30" t="s">
        <v>31</v>
      </c>
      <c r="AZ12" s="30" t="s">
        <v>31</v>
      </c>
      <c r="BA12" s="224" t="s">
        <v>30</v>
      </c>
      <c r="BB12" s="32" t="s">
        <v>32</v>
      </c>
      <c r="BC12" s="32" t="s">
        <v>32</v>
      </c>
      <c r="BD12" s="32" t="s">
        <v>32</v>
      </c>
      <c r="BE12" s="32" t="s">
        <v>32</v>
      </c>
      <c r="BF12" s="19"/>
      <c r="BG12" s="20">
        <f t="shared" si="15"/>
        <v>0</v>
      </c>
      <c r="BH12" s="21"/>
      <c r="BJ12" s="22"/>
      <c r="BN12" s="11"/>
      <c r="BS12" s="11"/>
    </row>
    <row r="13" spans="1:71" x14ac:dyDescent="0.3">
      <c r="A13" s="230" t="s">
        <v>240</v>
      </c>
      <c r="B13" s="231">
        <v>2029</v>
      </c>
      <c r="C13" s="232" t="s">
        <v>241</v>
      </c>
      <c r="D13" s="23"/>
      <c r="E13" s="152" t="s">
        <v>230</v>
      </c>
      <c r="F13" s="152" t="s">
        <v>449</v>
      </c>
      <c r="G13" s="152" t="s">
        <v>194</v>
      </c>
      <c r="H13" s="141" t="s">
        <v>201</v>
      </c>
      <c r="I13" s="117" t="s">
        <v>242</v>
      </c>
      <c r="J13" s="12" t="s">
        <v>35</v>
      </c>
      <c r="K13" s="24">
        <v>46204</v>
      </c>
      <c r="L13" s="14" t="s">
        <v>28</v>
      </c>
      <c r="M13" s="15">
        <f>N13+Q13+U13</f>
        <v>31</v>
      </c>
      <c r="N13" s="15">
        <f>O13+R13+(COUNTIF(AA13:BE13,"P/2")/2)+(COUNTIF(AA13:BE13,"TR-P/2")/2)</f>
        <v>16</v>
      </c>
      <c r="O13" s="15">
        <f>COUNTIF(AA13:BE13,"P")+COUNTIF(AA13:BE13,"RP")+COUNTIF(AA13:BE13,"UT-RP")+COUNTIF(AA13:BE13,"AT-RP")+COUNTIF(AA13:BE13,"AT")+COUNTIF(AA13:BE13,"UT")+COUNTIF(AA13:BE13,"MU")+COUNTIF(AA13:BE13,"AT-MU")+COUNTIF(AA13:BE13,"UT-MU")+COUNTIF(AA13:BE13,"EL")+COUNTIF(AA13:BE13,"UT-EL")+COUNTIF(AA13:BE13,"AT-EL")+COUNTIF(AA13:BE13,"EL-MU")+COUNTIF(AA13:BE13,"TR")+COUNTIF(AA13:BE13,"TR-MU")+COUNTIF(AA13:BE13,"TR-EL")+COUNTIF(AA13:BE13,"TR-AT")+COUNTIF(AA13:BE13,"TR-UT")+COUNTIF(AA13:BE13,"TR-P")+(COUNTIF(AA13:BE13,"P/2")/2)</f>
        <v>16</v>
      </c>
      <c r="P13" s="15">
        <f>COUNTIF(AA13:BE13,"Leave")</f>
        <v>6</v>
      </c>
      <c r="Q13" s="15">
        <f>COUNTIF(AA13:BE13,"Off")+COUNTIF(AA13:BE13,"TR-Off")</f>
        <v>9</v>
      </c>
      <c r="R13" s="15">
        <f>COUNTIF(AA13:BE13,"NCNS")+COUNTIF(AA13:BE13,"A")+COUNTIF(AA13:BE13,"U")+COUNTIF(AA13:BE13,"SL")+COUNTIF(AA13:BE13,"UC")+COUNTIF(AA13:BE13,"TR-UC")+COUNTIF(AA13:BE13,"TR-U")+COUNTIF(AA13:BE13,"TR-NCNS")</f>
        <v>0</v>
      </c>
      <c r="S13" s="15">
        <f>(COUNTIF(AA13:BE13,"A")+(COUNTIF(AA13:BE13,"CL")+(COUNTIF(AA13:BE13,"SL"))))</f>
        <v>0</v>
      </c>
      <c r="T13" s="15">
        <f>COUNTIF(AA13:BE13,"EL")+COUNTIF(AA13:BE13,"AT-EL")+COUNTIF(AA13:BE13,"UT-EL")+COUNTIF(AA13:BE13,"EL-MU")++COUNTIF(AA13:BE13,"TR-EL")</f>
        <v>1</v>
      </c>
      <c r="U13" s="15">
        <f>(COUNTIF(AA13:BE13,"Leave")+(COUNTIF(AA13:BE13,"CL")+(COUNTIF(AA13:BE13,"AU")))+(COUNTIF(AA13:BE13,"TR-AU"))+(COUNTIF(AA13:BE13,"ML")))</f>
        <v>6</v>
      </c>
      <c r="V13" s="16">
        <f>COUNTIF(AA13:BE13,"AU")+COUNTIF(AA13:BE13,"U")+COUNTIF(AA13:BE13,"UC")+COUNTIF(AA13:BE13,"NCNS")+COUNTIF(AA13:BE13,"TR-AU")+COUNTIF(AA13:BE13,"TR-U")+COUNTIF(AA13:BE13,"TR-UC")+COUNTIF(AA13:BE13,"TR-NCNS")+(COUNTIF(AA13:BE13,"P/2")/2)+(COUNTIF(AA13:BE13,"TR-P/2")/2)</f>
        <v>0</v>
      </c>
      <c r="W13" s="15">
        <f>COUNTIF(AA13:BE13,"AT-RP")+COUNTIF(AA13:BE13,"AT")+COUNTIF(AA13:BE13,"AT-MU")+COUNTIF(AA13:BE13,"AT-EL")+COUNTIF(AA13:BE13,"TR-AT")+COUNTIF(AA13:BE13,"UT-RP")+COUNTIF(AA13:BE13,"UT")+COUNTIF(AA13:BE13,"UT-MU")+COUNTIF(AA13:BE13,"UT-EL")+COUNTIF(AA13:BE13,"TR-UT")</f>
        <v>0</v>
      </c>
      <c r="X13" s="17">
        <f>COUNTIF(AA13:BE13,"MU")+COUNTIF(AA13:BE13,"UT-MU")+COUNTIF(AA13:BE13,"EL-MU")+COUNTIF(AA13:BE13,"TR-MU")</f>
        <v>0</v>
      </c>
      <c r="Y13" s="17">
        <f>COUNTIF(AA13:BE13,"ML")</f>
        <v>0</v>
      </c>
      <c r="Z13" s="16">
        <f>V13+S13+P13+Y13</f>
        <v>6</v>
      </c>
      <c r="AA13" s="224" t="s">
        <v>30</v>
      </c>
      <c r="AB13" s="224" t="s">
        <v>30</v>
      </c>
      <c r="AC13" s="30" t="s">
        <v>31</v>
      </c>
      <c r="AD13" s="30" t="s">
        <v>31</v>
      </c>
      <c r="AE13" s="30" t="s">
        <v>31</v>
      </c>
      <c r="AF13" s="224" t="s">
        <v>30</v>
      </c>
      <c r="AG13" s="224" t="s">
        <v>30</v>
      </c>
      <c r="AH13" s="224" t="s">
        <v>30</v>
      </c>
      <c r="AI13" s="224" t="s">
        <v>30</v>
      </c>
      <c r="AJ13" s="224" t="s">
        <v>30</v>
      </c>
      <c r="AK13" s="30" t="s">
        <v>31</v>
      </c>
      <c r="AL13" s="30" t="s">
        <v>31</v>
      </c>
      <c r="AM13" s="224" t="s">
        <v>30</v>
      </c>
      <c r="AN13" s="224" t="s">
        <v>30</v>
      </c>
      <c r="AO13" s="224" t="s">
        <v>30</v>
      </c>
      <c r="AP13" s="30" t="s">
        <v>108</v>
      </c>
      <c r="AQ13" s="224" t="s">
        <v>30</v>
      </c>
      <c r="AR13" s="30" t="s">
        <v>31</v>
      </c>
      <c r="AS13" s="30" t="s">
        <v>31</v>
      </c>
      <c r="AT13" s="30" t="s">
        <v>108</v>
      </c>
      <c r="AU13" s="30" t="s">
        <v>108</v>
      </c>
      <c r="AV13" s="30" t="s">
        <v>108</v>
      </c>
      <c r="AW13" s="30" t="s">
        <v>108</v>
      </c>
      <c r="AX13" s="30" t="s">
        <v>108</v>
      </c>
      <c r="AY13" s="30" t="s">
        <v>31</v>
      </c>
      <c r="AZ13" s="30" t="s">
        <v>31</v>
      </c>
      <c r="BA13" s="32" t="s">
        <v>33</v>
      </c>
      <c r="BB13" s="224" t="s">
        <v>30</v>
      </c>
      <c r="BC13" s="224" t="s">
        <v>30</v>
      </c>
      <c r="BD13" s="224" t="s">
        <v>30</v>
      </c>
      <c r="BE13" s="224" t="s">
        <v>30</v>
      </c>
      <c r="BF13" s="19"/>
      <c r="BG13" s="20">
        <f>COUNTBLANK(AA13:BE13)</f>
        <v>0</v>
      </c>
      <c r="BH13" s="21"/>
      <c r="BJ13" s="22"/>
      <c r="BN13" s="11"/>
      <c r="BS13" s="11"/>
    </row>
    <row r="14" spans="1:71" x14ac:dyDescent="0.3">
      <c r="A14" s="103" t="s">
        <v>211</v>
      </c>
      <c r="B14" s="103">
        <v>2394</v>
      </c>
      <c r="C14" s="104" t="s">
        <v>212</v>
      </c>
      <c r="D14" s="105"/>
      <c r="E14" s="104" t="s">
        <v>186</v>
      </c>
      <c r="F14" s="104" t="s">
        <v>199</v>
      </c>
      <c r="G14" s="104" t="s">
        <v>213</v>
      </c>
      <c r="H14" s="106" t="s">
        <v>214</v>
      </c>
      <c r="I14" s="106"/>
      <c r="J14" s="12" t="s">
        <v>202</v>
      </c>
      <c r="K14" s="13">
        <v>45810</v>
      </c>
      <c r="L14" s="14" t="s">
        <v>28</v>
      </c>
      <c r="M14" s="15">
        <f t="shared" si="1"/>
        <v>31</v>
      </c>
      <c r="N14" s="15">
        <f t="shared" si="2"/>
        <v>22</v>
      </c>
      <c r="O14" s="15">
        <f t="shared" si="3"/>
        <v>22</v>
      </c>
      <c r="P14" s="15">
        <f t="shared" si="4"/>
        <v>0</v>
      </c>
      <c r="Q14" s="15">
        <f t="shared" si="5"/>
        <v>9</v>
      </c>
      <c r="R14" s="15">
        <f t="shared" si="6"/>
        <v>0</v>
      </c>
      <c r="S14" s="15">
        <f t="shared" si="7"/>
        <v>0</v>
      </c>
      <c r="T14" s="15">
        <f t="shared" si="8"/>
        <v>0</v>
      </c>
      <c r="U14" s="15">
        <f t="shared" si="9"/>
        <v>0</v>
      </c>
      <c r="V14" s="16">
        <f t="shared" si="10"/>
        <v>0</v>
      </c>
      <c r="W14" s="15">
        <f t="shared" si="11"/>
        <v>0</v>
      </c>
      <c r="X14" s="17">
        <f t="shared" si="12"/>
        <v>0</v>
      </c>
      <c r="Y14" s="17">
        <f t="shared" si="13"/>
        <v>0</v>
      </c>
      <c r="Z14" s="16">
        <f t="shared" si="14"/>
        <v>0</v>
      </c>
      <c r="AA14" s="224" t="s">
        <v>30</v>
      </c>
      <c r="AB14" s="224" t="s">
        <v>30</v>
      </c>
      <c r="AC14" s="30" t="s">
        <v>31</v>
      </c>
      <c r="AD14" s="30" t="s">
        <v>31</v>
      </c>
      <c r="AE14" s="30" t="s">
        <v>31</v>
      </c>
      <c r="AF14" s="224" t="s">
        <v>30</v>
      </c>
      <c r="AG14" s="224" t="s">
        <v>30</v>
      </c>
      <c r="AH14" s="224" t="s">
        <v>30</v>
      </c>
      <c r="AI14" s="224" t="s">
        <v>30</v>
      </c>
      <c r="AJ14" s="224" t="s">
        <v>30</v>
      </c>
      <c r="AK14" s="30" t="s">
        <v>31</v>
      </c>
      <c r="AL14" s="30" t="s">
        <v>31</v>
      </c>
      <c r="AM14" s="224" t="s">
        <v>30</v>
      </c>
      <c r="AN14" s="223" t="s">
        <v>30</v>
      </c>
      <c r="AO14" s="224" t="s">
        <v>30</v>
      </c>
      <c r="AP14" s="224" t="s">
        <v>30</v>
      </c>
      <c r="AQ14" s="224" t="s">
        <v>30</v>
      </c>
      <c r="AR14" s="30" t="s">
        <v>31</v>
      </c>
      <c r="AS14" s="30" t="s">
        <v>31</v>
      </c>
      <c r="AT14" s="32" t="s">
        <v>30</v>
      </c>
      <c r="AU14" s="224" t="s">
        <v>30</v>
      </c>
      <c r="AV14" s="224" t="s">
        <v>30</v>
      </c>
      <c r="AW14" s="224" t="s">
        <v>30</v>
      </c>
      <c r="AX14" s="224" t="s">
        <v>30</v>
      </c>
      <c r="AY14" s="30" t="s">
        <v>31</v>
      </c>
      <c r="AZ14" s="30" t="s">
        <v>31</v>
      </c>
      <c r="BA14" s="32" t="s">
        <v>30</v>
      </c>
      <c r="BB14" s="224" t="s">
        <v>30</v>
      </c>
      <c r="BC14" s="224" t="s">
        <v>30</v>
      </c>
      <c r="BD14" s="224" t="s">
        <v>30</v>
      </c>
      <c r="BE14" s="224" t="s">
        <v>30</v>
      </c>
      <c r="BG14" s="20">
        <f t="shared" si="15"/>
        <v>0</v>
      </c>
      <c r="BH14" s="21"/>
      <c r="BJ14" s="22"/>
      <c r="BS14" s="11"/>
    </row>
    <row r="15" spans="1:71" ht="13.8" customHeight="1" x14ac:dyDescent="0.3">
      <c r="A15" s="103" t="s">
        <v>216</v>
      </c>
      <c r="B15" s="103">
        <v>2393</v>
      </c>
      <c r="C15" s="104" t="s">
        <v>217</v>
      </c>
      <c r="D15" s="105"/>
      <c r="E15" s="104" t="s">
        <v>186</v>
      </c>
      <c r="F15" s="104" t="s">
        <v>193</v>
      </c>
      <c r="G15" s="104" t="s">
        <v>218</v>
      </c>
      <c r="H15" s="106" t="s">
        <v>214</v>
      </c>
      <c r="I15" s="106"/>
      <c r="J15" s="12" t="s">
        <v>219</v>
      </c>
      <c r="K15" s="13">
        <v>45796</v>
      </c>
      <c r="L15" s="14" t="s">
        <v>28</v>
      </c>
      <c r="M15" s="15">
        <f t="shared" si="1"/>
        <v>31</v>
      </c>
      <c r="N15" s="15">
        <f t="shared" si="2"/>
        <v>22</v>
      </c>
      <c r="O15" s="15">
        <f t="shared" si="3"/>
        <v>21</v>
      </c>
      <c r="P15" s="15">
        <f t="shared" si="4"/>
        <v>0</v>
      </c>
      <c r="Q15" s="15">
        <f t="shared" si="5"/>
        <v>9</v>
      </c>
      <c r="R15" s="15">
        <f t="shared" si="6"/>
        <v>1</v>
      </c>
      <c r="S15" s="15">
        <f t="shared" si="7"/>
        <v>1</v>
      </c>
      <c r="T15" s="15">
        <f t="shared" si="8"/>
        <v>0</v>
      </c>
      <c r="U15" s="15">
        <f t="shared" si="9"/>
        <v>0</v>
      </c>
      <c r="V15" s="16">
        <f t="shared" si="10"/>
        <v>0</v>
      </c>
      <c r="W15" s="15">
        <f t="shared" si="11"/>
        <v>0</v>
      </c>
      <c r="X15" s="17">
        <f t="shared" si="12"/>
        <v>0</v>
      </c>
      <c r="Y15" s="17">
        <f t="shared" si="13"/>
        <v>0</v>
      </c>
      <c r="Z15" s="16">
        <f t="shared" si="14"/>
        <v>1</v>
      </c>
      <c r="AA15" s="224" t="s">
        <v>30</v>
      </c>
      <c r="AB15" s="224" t="s">
        <v>30</v>
      </c>
      <c r="AC15" s="30" t="s">
        <v>31</v>
      </c>
      <c r="AD15" s="30" t="s">
        <v>31</v>
      </c>
      <c r="AE15" s="30" t="s">
        <v>31</v>
      </c>
      <c r="AF15" s="224" t="s">
        <v>30</v>
      </c>
      <c r="AG15" s="224" t="s">
        <v>30</v>
      </c>
      <c r="AH15" s="224" t="s">
        <v>30</v>
      </c>
      <c r="AI15" s="224" t="s">
        <v>30</v>
      </c>
      <c r="AJ15" s="224" t="s">
        <v>30</v>
      </c>
      <c r="AK15" s="30" t="s">
        <v>31</v>
      </c>
      <c r="AL15" s="30" t="s">
        <v>31</v>
      </c>
      <c r="AM15" s="224" t="s">
        <v>30</v>
      </c>
      <c r="AN15" s="224" t="s">
        <v>30</v>
      </c>
      <c r="AO15" s="32" t="s">
        <v>123</v>
      </c>
      <c r="AP15" s="224" t="s">
        <v>30</v>
      </c>
      <c r="AQ15" s="224" t="s">
        <v>30</v>
      </c>
      <c r="AR15" s="30" t="s">
        <v>31</v>
      </c>
      <c r="AS15" s="30" t="s">
        <v>31</v>
      </c>
      <c r="AT15" s="224" t="s">
        <v>30</v>
      </c>
      <c r="AU15" s="224" t="s">
        <v>30</v>
      </c>
      <c r="AV15" s="251" t="s">
        <v>30</v>
      </c>
      <c r="AW15" s="224" t="s">
        <v>30</v>
      </c>
      <c r="AX15" s="224" t="s">
        <v>30</v>
      </c>
      <c r="AY15" s="30" t="s">
        <v>31</v>
      </c>
      <c r="AZ15" s="30" t="s">
        <v>31</v>
      </c>
      <c r="BA15" s="224" t="s">
        <v>30</v>
      </c>
      <c r="BB15" s="224" t="s">
        <v>30</v>
      </c>
      <c r="BC15" s="224" t="s">
        <v>30</v>
      </c>
      <c r="BD15" s="224" t="s">
        <v>30</v>
      </c>
      <c r="BE15" s="224" t="s">
        <v>30</v>
      </c>
      <c r="BG15" s="20">
        <f t="shared" si="15"/>
        <v>0</v>
      </c>
      <c r="BH15" s="21"/>
      <c r="BJ15" s="22"/>
      <c r="BS15" s="11"/>
    </row>
    <row r="16" spans="1:71" ht="13.8" customHeight="1" x14ac:dyDescent="0.3">
      <c r="A16" s="103" t="s">
        <v>220</v>
      </c>
      <c r="B16" s="103"/>
      <c r="C16" s="104" t="s">
        <v>221</v>
      </c>
      <c r="D16" s="105"/>
      <c r="E16" s="104" t="s">
        <v>186</v>
      </c>
      <c r="F16" s="104" t="s">
        <v>199</v>
      </c>
      <c r="G16" s="104" t="s">
        <v>222</v>
      </c>
      <c r="H16" s="106" t="s">
        <v>214</v>
      </c>
      <c r="I16" s="106"/>
      <c r="J16" s="12"/>
      <c r="K16" s="13">
        <v>46113</v>
      </c>
      <c r="L16" s="14" t="s">
        <v>28</v>
      </c>
      <c r="M16" s="15">
        <f t="shared" si="1"/>
        <v>31</v>
      </c>
      <c r="N16" s="15">
        <f t="shared" si="2"/>
        <v>22</v>
      </c>
      <c r="O16" s="15">
        <f t="shared" si="3"/>
        <v>22</v>
      </c>
      <c r="P16" s="15">
        <f t="shared" si="4"/>
        <v>0</v>
      </c>
      <c r="Q16" s="15">
        <f t="shared" si="5"/>
        <v>9</v>
      </c>
      <c r="R16" s="15">
        <f t="shared" si="6"/>
        <v>0</v>
      </c>
      <c r="S16" s="15">
        <f t="shared" si="7"/>
        <v>0</v>
      </c>
      <c r="T16" s="15">
        <f t="shared" si="8"/>
        <v>0</v>
      </c>
      <c r="U16" s="15">
        <f t="shared" si="9"/>
        <v>0</v>
      </c>
      <c r="V16" s="16">
        <f t="shared" si="10"/>
        <v>0</v>
      </c>
      <c r="W16" s="15">
        <f t="shared" si="11"/>
        <v>3</v>
      </c>
      <c r="X16" s="17">
        <f t="shared" si="12"/>
        <v>0</v>
      </c>
      <c r="Y16" s="17">
        <f t="shared" si="13"/>
        <v>0</v>
      </c>
      <c r="Z16" s="16">
        <f t="shared" si="14"/>
        <v>0</v>
      </c>
      <c r="AA16" s="32" t="s">
        <v>32</v>
      </c>
      <c r="AB16" s="224" t="s">
        <v>30</v>
      </c>
      <c r="AC16" s="30" t="s">
        <v>31</v>
      </c>
      <c r="AD16" s="30" t="s">
        <v>31</v>
      </c>
      <c r="AE16" s="30" t="s">
        <v>31</v>
      </c>
      <c r="AF16" s="224" t="s">
        <v>30</v>
      </c>
      <c r="AG16" s="224" t="s">
        <v>30</v>
      </c>
      <c r="AH16" s="224" t="s">
        <v>30</v>
      </c>
      <c r="AI16" s="223" t="s">
        <v>30</v>
      </c>
      <c r="AJ16" s="224" t="s">
        <v>30</v>
      </c>
      <c r="AK16" s="30" t="s">
        <v>31</v>
      </c>
      <c r="AL16" s="30" t="s">
        <v>31</v>
      </c>
      <c r="AM16" s="224" t="s">
        <v>30</v>
      </c>
      <c r="AN16" s="223" t="s">
        <v>30</v>
      </c>
      <c r="AO16" s="223" t="s">
        <v>30</v>
      </c>
      <c r="AP16" s="32" t="s">
        <v>32</v>
      </c>
      <c r="AQ16" s="224" t="s">
        <v>30</v>
      </c>
      <c r="AR16" s="30" t="s">
        <v>31</v>
      </c>
      <c r="AS16" s="30" t="s">
        <v>31</v>
      </c>
      <c r="AT16" s="223" t="s">
        <v>30</v>
      </c>
      <c r="AU16" s="223" t="s">
        <v>30</v>
      </c>
      <c r="AV16" s="224" t="s">
        <v>30</v>
      </c>
      <c r="AW16" s="32" t="s">
        <v>32</v>
      </c>
      <c r="AX16" s="224" t="s">
        <v>30</v>
      </c>
      <c r="AY16" s="30" t="s">
        <v>31</v>
      </c>
      <c r="AZ16" s="30" t="s">
        <v>31</v>
      </c>
      <c r="BA16" s="223" t="s">
        <v>30</v>
      </c>
      <c r="BB16" s="224" t="s">
        <v>30</v>
      </c>
      <c r="BC16" s="224" t="s">
        <v>30</v>
      </c>
      <c r="BD16" s="224" t="s">
        <v>30</v>
      </c>
      <c r="BE16" s="224" t="s">
        <v>30</v>
      </c>
      <c r="BG16" s="20">
        <f t="shared" si="15"/>
        <v>0</v>
      </c>
      <c r="BH16" s="21"/>
      <c r="BJ16" s="22"/>
      <c r="BS16" s="11"/>
    </row>
    <row r="17" spans="1:71" ht="13.8" customHeight="1" x14ac:dyDescent="0.3">
      <c r="A17" s="120" t="s">
        <v>720</v>
      </c>
      <c r="B17" s="120"/>
      <c r="C17" s="122" t="s">
        <v>721</v>
      </c>
      <c r="D17" s="105"/>
      <c r="E17" s="104" t="s">
        <v>186</v>
      </c>
      <c r="F17" s="104" t="s">
        <v>199</v>
      </c>
      <c r="G17" s="104" t="s">
        <v>722</v>
      </c>
      <c r="H17" s="106" t="s">
        <v>214</v>
      </c>
      <c r="I17" s="106"/>
      <c r="J17" s="12"/>
      <c r="K17" s="13">
        <v>46174</v>
      </c>
      <c r="L17" s="14" t="s">
        <v>28</v>
      </c>
      <c r="M17" s="15">
        <f>N17+Q17+U17</f>
        <v>5</v>
      </c>
      <c r="N17" s="15">
        <f>O17+R17+(COUNTIF(AA17:BE17,"P/2")/2)+(COUNTIF(AA17:BE17,"TR-P/2")/2)</f>
        <v>2</v>
      </c>
      <c r="O17" s="15">
        <f>COUNTIF(AA17:BE17,"P")+COUNTIF(AA17:BE17,"RP")+COUNTIF(AA17:BE17,"UT-RP")+COUNTIF(AA17:BE17,"AT-RP")+COUNTIF(AA17:BE17,"AT")+COUNTIF(AA17:BE17,"UT")+COUNTIF(AA17:BE17,"MU")+COUNTIF(AA17:BE17,"AT-MU")+COUNTIF(AA17:BE17,"UT-MU")+COUNTIF(AA17:BE17,"EL")+COUNTIF(AA17:BE17,"UT-EL")+COUNTIF(AA17:BE17,"AT-EL")+COUNTIF(AA17:BE17,"EL-MU")+COUNTIF(AA17:BE17,"TR")+COUNTIF(AA17:BE17,"TR-MU")+COUNTIF(AA17:BE17,"TR-EL")+COUNTIF(AA17:BE17,"TR-AT")+COUNTIF(AA17:BE17,"TR-UT")+COUNTIF(AA17:BE17,"TR-P")+(COUNTIF(AA17:BE17,"P/2")/2)</f>
        <v>2</v>
      </c>
      <c r="P17" s="15">
        <f>COUNTIF(AA17:BE17,"Leave")</f>
        <v>0</v>
      </c>
      <c r="Q17" s="15">
        <f>COUNTIF(AA17:BE17,"Off")+COUNTIF(AA17:BE17,"TR-Off")</f>
        <v>3</v>
      </c>
      <c r="R17" s="15">
        <f>COUNTIF(AA17:BE17,"NCNS")+COUNTIF(AA17:BE17,"A")+COUNTIF(AA17:BE17,"U")+COUNTIF(AA17:BE17,"SL")+COUNTIF(AA17:BE17,"UC")+COUNTIF(AA17:BE17,"TR-UC")+COUNTIF(AA17:BE17,"TR-U")+COUNTIF(AA17:BE17,"TR-NCNS")</f>
        <v>0</v>
      </c>
      <c r="S17" s="15">
        <f>(COUNTIF(AA17:BE17,"A")+(COUNTIF(AA17:BE17,"CL")+(COUNTIF(AA17:BE17,"SL"))))</f>
        <v>0</v>
      </c>
      <c r="T17" s="15">
        <f>COUNTIF(AA17:BE17,"EL")+COUNTIF(AA17:BE17,"AT-EL")+COUNTIF(AA17:BE17,"UT-EL")+COUNTIF(AA17:BE17,"EL-MU")++COUNTIF(AA17:BE17,"TR-EL")</f>
        <v>0</v>
      </c>
      <c r="U17" s="15">
        <f>(COUNTIF(AA17:BE17,"Leave")+(COUNTIF(AA17:BE17,"CL")+(COUNTIF(AA17:BE17,"AU")))+(COUNTIF(AA17:BE17,"TR-AU"))+(COUNTIF(AA17:BE17,"ML")))</f>
        <v>0</v>
      </c>
      <c r="V17" s="16">
        <f>COUNTIF(AA17:BE17,"AU")+COUNTIF(AA17:BE17,"U")+COUNTIF(AA17:BE17,"UC")+COUNTIF(AA17:BE17,"NCNS")+COUNTIF(AA17:BE17,"TR-AU")+COUNTIF(AA17:BE17,"TR-U")+COUNTIF(AA17:BE17,"TR-UC")+COUNTIF(AA17:BE17,"TR-NCNS")+(COUNTIF(AA17:BE17,"P/2")/2)+(COUNTIF(AA17:BE17,"TR-P/2")/2)</f>
        <v>0</v>
      </c>
      <c r="W17" s="15">
        <f>COUNTIF(AA17:BE17,"AT-RP")+COUNTIF(AA17:BE17,"AT")+COUNTIF(AA17:BE17,"AT-MU")+COUNTIF(AA17:BE17,"AT-EL")+COUNTIF(AA17:BE17,"TR-AT")+COUNTIF(AA17:BE17,"UT-RP")+COUNTIF(AA17:BE17,"UT")+COUNTIF(AA17:BE17,"UT-MU")+COUNTIF(AA17:BE17,"UT-EL")+COUNTIF(AA17:BE17,"TR-UT")</f>
        <v>0</v>
      </c>
      <c r="X17" s="17">
        <f>COUNTIF(AA17:BE17,"MU")+COUNTIF(AA17:BE17,"UT-MU")+COUNTIF(AA17:BE17,"EL-MU")+COUNTIF(AA17:BE17,"TR-MU")</f>
        <v>0</v>
      </c>
      <c r="Y17" s="17">
        <f>COUNTIF(AA17:BE17,"ML")</f>
        <v>0</v>
      </c>
      <c r="Z17" s="16">
        <f>V17+S17+P17+Y17</f>
        <v>0</v>
      </c>
      <c r="AA17" s="224" t="s">
        <v>30</v>
      </c>
      <c r="AB17" s="224" t="s">
        <v>30</v>
      </c>
      <c r="AC17" s="30" t="s">
        <v>31</v>
      </c>
      <c r="AD17" s="30" t="s">
        <v>31</v>
      </c>
      <c r="AE17" s="30" t="s">
        <v>31</v>
      </c>
      <c r="AF17" s="31" t="s">
        <v>156</v>
      </c>
      <c r="AG17" s="31" t="s">
        <v>156</v>
      </c>
      <c r="AH17" s="31" t="s">
        <v>156</v>
      </c>
      <c r="AI17" s="31" t="s">
        <v>156</v>
      </c>
      <c r="AJ17" s="31" t="s">
        <v>156</v>
      </c>
      <c r="AK17" s="31" t="s">
        <v>156</v>
      </c>
      <c r="AL17" s="31" t="s">
        <v>156</v>
      </c>
      <c r="AM17" s="31" t="s">
        <v>156</v>
      </c>
      <c r="AN17" s="31" t="s">
        <v>156</v>
      </c>
      <c r="AO17" s="31" t="s">
        <v>156</v>
      </c>
      <c r="AP17" s="31" t="s">
        <v>156</v>
      </c>
      <c r="AQ17" s="31" t="s">
        <v>156</v>
      </c>
      <c r="AR17" s="31" t="s">
        <v>156</v>
      </c>
      <c r="AS17" s="31" t="s">
        <v>156</v>
      </c>
      <c r="AT17" s="31" t="s">
        <v>156</v>
      </c>
      <c r="AU17" s="31" t="s">
        <v>156</v>
      </c>
      <c r="AV17" s="31" t="s">
        <v>156</v>
      </c>
      <c r="AW17" s="31" t="s">
        <v>156</v>
      </c>
      <c r="AX17" s="31" t="s">
        <v>156</v>
      </c>
      <c r="AY17" s="31" t="s">
        <v>156</v>
      </c>
      <c r="AZ17" s="31" t="s">
        <v>156</v>
      </c>
      <c r="BA17" s="31" t="s">
        <v>156</v>
      </c>
      <c r="BB17" s="31" t="s">
        <v>156</v>
      </c>
      <c r="BC17" s="31" t="s">
        <v>156</v>
      </c>
      <c r="BD17" s="31" t="s">
        <v>156</v>
      </c>
      <c r="BE17" s="31" t="s">
        <v>156</v>
      </c>
      <c r="BG17" s="20">
        <f>COUNTBLANK(AA17:BE17)</f>
        <v>0</v>
      </c>
      <c r="BH17" s="21"/>
      <c r="BJ17" s="22"/>
      <c r="BS17" s="11"/>
    </row>
    <row r="18" spans="1:71" ht="13.8" customHeight="1" x14ac:dyDescent="0.3">
      <c r="A18" s="120" t="s">
        <v>720</v>
      </c>
      <c r="B18" s="120"/>
      <c r="C18" s="122" t="s">
        <v>721</v>
      </c>
      <c r="D18" s="105"/>
      <c r="E18" s="104" t="s">
        <v>230</v>
      </c>
      <c r="F18" s="104" t="s">
        <v>225</v>
      </c>
      <c r="G18" s="104" t="s">
        <v>732</v>
      </c>
      <c r="H18" s="106" t="s">
        <v>214</v>
      </c>
      <c r="I18" s="106"/>
      <c r="J18" s="12"/>
      <c r="K18" s="13">
        <v>46208</v>
      </c>
      <c r="L18" s="14" t="s">
        <v>28</v>
      </c>
      <c r="M18" s="15">
        <f>N18+Q18+U18</f>
        <v>10</v>
      </c>
      <c r="N18" s="15">
        <f>O18+R18+(COUNTIF(AA18:BE18,"P/2")/2)+(COUNTIF(AA18:BE18,"TR-P/2")/2)</f>
        <v>6</v>
      </c>
      <c r="O18" s="15">
        <f>COUNTIF(AA18:BE18,"P")+COUNTIF(AA18:BE18,"RP")+COUNTIF(AA18:BE18,"UT-RP")+COUNTIF(AA18:BE18,"AT-RP")+COUNTIF(AA18:BE18,"AT")+COUNTIF(AA18:BE18,"UT")+COUNTIF(AA18:BE18,"MU")+COUNTIF(AA18:BE18,"AT-MU")+COUNTIF(AA18:BE18,"UT-MU")+COUNTIF(AA18:BE18,"EL")+COUNTIF(AA18:BE18,"UT-EL")+COUNTIF(AA18:BE18,"AT-EL")+COUNTIF(AA18:BE18,"EL-MU")+COUNTIF(AA18:BE18,"TR")+COUNTIF(AA18:BE18,"TR-MU")+COUNTIF(AA18:BE18,"TR-EL")+COUNTIF(AA18:BE18,"TR-AT")+COUNTIF(AA18:BE18,"TR-UT")+COUNTIF(AA18:BE18,"TR-P")+(COUNTIF(AA18:BE18,"P/2")/2)</f>
        <v>6</v>
      </c>
      <c r="P18" s="15">
        <f>COUNTIF(AA18:BE18,"Leave")</f>
        <v>0</v>
      </c>
      <c r="Q18" s="15">
        <f>COUNTIF(AA18:BE18,"Off")+COUNTIF(AA18:BE18,"TR-Off")</f>
        <v>3</v>
      </c>
      <c r="R18" s="15">
        <f>COUNTIF(AA18:BE18,"NCNS")+COUNTIF(AA18:BE18,"A")+COUNTIF(AA18:BE18,"U")+COUNTIF(AA18:BE18,"SL")+COUNTIF(AA18:BE18,"UC")+COUNTIF(AA18:BE18,"TR-UC")+COUNTIF(AA18:BE18,"TR-U")+COUNTIF(AA18:BE18,"TR-NCNS")</f>
        <v>0</v>
      </c>
      <c r="S18" s="15">
        <f>(COUNTIF(AA18:BE18,"A")+(COUNTIF(AA18:BE18,"CL")+(COUNTIF(AA18:BE18,"SL"))))</f>
        <v>0</v>
      </c>
      <c r="T18" s="15">
        <f>COUNTIF(AA18:BE18,"EL")+COUNTIF(AA18:BE18,"AT-EL")+COUNTIF(AA18:BE18,"UT-EL")+COUNTIF(AA18:BE18,"EL-MU")++COUNTIF(AA18:BE18,"TR-EL")</f>
        <v>0</v>
      </c>
      <c r="U18" s="15">
        <f>(COUNTIF(AA18:BE18,"Leave")+(COUNTIF(AA18:BE18,"CL")+(COUNTIF(AA18:BE18,"AU")))+(COUNTIF(AA18:BE18,"TR-AU"))+(COUNTIF(AA18:BE18,"ML")))</f>
        <v>1</v>
      </c>
      <c r="V18" s="16">
        <f>COUNTIF(AA18:BE18,"AU")+COUNTIF(AA18:BE18,"U")+COUNTIF(AA18:BE18,"UC")+COUNTIF(AA18:BE18,"NCNS")+COUNTIF(AA18:BE18,"TR-AU")+COUNTIF(AA18:BE18,"TR-U")+COUNTIF(AA18:BE18,"TR-UC")+COUNTIF(AA18:BE18,"TR-NCNS")+(COUNTIF(AA18:BE18,"P/2")/2)+(COUNTIF(AA18:BE18,"TR-P/2")/2)</f>
        <v>1</v>
      </c>
      <c r="W18" s="15">
        <f>COUNTIF(AA18:BE18,"AT-RP")+COUNTIF(AA18:BE18,"AT")+COUNTIF(AA18:BE18,"AT-MU")+COUNTIF(AA18:BE18,"AT-EL")+COUNTIF(AA18:BE18,"TR-AT")+COUNTIF(AA18:BE18,"UT-RP")+COUNTIF(AA18:BE18,"UT")+COUNTIF(AA18:BE18,"UT-MU")+COUNTIF(AA18:BE18,"UT-EL")+COUNTIF(AA18:BE18,"TR-UT")</f>
        <v>0</v>
      </c>
      <c r="X18" s="17">
        <f>COUNTIF(AA18:BE18,"MU")+COUNTIF(AA18:BE18,"UT-MU")+COUNTIF(AA18:BE18,"EL-MU")+COUNTIF(AA18:BE18,"TR-MU")</f>
        <v>0</v>
      </c>
      <c r="Y18" s="17">
        <f>COUNTIF(AA18:BE18,"ML")</f>
        <v>0</v>
      </c>
      <c r="Z18" s="16">
        <f>V18+S18+P18+Y18</f>
        <v>1</v>
      </c>
      <c r="AA18" s="252"/>
      <c r="AB18" s="252"/>
      <c r="AC18" s="252"/>
      <c r="AD18" s="252"/>
      <c r="AE18" s="252"/>
      <c r="AF18" s="30" t="s">
        <v>31</v>
      </c>
      <c r="AG18" s="31" t="s">
        <v>116</v>
      </c>
      <c r="AH18" s="224" t="s">
        <v>30</v>
      </c>
      <c r="AI18" s="224" t="s">
        <v>30</v>
      </c>
      <c r="AJ18" s="224" t="s">
        <v>30</v>
      </c>
      <c r="AK18" s="30" t="s">
        <v>31</v>
      </c>
      <c r="AL18" s="30" t="s">
        <v>31</v>
      </c>
      <c r="AM18" s="224" t="s">
        <v>30</v>
      </c>
      <c r="AN18" s="224" t="s">
        <v>30</v>
      </c>
      <c r="AO18" s="224" t="s">
        <v>30</v>
      </c>
      <c r="AP18" s="31" t="s">
        <v>156</v>
      </c>
      <c r="AQ18" s="31" t="s">
        <v>156</v>
      </c>
      <c r="AR18" s="31" t="s">
        <v>156</v>
      </c>
      <c r="AS18" s="31" t="s">
        <v>156</v>
      </c>
      <c r="AT18" s="31" t="s">
        <v>156</v>
      </c>
      <c r="AU18" s="31" t="s">
        <v>156</v>
      </c>
      <c r="AV18" s="31" t="s">
        <v>156</v>
      </c>
      <c r="AW18" s="31" t="s">
        <v>156</v>
      </c>
      <c r="AX18" s="31" t="s">
        <v>156</v>
      </c>
      <c r="AY18" s="31" t="s">
        <v>156</v>
      </c>
      <c r="AZ18" s="31" t="s">
        <v>156</v>
      </c>
      <c r="BA18" s="31" t="s">
        <v>156</v>
      </c>
      <c r="BB18" s="31" t="s">
        <v>156</v>
      </c>
      <c r="BC18" s="31" t="s">
        <v>156</v>
      </c>
      <c r="BD18" s="31" t="s">
        <v>156</v>
      </c>
      <c r="BE18" s="31" t="s">
        <v>156</v>
      </c>
      <c r="BG18" s="20">
        <f>COUNTBLANK(AA18:BE18)</f>
        <v>5</v>
      </c>
      <c r="BH18" s="21"/>
      <c r="BJ18" s="22"/>
      <c r="BS18" s="11"/>
    </row>
    <row r="19" spans="1:71" ht="13.8" customHeight="1" x14ac:dyDescent="0.3">
      <c r="A19" s="103" t="s">
        <v>723</v>
      </c>
      <c r="B19" s="103"/>
      <c r="C19" s="104" t="s">
        <v>724</v>
      </c>
      <c r="D19" s="105"/>
      <c r="E19" s="104" t="s">
        <v>186</v>
      </c>
      <c r="F19" s="104" t="s">
        <v>217</v>
      </c>
      <c r="G19" s="104" t="s">
        <v>725</v>
      </c>
      <c r="H19" s="106" t="s">
        <v>214</v>
      </c>
      <c r="I19" s="106"/>
      <c r="J19" s="12"/>
      <c r="K19" s="13">
        <v>46188</v>
      </c>
      <c r="L19" s="14" t="s">
        <v>28</v>
      </c>
      <c r="M19" s="15">
        <f t="shared" si="1"/>
        <v>31</v>
      </c>
      <c r="N19" s="15">
        <f t="shared" si="2"/>
        <v>21</v>
      </c>
      <c r="O19" s="15">
        <f t="shared" si="3"/>
        <v>21</v>
      </c>
      <c r="P19" s="15">
        <f t="shared" si="4"/>
        <v>0</v>
      </c>
      <c r="Q19" s="15">
        <f t="shared" si="5"/>
        <v>9</v>
      </c>
      <c r="R19" s="15">
        <f t="shared" si="6"/>
        <v>0</v>
      </c>
      <c r="S19" s="15">
        <f t="shared" si="7"/>
        <v>0</v>
      </c>
      <c r="T19" s="15">
        <f t="shared" si="8"/>
        <v>0</v>
      </c>
      <c r="U19" s="15">
        <f t="shared" si="9"/>
        <v>1</v>
      </c>
      <c r="V19" s="16">
        <f t="shared" si="10"/>
        <v>1</v>
      </c>
      <c r="W19" s="15">
        <f t="shared" si="11"/>
        <v>0</v>
      </c>
      <c r="X19" s="17">
        <f t="shared" si="12"/>
        <v>0</v>
      </c>
      <c r="Y19" s="17">
        <f t="shared" si="13"/>
        <v>0</v>
      </c>
      <c r="Z19" s="16">
        <f t="shared" si="14"/>
        <v>1</v>
      </c>
      <c r="AA19" s="224" t="s">
        <v>30</v>
      </c>
      <c r="AB19" s="223" t="s">
        <v>30</v>
      </c>
      <c r="AC19" s="30" t="s">
        <v>31</v>
      </c>
      <c r="AD19" s="30" t="s">
        <v>31</v>
      </c>
      <c r="AE19" s="30" t="s">
        <v>31</v>
      </c>
      <c r="AF19" s="224" t="s">
        <v>30</v>
      </c>
      <c r="AG19" s="224" t="s">
        <v>30</v>
      </c>
      <c r="AH19" s="224" t="s">
        <v>30</v>
      </c>
      <c r="AI19" s="224" t="s">
        <v>30</v>
      </c>
      <c r="AJ19" s="224" t="s">
        <v>30</v>
      </c>
      <c r="AK19" s="30" t="s">
        <v>31</v>
      </c>
      <c r="AL19" s="30" t="s">
        <v>31</v>
      </c>
      <c r="AM19" s="224" t="s">
        <v>30</v>
      </c>
      <c r="AN19" s="223" t="s">
        <v>30</v>
      </c>
      <c r="AO19" s="223" t="s">
        <v>30</v>
      </c>
      <c r="AP19" s="224" t="s">
        <v>30</v>
      </c>
      <c r="AQ19" s="224" t="s">
        <v>30</v>
      </c>
      <c r="AR19" s="30" t="s">
        <v>31</v>
      </c>
      <c r="AS19" s="30" t="s">
        <v>31</v>
      </c>
      <c r="AT19" s="223" t="s">
        <v>30</v>
      </c>
      <c r="AU19" s="223" t="s">
        <v>30</v>
      </c>
      <c r="AV19" s="224" t="s">
        <v>30</v>
      </c>
      <c r="AW19" s="31" t="s">
        <v>116</v>
      </c>
      <c r="AX19" s="224" t="s">
        <v>30</v>
      </c>
      <c r="AY19" s="30" t="s">
        <v>31</v>
      </c>
      <c r="AZ19" s="30" t="s">
        <v>31</v>
      </c>
      <c r="BA19" s="224" t="s">
        <v>30</v>
      </c>
      <c r="BB19" s="224" t="s">
        <v>30</v>
      </c>
      <c r="BC19" s="32" t="s">
        <v>30</v>
      </c>
      <c r="BD19" s="224" t="s">
        <v>30</v>
      </c>
      <c r="BE19" s="224" t="s">
        <v>30</v>
      </c>
      <c r="BG19" s="20">
        <f t="shared" si="15"/>
        <v>0</v>
      </c>
      <c r="BH19" s="21"/>
      <c r="BJ19" s="22"/>
      <c r="BS19" s="11"/>
    </row>
    <row r="20" spans="1:71" ht="13.8" customHeight="1" x14ac:dyDescent="0.3">
      <c r="A20" s="103" t="s">
        <v>726</v>
      </c>
      <c r="B20" s="103"/>
      <c r="C20" s="104" t="s">
        <v>727</v>
      </c>
      <c r="D20" s="105"/>
      <c r="E20" s="104" t="s">
        <v>186</v>
      </c>
      <c r="F20" s="104" t="s">
        <v>199</v>
      </c>
      <c r="G20" s="104" t="s">
        <v>722</v>
      </c>
      <c r="H20" s="106" t="s">
        <v>214</v>
      </c>
      <c r="I20" s="106"/>
      <c r="J20" s="12"/>
      <c r="K20" s="13">
        <v>46188</v>
      </c>
      <c r="L20" s="14" t="s">
        <v>28</v>
      </c>
      <c r="M20" s="15">
        <f t="shared" si="1"/>
        <v>31</v>
      </c>
      <c r="N20" s="15">
        <f t="shared" si="2"/>
        <v>21</v>
      </c>
      <c r="O20" s="15">
        <f t="shared" si="3"/>
        <v>21</v>
      </c>
      <c r="P20" s="15">
        <f t="shared" si="4"/>
        <v>0</v>
      </c>
      <c r="Q20" s="15">
        <f t="shared" si="5"/>
        <v>9</v>
      </c>
      <c r="R20" s="15">
        <f t="shared" si="6"/>
        <v>0</v>
      </c>
      <c r="S20" s="15">
        <f t="shared" si="7"/>
        <v>0</v>
      </c>
      <c r="T20" s="15">
        <f t="shared" si="8"/>
        <v>0</v>
      </c>
      <c r="U20" s="15">
        <f t="shared" si="9"/>
        <v>1</v>
      </c>
      <c r="V20" s="16">
        <f t="shared" si="10"/>
        <v>1</v>
      </c>
      <c r="W20" s="15">
        <f t="shared" si="11"/>
        <v>0</v>
      </c>
      <c r="X20" s="17">
        <f t="shared" si="12"/>
        <v>0</v>
      </c>
      <c r="Y20" s="17">
        <f t="shared" si="13"/>
        <v>0</v>
      </c>
      <c r="Z20" s="16">
        <f t="shared" si="14"/>
        <v>1</v>
      </c>
      <c r="AA20" s="224" t="s">
        <v>30</v>
      </c>
      <c r="AB20" s="224" t="s">
        <v>30</v>
      </c>
      <c r="AC20" s="30" t="s">
        <v>31</v>
      </c>
      <c r="AD20" s="30" t="s">
        <v>31</v>
      </c>
      <c r="AE20" s="30" t="s">
        <v>31</v>
      </c>
      <c r="AF20" s="18" t="s">
        <v>30</v>
      </c>
      <c r="AG20" s="18" t="s">
        <v>30</v>
      </c>
      <c r="AH20" s="18" t="s">
        <v>30</v>
      </c>
      <c r="AI20" s="18" t="s">
        <v>30</v>
      </c>
      <c r="AJ20" s="224" t="s">
        <v>30</v>
      </c>
      <c r="AK20" s="30" t="s">
        <v>31</v>
      </c>
      <c r="AL20" s="30" t="s">
        <v>31</v>
      </c>
      <c r="AM20" s="224" t="s">
        <v>30</v>
      </c>
      <c r="AN20" s="223" t="s">
        <v>30</v>
      </c>
      <c r="AO20" s="223" t="s">
        <v>30</v>
      </c>
      <c r="AP20" s="223" t="s">
        <v>30</v>
      </c>
      <c r="AQ20" s="224" t="s">
        <v>30</v>
      </c>
      <c r="AR20" s="30" t="s">
        <v>31</v>
      </c>
      <c r="AS20" s="30" t="s">
        <v>31</v>
      </c>
      <c r="AT20" s="223" t="s">
        <v>30</v>
      </c>
      <c r="AU20" s="224" t="s">
        <v>30</v>
      </c>
      <c r="AV20" s="224" t="s">
        <v>30</v>
      </c>
      <c r="AW20" s="32" t="s">
        <v>30</v>
      </c>
      <c r="AX20" s="224" t="s">
        <v>30</v>
      </c>
      <c r="AY20" s="30" t="s">
        <v>31</v>
      </c>
      <c r="AZ20" s="30" t="s">
        <v>31</v>
      </c>
      <c r="BA20" s="224" t="s">
        <v>30</v>
      </c>
      <c r="BB20" s="224" t="s">
        <v>30</v>
      </c>
      <c r="BC20" s="31" t="s">
        <v>116</v>
      </c>
      <c r="BD20" s="224" t="s">
        <v>30</v>
      </c>
      <c r="BE20" s="224" t="s">
        <v>30</v>
      </c>
      <c r="BG20" s="20">
        <f t="shared" si="15"/>
        <v>0</v>
      </c>
      <c r="BH20" s="21"/>
      <c r="BJ20" s="22"/>
      <c r="BS20" s="11"/>
    </row>
    <row r="21" spans="1:71" ht="13.8" customHeight="1" x14ac:dyDescent="0.3">
      <c r="A21" s="103" t="s">
        <v>728</v>
      </c>
      <c r="B21" s="103"/>
      <c r="C21" s="104" t="s">
        <v>729</v>
      </c>
      <c r="D21" s="105"/>
      <c r="E21" s="104" t="s">
        <v>186</v>
      </c>
      <c r="F21" s="104" t="s">
        <v>199</v>
      </c>
      <c r="G21" s="104" t="s">
        <v>722</v>
      </c>
      <c r="H21" s="106" t="s">
        <v>214</v>
      </c>
      <c r="I21" s="106"/>
      <c r="J21" s="12"/>
      <c r="K21" s="13">
        <v>46188</v>
      </c>
      <c r="L21" s="14" t="s">
        <v>28</v>
      </c>
      <c r="M21" s="15">
        <f t="shared" si="1"/>
        <v>31</v>
      </c>
      <c r="N21" s="15">
        <f t="shared" si="2"/>
        <v>21</v>
      </c>
      <c r="O21" s="15">
        <f t="shared" si="3"/>
        <v>21</v>
      </c>
      <c r="P21" s="15">
        <f t="shared" si="4"/>
        <v>0</v>
      </c>
      <c r="Q21" s="15">
        <f t="shared" si="5"/>
        <v>9</v>
      </c>
      <c r="R21" s="15">
        <f t="shared" si="6"/>
        <v>0</v>
      </c>
      <c r="S21" s="15">
        <f t="shared" si="7"/>
        <v>0</v>
      </c>
      <c r="T21" s="15">
        <f t="shared" si="8"/>
        <v>0</v>
      </c>
      <c r="U21" s="15">
        <f t="shared" si="9"/>
        <v>1</v>
      </c>
      <c r="V21" s="16">
        <f t="shared" si="10"/>
        <v>1</v>
      </c>
      <c r="W21" s="15">
        <f t="shared" si="11"/>
        <v>0</v>
      </c>
      <c r="X21" s="17">
        <f t="shared" si="12"/>
        <v>0</v>
      </c>
      <c r="Y21" s="17">
        <f t="shared" si="13"/>
        <v>0</v>
      </c>
      <c r="Z21" s="16">
        <f t="shared" si="14"/>
        <v>1</v>
      </c>
      <c r="AA21" s="32" t="s">
        <v>30</v>
      </c>
      <c r="AB21" s="223" t="s">
        <v>30</v>
      </c>
      <c r="AC21" s="30" t="s">
        <v>31</v>
      </c>
      <c r="AD21" s="30" t="s">
        <v>31</v>
      </c>
      <c r="AE21" s="30" t="s">
        <v>31</v>
      </c>
      <c r="AF21" s="224" t="s">
        <v>30</v>
      </c>
      <c r="AG21" s="224" t="s">
        <v>30</v>
      </c>
      <c r="AH21" s="224" t="s">
        <v>30</v>
      </c>
      <c r="AI21" s="224" t="s">
        <v>30</v>
      </c>
      <c r="AJ21" s="224" t="s">
        <v>30</v>
      </c>
      <c r="AK21" s="30" t="s">
        <v>31</v>
      </c>
      <c r="AL21" s="30" t="s">
        <v>31</v>
      </c>
      <c r="AM21" s="223" t="s">
        <v>30</v>
      </c>
      <c r="AN21" s="223" t="s">
        <v>30</v>
      </c>
      <c r="AO21" s="223" t="s">
        <v>30</v>
      </c>
      <c r="AP21" s="223" t="s">
        <v>30</v>
      </c>
      <c r="AQ21" s="224" t="s">
        <v>30</v>
      </c>
      <c r="AR21" s="30" t="s">
        <v>31</v>
      </c>
      <c r="AS21" s="30" t="s">
        <v>31</v>
      </c>
      <c r="AT21" s="223" t="s">
        <v>30</v>
      </c>
      <c r="AU21" s="253" t="s">
        <v>30</v>
      </c>
      <c r="AV21" s="253" t="s">
        <v>30</v>
      </c>
      <c r="AW21" s="32" t="s">
        <v>30</v>
      </c>
      <c r="AX21" s="224" t="s">
        <v>30</v>
      </c>
      <c r="AY21" s="30" t="s">
        <v>31</v>
      </c>
      <c r="AZ21" s="30" t="s">
        <v>31</v>
      </c>
      <c r="BA21" s="224" t="s">
        <v>30</v>
      </c>
      <c r="BB21" s="224" t="s">
        <v>30</v>
      </c>
      <c r="BC21" s="224" t="s">
        <v>30</v>
      </c>
      <c r="BD21" s="224" t="s">
        <v>30</v>
      </c>
      <c r="BE21" s="31" t="s">
        <v>116</v>
      </c>
      <c r="BG21" s="20">
        <f t="shared" si="15"/>
        <v>0</v>
      </c>
      <c r="BH21" s="21"/>
      <c r="BJ21" s="22"/>
      <c r="BS21" s="11"/>
    </row>
    <row r="22" spans="1:71" x14ac:dyDescent="0.3">
      <c r="A22" s="109" t="s">
        <v>772</v>
      </c>
      <c r="B22" s="110"/>
      <c r="C22" s="111" t="s">
        <v>773</v>
      </c>
      <c r="D22" s="105"/>
      <c r="E22" s="104" t="s">
        <v>186</v>
      </c>
      <c r="F22" s="104" t="s">
        <v>225</v>
      </c>
      <c r="G22" s="104" t="s">
        <v>774</v>
      </c>
      <c r="H22" s="106" t="s">
        <v>214</v>
      </c>
      <c r="I22" s="106"/>
      <c r="J22" s="12"/>
      <c r="K22" s="13">
        <v>46204</v>
      </c>
      <c r="L22" s="14" t="s">
        <v>28</v>
      </c>
      <c r="M22" s="15">
        <f t="shared" si="1"/>
        <v>31</v>
      </c>
      <c r="N22" s="15">
        <f t="shared" si="2"/>
        <v>22</v>
      </c>
      <c r="O22" s="15">
        <f t="shared" si="3"/>
        <v>22</v>
      </c>
      <c r="P22" s="15">
        <f t="shared" si="4"/>
        <v>0</v>
      </c>
      <c r="Q22" s="15">
        <f t="shared" si="5"/>
        <v>9</v>
      </c>
      <c r="R22" s="15">
        <f t="shared" si="6"/>
        <v>0</v>
      </c>
      <c r="S22" s="15">
        <f t="shared" si="7"/>
        <v>0</v>
      </c>
      <c r="T22" s="15">
        <f t="shared" si="8"/>
        <v>0</v>
      </c>
      <c r="U22" s="15">
        <f t="shared" si="9"/>
        <v>0</v>
      </c>
      <c r="V22" s="16">
        <f t="shared" si="10"/>
        <v>0</v>
      </c>
      <c r="W22" s="15">
        <f t="shared" si="11"/>
        <v>0</v>
      </c>
      <c r="X22" s="17">
        <f t="shared" si="12"/>
        <v>0</v>
      </c>
      <c r="Y22" s="17">
        <f t="shared" si="13"/>
        <v>0</v>
      </c>
      <c r="Z22" s="16">
        <f t="shared" si="14"/>
        <v>0</v>
      </c>
      <c r="AA22" s="18" t="s">
        <v>30</v>
      </c>
      <c r="AB22" s="18" t="s">
        <v>30</v>
      </c>
      <c r="AC22" s="30" t="s">
        <v>31</v>
      </c>
      <c r="AD22" s="30" t="s">
        <v>31</v>
      </c>
      <c r="AE22" s="30" t="s">
        <v>31</v>
      </c>
      <c r="AF22" s="18" t="s">
        <v>30</v>
      </c>
      <c r="AG22" s="18" t="s">
        <v>30</v>
      </c>
      <c r="AH22" s="224" t="s">
        <v>30</v>
      </c>
      <c r="AI22" s="18" t="s">
        <v>30</v>
      </c>
      <c r="AJ22" s="18" t="s">
        <v>30</v>
      </c>
      <c r="AK22" s="30" t="s">
        <v>31</v>
      </c>
      <c r="AL22" s="30" t="s">
        <v>31</v>
      </c>
      <c r="AM22" s="224" t="s">
        <v>30</v>
      </c>
      <c r="AN22" s="223" t="s">
        <v>30</v>
      </c>
      <c r="AO22" s="223" t="s">
        <v>30</v>
      </c>
      <c r="AP22" s="224" t="s">
        <v>30</v>
      </c>
      <c r="AQ22" s="224" t="s">
        <v>30</v>
      </c>
      <c r="AR22" s="30" t="s">
        <v>31</v>
      </c>
      <c r="AS22" s="30" t="s">
        <v>31</v>
      </c>
      <c r="AT22" s="223" t="s">
        <v>30</v>
      </c>
      <c r="AU22" s="223" t="s">
        <v>30</v>
      </c>
      <c r="AV22" s="32" t="s">
        <v>30</v>
      </c>
      <c r="AW22" s="224" t="s">
        <v>30</v>
      </c>
      <c r="AX22" s="32" t="s">
        <v>30</v>
      </c>
      <c r="AY22" s="30" t="s">
        <v>31</v>
      </c>
      <c r="AZ22" s="30" t="s">
        <v>31</v>
      </c>
      <c r="BA22" s="223" t="s">
        <v>30</v>
      </c>
      <c r="BB22" s="32" t="s">
        <v>30</v>
      </c>
      <c r="BC22" s="224" t="s">
        <v>30</v>
      </c>
      <c r="BD22" s="224" t="s">
        <v>30</v>
      </c>
      <c r="BE22" s="224" t="s">
        <v>30</v>
      </c>
      <c r="BF22" s="19"/>
      <c r="BG22" s="20">
        <f t="shared" si="15"/>
        <v>0</v>
      </c>
      <c r="BH22" s="21"/>
      <c r="BJ22" s="22"/>
      <c r="BN22" s="11"/>
      <c r="BS22" s="11"/>
    </row>
    <row r="23" spans="1:71" ht="15" customHeight="1" x14ac:dyDescent="0.3">
      <c r="A23" s="103" t="s">
        <v>228</v>
      </c>
      <c r="B23" s="103">
        <v>8501</v>
      </c>
      <c r="C23" s="104" t="s">
        <v>229</v>
      </c>
      <c r="D23" s="105"/>
      <c r="E23" s="104" t="s">
        <v>230</v>
      </c>
      <c r="F23" s="104" t="s">
        <v>225</v>
      </c>
      <c r="G23" s="104" t="s">
        <v>231</v>
      </c>
      <c r="H23" s="106" t="s">
        <v>214</v>
      </c>
      <c r="I23" s="106"/>
      <c r="J23" s="12" t="s">
        <v>232</v>
      </c>
      <c r="K23" s="13">
        <v>45757</v>
      </c>
      <c r="L23" s="14" t="s">
        <v>28</v>
      </c>
      <c r="M23" s="15">
        <f t="shared" si="1"/>
        <v>31</v>
      </c>
      <c r="N23" s="15">
        <f t="shared" si="2"/>
        <v>21</v>
      </c>
      <c r="O23" s="15">
        <f t="shared" si="3"/>
        <v>21</v>
      </c>
      <c r="P23" s="15">
        <f t="shared" si="4"/>
        <v>0</v>
      </c>
      <c r="Q23" s="15">
        <f t="shared" si="5"/>
        <v>9</v>
      </c>
      <c r="R23" s="15">
        <f t="shared" si="6"/>
        <v>0</v>
      </c>
      <c r="S23" s="15">
        <f t="shared" si="7"/>
        <v>1</v>
      </c>
      <c r="T23" s="15">
        <f t="shared" si="8"/>
        <v>0</v>
      </c>
      <c r="U23" s="15">
        <f t="shared" si="9"/>
        <v>1</v>
      </c>
      <c r="V23" s="16">
        <f t="shared" si="10"/>
        <v>0</v>
      </c>
      <c r="W23" s="15">
        <f t="shared" si="11"/>
        <v>0</v>
      </c>
      <c r="X23" s="17">
        <f t="shared" si="12"/>
        <v>0</v>
      </c>
      <c r="Y23" s="17">
        <f t="shared" si="13"/>
        <v>0</v>
      </c>
      <c r="Z23" s="16">
        <f t="shared" si="14"/>
        <v>1</v>
      </c>
      <c r="AA23" s="18" t="s">
        <v>30</v>
      </c>
      <c r="AB23" s="32" t="s">
        <v>30</v>
      </c>
      <c r="AC23" s="30" t="s">
        <v>31</v>
      </c>
      <c r="AD23" s="30" t="s">
        <v>31</v>
      </c>
      <c r="AE23" s="30" t="s">
        <v>31</v>
      </c>
      <c r="AF23" s="32" t="s">
        <v>30</v>
      </c>
      <c r="AG23" s="224" t="s">
        <v>30</v>
      </c>
      <c r="AH23" s="224" t="s">
        <v>30</v>
      </c>
      <c r="AI23" s="223" t="s">
        <v>30</v>
      </c>
      <c r="AJ23" s="32" t="s">
        <v>30</v>
      </c>
      <c r="AK23" s="30" t="s">
        <v>31</v>
      </c>
      <c r="AL23" s="30" t="s">
        <v>31</v>
      </c>
      <c r="AM23" s="224" t="s">
        <v>30</v>
      </c>
      <c r="AN23" s="223" t="s">
        <v>30</v>
      </c>
      <c r="AO23" s="223" t="s">
        <v>30</v>
      </c>
      <c r="AP23" s="224" t="s">
        <v>30</v>
      </c>
      <c r="AQ23" s="224" t="s">
        <v>30</v>
      </c>
      <c r="AR23" s="30" t="s">
        <v>31</v>
      </c>
      <c r="AS23" s="30" t="s">
        <v>31</v>
      </c>
      <c r="AT23" s="224" t="s">
        <v>30</v>
      </c>
      <c r="AU23" s="224" t="s">
        <v>30</v>
      </c>
      <c r="AV23" s="224" t="s">
        <v>30</v>
      </c>
      <c r="AW23" s="224" t="s">
        <v>30</v>
      </c>
      <c r="AX23" s="224" t="s">
        <v>30</v>
      </c>
      <c r="AY23" s="30" t="s">
        <v>31</v>
      </c>
      <c r="AZ23" s="30" t="s">
        <v>31</v>
      </c>
      <c r="BA23" s="224" t="s">
        <v>30</v>
      </c>
      <c r="BB23" s="224" t="s">
        <v>30</v>
      </c>
      <c r="BC23" s="224" t="s">
        <v>30</v>
      </c>
      <c r="BD23" s="224" t="s">
        <v>30</v>
      </c>
      <c r="BE23" s="31" t="s">
        <v>113</v>
      </c>
      <c r="BG23" s="20">
        <f t="shared" si="15"/>
        <v>0</v>
      </c>
      <c r="BH23" s="21"/>
      <c r="BJ23" s="22"/>
      <c r="BN23" s="11"/>
      <c r="BS23" s="11"/>
    </row>
    <row r="24" spans="1:71" ht="15" customHeight="1" x14ac:dyDescent="0.3">
      <c r="A24" s="103" t="s">
        <v>233</v>
      </c>
      <c r="B24" s="103"/>
      <c r="C24" s="104" t="s">
        <v>234</v>
      </c>
      <c r="D24" s="105"/>
      <c r="E24" s="104" t="s">
        <v>192</v>
      </c>
      <c r="F24" s="104" t="s">
        <v>225</v>
      </c>
      <c r="G24" s="104" t="s">
        <v>231</v>
      </c>
      <c r="H24" s="106" t="s">
        <v>214</v>
      </c>
      <c r="I24" s="106"/>
      <c r="J24" s="12" t="s">
        <v>235</v>
      </c>
      <c r="K24" s="13">
        <v>45848</v>
      </c>
      <c r="L24" s="14" t="s">
        <v>28</v>
      </c>
      <c r="M24" s="15">
        <f t="shared" si="1"/>
        <v>31</v>
      </c>
      <c r="N24" s="15">
        <f t="shared" si="2"/>
        <v>22</v>
      </c>
      <c r="O24" s="15">
        <f t="shared" si="3"/>
        <v>22</v>
      </c>
      <c r="P24" s="15">
        <f t="shared" si="4"/>
        <v>0</v>
      </c>
      <c r="Q24" s="15">
        <f t="shared" si="5"/>
        <v>9</v>
      </c>
      <c r="R24" s="15">
        <f t="shared" si="6"/>
        <v>0</v>
      </c>
      <c r="S24" s="15">
        <f t="shared" si="7"/>
        <v>0</v>
      </c>
      <c r="T24" s="15">
        <f t="shared" si="8"/>
        <v>0</v>
      </c>
      <c r="U24" s="15">
        <f t="shared" si="9"/>
        <v>0</v>
      </c>
      <c r="V24" s="16">
        <f t="shared" si="10"/>
        <v>0</v>
      </c>
      <c r="W24" s="15">
        <f t="shared" si="11"/>
        <v>0</v>
      </c>
      <c r="X24" s="17">
        <f t="shared" si="12"/>
        <v>0</v>
      </c>
      <c r="Y24" s="17">
        <f t="shared" si="13"/>
        <v>0</v>
      </c>
      <c r="Z24" s="16">
        <f t="shared" si="14"/>
        <v>0</v>
      </c>
      <c r="AA24" s="18" t="s">
        <v>30</v>
      </c>
      <c r="AB24" s="224" t="s">
        <v>30</v>
      </c>
      <c r="AC24" s="30" t="s">
        <v>31</v>
      </c>
      <c r="AD24" s="30" t="s">
        <v>31</v>
      </c>
      <c r="AE24" s="30" t="s">
        <v>31</v>
      </c>
      <c r="AF24" s="224" t="s">
        <v>30</v>
      </c>
      <c r="AG24" s="32" t="s">
        <v>30</v>
      </c>
      <c r="AH24" s="224" t="s">
        <v>30</v>
      </c>
      <c r="AI24" s="223" t="s">
        <v>30</v>
      </c>
      <c r="AJ24" s="224" t="s">
        <v>30</v>
      </c>
      <c r="AK24" s="30" t="s">
        <v>31</v>
      </c>
      <c r="AL24" s="30" t="s">
        <v>31</v>
      </c>
      <c r="AM24" s="224" t="s">
        <v>30</v>
      </c>
      <c r="AN24" s="223" t="s">
        <v>30</v>
      </c>
      <c r="AO24" s="223" t="s">
        <v>30</v>
      </c>
      <c r="AP24" s="223" t="s">
        <v>30</v>
      </c>
      <c r="AQ24" s="224" t="s">
        <v>30</v>
      </c>
      <c r="AR24" s="30" t="s">
        <v>31</v>
      </c>
      <c r="AS24" s="30" t="s">
        <v>31</v>
      </c>
      <c r="AT24" s="223" t="s">
        <v>30</v>
      </c>
      <c r="AU24" s="224" t="s">
        <v>30</v>
      </c>
      <c r="AV24" s="224" t="s">
        <v>30</v>
      </c>
      <c r="AW24" s="224" t="s">
        <v>30</v>
      </c>
      <c r="AX24" s="224" t="s">
        <v>30</v>
      </c>
      <c r="AY24" s="30" t="s">
        <v>31</v>
      </c>
      <c r="AZ24" s="30" t="s">
        <v>31</v>
      </c>
      <c r="BA24" s="224" t="s">
        <v>30</v>
      </c>
      <c r="BB24" s="223" t="s">
        <v>30</v>
      </c>
      <c r="BC24" s="224" t="s">
        <v>30</v>
      </c>
      <c r="BD24" s="224" t="s">
        <v>30</v>
      </c>
      <c r="BE24" s="224" t="s">
        <v>30</v>
      </c>
      <c r="BG24" s="20">
        <f t="shared" si="15"/>
        <v>0</v>
      </c>
      <c r="BH24" s="21"/>
      <c r="BJ24" s="22"/>
      <c r="BS24" s="11"/>
    </row>
    <row r="25" spans="1:71" ht="13.8" customHeight="1" x14ac:dyDescent="0.3">
      <c r="A25" s="103" t="s">
        <v>730</v>
      </c>
      <c r="B25" s="103"/>
      <c r="C25" s="104" t="s">
        <v>731</v>
      </c>
      <c r="D25" s="105"/>
      <c r="E25" s="104" t="s">
        <v>230</v>
      </c>
      <c r="F25" s="104" t="s">
        <v>225</v>
      </c>
      <c r="G25" s="104" t="s">
        <v>732</v>
      </c>
      <c r="H25" s="106" t="s">
        <v>214</v>
      </c>
      <c r="I25" s="106"/>
      <c r="J25" s="12"/>
      <c r="K25" s="13">
        <v>46188</v>
      </c>
      <c r="L25" s="14" t="s">
        <v>28</v>
      </c>
      <c r="M25" s="15">
        <f>N25+Q25+U25</f>
        <v>31</v>
      </c>
      <c r="N25" s="15">
        <f>O25+R25+(COUNTIF(AA25:BE25,"P/2")/2)+(COUNTIF(AA25:BE25,"TR-P/2")/2)</f>
        <v>20</v>
      </c>
      <c r="O25" s="15">
        <f>COUNTIF(AA25:BE25,"P")+COUNTIF(AA25:BE25,"RP")+COUNTIF(AA25:BE25,"UT-RP")+COUNTIF(AA25:BE25,"AT-RP")+COUNTIF(AA25:BE25,"AT")+COUNTIF(AA25:BE25,"UT")+COUNTIF(AA25:BE25,"MU")+COUNTIF(AA25:BE25,"AT-MU")+COUNTIF(AA25:BE25,"UT-MU")+COUNTIF(AA25:BE25,"EL")+COUNTIF(AA25:BE25,"UT-EL")+COUNTIF(AA25:BE25,"AT-EL")+COUNTIF(AA25:BE25,"EL-MU")+COUNTIF(AA25:BE25,"TR")+COUNTIF(AA25:BE25,"TR-MU")+COUNTIF(AA25:BE25,"TR-EL")+COUNTIF(AA25:BE25,"TR-AT")+COUNTIF(AA25:BE25,"TR-UT")+COUNTIF(AA25:BE25,"TR-P")+(COUNTIF(AA25:BE25,"P/2")/2)</f>
        <v>18</v>
      </c>
      <c r="P25" s="15">
        <f>COUNTIF(AA25:BE25,"Leave")</f>
        <v>0</v>
      </c>
      <c r="Q25" s="15">
        <f>COUNTIF(AA25:BE25,"Off")+COUNTIF(AA25:BE25,"TR-Off")</f>
        <v>10</v>
      </c>
      <c r="R25" s="15">
        <f>COUNTIF(AA25:BE25,"NCNS")+COUNTIF(AA25:BE25,"A")+COUNTIF(AA25:BE25,"U")+COUNTIF(AA25:BE25,"SL")+COUNTIF(AA25:BE25,"UC")+COUNTIF(AA25:BE25,"TR-UC")+COUNTIF(AA25:BE25,"TR-U")+COUNTIF(AA25:BE25,"TR-NCNS")</f>
        <v>2</v>
      </c>
      <c r="S25" s="15">
        <f>(COUNTIF(AA25:BE25,"A")+(COUNTIF(AA25:BE25,"CL")+(COUNTIF(AA25:BE25,"SL"))))</f>
        <v>0</v>
      </c>
      <c r="T25" s="15">
        <f>COUNTIF(AA25:BE25,"EL")+COUNTIF(AA25:BE25,"AT-EL")+COUNTIF(AA25:BE25,"UT-EL")+COUNTIF(AA25:BE25,"EL-MU")++COUNTIF(AA25:BE25,"TR-EL")</f>
        <v>0</v>
      </c>
      <c r="U25" s="15">
        <f>(COUNTIF(AA25:BE25,"Leave")+(COUNTIF(AA25:BE25,"CL")+(COUNTIF(AA25:BE25,"AU")))+(COUNTIF(AA25:BE25,"TR-AU"))+(COUNTIF(AA25:BE25,"ML")))</f>
        <v>1</v>
      </c>
      <c r="V25" s="16">
        <f>COUNTIF(AA25:BE25,"AU")+COUNTIF(AA25:BE25,"U")+COUNTIF(AA25:BE25,"UC")+COUNTIF(AA25:BE25,"NCNS")+COUNTIF(AA25:BE25,"TR-AU")+COUNTIF(AA25:BE25,"TR-U")+COUNTIF(AA25:BE25,"TR-UC")+COUNTIF(AA25:BE25,"TR-NCNS")+(COUNTIF(AA25:BE25,"P/2")/2)+(COUNTIF(AA25:BE25,"TR-P/2")/2)</f>
        <v>3</v>
      </c>
      <c r="W25" s="15">
        <f>COUNTIF(AA25:BE25,"AT-RP")+COUNTIF(AA25:BE25,"AT")+COUNTIF(AA25:BE25,"AT-MU")+COUNTIF(AA25:BE25,"AT-EL")+COUNTIF(AA25:BE25,"TR-AT")+COUNTIF(AA25:BE25,"UT-RP")+COUNTIF(AA25:BE25,"UT")+COUNTIF(AA25:BE25,"UT-MU")+COUNTIF(AA25:BE25,"UT-EL")+COUNTIF(AA25:BE25,"TR-UT")</f>
        <v>0</v>
      </c>
      <c r="X25" s="17">
        <f>COUNTIF(AA25:BE25,"MU")+COUNTIF(AA25:BE25,"UT-MU")+COUNTIF(AA25:BE25,"EL-MU")+COUNTIF(AA25:BE25,"TR-MU")</f>
        <v>0</v>
      </c>
      <c r="Y25" s="17">
        <f>COUNTIF(AA25:BE25,"ML")</f>
        <v>0</v>
      </c>
      <c r="Z25" s="16">
        <f>V25+S25+P25+Y25</f>
        <v>3</v>
      </c>
      <c r="AA25" s="32" t="s">
        <v>30</v>
      </c>
      <c r="AB25" s="223" t="s">
        <v>30</v>
      </c>
      <c r="AC25" s="30" t="s">
        <v>31</v>
      </c>
      <c r="AD25" s="30" t="s">
        <v>31</v>
      </c>
      <c r="AE25" s="30" t="s">
        <v>31</v>
      </c>
      <c r="AF25" s="224" t="s">
        <v>30</v>
      </c>
      <c r="AG25" s="224" t="s">
        <v>30</v>
      </c>
      <c r="AH25" s="224" t="s">
        <v>30</v>
      </c>
      <c r="AI25" s="30" t="s">
        <v>31</v>
      </c>
      <c r="AJ25" s="224" t="s">
        <v>30</v>
      </c>
      <c r="AK25" s="30" t="s">
        <v>31</v>
      </c>
      <c r="AL25" s="30" t="s">
        <v>31</v>
      </c>
      <c r="AM25" s="32" t="s">
        <v>30</v>
      </c>
      <c r="AN25" s="223" t="s">
        <v>30</v>
      </c>
      <c r="AO25" s="31" t="s">
        <v>29</v>
      </c>
      <c r="AP25" s="224" t="s">
        <v>30</v>
      </c>
      <c r="AQ25" s="224" t="s">
        <v>30</v>
      </c>
      <c r="AR25" s="30" t="s">
        <v>31</v>
      </c>
      <c r="AS25" s="30" t="s">
        <v>31</v>
      </c>
      <c r="AT25" s="31" t="s">
        <v>29</v>
      </c>
      <c r="AU25" s="223" t="s">
        <v>30</v>
      </c>
      <c r="AV25" s="224" t="s">
        <v>30</v>
      </c>
      <c r="AW25" s="31" t="s">
        <v>116</v>
      </c>
      <c r="AX25" s="224" t="s">
        <v>30</v>
      </c>
      <c r="AY25" s="30" t="s">
        <v>31</v>
      </c>
      <c r="AZ25" s="30" t="s">
        <v>31</v>
      </c>
      <c r="BA25" s="224" t="s">
        <v>30</v>
      </c>
      <c r="BB25" s="32" t="s">
        <v>30</v>
      </c>
      <c r="BC25" s="32" t="s">
        <v>30</v>
      </c>
      <c r="BD25" s="224" t="s">
        <v>30</v>
      </c>
      <c r="BE25" s="224" t="s">
        <v>30</v>
      </c>
      <c r="BG25" s="20">
        <f t="shared" si="15"/>
        <v>0</v>
      </c>
      <c r="BH25" s="21"/>
      <c r="BJ25" s="22"/>
      <c r="BS25" s="11"/>
    </row>
    <row r="26" spans="1:71" ht="13.8" customHeight="1" x14ac:dyDescent="0.3">
      <c r="A26" s="103" t="s">
        <v>733</v>
      </c>
      <c r="B26" s="103"/>
      <c r="C26" s="104" t="s">
        <v>734</v>
      </c>
      <c r="D26" s="105"/>
      <c r="E26" s="104" t="s">
        <v>230</v>
      </c>
      <c r="F26" s="104" t="s">
        <v>225</v>
      </c>
      <c r="G26" s="104" t="s">
        <v>732</v>
      </c>
      <c r="H26" s="106" t="s">
        <v>214</v>
      </c>
      <c r="I26" s="106"/>
      <c r="J26" s="12"/>
      <c r="K26" s="13">
        <v>46188</v>
      </c>
      <c r="L26" s="14" t="s">
        <v>28</v>
      </c>
      <c r="M26" s="15">
        <f>N26+Q26+U26</f>
        <v>31</v>
      </c>
      <c r="N26" s="15">
        <f>O26+R26+(COUNTIF(AA26:BE26,"P/2")/2)+(COUNTIF(AA26:BE26,"TR-P/2")/2)</f>
        <v>22</v>
      </c>
      <c r="O26" s="15">
        <f>COUNTIF(AA26:BE26,"P")+COUNTIF(AA26:BE26,"RP")+COUNTIF(AA26:BE26,"UT-RP")+COUNTIF(AA26:BE26,"AT-RP")+COUNTIF(AA26:BE26,"AT")+COUNTIF(AA26:BE26,"UT")+COUNTIF(AA26:BE26,"MU")+COUNTIF(AA26:BE26,"AT-MU")+COUNTIF(AA26:BE26,"UT-MU")+COUNTIF(AA26:BE26,"EL")+COUNTIF(AA26:BE26,"UT-EL")+COUNTIF(AA26:BE26,"AT-EL")+COUNTIF(AA26:BE26,"EL-MU")+COUNTIF(AA26:BE26,"TR")+COUNTIF(AA26:BE26,"TR-MU")+COUNTIF(AA26:BE26,"TR-EL")+COUNTIF(AA26:BE26,"TR-AT")+COUNTIF(AA26:BE26,"TR-UT")+COUNTIF(AA26:BE26,"TR-P")+(COUNTIF(AA26:BE26,"P/2")/2)</f>
        <v>22</v>
      </c>
      <c r="P26" s="15">
        <f>COUNTIF(AA26:BE26,"Leave")</f>
        <v>0</v>
      </c>
      <c r="Q26" s="15">
        <f>COUNTIF(AA26:BE26,"Off")+COUNTIF(AA26:BE26,"TR-Off")</f>
        <v>9</v>
      </c>
      <c r="R26" s="15">
        <f>COUNTIF(AA26:BE26,"NCNS")+COUNTIF(AA26:BE26,"A")+COUNTIF(AA26:BE26,"U")+COUNTIF(AA26:BE26,"SL")+COUNTIF(AA26:BE26,"UC")+COUNTIF(AA26:BE26,"TR-UC")+COUNTIF(AA26:BE26,"TR-U")+COUNTIF(AA26:BE26,"TR-NCNS")</f>
        <v>0</v>
      </c>
      <c r="S26" s="15">
        <f>(COUNTIF(AA26:BE26,"A")+(COUNTIF(AA26:BE26,"CL")+(COUNTIF(AA26:BE26,"SL"))))</f>
        <v>0</v>
      </c>
      <c r="T26" s="15">
        <f>COUNTIF(AA26:BE26,"EL")+COUNTIF(AA26:BE26,"AT-EL")+COUNTIF(AA26:BE26,"UT-EL")+COUNTIF(AA26:BE26,"EL-MU")++COUNTIF(AA26:BE26,"TR-EL")</f>
        <v>0</v>
      </c>
      <c r="U26" s="15">
        <f>(COUNTIF(AA26:BE26,"Leave")+(COUNTIF(AA26:BE26,"CL")+(COUNTIF(AA26:BE26,"AU")))+(COUNTIF(AA26:BE26,"TR-AU"))+(COUNTIF(AA26:BE26,"ML")))</f>
        <v>0</v>
      </c>
      <c r="V26" s="16">
        <f>COUNTIF(AA26:BE26,"AU")+COUNTIF(AA26:BE26,"U")+COUNTIF(AA26:BE26,"UC")+COUNTIF(AA26:BE26,"NCNS")+COUNTIF(AA26:BE26,"TR-AU")+COUNTIF(AA26:BE26,"TR-U")+COUNTIF(AA26:BE26,"TR-UC")+COUNTIF(AA26:BE26,"TR-NCNS")+(COUNTIF(AA26:BE26,"P/2")/2)+(COUNTIF(AA26:BE26,"TR-P/2")/2)</f>
        <v>0</v>
      </c>
      <c r="W26" s="15">
        <f>COUNTIF(AA26:BE26,"AT-RP")+COUNTIF(AA26:BE26,"AT")+COUNTIF(AA26:BE26,"AT-MU")+COUNTIF(AA26:BE26,"AT-EL")+COUNTIF(AA26:BE26,"TR-AT")+COUNTIF(AA26:BE26,"UT-RP")+COUNTIF(AA26:BE26,"UT")+COUNTIF(AA26:BE26,"UT-MU")+COUNTIF(AA26:BE26,"UT-EL")+COUNTIF(AA26:BE26,"TR-UT")</f>
        <v>5</v>
      </c>
      <c r="X26" s="17">
        <f>COUNTIF(AA26:BE26,"MU")+COUNTIF(AA26:BE26,"UT-MU")+COUNTIF(AA26:BE26,"EL-MU")+COUNTIF(AA26:BE26,"TR-MU")</f>
        <v>0</v>
      </c>
      <c r="Y26" s="17">
        <f>COUNTIF(AA26:BE26,"ML")</f>
        <v>0</v>
      </c>
      <c r="Z26" s="16">
        <f>V26+S26+P26+Y26</f>
        <v>0</v>
      </c>
      <c r="AA26" s="223" t="s">
        <v>30</v>
      </c>
      <c r="AB26" s="224" t="s">
        <v>30</v>
      </c>
      <c r="AC26" s="30" t="s">
        <v>31</v>
      </c>
      <c r="AD26" s="30" t="s">
        <v>31</v>
      </c>
      <c r="AE26" s="30" t="s">
        <v>31</v>
      </c>
      <c r="AF26" s="31" t="s">
        <v>30</v>
      </c>
      <c r="AG26" s="32" t="s">
        <v>32</v>
      </c>
      <c r="AH26" s="224" t="s">
        <v>30</v>
      </c>
      <c r="AI26" s="223" t="s">
        <v>30</v>
      </c>
      <c r="AJ26" s="32" t="s">
        <v>32</v>
      </c>
      <c r="AK26" s="30" t="s">
        <v>31</v>
      </c>
      <c r="AL26" s="30" t="s">
        <v>31</v>
      </c>
      <c r="AM26" s="224" t="s">
        <v>30</v>
      </c>
      <c r="AN26" s="223" t="s">
        <v>30</v>
      </c>
      <c r="AO26" s="223" t="s">
        <v>30</v>
      </c>
      <c r="AP26" s="224" t="s">
        <v>30</v>
      </c>
      <c r="AQ26" s="224" t="s">
        <v>30</v>
      </c>
      <c r="AR26" s="30" t="s">
        <v>31</v>
      </c>
      <c r="AS26" s="30" t="s">
        <v>31</v>
      </c>
      <c r="AT26" s="223" t="s">
        <v>30</v>
      </c>
      <c r="AU26" s="223" t="s">
        <v>30</v>
      </c>
      <c r="AV26" s="224" t="s">
        <v>30</v>
      </c>
      <c r="AW26" s="32" t="s">
        <v>32</v>
      </c>
      <c r="AX26" s="32" t="s">
        <v>32</v>
      </c>
      <c r="AY26" s="30" t="s">
        <v>31</v>
      </c>
      <c r="AZ26" s="30" t="s">
        <v>31</v>
      </c>
      <c r="BA26" s="224" t="s">
        <v>30</v>
      </c>
      <c r="BB26" s="31" t="s">
        <v>30</v>
      </c>
      <c r="BC26" s="32" t="s">
        <v>30</v>
      </c>
      <c r="BD26" s="32" t="s">
        <v>32</v>
      </c>
      <c r="BE26" s="224" t="s">
        <v>30</v>
      </c>
      <c r="BG26" s="20">
        <f t="shared" si="15"/>
        <v>0</v>
      </c>
      <c r="BH26" s="21"/>
      <c r="BJ26" s="22"/>
      <c r="BS26" s="11"/>
    </row>
    <row r="27" spans="1:71" ht="13.8" customHeight="1" x14ac:dyDescent="0.3">
      <c r="A27" s="103" t="s">
        <v>735</v>
      </c>
      <c r="B27" s="103"/>
      <c r="C27" s="104" t="s">
        <v>255</v>
      </c>
      <c r="D27" s="105"/>
      <c r="E27" s="104" t="s">
        <v>230</v>
      </c>
      <c r="F27" s="104" t="s">
        <v>225</v>
      </c>
      <c r="G27" s="104" t="s">
        <v>732</v>
      </c>
      <c r="H27" s="106" t="s">
        <v>214</v>
      </c>
      <c r="I27" s="106"/>
      <c r="J27" s="12"/>
      <c r="K27" s="13">
        <v>46188</v>
      </c>
      <c r="L27" s="14" t="s">
        <v>28</v>
      </c>
      <c r="M27" s="15">
        <f>N27+Q27+U27</f>
        <v>31</v>
      </c>
      <c r="N27" s="15">
        <f>O27+R27+(COUNTIF(AA27:BE27,"P/2")/2)+(COUNTIF(AA27:BE27,"TR-P/2")/2)</f>
        <v>22</v>
      </c>
      <c r="O27" s="15">
        <f>COUNTIF(AA27:BE27,"P")+COUNTIF(AA27:BE27,"RP")+COUNTIF(AA27:BE27,"UT-RP")+COUNTIF(AA27:BE27,"AT-RP")+COUNTIF(AA27:BE27,"AT")+COUNTIF(AA27:BE27,"UT")+COUNTIF(AA27:BE27,"MU")+COUNTIF(AA27:BE27,"AT-MU")+COUNTIF(AA27:BE27,"UT-MU")+COUNTIF(AA27:BE27,"EL")+COUNTIF(AA27:BE27,"UT-EL")+COUNTIF(AA27:BE27,"AT-EL")+COUNTIF(AA27:BE27,"EL-MU")+COUNTIF(AA27:BE27,"TR")+COUNTIF(AA27:BE27,"TR-MU")+COUNTIF(AA27:BE27,"TR-EL")+COUNTIF(AA27:BE27,"TR-AT")+COUNTIF(AA27:BE27,"TR-UT")+COUNTIF(AA27:BE27,"TR-P")+(COUNTIF(AA27:BE27,"P/2")/2)</f>
        <v>22</v>
      </c>
      <c r="P27" s="15">
        <f>COUNTIF(AA27:BE27,"Leave")</f>
        <v>0</v>
      </c>
      <c r="Q27" s="15">
        <f>COUNTIF(AA27:BE27,"Off")+COUNTIF(AA27:BE27,"TR-Off")</f>
        <v>9</v>
      </c>
      <c r="R27" s="15">
        <f>COUNTIF(AA27:BE27,"NCNS")+COUNTIF(AA27:BE27,"A")+COUNTIF(AA27:BE27,"U")+COUNTIF(AA27:BE27,"SL")+COUNTIF(AA27:BE27,"UC")+COUNTIF(AA27:BE27,"TR-UC")+COUNTIF(AA27:BE27,"TR-U")+COUNTIF(AA27:BE27,"TR-NCNS")</f>
        <v>0</v>
      </c>
      <c r="S27" s="15">
        <f>(COUNTIF(AA27:BE27,"A")+(COUNTIF(AA27:BE27,"CL")+(COUNTIF(AA27:BE27,"SL"))))</f>
        <v>0</v>
      </c>
      <c r="T27" s="15">
        <f>COUNTIF(AA27:BE27,"EL")+COUNTIF(AA27:BE27,"AT-EL")+COUNTIF(AA27:BE27,"UT-EL")+COUNTIF(AA27:BE27,"EL-MU")++COUNTIF(AA27:BE27,"TR-EL")</f>
        <v>0</v>
      </c>
      <c r="U27" s="15">
        <f>(COUNTIF(AA27:BE27,"Leave")+(COUNTIF(AA27:BE27,"CL")+(COUNTIF(AA27:BE27,"AU")))+(COUNTIF(AA27:BE27,"TR-AU"))+(COUNTIF(AA27:BE27,"ML")))</f>
        <v>0</v>
      </c>
      <c r="V27" s="16">
        <f>COUNTIF(AA27:BE27,"AU")+COUNTIF(AA27:BE27,"U")+COUNTIF(AA27:BE27,"UC")+COUNTIF(AA27:BE27,"NCNS")+COUNTIF(AA27:BE27,"TR-AU")+COUNTIF(AA27:BE27,"TR-U")+COUNTIF(AA27:BE27,"TR-UC")+COUNTIF(AA27:BE27,"TR-NCNS")+(COUNTIF(AA27:BE27,"P/2")/2)+(COUNTIF(AA27:BE27,"TR-P/2")/2)</f>
        <v>0</v>
      </c>
      <c r="W27" s="15">
        <f>COUNTIF(AA27:BE27,"AT-RP")+COUNTIF(AA27:BE27,"AT")+COUNTIF(AA27:BE27,"AT-MU")+COUNTIF(AA27:BE27,"AT-EL")+COUNTIF(AA27:BE27,"TR-AT")+COUNTIF(AA27:BE27,"UT-RP")+COUNTIF(AA27:BE27,"UT")+COUNTIF(AA27:BE27,"UT-MU")+COUNTIF(AA27:BE27,"UT-EL")+COUNTIF(AA27:BE27,"TR-UT")</f>
        <v>0</v>
      </c>
      <c r="X27" s="17">
        <f>COUNTIF(AA27:BE27,"MU")+COUNTIF(AA27:BE27,"UT-MU")+COUNTIF(AA27:BE27,"EL-MU")+COUNTIF(AA27:BE27,"TR-MU")</f>
        <v>0</v>
      </c>
      <c r="Y27" s="17">
        <f>COUNTIF(AA27:BE27,"ML")</f>
        <v>0</v>
      </c>
      <c r="Z27" s="16">
        <f>V27+S27+P27+Y27</f>
        <v>0</v>
      </c>
      <c r="AA27" s="223" t="s">
        <v>30</v>
      </c>
      <c r="AB27" s="223" t="s">
        <v>30</v>
      </c>
      <c r="AC27" s="30" t="s">
        <v>31</v>
      </c>
      <c r="AD27" s="30" t="s">
        <v>31</v>
      </c>
      <c r="AE27" s="30" t="s">
        <v>31</v>
      </c>
      <c r="AF27" s="224" t="s">
        <v>30</v>
      </c>
      <c r="AG27" s="32" t="s">
        <v>30</v>
      </c>
      <c r="AH27" s="224" t="s">
        <v>30</v>
      </c>
      <c r="AI27" s="223" t="s">
        <v>30</v>
      </c>
      <c r="AJ27" s="32" t="s">
        <v>30</v>
      </c>
      <c r="AK27" s="30" t="s">
        <v>31</v>
      </c>
      <c r="AL27" s="30" t="s">
        <v>31</v>
      </c>
      <c r="AM27" s="223" t="s">
        <v>30</v>
      </c>
      <c r="AN27" s="223" t="s">
        <v>30</v>
      </c>
      <c r="AO27" s="223" t="s">
        <v>30</v>
      </c>
      <c r="AP27" s="224" t="s">
        <v>30</v>
      </c>
      <c r="AQ27" s="32" t="s">
        <v>30</v>
      </c>
      <c r="AR27" s="30" t="s">
        <v>31</v>
      </c>
      <c r="AS27" s="30" t="s">
        <v>31</v>
      </c>
      <c r="AT27" s="224" t="s">
        <v>30</v>
      </c>
      <c r="AU27" s="253" t="s">
        <v>30</v>
      </c>
      <c r="AV27" s="32" t="s">
        <v>30</v>
      </c>
      <c r="AW27" s="32" t="s">
        <v>30</v>
      </c>
      <c r="AX27" s="32" t="s">
        <v>30</v>
      </c>
      <c r="AY27" s="30" t="s">
        <v>31</v>
      </c>
      <c r="AZ27" s="30" t="s">
        <v>31</v>
      </c>
      <c r="BA27" s="224" t="s">
        <v>30</v>
      </c>
      <c r="BB27" s="32" t="s">
        <v>30</v>
      </c>
      <c r="BC27" s="32" t="s">
        <v>30</v>
      </c>
      <c r="BD27" s="32" t="s">
        <v>30</v>
      </c>
      <c r="BE27" s="224" t="s">
        <v>30</v>
      </c>
      <c r="BG27" s="20">
        <f t="shared" si="15"/>
        <v>0</v>
      </c>
      <c r="BH27" s="21"/>
      <c r="BJ27" s="22"/>
      <c r="BS27" s="11"/>
    </row>
    <row r="28" spans="1:71" x14ac:dyDescent="0.3">
      <c r="A28" s="114" t="s">
        <v>236</v>
      </c>
      <c r="B28" s="114">
        <v>2013</v>
      </c>
      <c r="C28" s="115" t="s">
        <v>237</v>
      </c>
      <c r="D28" s="115"/>
      <c r="E28" s="115" t="s">
        <v>230</v>
      </c>
      <c r="F28" s="115" t="s">
        <v>193</v>
      </c>
      <c r="G28" s="115" t="s">
        <v>238</v>
      </c>
      <c r="H28" s="116" t="s">
        <v>36</v>
      </c>
      <c r="I28" s="117" t="s">
        <v>239</v>
      </c>
      <c r="J28" s="12" t="s">
        <v>35</v>
      </c>
      <c r="K28" s="13">
        <v>44153</v>
      </c>
      <c r="L28" s="14" t="s">
        <v>28</v>
      </c>
      <c r="M28" s="15">
        <f t="shared" si="1"/>
        <v>31</v>
      </c>
      <c r="N28" s="15">
        <f t="shared" si="2"/>
        <v>18</v>
      </c>
      <c r="O28" s="15">
        <f t="shared" si="3"/>
        <v>18</v>
      </c>
      <c r="P28" s="15">
        <f t="shared" si="4"/>
        <v>0</v>
      </c>
      <c r="Q28" s="15">
        <f t="shared" si="5"/>
        <v>9</v>
      </c>
      <c r="R28" s="15">
        <f t="shared" si="6"/>
        <v>0</v>
      </c>
      <c r="S28" s="15">
        <f t="shared" si="7"/>
        <v>4</v>
      </c>
      <c r="T28" s="15">
        <f t="shared" si="8"/>
        <v>0</v>
      </c>
      <c r="U28" s="15">
        <f t="shared" si="9"/>
        <v>4</v>
      </c>
      <c r="V28" s="16">
        <f t="shared" si="10"/>
        <v>0</v>
      </c>
      <c r="W28" s="15">
        <f t="shared" si="11"/>
        <v>0</v>
      </c>
      <c r="X28" s="17">
        <f t="shared" si="12"/>
        <v>0</v>
      </c>
      <c r="Y28" s="17">
        <f t="shared" si="13"/>
        <v>0</v>
      </c>
      <c r="Z28" s="16">
        <f t="shared" si="14"/>
        <v>4</v>
      </c>
      <c r="AA28" s="123" t="s">
        <v>113</v>
      </c>
      <c r="AB28" s="224" t="s">
        <v>30</v>
      </c>
      <c r="AC28" s="30" t="s">
        <v>31</v>
      </c>
      <c r="AD28" s="30" t="s">
        <v>31</v>
      </c>
      <c r="AE28" s="30" t="s">
        <v>31</v>
      </c>
      <c r="AF28" s="224" t="s">
        <v>30</v>
      </c>
      <c r="AG28" s="224" t="s">
        <v>30</v>
      </c>
      <c r="AH28" s="123" t="s">
        <v>113</v>
      </c>
      <c r="AI28" s="224" t="s">
        <v>30</v>
      </c>
      <c r="AJ28" s="224" t="s">
        <v>30</v>
      </c>
      <c r="AK28" s="30" t="s">
        <v>31</v>
      </c>
      <c r="AL28" s="30" t="s">
        <v>31</v>
      </c>
      <c r="AM28" s="224" t="s">
        <v>30</v>
      </c>
      <c r="AN28" s="224" t="s">
        <v>30</v>
      </c>
      <c r="AO28" s="224" t="s">
        <v>30</v>
      </c>
      <c r="AP28" s="224" t="s">
        <v>30</v>
      </c>
      <c r="AQ28" s="224" t="s">
        <v>30</v>
      </c>
      <c r="AR28" s="30" t="s">
        <v>31</v>
      </c>
      <c r="AS28" s="30" t="s">
        <v>31</v>
      </c>
      <c r="AT28" s="123" t="s">
        <v>113</v>
      </c>
      <c r="AU28" s="123" t="s">
        <v>113</v>
      </c>
      <c r="AV28" s="224" t="s">
        <v>30</v>
      </c>
      <c r="AW28" s="224" t="s">
        <v>30</v>
      </c>
      <c r="AX28" s="224" t="s">
        <v>30</v>
      </c>
      <c r="AY28" s="30" t="s">
        <v>31</v>
      </c>
      <c r="AZ28" s="30" t="s">
        <v>31</v>
      </c>
      <c r="BA28" s="224" t="s">
        <v>30</v>
      </c>
      <c r="BB28" s="224" t="s">
        <v>30</v>
      </c>
      <c r="BC28" s="224" t="s">
        <v>30</v>
      </c>
      <c r="BD28" s="224" t="s">
        <v>30</v>
      </c>
      <c r="BE28" s="224" t="s">
        <v>30</v>
      </c>
      <c r="BF28" s="19"/>
      <c r="BG28" s="20">
        <f t="shared" si="15"/>
        <v>0</v>
      </c>
      <c r="BH28" s="21"/>
      <c r="BJ28" s="22"/>
      <c r="BN28" s="11"/>
      <c r="BS28" s="11"/>
    </row>
    <row r="29" spans="1:71" ht="13.8" customHeight="1" x14ac:dyDescent="0.3">
      <c r="A29" s="114" t="s">
        <v>243</v>
      </c>
      <c r="B29" s="114">
        <v>3085</v>
      </c>
      <c r="C29" s="118" t="s">
        <v>221</v>
      </c>
      <c r="D29" s="115"/>
      <c r="E29" s="115" t="s">
        <v>230</v>
      </c>
      <c r="F29" s="115" t="s">
        <v>244</v>
      </c>
      <c r="G29" s="115" t="s">
        <v>245</v>
      </c>
      <c r="H29" s="116" t="s">
        <v>36</v>
      </c>
      <c r="I29" s="117" t="s">
        <v>246</v>
      </c>
      <c r="J29" s="12" t="s">
        <v>35</v>
      </c>
      <c r="K29" s="13">
        <v>44522</v>
      </c>
      <c r="L29" s="14" t="s">
        <v>28</v>
      </c>
      <c r="M29" s="15">
        <f t="shared" si="1"/>
        <v>31</v>
      </c>
      <c r="N29" s="15">
        <f t="shared" si="2"/>
        <v>22</v>
      </c>
      <c r="O29" s="15">
        <f t="shared" si="3"/>
        <v>22</v>
      </c>
      <c r="P29" s="15">
        <f t="shared" si="4"/>
        <v>0</v>
      </c>
      <c r="Q29" s="15">
        <f t="shared" si="5"/>
        <v>9</v>
      </c>
      <c r="R29" s="15">
        <f t="shared" si="6"/>
        <v>0</v>
      </c>
      <c r="S29" s="15">
        <f t="shared" si="7"/>
        <v>0</v>
      </c>
      <c r="T29" s="15">
        <f t="shared" si="8"/>
        <v>0</v>
      </c>
      <c r="U29" s="15">
        <f t="shared" si="9"/>
        <v>0</v>
      </c>
      <c r="V29" s="16">
        <f t="shared" si="10"/>
        <v>0</v>
      </c>
      <c r="W29" s="15">
        <f t="shared" si="11"/>
        <v>0</v>
      </c>
      <c r="X29" s="17">
        <f t="shared" si="12"/>
        <v>0</v>
      </c>
      <c r="Y29" s="17">
        <f t="shared" si="13"/>
        <v>0</v>
      </c>
      <c r="Z29" s="16">
        <f t="shared" si="14"/>
        <v>0</v>
      </c>
      <c r="AA29" s="224" t="s">
        <v>30</v>
      </c>
      <c r="AB29" s="224" t="s">
        <v>30</v>
      </c>
      <c r="AC29" s="30" t="s">
        <v>31</v>
      </c>
      <c r="AD29" s="30" t="s">
        <v>31</v>
      </c>
      <c r="AE29" s="30" t="s">
        <v>31</v>
      </c>
      <c r="AF29" s="224" t="s">
        <v>30</v>
      </c>
      <c r="AG29" s="224" t="s">
        <v>30</v>
      </c>
      <c r="AH29" s="224" t="s">
        <v>30</v>
      </c>
      <c r="AI29" s="224" t="s">
        <v>30</v>
      </c>
      <c r="AJ29" s="224" t="s">
        <v>30</v>
      </c>
      <c r="AK29" s="30" t="s">
        <v>31</v>
      </c>
      <c r="AL29" s="30" t="s">
        <v>31</v>
      </c>
      <c r="AM29" s="224" t="s">
        <v>30</v>
      </c>
      <c r="AN29" s="224" t="s">
        <v>30</v>
      </c>
      <c r="AO29" s="224" t="s">
        <v>30</v>
      </c>
      <c r="AP29" s="224" t="s">
        <v>30</v>
      </c>
      <c r="AQ29" s="224" t="s">
        <v>30</v>
      </c>
      <c r="AR29" s="30" t="s">
        <v>31</v>
      </c>
      <c r="AS29" s="30" t="s">
        <v>31</v>
      </c>
      <c r="AT29" s="224" t="s">
        <v>30</v>
      </c>
      <c r="AU29" s="224" t="s">
        <v>30</v>
      </c>
      <c r="AV29" s="224" t="s">
        <v>30</v>
      </c>
      <c r="AW29" s="224" t="s">
        <v>30</v>
      </c>
      <c r="AX29" s="224" t="s">
        <v>30</v>
      </c>
      <c r="AY29" s="30" t="s">
        <v>31</v>
      </c>
      <c r="AZ29" s="30" t="s">
        <v>31</v>
      </c>
      <c r="BA29" s="224" t="s">
        <v>30</v>
      </c>
      <c r="BB29" s="224" t="s">
        <v>30</v>
      </c>
      <c r="BC29" s="224" t="s">
        <v>30</v>
      </c>
      <c r="BD29" s="224" t="s">
        <v>30</v>
      </c>
      <c r="BE29" s="224" t="s">
        <v>30</v>
      </c>
      <c r="BF29" s="19"/>
      <c r="BG29" s="20">
        <f t="shared" si="15"/>
        <v>0</v>
      </c>
      <c r="BH29" s="21"/>
      <c r="BJ29" s="22"/>
      <c r="BN29" s="11"/>
      <c r="BS29" s="11"/>
    </row>
    <row r="30" spans="1:71" x14ac:dyDescent="0.3">
      <c r="A30" s="110" t="s">
        <v>250</v>
      </c>
      <c r="B30" s="110">
        <v>4125</v>
      </c>
      <c r="C30" s="119" t="s">
        <v>251</v>
      </c>
      <c r="D30" s="23"/>
      <c r="E30" s="115" t="s">
        <v>230</v>
      </c>
      <c r="F30" s="115" t="s">
        <v>221</v>
      </c>
      <c r="G30" s="115" t="s">
        <v>252</v>
      </c>
      <c r="H30" s="116" t="s">
        <v>36</v>
      </c>
      <c r="I30" s="117" t="s">
        <v>253</v>
      </c>
      <c r="J30" s="12" t="s">
        <v>35</v>
      </c>
      <c r="K30" s="13">
        <v>45398</v>
      </c>
      <c r="L30" s="14" t="s">
        <v>28</v>
      </c>
      <c r="M30" s="15">
        <f t="shared" si="1"/>
        <v>31</v>
      </c>
      <c r="N30" s="15">
        <f t="shared" si="2"/>
        <v>21</v>
      </c>
      <c r="O30" s="15">
        <f t="shared" si="3"/>
        <v>20</v>
      </c>
      <c r="P30" s="15">
        <f t="shared" si="4"/>
        <v>0</v>
      </c>
      <c r="Q30" s="15">
        <f t="shared" si="5"/>
        <v>9</v>
      </c>
      <c r="R30" s="15">
        <f t="shared" si="6"/>
        <v>1</v>
      </c>
      <c r="S30" s="15">
        <f t="shared" si="7"/>
        <v>2</v>
      </c>
      <c r="T30" s="15">
        <f t="shared" si="8"/>
        <v>0</v>
      </c>
      <c r="U30" s="15">
        <f t="shared" si="9"/>
        <v>1</v>
      </c>
      <c r="V30" s="16">
        <f t="shared" si="10"/>
        <v>0</v>
      </c>
      <c r="W30" s="15">
        <f t="shared" si="11"/>
        <v>0</v>
      </c>
      <c r="X30" s="17">
        <f t="shared" si="12"/>
        <v>0</v>
      </c>
      <c r="Y30" s="17">
        <f t="shared" si="13"/>
        <v>0</v>
      </c>
      <c r="Z30" s="16">
        <f t="shared" si="14"/>
        <v>2</v>
      </c>
      <c r="AA30" s="224" t="s">
        <v>30</v>
      </c>
      <c r="AB30" s="224" t="s">
        <v>30</v>
      </c>
      <c r="AC30" s="30" t="s">
        <v>31</v>
      </c>
      <c r="AD30" s="30" t="s">
        <v>31</v>
      </c>
      <c r="AE30" s="30" t="s">
        <v>31</v>
      </c>
      <c r="AF30" s="224" t="s">
        <v>30</v>
      </c>
      <c r="AG30" s="224" t="s">
        <v>30</v>
      </c>
      <c r="AH30" s="224" t="s">
        <v>30</v>
      </c>
      <c r="AI30" s="123" t="s">
        <v>113</v>
      </c>
      <c r="AJ30" s="224" t="s">
        <v>30</v>
      </c>
      <c r="AK30" s="30" t="s">
        <v>31</v>
      </c>
      <c r="AL30" s="30" t="s">
        <v>31</v>
      </c>
      <c r="AM30" s="224" t="s">
        <v>30</v>
      </c>
      <c r="AN30" s="224" t="s">
        <v>30</v>
      </c>
      <c r="AO30" s="224" t="s">
        <v>30</v>
      </c>
      <c r="AP30" s="224" t="s">
        <v>30</v>
      </c>
      <c r="AQ30" s="224" t="s">
        <v>30</v>
      </c>
      <c r="AR30" s="30" t="s">
        <v>31</v>
      </c>
      <c r="AS30" s="30" t="s">
        <v>31</v>
      </c>
      <c r="AT30" s="224" t="s">
        <v>30</v>
      </c>
      <c r="AU30" s="224" t="s">
        <v>30</v>
      </c>
      <c r="AV30" s="224" t="s">
        <v>30</v>
      </c>
      <c r="AW30" s="224" t="s">
        <v>30</v>
      </c>
      <c r="AX30" s="224" t="s">
        <v>30</v>
      </c>
      <c r="AY30" s="30" t="s">
        <v>31</v>
      </c>
      <c r="AZ30" s="30" t="s">
        <v>31</v>
      </c>
      <c r="BA30" s="224" t="s">
        <v>30</v>
      </c>
      <c r="BB30" s="123" t="s">
        <v>127</v>
      </c>
      <c r="BC30" s="223" t="s">
        <v>30</v>
      </c>
      <c r="BD30" s="224" t="s">
        <v>30</v>
      </c>
      <c r="BE30" s="223" t="s">
        <v>30</v>
      </c>
      <c r="BF30" s="19"/>
      <c r="BG30" s="20">
        <f t="shared" si="15"/>
        <v>0</v>
      </c>
      <c r="BH30" s="21"/>
      <c r="BJ30" s="22"/>
      <c r="BN30" s="11"/>
      <c r="BS30" s="11"/>
    </row>
    <row r="31" spans="1:71" x14ac:dyDescent="0.3">
      <c r="A31" s="120" t="s">
        <v>254</v>
      </c>
      <c r="B31" s="121">
        <v>4138</v>
      </c>
      <c r="C31" s="122" t="s">
        <v>255</v>
      </c>
      <c r="D31" s="121"/>
      <c r="E31" s="115" t="s">
        <v>230</v>
      </c>
      <c r="F31" s="115" t="s">
        <v>221</v>
      </c>
      <c r="G31" s="115" t="s">
        <v>252</v>
      </c>
      <c r="H31" s="116" t="s">
        <v>36</v>
      </c>
      <c r="I31" s="116" t="s">
        <v>256</v>
      </c>
      <c r="J31" s="12" t="s">
        <v>35</v>
      </c>
      <c r="K31" s="13">
        <v>45411</v>
      </c>
      <c r="L31" s="14" t="s">
        <v>28</v>
      </c>
      <c r="M31" s="15">
        <f t="shared" si="1"/>
        <v>10</v>
      </c>
      <c r="N31" s="15">
        <f t="shared" si="2"/>
        <v>7</v>
      </c>
      <c r="O31" s="15">
        <f t="shared" si="3"/>
        <v>6</v>
      </c>
      <c r="P31" s="15">
        <f t="shared" si="4"/>
        <v>0</v>
      </c>
      <c r="Q31" s="15">
        <f t="shared" si="5"/>
        <v>3</v>
      </c>
      <c r="R31" s="15">
        <f t="shared" si="6"/>
        <v>1</v>
      </c>
      <c r="S31" s="15">
        <f t="shared" si="7"/>
        <v>0</v>
      </c>
      <c r="T31" s="15">
        <f t="shared" si="8"/>
        <v>1</v>
      </c>
      <c r="U31" s="15">
        <f t="shared" si="9"/>
        <v>0</v>
      </c>
      <c r="V31" s="16">
        <f t="shared" si="10"/>
        <v>1</v>
      </c>
      <c r="W31" s="15">
        <f t="shared" si="11"/>
        <v>1</v>
      </c>
      <c r="X31" s="17">
        <f t="shared" si="12"/>
        <v>0</v>
      </c>
      <c r="Y31" s="17">
        <f t="shared" si="13"/>
        <v>0</v>
      </c>
      <c r="Z31" s="16">
        <f t="shared" si="14"/>
        <v>1</v>
      </c>
      <c r="AA31" s="32" t="s">
        <v>32</v>
      </c>
      <c r="AB31" s="224" t="s">
        <v>30</v>
      </c>
      <c r="AC31" s="30" t="s">
        <v>31</v>
      </c>
      <c r="AD31" s="30" t="s">
        <v>31</v>
      </c>
      <c r="AE31" s="30" t="s">
        <v>31</v>
      </c>
      <c r="AF31" s="224" t="s">
        <v>30</v>
      </c>
      <c r="AG31" s="223" t="s">
        <v>33</v>
      </c>
      <c r="AH31" s="31" t="s">
        <v>133</v>
      </c>
      <c r="AI31" s="224" t="s">
        <v>30</v>
      </c>
      <c r="AJ31" s="224" t="s">
        <v>30</v>
      </c>
      <c r="AK31" s="31" t="s">
        <v>162</v>
      </c>
      <c r="AL31" s="31" t="s">
        <v>162</v>
      </c>
      <c r="AM31" s="31" t="s">
        <v>162</v>
      </c>
      <c r="AN31" s="31" t="s">
        <v>162</v>
      </c>
      <c r="AO31" s="31" t="s">
        <v>162</v>
      </c>
      <c r="AP31" s="31" t="s">
        <v>162</v>
      </c>
      <c r="AQ31" s="31" t="s">
        <v>162</v>
      </c>
      <c r="AR31" s="31" t="s">
        <v>162</v>
      </c>
      <c r="AS31" s="31" t="s">
        <v>162</v>
      </c>
      <c r="AT31" s="31" t="s">
        <v>162</v>
      </c>
      <c r="AU31" s="31" t="s">
        <v>162</v>
      </c>
      <c r="AV31" s="31" t="s">
        <v>162</v>
      </c>
      <c r="AW31" s="31" t="s">
        <v>162</v>
      </c>
      <c r="AX31" s="31" t="s">
        <v>162</v>
      </c>
      <c r="AY31" s="31" t="s">
        <v>162</v>
      </c>
      <c r="AZ31" s="31" t="s">
        <v>162</v>
      </c>
      <c r="BA31" s="31" t="s">
        <v>162</v>
      </c>
      <c r="BB31" s="31" t="s">
        <v>162</v>
      </c>
      <c r="BC31" s="31" t="s">
        <v>162</v>
      </c>
      <c r="BD31" s="31" t="s">
        <v>162</v>
      </c>
      <c r="BE31" s="31" t="s">
        <v>162</v>
      </c>
      <c r="BF31" s="19"/>
      <c r="BG31" s="20">
        <f t="shared" si="15"/>
        <v>0</v>
      </c>
      <c r="BH31" s="21"/>
      <c r="BJ31" s="22"/>
      <c r="BN31" s="11"/>
      <c r="BS31" s="11"/>
    </row>
    <row r="32" spans="1:71" x14ac:dyDescent="0.3">
      <c r="A32" s="120" t="s">
        <v>258</v>
      </c>
      <c r="B32" s="120">
        <v>4171</v>
      </c>
      <c r="C32" s="122" t="s">
        <v>259</v>
      </c>
      <c r="D32" s="120"/>
      <c r="E32" s="115" t="s">
        <v>230</v>
      </c>
      <c r="F32" s="115" t="s">
        <v>221</v>
      </c>
      <c r="G32" s="115" t="s">
        <v>252</v>
      </c>
      <c r="H32" s="116" t="s">
        <v>36</v>
      </c>
      <c r="I32" s="116" t="s">
        <v>260</v>
      </c>
      <c r="J32" s="12" t="s">
        <v>35</v>
      </c>
      <c r="K32" s="13">
        <v>45551</v>
      </c>
      <c r="L32" s="14" t="s">
        <v>28</v>
      </c>
      <c r="M32" s="15">
        <f t="shared" si="1"/>
        <v>10</v>
      </c>
      <c r="N32" s="15">
        <f t="shared" si="2"/>
        <v>7</v>
      </c>
      <c r="O32" s="15">
        <f t="shared" si="3"/>
        <v>6</v>
      </c>
      <c r="P32" s="15">
        <f t="shared" si="4"/>
        <v>0</v>
      </c>
      <c r="Q32" s="15">
        <f t="shared" si="5"/>
        <v>3</v>
      </c>
      <c r="R32" s="15">
        <f t="shared" si="6"/>
        <v>1</v>
      </c>
      <c r="S32" s="15">
        <f t="shared" si="7"/>
        <v>0</v>
      </c>
      <c r="T32" s="15">
        <f t="shared" si="8"/>
        <v>1</v>
      </c>
      <c r="U32" s="15">
        <f t="shared" si="9"/>
        <v>0</v>
      </c>
      <c r="V32" s="16">
        <f t="shared" si="10"/>
        <v>1</v>
      </c>
      <c r="W32" s="15">
        <f t="shared" si="11"/>
        <v>2</v>
      </c>
      <c r="X32" s="17">
        <f t="shared" si="12"/>
        <v>0</v>
      </c>
      <c r="Y32" s="17">
        <f t="shared" si="13"/>
        <v>0</v>
      </c>
      <c r="Z32" s="16">
        <f t="shared" si="14"/>
        <v>1</v>
      </c>
      <c r="AA32" s="224" t="s">
        <v>30</v>
      </c>
      <c r="AB32" s="224" t="s">
        <v>30</v>
      </c>
      <c r="AC32" s="30" t="s">
        <v>31</v>
      </c>
      <c r="AD32" s="30" t="s">
        <v>31</v>
      </c>
      <c r="AE32" s="30" t="s">
        <v>31</v>
      </c>
      <c r="AF32" s="224" t="s">
        <v>30</v>
      </c>
      <c r="AG32" s="32" t="s">
        <v>215</v>
      </c>
      <c r="AH32" s="31" t="s">
        <v>133</v>
      </c>
      <c r="AI32" s="224" t="s">
        <v>30</v>
      </c>
      <c r="AJ32" s="32" t="s">
        <v>32</v>
      </c>
      <c r="AK32" s="31" t="s">
        <v>162</v>
      </c>
      <c r="AL32" s="31" t="s">
        <v>162</v>
      </c>
      <c r="AM32" s="31" t="s">
        <v>162</v>
      </c>
      <c r="AN32" s="31" t="s">
        <v>162</v>
      </c>
      <c r="AO32" s="31" t="s">
        <v>162</v>
      </c>
      <c r="AP32" s="31" t="s">
        <v>162</v>
      </c>
      <c r="AQ32" s="31" t="s">
        <v>162</v>
      </c>
      <c r="AR32" s="31" t="s">
        <v>162</v>
      </c>
      <c r="AS32" s="31" t="s">
        <v>162</v>
      </c>
      <c r="AT32" s="31" t="s">
        <v>162</v>
      </c>
      <c r="AU32" s="31" t="s">
        <v>162</v>
      </c>
      <c r="AV32" s="31" t="s">
        <v>162</v>
      </c>
      <c r="AW32" s="31" t="s">
        <v>162</v>
      </c>
      <c r="AX32" s="31" t="s">
        <v>162</v>
      </c>
      <c r="AY32" s="31" t="s">
        <v>162</v>
      </c>
      <c r="AZ32" s="31" t="s">
        <v>162</v>
      </c>
      <c r="BA32" s="31" t="s">
        <v>162</v>
      </c>
      <c r="BB32" s="31" t="s">
        <v>162</v>
      </c>
      <c r="BC32" s="31" t="s">
        <v>162</v>
      </c>
      <c r="BD32" s="31" t="s">
        <v>162</v>
      </c>
      <c r="BE32" s="31" t="s">
        <v>162</v>
      </c>
      <c r="BF32" s="19"/>
      <c r="BG32" s="20">
        <f t="shared" si="15"/>
        <v>0</v>
      </c>
      <c r="BH32" s="21"/>
      <c r="BJ32" s="22"/>
      <c r="BN32" s="11"/>
      <c r="BS32" s="11"/>
    </row>
    <row r="33" spans="1:71" x14ac:dyDescent="0.3">
      <c r="A33" s="110" t="s">
        <v>261</v>
      </c>
      <c r="B33" s="110">
        <v>4184</v>
      </c>
      <c r="C33" s="119" t="s">
        <v>262</v>
      </c>
      <c r="D33" s="23"/>
      <c r="E33" s="115" t="s">
        <v>230</v>
      </c>
      <c r="F33" s="119" t="s">
        <v>248</v>
      </c>
      <c r="G33" s="115" t="s">
        <v>252</v>
      </c>
      <c r="H33" s="116" t="s">
        <v>36</v>
      </c>
      <c r="I33" s="116" t="s">
        <v>263</v>
      </c>
      <c r="J33" s="12" t="s">
        <v>35</v>
      </c>
      <c r="K33" s="13">
        <v>45600</v>
      </c>
      <c r="L33" s="14" t="s">
        <v>28</v>
      </c>
      <c r="M33" s="15">
        <f t="shared" si="1"/>
        <v>31</v>
      </c>
      <c r="N33" s="15">
        <f t="shared" si="2"/>
        <v>19</v>
      </c>
      <c r="O33" s="15">
        <f t="shared" si="3"/>
        <v>18</v>
      </c>
      <c r="P33" s="15">
        <f t="shared" si="4"/>
        <v>0</v>
      </c>
      <c r="Q33" s="15">
        <f t="shared" si="5"/>
        <v>9</v>
      </c>
      <c r="R33" s="15">
        <f t="shared" si="6"/>
        <v>1</v>
      </c>
      <c r="S33" s="15">
        <f t="shared" si="7"/>
        <v>4</v>
      </c>
      <c r="T33" s="15">
        <f t="shared" si="8"/>
        <v>0</v>
      </c>
      <c r="U33" s="15">
        <f t="shared" si="9"/>
        <v>3</v>
      </c>
      <c r="V33" s="16">
        <f t="shared" si="10"/>
        <v>0</v>
      </c>
      <c r="W33" s="15">
        <f t="shared" si="11"/>
        <v>0</v>
      </c>
      <c r="X33" s="17">
        <f t="shared" si="12"/>
        <v>0</v>
      </c>
      <c r="Y33" s="17">
        <f t="shared" si="13"/>
        <v>0</v>
      </c>
      <c r="Z33" s="16">
        <f t="shared" si="14"/>
        <v>4</v>
      </c>
      <c r="AA33" s="123" t="s">
        <v>113</v>
      </c>
      <c r="AB33" s="223" t="s">
        <v>30</v>
      </c>
      <c r="AC33" s="30" t="s">
        <v>31</v>
      </c>
      <c r="AD33" s="30" t="s">
        <v>31</v>
      </c>
      <c r="AE33" s="30" t="s">
        <v>31</v>
      </c>
      <c r="AF33" s="224" t="s">
        <v>30</v>
      </c>
      <c r="AG33" s="224" t="s">
        <v>30</v>
      </c>
      <c r="AH33" s="224" t="s">
        <v>30</v>
      </c>
      <c r="AI33" s="224" t="s">
        <v>30</v>
      </c>
      <c r="AJ33" s="224" t="s">
        <v>30</v>
      </c>
      <c r="AK33" s="30" t="s">
        <v>31</v>
      </c>
      <c r="AL33" s="30" t="s">
        <v>31</v>
      </c>
      <c r="AM33" s="224" t="s">
        <v>30</v>
      </c>
      <c r="AN33" s="224" t="s">
        <v>30</v>
      </c>
      <c r="AO33" s="224" t="s">
        <v>30</v>
      </c>
      <c r="AP33" s="123" t="s">
        <v>113</v>
      </c>
      <c r="AQ33" s="123" t="s">
        <v>113</v>
      </c>
      <c r="AR33" s="30" t="s">
        <v>31</v>
      </c>
      <c r="AS33" s="30" t="s">
        <v>31</v>
      </c>
      <c r="AT33" s="224" t="s">
        <v>30</v>
      </c>
      <c r="AU33" s="224" t="s">
        <v>30</v>
      </c>
      <c r="AV33" s="224" t="s">
        <v>30</v>
      </c>
      <c r="AW33" s="224" t="s">
        <v>30</v>
      </c>
      <c r="AX33" s="224" t="s">
        <v>30</v>
      </c>
      <c r="AY33" s="30" t="s">
        <v>31</v>
      </c>
      <c r="AZ33" s="30" t="s">
        <v>31</v>
      </c>
      <c r="BA33" s="123" t="s">
        <v>127</v>
      </c>
      <c r="BB33" s="223" t="s">
        <v>30</v>
      </c>
      <c r="BC33" s="224" t="s">
        <v>30</v>
      </c>
      <c r="BD33" s="224" t="s">
        <v>30</v>
      </c>
      <c r="BE33" s="224" t="s">
        <v>30</v>
      </c>
      <c r="BF33" s="19"/>
      <c r="BG33" s="20">
        <f t="shared" si="15"/>
        <v>0</v>
      </c>
      <c r="BH33" s="21"/>
      <c r="BJ33" s="22"/>
      <c r="BN33" s="11"/>
      <c r="BS33" s="11"/>
    </row>
    <row r="34" spans="1:71" x14ac:dyDescent="0.3">
      <c r="A34" s="110" t="s">
        <v>264</v>
      </c>
      <c r="B34" s="110">
        <v>8001</v>
      </c>
      <c r="C34" s="119" t="s">
        <v>265</v>
      </c>
      <c r="D34" s="23"/>
      <c r="E34" s="115" t="s">
        <v>230</v>
      </c>
      <c r="F34" s="115" t="s">
        <v>221</v>
      </c>
      <c r="G34" s="115" t="s">
        <v>252</v>
      </c>
      <c r="H34" s="116" t="s">
        <v>36</v>
      </c>
      <c r="I34" s="116" t="s">
        <v>266</v>
      </c>
      <c r="J34" s="12" t="s">
        <v>35</v>
      </c>
      <c r="K34" s="13">
        <v>45141</v>
      </c>
      <c r="L34" s="14" t="s">
        <v>28</v>
      </c>
      <c r="M34" s="15">
        <f t="shared" si="1"/>
        <v>31</v>
      </c>
      <c r="N34" s="15">
        <f t="shared" si="2"/>
        <v>22</v>
      </c>
      <c r="O34" s="15">
        <f t="shared" si="3"/>
        <v>21</v>
      </c>
      <c r="P34" s="15">
        <f t="shared" si="4"/>
        <v>0</v>
      </c>
      <c r="Q34" s="15">
        <f t="shared" si="5"/>
        <v>9</v>
      </c>
      <c r="R34" s="15">
        <f t="shared" si="6"/>
        <v>1</v>
      </c>
      <c r="S34" s="15">
        <f t="shared" si="7"/>
        <v>1</v>
      </c>
      <c r="T34" s="15">
        <f t="shared" si="8"/>
        <v>0</v>
      </c>
      <c r="U34" s="15">
        <f t="shared" si="9"/>
        <v>0</v>
      </c>
      <c r="V34" s="16">
        <f t="shared" si="10"/>
        <v>0</v>
      </c>
      <c r="W34" s="15">
        <f t="shared" si="11"/>
        <v>0</v>
      </c>
      <c r="X34" s="17">
        <f t="shared" si="12"/>
        <v>0</v>
      </c>
      <c r="Y34" s="17">
        <f t="shared" si="13"/>
        <v>0</v>
      </c>
      <c r="Z34" s="16">
        <f t="shared" si="14"/>
        <v>1</v>
      </c>
      <c r="AA34" s="224" t="s">
        <v>30</v>
      </c>
      <c r="AB34" s="224" t="s">
        <v>30</v>
      </c>
      <c r="AC34" s="30" t="s">
        <v>31</v>
      </c>
      <c r="AD34" s="30" t="s">
        <v>31</v>
      </c>
      <c r="AE34" s="30" t="s">
        <v>31</v>
      </c>
      <c r="AF34" s="224" t="s">
        <v>30</v>
      </c>
      <c r="AG34" s="224" t="s">
        <v>30</v>
      </c>
      <c r="AH34" s="224" t="s">
        <v>30</v>
      </c>
      <c r="AI34" s="224" t="s">
        <v>30</v>
      </c>
      <c r="AJ34" s="32" t="s">
        <v>123</v>
      </c>
      <c r="AK34" s="30" t="s">
        <v>31</v>
      </c>
      <c r="AL34" s="30" t="s">
        <v>31</v>
      </c>
      <c r="AM34" s="224" t="s">
        <v>30</v>
      </c>
      <c r="AN34" s="224" t="s">
        <v>30</v>
      </c>
      <c r="AO34" s="224" t="s">
        <v>30</v>
      </c>
      <c r="AP34" s="224" t="s">
        <v>30</v>
      </c>
      <c r="AQ34" s="224" t="s">
        <v>30</v>
      </c>
      <c r="AR34" s="30" t="s">
        <v>31</v>
      </c>
      <c r="AS34" s="30" t="s">
        <v>31</v>
      </c>
      <c r="AT34" s="224" t="s">
        <v>30</v>
      </c>
      <c r="AU34" s="224" t="s">
        <v>30</v>
      </c>
      <c r="AV34" s="224" t="s">
        <v>30</v>
      </c>
      <c r="AW34" s="224" t="s">
        <v>30</v>
      </c>
      <c r="AX34" s="224" t="s">
        <v>30</v>
      </c>
      <c r="AY34" s="30" t="s">
        <v>31</v>
      </c>
      <c r="AZ34" s="30" t="s">
        <v>31</v>
      </c>
      <c r="BA34" s="224" t="s">
        <v>30</v>
      </c>
      <c r="BB34" s="224" t="s">
        <v>30</v>
      </c>
      <c r="BC34" s="224" t="s">
        <v>30</v>
      </c>
      <c r="BD34" s="224" t="s">
        <v>30</v>
      </c>
      <c r="BE34" s="224" t="s">
        <v>30</v>
      </c>
      <c r="BF34" s="19"/>
      <c r="BG34" s="20">
        <f t="shared" si="15"/>
        <v>0</v>
      </c>
      <c r="BH34" s="21"/>
      <c r="BJ34" s="22"/>
      <c r="BN34" s="11"/>
      <c r="BS34" s="11"/>
    </row>
    <row r="35" spans="1:71" x14ac:dyDescent="0.3">
      <c r="A35" s="110" t="s">
        <v>267</v>
      </c>
      <c r="B35" s="110"/>
      <c r="C35" s="119" t="s">
        <v>268</v>
      </c>
      <c r="D35" s="23"/>
      <c r="E35" s="115" t="s">
        <v>230</v>
      </c>
      <c r="F35" s="119" t="s">
        <v>248</v>
      </c>
      <c r="G35" s="115" t="s">
        <v>252</v>
      </c>
      <c r="H35" s="116" t="s">
        <v>36</v>
      </c>
      <c r="I35" s="116" t="s">
        <v>269</v>
      </c>
      <c r="J35" s="12" t="s">
        <v>35</v>
      </c>
      <c r="K35" s="13">
        <v>45974</v>
      </c>
      <c r="L35" s="14" t="s">
        <v>28</v>
      </c>
      <c r="M35" s="15">
        <f t="shared" si="1"/>
        <v>31</v>
      </c>
      <c r="N35" s="15">
        <f t="shared" si="2"/>
        <v>21</v>
      </c>
      <c r="O35" s="15">
        <f t="shared" si="3"/>
        <v>21</v>
      </c>
      <c r="P35" s="15">
        <f t="shared" si="4"/>
        <v>0</v>
      </c>
      <c r="Q35" s="15">
        <f t="shared" si="5"/>
        <v>9</v>
      </c>
      <c r="R35" s="15">
        <f t="shared" si="6"/>
        <v>0</v>
      </c>
      <c r="S35" s="15">
        <f t="shared" si="7"/>
        <v>1</v>
      </c>
      <c r="T35" s="15">
        <f t="shared" si="8"/>
        <v>1</v>
      </c>
      <c r="U35" s="15">
        <f t="shared" si="9"/>
        <v>1</v>
      </c>
      <c r="V35" s="16">
        <f t="shared" si="10"/>
        <v>0</v>
      </c>
      <c r="W35" s="15">
        <f t="shared" si="11"/>
        <v>0</v>
      </c>
      <c r="X35" s="17">
        <f t="shared" si="12"/>
        <v>0</v>
      </c>
      <c r="Y35" s="17">
        <f t="shared" si="13"/>
        <v>0</v>
      </c>
      <c r="Z35" s="16">
        <f t="shared" si="14"/>
        <v>1</v>
      </c>
      <c r="AA35" s="224" t="s">
        <v>30</v>
      </c>
      <c r="AB35" s="32" t="s">
        <v>33</v>
      </c>
      <c r="AC35" s="30" t="s">
        <v>31</v>
      </c>
      <c r="AD35" s="30" t="s">
        <v>31</v>
      </c>
      <c r="AE35" s="30" t="s">
        <v>31</v>
      </c>
      <c r="AF35" s="224" t="s">
        <v>30</v>
      </c>
      <c r="AG35" s="224" t="s">
        <v>30</v>
      </c>
      <c r="AH35" s="224" t="s">
        <v>30</v>
      </c>
      <c r="AI35" s="224" t="s">
        <v>30</v>
      </c>
      <c r="AJ35" s="224" t="s">
        <v>30</v>
      </c>
      <c r="AK35" s="30" t="s">
        <v>31</v>
      </c>
      <c r="AL35" s="30" t="s">
        <v>31</v>
      </c>
      <c r="AM35" s="224" t="s">
        <v>30</v>
      </c>
      <c r="AN35" s="224" t="s">
        <v>30</v>
      </c>
      <c r="AO35" s="224" t="s">
        <v>30</v>
      </c>
      <c r="AP35" s="224" t="s">
        <v>30</v>
      </c>
      <c r="AQ35" s="224" t="s">
        <v>30</v>
      </c>
      <c r="AR35" s="30" t="s">
        <v>31</v>
      </c>
      <c r="AS35" s="30" t="s">
        <v>31</v>
      </c>
      <c r="AT35" s="224" t="s">
        <v>30</v>
      </c>
      <c r="AU35" s="224" t="s">
        <v>30</v>
      </c>
      <c r="AV35" s="224" t="s">
        <v>30</v>
      </c>
      <c r="AW35" s="224" t="s">
        <v>30</v>
      </c>
      <c r="AX35" s="224" t="s">
        <v>30</v>
      </c>
      <c r="AY35" s="30" t="s">
        <v>31</v>
      </c>
      <c r="AZ35" s="30" t="s">
        <v>31</v>
      </c>
      <c r="BA35" s="224" t="s">
        <v>30</v>
      </c>
      <c r="BB35" s="224" t="s">
        <v>30</v>
      </c>
      <c r="BC35" s="224" t="s">
        <v>30</v>
      </c>
      <c r="BD35" s="224" t="s">
        <v>30</v>
      </c>
      <c r="BE35" s="123" t="s">
        <v>113</v>
      </c>
      <c r="BF35" s="19"/>
      <c r="BG35" s="20">
        <f t="shared" si="15"/>
        <v>0</v>
      </c>
      <c r="BH35" s="21"/>
      <c r="BJ35" s="22"/>
      <c r="BN35" s="11"/>
      <c r="BS35" s="11"/>
    </row>
    <row r="36" spans="1:71" x14ac:dyDescent="0.3">
      <c r="A36" s="120" t="s">
        <v>273</v>
      </c>
      <c r="B36" s="114"/>
      <c r="C36" s="122" t="s">
        <v>274</v>
      </c>
      <c r="D36" s="23"/>
      <c r="E36" s="115" t="s">
        <v>230</v>
      </c>
      <c r="F36" s="119" t="s">
        <v>248</v>
      </c>
      <c r="G36" s="115" t="s">
        <v>252</v>
      </c>
      <c r="H36" s="116" t="s">
        <v>36</v>
      </c>
      <c r="I36" s="116" t="s">
        <v>275</v>
      </c>
      <c r="J36" s="12" t="s">
        <v>35</v>
      </c>
      <c r="K36" s="13">
        <v>46000</v>
      </c>
      <c r="L36" s="14" t="s">
        <v>28</v>
      </c>
      <c r="M36" s="15">
        <f t="shared" si="1"/>
        <v>6</v>
      </c>
      <c r="N36" s="15">
        <f t="shared" si="2"/>
        <v>3</v>
      </c>
      <c r="O36" s="15">
        <f t="shared" si="3"/>
        <v>3</v>
      </c>
      <c r="P36" s="15">
        <f t="shared" si="4"/>
        <v>0</v>
      </c>
      <c r="Q36" s="15">
        <f t="shared" si="5"/>
        <v>3</v>
      </c>
      <c r="R36" s="15">
        <f t="shared" si="6"/>
        <v>0</v>
      </c>
      <c r="S36" s="15">
        <f t="shared" si="7"/>
        <v>0</v>
      </c>
      <c r="T36" s="15">
        <f t="shared" si="8"/>
        <v>0</v>
      </c>
      <c r="U36" s="15">
        <f t="shared" si="9"/>
        <v>0</v>
      </c>
      <c r="V36" s="16">
        <f t="shared" si="10"/>
        <v>0</v>
      </c>
      <c r="W36" s="15">
        <f t="shared" si="11"/>
        <v>2</v>
      </c>
      <c r="X36" s="17">
        <f t="shared" si="12"/>
        <v>0</v>
      </c>
      <c r="Y36" s="17">
        <f t="shared" si="13"/>
        <v>0</v>
      </c>
      <c r="Z36" s="16">
        <f t="shared" si="14"/>
        <v>0</v>
      </c>
      <c r="AA36" s="32" t="s">
        <v>32</v>
      </c>
      <c r="AB36" s="32" t="s">
        <v>32</v>
      </c>
      <c r="AC36" s="30" t="s">
        <v>31</v>
      </c>
      <c r="AD36" s="30" t="s">
        <v>31</v>
      </c>
      <c r="AE36" s="30" t="s">
        <v>31</v>
      </c>
      <c r="AF36" s="224" t="s">
        <v>30</v>
      </c>
      <c r="AG36" s="31" t="s">
        <v>162</v>
      </c>
      <c r="AH36" s="31" t="s">
        <v>162</v>
      </c>
      <c r="AI36" s="31" t="s">
        <v>162</v>
      </c>
      <c r="AJ36" s="31" t="s">
        <v>162</v>
      </c>
      <c r="AK36" s="31" t="s">
        <v>162</v>
      </c>
      <c r="AL36" s="31" t="s">
        <v>162</v>
      </c>
      <c r="AM36" s="31" t="s">
        <v>162</v>
      </c>
      <c r="AN36" s="31" t="s">
        <v>162</v>
      </c>
      <c r="AO36" s="31" t="s">
        <v>162</v>
      </c>
      <c r="AP36" s="31" t="s">
        <v>162</v>
      </c>
      <c r="AQ36" s="31" t="s">
        <v>162</v>
      </c>
      <c r="AR36" s="31" t="s">
        <v>162</v>
      </c>
      <c r="AS36" s="31" t="s">
        <v>162</v>
      </c>
      <c r="AT36" s="31" t="s">
        <v>162</v>
      </c>
      <c r="AU36" s="31" t="s">
        <v>162</v>
      </c>
      <c r="AV36" s="31" t="s">
        <v>162</v>
      </c>
      <c r="AW36" s="31" t="s">
        <v>162</v>
      </c>
      <c r="AX36" s="31" t="s">
        <v>162</v>
      </c>
      <c r="AY36" s="31" t="s">
        <v>162</v>
      </c>
      <c r="AZ36" s="31" t="s">
        <v>162</v>
      </c>
      <c r="BA36" s="31" t="s">
        <v>162</v>
      </c>
      <c r="BB36" s="31" t="s">
        <v>162</v>
      </c>
      <c r="BC36" s="31" t="s">
        <v>162</v>
      </c>
      <c r="BD36" s="31" t="s">
        <v>162</v>
      </c>
      <c r="BE36" s="31" t="s">
        <v>162</v>
      </c>
      <c r="BF36" s="19"/>
      <c r="BG36" s="20">
        <f t="shared" si="15"/>
        <v>0</v>
      </c>
      <c r="BH36" s="21"/>
      <c r="BJ36" s="22"/>
      <c r="BN36" s="11"/>
      <c r="BS36" s="11"/>
    </row>
    <row r="37" spans="1:71" x14ac:dyDescent="0.3">
      <c r="A37" s="114" t="s">
        <v>281</v>
      </c>
      <c r="B37" s="114"/>
      <c r="C37" s="115" t="s">
        <v>282</v>
      </c>
      <c r="D37" s="23"/>
      <c r="E37" s="115" t="s">
        <v>230</v>
      </c>
      <c r="F37" s="119" t="s">
        <v>248</v>
      </c>
      <c r="G37" s="115" t="s">
        <v>252</v>
      </c>
      <c r="H37" s="116" t="s">
        <v>36</v>
      </c>
      <c r="I37" s="117" t="s">
        <v>683</v>
      </c>
      <c r="J37" s="12"/>
      <c r="K37" s="13">
        <v>46113</v>
      </c>
      <c r="L37" s="14" t="s">
        <v>28</v>
      </c>
      <c r="M37" s="15">
        <f t="shared" si="1"/>
        <v>31</v>
      </c>
      <c r="N37" s="15">
        <f t="shared" si="2"/>
        <v>22</v>
      </c>
      <c r="O37" s="15">
        <f t="shared" si="3"/>
        <v>22</v>
      </c>
      <c r="P37" s="15">
        <f t="shared" si="4"/>
        <v>0</v>
      </c>
      <c r="Q37" s="15">
        <f t="shared" si="5"/>
        <v>9</v>
      </c>
      <c r="R37" s="15">
        <f t="shared" si="6"/>
        <v>0</v>
      </c>
      <c r="S37" s="15">
        <f t="shared" si="7"/>
        <v>0</v>
      </c>
      <c r="T37" s="15">
        <f t="shared" si="8"/>
        <v>0</v>
      </c>
      <c r="U37" s="15">
        <f t="shared" si="9"/>
        <v>0</v>
      </c>
      <c r="V37" s="16">
        <f t="shared" si="10"/>
        <v>0</v>
      </c>
      <c r="W37" s="15">
        <f t="shared" si="11"/>
        <v>3</v>
      </c>
      <c r="X37" s="17">
        <f t="shared" si="12"/>
        <v>0</v>
      </c>
      <c r="Y37" s="17">
        <f t="shared" si="13"/>
        <v>0</v>
      </c>
      <c r="Z37" s="16">
        <f t="shared" si="14"/>
        <v>0</v>
      </c>
      <c r="AA37" s="224" t="s">
        <v>30</v>
      </c>
      <c r="AB37" s="224" t="s">
        <v>30</v>
      </c>
      <c r="AC37" s="30" t="s">
        <v>31</v>
      </c>
      <c r="AD37" s="30" t="s">
        <v>31</v>
      </c>
      <c r="AE37" s="30" t="s">
        <v>31</v>
      </c>
      <c r="AF37" s="32" t="s">
        <v>32</v>
      </c>
      <c r="AG37" s="224" t="s">
        <v>30</v>
      </c>
      <c r="AH37" s="224" t="s">
        <v>30</v>
      </c>
      <c r="AI37" s="224" t="s">
        <v>30</v>
      </c>
      <c r="AJ37" s="32" t="s">
        <v>32</v>
      </c>
      <c r="AK37" s="30" t="s">
        <v>31</v>
      </c>
      <c r="AL37" s="30" t="s">
        <v>31</v>
      </c>
      <c r="AM37" s="224" t="s">
        <v>30</v>
      </c>
      <c r="AN37" s="224" t="s">
        <v>30</v>
      </c>
      <c r="AO37" s="224" t="s">
        <v>30</v>
      </c>
      <c r="AP37" s="224" t="s">
        <v>30</v>
      </c>
      <c r="AQ37" s="224" t="s">
        <v>30</v>
      </c>
      <c r="AR37" s="30" t="s">
        <v>31</v>
      </c>
      <c r="AS37" s="30" t="s">
        <v>31</v>
      </c>
      <c r="AT37" s="224" t="s">
        <v>30</v>
      </c>
      <c r="AU37" s="224" t="s">
        <v>30</v>
      </c>
      <c r="AV37" s="224" t="s">
        <v>30</v>
      </c>
      <c r="AW37" s="224" t="s">
        <v>30</v>
      </c>
      <c r="AX37" s="224" t="s">
        <v>30</v>
      </c>
      <c r="AY37" s="30" t="s">
        <v>31</v>
      </c>
      <c r="AZ37" s="30" t="s">
        <v>31</v>
      </c>
      <c r="BA37" s="224" t="s">
        <v>30</v>
      </c>
      <c r="BB37" s="224" t="s">
        <v>30</v>
      </c>
      <c r="BC37" s="32" t="s">
        <v>32</v>
      </c>
      <c r="BD37" s="224" t="s">
        <v>30</v>
      </c>
      <c r="BE37" s="224" t="s">
        <v>30</v>
      </c>
      <c r="BF37" s="19"/>
      <c r="BG37" s="20">
        <f t="shared" si="15"/>
        <v>0</v>
      </c>
      <c r="BH37" s="21"/>
      <c r="BJ37" s="22"/>
      <c r="BN37" s="11"/>
      <c r="BS37" s="11"/>
    </row>
    <row r="38" spans="1:71" x14ac:dyDescent="0.3">
      <c r="A38" s="120" t="s">
        <v>758</v>
      </c>
      <c r="B38" s="114"/>
      <c r="C38" s="122" t="s">
        <v>755</v>
      </c>
      <c r="D38" s="23"/>
      <c r="E38" s="115" t="s">
        <v>230</v>
      </c>
      <c r="F38" s="115" t="s">
        <v>221</v>
      </c>
      <c r="G38" s="115" t="s">
        <v>252</v>
      </c>
      <c r="H38" s="116" t="s">
        <v>36</v>
      </c>
      <c r="I38" s="117"/>
      <c r="J38" s="12"/>
      <c r="K38" s="13">
        <v>46202</v>
      </c>
      <c r="L38" s="14" t="s">
        <v>28</v>
      </c>
      <c r="M38" s="15">
        <f t="shared" si="1"/>
        <v>13</v>
      </c>
      <c r="N38" s="15">
        <f t="shared" si="2"/>
        <v>10</v>
      </c>
      <c r="O38" s="15">
        <f t="shared" si="3"/>
        <v>6</v>
      </c>
      <c r="P38" s="15">
        <f t="shared" si="4"/>
        <v>0</v>
      </c>
      <c r="Q38" s="15">
        <f t="shared" si="5"/>
        <v>3</v>
      </c>
      <c r="R38" s="15">
        <f t="shared" si="6"/>
        <v>3</v>
      </c>
      <c r="S38" s="15">
        <f t="shared" si="7"/>
        <v>0</v>
      </c>
      <c r="T38" s="15">
        <f t="shared" si="8"/>
        <v>0</v>
      </c>
      <c r="U38" s="15">
        <f t="shared" si="9"/>
        <v>0</v>
      </c>
      <c r="V38" s="16">
        <f t="shared" si="10"/>
        <v>4</v>
      </c>
      <c r="W38" s="15">
        <f t="shared" si="11"/>
        <v>0</v>
      </c>
      <c r="X38" s="17">
        <f t="shared" si="12"/>
        <v>0</v>
      </c>
      <c r="Y38" s="17">
        <f t="shared" si="13"/>
        <v>0</v>
      </c>
      <c r="Z38" s="16">
        <f t="shared" si="14"/>
        <v>4</v>
      </c>
      <c r="AA38" s="18" t="s">
        <v>30</v>
      </c>
      <c r="AB38" s="18" t="s">
        <v>30</v>
      </c>
      <c r="AC38" s="30" t="s">
        <v>31</v>
      </c>
      <c r="AD38" s="30" t="s">
        <v>31</v>
      </c>
      <c r="AE38" s="30" t="s">
        <v>31</v>
      </c>
      <c r="AF38" s="18" t="s">
        <v>30</v>
      </c>
      <c r="AG38" s="18" t="s">
        <v>30</v>
      </c>
      <c r="AH38" s="18" t="s">
        <v>30</v>
      </c>
      <c r="AI38" s="223" t="s">
        <v>34</v>
      </c>
      <c r="AJ38" s="31" t="s">
        <v>133</v>
      </c>
      <c r="AK38" s="31" t="s">
        <v>133</v>
      </c>
      <c r="AL38" s="31" t="s">
        <v>133</v>
      </c>
      <c r="AM38" s="223" t="s">
        <v>34</v>
      </c>
      <c r="AN38" s="31" t="s">
        <v>165</v>
      </c>
      <c r="AO38" s="31" t="s">
        <v>165</v>
      </c>
      <c r="AP38" s="31" t="s">
        <v>165</v>
      </c>
      <c r="AQ38" s="31" t="s">
        <v>165</v>
      </c>
      <c r="AR38" s="31" t="s">
        <v>165</v>
      </c>
      <c r="AS38" s="31" t="s">
        <v>165</v>
      </c>
      <c r="AT38" s="31" t="s">
        <v>165</v>
      </c>
      <c r="AU38" s="31" t="s">
        <v>165</v>
      </c>
      <c r="AV38" s="31" t="s">
        <v>165</v>
      </c>
      <c r="AW38" s="31" t="s">
        <v>165</v>
      </c>
      <c r="AX38" s="31" t="s">
        <v>165</v>
      </c>
      <c r="AY38" s="31" t="s">
        <v>165</v>
      </c>
      <c r="AZ38" s="31" t="s">
        <v>165</v>
      </c>
      <c r="BA38" s="31" t="s">
        <v>165</v>
      </c>
      <c r="BB38" s="31" t="s">
        <v>165</v>
      </c>
      <c r="BC38" s="31" t="s">
        <v>165</v>
      </c>
      <c r="BD38" s="31" t="s">
        <v>165</v>
      </c>
      <c r="BE38" s="31" t="s">
        <v>165</v>
      </c>
      <c r="BF38" s="19"/>
      <c r="BG38" s="20">
        <f t="shared" si="15"/>
        <v>0</v>
      </c>
      <c r="BH38" s="21"/>
      <c r="BJ38" s="22"/>
      <c r="BN38" s="11"/>
      <c r="BS38" s="11"/>
    </row>
    <row r="39" spans="1:71" x14ac:dyDescent="0.3">
      <c r="A39" s="120" t="s">
        <v>759</v>
      </c>
      <c r="B39" s="114"/>
      <c r="C39" s="122" t="s">
        <v>760</v>
      </c>
      <c r="D39" s="23"/>
      <c r="E39" s="115" t="s">
        <v>230</v>
      </c>
      <c r="F39" s="115" t="s">
        <v>221</v>
      </c>
      <c r="G39" s="115" t="s">
        <v>252</v>
      </c>
      <c r="H39" s="116" t="s">
        <v>36</v>
      </c>
      <c r="I39" s="117"/>
      <c r="J39" s="12"/>
      <c r="K39" s="13">
        <v>46203</v>
      </c>
      <c r="L39" s="14" t="s">
        <v>28</v>
      </c>
      <c r="M39" s="15">
        <f t="shared" si="1"/>
        <v>19</v>
      </c>
      <c r="N39" s="15">
        <f t="shared" si="2"/>
        <v>14</v>
      </c>
      <c r="O39" s="15">
        <f t="shared" si="3"/>
        <v>9</v>
      </c>
      <c r="P39" s="15">
        <f t="shared" si="4"/>
        <v>0</v>
      </c>
      <c r="Q39" s="15">
        <f t="shared" si="5"/>
        <v>5</v>
      </c>
      <c r="R39" s="15">
        <f t="shared" si="6"/>
        <v>4</v>
      </c>
      <c r="S39" s="15">
        <f t="shared" si="7"/>
        <v>0</v>
      </c>
      <c r="T39" s="15">
        <f t="shared" si="8"/>
        <v>1</v>
      </c>
      <c r="U39" s="15">
        <f t="shared" si="9"/>
        <v>0</v>
      </c>
      <c r="V39" s="16">
        <f t="shared" si="10"/>
        <v>5</v>
      </c>
      <c r="W39" s="15">
        <f t="shared" si="11"/>
        <v>1</v>
      </c>
      <c r="X39" s="17">
        <f t="shared" si="12"/>
        <v>0</v>
      </c>
      <c r="Y39" s="17">
        <f t="shared" si="13"/>
        <v>0</v>
      </c>
      <c r="Z39" s="16">
        <f t="shared" si="14"/>
        <v>5</v>
      </c>
      <c r="AA39" s="18" t="s">
        <v>30</v>
      </c>
      <c r="AB39" s="18" t="s">
        <v>30</v>
      </c>
      <c r="AC39" s="30" t="s">
        <v>31</v>
      </c>
      <c r="AD39" s="30" t="s">
        <v>31</v>
      </c>
      <c r="AE39" s="30" t="s">
        <v>31</v>
      </c>
      <c r="AF39" s="18" t="s">
        <v>30</v>
      </c>
      <c r="AG39" s="18" t="s">
        <v>30</v>
      </c>
      <c r="AH39" s="18" t="s">
        <v>30</v>
      </c>
      <c r="AI39" s="224" t="s">
        <v>30</v>
      </c>
      <c r="AJ39" s="223" t="s">
        <v>34</v>
      </c>
      <c r="AK39" s="30" t="s">
        <v>31</v>
      </c>
      <c r="AL39" s="30" t="s">
        <v>31</v>
      </c>
      <c r="AM39" s="32" t="s">
        <v>33</v>
      </c>
      <c r="AN39" s="32" t="s">
        <v>32</v>
      </c>
      <c r="AO39" s="223" t="s">
        <v>34</v>
      </c>
      <c r="AP39" s="31" t="s">
        <v>133</v>
      </c>
      <c r="AQ39" s="31" t="s">
        <v>133</v>
      </c>
      <c r="AR39" s="31" t="s">
        <v>133</v>
      </c>
      <c r="AS39" s="31" t="s">
        <v>133</v>
      </c>
      <c r="AT39" s="31" t="s">
        <v>165</v>
      </c>
      <c r="AU39" s="31" t="s">
        <v>165</v>
      </c>
      <c r="AV39" s="31" t="s">
        <v>165</v>
      </c>
      <c r="AW39" s="31" t="s">
        <v>165</v>
      </c>
      <c r="AX39" s="31" t="s">
        <v>165</v>
      </c>
      <c r="AY39" s="31" t="s">
        <v>165</v>
      </c>
      <c r="AZ39" s="31" t="s">
        <v>165</v>
      </c>
      <c r="BA39" s="31" t="s">
        <v>165</v>
      </c>
      <c r="BB39" s="31" t="s">
        <v>165</v>
      </c>
      <c r="BC39" s="31" t="s">
        <v>165</v>
      </c>
      <c r="BD39" s="31" t="s">
        <v>165</v>
      </c>
      <c r="BE39" s="31" t="s">
        <v>165</v>
      </c>
      <c r="BF39" s="19"/>
      <c r="BG39" s="20">
        <f t="shared" si="15"/>
        <v>0</v>
      </c>
      <c r="BH39" s="21"/>
      <c r="BJ39" s="22"/>
      <c r="BN39" s="11"/>
      <c r="BS39" s="11"/>
    </row>
    <row r="40" spans="1:71" x14ac:dyDescent="0.3">
      <c r="A40" s="114" t="s">
        <v>291</v>
      </c>
      <c r="B40" s="114"/>
      <c r="C40" s="115" t="s">
        <v>37</v>
      </c>
      <c r="D40" s="115"/>
      <c r="E40" s="115" t="s">
        <v>230</v>
      </c>
      <c r="F40" s="115" t="s">
        <v>292</v>
      </c>
      <c r="G40" s="115" t="s">
        <v>293</v>
      </c>
      <c r="H40" s="116" t="s">
        <v>36</v>
      </c>
      <c r="I40" s="117" t="s">
        <v>687</v>
      </c>
      <c r="J40" s="12" t="s">
        <v>35</v>
      </c>
      <c r="K40" s="13">
        <v>45986</v>
      </c>
      <c r="L40" s="14" t="s">
        <v>28</v>
      </c>
      <c r="M40" s="15">
        <f t="shared" si="1"/>
        <v>31</v>
      </c>
      <c r="N40" s="15">
        <f t="shared" si="2"/>
        <v>19</v>
      </c>
      <c r="O40" s="15">
        <f t="shared" si="3"/>
        <v>19</v>
      </c>
      <c r="P40" s="15">
        <f t="shared" si="4"/>
        <v>0</v>
      </c>
      <c r="Q40" s="15">
        <f t="shared" si="5"/>
        <v>9</v>
      </c>
      <c r="R40" s="15">
        <f t="shared" si="6"/>
        <v>0</v>
      </c>
      <c r="S40" s="15">
        <f t="shared" si="7"/>
        <v>3</v>
      </c>
      <c r="T40" s="15">
        <f t="shared" si="8"/>
        <v>0</v>
      </c>
      <c r="U40" s="15">
        <f t="shared" si="9"/>
        <v>3</v>
      </c>
      <c r="V40" s="16">
        <f t="shared" si="10"/>
        <v>0</v>
      </c>
      <c r="W40" s="15">
        <f t="shared" si="11"/>
        <v>0</v>
      </c>
      <c r="X40" s="17">
        <f t="shared" si="12"/>
        <v>0</v>
      </c>
      <c r="Y40" s="17">
        <f t="shared" si="13"/>
        <v>0</v>
      </c>
      <c r="Z40" s="16">
        <f t="shared" si="14"/>
        <v>3</v>
      </c>
      <c r="AA40" s="123" t="s">
        <v>113</v>
      </c>
      <c r="AB40" s="224" t="s">
        <v>30</v>
      </c>
      <c r="AC40" s="30" t="s">
        <v>31</v>
      </c>
      <c r="AD40" s="30" t="s">
        <v>31</v>
      </c>
      <c r="AE40" s="30" t="s">
        <v>31</v>
      </c>
      <c r="AF40" s="224" t="s">
        <v>30</v>
      </c>
      <c r="AG40" s="224" t="s">
        <v>30</v>
      </c>
      <c r="AH40" s="224" t="s">
        <v>30</v>
      </c>
      <c r="AI40" s="224" t="s">
        <v>30</v>
      </c>
      <c r="AJ40" s="224" t="s">
        <v>30</v>
      </c>
      <c r="AK40" s="30" t="s">
        <v>31</v>
      </c>
      <c r="AL40" s="30" t="s">
        <v>31</v>
      </c>
      <c r="AM40" s="123" t="s">
        <v>113</v>
      </c>
      <c r="AN40" s="224" t="s">
        <v>30</v>
      </c>
      <c r="AO40" s="224" t="s">
        <v>30</v>
      </c>
      <c r="AP40" s="224" t="s">
        <v>30</v>
      </c>
      <c r="AQ40" s="224" t="s">
        <v>30</v>
      </c>
      <c r="AR40" s="30" t="s">
        <v>31</v>
      </c>
      <c r="AS40" s="30" t="s">
        <v>31</v>
      </c>
      <c r="AT40" s="224" t="s">
        <v>30</v>
      </c>
      <c r="AU40" s="224" t="s">
        <v>30</v>
      </c>
      <c r="AV40" s="224" t="s">
        <v>30</v>
      </c>
      <c r="AW40" s="224" t="s">
        <v>30</v>
      </c>
      <c r="AX40" s="224" t="s">
        <v>30</v>
      </c>
      <c r="AY40" s="30" t="s">
        <v>31</v>
      </c>
      <c r="AZ40" s="30" t="s">
        <v>31</v>
      </c>
      <c r="BA40" s="123" t="s">
        <v>113</v>
      </c>
      <c r="BB40" s="224" t="s">
        <v>30</v>
      </c>
      <c r="BC40" s="224" t="s">
        <v>30</v>
      </c>
      <c r="BD40" s="224" t="s">
        <v>30</v>
      </c>
      <c r="BE40" s="224" t="s">
        <v>30</v>
      </c>
      <c r="BF40" s="19"/>
      <c r="BG40" s="20">
        <f t="shared" si="15"/>
        <v>0</v>
      </c>
      <c r="BH40" s="21"/>
      <c r="BJ40" s="22"/>
      <c r="BN40" s="11"/>
      <c r="BS40" s="11"/>
    </row>
    <row r="41" spans="1:71" x14ac:dyDescent="0.3">
      <c r="A41" s="114" t="s">
        <v>294</v>
      </c>
      <c r="B41" s="114">
        <v>7502</v>
      </c>
      <c r="C41" s="115" t="s">
        <v>295</v>
      </c>
      <c r="D41" s="23"/>
      <c r="E41" s="115" t="s">
        <v>296</v>
      </c>
      <c r="F41" s="115" t="s">
        <v>37</v>
      </c>
      <c r="G41" s="115" t="s">
        <v>297</v>
      </c>
      <c r="H41" s="116" t="s">
        <v>36</v>
      </c>
      <c r="I41" s="117" t="s">
        <v>298</v>
      </c>
      <c r="J41" s="12" t="s">
        <v>35</v>
      </c>
      <c r="K41" s="24">
        <v>45698</v>
      </c>
      <c r="L41" s="14" t="s">
        <v>28</v>
      </c>
      <c r="M41" s="15">
        <f t="shared" si="1"/>
        <v>31</v>
      </c>
      <c r="N41" s="15">
        <f t="shared" si="2"/>
        <v>21</v>
      </c>
      <c r="O41" s="15">
        <f t="shared" si="3"/>
        <v>21</v>
      </c>
      <c r="P41" s="15">
        <f t="shared" si="4"/>
        <v>0</v>
      </c>
      <c r="Q41" s="15">
        <f t="shared" si="5"/>
        <v>9</v>
      </c>
      <c r="R41" s="15">
        <f t="shared" si="6"/>
        <v>0</v>
      </c>
      <c r="S41" s="15">
        <f t="shared" si="7"/>
        <v>1</v>
      </c>
      <c r="T41" s="15">
        <f t="shared" si="8"/>
        <v>0</v>
      </c>
      <c r="U41" s="15">
        <f t="shared" si="9"/>
        <v>1</v>
      </c>
      <c r="V41" s="16">
        <f t="shared" si="10"/>
        <v>0</v>
      </c>
      <c r="W41" s="15">
        <f t="shared" si="11"/>
        <v>6</v>
      </c>
      <c r="X41" s="17">
        <f t="shared" si="12"/>
        <v>0</v>
      </c>
      <c r="Y41" s="17">
        <f t="shared" si="13"/>
        <v>0</v>
      </c>
      <c r="Z41" s="16">
        <f t="shared" si="14"/>
        <v>1</v>
      </c>
      <c r="AA41" s="32" t="s">
        <v>32</v>
      </c>
      <c r="AB41" s="224" t="s">
        <v>30</v>
      </c>
      <c r="AC41" s="30" t="s">
        <v>31</v>
      </c>
      <c r="AD41" s="30" t="s">
        <v>31</v>
      </c>
      <c r="AE41" s="30" t="s">
        <v>31</v>
      </c>
      <c r="AF41" s="32" t="s">
        <v>32</v>
      </c>
      <c r="AG41" s="224" t="s">
        <v>30</v>
      </c>
      <c r="AH41" s="224" t="s">
        <v>30</v>
      </c>
      <c r="AI41" s="224" t="s">
        <v>30</v>
      </c>
      <c r="AJ41" s="224" t="s">
        <v>30</v>
      </c>
      <c r="AK41" s="30" t="s">
        <v>31</v>
      </c>
      <c r="AL41" s="30" t="s">
        <v>31</v>
      </c>
      <c r="AM41" s="224" t="s">
        <v>30</v>
      </c>
      <c r="AN41" s="224" t="s">
        <v>30</v>
      </c>
      <c r="AO41" s="224" t="s">
        <v>30</v>
      </c>
      <c r="AP41" s="224" t="s">
        <v>30</v>
      </c>
      <c r="AQ41" s="224" t="s">
        <v>30</v>
      </c>
      <c r="AR41" s="30" t="s">
        <v>31</v>
      </c>
      <c r="AS41" s="30" t="s">
        <v>31</v>
      </c>
      <c r="AT41" s="32" t="s">
        <v>32</v>
      </c>
      <c r="AU41" s="32" t="s">
        <v>32</v>
      </c>
      <c r="AV41" s="32" t="s">
        <v>32</v>
      </c>
      <c r="AW41" s="224" t="s">
        <v>30</v>
      </c>
      <c r="AX41" s="123" t="s">
        <v>113</v>
      </c>
      <c r="AY41" s="30" t="s">
        <v>31</v>
      </c>
      <c r="AZ41" s="30" t="s">
        <v>31</v>
      </c>
      <c r="BA41" s="32" t="s">
        <v>32</v>
      </c>
      <c r="BB41" s="224" t="s">
        <v>30</v>
      </c>
      <c r="BC41" s="224" t="s">
        <v>30</v>
      </c>
      <c r="BD41" s="224" t="s">
        <v>30</v>
      </c>
      <c r="BE41" s="224" t="s">
        <v>30</v>
      </c>
      <c r="BF41" s="19"/>
      <c r="BG41" s="20">
        <f t="shared" si="15"/>
        <v>0</v>
      </c>
      <c r="BH41" s="21"/>
      <c r="BJ41" s="22"/>
      <c r="BN41" s="11"/>
      <c r="BS41" s="11"/>
    </row>
    <row r="42" spans="1:71" ht="13.8" customHeight="1" x14ac:dyDescent="0.3">
      <c r="A42" s="110" t="s">
        <v>299</v>
      </c>
      <c r="B42" s="110">
        <v>4210</v>
      </c>
      <c r="C42" s="119" t="s">
        <v>300</v>
      </c>
      <c r="D42" s="23"/>
      <c r="E42" s="115" t="s">
        <v>296</v>
      </c>
      <c r="F42" s="119" t="s">
        <v>37</v>
      </c>
      <c r="G42" s="115" t="s">
        <v>297</v>
      </c>
      <c r="H42" s="116" t="s">
        <v>36</v>
      </c>
      <c r="I42" s="116" t="s">
        <v>301</v>
      </c>
      <c r="J42" s="12" t="s">
        <v>35</v>
      </c>
      <c r="K42" s="24">
        <v>46013</v>
      </c>
      <c r="L42" s="14" t="s">
        <v>28</v>
      </c>
      <c r="M42" s="15">
        <f t="shared" si="1"/>
        <v>31</v>
      </c>
      <c r="N42" s="15">
        <f t="shared" si="2"/>
        <v>22</v>
      </c>
      <c r="O42" s="15">
        <f t="shared" si="3"/>
        <v>22</v>
      </c>
      <c r="P42" s="15">
        <f t="shared" si="4"/>
        <v>0</v>
      </c>
      <c r="Q42" s="15">
        <f t="shared" si="5"/>
        <v>9</v>
      </c>
      <c r="R42" s="15">
        <f t="shared" si="6"/>
        <v>0</v>
      </c>
      <c r="S42" s="15">
        <f t="shared" si="7"/>
        <v>0</v>
      </c>
      <c r="T42" s="15">
        <f t="shared" si="8"/>
        <v>0</v>
      </c>
      <c r="U42" s="15">
        <f t="shared" si="9"/>
        <v>0</v>
      </c>
      <c r="V42" s="16">
        <f t="shared" si="10"/>
        <v>0</v>
      </c>
      <c r="W42" s="15">
        <f t="shared" si="11"/>
        <v>6</v>
      </c>
      <c r="X42" s="17">
        <f t="shared" si="12"/>
        <v>0</v>
      </c>
      <c r="Y42" s="17">
        <f t="shared" si="13"/>
        <v>0</v>
      </c>
      <c r="Z42" s="16">
        <f t="shared" si="14"/>
        <v>0</v>
      </c>
      <c r="AA42" s="32" t="s">
        <v>32</v>
      </c>
      <c r="AB42" s="224" t="s">
        <v>30</v>
      </c>
      <c r="AC42" s="30" t="s">
        <v>31</v>
      </c>
      <c r="AD42" s="30" t="s">
        <v>31</v>
      </c>
      <c r="AE42" s="30" t="s">
        <v>31</v>
      </c>
      <c r="AF42" s="32" t="s">
        <v>32</v>
      </c>
      <c r="AG42" s="224" t="s">
        <v>30</v>
      </c>
      <c r="AH42" s="224" t="s">
        <v>30</v>
      </c>
      <c r="AI42" s="224" t="s">
        <v>30</v>
      </c>
      <c r="AJ42" s="224" t="s">
        <v>30</v>
      </c>
      <c r="AK42" s="30" t="s">
        <v>31</v>
      </c>
      <c r="AL42" s="30" t="s">
        <v>31</v>
      </c>
      <c r="AM42" s="224" t="s">
        <v>30</v>
      </c>
      <c r="AN42" s="224" t="s">
        <v>30</v>
      </c>
      <c r="AO42" s="224" t="s">
        <v>30</v>
      </c>
      <c r="AP42" s="224" t="s">
        <v>30</v>
      </c>
      <c r="AQ42" s="224" t="s">
        <v>30</v>
      </c>
      <c r="AR42" s="30" t="s">
        <v>31</v>
      </c>
      <c r="AS42" s="30" t="s">
        <v>31</v>
      </c>
      <c r="AT42" s="32" t="s">
        <v>32</v>
      </c>
      <c r="AU42" s="32" t="s">
        <v>32</v>
      </c>
      <c r="AV42" s="32" t="s">
        <v>32</v>
      </c>
      <c r="AW42" s="224" t="s">
        <v>30</v>
      </c>
      <c r="AX42" s="224" t="s">
        <v>30</v>
      </c>
      <c r="AY42" s="30" t="s">
        <v>31</v>
      </c>
      <c r="AZ42" s="30" t="s">
        <v>31</v>
      </c>
      <c r="BA42" s="32" t="s">
        <v>32</v>
      </c>
      <c r="BB42" s="224" t="s">
        <v>30</v>
      </c>
      <c r="BC42" s="224" t="s">
        <v>30</v>
      </c>
      <c r="BD42" s="224" t="s">
        <v>30</v>
      </c>
      <c r="BE42" s="224" t="s">
        <v>30</v>
      </c>
      <c r="BF42" s="19"/>
      <c r="BG42" s="20">
        <f t="shared" si="15"/>
        <v>0</v>
      </c>
      <c r="BH42" s="21"/>
      <c r="BJ42" s="22"/>
      <c r="BS42" s="11"/>
    </row>
    <row r="43" spans="1:71" x14ac:dyDescent="0.3">
      <c r="A43" s="25" t="s">
        <v>302</v>
      </c>
      <c r="B43" s="25">
        <v>4067</v>
      </c>
      <c r="C43" s="26" t="s">
        <v>303</v>
      </c>
      <c r="D43" s="27"/>
      <c r="E43" s="28" t="s">
        <v>38</v>
      </c>
      <c r="F43" s="28" t="s">
        <v>37</v>
      </c>
      <c r="G43" s="28" t="s">
        <v>304</v>
      </c>
      <c r="H43" s="29" t="s">
        <v>36</v>
      </c>
      <c r="I43" s="29" t="s">
        <v>305</v>
      </c>
      <c r="J43" s="12" t="s">
        <v>39</v>
      </c>
      <c r="K43" s="24">
        <v>45003</v>
      </c>
      <c r="L43" s="14" t="s">
        <v>28</v>
      </c>
      <c r="M43" s="15">
        <f t="shared" si="1"/>
        <v>31</v>
      </c>
      <c r="N43" s="15">
        <f t="shared" si="2"/>
        <v>22</v>
      </c>
      <c r="O43" s="15">
        <f t="shared" si="3"/>
        <v>21</v>
      </c>
      <c r="P43" s="15">
        <f t="shared" si="4"/>
        <v>0</v>
      </c>
      <c r="Q43" s="15">
        <f t="shared" si="5"/>
        <v>9</v>
      </c>
      <c r="R43" s="15">
        <f t="shared" si="6"/>
        <v>1</v>
      </c>
      <c r="S43" s="15">
        <f t="shared" si="7"/>
        <v>1</v>
      </c>
      <c r="T43" s="15">
        <f t="shared" si="8"/>
        <v>0</v>
      </c>
      <c r="U43" s="15">
        <f t="shared" si="9"/>
        <v>0</v>
      </c>
      <c r="V43" s="16">
        <f t="shared" si="10"/>
        <v>0</v>
      </c>
      <c r="W43" s="15">
        <f t="shared" si="11"/>
        <v>0</v>
      </c>
      <c r="X43" s="17">
        <f t="shared" si="12"/>
        <v>0</v>
      </c>
      <c r="Y43" s="17">
        <f t="shared" si="13"/>
        <v>0</v>
      </c>
      <c r="Z43" s="16">
        <f t="shared" si="14"/>
        <v>1</v>
      </c>
      <c r="AA43" s="18" t="s">
        <v>30</v>
      </c>
      <c r="AB43" s="30" t="s">
        <v>31</v>
      </c>
      <c r="AC43" s="18" t="s">
        <v>30</v>
      </c>
      <c r="AD43" s="18" t="s">
        <v>30</v>
      </c>
      <c r="AE43" s="30" t="s">
        <v>31</v>
      </c>
      <c r="AF43" s="18" t="s">
        <v>30</v>
      </c>
      <c r="AG43" s="18" t="s">
        <v>30</v>
      </c>
      <c r="AH43" s="18" t="s">
        <v>30</v>
      </c>
      <c r="AI43" s="30" t="s">
        <v>31</v>
      </c>
      <c r="AJ43" s="18" t="s">
        <v>30</v>
      </c>
      <c r="AK43" s="18" t="s">
        <v>30</v>
      </c>
      <c r="AL43" s="30" t="s">
        <v>31</v>
      </c>
      <c r="AM43" s="18" t="s">
        <v>30</v>
      </c>
      <c r="AN43" s="18" t="s">
        <v>30</v>
      </c>
      <c r="AO43" s="123" t="s">
        <v>127</v>
      </c>
      <c r="AP43" s="30" t="s">
        <v>31</v>
      </c>
      <c r="AQ43" s="224" t="s">
        <v>30</v>
      </c>
      <c r="AR43" s="224" t="s">
        <v>30</v>
      </c>
      <c r="AS43" s="30" t="s">
        <v>31</v>
      </c>
      <c r="AT43" s="224" t="s">
        <v>30</v>
      </c>
      <c r="AU43" s="224" t="s">
        <v>30</v>
      </c>
      <c r="AV43" s="224" t="s">
        <v>30</v>
      </c>
      <c r="AW43" s="30" t="s">
        <v>31</v>
      </c>
      <c r="AX43" s="224" t="s">
        <v>30</v>
      </c>
      <c r="AY43" s="224" t="s">
        <v>30</v>
      </c>
      <c r="AZ43" s="30" t="s">
        <v>31</v>
      </c>
      <c r="BA43" s="224" t="s">
        <v>30</v>
      </c>
      <c r="BB43" s="224" t="s">
        <v>30</v>
      </c>
      <c r="BC43" s="224" t="s">
        <v>30</v>
      </c>
      <c r="BD43" s="30" t="s">
        <v>31</v>
      </c>
      <c r="BE43" s="224" t="s">
        <v>30</v>
      </c>
      <c r="BF43" s="19"/>
      <c r="BG43" s="20">
        <f t="shared" si="15"/>
        <v>0</v>
      </c>
      <c r="BH43" s="21"/>
      <c r="BJ43" s="22"/>
      <c r="BN43" s="11"/>
      <c r="BS43" s="11"/>
    </row>
    <row r="44" spans="1:71" x14ac:dyDescent="0.3">
      <c r="A44" s="25" t="s">
        <v>40</v>
      </c>
      <c r="B44" s="25"/>
      <c r="C44" s="26" t="s">
        <v>41</v>
      </c>
      <c r="D44" s="27"/>
      <c r="E44" s="28" t="s">
        <v>38</v>
      </c>
      <c r="F44" s="28" t="s">
        <v>37</v>
      </c>
      <c r="G44" s="28" t="s">
        <v>42</v>
      </c>
      <c r="H44" s="29" t="s">
        <v>36</v>
      </c>
      <c r="I44" s="29" t="s">
        <v>43</v>
      </c>
      <c r="J44" s="12" t="s">
        <v>39</v>
      </c>
      <c r="K44" s="24">
        <v>45846</v>
      </c>
      <c r="L44" s="14" t="s">
        <v>28</v>
      </c>
      <c r="M44" s="15">
        <f t="shared" si="1"/>
        <v>31</v>
      </c>
      <c r="N44" s="15">
        <f t="shared" si="2"/>
        <v>21</v>
      </c>
      <c r="O44" s="15">
        <f t="shared" si="3"/>
        <v>20</v>
      </c>
      <c r="P44" s="15">
        <f t="shared" si="4"/>
        <v>0</v>
      </c>
      <c r="Q44" s="15">
        <f t="shared" si="5"/>
        <v>9</v>
      </c>
      <c r="R44" s="15">
        <f t="shared" si="6"/>
        <v>1</v>
      </c>
      <c r="S44" s="15">
        <f t="shared" si="7"/>
        <v>2</v>
      </c>
      <c r="T44" s="15">
        <f t="shared" si="8"/>
        <v>0</v>
      </c>
      <c r="U44" s="15">
        <f t="shared" si="9"/>
        <v>1</v>
      </c>
      <c r="V44" s="16">
        <f t="shared" si="10"/>
        <v>0</v>
      </c>
      <c r="W44" s="15">
        <f t="shared" si="11"/>
        <v>0</v>
      </c>
      <c r="X44" s="17">
        <f t="shared" si="12"/>
        <v>0</v>
      </c>
      <c r="Y44" s="17">
        <f t="shared" si="13"/>
        <v>0</v>
      </c>
      <c r="Z44" s="16">
        <f t="shared" si="14"/>
        <v>2</v>
      </c>
      <c r="AA44" s="18" t="s">
        <v>30</v>
      </c>
      <c r="AB44" s="18" t="s">
        <v>30</v>
      </c>
      <c r="AC44" s="30" t="s">
        <v>31</v>
      </c>
      <c r="AD44" s="30" t="s">
        <v>31</v>
      </c>
      <c r="AE44" s="18" t="s">
        <v>30</v>
      </c>
      <c r="AF44" s="18" t="s">
        <v>30</v>
      </c>
      <c r="AG44" s="18" t="s">
        <v>30</v>
      </c>
      <c r="AH44" s="18" t="s">
        <v>30</v>
      </c>
      <c r="AI44" s="18" t="s">
        <v>30</v>
      </c>
      <c r="AJ44" s="30" t="s">
        <v>31</v>
      </c>
      <c r="AK44" s="30" t="s">
        <v>31</v>
      </c>
      <c r="AL44" s="18" t="s">
        <v>30</v>
      </c>
      <c r="AM44" s="18" t="s">
        <v>30</v>
      </c>
      <c r="AN44" s="123" t="s">
        <v>127</v>
      </c>
      <c r="AO44" s="18" t="s">
        <v>30</v>
      </c>
      <c r="AP44" s="224" t="s">
        <v>30</v>
      </c>
      <c r="AQ44" s="30" t="s">
        <v>31</v>
      </c>
      <c r="AR44" s="30" t="s">
        <v>31</v>
      </c>
      <c r="AS44" s="224" t="s">
        <v>30</v>
      </c>
      <c r="AT44" s="224" t="s">
        <v>30</v>
      </c>
      <c r="AU44" s="224" t="s">
        <v>30</v>
      </c>
      <c r="AV44" s="224" t="s">
        <v>30</v>
      </c>
      <c r="AW44" s="224" t="s">
        <v>30</v>
      </c>
      <c r="AX44" s="30" t="s">
        <v>31</v>
      </c>
      <c r="AY44" s="30" t="s">
        <v>31</v>
      </c>
      <c r="AZ44" s="224" t="s">
        <v>30</v>
      </c>
      <c r="BA44" s="123" t="s">
        <v>113</v>
      </c>
      <c r="BB44" s="224" t="s">
        <v>30</v>
      </c>
      <c r="BC44" s="224" t="s">
        <v>30</v>
      </c>
      <c r="BD44" s="224" t="s">
        <v>30</v>
      </c>
      <c r="BE44" s="30" t="s">
        <v>31</v>
      </c>
      <c r="BF44" s="19"/>
      <c r="BG44" s="20">
        <f t="shared" si="15"/>
        <v>0</v>
      </c>
      <c r="BH44" s="21"/>
      <c r="BJ44" s="22"/>
      <c r="BN44" s="11"/>
      <c r="BS44" s="11"/>
    </row>
    <row r="45" spans="1:71" x14ac:dyDescent="0.3">
      <c r="A45" s="25" t="s">
        <v>44</v>
      </c>
      <c r="B45" s="25">
        <v>4172</v>
      </c>
      <c r="C45" s="26" t="s">
        <v>45</v>
      </c>
      <c r="D45" s="23"/>
      <c r="E45" s="28" t="s">
        <v>38</v>
      </c>
      <c r="F45" s="28" t="s">
        <v>37</v>
      </c>
      <c r="G45" s="28" t="s">
        <v>42</v>
      </c>
      <c r="H45" s="29" t="s">
        <v>36</v>
      </c>
      <c r="I45" s="29" t="s">
        <v>46</v>
      </c>
      <c r="J45" s="12" t="s">
        <v>47</v>
      </c>
      <c r="K45" s="13">
        <v>45840</v>
      </c>
      <c r="L45" s="14" t="s">
        <v>28</v>
      </c>
      <c r="M45" s="15">
        <f t="shared" si="1"/>
        <v>31</v>
      </c>
      <c r="N45" s="15">
        <f t="shared" si="2"/>
        <v>23</v>
      </c>
      <c r="O45" s="15">
        <f t="shared" si="3"/>
        <v>22.5</v>
      </c>
      <c r="P45" s="15">
        <f t="shared" si="4"/>
        <v>0</v>
      </c>
      <c r="Q45" s="15">
        <f t="shared" si="5"/>
        <v>8</v>
      </c>
      <c r="R45" s="15">
        <f t="shared" si="6"/>
        <v>0</v>
      </c>
      <c r="S45" s="15">
        <f t="shared" si="7"/>
        <v>0</v>
      </c>
      <c r="T45" s="15">
        <f t="shared" si="8"/>
        <v>0</v>
      </c>
      <c r="U45" s="15">
        <f t="shared" si="9"/>
        <v>0</v>
      </c>
      <c r="V45" s="16">
        <f t="shared" si="10"/>
        <v>0.5</v>
      </c>
      <c r="W45" s="15">
        <f t="shared" si="11"/>
        <v>8</v>
      </c>
      <c r="X45" s="17">
        <f t="shared" si="12"/>
        <v>0</v>
      </c>
      <c r="Y45" s="17">
        <f t="shared" si="13"/>
        <v>0</v>
      </c>
      <c r="Z45" s="16">
        <f t="shared" si="14"/>
        <v>0.5</v>
      </c>
      <c r="AA45" s="32" t="s">
        <v>32</v>
      </c>
      <c r="AB45" s="32" t="s">
        <v>32</v>
      </c>
      <c r="AC45" s="18" t="s">
        <v>30</v>
      </c>
      <c r="AD45" s="30" t="s">
        <v>31</v>
      </c>
      <c r="AE45" s="30" t="s">
        <v>31</v>
      </c>
      <c r="AF45" s="18" t="s">
        <v>30</v>
      </c>
      <c r="AG45" s="18" t="s">
        <v>30</v>
      </c>
      <c r="AH45" s="18" t="s">
        <v>30</v>
      </c>
      <c r="AI45" s="18" t="s">
        <v>30</v>
      </c>
      <c r="AJ45" s="18" t="s">
        <v>30</v>
      </c>
      <c r="AK45" s="30" t="s">
        <v>31</v>
      </c>
      <c r="AL45" s="30" t="s">
        <v>31</v>
      </c>
      <c r="AM45" s="18" t="s">
        <v>30</v>
      </c>
      <c r="AN45" s="32" t="s">
        <v>32</v>
      </c>
      <c r="AO45" s="18" t="s">
        <v>30</v>
      </c>
      <c r="AP45" s="32" t="s">
        <v>32</v>
      </c>
      <c r="AQ45" s="224" t="s">
        <v>30</v>
      </c>
      <c r="AR45" s="30" t="s">
        <v>31</v>
      </c>
      <c r="AS45" s="30" t="s">
        <v>31</v>
      </c>
      <c r="AT45" s="224" t="s">
        <v>30</v>
      </c>
      <c r="AU45" s="224" t="s">
        <v>30</v>
      </c>
      <c r="AV45" s="224" t="s">
        <v>30</v>
      </c>
      <c r="AW45" s="224" t="s">
        <v>30</v>
      </c>
      <c r="AX45" s="259" t="s">
        <v>34</v>
      </c>
      <c r="AY45" s="30" t="s">
        <v>31</v>
      </c>
      <c r="AZ45" s="30" t="s">
        <v>31</v>
      </c>
      <c r="BA45" s="32" t="s">
        <v>32</v>
      </c>
      <c r="BB45" s="32" t="s">
        <v>32</v>
      </c>
      <c r="BC45" s="224" t="s">
        <v>30</v>
      </c>
      <c r="BD45" s="32" t="s">
        <v>32</v>
      </c>
      <c r="BE45" s="32" t="s">
        <v>32</v>
      </c>
      <c r="BF45" s="19"/>
      <c r="BG45" s="20">
        <f t="shared" si="15"/>
        <v>0</v>
      </c>
      <c r="BH45" s="21"/>
      <c r="BJ45" s="22"/>
      <c r="BN45" s="11"/>
      <c r="BS45" s="11"/>
    </row>
    <row r="46" spans="1:71" x14ac:dyDescent="0.3">
      <c r="A46" s="25" t="s">
        <v>48</v>
      </c>
      <c r="B46" s="25"/>
      <c r="C46" s="26" t="s">
        <v>49</v>
      </c>
      <c r="D46" s="23"/>
      <c r="E46" s="28" t="s">
        <v>38</v>
      </c>
      <c r="F46" s="28" t="s">
        <v>37</v>
      </c>
      <c r="G46" s="28" t="s">
        <v>42</v>
      </c>
      <c r="H46" s="29" t="s">
        <v>36</v>
      </c>
      <c r="I46" s="29" t="s">
        <v>306</v>
      </c>
      <c r="J46" s="12" t="s">
        <v>39</v>
      </c>
      <c r="K46" s="13">
        <v>45964</v>
      </c>
      <c r="L46" s="14" t="s">
        <v>28</v>
      </c>
      <c r="M46" s="15">
        <f t="shared" si="1"/>
        <v>31</v>
      </c>
      <c r="N46" s="15">
        <f t="shared" si="2"/>
        <v>21</v>
      </c>
      <c r="O46" s="15">
        <f t="shared" si="3"/>
        <v>21</v>
      </c>
      <c r="P46" s="15">
        <f t="shared" si="4"/>
        <v>0</v>
      </c>
      <c r="Q46" s="15">
        <f t="shared" si="5"/>
        <v>9</v>
      </c>
      <c r="R46" s="15">
        <f t="shared" si="6"/>
        <v>0</v>
      </c>
      <c r="S46" s="15">
        <f t="shared" si="7"/>
        <v>1</v>
      </c>
      <c r="T46" s="15">
        <f t="shared" si="8"/>
        <v>0</v>
      </c>
      <c r="U46" s="15">
        <f t="shared" si="9"/>
        <v>1</v>
      </c>
      <c r="V46" s="16">
        <f t="shared" si="10"/>
        <v>0</v>
      </c>
      <c r="W46" s="15">
        <f t="shared" si="11"/>
        <v>1</v>
      </c>
      <c r="X46" s="17">
        <f t="shared" si="12"/>
        <v>0</v>
      </c>
      <c r="Y46" s="17">
        <f t="shared" si="13"/>
        <v>0</v>
      </c>
      <c r="Z46" s="16">
        <f t="shared" si="14"/>
        <v>1</v>
      </c>
      <c r="AA46" s="18" t="s">
        <v>30</v>
      </c>
      <c r="AB46" s="30" t="s">
        <v>31</v>
      </c>
      <c r="AC46" s="18" t="s">
        <v>30</v>
      </c>
      <c r="AD46" s="18" t="s">
        <v>30</v>
      </c>
      <c r="AE46" s="30" t="s">
        <v>31</v>
      </c>
      <c r="AF46" s="32" t="s">
        <v>78</v>
      </c>
      <c r="AG46" s="18" t="s">
        <v>30</v>
      </c>
      <c r="AH46" s="18" t="s">
        <v>30</v>
      </c>
      <c r="AI46" s="30" t="s">
        <v>31</v>
      </c>
      <c r="AJ46" s="18" t="s">
        <v>30</v>
      </c>
      <c r="AK46" s="18" t="s">
        <v>30</v>
      </c>
      <c r="AL46" s="30" t="s">
        <v>31</v>
      </c>
      <c r="AM46" s="18" t="s">
        <v>30</v>
      </c>
      <c r="AN46" s="18" t="s">
        <v>30</v>
      </c>
      <c r="AO46" s="18" t="s">
        <v>30</v>
      </c>
      <c r="AP46" s="30" t="s">
        <v>31</v>
      </c>
      <c r="AQ46" s="224" t="s">
        <v>30</v>
      </c>
      <c r="AR46" s="224" t="s">
        <v>30</v>
      </c>
      <c r="AS46" s="30" t="s">
        <v>31</v>
      </c>
      <c r="AT46" s="224" t="s">
        <v>30</v>
      </c>
      <c r="AU46" s="123" t="s">
        <v>113</v>
      </c>
      <c r="AV46" s="224" t="s">
        <v>30</v>
      </c>
      <c r="AW46" s="30" t="s">
        <v>31</v>
      </c>
      <c r="AX46" s="224" t="s">
        <v>30</v>
      </c>
      <c r="AY46" s="224" t="s">
        <v>30</v>
      </c>
      <c r="AZ46" s="30" t="s">
        <v>31</v>
      </c>
      <c r="BA46" s="224" t="s">
        <v>30</v>
      </c>
      <c r="BB46" s="224" t="s">
        <v>30</v>
      </c>
      <c r="BC46" s="224" t="s">
        <v>30</v>
      </c>
      <c r="BD46" s="30" t="s">
        <v>31</v>
      </c>
      <c r="BE46" s="224" t="s">
        <v>30</v>
      </c>
      <c r="BF46" s="19"/>
      <c r="BG46" s="20">
        <f t="shared" si="15"/>
        <v>0</v>
      </c>
      <c r="BH46" s="21"/>
      <c r="BJ46" s="22"/>
      <c r="BN46" s="11"/>
      <c r="BS46" s="11"/>
    </row>
    <row r="47" spans="1:71" x14ac:dyDescent="0.3">
      <c r="A47" s="25" t="s">
        <v>51</v>
      </c>
      <c r="B47" s="25"/>
      <c r="C47" s="26" t="s">
        <v>52</v>
      </c>
      <c r="D47" s="23"/>
      <c r="E47" s="28" t="s">
        <v>38</v>
      </c>
      <c r="F47" s="28" t="s">
        <v>37</v>
      </c>
      <c r="G47" s="28" t="s">
        <v>42</v>
      </c>
      <c r="H47" s="29" t="s">
        <v>36</v>
      </c>
      <c r="I47" s="29" t="s">
        <v>53</v>
      </c>
      <c r="J47" s="12" t="s">
        <v>35</v>
      </c>
      <c r="K47" s="13">
        <v>46065</v>
      </c>
      <c r="L47" s="14" t="s">
        <v>28</v>
      </c>
      <c r="M47" s="15">
        <f t="shared" si="1"/>
        <v>31</v>
      </c>
      <c r="N47" s="15">
        <f t="shared" si="2"/>
        <v>23</v>
      </c>
      <c r="O47" s="15">
        <f t="shared" si="3"/>
        <v>23</v>
      </c>
      <c r="P47" s="15">
        <f t="shared" si="4"/>
        <v>0</v>
      </c>
      <c r="Q47" s="15">
        <f t="shared" si="5"/>
        <v>8</v>
      </c>
      <c r="R47" s="15">
        <f t="shared" si="6"/>
        <v>0</v>
      </c>
      <c r="S47" s="15">
        <f t="shared" si="7"/>
        <v>0</v>
      </c>
      <c r="T47" s="15">
        <f t="shared" si="8"/>
        <v>0</v>
      </c>
      <c r="U47" s="15">
        <f t="shared" si="9"/>
        <v>0</v>
      </c>
      <c r="V47" s="16">
        <f t="shared" si="10"/>
        <v>0</v>
      </c>
      <c r="W47" s="15">
        <f t="shared" si="11"/>
        <v>0</v>
      </c>
      <c r="X47" s="17">
        <f t="shared" si="12"/>
        <v>0</v>
      </c>
      <c r="Y47" s="17">
        <f t="shared" si="13"/>
        <v>0</v>
      </c>
      <c r="Z47" s="16">
        <f t="shared" si="14"/>
        <v>0</v>
      </c>
      <c r="AA47" s="18" t="s">
        <v>30</v>
      </c>
      <c r="AB47" s="18" t="s">
        <v>30</v>
      </c>
      <c r="AC47" s="18" t="s">
        <v>30</v>
      </c>
      <c r="AD47" s="30" t="s">
        <v>31</v>
      </c>
      <c r="AE47" s="30" t="s">
        <v>31</v>
      </c>
      <c r="AF47" s="18" t="s">
        <v>30</v>
      </c>
      <c r="AG47" s="18" t="s">
        <v>30</v>
      </c>
      <c r="AH47" s="18" t="s">
        <v>30</v>
      </c>
      <c r="AI47" s="18" t="s">
        <v>30</v>
      </c>
      <c r="AJ47" s="18" t="s">
        <v>30</v>
      </c>
      <c r="AK47" s="30" t="s">
        <v>31</v>
      </c>
      <c r="AL47" s="30" t="s">
        <v>31</v>
      </c>
      <c r="AM47" s="18" t="s">
        <v>30</v>
      </c>
      <c r="AN47" s="18" t="s">
        <v>30</v>
      </c>
      <c r="AO47" s="18" t="s">
        <v>30</v>
      </c>
      <c r="AP47" s="224" t="s">
        <v>30</v>
      </c>
      <c r="AQ47" s="224" t="s">
        <v>30</v>
      </c>
      <c r="AR47" s="30" t="s">
        <v>31</v>
      </c>
      <c r="AS47" s="30" t="s">
        <v>31</v>
      </c>
      <c r="AT47" s="224" t="s">
        <v>30</v>
      </c>
      <c r="AU47" s="224" t="s">
        <v>30</v>
      </c>
      <c r="AV47" s="224" t="s">
        <v>30</v>
      </c>
      <c r="AW47" s="224" t="s">
        <v>30</v>
      </c>
      <c r="AX47" s="224" t="s">
        <v>30</v>
      </c>
      <c r="AY47" s="30" t="s">
        <v>31</v>
      </c>
      <c r="AZ47" s="30" t="s">
        <v>31</v>
      </c>
      <c r="BA47" s="224" t="s">
        <v>30</v>
      </c>
      <c r="BB47" s="224" t="s">
        <v>30</v>
      </c>
      <c r="BC47" s="224" t="s">
        <v>30</v>
      </c>
      <c r="BD47" s="224" t="s">
        <v>30</v>
      </c>
      <c r="BE47" s="224" t="s">
        <v>30</v>
      </c>
      <c r="BF47" s="19"/>
      <c r="BG47" s="20">
        <f t="shared" si="15"/>
        <v>0</v>
      </c>
      <c r="BH47" s="21"/>
      <c r="BJ47" s="22"/>
      <c r="BN47" s="11"/>
      <c r="BS47" s="11"/>
    </row>
    <row r="48" spans="1:71" x14ac:dyDescent="0.3">
      <c r="A48" s="103" t="s">
        <v>313</v>
      </c>
      <c r="B48" s="103">
        <v>6010</v>
      </c>
      <c r="C48" s="104" t="s">
        <v>314</v>
      </c>
      <c r="D48" s="105"/>
      <c r="E48" s="104" t="s">
        <v>186</v>
      </c>
      <c r="F48" s="104" t="s">
        <v>315</v>
      </c>
      <c r="G48" s="104" t="s">
        <v>316</v>
      </c>
      <c r="H48" s="106" t="s">
        <v>317</v>
      </c>
      <c r="I48" s="106"/>
      <c r="J48" s="12" t="s">
        <v>202</v>
      </c>
      <c r="K48" s="13">
        <v>45882</v>
      </c>
      <c r="L48" s="14" t="s">
        <v>28</v>
      </c>
      <c r="M48" s="15">
        <f t="shared" si="1"/>
        <v>31</v>
      </c>
      <c r="N48" s="15">
        <f t="shared" si="2"/>
        <v>21</v>
      </c>
      <c r="O48" s="15">
        <f t="shared" si="3"/>
        <v>19</v>
      </c>
      <c r="P48" s="15">
        <f t="shared" si="4"/>
        <v>0</v>
      </c>
      <c r="Q48" s="15">
        <f t="shared" si="5"/>
        <v>9</v>
      </c>
      <c r="R48" s="15">
        <f t="shared" si="6"/>
        <v>2</v>
      </c>
      <c r="S48" s="15">
        <f t="shared" si="7"/>
        <v>2</v>
      </c>
      <c r="T48" s="15">
        <f t="shared" si="8"/>
        <v>0</v>
      </c>
      <c r="U48" s="15">
        <f t="shared" si="9"/>
        <v>1</v>
      </c>
      <c r="V48" s="16">
        <f t="shared" si="10"/>
        <v>1</v>
      </c>
      <c r="W48" s="15">
        <f t="shared" si="11"/>
        <v>3</v>
      </c>
      <c r="X48" s="17">
        <f t="shared" si="12"/>
        <v>0</v>
      </c>
      <c r="Y48" s="17">
        <f t="shared" si="13"/>
        <v>0</v>
      </c>
      <c r="Z48" s="16">
        <f t="shared" si="14"/>
        <v>3</v>
      </c>
      <c r="AA48" s="224" t="s">
        <v>30</v>
      </c>
      <c r="AB48" s="223" t="s">
        <v>30</v>
      </c>
      <c r="AC48" s="30" t="s">
        <v>31</v>
      </c>
      <c r="AD48" s="30" t="s">
        <v>31</v>
      </c>
      <c r="AE48" s="30" t="s">
        <v>31</v>
      </c>
      <c r="AF48" s="224" t="s">
        <v>30</v>
      </c>
      <c r="AG48" s="224" t="s">
        <v>30</v>
      </c>
      <c r="AH48" s="224" t="s">
        <v>30</v>
      </c>
      <c r="AI48" s="32" t="s">
        <v>123</v>
      </c>
      <c r="AJ48" s="32" t="s">
        <v>30</v>
      </c>
      <c r="AK48" s="30" t="s">
        <v>31</v>
      </c>
      <c r="AL48" s="30" t="s">
        <v>31</v>
      </c>
      <c r="AM48" s="32" t="s">
        <v>30</v>
      </c>
      <c r="AN48" s="32" t="s">
        <v>123</v>
      </c>
      <c r="AO48" s="32" t="s">
        <v>30</v>
      </c>
      <c r="AP48" s="223" t="s">
        <v>30</v>
      </c>
      <c r="AQ48" s="224" t="s">
        <v>30</v>
      </c>
      <c r="AR48" s="30" t="s">
        <v>31</v>
      </c>
      <c r="AS48" s="30" t="s">
        <v>31</v>
      </c>
      <c r="AT48" s="32" t="s">
        <v>30</v>
      </c>
      <c r="AU48" s="224" t="s">
        <v>30</v>
      </c>
      <c r="AV48" s="32" t="s">
        <v>32</v>
      </c>
      <c r="AW48" s="32" t="s">
        <v>32</v>
      </c>
      <c r="AX48" s="224" t="s">
        <v>30</v>
      </c>
      <c r="AY48" s="30" t="s">
        <v>31</v>
      </c>
      <c r="AZ48" s="30" t="s">
        <v>31</v>
      </c>
      <c r="BA48" s="224" t="s">
        <v>30</v>
      </c>
      <c r="BB48" s="31" t="s">
        <v>116</v>
      </c>
      <c r="BC48" s="32" t="s">
        <v>32</v>
      </c>
      <c r="BD48" s="224" t="s">
        <v>30</v>
      </c>
      <c r="BE48" s="224" t="s">
        <v>30</v>
      </c>
      <c r="BG48" s="20">
        <f t="shared" si="15"/>
        <v>0</v>
      </c>
      <c r="BH48" s="21"/>
      <c r="BJ48" s="22"/>
      <c r="BN48" s="11"/>
      <c r="BS48" s="11"/>
    </row>
    <row r="49" spans="1:71" x14ac:dyDescent="0.3">
      <c r="A49" s="103" t="s">
        <v>318</v>
      </c>
      <c r="B49" s="103">
        <v>2130</v>
      </c>
      <c r="C49" s="104" t="s">
        <v>319</v>
      </c>
      <c r="D49" s="105"/>
      <c r="E49" s="104" t="s">
        <v>186</v>
      </c>
      <c r="F49" s="104" t="s">
        <v>315</v>
      </c>
      <c r="G49" s="104" t="s">
        <v>320</v>
      </c>
      <c r="H49" s="106" t="s">
        <v>317</v>
      </c>
      <c r="I49" s="106"/>
      <c r="J49" s="12" t="s">
        <v>202</v>
      </c>
      <c r="K49" s="13">
        <v>44361</v>
      </c>
      <c r="L49" s="14" t="s">
        <v>28</v>
      </c>
      <c r="M49" s="15">
        <f t="shared" si="1"/>
        <v>31</v>
      </c>
      <c r="N49" s="15">
        <f t="shared" si="2"/>
        <v>22</v>
      </c>
      <c r="O49" s="15">
        <f t="shared" si="3"/>
        <v>22</v>
      </c>
      <c r="P49" s="15">
        <f t="shared" si="4"/>
        <v>0</v>
      </c>
      <c r="Q49" s="15">
        <f t="shared" si="5"/>
        <v>9</v>
      </c>
      <c r="R49" s="15">
        <f t="shared" si="6"/>
        <v>0</v>
      </c>
      <c r="S49" s="15">
        <f t="shared" si="7"/>
        <v>0</v>
      </c>
      <c r="T49" s="15">
        <f t="shared" si="8"/>
        <v>0</v>
      </c>
      <c r="U49" s="15">
        <f t="shared" si="9"/>
        <v>0</v>
      </c>
      <c r="V49" s="16">
        <f t="shared" si="10"/>
        <v>0</v>
      </c>
      <c r="W49" s="15">
        <f t="shared" si="11"/>
        <v>2</v>
      </c>
      <c r="X49" s="17">
        <f t="shared" si="12"/>
        <v>0</v>
      </c>
      <c r="Y49" s="17">
        <f t="shared" si="13"/>
        <v>0</v>
      </c>
      <c r="Z49" s="16">
        <f t="shared" si="14"/>
        <v>0</v>
      </c>
      <c r="AA49" s="224" t="s">
        <v>30</v>
      </c>
      <c r="AB49" s="224" t="s">
        <v>30</v>
      </c>
      <c r="AC49" s="30" t="s">
        <v>31</v>
      </c>
      <c r="AD49" s="30" t="s">
        <v>31</v>
      </c>
      <c r="AE49" s="30" t="s">
        <v>31</v>
      </c>
      <c r="AF49" s="224" t="s">
        <v>30</v>
      </c>
      <c r="AG49" s="224" t="s">
        <v>30</v>
      </c>
      <c r="AH49" s="224" t="s">
        <v>30</v>
      </c>
      <c r="AI49" s="32" t="s">
        <v>32</v>
      </c>
      <c r="AJ49" s="224" t="s">
        <v>30</v>
      </c>
      <c r="AK49" s="30" t="s">
        <v>31</v>
      </c>
      <c r="AL49" s="30" t="s">
        <v>31</v>
      </c>
      <c r="AM49" s="224" t="s">
        <v>30</v>
      </c>
      <c r="AN49" s="224" t="s">
        <v>30</v>
      </c>
      <c r="AO49" s="224" t="s">
        <v>30</v>
      </c>
      <c r="AP49" s="224" t="s">
        <v>30</v>
      </c>
      <c r="AQ49" s="224" t="s">
        <v>30</v>
      </c>
      <c r="AR49" s="30" t="s">
        <v>31</v>
      </c>
      <c r="AS49" s="30" t="s">
        <v>31</v>
      </c>
      <c r="AT49" s="224" t="s">
        <v>30</v>
      </c>
      <c r="AU49" s="224" t="s">
        <v>30</v>
      </c>
      <c r="AV49" s="224" t="s">
        <v>30</v>
      </c>
      <c r="AW49" s="224" t="s">
        <v>30</v>
      </c>
      <c r="AX49" s="224" t="s">
        <v>30</v>
      </c>
      <c r="AY49" s="30" t="s">
        <v>31</v>
      </c>
      <c r="AZ49" s="30" t="s">
        <v>31</v>
      </c>
      <c r="BA49" s="224" t="s">
        <v>30</v>
      </c>
      <c r="BB49" s="224" t="s">
        <v>30</v>
      </c>
      <c r="BC49" s="224" t="s">
        <v>30</v>
      </c>
      <c r="BD49" s="32" t="s">
        <v>32</v>
      </c>
      <c r="BE49" s="224" t="s">
        <v>30</v>
      </c>
      <c r="BG49" s="20">
        <f t="shared" si="15"/>
        <v>0</v>
      </c>
      <c r="BH49" s="21"/>
      <c r="BJ49" s="22"/>
      <c r="BN49" s="11"/>
      <c r="BS49" s="11"/>
    </row>
    <row r="50" spans="1:71" ht="15" customHeight="1" x14ac:dyDescent="0.3">
      <c r="A50" s="103" t="s">
        <v>321</v>
      </c>
      <c r="B50" s="103">
        <v>2131</v>
      </c>
      <c r="C50" s="104" t="s">
        <v>322</v>
      </c>
      <c r="D50" s="105"/>
      <c r="E50" s="104" t="s">
        <v>186</v>
      </c>
      <c r="F50" s="104" t="s">
        <v>315</v>
      </c>
      <c r="G50" s="104" t="s">
        <v>323</v>
      </c>
      <c r="H50" s="106" t="s">
        <v>317</v>
      </c>
      <c r="I50" s="106"/>
      <c r="J50" s="12" t="s">
        <v>202</v>
      </c>
      <c r="K50" s="13">
        <v>44361</v>
      </c>
      <c r="L50" s="14" t="s">
        <v>28</v>
      </c>
      <c r="M50" s="15">
        <f t="shared" si="1"/>
        <v>31</v>
      </c>
      <c r="N50" s="15">
        <f t="shared" si="2"/>
        <v>21</v>
      </c>
      <c r="O50" s="15">
        <f t="shared" si="3"/>
        <v>21</v>
      </c>
      <c r="P50" s="15">
        <f t="shared" si="4"/>
        <v>1</v>
      </c>
      <c r="Q50" s="15">
        <f t="shared" si="5"/>
        <v>9</v>
      </c>
      <c r="R50" s="15">
        <f t="shared" si="6"/>
        <v>0</v>
      </c>
      <c r="S50" s="15">
        <f t="shared" si="7"/>
        <v>0</v>
      </c>
      <c r="T50" s="15">
        <f t="shared" si="8"/>
        <v>0</v>
      </c>
      <c r="U50" s="15">
        <f t="shared" si="9"/>
        <v>1</v>
      </c>
      <c r="V50" s="16">
        <f t="shared" si="10"/>
        <v>0</v>
      </c>
      <c r="W50" s="15">
        <f t="shared" si="11"/>
        <v>2</v>
      </c>
      <c r="X50" s="17">
        <f t="shared" si="12"/>
        <v>0</v>
      </c>
      <c r="Y50" s="17">
        <f t="shared" si="13"/>
        <v>0</v>
      </c>
      <c r="Z50" s="16">
        <f t="shared" si="14"/>
        <v>1</v>
      </c>
      <c r="AA50" s="30" t="s">
        <v>108</v>
      </c>
      <c r="AB50" s="224" t="s">
        <v>30</v>
      </c>
      <c r="AC50" s="30" t="s">
        <v>31</v>
      </c>
      <c r="AD50" s="30" t="s">
        <v>31</v>
      </c>
      <c r="AE50" s="30" t="s">
        <v>31</v>
      </c>
      <c r="AF50" s="224" t="s">
        <v>30</v>
      </c>
      <c r="AG50" s="224" t="s">
        <v>30</v>
      </c>
      <c r="AH50" s="224" t="s">
        <v>30</v>
      </c>
      <c r="AI50" s="224" t="s">
        <v>30</v>
      </c>
      <c r="AJ50" s="224" t="s">
        <v>30</v>
      </c>
      <c r="AK50" s="30" t="s">
        <v>31</v>
      </c>
      <c r="AL50" s="30" t="s">
        <v>31</v>
      </c>
      <c r="AM50" s="224" t="s">
        <v>30</v>
      </c>
      <c r="AN50" s="32" t="s">
        <v>32</v>
      </c>
      <c r="AO50" s="32" t="s">
        <v>32</v>
      </c>
      <c r="AP50" s="224" t="s">
        <v>30</v>
      </c>
      <c r="AQ50" s="224" t="s">
        <v>30</v>
      </c>
      <c r="AR50" s="30" t="s">
        <v>31</v>
      </c>
      <c r="AS50" s="30" t="s">
        <v>31</v>
      </c>
      <c r="AT50" s="224" t="s">
        <v>30</v>
      </c>
      <c r="AU50" s="224" t="s">
        <v>30</v>
      </c>
      <c r="AV50" s="224" t="s">
        <v>30</v>
      </c>
      <c r="AW50" s="224" t="s">
        <v>30</v>
      </c>
      <c r="AX50" s="224" t="s">
        <v>30</v>
      </c>
      <c r="AY50" s="30" t="s">
        <v>31</v>
      </c>
      <c r="AZ50" s="30" t="s">
        <v>31</v>
      </c>
      <c r="BA50" s="224" t="s">
        <v>30</v>
      </c>
      <c r="BB50" s="224" t="s">
        <v>30</v>
      </c>
      <c r="BC50" s="224" t="s">
        <v>30</v>
      </c>
      <c r="BD50" s="224" t="s">
        <v>30</v>
      </c>
      <c r="BE50" s="224" t="s">
        <v>30</v>
      </c>
      <c r="BG50" s="20">
        <f t="shared" si="15"/>
        <v>0</v>
      </c>
      <c r="BH50" s="21"/>
      <c r="BJ50" s="22"/>
      <c r="BN50" s="11"/>
      <c r="BS50" s="11"/>
    </row>
    <row r="51" spans="1:71" ht="15" customHeight="1" x14ac:dyDescent="0.3">
      <c r="A51" s="103" t="s">
        <v>324</v>
      </c>
      <c r="B51" s="103">
        <v>2390</v>
      </c>
      <c r="C51" s="104" t="s">
        <v>325</v>
      </c>
      <c r="D51" s="105"/>
      <c r="E51" s="104" t="s">
        <v>186</v>
      </c>
      <c r="F51" s="104" t="s">
        <v>225</v>
      </c>
      <c r="G51" s="104" t="s">
        <v>326</v>
      </c>
      <c r="H51" s="106" t="s">
        <v>317</v>
      </c>
      <c r="I51" s="106"/>
      <c r="J51" s="12" t="s">
        <v>232</v>
      </c>
      <c r="K51" s="13">
        <v>45635</v>
      </c>
      <c r="L51" s="14" t="s">
        <v>28</v>
      </c>
      <c r="M51" s="15">
        <f t="shared" si="1"/>
        <v>31</v>
      </c>
      <c r="N51" s="15">
        <f t="shared" si="2"/>
        <v>22</v>
      </c>
      <c r="O51" s="15">
        <f t="shared" si="3"/>
        <v>22</v>
      </c>
      <c r="P51" s="15">
        <f t="shared" si="4"/>
        <v>0</v>
      </c>
      <c r="Q51" s="15">
        <f t="shared" si="5"/>
        <v>9</v>
      </c>
      <c r="R51" s="15">
        <f t="shared" si="6"/>
        <v>0</v>
      </c>
      <c r="S51" s="15">
        <f t="shared" si="7"/>
        <v>0</v>
      </c>
      <c r="T51" s="15">
        <f t="shared" si="8"/>
        <v>0</v>
      </c>
      <c r="U51" s="15">
        <f t="shared" si="9"/>
        <v>0</v>
      </c>
      <c r="V51" s="16">
        <f t="shared" si="10"/>
        <v>0</v>
      </c>
      <c r="W51" s="15">
        <f t="shared" si="11"/>
        <v>0</v>
      </c>
      <c r="X51" s="17">
        <f t="shared" si="12"/>
        <v>0</v>
      </c>
      <c r="Y51" s="17">
        <f t="shared" si="13"/>
        <v>0</v>
      </c>
      <c r="Z51" s="16">
        <f t="shared" si="14"/>
        <v>0</v>
      </c>
      <c r="AA51" s="32" t="s">
        <v>30</v>
      </c>
      <c r="AB51" s="223" t="s">
        <v>30</v>
      </c>
      <c r="AC51" s="30" t="s">
        <v>31</v>
      </c>
      <c r="AD51" s="30" t="s">
        <v>31</v>
      </c>
      <c r="AE51" s="30" t="s">
        <v>31</v>
      </c>
      <c r="AF51" s="32" t="s">
        <v>30</v>
      </c>
      <c r="AG51" s="224" t="s">
        <v>30</v>
      </c>
      <c r="AH51" s="253" t="s">
        <v>30</v>
      </c>
      <c r="AI51" s="223" t="s">
        <v>30</v>
      </c>
      <c r="AJ51" s="223" t="s">
        <v>30</v>
      </c>
      <c r="AK51" s="30" t="s">
        <v>31</v>
      </c>
      <c r="AL51" s="30" t="s">
        <v>31</v>
      </c>
      <c r="AM51" s="223" t="s">
        <v>30</v>
      </c>
      <c r="AN51" s="223" t="s">
        <v>30</v>
      </c>
      <c r="AO51" s="223" t="s">
        <v>30</v>
      </c>
      <c r="AP51" s="224" t="s">
        <v>30</v>
      </c>
      <c r="AQ51" s="224" t="s">
        <v>30</v>
      </c>
      <c r="AR51" s="30" t="s">
        <v>31</v>
      </c>
      <c r="AS51" s="30" t="s">
        <v>31</v>
      </c>
      <c r="AT51" s="224" t="s">
        <v>30</v>
      </c>
      <c r="AU51" s="32" t="s">
        <v>30</v>
      </c>
      <c r="AV51" s="224" t="s">
        <v>30</v>
      </c>
      <c r="AW51" s="224" t="s">
        <v>30</v>
      </c>
      <c r="AX51" s="224" t="s">
        <v>30</v>
      </c>
      <c r="AY51" s="30" t="s">
        <v>31</v>
      </c>
      <c r="AZ51" s="30" t="s">
        <v>31</v>
      </c>
      <c r="BA51" s="224" t="s">
        <v>30</v>
      </c>
      <c r="BB51" s="224" t="s">
        <v>30</v>
      </c>
      <c r="BC51" s="224" t="s">
        <v>30</v>
      </c>
      <c r="BD51" s="224" t="s">
        <v>30</v>
      </c>
      <c r="BE51" s="224" t="s">
        <v>30</v>
      </c>
      <c r="BG51" s="20">
        <f t="shared" si="15"/>
        <v>0</v>
      </c>
      <c r="BH51" s="21"/>
      <c r="BJ51" s="22"/>
      <c r="BS51" s="11"/>
    </row>
    <row r="52" spans="1:71" x14ac:dyDescent="0.3">
      <c r="A52" s="103" t="s">
        <v>327</v>
      </c>
      <c r="B52" s="103"/>
      <c r="C52" s="104" t="s">
        <v>328</v>
      </c>
      <c r="D52" s="105"/>
      <c r="E52" s="104" t="s">
        <v>186</v>
      </c>
      <c r="F52" s="104" t="s">
        <v>199</v>
      </c>
      <c r="G52" s="104" t="s">
        <v>775</v>
      </c>
      <c r="H52" s="106" t="s">
        <v>317</v>
      </c>
      <c r="I52" s="106"/>
      <c r="J52" s="12" t="s">
        <v>202</v>
      </c>
      <c r="K52" s="13">
        <v>46069</v>
      </c>
      <c r="L52" s="14" t="s">
        <v>28</v>
      </c>
      <c r="M52" s="15">
        <f t="shared" si="1"/>
        <v>31</v>
      </c>
      <c r="N52" s="15">
        <f t="shared" si="2"/>
        <v>20</v>
      </c>
      <c r="O52" s="15">
        <f t="shared" si="3"/>
        <v>20</v>
      </c>
      <c r="P52" s="15">
        <f t="shared" si="4"/>
        <v>0</v>
      </c>
      <c r="Q52" s="15">
        <f t="shared" si="5"/>
        <v>11</v>
      </c>
      <c r="R52" s="15">
        <f t="shared" si="6"/>
        <v>0</v>
      </c>
      <c r="S52" s="15">
        <f t="shared" si="7"/>
        <v>0</v>
      </c>
      <c r="T52" s="15">
        <f t="shared" si="8"/>
        <v>0</v>
      </c>
      <c r="U52" s="15">
        <f t="shared" si="9"/>
        <v>0</v>
      </c>
      <c r="V52" s="16">
        <f t="shared" si="10"/>
        <v>0</v>
      </c>
      <c r="W52" s="15">
        <f t="shared" si="11"/>
        <v>0</v>
      </c>
      <c r="X52" s="17">
        <f t="shared" si="12"/>
        <v>0</v>
      </c>
      <c r="Y52" s="17">
        <f t="shared" si="13"/>
        <v>0</v>
      </c>
      <c r="Z52" s="16">
        <f t="shared" si="14"/>
        <v>0</v>
      </c>
      <c r="AA52" s="224" t="s">
        <v>30</v>
      </c>
      <c r="AB52" s="224" t="s">
        <v>30</v>
      </c>
      <c r="AC52" s="30" t="s">
        <v>31</v>
      </c>
      <c r="AD52" s="30" t="s">
        <v>31</v>
      </c>
      <c r="AE52" s="30" t="s">
        <v>31</v>
      </c>
      <c r="AF52" s="30" t="s">
        <v>31</v>
      </c>
      <c r="AG52" s="224" t="s">
        <v>30</v>
      </c>
      <c r="AH52" s="224" t="s">
        <v>30</v>
      </c>
      <c r="AI52" s="224" t="s">
        <v>30</v>
      </c>
      <c r="AJ52" s="224" t="s">
        <v>30</v>
      </c>
      <c r="AK52" s="30" t="s">
        <v>31</v>
      </c>
      <c r="AL52" s="30" t="s">
        <v>31</v>
      </c>
      <c r="AM52" s="224" t="s">
        <v>30</v>
      </c>
      <c r="AN52" s="224" t="s">
        <v>30</v>
      </c>
      <c r="AO52" s="224" t="s">
        <v>30</v>
      </c>
      <c r="AP52" s="224" t="s">
        <v>30</v>
      </c>
      <c r="AQ52" s="224" t="s">
        <v>30</v>
      </c>
      <c r="AR52" s="30" t="s">
        <v>31</v>
      </c>
      <c r="AS52" s="30" t="s">
        <v>31</v>
      </c>
      <c r="AT52" s="224" t="s">
        <v>30</v>
      </c>
      <c r="AU52" s="224" t="s">
        <v>30</v>
      </c>
      <c r="AV52" s="224" t="s">
        <v>30</v>
      </c>
      <c r="AW52" s="224" t="s">
        <v>30</v>
      </c>
      <c r="AX52" s="224" t="s">
        <v>30</v>
      </c>
      <c r="AY52" s="30" t="s">
        <v>31</v>
      </c>
      <c r="AZ52" s="30" t="s">
        <v>31</v>
      </c>
      <c r="BA52" s="224" t="s">
        <v>30</v>
      </c>
      <c r="BB52" s="224" t="s">
        <v>30</v>
      </c>
      <c r="BC52" s="224" t="s">
        <v>30</v>
      </c>
      <c r="BD52" s="30" t="s">
        <v>31</v>
      </c>
      <c r="BE52" s="224" t="s">
        <v>30</v>
      </c>
      <c r="BG52" s="20">
        <f t="shared" si="15"/>
        <v>0</v>
      </c>
      <c r="BH52" s="21"/>
      <c r="BJ52" s="22"/>
      <c r="BS52" s="11"/>
    </row>
    <row r="53" spans="1:71" x14ac:dyDescent="0.3">
      <c r="A53" s="103" t="s">
        <v>330</v>
      </c>
      <c r="B53" s="103"/>
      <c r="C53" s="104" t="s">
        <v>331</v>
      </c>
      <c r="D53" s="105"/>
      <c r="E53" s="104" t="s">
        <v>186</v>
      </c>
      <c r="F53" s="104" t="s">
        <v>225</v>
      </c>
      <c r="G53" s="104" t="s">
        <v>776</v>
      </c>
      <c r="H53" s="106" t="s">
        <v>317</v>
      </c>
      <c r="I53" s="106"/>
      <c r="J53" s="12" t="s">
        <v>202</v>
      </c>
      <c r="K53" s="13">
        <v>46069</v>
      </c>
      <c r="L53" s="14" t="s">
        <v>28</v>
      </c>
      <c r="M53" s="15">
        <f t="shared" si="1"/>
        <v>31</v>
      </c>
      <c r="N53" s="15">
        <f t="shared" si="2"/>
        <v>22</v>
      </c>
      <c r="O53" s="15">
        <f t="shared" si="3"/>
        <v>22</v>
      </c>
      <c r="P53" s="15">
        <f t="shared" si="4"/>
        <v>0</v>
      </c>
      <c r="Q53" s="15">
        <f t="shared" si="5"/>
        <v>9</v>
      </c>
      <c r="R53" s="15">
        <f t="shared" si="6"/>
        <v>0</v>
      </c>
      <c r="S53" s="15">
        <f t="shared" si="7"/>
        <v>0</v>
      </c>
      <c r="T53" s="15">
        <f t="shared" si="8"/>
        <v>0</v>
      </c>
      <c r="U53" s="15">
        <f t="shared" si="9"/>
        <v>0</v>
      </c>
      <c r="V53" s="16">
        <f t="shared" si="10"/>
        <v>0</v>
      </c>
      <c r="W53" s="15">
        <f t="shared" si="11"/>
        <v>0</v>
      </c>
      <c r="X53" s="17">
        <f t="shared" si="12"/>
        <v>0</v>
      </c>
      <c r="Y53" s="17">
        <f t="shared" si="13"/>
        <v>0</v>
      </c>
      <c r="Z53" s="16">
        <f t="shared" si="14"/>
        <v>0</v>
      </c>
      <c r="AA53" s="224" t="s">
        <v>30</v>
      </c>
      <c r="AB53" s="32" t="s">
        <v>30</v>
      </c>
      <c r="AC53" s="30" t="s">
        <v>31</v>
      </c>
      <c r="AD53" s="30" t="s">
        <v>31</v>
      </c>
      <c r="AE53" s="30" t="s">
        <v>31</v>
      </c>
      <c r="AF53" s="32" t="s">
        <v>30</v>
      </c>
      <c r="AG53" s="224" t="s">
        <v>30</v>
      </c>
      <c r="AH53" s="31" t="s">
        <v>30</v>
      </c>
      <c r="AI53" s="224" t="s">
        <v>30</v>
      </c>
      <c r="AJ53" s="224" t="s">
        <v>30</v>
      </c>
      <c r="AK53" s="30" t="s">
        <v>31</v>
      </c>
      <c r="AL53" s="30" t="s">
        <v>31</v>
      </c>
      <c r="AM53" s="224" t="s">
        <v>30</v>
      </c>
      <c r="AN53" s="223" t="s">
        <v>30</v>
      </c>
      <c r="AO53" s="31" t="s">
        <v>30</v>
      </c>
      <c r="AP53" s="224" t="s">
        <v>30</v>
      </c>
      <c r="AQ53" s="224" t="s">
        <v>30</v>
      </c>
      <c r="AR53" s="30" t="s">
        <v>31</v>
      </c>
      <c r="AS53" s="30" t="s">
        <v>31</v>
      </c>
      <c r="AT53" s="224" t="s">
        <v>30</v>
      </c>
      <c r="AU53" s="32" t="s">
        <v>30</v>
      </c>
      <c r="AV53" s="32" t="s">
        <v>30</v>
      </c>
      <c r="AW53" s="224" t="s">
        <v>30</v>
      </c>
      <c r="AX53" s="223" t="s">
        <v>30</v>
      </c>
      <c r="AY53" s="30" t="s">
        <v>31</v>
      </c>
      <c r="AZ53" s="30" t="s">
        <v>31</v>
      </c>
      <c r="BA53" s="224" t="s">
        <v>30</v>
      </c>
      <c r="BB53" s="224" t="s">
        <v>30</v>
      </c>
      <c r="BC53" s="224" t="s">
        <v>30</v>
      </c>
      <c r="BD53" s="224" t="s">
        <v>30</v>
      </c>
      <c r="BE53" s="224" t="s">
        <v>30</v>
      </c>
      <c r="BG53" s="20">
        <f t="shared" si="15"/>
        <v>0</v>
      </c>
      <c r="BH53" s="21"/>
      <c r="BJ53" s="22"/>
      <c r="BS53" s="11"/>
    </row>
    <row r="54" spans="1:71" ht="15" customHeight="1" x14ac:dyDescent="0.3">
      <c r="A54" s="120" t="s">
        <v>333</v>
      </c>
      <c r="B54" s="114">
        <v>2347</v>
      </c>
      <c r="C54" s="122" t="s">
        <v>334</v>
      </c>
      <c r="D54" s="105"/>
      <c r="E54" s="104" t="s">
        <v>209</v>
      </c>
      <c r="F54" s="104" t="s">
        <v>225</v>
      </c>
      <c r="G54" s="104" t="s">
        <v>335</v>
      </c>
      <c r="H54" s="106" t="s">
        <v>317</v>
      </c>
      <c r="I54" s="106"/>
      <c r="J54" s="12" t="s">
        <v>202</v>
      </c>
      <c r="K54" s="13">
        <v>45047</v>
      </c>
      <c r="L54" s="14" t="s">
        <v>28</v>
      </c>
      <c r="M54" s="15">
        <f t="shared" si="1"/>
        <v>17</v>
      </c>
      <c r="N54" s="15">
        <f t="shared" si="2"/>
        <v>12</v>
      </c>
      <c r="O54" s="15">
        <f t="shared" si="3"/>
        <v>10</v>
      </c>
      <c r="P54" s="15">
        <f t="shared" si="4"/>
        <v>0</v>
      </c>
      <c r="Q54" s="15">
        <f t="shared" si="5"/>
        <v>5</v>
      </c>
      <c r="R54" s="15">
        <f t="shared" si="6"/>
        <v>1</v>
      </c>
      <c r="S54" s="15">
        <f t="shared" si="7"/>
        <v>0</v>
      </c>
      <c r="T54" s="15">
        <f t="shared" si="8"/>
        <v>1</v>
      </c>
      <c r="U54" s="15">
        <f t="shared" si="9"/>
        <v>0</v>
      </c>
      <c r="V54" s="16">
        <f t="shared" si="10"/>
        <v>2</v>
      </c>
      <c r="W54" s="15">
        <f t="shared" si="11"/>
        <v>7</v>
      </c>
      <c r="X54" s="17">
        <f t="shared" si="12"/>
        <v>0</v>
      </c>
      <c r="Y54" s="17">
        <f t="shared" si="13"/>
        <v>0</v>
      </c>
      <c r="Z54" s="16">
        <f t="shared" si="14"/>
        <v>2</v>
      </c>
      <c r="AA54" s="223" t="s">
        <v>215</v>
      </c>
      <c r="AB54" s="31" t="s">
        <v>133</v>
      </c>
      <c r="AC54" s="30" t="s">
        <v>31</v>
      </c>
      <c r="AD54" s="30" t="s">
        <v>31</v>
      </c>
      <c r="AE54" s="30" t="s">
        <v>31</v>
      </c>
      <c r="AF54" s="223" t="s">
        <v>32</v>
      </c>
      <c r="AG54" s="224" t="s">
        <v>30</v>
      </c>
      <c r="AH54" s="224" t="s">
        <v>30</v>
      </c>
      <c r="AI54" s="223" t="s">
        <v>32</v>
      </c>
      <c r="AJ54" s="223" t="s">
        <v>32</v>
      </c>
      <c r="AK54" s="30" t="s">
        <v>31</v>
      </c>
      <c r="AL54" s="30" t="s">
        <v>31</v>
      </c>
      <c r="AM54" s="223" t="s">
        <v>32</v>
      </c>
      <c r="AN54" s="223" t="s">
        <v>32</v>
      </c>
      <c r="AO54" s="223" t="s">
        <v>34</v>
      </c>
      <c r="AP54" s="223" t="s">
        <v>34</v>
      </c>
      <c r="AQ54" s="32" t="s">
        <v>32</v>
      </c>
      <c r="AR54" s="31" t="s">
        <v>162</v>
      </c>
      <c r="AS54" s="31" t="s">
        <v>162</v>
      </c>
      <c r="AT54" s="31" t="s">
        <v>162</v>
      </c>
      <c r="AU54" s="31" t="s">
        <v>162</v>
      </c>
      <c r="AV54" s="31" t="s">
        <v>162</v>
      </c>
      <c r="AW54" s="31" t="s">
        <v>162</v>
      </c>
      <c r="AX54" s="31" t="s">
        <v>162</v>
      </c>
      <c r="AY54" s="31" t="s">
        <v>162</v>
      </c>
      <c r="AZ54" s="31" t="s">
        <v>162</v>
      </c>
      <c r="BA54" s="31" t="s">
        <v>162</v>
      </c>
      <c r="BB54" s="31" t="s">
        <v>162</v>
      </c>
      <c r="BC54" s="31" t="s">
        <v>162</v>
      </c>
      <c r="BD54" s="31" t="s">
        <v>162</v>
      </c>
      <c r="BE54" s="31" t="s">
        <v>162</v>
      </c>
      <c r="BG54" s="20">
        <f t="shared" si="15"/>
        <v>0</v>
      </c>
      <c r="BH54" s="21"/>
      <c r="BJ54" s="22"/>
      <c r="BN54" s="11"/>
      <c r="BS54" s="11"/>
    </row>
    <row r="55" spans="1:71" ht="15" customHeight="1" x14ac:dyDescent="0.3">
      <c r="A55" s="103" t="s">
        <v>336</v>
      </c>
      <c r="B55" s="103">
        <v>2386</v>
      </c>
      <c r="C55" s="104" t="s">
        <v>337</v>
      </c>
      <c r="D55" s="105"/>
      <c r="E55" s="104" t="s">
        <v>209</v>
      </c>
      <c r="F55" s="104" t="s">
        <v>334</v>
      </c>
      <c r="G55" s="104" t="s">
        <v>338</v>
      </c>
      <c r="H55" s="106" t="s">
        <v>317</v>
      </c>
      <c r="I55" s="106"/>
      <c r="J55" s="12" t="s">
        <v>202</v>
      </c>
      <c r="K55" s="13">
        <v>45573</v>
      </c>
      <c r="L55" s="14" t="s">
        <v>28</v>
      </c>
      <c r="M55" s="15">
        <f t="shared" si="1"/>
        <v>31</v>
      </c>
      <c r="N55" s="15">
        <f t="shared" si="2"/>
        <v>13</v>
      </c>
      <c r="O55" s="15">
        <f t="shared" si="3"/>
        <v>7</v>
      </c>
      <c r="P55" s="15">
        <f t="shared" si="4"/>
        <v>9</v>
      </c>
      <c r="Q55" s="15">
        <f t="shared" si="5"/>
        <v>9</v>
      </c>
      <c r="R55" s="15">
        <f t="shared" si="6"/>
        <v>6</v>
      </c>
      <c r="S55" s="15">
        <f t="shared" si="7"/>
        <v>5</v>
      </c>
      <c r="T55" s="15">
        <f t="shared" si="8"/>
        <v>0</v>
      </c>
      <c r="U55" s="15">
        <f t="shared" si="9"/>
        <v>9</v>
      </c>
      <c r="V55" s="16">
        <f t="shared" si="10"/>
        <v>1</v>
      </c>
      <c r="W55" s="15">
        <f t="shared" si="11"/>
        <v>0</v>
      </c>
      <c r="X55" s="17">
        <f t="shared" si="12"/>
        <v>0</v>
      </c>
      <c r="Y55" s="17">
        <f t="shared" si="13"/>
        <v>0</v>
      </c>
      <c r="Z55" s="16">
        <f t="shared" si="14"/>
        <v>15</v>
      </c>
      <c r="AA55" s="223" t="s">
        <v>30</v>
      </c>
      <c r="AB55" s="223" t="s">
        <v>30</v>
      </c>
      <c r="AC55" s="30" t="s">
        <v>31</v>
      </c>
      <c r="AD55" s="30" t="s">
        <v>31</v>
      </c>
      <c r="AE55" s="30" t="s">
        <v>31</v>
      </c>
      <c r="AF55" s="224" t="s">
        <v>30</v>
      </c>
      <c r="AG55" s="224" t="s">
        <v>30</v>
      </c>
      <c r="AH55" s="224" t="s">
        <v>30</v>
      </c>
      <c r="AI55" s="224" t="s">
        <v>30</v>
      </c>
      <c r="AJ55" s="32" t="s">
        <v>30</v>
      </c>
      <c r="AK55" s="30" t="s">
        <v>31</v>
      </c>
      <c r="AL55" s="30" t="s">
        <v>31</v>
      </c>
      <c r="AM55" s="30" t="s">
        <v>108</v>
      </c>
      <c r="AN55" s="30" t="s">
        <v>108</v>
      </c>
      <c r="AO55" s="30" t="s">
        <v>108</v>
      </c>
      <c r="AP55" s="30" t="s">
        <v>108</v>
      </c>
      <c r="AQ55" s="30" t="s">
        <v>108</v>
      </c>
      <c r="AR55" s="30" t="s">
        <v>31</v>
      </c>
      <c r="AS55" s="30" t="s">
        <v>31</v>
      </c>
      <c r="AT55" s="30" t="s">
        <v>108</v>
      </c>
      <c r="AU55" s="30" t="s">
        <v>108</v>
      </c>
      <c r="AV55" s="30" t="s">
        <v>108</v>
      </c>
      <c r="AW55" s="30" t="s">
        <v>108</v>
      </c>
      <c r="AX55" s="32" t="s">
        <v>123</v>
      </c>
      <c r="AY55" s="30" t="s">
        <v>31</v>
      </c>
      <c r="AZ55" s="30" t="s">
        <v>31</v>
      </c>
      <c r="BA55" s="32" t="s">
        <v>123</v>
      </c>
      <c r="BB55" s="32" t="s">
        <v>123</v>
      </c>
      <c r="BC55" s="32" t="s">
        <v>123</v>
      </c>
      <c r="BD55" s="32" t="s">
        <v>123</v>
      </c>
      <c r="BE55" s="31" t="s">
        <v>29</v>
      </c>
      <c r="BG55" s="20">
        <f t="shared" si="15"/>
        <v>0</v>
      </c>
      <c r="BH55" s="21"/>
      <c r="BJ55" s="22"/>
      <c r="BN55" s="11"/>
      <c r="BS55" s="11"/>
    </row>
    <row r="56" spans="1:71" x14ac:dyDescent="0.3">
      <c r="A56" s="103" t="s">
        <v>342</v>
      </c>
      <c r="B56" s="103">
        <v>2400</v>
      </c>
      <c r="C56" s="104" t="s">
        <v>343</v>
      </c>
      <c r="D56" s="105"/>
      <c r="E56" s="104" t="s">
        <v>209</v>
      </c>
      <c r="F56" s="104" t="s">
        <v>225</v>
      </c>
      <c r="G56" s="104" t="s">
        <v>338</v>
      </c>
      <c r="H56" s="106" t="s">
        <v>317</v>
      </c>
      <c r="I56" s="106"/>
      <c r="J56" s="12" t="s">
        <v>232</v>
      </c>
      <c r="K56" s="13">
        <v>45909</v>
      </c>
      <c r="L56" s="14" t="s">
        <v>28</v>
      </c>
      <c r="M56" s="15">
        <f t="shared" si="1"/>
        <v>31</v>
      </c>
      <c r="N56" s="15">
        <f t="shared" si="2"/>
        <v>22</v>
      </c>
      <c r="O56" s="15">
        <f t="shared" si="3"/>
        <v>20</v>
      </c>
      <c r="P56" s="15">
        <f t="shared" si="4"/>
        <v>0</v>
      </c>
      <c r="Q56" s="15">
        <f t="shared" si="5"/>
        <v>9</v>
      </c>
      <c r="R56" s="15">
        <f t="shared" si="6"/>
        <v>2</v>
      </c>
      <c r="S56" s="15">
        <f t="shared" si="7"/>
        <v>2</v>
      </c>
      <c r="T56" s="15">
        <f t="shared" si="8"/>
        <v>0</v>
      </c>
      <c r="U56" s="15">
        <f t="shared" si="9"/>
        <v>0</v>
      </c>
      <c r="V56" s="16">
        <f t="shared" si="10"/>
        <v>0</v>
      </c>
      <c r="W56" s="15">
        <f t="shared" si="11"/>
        <v>0</v>
      </c>
      <c r="X56" s="17">
        <f t="shared" si="12"/>
        <v>0</v>
      </c>
      <c r="Y56" s="17">
        <f t="shared" si="13"/>
        <v>0</v>
      </c>
      <c r="Z56" s="16">
        <f t="shared" si="14"/>
        <v>2</v>
      </c>
      <c r="AA56" s="32" t="s">
        <v>30</v>
      </c>
      <c r="AB56" s="32" t="s">
        <v>30</v>
      </c>
      <c r="AC56" s="30" t="s">
        <v>31</v>
      </c>
      <c r="AD56" s="30" t="s">
        <v>31</v>
      </c>
      <c r="AE56" s="30" t="s">
        <v>31</v>
      </c>
      <c r="AF56" s="32" t="s">
        <v>123</v>
      </c>
      <c r="AG56" s="32" t="s">
        <v>30</v>
      </c>
      <c r="AH56" s="224" t="s">
        <v>30</v>
      </c>
      <c r="AI56" s="32" t="s">
        <v>30</v>
      </c>
      <c r="AJ56" s="224" t="s">
        <v>30</v>
      </c>
      <c r="AK56" s="30" t="s">
        <v>31</v>
      </c>
      <c r="AL56" s="30" t="s">
        <v>31</v>
      </c>
      <c r="AM56" s="32" t="s">
        <v>30</v>
      </c>
      <c r="AN56" s="31" t="s">
        <v>30</v>
      </c>
      <c r="AO56" s="32" t="s">
        <v>30</v>
      </c>
      <c r="AP56" s="32" t="s">
        <v>30</v>
      </c>
      <c r="AQ56" s="224" t="s">
        <v>30</v>
      </c>
      <c r="AR56" s="30" t="s">
        <v>31</v>
      </c>
      <c r="AS56" s="30" t="s">
        <v>31</v>
      </c>
      <c r="AT56" s="223" t="s">
        <v>30</v>
      </c>
      <c r="AU56" s="223" t="s">
        <v>30</v>
      </c>
      <c r="AV56" s="32" t="s">
        <v>30</v>
      </c>
      <c r="AW56" s="32" t="s">
        <v>123</v>
      </c>
      <c r="AX56" s="224" t="s">
        <v>30</v>
      </c>
      <c r="AY56" s="30" t="s">
        <v>31</v>
      </c>
      <c r="AZ56" s="30" t="s">
        <v>31</v>
      </c>
      <c r="BA56" s="224" t="s">
        <v>30</v>
      </c>
      <c r="BB56" s="32" t="s">
        <v>30</v>
      </c>
      <c r="BC56" s="32" t="s">
        <v>30</v>
      </c>
      <c r="BD56" s="224" t="s">
        <v>30</v>
      </c>
      <c r="BE56" s="224" t="s">
        <v>30</v>
      </c>
      <c r="BG56" s="20">
        <f t="shared" si="15"/>
        <v>0</v>
      </c>
      <c r="BH56" s="21"/>
      <c r="BJ56" s="22"/>
      <c r="BS56" s="11"/>
    </row>
    <row r="57" spans="1:71" ht="15" customHeight="1" x14ac:dyDescent="0.3">
      <c r="A57" s="103" t="s">
        <v>339</v>
      </c>
      <c r="B57" s="103">
        <v>2396</v>
      </c>
      <c r="C57" s="104" t="s">
        <v>340</v>
      </c>
      <c r="D57" s="105"/>
      <c r="E57" s="104" t="s">
        <v>209</v>
      </c>
      <c r="F57" s="104" t="s">
        <v>334</v>
      </c>
      <c r="G57" s="104" t="s">
        <v>341</v>
      </c>
      <c r="H57" s="106" t="s">
        <v>317</v>
      </c>
      <c r="I57" s="106"/>
      <c r="J57" s="12" t="s">
        <v>202</v>
      </c>
      <c r="K57" s="13">
        <v>45834</v>
      </c>
      <c r="L57" s="14" t="s">
        <v>28</v>
      </c>
      <c r="M57" s="15">
        <f>N57+Q57+U57</f>
        <v>31</v>
      </c>
      <c r="N57" s="15">
        <f>O57+R57+(COUNTIF(AA57:BE57,"P/2")/2)+(COUNTIF(AA57:BE57,"TR-P/2")/2)</f>
        <v>22</v>
      </c>
      <c r="O57" s="15">
        <f>COUNTIF(AA57:BE57,"P")+COUNTIF(AA57:BE57,"RP")+COUNTIF(AA57:BE57,"UT-RP")+COUNTIF(AA57:BE57,"AT-RP")+COUNTIF(AA57:BE57,"AT")+COUNTIF(AA57:BE57,"UT")+COUNTIF(AA57:BE57,"MU")+COUNTIF(AA57:BE57,"AT-MU")+COUNTIF(AA57:BE57,"UT-MU")+COUNTIF(AA57:BE57,"EL")+COUNTIF(AA57:BE57,"UT-EL")+COUNTIF(AA57:BE57,"AT-EL")+COUNTIF(AA57:BE57,"EL-MU")+COUNTIF(AA57:BE57,"TR")+COUNTIF(AA57:BE57,"TR-MU")+COUNTIF(AA57:BE57,"TR-EL")+COUNTIF(AA57:BE57,"TR-AT")+COUNTIF(AA57:BE57,"TR-UT")+COUNTIF(AA57:BE57,"TR-P")+(COUNTIF(AA57:BE57,"P/2")/2)</f>
        <v>22</v>
      </c>
      <c r="P57" s="15">
        <f>COUNTIF(AA57:BE57,"Leave")</f>
        <v>0</v>
      </c>
      <c r="Q57" s="15">
        <f>COUNTIF(AA57:BE57,"Off")+COUNTIF(AA57:BE57,"TR-Off")</f>
        <v>9</v>
      </c>
      <c r="R57" s="15">
        <f>COUNTIF(AA57:BE57,"NCNS")+COUNTIF(AA57:BE57,"A")+COUNTIF(AA57:BE57,"U")+COUNTIF(AA57:BE57,"SL")+COUNTIF(AA57:BE57,"UC")+COUNTIF(AA57:BE57,"TR-UC")+COUNTIF(AA57:BE57,"TR-U")+COUNTIF(AA57:BE57,"TR-NCNS")</f>
        <v>0</v>
      </c>
      <c r="S57" s="15">
        <f>(COUNTIF(AA57:BE57,"A")+(COUNTIF(AA57:BE57,"CL")+(COUNTIF(AA57:BE57,"SL"))))</f>
        <v>0</v>
      </c>
      <c r="T57" s="15">
        <f>COUNTIF(AA57:BE57,"EL")+COUNTIF(AA57:BE57,"AT-EL")+COUNTIF(AA57:BE57,"UT-EL")+COUNTIF(AA57:BE57,"EL-MU")++COUNTIF(AA57:BE57,"TR-EL")</f>
        <v>0</v>
      </c>
      <c r="U57" s="15">
        <f>(COUNTIF(AA57:BE57,"Leave")+(COUNTIF(AA57:BE57,"CL")+(COUNTIF(AA57:BE57,"AU")))+(COUNTIF(AA57:BE57,"TR-AU"))+(COUNTIF(AA57:BE57,"ML")))</f>
        <v>0</v>
      </c>
      <c r="V57" s="16">
        <f>COUNTIF(AA57:BE57,"AU")+COUNTIF(AA57:BE57,"U")+COUNTIF(AA57:BE57,"UC")+COUNTIF(AA57:BE57,"NCNS")+COUNTIF(AA57:BE57,"TR-AU")+COUNTIF(AA57:BE57,"TR-U")+COUNTIF(AA57:BE57,"TR-UC")+COUNTIF(AA57:BE57,"TR-NCNS")+(COUNTIF(AA57:BE57,"P/2")/2)+(COUNTIF(AA57:BE57,"TR-P/2")/2)</f>
        <v>0</v>
      </c>
      <c r="W57" s="15">
        <f>COUNTIF(AA57:BE57,"AT-RP")+COUNTIF(AA57:BE57,"AT")+COUNTIF(AA57:BE57,"AT-MU")+COUNTIF(AA57:BE57,"AT-EL")+COUNTIF(AA57:BE57,"TR-AT")+COUNTIF(AA57:BE57,"UT-RP")+COUNTIF(AA57:BE57,"UT")+COUNTIF(AA57:BE57,"UT-MU")+COUNTIF(AA57:BE57,"UT-EL")+COUNTIF(AA57:BE57,"TR-UT")</f>
        <v>0</v>
      </c>
      <c r="X57" s="17">
        <f>COUNTIF(AA57:BE57,"MU")+COUNTIF(AA57:BE57,"UT-MU")+COUNTIF(AA57:BE57,"EL-MU")+COUNTIF(AA57:BE57,"TR-MU")</f>
        <v>0</v>
      </c>
      <c r="Y57" s="17">
        <f>COUNTIF(AA57:BE57,"ML")</f>
        <v>0</v>
      </c>
      <c r="Z57" s="16">
        <f>V57+S57+P57+Y57</f>
        <v>0</v>
      </c>
      <c r="AA57" s="224" t="s">
        <v>30</v>
      </c>
      <c r="AB57" s="224" t="s">
        <v>30</v>
      </c>
      <c r="AC57" s="30" t="s">
        <v>31</v>
      </c>
      <c r="AD57" s="30" t="s">
        <v>31</v>
      </c>
      <c r="AE57" s="30" t="s">
        <v>31</v>
      </c>
      <c r="AF57" s="223" t="s">
        <v>30</v>
      </c>
      <c r="AG57" s="224" t="s">
        <v>30</v>
      </c>
      <c r="AH57" s="253" t="s">
        <v>30</v>
      </c>
      <c r="AI57" s="224" t="s">
        <v>30</v>
      </c>
      <c r="AJ57" s="224" t="s">
        <v>30</v>
      </c>
      <c r="AK57" s="30" t="s">
        <v>31</v>
      </c>
      <c r="AL57" s="30" t="s">
        <v>31</v>
      </c>
      <c r="AM57" s="224" t="s">
        <v>30</v>
      </c>
      <c r="AN57" s="224" t="s">
        <v>30</v>
      </c>
      <c r="AO57" s="224" t="s">
        <v>30</v>
      </c>
      <c r="AP57" s="224" t="s">
        <v>30</v>
      </c>
      <c r="AQ57" s="224" t="s">
        <v>30</v>
      </c>
      <c r="AR57" s="30" t="s">
        <v>31</v>
      </c>
      <c r="AS57" s="30" t="s">
        <v>31</v>
      </c>
      <c r="AT57" s="224" t="s">
        <v>30</v>
      </c>
      <c r="AU57" s="224" t="s">
        <v>30</v>
      </c>
      <c r="AV57" s="224" t="s">
        <v>30</v>
      </c>
      <c r="AW57" s="224" t="s">
        <v>30</v>
      </c>
      <c r="AX57" s="224" t="s">
        <v>30</v>
      </c>
      <c r="AY57" s="30" t="s">
        <v>31</v>
      </c>
      <c r="AZ57" s="30" t="s">
        <v>31</v>
      </c>
      <c r="BA57" s="224" t="s">
        <v>30</v>
      </c>
      <c r="BB57" s="224" t="s">
        <v>30</v>
      </c>
      <c r="BC57" s="223" t="s">
        <v>30</v>
      </c>
      <c r="BD57" s="224" t="s">
        <v>30</v>
      </c>
      <c r="BE57" s="224" t="s">
        <v>30</v>
      </c>
      <c r="BG57" s="20">
        <f t="shared" si="15"/>
        <v>0</v>
      </c>
      <c r="BH57" s="21"/>
      <c r="BJ57" s="22"/>
      <c r="BN57" s="11"/>
      <c r="BS57" s="11"/>
    </row>
    <row r="58" spans="1:71" x14ac:dyDescent="0.3">
      <c r="A58" s="103" t="s">
        <v>344</v>
      </c>
      <c r="B58" s="103"/>
      <c r="C58" s="104" t="s">
        <v>345</v>
      </c>
      <c r="D58" s="105"/>
      <c r="E58" s="104" t="s">
        <v>209</v>
      </c>
      <c r="F58" s="104" t="s">
        <v>334</v>
      </c>
      <c r="G58" s="104" t="s">
        <v>341</v>
      </c>
      <c r="H58" s="106" t="s">
        <v>317</v>
      </c>
      <c r="I58" s="106"/>
      <c r="J58" s="12" t="s">
        <v>232</v>
      </c>
      <c r="K58" s="13">
        <v>45972</v>
      </c>
      <c r="L58" s="14" t="s">
        <v>28</v>
      </c>
      <c r="M58" s="15">
        <f t="shared" si="1"/>
        <v>31</v>
      </c>
      <c r="N58" s="15">
        <f t="shared" si="2"/>
        <v>22</v>
      </c>
      <c r="O58" s="15">
        <f t="shared" si="3"/>
        <v>21</v>
      </c>
      <c r="P58" s="15">
        <f t="shared" si="4"/>
        <v>0</v>
      </c>
      <c r="Q58" s="15">
        <f t="shared" si="5"/>
        <v>9</v>
      </c>
      <c r="R58" s="15">
        <f t="shared" si="6"/>
        <v>1</v>
      </c>
      <c r="S58" s="15">
        <f t="shared" si="7"/>
        <v>1</v>
      </c>
      <c r="T58" s="15">
        <f t="shared" si="8"/>
        <v>1</v>
      </c>
      <c r="U58" s="15">
        <f t="shared" si="9"/>
        <v>0</v>
      </c>
      <c r="V58" s="16">
        <f t="shared" si="10"/>
        <v>0</v>
      </c>
      <c r="W58" s="15">
        <f t="shared" si="11"/>
        <v>0</v>
      </c>
      <c r="X58" s="17">
        <f t="shared" si="12"/>
        <v>0</v>
      </c>
      <c r="Y58" s="17">
        <f t="shared" si="13"/>
        <v>0</v>
      </c>
      <c r="Z58" s="16">
        <f t="shared" si="14"/>
        <v>1</v>
      </c>
      <c r="AA58" s="224" t="s">
        <v>30</v>
      </c>
      <c r="AB58" s="224" t="s">
        <v>30</v>
      </c>
      <c r="AC58" s="30" t="s">
        <v>31</v>
      </c>
      <c r="AD58" s="30" t="s">
        <v>31</v>
      </c>
      <c r="AE58" s="30" t="s">
        <v>31</v>
      </c>
      <c r="AF58" s="224" t="s">
        <v>30</v>
      </c>
      <c r="AG58" s="224" t="s">
        <v>30</v>
      </c>
      <c r="AH58" s="224" t="s">
        <v>30</v>
      </c>
      <c r="AI58" s="224" t="s">
        <v>30</v>
      </c>
      <c r="AJ58" s="224" t="s">
        <v>30</v>
      </c>
      <c r="AK58" s="30" t="s">
        <v>31</v>
      </c>
      <c r="AL58" s="30" t="s">
        <v>31</v>
      </c>
      <c r="AM58" s="224" t="s">
        <v>30</v>
      </c>
      <c r="AN58" s="224" t="s">
        <v>30</v>
      </c>
      <c r="AO58" s="224" t="s">
        <v>30</v>
      </c>
      <c r="AP58" s="224" t="s">
        <v>30</v>
      </c>
      <c r="AQ58" s="224" t="s">
        <v>30</v>
      </c>
      <c r="AR58" s="30" t="s">
        <v>31</v>
      </c>
      <c r="AS58" s="30" t="s">
        <v>31</v>
      </c>
      <c r="AT58" s="224" t="s">
        <v>30</v>
      </c>
      <c r="AU58" s="224" t="s">
        <v>30</v>
      </c>
      <c r="AV58" s="224" t="s">
        <v>30</v>
      </c>
      <c r="AW58" s="223" t="s">
        <v>33</v>
      </c>
      <c r="AX58" s="32" t="s">
        <v>123</v>
      </c>
      <c r="AY58" s="30" t="s">
        <v>31</v>
      </c>
      <c r="AZ58" s="30" t="s">
        <v>31</v>
      </c>
      <c r="BA58" s="224" t="s">
        <v>30</v>
      </c>
      <c r="BB58" s="224" t="s">
        <v>30</v>
      </c>
      <c r="BC58" s="224" t="s">
        <v>30</v>
      </c>
      <c r="BD58" s="224" t="s">
        <v>30</v>
      </c>
      <c r="BE58" s="224" t="s">
        <v>30</v>
      </c>
      <c r="BG58" s="20">
        <f t="shared" si="15"/>
        <v>0</v>
      </c>
      <c r="BH58" s="21"/>
      <c r="BJ58" s="22"/>
      <c r="BN58" s="11"/>
      <c r="BS58" s="11"/>
    </row>
    <row r="59" spans="1:71" x14ac:dyDescent="0.3">
      <c r="A59" s="103" t="s">
        <v>347</v>
      </c>
      <c r="B59" s="103"/>
      <c r="C59" s="104" t="s">
        <v>348</v>
      </c>
      <c r="D59" s="105"/>
      <c r="E59" s="104" t="s">
        <v>209</v>
      </c>
      <c r="F59" s="104" t="s">
        <v>334</v>
      </c>
      <c r="G59" s="104" t="s">
        <v>341</v>
      </c>
      <c r="H59" s="106" t="s">
        <v>317</v>
      </c>
      <c r="I59" s="106"/>
      <c r="J59" s="12" t="s">
        <v>202</v>
      </c>
      <c r="K59" s="13">
        <v>46001</v>
      </c>
      <c r="L59" s="14" t="s">
        <v>28</v>
      </c>
      <c r="M59" s="15">
        <f t="shared" si="1"/>
        <v>31</v>
      </c>
      <c r="N59" s="15">
        <f t="shared" si="2"/>
        <v>22</v>
      </c>
      <c r="O59" s="15">
        <f t="shared" si="3"/>
        <v>20</v>
      </c>
      <c r="P59" s="15">
        <f t="shared" si="4"/>
        <v>0</v>
      </c>
      <c r="Q59" s="15">
        <f t="shared" si="5"/>
        <v>9</v>
      </c>
      <c r="R59" s="15">
        <f t="shared" si="6"/>
        <v>2</v>
      </c>
      <c r="S59" s="15">
        <f t="shared" si="7"/>
        <v>2</v>
      </c>
      <c r="T59" s="15">
        <f t="shared" si="8"/>
        <v>0</v>
      </c>
      <c r="U59" s="15">
        <f t="shared" si="9"/>
        <v>0</v>
      </c>
      <c r="V59" s="16">
        <f t="shared" si="10"/>
        <v>0</v>
      </c>
      <c r="W59" s="15">
        <f t="shared" si="11"/>
        <v>13</v>
      </c>
      <c r="X59" s="17">
        <f t="shared" si="12"/>
        <v>0</v>
      </c>
      <c r="Y59" s="17">
        <f t="shared" si="13"/>
        <v>0</v>
      </c>
      <c r="Z59" s="16">
        <f t="shared" si="14"/>
        <v>2</v>
      </c>
      <c r="AA59" s="32" t="s">
        <v>32</v>
      </c>
      <c r="AB59" s="32" t="s">
        <v>32</v>
      </c>
      <c r="AC59" s="30" t="s">
        <v>31</v>
      </c>
      <c r="AD59" s="30" t="s">
        <v>31</v>
      </c>
      <c r="AE59" s="30" t="s">
        <v>31</v>
      </c>
      <c r="AF59" s="224" t="s">
        <v>30</v>
      </c>
      <c r="AG59" s="32" t="s">
        <v>32</v>
      </c>
      <c r="AH59" s="224" t="s">
        <v>30</v>
      </c>
      <c r="AI59" s="32" t="s">
        <v>32</v>
      </c>
      <c r="AJ59" s="32" t="s">
        <v>123</v>
      </c>
      <c r="AK59" s="30" t="s">
        <v>31</v>
      </c>
      <c r="AL59" s="30" t="s">
        <v>31</v>
      </c>
      <c r="AM59" s="32" t="s">
        <v>32</v>
      </c>
      <c r="AN59" s="224" t="s">
        <v>30</v>
      </c>
      <c r="AO59" s="32" t="s">
        <v>32</v>
      </c>
      <c r="AP59" s="32" t="s">
        <v>32</v>
      </c>
      <c r="AQ59" s="32" t="s">
        <v>32</v>
      </c>
      <c r="AR59" s="30" t="s">
        <v>31</v>
      </c>
      <c r="AS59" s="30" t="s">
        <v>31</v>
      </c>
      <c r="AT59" s="224" t="s">
        <v>30</v>
      </c>
      <c r="AU59" s="224" t="s">
        <v>30</v>
      </c>
      <c r="AV59" s="32" t="s">
        <v>32</v>
      </c>
      <c r="AW59" s="224" t="s">
        <v>30</v>
      </c>
      <c r="AX59" s="32" t="s">
        <v>32</v>
      </c>
      <c r="AY59" s="30" t="s">
        <v>31</v>
      </c>
      <c r="AZ59" s="30" t="s">
        <v>31</v>
      </c>
      <c r="BA59" s="32" t="s">
        <v>123</v>
      </c>
      <c r="BB59" s="32" t="s">
        <v>32</v>
      </c>
      <c r="BC59" s="224" t="s">
        <v>30</v>
      </c>
      <c r="BD59" s="32" t="s">
        <v>32</v>
      </c>
      <c r="BE59" s="32" t="s">
        <v>32</v>
      </c>
      <c r="BG59" s="20">
        <f t="shared" si="15"/>
        <v>0</v>
      </c>
      <c r="BH59" s="21"/>
      <c r="BJ59" s="22"/>
      <c r="BN59" s="11"/>
      <c r="BS59" s="11"/>
    </row>
    <row r="60" spans="1:71" x14ac:dyDescent="0.3">
      <c r="A60" s="103" t="s">
        <v>349</v>
      </c>
      <c r="B60" s="103"/>
      <c r="C60" s="104" t="s">
        <v>350</v>
      </c>
      <c r="D60" s="105"/>
      <c r="E60" s="104" t="s">
        <v>209</v>
      </c>
      <c r="F60" s="104" t="s">
        <v>334</v>
      </c>
      <c r="G60" s="104" t="s">
        <v>338</v>
      </c>
      <c r="H60" s="106" t="s">
        <v>317</v>
      </c>
      <c r="I60" s="106"/>
      <c r="J60" s="12"/>
      <c r="K60" s="13">
        <v>46073</v>
      </c>
      <c r="L60" s="14" t="s">
        <v>28</v>
      </c>
      <c r="M60" s="15">
        <f t="shared" si="1"/>
        <v>31</v>
      </c>
      <c r="N60" s="15">
        <f t="shared" si="2"/>
        <v>22</v>
      </c>
      <c r="O60" s="15">
        <f t="shared" si="3"/>
        <v>22</v>
      </c>
      <c r="P60" s="15">
        <f t="shared" si="4"/>
        <v>0</v>
      </c>
      <c r="Q60" s="15">
        <f t="shared" si="5"/>
        <v>9</v>
      </c>
      <c r="R60" s="15">
        <f t="shared" si="6"/>
        <v>0</v>
      </c>
      <c r="S60" s="15">
        <f t="shared" si="7"/>
        <v>0</v>
      </c>
      <c r="T60" s="15">
        <f t="shared" si="8"/>
        <v>0</v>
      </c>
      <c r="U60" s="15">
        <f t="shared" si="9"/>
        <v>0</v>
      </c>
      <c r="V60" s="16">
        <f t="shared" si="10"/>
        <v>0</v>
      </c>
      <c r="W60" s="15">
        <f t="shared" si="11"/>
        <v>0</v>
      </c>
      <c r="X60" s="17">
        <f t="shared" si="12"/>
        <v>0</v>
      </c>
      <c r="Y60" s="17">
        <f t="shared" si="13"/>
        <v>0</v>
      </c>
      <c r="Z60" s="16">
        <f t="shared" si="14"/>
        <v>0</v>
      </c>
      <c r="AA60" s="224" t="s">
        <v>30</v>
      </c>
      <c r="AB60" s="224" t="s">
        <v>30</v>
      </c>
      <c r="AC60" s="30" t="s">
        <v>31</v>
      </c>
      <c r="AD60" s="30" t="s">
        <v>31</v>
      </c>
      <c r="AE60" s="30" t="s">
        <v>31</v>
      </c>
      <c r="AF60" s="224" t="s">
        <v>30</v>
      </c>
      <c r="AG60" s="224" t="s">
        <v>30</v>
      </c>
      <c r="AH60" s="224" t="s">
        <v>30</v>
      </c>
      <c r="AI60" s="224" t="s">
        <v>30</v>
      </c>
      <c r="AJ60" s="224" t="s">
        <v>30</v>
      </c>
      <c r="AK60" s="30" t="s">
        <v>31</v>
      </c>
      <c r="AL60" s="30" t="s">
        <v>31</v>
      </c>
      <c r="AM60" s="224" t="s">
        <v>30</v>
      </c>
      <c r="AN60" s="224" t="s">
        <v>30</v>
      </c>
      <c r="AO60" s="224" t="s">
        <v>30</v>
      </c>
      <c r="AP60" s="224" t="s">
        <v>30</v>
      </c>
      <c r="AQ60" s="224" t="s">
        <v>30</v>
      </c>
      <c r="AR60" s="30" t="s">
        <v>31</v>
      </c>
      <c r="AS60" s="30" t="s">
        <v>31</v>
      </c>
      <c r="AT60" s="224" t="s">
        <v>30</v>
      </c>
      <c r="AU60" s="224" t="s">
        <v>30</v>
      </c>
      <c r="AV60" s="224" t="s">
        <v>30</v>
      </c>
      <c r="AW60" s="224" t="s">
        <v>30</v>
      </c>
      <c r="AX60" s="224" t="s">
        <v>30</v>
      </c>
      <c r="AY60" s="30" t="s">
        <v>31</v>
      </c>
      <c r="AZ60" s="30" t="s">
        <v>31</v>
      </c>
      <c r="BA60" s="224" t="s">
        <v>30</v>
      </c>
      <c r="BB60" s="224" t="s">
        <v>30</v>
      </c>
      <c r="BC60" s="224" t="s">
        <v>30</v>
      </c>
      <c r="BD60" s="224" t="s">
        <v>30</v>
      </c>
      <c r="BE60" s="224" t="s">
        <v>30</v>
      </c>
      <c r="BG60" s="20">
        <f t="shared" si="15"/>
        <v>0</v>
      </c>
      <c r="BH60" s="21"/>
      <c r="BJ60" s="22"/>
      <c r="BS60" s="11"/>
    </row>
    <row r="61" spans="1:71" x14ac:dyDescent="0.3">
      <c r="A61" s="103" t="s">
        <v>351</v>
      </c>
      <c r="B61" s="103"/>
      <c r="C61" s="104" t="s">
        <v>352</v>
      </c>
      <c r="D61" s="111"/>
      <c r="E61" s="104" t="s">
        <v>209</v>
      </c>
      <c r="F61" s="104" t="s">
        <v>334</v>
      </c>
      <c r="G61" s="104" t="s">
        <v>346</v>
      </c>
      <c r="H61" s="106" t="s">
        <v>317</v>
      </c>
      <c r="I61" s="106"/>
      <c r="J61" s="12"/>
      <c r="K61" s="13">
        <v>46119</v>
      </c>
      <c r="L61" s="14" t="s">
        <v>28</v>
      </c>
      <c r="M61" s="15">
        <f t="shared" si="1"/>
        <v>31</v>
      </c>
      <c r="N61" s="15">
        <f t="shared" si="2"/>
        <v>22</v>
      </c>
      <c r="O61" s="15">
        <f t="shared" si="3"/>
        <v>22</v>
      </c>
      <c r="P61" s="15">
        <f t="shared" si="4"/>
        <v>0</v>
      </c>
      <c r="Q61" s="15">
        <f t="shared" si="5"/>
        <v>9</v>
      </c>
      <c r="R61" s="15">
        <f t="shared" si="6"/>
        <v>0</v>
      </c>
      <c r="S61" s="15">
        <f t="shared" si="7"/>
        <v>0</v>
      </c>
      <c r="T61" s="15">
        <f t="shared" si="8"/>
        <v>0</v>
      </c>
      <c r="U61" s="15">
        <f t="shared" si="9"/>
        <v>0</v>
      </c>
      <c r="V61" s="16">
        <f t="shared" si="10"/>
        <v>0</v>
      </c>
      <c r="W61" s="15">
        <f t="shared" si="11"/>
        <v>3</v>
      </c>
      <c r="X61" s="17">
        <f t="shared" si="12"/>
        <v>0</v>
      </c>
      <c r="Y61" s="17">
        <f t="shared" si="13"/>
        <v>0</v>
      </c>
      <c r="Z61" s="16">
        <f t="shared" si="14"/>
        <v>0</v>
      </c>
      <c r="AA61" s="224" t="s">
        <v>30</v>
      </c>
      <c r="AB61" s="224" t="s">
        <v>30</v>
      </c>
      <c r="AC61" s="30" t="s">
        <v>31</v>
      </c>
      <c r="AD61" s="30" t="s">
        <v>31</v>
      </c>
      <c r="AE61" s="30" t="s">
        <v>31</v>
      </c>
      <c r="AF61" s="32" t="s">
        <v>32</v>
      </c>
      <c r="AG61" s="224" t="s">
        <v>30</v>
      </c>
      <c r="AH61" s="31" t="s">
        <v>30</v>
      </c>
      <c r="AI61" s="224" t="s">
        <v>30</v>
      </c>
      <c r="AJ61" s="224" t="s">
        <v>30</v>
      </c>
      <c r="AK61" s="30" t="s">
        <v>31</v>
      </c>
      <c r="AL61" s="30" t="s">
        <v>31</v>
      </c>
      <c r="AM61" s="224" t="s">
        <v>30</v>
      </c>
      <c r="AN61" s="224" t="s">
        <v>30</v>
      </c>
      <c r="AO61" s="224" t="s">
        <v>30</v>
      </c>
      <c r="AP61" s="224" t="s">
        <v>30</v>
      </c>
      <c r="AQ61" s="224" t="s">
        <v>30</v>
      </c>
      <c r="AR61" s="30" t="s">
        <v>31</v>
      </c>
      <c r="AS61" s="30" t="s">
        <v>31</v>
      </c>
      <c r="AT61" s="224" t="s">
        <v>30</v>
      </c>
      <c r="AU61" s="224" t="s">
        <v>30</v>
      </c>
      <c r="AV61" s="224" t="s">
        <v>30</v>
      </c>
      <c r="AW61" s="32" t="s">
        <v>32</v>
      </c>
      <c r="AX61" s="224" t="s">
        <v>30</v>
      </c>
      <c r="AY61" s="30" t="s">
        <v>31</v>
      </c>
      <c r="AZ61" s="30" t="s">
        <v>31</v>
      </c>
      <c r="BA61" s="224" t="s">
        <v>30</v>
      </c>
      <c r="BB61" s="224" t="s">
        <v>30</v>
      </c>
      <c r="BC61" s="32" t="s">
        <v>32</v>
      </c>
      <c r="BD61" s="224" t="s">
        <v>30</v>
      </c>
      <c r="BE61" s="224" t="s">
        <v>30</v>
      </c>
      <c r="BG61" s="20">
        <f t="shared" si="15"/>
        <v>0</v>
      </c>
      <c r="BH61" s="21"/>
      <c r="BJ61" s="22"/>
      <c r="BS61" s="11"/>
    </row>
    <row r="62" spans="1:71" x14ac:dyDescent="0.3">
      <c r="A62" s="103" t="s">
        <v>355</v>
      </c>
      <c r="B62" s="103"/>
      <c r="C62" s="104" t="s">
        <v>356</v>
      </c>
      <c r="D62" s="109"/>
      <c r="E62" s="104" t="s">
        <v>209</v>
      </c>
      <c r="F62" s="104" t="s">
        <v>334</v>
      </c>
      <c r="G62" s="104" t="s">
        <v>346</v>
      </c>
      <c r="H62" s="106" t="s">
        <v>317</v>
      </c>
      <c r="I62" s="106"/>
      <c r="J62" s="12"/>
      <c r="K62" s="13">
        <v>46132</v>
      </c>
      <c r="L62" s="14" t="s">
        <v>28</v>
      </c>
      <c r="M62" s="15">
        <f t="shared" si="1"/>
        <v>31</v>
      </c>
      <c r="N62" s="15">
        <f t="shared" si="2"/>
        <v>25</v>
      </c>
      <c r="O62" s="15">
        <f t="shared" si="3"/>
        <v>15</v>
      </c>
      <c r="P62" s="15">
        <f t="shared" si="4"/>
        <v>0</v>
      </c>
      <c r="Q62" s="15">
        <f t="shared" si="5"/>
        <v>6</v>
      </c>
      <c r="R62" s="15">
        <f t="shared" si="6"/>
        <v>10</v>
      </c>
      <c r="S62" s="15">
        <f t="shared" si="7"/>
        <v>0</v>
      </c>
      <c r="T62" s="15">
        <f t="shared" si="8"/>
        <v>0</v>
      </c>
      <c r="U62" s="15">
        <f t="shared" si="9"/>
        <v>0</v>
      </c>
      <c r="V62" s="16">
        <f t="shared" si="10"/>
        <v>10</v>
      </c>
      <c r="W62" s="15">
        <f t="shared" si="11"/>
        <v>3</v>
      </c>
      <c r="X62" s="17">
        <f t="shared" si="12"/>
        <v>0</v>
      </c>
      <c r="Y62" s="17">
        <f t="shared" si="13"/>
        <v>0</v>
      </c>
      <c r="Z62" s="16">
        <f t="shared" si="14"/>
        <v>10</v>
      </c>
      <c r="AA62" s="31" t="s">
        <v>29</v>
      </c>
      <c r="AB62" s="31" t="s">
        <v>29</v>
      </c>
      <c r="AC62" s="31" t="s">
        <v>29</v>
      </c>
      <c r="AD62" s="31" t="s">
        <v>29</v>
      </c>
      <c r="AE62" s="31" t="s">
        <v>29</v>
      </c>
      <c r="AF62" s="31" t="s">
        <v>29</v>
      </c>
      <c r="AG62" s="31" t="s">
        <v>29</v>
      </c>
      <c r="AH62" s="31" t="s">
        <v>29</v>
      </c>
      <c r="AI62" s="31" t="s">
        <v>29</v>
      </c>
      <c r="AJ62" s="31" t="s">
        <v>29</v>
      </c>
      <c r="AK62" s="30" t="s">
        <v>31</v>
      </c>
      <c r="AL62" s="30" t="s">
        <v>31</v>
      </c>
      <c r="AM62" s="224" t="s">
        <v>30</v>
      </c>
      <c r="AN62" s="224" t="s">
        <v>30</v>
      </c>
      <c r="AO62" s="224" t="s">
        <v>30</v>
      </c>
      <c r="AP62" s="32" t="s">
        <v>32</v>
      </c>
      <c r="AQ62" s="224" t="s">
        <v>30</v>
      </c>
      <c r="AR62" s="30" t="s">
        <v>31</v>
      </c>
      <c r="AS62" s="30" t="s">
        <v>31</v>
      </c>
      <c r="AT62" s="224" t="s">
        <v>30</v>
      </c>
      <c r="AU62" s="224" t="s">
        <v>30</v>
      </c>
      <c r="AV62" s="224" t="s">
        <v>30</v>
      </c>
      <c r="AW62" s="32" t="s">
        <v>32</v>
      </c>
      <c r="AX62" s="32" t="s">
        <v>32</v>
      </c>
      <c r="AY62" s="30" t="s">
        <v>31</v>
      </c>
      <c r="AZ62" s="30" t="s">
        <v>31</v>
      </c>
      <c r="BA62" s="224" t="s">
        <v>30</v>
      </c>
      <c r="BB62" s="224" t="s">
        <v>30</v>
      </c>
      <c r="BC62" s="224" t="s">
        <v>30</v>
      </c>
      <c r="BD62" s="224" t="s">
        <v>30</v>
      </c>
      <c r="BE62" s="224" t="s">
        <v>30</v>
      </c>
      <c r="BG62" s="20">
        <f t="shared" si="15"/>
        <v>0</v>
      </c>
      <c r="BH62" s="21"/>
      <c r="BJ62" s="22"/>
      <c r="BS62" s="11"/>
    </row>
    <row r="63" spans="1:71" x14ac:dyDescent="0.3">
      <c r="A63" s="103" t="s">
        <v>695</v>
      </c>
      <c r="B63" s="103"/>
      <c r="C63" s="104" t="s">
        <v>696</v>
      </c>
      <c r="D63" s="127"/>
      <c r="E63" s="104" t="s">
        <v>209</v>
      </c>
      <c r="F63" s="104" t="s">
        <v>334</v>
      </c>
      <c r="G63" s="104" t="s">
        <v>338</v>
      </c>
      <c r="H63" s="106" t="s">
        <v>317</v>
      </c>
      <c r="I63" s="106"/>
      <c r="J63" s="12"/>
      <c r="K63" s="13">
        <v>46148</v>
      </c>
      <c r="L63" s="14" t="s">
        <v>28</v>
      </c>
      <c r="M63" s="15">
        <f t="shared" si="1"/>
        <v>31</v>
      </c>
      <c r="N63" s="15">
        <f t="shared" si="2"/>
        <v>22</v>
      </c>
      <c r="O63" s="15">
        <f t="shared" si="3"/>
        <v>22</v>
      </c>
      <c r="P63" s="15">
        <f t="shared" si="4"/>
        <v>0</v>
      </c>
      <c r="Q63" s="15">
        <f t="shared" si="5"/>
        <v>9</v>
      </c>
      <c r="R63" s="15">
        <f t="shared" si="6"/>
        <v>0</v>
      </c>
      <c r="S63" s="15">
        <f t="shared" si="7"/>
        <v>0</v>
      </c>
      <c r="T63" s="15">
        <f t="shared" si="8"/>
        <v>0</v>
      </c>
      <c r="U63" s="15">
        <f t="shared" si="9"/>
        <v>0</v>
      </c>
      <c r="V63" s="16">
        <f t="shared" si="10"/>
        <v>0</v>
      </c>
      <c r="W63" s="15">
        <f t="shared" si="11"/>
        <v>5</v>
      </c>
      <c r="X63" s="17">
        <f t="shared" si="12"/>
        <v>0</v>
      </c>
      <c r="Y63" s="17">
        <f t="shared" si="13"/>
        <v>0</v>
      </c>
      <c r="Z63" s="16">
        <f t="shared" si="14"/>
        <v>0</v>
      </c>
      <c r="AA63" s="224" t="s">
        <v>30</v>
      </c>
      <c r="AB63" s="224" t="s">
        <v>30</v>
      </c>
      <c r="AC63" s="30" t="s">
        <v>31</v>
      </c>
      <c r="AD63" s="30" t="s">
        <v>31</v>
      </c>
      <c r="AE63" s="30" t="s">
        <v>31</v>
      </c>
      <c r="AF63" s="224" t="s">
        <v>30</v>
      </c>
      <c r="AG63" s="224" t="s">
        <v>30</v>
      </c>
      <c r="AH63" s="224" t="s">
        <v>30</v>
      </c>
      <c r="AI63" s="224" t="s">
        <v>30</v>
      </c>
      <c r="AJ63" s="224" t="s">
        <v>30</v>
      </c>
      <c r="AK63" s="30" t="s">
        <v>31</v>
      </c>
      <c r="AL63" s="30" t="s">
        <v>31</v>
      </c>
      <c r="AM63" s="224" t="s">
        <v>30</v>
      </c>
      <c r="AN63" s="224" t="s">
        <v>30</v>
      </c>
      <c r="AO63" s="32" t="s">
        <v>32</v>
      </c>
      <c r="AP63" s="224" t="s">
        <v>30</v>
      </c>
      <c r="AQ63" s="32" t="s">
        <v>32</v>
      </c>
      <c r="AR63" s="30" t="s">
        <v>31</v>
      </c>
      <c r="AS63" s="30" t="s">
        <v>31</v>
      </c>
      <c r="AT63" s="224" t="s">
        <v>30</v>
      </c>
      <c r="AU63" s="224" t="s">
        <v>30</v>
      </c>
      <c r="AV63" s="224" t="s">
        <v>30</v>
      </c>
      <c r="AW63" s="32" t="s">
        <v>32</v>
      </c>
      <c r="AX63" s="32" t="s">
        <v>32</v>
      </c>
      <c r="AY63" s="30" t="s">
        <v>31</v>
      </c>
      <c r="AZ63" s="30" t="s">
        <v>31</v>
      </c>
      <c r="BA63" s="224" t="s">
        <v>30</v>
      </c>
      <c r="BB63" s="224" t="s">
        <v>30</v>
      </c>
      <c r="BC63" s="224" t="s">
        <v>30</v>
      </c>
      <c r="BD63" s="32" t="s">
        <v>32</v>
      </c>
      <c r="BE63" s="224" t="s">
        <v>30</v>
      </c>
      <c r="BG63" s="20">
        <f t="shared" si="15"/>
        <v>0</v>
      </c>
      <c r="BH63" s="21"/>
      <c r="BJ63" s="22"/>
      <c r="BS63" s="11"/>
    </row>
    <row r="64" spans="1:71" x14ac:dyDescent="0.3">
      <c r="A64" s="103" t="s">
        <v>697</v>
      </c>
      <c r="B64" s="103"/>
      <c r="C64" s="104" t="s">
        <v>698</v>
      </c>
      <c r="D64" s="127"/>
      <c r="E64" s="104" t="s">
        <v>209</v>
      </c>
      <c r="F64" s="104" t="s">
        <v>334</v>
      </c>
      <c r="G64" s="104" t="s">
        <v>346</v>
      </c>
      <c r="H64" s="106" t="s">
        <v>317</v>
      </c>
      <c r="I64" s="106"/>
      <c r="J64" s="12"/>
      <c r="K64" s="13">
        <v>46148</v>
      </c>
      <c r="L64" s="14" t="s">
        <v>28</v>
      </c>
      <c r="M64" s="15">
        <f t="shared" si="1"/>
        <v>31</v>
      </c>
      <c r="N64" s="15">
        <f t="shared" si="2"/>
        <v>22</v>
      </c>
      <c r="O64" s="15">
        <f t="shared" si="3"/>
        <v>22</v>
      </c>
      <c r="P64" s="15">
        <f t="shared" si="4"/>
        <v>0</v>
      </c>
      <c r="Q64" s="15">
        <f t="shared" si="5"/>
        <v>9</v>
      </c>
      <c r="R64" s="15">
        <f t="shared" si="6"/>
        <v>0</v>
      </c>
      <c r="S64" s="15">
        <f t="shared" si="7"/>
        <v>0</v>
      </c>
      <c r="T64" s="15">
        <f t="shared" si="8"/>
        <v>0</v>
      </c>
      <c r="U64" s="15">
        <f t="shared" si="9"/>
        <v>0</v>
      </c>
      <c r="V64" s="16">
        <f t="shared" si="10"/>
        <v>0</v>
      </c>
      <c r="W64" s="15">
        <f t="shared" si="11"/>
        <v>6</v>
      </c>
      <c r="X64" s="17">
        <f t="shared" si="12"/>
        <v>0</v>
      </c>
      <c r="Y64" s="17">
        <f t="shared" si="13"/>
        <v>0</v>
      </c>
      <c r="Z64" s="16">
        <f t="shared" si="14"/>
        <v>0</v>
      </c>
      <c r="AA64" s="224" t="s">
        <v>30</v>
      </c>
      <c r="AB64" s="224" t="s">
        <v>30</v>
      </c>
      <c r="AC64" s="30" t="s">
        <v>31</v>
      </c>
      <c r="AD64" s="30" t="s">
        <v>31</v>
      </c>
      <c r="AE64" s="30" t="s">
        <v>31</v>
      </c>
      <c r="AF64" s="224" t="s">
        <v>30</v>
      </c>
      <c r="AG64" s="224" t="s">
        <v>30</v>
      </c>
      <c r="AH64" s="224" t="s">
        <v>30</v>
      </c>
      <c r="AI64" s="224" t="s">
        <v>30</v>
      </c>
      <c r="AJ64" s="32" t="s">
        <v>32</v>
      </c>
      <c r="AK64" s="30" t="s">
        <v>31</v>
      </c>
      <c r="AL64" s="30" t="s">
        <v>31</v>
      </c>
      <c r="AM64" s="224" t="s">
        <v>30</v>
      </c>
      <c r="AN64" s="224" t="s">
        <v>30</v>
      </c>
      <c r="AO64" s="224" t="s">
        <v>30</v>
      </c>
      <c r="AP64" s="224" t="s">
        <v>30</v>
      </c>
      <c r="AQ64" s="32" t="s">
        <v>32</v>
      </c>
      <c r="AR64" s="30" t="s">
        <v>31</v>
      </c>
      <c r="AS64" s="30" t="s">
        <v>31</v>
      </c>
      <c r="AT64" s="32" t="s">
        <v>32</v>
      </c>
      <c r="AU64" s="224" t="s">
        <v>30</v>
      </c>
      <c r="AV64" s="224" t="s">
        <v>30</v>
      </c>
      <c r="AW64" s="32" t="s">
        <v>32</v>
      </c>
      <c r="AX64" s="224" t="s">
        <v>30</v>
      </c>
      <c r="AY64" s="30" t="s">
        <v>31</v>
      </c>
      <c r="AZ64" s="30" t="s">
        <v>31</v>
      </c>
      <c r="BA64" s="224" t="s">
        <v>30</v>
      </c>
      <c r="BB64" s="32" t="s">
        <v>32</v>
      </c>
      <c r="BC64" s="224" t="s">
        <v>30</v>
      </c>
      <c r="BD64" s="32" t="s">
        <v>32</v>
      </c>
      <c r="BE64" s="224" t="s">
        <v>30</v>
      </c>
      <c r="BG64" s="20">
        <f t="shared" si="15"/>
        <v>0</v>
      </c>
      <c r="BH64" s="21"/>
      <c r="BJ64" s="22"/>
      <c r="BS64" s="11"/>
    </row>
    <row r="65" spans="1:71" x14ac:dyDescent="0.3">
      <c r="A65" s="103" t="s">
        <v>736</v>
      </c>
      <c r="B65" s="103"/>
      <c r="C65" s="104" t="s">
        <v>737</v>
      </c>
      <c r="D65" s="127"/>
      <c r="E65" s="104" t="s">
        <v>209</v>
      </c>
      <c r="F65" s="104" t="s">
        <v>334</v>
      </c>
      <c r="G65" s="104" t="s">
        <v>346</v>
      </c>
      <c r="H65" s="106" t="s">
        <v>317</v>
      </c>
      <c r="I65" s="106"/>
      <c r="J65" s="12"/>
      <c r="K65" s="13">
        <v>46188</v>
      </c>
      <c r="L65" s="14" t="s">
        <v>28</v>
      </c>
      <c r="M65" s="15">
        <f t="shared" si="1"/>
        <v>31</v>
      </c>
      <c r="N65" s="15">
        <f t="shared" si="2"/>
        <v>22</v>
      </c>
      <c r="O65" s="15">
        <f t="shared" si="3"/>
        <v>22</v>
      </c>
      <c r="P65" s="15">
        <f t="shared" si="4"/>
        <v>0</v>
      </c>
      <c r="Q65" s="15">
        <f t="shared" si="5"/>
        <v>9</v>
      </c>
      <c r="R65" s="15">
        <f t="shared" si="6"/>
        <v>0</v>
      </c>
      <c r="S65" s="15">
        <f t="shared" si="7"/>
        <v>0</v>
      </c>
      <c r="T65" s="15">
        <f t="shared" si="8"/>
        <v>0</v>
      </c>
      <c r="U65" s="15">
        <f t="shared" si="9"/>
        <v>0</v>
      </c>
      <c r="V65" s="16">
        <f t="shared" si="10"/>
        <v>0</v>
      </c>
      <c r="W65" s="15">
        <f t="shared" si="11"/>
        <v>0</v>
      </c>
      <c r="X65" s="17">
        <f t="shared" si="12"/>
        <v>0</v>
      </c>
      <c r="Y65" s="17">
        <f t="shared" si="13"/>
        <v>0</v>
      </c>
      <c r="Z65" s="16">
        <f t="shared" si="14"/>
        <v>0</v>
      </c>
      <c r="AA65" s="224" t="s">
        <v>30</v>
      </c>
      <c r="AB65" s="224" t="s">
        <v>30</v>
      </c>
      <c r="AC65" s="30" t="s">
        <v>31</v>
      </c>
      <c r="AD65" s="30" t="s">
        <v>31</v>
      </c>
      <c r="AE65" s="30" t="s">
        <v>31</v>
      </c>
      <c r="AF65" s="224" t="s">
        <v>30</v>
      </c>
      <c r="AG65" s="224" t="s">
        <v>30</v>
      </c>
      <c r="AH65" s="224" t="s">
        <v>30</v>
      </c>
      <c r="AI65" s="224" t="s">
        <v>30</v>
      </c>
      <c r="AJ65" s="224" t="s">
        <v>30</v>
      </c>
      <c r="AK65" s="30" t="s">
        <v>31</v>
      </c>
      <c r="AL65" s="30" t="s">
        <v>31</v>
      </c>
      <c r="AM65" s="224" t="s">
        <v>30</v>
      </c>
      <c r="AN65" s="224" t="s">
        <v>30</v>
      </c>
      <c r="AO65" s="224" t="s">
        <v>30</v>
      </c>
      <c r="AP65" s="224" t="s">
        <v>30</v>
      </c>
      <c r="AQ65" s="224" t="s">
        <v>30</v>
      </c>
      <c r="AR65" s="30" t="s">
        <v>31</v>
      </c>
      <c r="AS65" s="30" t="s">
        <v>31</v>
      </c>
      <c r="AT65" s="32" t="s">
        <v>30</v>
      </c>
      <c r="AU65" s="253" t="s">
        <v>30</v>
      </c>
      <c r="AV65" s="224" t="s">
        <v>30</v>
      </c>
      <c r="AW65" s="224" t="s">
        <v>30</v>
      </c>
      <c r="AX65" s="224" t="s">
        <v>30</v>
      </c>
      <c r="AY65" s="30" t="s">
        <v>31</v>
      </c>
      <c r="AZ65" s="30" t="s">
        <v>31</v>
      </c>
      <c r="BA65" s="224" t="s">
        <v>30</v>
      </c>
      <c r="BB65" s="224" t="s">
        <v>30</v>
      </c>
      <c r="BC65" s="224" t="s">
        <v>30</v>
      </c>
      <c r="BD65" s="224" t="s">
        <v>30</v>
      </c>
      <c r="BE65" s="224" t="s">
        <v>30</v>
      </c>
      <c r="BG65" s="20">
        <f t="shared" si="15"/>
        <v>0</v>
      </c>
      <c r="BH65" s="21"/>
      <c r="BJ65" s="22"/>
      <c r="BS65" s="11"/>
    </row>
    <row r="66" spans="1:71" x14ac:dyDescent="0.3">
      <c r="A66" s="103" t="s">
        <v>357</v>
      </c>
      <c r="B66" s="103">
        <v>2391</v>
      </c>
      <c r="C66" s="104" t="s">
        <v>358</v>
      </c>
      <c r="D66" s="105"/>
      <c r="E66" s="104" t="s">
        <v>209</v>
      </c>
      <c r="F66" s="104" t="s">
        <v>225</v>
      </c>
      <c r="G66" s="104" t="s">
        <v>359</v>
      </c>
      <c r="H66" s="106" t="s">
        <v>317</v>
      </c>
      <c r="I66" s="106"/>
      <c r="J66" s="12" t="s">
        <v>232</v>
      </c>
      <c r="K66" s="13">
        <v>45644</v>
      </c>
      <c r="L66" s="14" t="s">
        <v>28</v>
      </c>
      <c r="M66" s="15">
        <f t="shared" si="1"/>
        <v>31</v>
      </c>
      <c r="N66" s="15">
        <f t="shared" si="2"/>
        <v>12</v>
      </c>
      <c r="O66" s="15">
        <f t="shared" si="3"/>
        <v>10</v>
      </c>
      <c r="P66" s="15">
        <f t="shared" si="4"/>
        <v>10</v>
      </c>
      <c r="Q66" s="15">
        <f t="shared" si="5"/>
        <v>9</v>
      </c>
      <c r="R66" s="15">
        <f t="shared" si="6"/>
        <v>2</v>
      </c>
      <c r="S66" s="15">
        <f t="shared" si="7"/>
        <v>1</v>
      </c>
      <c r="T66" s="15">
        <f t="shared" si="8"/>
        <v>0</v>
      </c>
      <c r="U66" s="15">
        <f t="shared" si="9"/>
        <v>10</v>
      </c>
      <c r="V66" s="16">
        <f t="shared" si="10"/>
        <v>1</v>
      </c>
      <c r="W66" s="15">
        <f t="shared" si="11"/>
        <v>0</v>
      </c>
      <c r="X66" s="17">
        <f t="shared" si="12"/>
        <v>0</v>
      </c>
      <c r="Y66" s="17">
        <f t="shared" si="13"/>
        <v>0</v>
      </c>
      <c r="Z66" s="16">
        <f t="shared" si="14"/>
        <v>12</v>
      </c>
      <c r="AA66" s="30" t="s">
        <v>108</v>
      </c>
      <c r="AB66" s="30" t="s">
        <v>108</v>
      </c>
      <c r="AC66" s="30" t="s">
        <v>31</v>
      </c>
      <c r="AD66" s="30" t="s">
        <v>31</v>
      </c>
      <c r="AE66" s="30" t="s">
        <v>31</v>
      </c>
      <c r="AF66" s="30" t="s">
        <v>108</v>
      </c>
      <c r="AG66" s="30" t="s">
        <v>108</v>
      </c>
      <c r="AH66" s="30" t="s">
        <v>108</v>
      </c>
      <c r="AI66" s="30" t="s">
        <v>108</v>
      </c>
      <c r="AJ66" s="30" t="s">
        <v>108</v>
      </c>
      <c r="AK66" s="30" t="s">
        <v>31</v>
      </c>
      <c r="AL66" s="30" t="s">
        <v>31</v>
      </c>
      <c r="AM66" s="30" t="s">
        <v>108</v>
      </c>
      <c r="AN66" s="30" t="s">
        <v>108</v>
      </c>
      <c r="AO66" s="30" t="s">
        <v>108</v>
      </c>
      <c r="AP66" s="32" t="s">
        <v>123</v>
      </c>
      <c r="AQ66" s="31" t="s">
        <v>29</v>
      </c>
      <c r="AR66" s="30" t="s">
        <v>31</v>
      </c>
      <c r="AS66" s="30" t="s">
        <v>31</v>
      </c>
      <c r="AT66" s="224" t="s">
        <v>30</v>
      </c>
      <c r="AU66" s="224" t="s">
        <v>30</v>
      </c>
      <c r="AV66" s="224" t="s">
        <v>30</v>
      </c>
      <c r="AW66" s="224" t="s">
        <v>30</v>
      </c>
      <c r="AX66" s="224" t="s">
        <v>30</v>
      </c>
      <c r="AY66" s="30" t="s">
        <v>31</v>
      </c>
      <c r="AZ66" s="30" t="s">
        <v>31</v>
      </c>
      <c r="BA66" s="224" t="s">
        <v>30</v>
      </c>
      <c r="BB66" s="224" t="s">
        <v>30</v>
      </c>
      <c r="BC66" s="224" t="s">
        <v>30</v>
      </c>
      <c r="BD66" s="224" t="s">
        <v>30</v>
      </c>
      <c r="BE66" s="224" t="s">
        <v>30</v>
      </c>
      <c r="BF66" s="227"/>
      <c r="BG66" s="20">
        <f t="shared" si="15"/>
        <v>0</v>
      </c>
      <c r="BH66" s="21"/>
      <c r="BJ66" s="22"/>
      <c r="BS66" s="11"/>
    </row>
    <row r="67" spans="1:71" ht="15" customHeight="1" x14ac:dyDescent="0.3">
      <c r="A67" s="103" t="s">
        <v>360</v>
      </c>
      <c r="B67" s="103">
        <v>2388</v>
      </c>
      <c r="C67" s="104" t="s">
        <v>361</v>
      </c>
      <c r="D67" s="105"/>
      <c r="E67" s="104" t="s">
        <v>209</v>
      </c>
      <c r="F67" s="104" t="s">
        <v>187</v>
      </c>
      <c r="G67" s="104" t="s">
        <v>362</v>
      </c>
      <c r="H67" s="106" t="s">
        <v>317</v>
      </c>
      <c r="I67" s="106"/>
      <c r="J67" s="12" t="s">
        <v>363</v>
      </c>
      <c r="K67" s="13">
        <v>45609</v>
      </c>
      <c r="L67" s="14" t="s">
        <v>28</v>
      </c>
      <c r="M67" s="15">
        <f t="shared" si="1"/>
        <v>31</v>
      </c>
      <c r="N67" s="15">
        <f t="shared" si="2"/>
        <v>22</v>
      </c>
      <c r="O67" s="15">
        <f t="shared" si="3"/>
        <v>21</v>
      </c>
      <c r="P67" s="15">
        <f t="shared" si="4"/>
        <v>0</v>
      </c>
      <c r="Q67" s="15">
        <f t="shared" si="5"/>
        <v>9</v>
      </c>
      <c r="R67" s="15">
        <f t="shared" si="6"/>
        <v>1</v>
      </c>
      <c r="S67" s="15">
        <f t="shared" si="7"/>
        <v>1</v>
      </c>
      <c r="T67" s="15">
        <f t="shared" si="8"/>
        <v>0</v>
      </c>
      <c r="U67" s="15">
        <f t="shared" si="9"/>
        <v>0</v>
      </c>
      <c r="V67" s="16">
        <f t="shared" si="10"/>
        <v>0</v>
      </c>
      <c r="W67" s="15">
        <f t="shared" si="11"/>
        <v>2</v>
      </c>
      <c r="X67" s="17">
        <f t="shared" si="12"/>
        <v>0</v>
      </c>
      <c r="Y67" s="17">
        <f t="shared" si="13"/>
        <v>0</v>
      </c>
      <c r="Z67" s="16">
        <f t="shared" si="14"/>
        <v>1</v>
      </c>
      <c r="AA67" s="224" t="s">
        <v>30</v>
      </c>
      <c r="AB67" s="224" t="s">
        <v>30</v>
      </c>
      <c r="AC67" s="30" t="s">
        <v>31</v>
      </c>
      <c r="AD67" s="30" t="s">
        <v>31</v>
      </c>
      <c r="AE67" s="30" t="s">
        <v>31</v>
      </c>
      <c r="AF67" s="224" t="s">
        <v>30</v>
      </c>
      <c r="AG67" s="224" t="s">
        <v>30</v>
      </c>
      <c r="AH67" s="224" t="s">
        <v>30</v>
      </c>
      <c r="AI67" s="224" t="s">
        <v>30</v>
      </c>
      <c r="AJ67" s="224" t="s">
        <v>30</v>
      </c>
      <c r="AK67" s="30" t="s">
        <v>31</v>
      </c>
      <c r="AL67" s="30" t="s">
        <v>31</v>
      </c>
      <c r="AM67" s="32" t="s">
        <v>123</v>
      </c>
      <c r="AN67" s="224" t="s">
        <v>30</v>
      </c>
      <c r="AO67" s="224" t="s">
        <v>30</v>
      </c>
      <c r="AP67" s="224" t="s">
        <v>30</v>
      </c>
      <c r="AQ67" s="224" t="s">
        <v>30</v>
      </c>
      <c r="AR67" s="30" t="s">
        <v>31</v>
      </c>
      <c r="AS67" s="30" t="s">
        <v>31</v>
      </c>
      <c r="AT67" s="224" t="s">
        <v>30</v>
      </c>
      <c r="AU67" s="32" t="s">
        <v>32</v>
      </c>
      <c r="AV67" s="32" t="s">
        <v>32</v>
      </c>
      <c r="AW67" s="224" t="s">
        <v>30</v>
      </c>
      <c r="AX67" s="224" t="s">
        <v>30</v>
      </c>
      <c r="AY67" s="30" t="s">
        <v>31</v>
      </c>
      <c r="AZ67" s="30" t="s">
        <v>31</v>
      </c>
      <c r="BA67" s="224" t="s">
        <v>30</v>
      </c>
      <c r="BB67" s="224" t="s">
        <v>30</v>
      </c>
      <c r="BC67" s="224" t="s">
        <v>30</v>
      </c>
      <c r="BD67" s="224" t="s">
        <v>30</v>
      </c>
      <c r="BE67" s="224" t="s">
        <v>30</v>
      </c>
      <c r="BF67" s="227"/>
      <c r="BG67" s="20">
        <f t="shared" ref="BG67:BG125" si="16">COUNTBLANK(AA67:BE67)</f>
        <v>0</v>
      </c>
      <c r="BH67" s="21"/>
      <c r="BJ67" s="22"/>
      <c r="BN67" s="11"/>
      <c r="BS67" s="11"/>
    </row>
    <row r="68" spans="1:71" ht="15" customHeight="1" x14ac:dyDescent="0.3">
      <c r="A68" s="103" t="s">
        <v>364</v>
      </c>
      <c r="B68" s="103"/>
      <c r="C68" s="104" t="s">
        <v>365</v>
      </c>
      <c r="D68" s="105"/>
      <c r="E68" s="104" t="s">
        <v>209</v>
      </c>
      <c r="F68" s="104" t="s">
        <v>334</v>
      </c>
      <c r="G68" s="104" t="s">
        <v>366</v>
      </c>
      <c r="H68" s="106" t="s">
        <v>317</v>
      </c>
      <c r="I68" s="106"/>
      <c r="J68" s="12"/>
      <c r="K68" s="13">
        <v>46057</v>
      </c>
      <c r="L68" s="14" t="s">
        <v>28</v>
      </c>
      <c r="M68" s="15">
        <f t="shared" si="1"/>
        <v>31</v>
      </c>
      <c r="N68" s="15">
        <f t="shared" si="2"/>
        <v>22</v>
      </c>
      <c r="O68" s="15">
        <f t="shared" si="3"/>
        <v>22</v>
      </c>
      <c r="P68" s="15">
        <f t="shared" si="4"/>
        <v>0</v>
      </c>
      <c r="Q68" s="15">
        <f t="shared" si="5"/>
        <v>9</v>
      </c>
      <c r="R68" s="15">
        <f t="shared" si="6"/>
        <v>0</v>
      </c>
      <c r="S68" s="15">
        <f t="shared" si="7"/>
        <v>0</v>
      </c>
      <c r="T68" s="15">
        <f t="shared" si="8"/>
        <v>0</v>
      </c>
      <c r="U68" s="15">
        <f t="shared" si="9"/>
        <v>0</v>
      </c>
      <c r="V68" s="16">
        <f t="shared" si="10"/>
        <v>0</v>
      </c>
      <c r="W68" s="15">
        <f t="shared" si="11"/>
        <v>3</v>
      </c>
      <c r="X68" s="17">
        <f t="shared" si="12"/>
        <v>0</v>
      </c>
      <c r="Y68" s="17">
        <f t="shared" si="13"/>
        <v>0</v>
      </c>
      <c r="Z68" s="16">
        <f t="shared" si="14"/>
        <v>0</v>
      </c>
      <c r="AA68" s="224" t="s">
        <v>30</v>
      </c>
      <c r="AB68" s="224" t="s">
        <v>30</v>
      </c>
      <c r="AC68" s="30" t="s">
        <v>31</v>
      </c>
      <c r="AD68" s="30" t="s">
        <v>31</v>
      </c>
      <c r="AE68" s="30" t="s">
        <v>31</v>
      </c>
      <c r="AF68" s="32" t="s">
        <v>32</v>
      </c>
      <c r="AG68" s="224" t="s">
        <v>30</v>
      </c>
      <c r="AH68" s="224" t="s">
        <v>30</v>
      </c>
      <c r="AI68" s="224" t="s">
        <v>30</v>
      </c>
      <c r="AJ68" s="224" t="s">
        <v>30</v>
      </c>
      <c r="AK68" s="30" t="s">
        <v>31</v>
      </c>
      <c r="AL68" s="30" t="s">
        <v>31</v>
      </c>
      <c r="AM68" s="224" t="s">
        <v>30</v>
      </c>
      <c r="AN68" s="224" t="s">
        <v>30</v>
      </c>
      <c r="AO68" s="224" t="s">
        <v>30</v>
      </c>
      <c r="AP68" s="224" t="s">
        <v>30</v>
      </c>
      <c r="AQ68" s="224" t="s">
        <v>30</v>
      </c>
      <c r="AR68" s="30" t="s">
        <v>31</v>
      </c>
      <c r="AS68" s="30" t="s">
        <v>31</v>
      </c>
      <c r="AT68" s="224" t="s">
        <v>30</v>
      </c>
      <c r="AU68" s="224" t="s">
        <v>30</v>
      </c>
      <c r="AV68" s="224" t="s">
        <v>30</v>
      </c>
      <c r="AW68" s="32" t="s">
        <v>32</v>
      </c>
      <c r="AX68" s="224" t="s">
        <v>30</v>
      </c>
      <c r="AY68" s="30" t="s">
        <v>31</v>
      </c>
      <c r="AZ68" s="30" t="s">
        <v>31</v>
      </c>
      <c r="BA68" s="224" t="s">
        <v>30</v>
      </c>
      <c r="BB68" s="224" t="s">
        <v>30</v>
      </c>
      <c r="BC68" s="224" t="s">
        <v>30</v>
      </c>
      <c r="BD68" s="224" t="s">
        <v>30</v>
      </c>
      <c r="BE68" s="32" t="s">
        <v>32</v>
      </c>
      <c r="BF68" s="227"/>
      <c r="BG68" s="20">
        <f t="shared" si="16"/>
        <v>0</v>
      </c>
      <c r="BH68" s="21"/>
      <c r="BJ68" s="22"/>
      <c r="BN68" s="11"/>
      <c r="BS68" s="11"/>
    </row>
    <row r="69" spans="1:71" ht="15" customHeight="1" x14ac:dyDescent="0.3">
      <c r="A69" s="103" t="s">
        <v>367</v>
      </c>
      <c r="B69" s="103">
        <v>2308</v>
      </c>
      <c r="C69" s="104" t="s">
        <v>368</v>
      </c>
      <c r="D69" s="104"/>
      <c r="E69" s="104" t="s">
        <v>230</v>
      </c>
      <c r="F69" s="104" t="s">
        <v>369</v>
      </c>
      <c r="G69" s="104" t="s">
        <v>370</v>
      </c>
      <c r="H69" s="106" t="s">
        <v>317</v>
      </c>
      <c r="I69" s="106" t="s">
        <v>371</v>
      </c>
      <c r="J69" s="12" t="s">
        <v>35</v>
      </c>
      <c r="K69" s="13">
        <v>44762</v>
      </c>
      <c r="L69" s="14" t="s">
        <v>28</v>
      </c>
      <c r="M69" s="15">
        <f t="shared" si="1"/>
        <v>31</v>
      </c>
      <c r="N69" s="15">
        <f t="shared" si="2"/>
        <v>22</v>
      </c>
      <c r="O69" s="15">
        <f t="shared" si="3"/>
        <v>22</v>
      </c>
      <c r="P69" s="15">
        <f t="shared" si="4"/>
        <v>0</v>
      </c>
      <c r="Q69" s="15">
        <f t="shared" si="5"/>
        <v>9</v>
      </c>
      <c r="R69" s="15">
        <f t="shared" si="6"/>
        <v>0</v>
      </c>
      <c r="S69" s="15">
        <f t="shared" si="7"/>
        <v>0</v>
      </c>
      <c r="T69" s="15">
        <f t="shared" si="8"/>
        <v>0</v>
      </c>
      <c r="U69" s="15">
        <f t="shared" si="9"/>
        <v>0</v>
      </c>
      <c r="V69" s="16">
        <f t="shared" si="10"/>
        <v>0</v>
      </c>
      <c r="W69" s="15">
        <f t="shared" si="11"/>
        <v>0</v>
      </c>
      <c r="X69" s="17">
        <f t="shared" si="12"/>
        <v>0</v>
      </c>
      <c r="Y69" s="17">
        <f t="shared" si="13"/>
        <v>0</v>
      </c>
      <c r="Z69" s="16">
        <f t="shared" si="14"/>
        <v>0</v>
      </c>
      <c r="AA69" s="18" t="s">
        <v>30</v>
      </c>
      <c r="AB69" s="18" t="s">
        <v>30</v>
      </c>
      <c r="AC69" s="30" t="s">
        <v>31</v>
      </c>
      <c r="AD69" s="30" t="s">
        <v>31</v>
      </c>
      <c r="AE69" s="30" t="s">
        <v>31</v>
      </c>
      <c r="AF69" s="18" t="s">
        <v>30</v>
      </c>
      <c r="AG69" s="18" t="s">
        <v>30</v>
      </c>
      <c r="AH69" s="18" t="s">
        <v>30</v>
      </c>
      <c r="AI69" s="18" t="s">
        <v>30</v>
      </c>
      <c r="AJ69" s="18" t="s">
        <v>30</v>
      </c>
      <c r="AK69" s="30" t="s">
        <v>31</v>
      </c>
      <c r="AL69" s="30" t="s">
        <v>31</v>
      </c>
      <c r="AM69" s="18" t="s">
        <v>30</v>
      </c>
      <c r="AN69" s="18" t="s">
        <v>30</v>
      </c>
      <c r="AO69" s="18" t="s">
        <v>30</v>
      </c>
      <c r="AP69" s="18" t="s">
        <v>30</v>
      </c>
      <c r="AQ69" s="18" t="s">
        <v>30</v>
      </c>
      <c r="AR69" s="30" t="s">
        <v>31</v>
      </c>
      <c r="AS69" s="30" t="s">
        <v>31</v>
      </c>
      <c r="AT69" s="18" t="s">
        <v>30</v>
      </c>
      <c r="AU69" s="18" t="s">
        <v>30</v>
      </c>
      <c r="AV69" s="18" t="s">
        <v>30</v>
      </c>
      <c r="AW69" s="18" t="s">
        <v>30</v>
      </c>
      <c r="AX69" s="18" t="s">
        <v>30</v>
      </c>
      <c r="AY69" s="30" t="s">
        <v>31</v>
      </c>
      <c r="AZ69" s="30" t="s">
        <v>31</v>
      </c>
      <c r="BA69" s="18" t="s">
        <v>30</v>
      </c>
      <c r="BB69" s="18" t="s">
        <v>30</v>
      </c>
      <c r="BC69" s="18" t="s">
        <v>30</v>
      </c>
      <c r="BD69" s="18" t="s">
        <v>30</v>
      </c>
      <c r="BE69" s="18" t="s">
        <v>30</v>
      </c>
      <c r="BF69" s="19"/>
      <c r="BG69" s="20">
        <f t="shared" si="16"/>
        <v>0</v>
      </c>
      <c r="BH69" s="21"/>
      <c r="BJ69" s="22"/>
      <c r="BN69" s="11"/>
      <c r="BS69" s="11"/>
    </row>
    <row r="70" spans="1:71" x14ac:dyDescent="0.3">
      <c r="A70" s="103" t="s">
        <v>372</v>
      </c>
      <c r="B70" s="103"/>
      <c r="C70" s="104" t="s">
        <v>373</v>
      </c>
      <c r="D70" s="104"/>
      <c r="E70" s="104" t="s">
        <v>230</v>
      </c>
      <c r="F70" s="104" t="s">
        <v>369</v>
      </c>
      <c r="G70" s="104" t="s">
        <v>678</v>
      </c>
      <c r="H70" s="106" t="s">
        <v>317</v>
      </c>
      <c r="I70" s="106" t="s">
        <v>374</v>
      </c>
      <c r="J70" s="12" t="s">
        <v>35</v>
      </c>
      <c r="K70" s="13">
        <v>45847</v>
      </c>
      <c r="L70" s="14" t="s">
        <v>28</v>
      </c>
      <c r="M70" s="15">
        <f t="shared" si="1"/>
        <v>31</v>
      </c>
      <c r="N70" s="15">
        <f t="shared" si="2"/>
        <v>22</v>
      </c>
      <c r="O70" s="15">
        <f t="shared" si="3"/>
        <v>22</v>
      </c>
      <c r="P70" s="15">
        <f t="shared" si="4"/>
        <v>0</v>
      </c>
      <c r="Q70" s="15">
        <f t="shared" si="5"/>
        <v>9</v>
      </c>
      <c r="R70" s="15">
        <f t="shared" si="6"/>
        <v>0</v>
      </c>
      <c r="S70" s="15">
        <f t="shared" si="7"/>
        <v>0</v>
      </c>
      <c r="T70" s="15">
        <f t="shared" si="8"/>
        <v>0</v>
      </c>
      <c r="U70" s="15">
        <f t="shared" si="9"/>
        <v>0</v>
      </c>
      <c r="V70" s="16">
        <f t="shared" si="10"/>
        <v>0</v>
      </c>
      <c r="W70" s="15">
        <f t="shared" si="11"/>
        <v>0</v>
      </c>
      <c r="X70" s="17">
        <f t="shared" si="12"/>
        <v>0</v>
      </c>
      <c r="Y70" s="17">
        <f t="shared" si="13"/>
        <v>0</v>
      </c>
      <c r="Z70" s="16">
        <f t="shared" si="14"/>
        <v>0</v>
      </c>
      <c r="AA70" s="18" t="s">
        <v>30</v>
      </c>
      <c r="AB70" s="18" t="s">
        <v>30</v>
      </c>
      <c r="AC70" s="30" t="s">
        <v>31</v>
      </c>
      <c r="AD70" s="30" t="s">
        <v>31</v>
      </c>
      <c r="AE70" s="30" t="s">
        <v>31</v>
      </c>
      <c r="AF70" s="18" t="s">
        <v>30</v>
      </c>
      <c r="AG70" s="18" t="s">
        <v>30</v>
      </c>
      <c r="AH70" s="18" t="s">
        <v>30</v>
      </c>
      <c r="AI70" s="18" t="s">
        <v>30</v>
      </c>
      <c r="AJ70" s="18" t="s">
        <v>30</v>
      </c>
      <c r="AK70" s="30" t="s">
        <v>31</v>
      </c>
      <c r="AL70" s="30" t="s">
        <v>31</v>
      </c>
      <c r="AM70" s="18" t="s">
        <v>30</v>
      </c>
      <c r="AN70" s="18" t="s">
        <v>30</v>
      </c>
      <c r="AO70" s="18" t="s">
        <v>30</v>
      </c>
      <c r="AP70" s="18" t="s">
        <v>30</v>
      </c>
      <c r="AQ70" s="18" t="s">
        <v>30</v>
      </c>
      <c r="AR70" s="30" t="s">
        <v>31</v>
      </c>
      <c r="AS70" s="30" t="s">
        <v>31</v>
      </c>
      <c r="AT70" s="18" t="s">
        <v>30</v>
      </c>
      <c r="AU70" s="18" t="s">
        <v>30</v>
      </c>
      <c r="AV70" s="18" t="s">
        <v>30</v>
      </c>
      <c r="AW70" s="18" t="s">
        <v>30</v>
      </c>
      <c r="AX70" s="18" t="s">
        <v>30</v>
      </c>
      <c r="AY70" s="30" t="s">
        <v>31</v>
      </c>
      <c r="AZ70" s="30" t="s">
        <v>31</v>
      </c>
      <c r="BA70" s="18" t="s">
        <v>30</v>
      </c>
      <c r="BB70" s="18" t="s">
        <v>30</v>
      </c>
      <c r="BC70" s="18" t="s">
        <v>30</v>
      </c>
      <c r="BD70" s="18" t="s">
        <v>30</v>
      </c>
      <c r="BE70" s="18" t="s">
        <v>30</v>
      </c>
      <c r="BF70" s="124"/>
      <c r="BG70" s="20">
        <f t="shared" si="16"/>
        <v>0</v>
      </c>
      <c r="BH70" s="21"/>
      <c r="BJ70" s="22"/>
      <c r="BN70" s="11"/>
      <c r="BS70" s="11"/>
    </row>
    <row r="71" spans="1:71" x14ac:dyDescent="0.3">
      <c r="A71" s="103" t="s">
        <v>375</v>
      </c>
      <c r="B71" s="103"/>
      <c r="C71" s="104" t="s">
        <v>376</v>
      </c>
      <c r="D71" s="104"/>
      <c r="E71" s="104" t="s">
        <v>230</v>
      </c>
      <c r="F71" s="104" t="s">
        <v>369</v>
      </c>
      <c r="G71" s="104" t="s">
        <v>678</v>
      </c>
      <c r="H71" s="106" t="s">
        <v>317</v>
      </c>
      <c r="I71" s="106" t="s">
        <v>377</v>
      </c>
      <c r="J71" s="12" t="s">
        <v>35</v>
      </c>
      <c r="K71" s="13">
        <v>45852</v>
      </c>
      <c r="L71" s="14" t="s">
        <v>28</v>
      </c>
      <c r="M71" s="15">
        <f t="shared" si="1"/>
        <v>31</v>
      </c>
      <c r="N71" s="15">
        <f t="shared" si="2"/>
        <v>22</v>
      </c>
      <c r="O71" s="15">
        <f t="shared" si="3"/>
        <v>19.5</v>
      </c>
      <c r="P71" s="15">
        <f t="shared" si="4"/>
        <v>0</v>
      </c>
      <c r="Q71" s="15">
        <f t="shared" si="5"/>
        <v>9</v>
      </c>
      <c r="R71" s="15">
        <f t="shared" si="6"/>
        <v>2</v>
      </c>
      <c r="S71" s="15">
        <f t="shared" si="7"/>
        <v>2</v>
      </c>
      <c r="T71" s="15">
        <f t="shared" si="8"/>
        <v>0</v>
      </c>
      <c r="U71" s="15">
        <f t="shared" si="9"/>
        <v>0</v>
      </c>
      <c r="V71" s="16">
        <f t="shared" si="10"/>
        <v>0.5</v>
      </c>
      <c r="W71" s="15">
        <f t="shared" si="11"/>
        <v>0</v>
      </c>
      <c r="X71" s="17">
        <f t="shared" si="12"/>
        <v>0</v>
      </c>
      <c r="Y71" s="17">
        <f t="shared" si="13"/>
        <v>0</v>
      </c>
      <c r="Z71" s="16">
        <f t="shared" si="14"/>
        <v>2.5</v>
      </c>
      <c r="AA71" s="18" t="s">
        <v>30</v>
      </c>
      <c r="AB71" s="18" t="s">
        <v>30</v>
      </c>
      <c r="AC71" s="30" t="s">
        <v>31</v>
      </c>
      <c r="AD71" s="30" t="s">
        <v>31</v>
      </c>
      <c r="AE71" s="30" t="s">
        <v>31</v>
      </c>
      <c r="AF71" s="18" t="s">
        <v>30</v>
      </c>
      <c r="AG71" s="18" t="s">
        <v>30</v>
      </c>
      <c r="AH71" s="18" t="s">
        <v>30</v>
      </c>
      <c r="AI71" s="18" t="s">
        <v>30</v>
      </c>
      <c r="AJ71" s="18" t="s">
        <v>30</v>
      </c>
      <c r="AK71" s="30" t="s">
        <v>31</v>
      </c>
      <c r="AL71" s="30" t="s">
        <v>31</v>
      </c>
      <c r="AM71" s="18" t="s">
        <v>30</v>
      </c>
      <c r="AN71" s="18" t="s">
        <v>30</v>
      </c>
      <c r="AO71" s="18" t="s">
        <v>30</v>
      </c>
      <c r="AP71" s="18" t="s">
        <v>30</v>
      </c>
      <c r="AQ71" s="32" t="s">
        <v>123</v>
      </c>
      <c r="AR71" s="30" t="s">
        <v>31</v>
      </c>
      <c r="AS71" s="30" t="s">
        <v>31</v>
      </c>
      <c r="AT71" s="18" t="s">
        <v>30</v>
      </c>
      <c r="AU71" s="18" t="s">
        <v>30</v>
      </c>
      <c r="AV71" s="18" t="s">
        <v>30</v>
      </c>
      <c r="AW71" s="18" t="s">
        <v>30</v>
      </c>
      <c r="AX71" s="18" t="s">
        <v>30</v>
      </c>
      <c r="AY71" s="30" t="s">
        <v>31</v>
      </c>
      <c r="AZ71" s="30" t="s">
        <v>31</v>
      </c>
      <c r="BA71" s="18" t="s">
        <v>30</v>
      </c>
      <c r="BB71" s="223" t="s">
        <v>34</v>
      </c>
      <c r="BC71" s="32" t="s">
        <v>123</v>
      </c>
      <c r="BD71" s="18" t="s">
        <v>30</v>
      </c>
      <c r="BE71" s="18" t="s">
        <v>30</v>
      </c>
      <c r="BF71" s="227"/>
      <c r="BG71" s="20">
        <f t="shared" si="16"/>
        <v>0</v>
      </c>
      <c r="BH71" s="21"/>
      <c r="BJ71" s="22"/>
      <c r="BN71" s="11"/>
      <c r="BS71" s="11"/>
    </row>
    <row r="72" spans="1:71" ht="13.8" customHeight="1" x14ac:dyDescent="0.3">
      <c r="A72" s="103" t="s">
        <v>378</v>
      </c>
      <c r="B72" s="103"/>
      <c r="C72" s="104" t="s">
        <v>379</v>
      </c>
      <c r="D72" s="104"/>
      <c r="E72" s="104" t="s">
        <v>230</v>
      </c>
      <c r="F72" s="104" t="s">
        <v>369</v>
      </c>
      <c r="G72" s="104" t="s">
        <v>678</v>
      </c>
      <c r="H72" s="106" t="s">
        <v>317</v>
      </c>
      <c r="I72" s="106" t="s">
        <v>380</v>
      </c>
      <c r="J72" s="12" t="s">
        <v>35</v>
      </c>
      <c r="K72" s="13">
        <v>45859</v>
      </c>
      <c r="L72" s="14" t="s">
        <v>28</v>
      </c>
      <c r="M72" s="15">
        <f t="shared" si="1"/>
        <v>31</v>
      </c>
      <c r="N72" s="15">
        <f t="shared" si="2"/>
        <v>22</v>
      </c>
      <c r="O72" s="15">
        <f t="shared" si="3"/>
        <v>21.5</v>
      </c>
      <c r="P72" s="15">
        <f t="shared" si="4"/>
        <v>0</v>
      </c>
      <c r="Q72" s="15">
        <f t="shared" si="5"/>
        <v>9</v>
      </c>
      <c r="R72" s="15">
        <f t="shared" si="6"/>
        <v>0</v>
      </c>
      <c r="S72" s="15">
        <f t="shared" si="7"/>
        <v>0</v>
      </c>
      <c r="T72" s="15">
        <f t="shared" si="8"/>
        <v>0</v>
      </c>
      <c r="U72" s="15">
        <f t="shared" si="9"/>
        <v>0</v>
      </c>
      <c r="V72" s="16">
        <f t="shared" si="10"/>
        <v>0.5</v>
      </c>
      <c r="W72" s="15">
        <f t="shared" si="11"/>
        <v>0</v>
      </c>
      <c r="X72" s="17">
        <f t="shared" si="12"/>
        <v>0</v>
      </c>
      <c r="Y72" s="17">
        <f t="shared" si="13"/>
        <v>0</v>
      </c>
      <c r="Z72" s="16">
        <f t="shared" si="14"/>
        <v>0.5</v>
      </c>
      <c r="AA72" s="18" t="s">
        <v>30</v>
      </c>
      <c r="AB72" s="18" t="s">
        <v>30</v>
      </c>
      <c r="AC72" s="30" t="s">
        <v>31</v>
      </c>
      <c r="AD72" s="30" t="s">
        <v>31</v>
      </c>
      <c r="AE72" s="30" t="s">
        <v>31</v>
      </c>
      <c r="AF72" s="18" t="s">
        <v>30</v>
      </c>
      <c r="AG72" s="18" t="s">
        <v>30</v>
      </c>
      <c r="AH72" s="18" t="s">
        <v>30</v>
      </c>
      <c r="AI72" s="18" t="s">
        <v>30</v>
      </c>
      <c r="AJ72" s="18" t="s">
        <v>30</v>
      </c>
      <c r="AK72" s="30" t="s">
        <v>31</v>
      </c>
      <c r="AL72" s="30" t="s">
        <v>31</v>
      </c>
      <c r="AM72" s="18" t="s">
        <v>30</v>
      </c>
      <c r="AN72" s="18" t="s">
        <v>30</v>
      </c>
      <c r="AO72" s="18" t="s">
        <v>30</v>
      </c>
      <c r="AP72" s="18" t="s">
        <v>30</v>
      </c>
      <c r="AQ72" s="223" t="s">
        <v>34</v>
      </c>
      <c r="AR72" s="30" t="s">
        <v>31</v>
      </c>
      <c r="AS72" s="30" t="s">
        <v>31</v>
      </c>
      <c r="AT72" s="18" t="s">
        <v>30</v>
      </c>
      <c r="AU72" s="18" t="s">
        <v>30</v>
      </c>
      <c r="AV72" s="18" t="s">
        <v>30</v>
      </c>
      <c r="AW72" s="18" t="s">
        <v>30</v>
      </c>
      <c r="AX72" s="18" t="s">
        <v>30</v>
      </c>
      <c r="AY72" s="30" t="s">
        <v>31</v>
      </c>
      <c r="AZ72" s="30" t="s">
        <v>31</v>
      </c>
      <c r="BA72" s="18" t="s">
        <v>30</v>
      </c>
      <c r="BB72" s="18" t="s">
        <v>30</v>
      </c>
      <c r="BC72" s="18" t="s">
        <v>30</v>
      </c>
      <c r="BD72" s="18" t="s">
        <v>30</v>
      </c>
      <c r="BE72" s="18" t="s">
        <v>30</v>
      </c>
      <c r="BF72" s="227"/>
      <c r="BG72" s="20">
        <f t="shared" si="16"/>
        <v>0</v>
      </c>
      <c r="BH72" s="21"/>
      <c r="BJ72" s="22"/>
      <c r="BN72" s="11"/>
      <c r="BS72" s="11"/>
    </row>
    <row r="73" spans="1:71" ht="13.8" customHeight="1" x14ac:dyDescent="0.3">
      <c r="A73" s="103" t="s">
        <v>381</v>
      </c>
      <c r="B73" s="103"/>
      <c r="C73" s="104" t="s">
        <v>382</v>
      </c>
      <c r="D73" s="104"/>
      <c r="E73" s="104" t="s">
        <v>230</v>
      </c>
      <c r="F73" s="104" t="s">
        <v>369</v>
      </c>
      <c r="G73" s="104" t="s">
        <v>370</v>
      </c>
      <c r="H73" s="106" t="s">
        <v>317</v>
      </c>
      <c r="I73" s="106" t="s">
        <v>383</v>
      </c>
      <c r="J73" s="12" t="s">
        <v>35</v>
      </c>
      <c r="K73" s="13">
        <v>45923</v>
      </c>
      <c r="L73" s="14" t="s">
        <v>28</v>
      </c>
      <c r="M73" s="15">
        <f t="shared" si="1"/>
        <v>31</v>
      </c>
      <c r="N73" s="15">
        <f t="shared" si="2"/>
        <v>22</v>
      </c>
      <c r="O73" s="15">
        <f t="shared" si="3"/>
        <v>21.5</v>
      </c>
      <c r="P73" s="15">
        <f t="shared" si="4"/>
        <v>0</v>
      </c>
      <c r="Q73" s="15">
        <f t="shared" si="5"/>
        <v>9</v>
      </c>
      <c r="R73" s="15">
        <f t="shared" si="6"/>
        <v>0</v>
      </c>
      <c r="S73" s="15">
        <f t="shared" si="7"/>
        <v>0</v>
      </c>
      <c r="T73" s="15">
        <f t="shared" si="8"/>
        <v>0</v>
      </c>
      <c r="U73" s="15">
        <f t="shared" si="9"/>
        <v>0</v>
      </c>
      <c r="V73" s="16">
        <f t="shared" si="10"/>
        <v>0.5</v>
      </c>
      <c r="W73" s="15">
        <f t="shared" si="11"/>
        <v>0</v>
      </c>
      <c r="X73" s="17">
        <f t="shared" si="12"/>
        <v>0</v>
      </c>
      <c r="Y73" s="17">
        <f t="shared" si="13"/>
        <v>0</v>
      </c>
      <c r="Z73" s="16">
        <f t="shared" si="14"/>
        <v>0.5</v>
      </c>
      <c r="AA73" s="18" t="s">
        <v>30</v>
      </c>
      <c r="AB73" s="18" t="s">
        <v>30</v>
      </c>
      <c r="AC73" s="30" t="s">
        <v>31</v>
      </c>
      <c r="AD73" s="30" t="s">
        <v>31</v>
      </c>
      <c r="AE73" s="30" t="s">
        <v>31</v>
      </c>
      <c r="AF73" s="18" t="s">
        <v>30</v>
      </c>
      <c r="AG73" s="18" t="s">
        <v>30</v>
      </c>
      <c r="AH73" s="18" t="s">
        <v>30</v>
      </c>
      <c r="AI73" s="18" t="s">
        <v>30</v>
      </c>
      <c r="AJ73" s="18" t="s">
        <v>30</v>
      </c>
      <c r="AK73" s="30" t="s">
        <v>31</v>
      </c>
      <c r="AL73" s="30" t="s">
        <v>31</v>
      </c>
      <c r="AM73" s="18" t="s">
        <v>30</v>
      </c>
      <c r="AN73" s="18" t="s">
        <v>30</v>
      </c>
      <c r="AO73" s="223" t="s">
        <v>34</v>
      </c>
      <c r="AP73" s="18" t="s">
        <v>30</v>
      </c>
      <c r="AQ73" s="18" t="s">
        <v>30</v>
      </c>
      <c r="AR73" s="30" t="s">
        <v>31</v>
      </c>
      <c r="AS73" s="30" t="s">
        <v>31</v>
      </c>
      <c r="AT73" s="18" t="s">
        <v>30</v>
      </c>
      <c r="AU73" s="18" t="s">
        <v>30</v>
      </c>
      <c r="AV73" s="18" t="s">
        <v>30</v>
      </c>
      <c r="AW73" s="18" t="s">
        <v>30</v>
      </c>
      <c r="AX73" s="18" t="s">
        <v>30</v>
      </c>
      <c r="AY73" s="30" t="s">
        <v>31</v>
      </c>
      <c r="AZ73" s="30" t="s">
        <v>31</v>
      </c>
      <c r="BA73" s="18" t="s">
        <v>30</v>
      </c>
      <c r="BB73" s="18" t="s">
        <v>30</v>
      </c>
      <c r="BC73" s="18" t="s">
        <v>30</v>
      </c>
      <c r="BD73" s="18" t="s">
        <v>30</v>
      </c>
      <c r="BE73" s="18" t="s">
        <v>30</v>
      </c>
      <c r="BF73" s="19"/>
      <c r="BG73" s="20">
        <f t="shared" si="16"/>
        <v>0</v>
      </c>
      <c r="BH73" s="21"/>
      <c r="BJ73" s="22"/>
      <c r="BN73" s="11"/>
      <c r="BS73" s="11"/>
    </row>
    <row r="74" spans="1:71" ht="13.8" customHeight="1" x14ac:dyDescent="0.3">
      <c r="A74" s="103" t="s">
        <v>384</v>
      </c>
      <c r="B74" s="103"/>
      <c r="C74" s="104" t="s">
        <v>385</v>
      </c>
      <c r="D74" s="104"/>
      <c r="E74" s="104" t="s">
        <v>230</v>
      </c>
      <c r="F74" s="104" t="s">
        <v>369</v>
      </c>
      <c r="G74" s="104" t="s">
        <v>231</v>
      </c>
      <c r="H74" s="106" t="s">
        <v>317</v>
      </c>
      <c r="I74" s="106" t="s">
        <v>386</v>
      </c>
      <c r="J74" s="12" t="s">
        <v>35</v>
      </c>
      <c r="K74" s="13">
        <v>45946</v>
      </c>
      <c r="L74" s="14" t="s">
        <v>28</v>
      </c>
      <c r="M74" s="15">
        <f t="shared" si="1"/>
        <v>31</v>
      </c>
      <c r="N74" s="15">
        <f t="shared" si="2"/>
        <v>22</v>
      </c>
      <c r="O74" s="15">
        <f t="shared" si="3"/>
        <v>20</v>
      </c>
      <c r="P74" s="15">
        <f t="shared" si="4"/>
        <v>0</v>
      </c>
      <c r="Q74" s="15">
        <f t="shared" si="5"/>
        <v>9</v>
      </c>
      <c r="R74" s="15">
        <f t="shared" si="6"/>
        <v>1</v>
      </c>
      <c r="S74" s="15">
        <f t="shared" si="7"/>
        <v>1</v>
      </c>
      <c r="T74" s="15">
        <f t="shared" si="8"/>
        <v>0</v>
      </c>
      <c r="U74" s="15">
        <f t="shared" si="9"/>
        <v>0</v>
      </c>
      <c r="V74" s="16">
        <f t="shared" si="10"/>
        <v>1</v>
      </c>
      <c r="W74" s="15">
        <f t="shared" si="11"/>
        <v>0</v>
      </c>
      <c r="X74" s="17">
        <f t="shared" si="12"/>
        <v>0</v>
      </c>
      <c r="Y74" s="17">
        <f t="shared" si="13"/>
        <v>0</v>
      </c>
      <c r="Z74" s="16">
        <f t="shared" si="14"/>
        <v>2</v>
      </c>
      <c r="AA74" s="18" t="s">
        <v>30</v>
      </c>
      <c r="AB74" s="223" t="s">
        <v>34</v>
      </c>
      <c r="AC74" s="30" t="s">
        <v>31</v>
      </c>
      <c r="AD74" s="30" t="s">
        <v>31</v>
      </c>
      <c r="AE74" s="30" t="s">
        <v>31</v>
      </c>
      <c r="AF74" s="18" t="s">
        <v>30</v>
      </c>
      <c r="AG74" s="18" t="s">
        <v>30</v>
      </c>
      <c r="AH74" s="18" t="s">
        <v>30</v>
      </c>
      <c r="AI74" s="18" t="s">
        <v>30</v>
      </c>
      <c r="AJ74" s="18" t="s">
        <v>30</v>
      </c>
      <c r="AK74" s="30" t="s">
        <v>31</v>
      </c>
      <c r="AL74" s="30" t="s">
        <v>31</v>
      </c>
      <c r="AM74" s="18" t="s">
        <v>30</v>
      </c>
      <c r="AN74" s="18" t="s">
        <v>30</v>
      </c>
      <c r="AO74" s="18" t="s">
        <v>30</v>
      </c>
      <c r="AP74" s="18" t="s">
        <v>30</v>
      </c>
      <c r="AQ74" s="18" t="s">
        <v>30</v>
      </c>
      <c r="AR74" s="30" t="s">
        <v>31</v>
      </c>
      <c r="AS74" s="30" t="s">
        <v>31</v>
      </c>
      <c r="AT74" s="32" t="s">
        <v>123</v>
      </c>
      <c r="AU74" s="18" t="s">
        <v>30</v>
      </c>
      <c r="AV74" s="223" t="s">
        <v>34</v>
      </c>
      <c r="AW74" s="18" t="s">
        <v>30</v>
      </c>
      <c r="AX74" s="18" t="s">
        <v>30</v>
      </c>
      <c r="AY74" s="30" t="s">
        <v>31</v>
      </c>
      <c r="AZ74" s="30" t="s">
        <v>31</v>
      </c>
      <c r="BA74" s="18" t="s">
        <v>30</v>
      </c>
      <c r="BB74" s="18" t="s">
        <v>30</v>
      </c>
      <c r="BC74" s="18" t="s">
        <v>30</v>
      </c>
      <c r="BD74" s="18" t="s">
        <v>30</v>
      </c>
      <c r="BE74" s="18" t="s">
        <v>30</v>
      </c>
      <c r="BF74" s="124"/>
      <c r="BG74" s="20">
        <f t="shared" si="16"/>
        <v>0</v>
      </c>
      <c r="BH74" s="21"/>
      <c r="BJ74" s="22"/>
      <c r="BN74" s="11"/>
      <c r="BS74" s="11"/>
    </row>
    <row r="75" spans="1:71" ht="13.8" customHeight="1" x14ac:dyDescent="0.3">
      <c r="A75" s="103" t="s">
        <v>387</v>
      </c>
      <c r="B75" s="103"/>
      <c r="C75" s="104" t="s">
        <v>388</v>
      </c>
      <c r="D75" s="104"/>
      <c r="E75" s="104" t="s">
        <v>230</v>
      </c>
      <c r="F75" s="104" t="s">
        <v>369</v>
      </c>
      <c r="G75" s="104" t="s">
        <v>370</v>
      </c>
      <c r="H75" s="106" t="s">
        <v>317</v>
      </c>
      <c r="I75" s="106" t="s">
        <v>389</v>
      </c>
      <c r="J75" s="12" t="s">
        <v>35</v>
      </c>
      <c r="K75" s="13">
        <v>45957</v>
      </c>
      <c r="L75" s="14" t="s">
        <v>28</v>
      </c>
      <c r="M75" s="15">
        <f t="shared" ref="M75:M125" si="17">N75+Q75+U75</f>
        <v>31</v>
      </c>
      <c r="N75" s="15">
        <f t="shared" ref="N75:N125" si="18">O75+R75+(COUNTIF(AA75:BE75,"P/2")/2)+(COUNTIF(AA75:BE75,"TR-P/2")/2)</f>
        <v>22</v>
      </c>
      <c r="O75" s="15">
        <f t="shared" ref="O75:O125" si="19">COUNTIF(AA75:BE75,"P")+COUNTIF(AA75:BE75,"RP")+COUNTIF(AA75:BE75,"UT-RP")+COUNTIF(AA75:BE75,"AT-RP")+COUNTIF(AA75:BE75,"AT")+COUNTIF(AA75:BE75,"UT")+COUNTIF(AA75:BE75,"MU")+COUNTIF(AA75:BE75,"AT-MU")+COUNTIF(AA75:BE75,"UT-MU")+COUNTIF(AA75:BE75,"EL")+COUNTIF(AA75:BE75,"UT-EL")+COUNTIF(AA75:BE75,"AT-EL")+COUNTIF(AA75:BE75,"EL-MU")+COUNTIF(AA75:BE75,"TR")+COUNTIF(AA75:BE75,"TR-MU")+COUNTIF(AA75:BE75,"TR-EL")+COUNTIF(AA75:BE75,"TR-AT")+COUNTIF(AA75:BE75,"TR-UT")+COUNTIF(AA75:BE75,"TR-P")+(COUNTIF(AA75:BE75,"P/2")/2)</f>
        <v>22</v>
      </c>
      <c r="P75" s="15">
        <f t="shared" ref="P75:P125" si="20">COUNTIF(AA75:BE75,"Leave")</f>
        <v>0</v>
      </c>
      <c r="Q75" s="15">
        <f t="shared" ref="Q75:Q125" si="21">COUNTIF(AA75:BE75,"Off")+COUNTIF(AA75:BE75,"TR-Off")</f>
        <v>9</v>
      </c>
      <c r="R75" s="15">
        <f t="shared" ref="R75:R125" si="22">COUNTIF(AA75:BE75,"NCNS")+COUNTIF(AA75:BE75,"A")+COUNTIF(AA75:BE75,"U")+COUNTIF(AA75:BE75,"SL")+COUNTIF(AA75:BE75,"UC")+COUNTIF(AA75:BE75,"TR-UC")+COUNTIF(AA75:BE75,"TR-U")+COUNTIF(AA75:BE75,"TR-NCNS")</f>
        <v>0</v>
      </c>
      <c r="S75" s="15">
        <f t="shared" ref="S75:S125" si="23">(COUNTIF(AA75:BE75,"A")+(COUNTIF(AA75:BE75,"CL")+(COUNTIF(AA75:BE75,"SL"))))</f>
        <v>0</v>
      </c>
      <c r="T75" s="15">
        <f t="shared" ref="T75:T125" si="24">COUNTIF(AA75:BE75,"EL")+COUNTIF(AA75:BE75,"AT-EL")+COUNTIF(AA75:BE75,"UT-EL")+COUNTIF(AA75:BE75,"EL-MU")++COUNTIF(AA75:BE75,"TR-EL")</f>
        <v>0</v>
      </c>
      <c r="U75" s="15">
        <f t="shared" ref="U75:U125" si="25">(COUNTIF(AA75:BE75,"Leave")+(COUNTIF(AA75:BE75,"CL")+(COUNTIF(AA75:BE75,"AU")))+(COUNTIF(AA75:BE75,"TR-AU"))+(COUNTIF(AA75:BE75,"ML")))</f>
        <v>0</v>
      </c>
      <c r="V75" s="16">
        <f t="shared" ref="V75:V125" si="26">COUNTIF(AA75:BE75,"AU")+COUNTIF(AA75:BE75,"U")+COUNTIF(AA75:BE75,"UC")+COUNTIF(AA75:BE75,"NCNS")+COUNTIF(AA75:BE75,"TR-AU")+COUNTIF(AA75:BE75,"TR-U")+COUNTIF(AA75:BE75,"TR-UC")+COUNTIF(AA75:BE75,"TR-NCNS")+(COUNTIF(AA75:BE75,"P/2")/2)+(COUNTIF(AA75:BE75,"TR-P/2")/2)</f>
        <v>0</v>
      </c>
      <c r="W75" s="15">
        <f t="shared" ref="W75:W125" si="27">COUNTIF(AA75:BE75,"AT-RP")+COUNTIF(AA75:BE75,"AT")+COUNTIF(AA75:BE75,"AT-MU")+COUNTIF(AA75:BE75,"AT-EL")+COUNTIF(AA75:BE75,"TR-AT")+COUNTIF(AA75:BE75,"UT-RP")+COUNTIF(AA75:BE75,"UT")+COUNTIF(AA75:BE75,"UT-MU")+COUNTIF(AA75:BE75,"UT-EL")+COUNTIF(AA75:BE75,"TR-UT")</f>
        <v>0</v>
      </c>
      <c r="X75" s="17">
        <f t="shared" ref="X75:X125" si="28">COUNTIF(AA75:BE75,"MU")+COUNTIF(AA75:BE75,"UT-MU")+COUNTIF(AA75:BE75,"EL-MU")+COUNTIF(AA75:BE75,"TR-MU")</f>
        <v>0</v>
      </c>
      <c r="Y75" s="17">
        <f t="shared" ref="Y75:Y125" si="29">COUNTIF(AA75:BE75,"ML")</f>
        <v>0</v>
      </c>
      <c r="Z75" s="16">
        <f t="shared" ref="Z75:Z125" si="30">V75+S75+P75+Y75</f>
        <v>0</v>
      </c>
      <c r="AA75" s="18" t="s">
        <v>30</v>
      </c>
      <c r="AB75" s="18" t="s">
        <v>30</v>
      </c>
      <c r="AC75" s="30" t="s">
        <v>31</v>
      </c>
      <c r="AD75" s="30" t="s">
        <v>31</v>
      </c>
      <c r="AE75" s="30" t="s">
        <v>31</v>
      </c>
      <c r="AF75" s="18" t="s">
        <v>30</v>
      </c>
      <c r="AG75" s="18" t="s">
        <v>30</v>
      </c>
      <c r="AH75" s="18" t="s">
        <v>30</v>
      </c>
      <c r="AI75" s="18" t="s">
        <v>30</v>
      </c>
      <c r="AJ75" s="18" t="s">
        <v>30</v>
      </c>
      <c r="AK75" s="30" t="s">
        <v>31</v>
      </c>
      <c r="AL75" s="30" t="s">
        <v>31</v>
      </c>
      <c r="AM75" s="18" t="s">
        <v>30</v>
      </c>
      <c r="AN75" s="18" t="s">
        <v>30</v>
      </c>
      <c r="AO75" s="18" t="s">
        <v>30</v>
      </c>
      <c r="AP75" s="18" t="s">
        <v>30</v>
      </c>
      <c r="AQ75" s="18" t="s">
        <v>30</v>
      </c>
      <c r="AR75" s="30" t="s">
        <v>31</v>
      </c>
      <c r="AS75" s="30" t="s">
        <v>31</v>
      </c>
      <c r="AT75" s="18" t="s">
        <v>30</v>
      </c>
      <c r="AU75" s="18" t="s">
        <v>30</v>
      </c>
      <c r="AV75" s="18" t="s">
        <v>30</v>
      </c>
      <c r="AW75" s="18" t="s">
        <v>30</v>
      </c>
      <c r="AX75" s="18" t="s">
        <v>30</v>
      </c>
      <c r="AY75" s="30" t="s">
        <v>31</v>
      </c>
      <c r="AZ75" s="30" t="s">
        <v>31</v>
      </c>
      <c r="BA75" s="18" t="s">
        <v>30</v>
      </c>
      <c r="BB75" s="18" t="s">
        <v>30</v>
      </c>
      <c r="BC75" s="18" t="s">
        <v>30</v>
      </c>
      <c r="BD75" s="18" t="s">
        <v>30</v>
      </c>
      <c r="BE75" s="18" t="s">
        <v>30</v>
      </c>
      <c r="BF75" s="19"/>
      <c r="BG75" s="20">
        <f t="shared" si="16"/>
        <v>0</v>
      </c>
      <c r="BH75" s="21"/>
      <c r="BJ75" s="22"/>
      <c r="BN75" s="11"/>
      <c r="BS75" s="11"/>
    </row>
    <row r="76" spans="1:71" ht="13.8" customHeight="1" x14ac:dyDescent="0.3">
      <c r="A76" s="103" t="s">
        <v>393</v>
      </c>
      <c r="B76" s="103"/>
      <c r="C76" s="104" t="s">
        <v>394</v>
      </c>
      <c r="D76" s="104"/>
      <c r="E76" s="104" t="s">
        <v>230</v>
      </c>
      <c r="F76" s="104" t="s">
        <v>369</v>
      </c>
      <c r="G76" s="104" t="s">
        <v>231</v>
      </c>
      <c r="H76" s="106" t="s">
        <v>317</v>
      </c>
      <c r="I76" s="106" t="s">
        <v>395</v>
      </c>
      <c r="J76" s="12" t="s">
        <v>396</v>
      </c>
      <c r="K76" s="13">
        <v>45978</v>
      </c>
      <c r="L76" s="14" t="s">
        <v>28</v>
      </c>
      <c r="M76" s="15">
        <f t="shared" si="17"/>
        <v>31</v>
      </c>
      <c r="N76" s="15">
        <f t="shared" si="18"/>
        <v>22</v>
      </c>
      <c r="O76" s="15">
        <f t="shared" si="19"/>
        <v>16</v>
      </c>
      <c r="P76" s="15">
        <f t="shared" si="20"/>
        <v>0</v>
      </c>
      <c r="Q76" s="15">
        <f t="shared" si="21"/>
        <v>9</v>
      </c>
      <c r="R76" s="15">
        <f t="shared" si="22"/>
        <v>5</v>
      </c>
      <c r="S76" s="15">
        <f t="shared" si="23"/>
        <v>5</v>
      </c>
      <c r="T76" s="15">
        <f t="shared" si="24"/>
        <v>0</v>
      </c>
      <c r="U76" s="15">
        <f t="shared" si="25"/>
        <v>0</v>
      </c>
      <c r="V76" s="16">
        <f t="shared" si="26"/>
        <v>1</v>
      </c>
      <c r="W76" s="15">
        <f t="shared" si="27"/>
        <v>0</v>
      </c>
      <c r="X76" s="17">
        <f t="shared" si="28"/>
        <v>0</v>
      </c>
      <c r="Y76" s="17">
        <f t="shared" si="29"/>
        <v>0</v>
      </c>
      <c r="Z76" s="16">
        <f t="shared" si="30"/>
        <v>6</v>
      </c>
      <c r="AA76" s="18" t="s">
        <v>30</v>
      </c>
      <c r="AB76" s="18" t="s">
        <v>30</v>
      </c>
      <c r="AC76" s="30" t="s">
        <v>31</v>
      </c>
      <c r="AD76" s="30" t="s">
        <v>31</v>
      </c>
      <c r="AE76" s="30" t="s">
        <v>31</v>
      </c>
      <c r="AF76" s="32" t="s">
        <v>123</v>
      </c>
      <c r="AG76" s="32" t="s">
        <v>123</v>
      </c>
      <c r="AH76" s="32" t="s">
        <v>123</v>
      </c>
      <c r="AI76" s="32" t="s">
        <v>123</v>
      </c>
      <c r="AJ76" s="32" t="s">
        <v>123</v>
      </c>
      <c r="AK76" s="30" t="s">
        <v>31</v>
      </c>
      <c r="AL76" s="30" t="s">
        <v>31</v>
      </c>
      <c r="AM76" s="18" t="s">
        <v>30</v>
      </c>
      <c r="AN76" s="18" t="s">
        <v>30</v>
      </c>
      <c r="AO76" s="18" t="s">
        <v>30</v>
      </c>
      <c r="AP76" s="18" t="s">
        <v>30</v>
      </c>
      <c r="AQ76" s="18" t="s">
        <v>30</v>
      </c>
      <c r="AR76" s="30" t="s">
        <v>31</v>
      </c>
      <c r="AS76" s="30" t="s">
        <v>31</v>
      </c>
      <c r="AT76" s="223" t="s">
        <v>34</v>
      </c>
      <c r="AU76" s="18" t="s">
        <v>30</v>
      </c>
      <c r="AV76" s="18" t="s">
        <v>30</v>
      </c>
      <c r="AW76" s="18" t="s">
        <v>30</v>
      </c>
      <c r="AX76" s="18" t="s">
        <v>30</v>
      </c>
      <c r="AY76" s="30" t="s">
        <v>31</v>
      </c>
      <c r="AZ76" s="30" t="s">
        <v>31</v>
      </c>
      <c r="BA76" s="18" t="s">
        <v>30</v>
      </c>
      <c r="BB76" s="223" t="s">
        <v>34</v>
      </c>
      <c r="BC76" s="18" t="s">
        <v>30</v>
      </c>
      <c r="BD76" s="18" t="s">
        <v>30</v>
      </c>
      <c r="BE76" s="18" t="s">
        <v>30</v>
      </c>
      <c r="BF76" s="227"/>
      <c r="BG76" s="20">
        <f t="shared" si="16"/>
        <v>0</v>
      </c>
      <c r="BH76" s="21"/>
      <c r="BJ76" s="22"/>
      <c r="BN76" s="11"/>
      <c r="BS76" s="11"/>
    </row>
    <row r="77" spans="1:71" ht="13.8" customHeight="1" x14ac:dyDescent="0.3">
      <c r="A77" s="103" t="s">
        <v>397</v>
      </c>
      <c r="B77" s="103"/>
      <c r="C77" s="104" t="s">
        <v>398</v>
      </c>
      <c r="D77" s="104"/>
      <c r="E77" s="104" t="s">
        <v>230</v>
      </c>
      <c r="F77" s="104" t="s">
        <v>369</v>
      </c>
      <c r="G77" s="104" t="s">
        <v>231</v>
      </c>
      <c r="H77" s="106" t="s">
        <v>317</v>
      </c>
      <c r="I77" s="106" t="s">
        <v>399</v>
      </c>
      <c r="J77" s="12" t="s">
        <v>35</v>
      </c>
      <c r="K77" s="13">
        <v>45978</v>
      </c>
      <c r="L77" s="14" t="s">
        <v>28</v>
      </c>
      <c r="M77" s="15">
        <f t="shared" si="17"/>
        <v>31</v>
      </c>
      <c r="N77" s="15">
        <f t="shared" si="18"/>
        <v>22</v>
      </c>
      <c r="O77" s="15">
        <f t="shared" si="19"/>
        <v>20.5</v>
      </c>
      <c r="P77" s="15">
        <f t="shared" si="20"/>
        <v>0</v>
      </c>
      <c r="Q77" s="15">
        <f t="shared" si="21"/>
        <v>9</v>
      </c>
      <c r="R77" s="15">
        <f t="shared" si="22"/>
        <v>1</v>
      </c>
      <c r="S77" s="15">
        <f t="shared" si="23"/>
        <v>0</v>
      </c>
      <c r="T77" s="15">
        <f t="shared" si="24"/>
        <v>0</v>
      </c>
      <c r="U77" s="15">
        <f t="shared" si="25"/>
        <v>0</v>
      </c>
      <c r="V77" s="16">
        <f t="shared" si="26"/>
        <v>1.5</v>
      </c>
      <c r="W77" s="15">
        <f t="shared" si="27"/>
        <v>0</v>
      </c>
      <c r="X77" s="17">
        <f t="shared" si="28"/>
        <v>0</v>
      </c>
      <c r="Y77" s="17">
        <f t="shared" si="29"/>
        <v>0</v>
      </c>
      <c r="Z77" s="16">
        <f t="shared" si="30"/>
        <v>1.5</v>
      </c>
      <c r="AA77" s="18" t="s">
        <v>30</v>
      </c>
      <c r="AB77" s="223" t="s">
        <v>34</v>
      </c>
      <c r="AC77" s="30" t="s">
        <v>31</v>
      </c>
      <c r="AD77" s="30" t="s">
        <v>31</v>
      </c>
      <c r="AE77" s="30" t="s">
        <v>31</v>
      </c>
      <c r="AF77" s="31" t="s">
        <v>133</v>
      </c>
      <c r="AG77" s="18" t="s">
        <v>30</v>
      </c>
      <c r="AH77" s="18" t="s">
        <v>30</v>
      </c>
      <c r="AI77" s="18" t="s">
        <v>30</v>
      </c>
      <c r="AJ77" s="18" t="s">
        <v>30</v>
      </c>
      <c r="AK77" s="30" t="s">
        <v>31</v>
      </c>
      <c r="AL77" s="30" t="s">
        <v>31</v>
      </c>
      <c r="AM77" s="18" t="s">
        <v>30</v>
      </c>
      <c r="AN77" s="18" t="s">
        <v>30</v>
      </c>
      <c r="AO77" s="18" t="s">
        <v>30</v>
      </c>
      <c r="AP77" s="18" t="s">
        <v>30</v>
      </c>
      <c r="AQ77" s="18" t="s">
        <v>30</v>
      </c>
      <c r="AR77" s="30" t="s">
        <v>31</v>
      </c>
      <c r="AS77" s="30" t="s">
        <v>31</v>
      </c>
      <c r="AT77" s="18" t="s">
        <v>30</v>
      </c>
      <c r="AU77" s="18" t="s">
        <v>30</v>
      </c>
      <c r="AV77" s="18" t="s">
        <v>30</v>
      </c>
      <c r="AW77" s="18" t="s">
        <v>30</v>
      </c>
      <c r="AX77" s="18" t="s">
        <v>30</v>
      </c>
      <c r="AY77" s="30" t="s">
        <v>31</v>
      </c>
      <c r="AZ77" s="30" t="s">
        <v>31</v>
      </c>
      <c r="BA77" s="18" t="s">
        <v>30</v>
      </c>
      <c r="BB77" s="18" t="s">
        <v>30</v>
      </c>
      <c r="BC77" s="18" t="s">
        <v>30</v>
      </c>
      <c r="BD77" s="18" t="s">
        <v>30</v>
      </c>
      <c r="BE77" s="18" t="s">
        <v>30</v>
      </c>
      <c r="BF77" s="227"/>
      <c r="BG77" s="20">
        <f t="shared" si="16"/>
        <v>0</v>
      </c>
      <c r="BH77" s="21"/>
      <c r="BJ77" s="22"/>
      <c r="BN77" s="11"/>
      <c r="BS77" s="11"/>
    </row>
    <row r="78" spans="1:71" ht="13.8" customHeight="1" x14ac:dyDescent="0.3">
      <c r="A78" s="103" t="s">
        <v>400</v>
      </c>
      <c r="B78" s="103"/>
      <c r="C78" s="104" t="s">
        <v>401</v>
      </c>
      <c r="D78" s="104"/>
      <c r="E78" s="104" t="s">
        <v>230</v>
      </c>
      <c r="F78" s="104" t="s">
        <v>369</v>
      </c>
      <c r="G78" s="104" t="s">
        <v>231</v>
      </c>
      <c r="H78" s="106" t="s">
        <v>317</v>
      </c>
      <c r="I78" s="106" t="s">
        <v>402</v>
      </c>
      <c r="J78" s="12" t="s">
        <v>35</v>
      </c>
      <c r="K78" s="13">
        <v>45985</v>
      </c>
      <c r="L78" s="14" t="s">
        <v>28</v>
      </c>
      <c r="M78" s="15">
        <f t="shared" si="17"/>
        <v>31</v>
      </c>
      <c r="N78" s="15">
        <f t="shared" si="18"/>
        <v>22</v>
      </c>
      <c r="O78" s="15">
        <f t="shared" si="19"/>
        <v>21</v>
      </c>
      <c r="P78" s="15">
        <f t="shared" si="20"/>
        <v>0</v>
      </c>
      <c r="Q78" s="15">
        <f t="shared" si="21"/>
        <v>9</v>
      </c>
      <c r="R78" s="15">
        <f t="shared" si="22"/>
        <v>1</v>
      </c>
      <c r="S78" s="15">
        <f t="shared" si="23"/>
        <v>1</v>
      </c>
      <c r="T78" s="15">
        <f t="shared" si="24"/>
        <v>0</v>
      </c>
      <c r="U78" s="15">
        <f t="shared" si="25"/>
        <v>0</v>
      </c>
      <c r="V78" s="16">
        <f t="shared" si="26"/>
        <v>0</v>
      </c>
      <c r="W78" s="15">
        <f t="shared" si="27"/>
        <v>0</v>
      </c>
      <c r="X78" s="17">
        <f t="shared" si="28"/>
        <v>0</v>
      </c>
      <c r="Y78" s="17">
        <f t="shared" si="29"/>
        <v>0</v>
      </c>
      <c r="Z78" s="16">
        <f t="shared" si="30"/>
        <v>1</v>
      </c>
      <c r="AA78" s="18" t="s">
        <v>30</v>
      </c>
      <c r="AB78" s="18" t="s">
        <v>30</v>
      </c>
      <c r="AC78" s="30" t="s">
        <v>31</v>
      </c>
      <c r="AD78" s="30" t="s">
        <v>31</v>
      </c>
      <c r="AE78" s="30" t="s">
        <v>31</v>
      </c>
      <c r="AF78" s="18" t="s">
        <v>30</v>
      </c>
      <c r="AG78" s="18" t="s">
        <v>30</v>
      </c>
      <c r="AH78" s="18" t="s">
        <v>30</v>
      </c>
      <c r="AI78" s="18" t="s">
        <v>30</v>
      </c>
      <c r="AJ78" s="18" t="s">
        <v>30</v>
      </c>
      <c r="AK78" s="30" t="s">
        <v>31</v>
      </c>
      <c r="AL78" s="30" t="s">
        <v>31</v>
      </c>
      <c r="AM78" s="18" t="s">
        <v>30</v>
      </c>
      <c r="AN78" s="18" t="s">
        <v>30</v>
      </c>
      <c r="AO78" s="18" t="s">
        <v>30</v>
      </c>
      <c r="AP78" s="18" t="s">
        <v>30</v>
      </c>
      <c r="AQ78" s="18" t="s">
        <v>30</v>
      </c>
      <c r="AR78" s="30" t="s">
        <v>31</v>
      </c>
      <c r="AS78" s="30" t="s">
        <v>31</v>
      </c>
      <c r="AT78" s="18" t="s">
        <v>30</v>
      </c>
      <c r="AU78" s="32" t="s">
        <v>123</v>
      </c>
      <c r="AV78" s="18" t="s">
        <v>30</v>
      </c>
      <c r="AW78" s="18" t="s">
        <v>30</v>
      </c>
      <c r="AX78" s="18" t="s">
        <v>30</v>
      </c>
      <c r="AY78" s="30" t="s">
        <v>31</v>
      </c>
      <c r="AZ78" s="30" t="s">
        <v>31</v>
      </c>
      <c r="BA78" s="18" t="s">
        <v>30</v>
      </c>
      <c r="BB78" s="18" t="s">
        <v>30</v>
      </c>
      <c r="BC78" s="18" t="s">
        <v>30</v>
      </c>
      <c r="BD78" s="18" t="s">
        <v>30</v>
      </c>
      <c r="BE78" s="18" t="s">
        <v>30</v>
      </c>
      <c r="BF78" s="19"/>
      <c r="BG78" s="20">
        <f t="shared" si="16"/>
        <v>0</v>
      </c>
      <c r="BH78" s="21"/>
      <c r="BJ78" s="22"/>
      <c r="BN78" s="11"/>
      <c r="BS78" s="11"/>
    </row>
    <row r="79" spans="1:71" ht="13.8" customHeight="1" x14ac:dyDescent="0.3">
      <c r="A79" s="103" t="s">
        <v>403</v>
      </c>
      <c r="B79" s="103"/>
      <c r="C79" s="104" t="s">
        <v>404</v>
      </c>
      <c r="D79" s="126"/>
      <c r="E79" s="104" t="s">
        <v>230</v>
      </c>
      <c r="F79" s="104" t="s">
        <v>369</v>
      </c>
      <c r="G79" s="104" t="s">
        <v>231</v>
      </c>
      <c r="H79" s="106" t="s">
        <v>317</v>
      </c>
      <c r="I79" s="106" t="s">
        <v>405</v>
      </c>
      <c r="J79" s="12" t="s">
        <v>35</v>
      </c>
      <c r="K79" s="13">
        <v>46028</v>
      </c>
      <c r="L79" s="14" t="s">
        <v>28</v>
      </c>
      <c r="M79" s="15">
        <f t="shared" si="17"/>
        <v>31</v>
      </c>
      <c r="N79" s="15">
        <f t="shared" si="18"/>
        <v>22</v>
      </c>
      <c r="O79" s="15">
        <f t="shared" si="19"/>
        <v>20.5</v>
      </c>
      <c r="P79" s="15">
        <f t="shared" si="20"/>
        <v>0</v>
      </c>
      <c r="Q79" s="15">
        <f t="shared" si="21"/>
        <v>9</v>
      </c>
      <c r="R79" s="15">
        <f t="shared" si="22"/>
        <v>1</v>
      </c>
      <c r="S79" s="15">
        <f t="shared" si="23"/>
        <v>1</v>
      </c>
      <c r="T79" s="15">
        <f t="shared" si="24"/>
        <v>0</v>
      </c>
      <c r="U79" s="15">
        <f t="shared" si="25"/>
        <v>0</v>
      </c>
      <c r="V79" s="16">
        <f t="shared" si="26"/>
        <v>0.5</v>
      </c>
      <c r="W79" s="15">
        <f t="shared" si="27"/>
        <v>0</v>
      </c>
      <c r="X79" s="17">
        <f t="shared" si="28"/>
        <v>0</v>
      </c>
      <c r="Y79" s="17">
        <f t="shared" si="29"/>
        <v>0</v>
      </c>
      <c r="Z79" s="16">
        <f t="shared" si="30"/>
        <v>1.5</v>
      </c>
      <c r="AA79" s="18" t="s">
        <v>30</v>
      </c>
      <c r="AB79" s="223" t="s">
        <v>34</v>
      </c>
      <c r="AC79" s="30" t="s">
        <v>31</v>
      </c>
      <c r="AD79" s="30" t="s">
        <v>31</v>
      </c>
      <c r="AE79" s="30" t="s">
        <v>31</v>
      </c>
      <c r="AF79" s="18" t="s">
        <v>30</v>
      </c>
      <c r="AG79" s="18" t="s">
        <v>30</v>
      </c>
      <c r="AH79" s="18" t="s">
        <v>30</v>
      </c>
      <c r="AI79" s="18" t="s">
        <v>30</v>
      </c>
      <c r="AJ79" s="18" t="s">
        <v>30</v>
      </c>
      <c r="AK79" s="30" t="s">
        <v>31</v>
      </c>
      <c r="AL79" s="30" t="s">
        <v>31</v>
      </c>
      <c r="AM79" s="18" t="s">
        <v>30</v>
      </c>
      <c r="AN79" s="18" t="s">
        <v>30</v>
      </c>
      <c r="AO79" s="18" t="s">
        <v>30</v>
      </c>
      <c r="AP79" s="18" t="s">
        <v>30</v>
      </c>
      <c r="AQ79" s="18" t="s">
        <v>30</v>
      </c>
      <c r="AR79" s="30" t="s">
        <v>31</v>
      </c>
      <c r="AS79" s="30" t="s">
        <v>31</v>
      </c>
      <c r="AT79" s="18" t="s">
        <v>30</v>
      </c>
      <c r="AU79" s="18" t="s">
        <v>30</v>
      </c>
      <c r="AV79" s="18" t="s">
        <v>30</v>
      </c>
      <c r="AW79" s="18" t="s">
        <v>30</v>
      </c>
      <c r="AX79" s="18" t="s">
        <v>30</v>
      </c>
      <c r="AY79" s="30" t="s">
        <v>31</v>
      </c>
      <c r="AZ79" s="30" t="s">
        <v>31</v>
      </c>
      <c r="BA79" s="18" t="s">
        <v>30</v>
      </c>
      <c r="BB79" s="32" t="s">
        <v>123</v>
      </c>
      <c r="BC79" s="18" t="s">
        <v>30</v>
      </c>
      <c r="BD79" s="18" t="s">
        <v>30</v>
      </c>
      <c r="BE79" s="18" t="s">
        <v>30</v>
      </c>
      <c r="BF79" s="124"/>
      <c r="BG79" s="20">
        <f t="shared" si="16"/>
        <v>0</v>
      </c>
      <c r="BH79" s="21"/>
      <c r="BJ79" s="22"/>
      <c r="BN79" s="11"/>
      <c r="BS79" s="11"/>
    </row>
    <row r="80" spans="1:71" ht="13.8" customHeight="1" x14ac:dyDescent="0.3">
      <c r="A80" s="103" t="s">
        <v>406</v>
      </c>
      <c r="B80" s="103"/>
      <c r="C80" s="104" t="s">
        <v>407</v>
      </c>
      <c r="D80" s="126"/>
      <c r="E80" s="104" t="s">
        <v>230</v>
      </c>
      <c r="F80" s="104" t="s">
        <v>369</v>
      </c>
      <c r="G80" s="104" t="s">
        <v>231</v>
      </c>
      <c r="H80" s="106" t="s">
        <v>317</v>
      </c>
      <c r="I80" s="106" t="s">
        <v>408</v>
      </c>
      <c r="J80" s="12" t="s">
        <v>35</v>
      </c>
      <c r="K80" s="13">
        <v>46029</v>
      </c>
      <c r="L80" s="14" t="s">
        <v>28</v>
      </c>
      <c r="M80" s="15">
        <f t="shared" si="17"/>
        <v>31</v>
      </c>
      <c r="N80" s="15">
        <f t="shared" si="18"/>
        <v>22</v>
      </c>
      <c r="O80" s="15">
        <f t="shared" si="19"/>
        <v>17.5</v>
      </c>
      <c r="P80" s="15">
        <f t="shared" si="20"/>
        <v>0</v>
      </c>
      <c r="Q80" s="15">
        <f t="shared" si="21"/>
        <v>9</v>
      </c>
      <c r="R80" s="15">
        <f t="shared" si="22"/>
        <v>4</v>
      </c>
      <c r="S80" s="15">
        <f t="shared" si="23"/>
        <v>4</v>
      </c>
      <c r="T80" s="15">
        <f t="shared" si="24"/>
        <v>0</v>
      </c>
      <c r="U80" s="15">
        <f t="shared" si="25"/>
        <v>0</v>
      </c>
      <c r="V80" s="16">
        <f t="shared" si="26"/>
        <v>0.5</v>
      </c>
      <c r="W80" s="15">
        <f t="shared" si="27"/>
        <v>0</v>
      </c>
      <c r="X80" s="17">
        <f t="shared" si="28"/>
        <v>0</v>
      </c>
      <c r="Y80" s="17">
        <f t="shared" si="29"/>
        <v>0</v>
      </c>
      <c r="Z80" s="16">
        <f t="shared" si="30"/>
        <v>4.5</v>
      </c>
      <c r="AA80" s="32" t="s">
        <v>123</v>
      </c>
      <c r="AB80" s="18" t="s">
        <v>30</v>
      </c>
      <c r="AC80" s="30" t="s">
        <v>31</v>
      </c>
      <c r="AD80" s="30" t="s">
        <v>31</v>
      </c>
      <c r="AE80" s="30" t="s">
        <v>31</v>
      </c>
      <c r="AF80" s="18" t="s">
        <v>30</v>
      </c>
      <c r="AG80" s="18" t="s">
        <v>30</v>
      </c>
      <c r="AH80" s="18" t="s">
        <v>30</v>
      </c>
      <c r="AI80" s="18" t="s">
        <v>30</v>
      </c>
      <c r="AJ80" s="18" t="s">
        <v>30</v>
      </c>
      <c r="AK80" s="30" t="s">
        <v>31</v>
      </c>
      <c r="AL80" s="30" t="s">
        <v>31</v>
      </c>
      <c r="AM80" s="18" t="s">
        <v>30</v>
      </c>
      <c r="AN80" s="223" t="s">
        <v>34</v>
      </c>
      <c r="AO80" s="32" t="s">
        <v>123</v>
      </c>
      <c r="AP80" s="32" t="s">
        <v>123</v>
      </c>
      <c r="AQ80" s="32" t="s">
        <v>123</v>
      </c>
      <c r="AR80" s="30" t="s">
        <v>31</v>
      </c>
      <c r="AS80" s="30" t="s">
        <v>31</v>
      </c>
      <c r="AT80" s="18" t="s">
        <v>30</v>
      </c>
      <c r="AU80" s="18" t="s">
        <v>30</v>
      </c>
      <c r="AV80" s="18" t="s">
        <v>30</v>
      </c>
      <c r="AW80" s="18" t="s">
        <v>30</v>
      </c>
      <c r="AX80" s="18" t="s">
        <v>30</v>
      </c>
      <c r="AY80" s="30" t="s">
        <v>31</v>
      </c>
      <c r="AZ80" s="30" t="s">
        <v>31</v>
      </c>
      <c r="BA80" s="18" t="s">
        <v>30</v>
      </c>
      <c r="BB80" s="18" t="s">
        <v>30</v>
      </c>
      <c r="BC80" s="18" t="s">
        <v>30</v>
      </c>
      <c r="BD80" s="18" t="s">
        <v>30</v>
      </c>
      <c r="BE80" s="18" t="s">
        <v>30</v>
      </c>
      <c r="BF80" s="227"/>
      <c r="BG80" s="20">
        <f t="shared" si="16"/>
        <v>0</v>
      </c>
      <c r="BH80" s="21"/>
      <c r="BJ80" s="22"/>
      <c r="BN80" s="11"/>
      <c r="BS80" s="11"/>
    </row>
    <row r="81" spans="1:71" ht="13.8" customHeight="1" x14ac:dyDescent="0.3">
      <c r="A81" s="120" t="s">
        <v>414</v>
      </c>
      <c r="B81" s="103"/>
      <c r="C81" s="122" t="s">
        <v>415</v>
      </c>
      <c r="D81" s="126"/>
      <c r="E81" s="104" t="s">
        <v>230</v>
      </c>
      <c r="F81" s="104" t="s">
        <v>369</v>
      </c>
      <c r="G81" s="104" t="s">
        <v>231</v>
      </c>
      <c r="H81" s="106" t="s">
        <v>679</v>
      </c>
      <c r="I81" s="106" t="s">
        <v>684</v>
      </c>
      <c r="J81" s="12"/>
      <c r="K81" s="13">
        <v>46090</v>
      </c>
      <c r="L81" s="14" t="s">
        <v>28</v>
      </c>
      <c r="M81" s="15">
        <f t="shared" si="17"/>
        <v>13</v>
      </c>
      <c r="N81" s="15">
        <f t="shared" si="18"/>
        <v>8</v>
      </c>
      <c r="O81" s="15">
        <f t="shared" si="19"/>
        <v>5</v>
      </c>
      <c r="P81" s="15">
        <f t="shared" si="20"/>
        <v>0</v>
      </c>
      <c r="Q81" s="15">
        <f t="shared" si="21"/>
        <v>5</v>
      </c>
      <c r="R81" s="15">
        <f t="shared" si="22"/>
        <v>2</v>
      </c>
      <c r="S81" s="15">
        <f t="shared" si="23"/>
        <v>0</v>
      </c>
      <c r="T81" s="15">
        <f t="shared" si="24"/>
        <v>0</v>
      </c>
      <c r="U81" s="15">
        <f t="shared" si="25"/>
        <v>0</v>
      </c>
      <c r="V81" s="16">
        <f t="shared" si="26"/>
        <v>3</v>
      </c>
      <c r="W81" s="15">
        <f t="shared" si="27"/>
        <v>0</v>
      </c>
      <c r="X81" s="17">
        <f t="shared" si="28"/>
        <v>0</v>
      </c>
      <c r="Y81" s="17">
        <f t="shared" si="29"/>
        <v>0</v>
      </c>
      <c r="Z81" s="16">
        <f t="shared" si="30"/>
        <v>3</v>
      </c>
      <c r="AA81" s="223" t="s">
        <v>34</v>
      </c>
      <c r="AB81" s="31" t="s">
        <v>133</v>
      </c>
      <c r="AC81" s="30" t="s">
        <v>31</v>
      </c>
      <c r="AD81" s="30" t="s">
        <v>31</v>
      </c>
      <c r="AE81" s="30" t="s">
        <v>31</v>
      </c>
      <c r="AF81" s="18" t="s">
        <v>30</v>
      </c>
      <c r="AG81" s="223" t="s">
        <v>34</v>
      </c>
      <c r="AH81" s="31" t="s">
        <v>133</v>
      </c>
      <c r="AI81" s="18" t="s">
        <v>30</v>
      </c>
      <c r="AJ81" s="18" t="s">
        <v>30</v>
      </c>
      <c r="AK81" s="30" t="s">
        <v>31</v>
      </c>
      <c r="AL81" s="30" t="s">
        <v>31</v>
      </c>
      <c r="AM81" s="18" t="s">
        <v>30</v>
      </c>
      <c r="AN81" s="31" t="s">
        <v>165</v>
      </c>
      <c r="AO81" s="31" t="s">
        <v>165</v>
      </c>
      <c r="AP81" s="31" t="s">
        <v>165</v>
      </c>
      <c r="AQ81" s="31" t="s">
        <v>165</v>
      </c>
      <c r="AR81" s="31" t="s">
        <v>165</v>
      </c>
      <c r="AS81" s="31" t="s">
        <v>165</v>
      </c>
      <c r="AT81" s="31" t="s">
        <v>165</v>
      </c>
      <c r="AU81" s="31" t="s">
        <v>165</v>
      </c>
      <c r="AV81" s="31" t="s">
        <v>165</v>
      </c>
      <c r="AW81" s="31" t="s">
        <v>165</v>
      </c>
      <c r="AX81" s="31" t="s">
        <v>165</v>
      </c>
      <c r="AY81" s="31" t="s">
        <v>165</v>
      </c>
      <c r="AZ81" s="31" t="s">
        <v>165</v>
      </c>
      <c r="BA81" s="31" t="s">
        <v>165</v>
      </c>
      <c r="BB81" s="31" t="s">
        <v>165</v>
      </c>
      <c r="BC81" s="31" t="s">
        <v>165</v>
      </c>
      <c r="BD81" s="31" t="s">
        <v>165</v>
      </c>
      <c r="BE81" s="31" t="s">
        <v>165</v>
      </c>
      <c r="BF81" s="124"/>
      <c r="BG81" s="20">
        <f t="shared" si="16"/>
        <v>0</v>
      </c>
      <c r="BH81" s="21"/>
      <c r="BJ81" s="22"/>
      <c r="BN81" s="11"/>
      <c r="BS81" s="11"/>
    </row>
    <row r="82" spans="1:71" ht="13.8" customHeight="1" x14ac:dyDescent="0.3">
      <c r="A82" s="120" t="s">
        <v>421</v>
      </c>
      <c r="B82" s="103"/>
      <c r="C82" s="122" t="s">
        <v>422</v>
      </c>
      <c r="D82" s="126"/>
      <c r="E82" s="104" t="s">
        <v>230</v>
      </c>
      <c r="F82" s="104" t="s">
        <v>369</v>
      </c>
      <c r="G82" s="104" t="s">
        <v>231</v>
      </c>
      <c r="H82" s="106" t="s">
        <v>679</v>
      </c>
      <c r="I82" s="106" t="s">
        <v>703</v>
      </c>
      <c r="J82" s="12"/>
      <c r="K82" s="13">
        <v>46091</v>
      </c>
      <c r="L82" s="14" t="s">
        <v>28</v>
      </c>
      <c r="M82" s="15">
        <f t="shared" si="17"/>
        <v>10</v>
      </c>
      <c r="N82" s="15">
        <f t="shared" si="18"/>
        <v>7</v>
      </c>
      <c r="O82" s="15">
        <f t="shared" si="19"/>
        <v>4</v>
      </c>
      <c r="P82" s="15">
        <f t="shared" si="20"/>
        <v>0</v>
      </c>
      <c r="Q82" s="15">
        <f t="shared" si="21"/>
        <v>3</v>
      </c>
      <c r="R82" s="15">
        <f t="shared" si="22"/>
        <v>3</v>
      </c>
      <c r="S82" s="15">
        <f t="shared" si="23"/>
        <v>0</v>
      </c>
      <c r="T82" s="15">
        <f t="shared" si="24"/>
        <v>0</v>
      </c>
      <c r="U82" s="15">
        <f t="shared" si="25"/>
        <v>0</v>
      </c>
      <c r="V82" s="16">
        <f t="shared" si="26"/>
        <v>3</v>
      </c>
      <c r="W82" s="15">
        <f t="shared" si="27"/>
        <v>0</v>
      </c>
      <c r="X82" s="17">
        <f t="shared" si="28"/>
        <v>0</v>
      </c>
      <c r="Y82" s="17">
        <f t="shared" si="29"/>
        <v>0</v>
      </c>
      <c r="Z82" s="16">
        <f t="shared" si="30"/>
        <v>3</v>
      </c>
      <c r="AA82" s="18" t="s">
        <v>30</v>
      </c>
      <c r="AB82" s="31" t="s">
        <v>133</v>
      </c>
      <c r="AC82" s="30" t="s">
        <v>31</v>
      </c>
      <c r="AD82" s="30" t="s">
        <v>31</v>
      </c>
      <c r="AE82" s="30" t="s">
        <v>31</v>
      </c>
      <c r="AF82" s="18" t="s">
        <v>30</v>
      </c>
      <c r="AG82" s="31" t="s">
        <v>133</v>
      </c>
      <c r="AH82" s="31" t="s">
        <v>133</v>
      </c>
      <c r="AI82" s="18" t="s">
        <v>30</v>
      </c>
      <c r="AJ82" s="18" t="s">
        <v>30</v>
      </c>
      <c r="AK82" s="31" t="s">
        <v>165</v>
      </c>
      <c r="AL82" s="31" t="s">
        <v>165</v>
      </c>
      <c r="AM82" s="31" t="s">
        <v>165</v>
      </c>
      <c r="AN82" s="31" t="s">
        <v>165</v>
      </c>
      <c r="AO82" s="31" t="s">
        <v>165</v>
      </c>
      <c r="AP82" s="31" t="s">
        <v>165</v>
      </c>
      <c r="AQ82" s="31" t="s">
        <v>165</v>
      </c>
      <c r="AR82" s="31" t="s">
        <v>165</v>
      </c>
      <c r="AS82" s="31" t="s">
        <v>165</v>
      </c>
      <c r="AT82" s="31" t="s">
        <v>165</v>
      </c>
      <c r="AU82" s="31" t="s">
        <v>165</v>
      </c>
      <c r="AV82" s="31" t="s">
        <v>165</v>
      </c>
      <c r="AW82" s="31" t="s">
        <v>165</v>
      </c>
      <c r="AX82" s="31" t="s">
        <v>165</v>
      </c>
      <c r="AY82" s="31" t="s">
        <v>165</v>
      </c>
      <c r="AZ82" s="31" t="s">
        <v>165</v>
      </c>
      <c r="BA82" s="31" t="s">
        <v>165</v>
      </c>
      <c r="BB82" s="31" t="s">
        <v>165</v>
      </c>
      <c r="BC82" s="31" t="s">
        <v>165</v>
      </c>
      <c r="BD82" s="31" t="s">
        <v>165</v>
      </c>
      <c r="BE82" s="31" t="s">
        <v>165</v>
      </c>
      <c r="BF82" s="124"/>
      <c r="BG82" s="20">
        <f t="shared" si="16"/>
        <v>0</v>
      </c>
      <c r="BH82" s="21"/>
      <c r="BJ82" s="22"/>
      <c r="BN82" s="11"/>
      <c r="BS82" s="11"/>
    </row>
    <row r="83" spans="1:71" ht="13.8" customHeight="1" x14ac:dyDescent="0.3">
      <c r="A83" s="103" t="s">
        <v>427</v>
      </c>
      <c r="B83" s="103"/>
      <c r="C83" s="104" t="s">
        <v>428</v>
      </c>
      <c r="D83" s="126"/>
      <c r="E83" s="104" t="s">
        <v>230</v>
      </c>
      <c r="F83" s="104" t="s">
        <v>369</v>
      </c>
      <c r="G83" s="104" t="s">
        <v>231</v>
      </c>
      <c r="H83" s="106" t="s">
        <v>317</v>
      </c>
      <c r="I83" s="106" t="s">
        <v>684</v>
      </c>
      <c r="J83" s="12"/>
      <c r="K83" s="13">
        <v>46122</v>
      </c>
      <c r="L83" s="14" t="s">
        <v>28</v>
      </c>
      <c r="M83" s="15">
        <f t="shared" si="17"/>
        <v>31</v>
      </c>
      <c r="N83" s="15">
        <f t="shared" si="18"/>
        <v>22</v>
      </c>
      <c r="O83" s="15">
        <f t="shared" si="19"/>
        <v>21</v>
      </c>
      <c r="P83" s="15">
        <f t="shared" si="20"/>
        <v>0</v>
      </c>
      <c r="Q83" s="15">
        <f t="shared" si="21"/>
        <v>9</v>
      </c>
      <c r="R83" s="15">
        <f t="shared" si="22"/>
        <v>1</v>
      </c>
      <c r="S83" s="15">
        <f t="shared" si="23"/>
        <v>0</v>
      </c>
      <c r="T83" s="15">
        <f t="shared" si="24"/>
        <v>0</v>
      </c>
      <c r="U83" s="15">
        <f t="shared" si="25"/>
        <v>0</v>
      </c>
      <c r="V83" s="16">
        <f t="shared" si="26"/>
        <v>1</v>
      </c>
      <c r="W83" s="15">
        <f t="shared" si="27"/>
        <v>0</v>
      </c>
      <c r="X83" s="17">
        <f t="shared" si="28"/>
        <v>0</v>
      </c>
      <c r="Y83" s="17">
        <f t="shared" si="29"/>
        <v>0</v>
      </c>
      <c r="Z83" s="16">
        <f t="shared" si="30"/>
        <v>1</v>
      </c>
      <c r="AA83" s="18" t="s">
        <v>30</v>
      </c>
      <c r="AB83" s="18" t="s">
        <v>30</v>
      </c>
      <c r="AC83" s="30" t="s">
        <v>31</v>
      </c>
      <c r="AD83" s="30" t="s">
        <v>31</v>
      </c>
      <c r="AE83" s="30" t="s">
        <v>31</v>
      </c>
      <c r="AF83" s="18" t="s">
        <v>30</v>
      </c>
      <c r="AG83" s="18" t="s">
        <v>30</v>
      </c>
      <c r="AH83" s="18" t="s">
        <v>30</v>
      </c>
      <c r="AI83" s="18" t="s">
        <v>30</v>
      </c>
      <c r="AJ83" s="18" t="s">
        <v>30</v>
      </c>
      <c r="AK83" s="30" t="s">
        <v>31</v>
      </c>
      <c r="AL83" s="30" t="s">
        <v>31</v>
      </c>
      <c r="AM83" s="18" t="s">
        <v>30</v>
      </c>
      <c r="AN83" s="18" t="s">
        <v>30</v>
      </c>
      <c r="AO83" s="18" t="s">
        <v>30</v>
      </c>
      <c r="AP83" s="18" t="s">
        <v>30</v>
      </c>
      <c r="AQ83" s="18" t="s">
        <v>30</v>
      </c>
      <c r="AR83" s="30" t="s">
        <v>31</v>
      </c>
      <c r="AS83" s="30" t="s">
        <v>31</v>
      </c>
      <c r="AT83" s="18" t="s">
        <v>30</v>
      </c>
      <c r="AU83" s="18" t="s">
        <v>30</v>
      </c>
      <c r="AV83" s="18" t="s">
        <v>30</v>
      </c>
      <c r="AW83" s="18" t="s">
        <v>30</v>
      </c>
      <c r="AX83" s="18" t="s">
        <v>30</v>
      </c>
      <c r="AY83" s="30" t="s">
        <v>31</v>
      </c>
      <c r="AZ83" s="30" t="s">
        <v>31</v>
      </c>
      <c r="BA83" s="18" t="s">
        <v>30</v>
      </c>
      <c r="BB83" s="18" t="s">
        <v>30</v>
      </c>
      <c r="BC83" s="18" t="s">
        <v>30</v>
      </c>
      <c r="BD83" s="18" t="s">
        <v>30</v>
      </c>
      <c r="BE83" s="31" t="s">
        <v>133</v>
      </c>
      <c r="BF83" s="227"/>
      <c r="BG83" s="20">
        <f t="shared" si="16"/>
        <v>0</v>
      </c>
      <c r="BH83" s="21"/>
      <c r="BJ83" s="22"/>
      <c r="BN83" s="11"/>
      <c r="BS83" s="11"/>
    </row>
    <row r="84" spans="1:71" ht="13.8" customHeight="1" x14ac:dyDescent="0.3">
      <c r="A84" s="103" t="s">
        <v>431</v>
      </c>
      <c r="B84" s="103"/>
      <c r="C84" s="104" t="s">
        <v>432</v>
      </c>
      <c r="D84" s="126"/>
      <c r="E84" s="104" t="s">
        <v>230</v>
      </c>
      <c r="F84" s="104" t="s">
        <v>369</v>
      </c>
      <c r="G84" s="104" t="s">
        <v>231</v>
      </c>
      <c r="H84" s="106" t="s">
        <v>679</v>
      </c>
      <c r="I84" s="106" t="s">
        <v>684</v>
      </c>
      <c r="J84" s="12"/>
      <c r="K84" s="13">
        <v>46122</v>
      </c>
      <c r="L84" s="14" t="s">
        <v>28</v>
      </c>
      <c r="M84" s="15">
        <f t="shared" si="17"/>
        <v>31</v>
      </c>
      <c r="N84" s="15">
        <f t="shared" si="18"/>
        <v>22</v>
      </c>
      <c r="O84" s="15">
        <f t="shared" si="19"/>
        <v>17</v>
      </c>
      <c r="P84" s="15">
        <f t="shared" si="20"/>
        <v>0</v>
      </c>
      <c r="Q84" s="15">
        <f t="shared" si="21"/>
        <v>9</v>
      </c>
      <c r="R84" s="15">
        <f t="shared" si="22"/>
        <v>3</v>
      </c>
      <c r="S84" s="15">
        <f t="shared" si="23"/>
        <v>0</v>
      </c>
      <c r="T84" s="15">
        <f t="shared" si="24"/>
        <v>0</v>
      </c>
      <c r="U84" s="15">
        <f t="shared" si="25"/>
        <v>0</v>
      </c>
      <c r="V84" s="16">
        <f t="shared" si="26"/>
        <v>5</v>
      </c>
      <c r="W84" s="15">
        <f t="shared" si="27"/>
        <v>0</v>
      </c>
      <c r="X84" s="17">
        <f t="shared" si="28"/>
        <v>0</v>
      </c>
      <c r="Y84" s="17">
        <f t="shared" si="29"/>
        <v>0</v>
      </c>
      <c r="Z84" s="16">
        <f t="shared" si="30"/>
        <v>5</v>
      </c>
      <c r="AA84" s="223" t="s">
        <v>34</v>
      </c>
      <c r="AB84" s="254" t="s">
        <v>30</v>
      </c>
      <c r="AC84" s="30" t="s">
        <v>31</v>
      </c>
      <c r="AD84" s="30" t="s">
        <v>31</v>
      </c>
      <c r="AE84" s="30" t="s">
        <v>31</v>
      </c>
      <c r="AF84" s="254" t="s">
        <v>30</v>
      </c>
      <c r="AG84" s="31" t="s">
        <v>133</v>
      </c>
      <c r="AH84" s="31" t="s">
        <v>133</v>
      </c>
      <c r="AI84" s="18" t="s">
        <v>30</v>
      </c>
      <c r="AJ84" s="254" t="s">
        <v>30</v>
      </c>
      <c r="AK84" s="30" t="s">
        <v>31</v>
      </c>
      <c r="AL84" s="30" t="s">
        <v>31</v>
      </c>
      <c r="AM84" s="18" t="s">
        <v>30</v>
      </c>
      <c r="AN84" s="223" t="s">
        <v>34</v>
      </c>
      <c r="AO84" s="31" t="s">
        <v>133</v>
      </c>
      <c r="AP84" s="254" t="s">
        <v>30</v>
      </c>
      <c r="AQ84" s="254" t="s">
        <v>30</v>
      </c>
      <c r="AR84" s="30" t="s">
        <v>31</v>
      </c>
      <c r="AS84" s="30" t="s">
        <v>31</v>
      </c>
      <c r="AT84" s="18" t="s">
        <v>30</v>
      </c>
      <c r="AU84" s="223" t="s">
        <v>34</v>
      </c>
      <c r="AV84" s="18" t="s">
        <v>30</v>
      </c>
      <c r="AW84" s="254" t="s">
        <v>30</v>
      </c>
      <c r="AX84" s="18" t="s">
        <v>30</v>
      </c>
      <c r="AY84" s="30" t="s">
        <v>31</v>
      </c>
      <c r="AZ84" s="30" t="s">
        <v>31</v>
      </c>
      <c r="BA84" s="18" t="s">
        <v>30</v>
      </c>
      <c r="BB84" s="18" t="s">
        <v>30</v>
      </c>
      <c r="BC84" s="18" t="s">
        <v>30</v>
      </c>
      <c r="BD84" s="223" t="s">
        <v>34</v>
      </c>
      <c r="BE84" s="254" t="s">
        <v>30</v>
      </c>
      <c r="BF84" s="19"/>
      <c r="BG84" s="20">
        <f t="shared" si="16"/>
        <v>0</v>
      </c>
      <c r="BH84" s="21"/>
      <c r="BJ84" s="22"/>
      <c r="BN84" s="11"/>
      <c r="BS84" s="11"/>
    </row>
    <row r="85" spans="1:71" ht="13.8" customHeight="1" x14ac:dyDescent="0.3">
      <c r="A85" s="103" t="s">
        <v>435</v>
      </c>
      <c r="B85" s="103"/>
      <c r="C85" s="104" t="s">
        <v>434</v>
      </c>
      <c r="D85" s="126"/>
      <c r="E85" s="104" t="s">
        <v>230</v>
      </c>
      <c r="F85" s="104" t="s">
        <v>369</v>
      </c>
      <c r="G85" s="104" t="s">
        <v>231</v>
      </c>
      <c r="H85" s="106" t="s">
        <v>317</v>
      </c>
      <c r="I85" s="106" t="s">
        <v>684</v>
      </c>
      <c r="J85" s="12"/>
      <c r="K85" s="13">
        <v>46122</v>
      </c>
      <c r="L85" s="14" t="s">
        <v>28</v>
      </c>
      <c r="M85" s="15">
        <f t="shared" si="17"/>
        <v>31</v>
      </c>
      <c r="N85" s="15">
        <f t="shared" si="18"/>
        <v>22</v>
      </c>
      <c r="O85" s="15">
        <f t="shared" si="19"/>
        <v>22</v>
      </c>
      <c r="P85" s="15">
        <f t="shared" si="20"/>
        <v>0</v>
      </c>
      <c r="Q85" s="15">
        <f t="shared" si="21"/>
        <v>9</v>
      </c>
      <c r="R85" s="15">
        <f t="shared" si="22"/>
        <v>0</v>
      </c>
      <c r="S85" s="15">
        <f t="shared" si="23"/>
        <v>0</v>
      </c>
      <c r="T85" s="15">
        <f t="shared" si="24"/>
        <v>0</v>
      </c>
      <c r="U85" s="15">
        <f t="shared" si="25"/>
        <v>0</v>
      </c>
      <c r="V85" s="16">
        <f t="shared" si="26"/>
        <v>0</v>
      </c>
      <c r="W85" s="15">
        <f t="shared" si="27"/>
        <v>0</v>
      </c>
      <c r="X85" s="17">
        <f t="shared" si="28"/>
        <v>0</v>
      </c>
      <c r="Y85" s="17">
        <f t="shared" si="29"/>
        <v>0</v>
      </c>
      <c r="Z85" s="16">
        <f t="shared" si="30"/>
        <v>0</v>
      </c>
      <c r="AA85" s="18" t="s">
        <v>30</v>
      </c>
      <c r="AB85" s="18" t="s">
        <v>30</v>
      </c>
      <c r="AC85" s="30" t="s">
        <v>31</v>
      </c>
      <c r="AD85" s="30" t="s">
        <v>31</v>
      </c>
      <c r="AE85" s="30" t="s">
        <v>31</v>
      </c>
      <c r="AF85" s="18" t="s">
        <v>30</v>
      </c>
      <c r="AG85" s="18" t="s">
        <v>30</v>
      </c>
      <c r="AH85" s="18" t="s">
        <v>30</v>
      </c>
      <c r="AI85" s="18" t="s">
        <v>30</v>
      </c>
      <c r="AJ85" s="18" t="s">
        <v>30</v>
      </c>
      <c r="AK85" s="30" t="s">
        <v>31</v>
      </c>
      <c r="AL85" s="30" t="s">
        <v>31</v>
      </c>
      <c r="AM85" s="18" t="s">
        <v>30</v>
      </c>
      <c r="AN85" s="18" t="s">
        <v>30</v>
      </c>
      <c r="AO85" s="18" t="s">
        <v>30</v>
      </c>
      <c r="AP85" s="18" t="s">
        <v>30</v>
      </c>
      <c r="AQ85" s="18" t="s">
        <v>30</v>
      </c>
      <c r="AR85" s="30" t="s">
        <v>31</v>
      </c>
      <c r="AS85" s="30" t="s">
        <v>31</v>
      </c>
      <c r="AT85" s="18" t="s">
        <v>30</v>
      </c>
      <c r="AU85" s="18" t="s">
        <v>30</v>
      </c>
      <c r="AV85" s="18" t="s">
        <v>30</v>
      </c>
      <c r="AW85" s="18" t="s">
        <v>30</v>
      </c>
      <c r="AX85" s="18" t="s">
        <v>30</v>
      </c>
      <c r="AY85" s="30" t="s">
        <v>31</v>
      </c>
      <c r="AZ85" s="30" t="s">
        <v>31</v>
      </c>
      <c r="BA85" s="18" t="s">
        <v>30</v>
      </c>
      <c r="BB85" s="18" t="s">
        <v>30</v>
      </c>
      <c r="BC85" s="18" t="s">
        <v>30</v>
      </c>
      <c r="BD85" s="18" t="s">
        <v>30</v>
      </c>
      <c r="BE85" s="18" t="s">
        <v>30</v>
      </c>
      <c r="BF85" s="19"/>
      <c r="BG85" s="20">
        <f t="shared" si="16"/>
        <v>0</v>
      </c>
      <c r="BH85" s="21"/>
      <c r="BJ85" s="22"/>
      <c r="BN85" s="11"/>
      <c r="BS85" s="11"/>
    </row>
    <row r="86" spans="1:71" ht="13.8" customHeight="1" x14ac:dyDescent="0.3">
      <c r="A86" s="103" t="s">
        <v>443</v>
      </c>
      <c r="B86" s="103"/>
      <c r="C86" s="104" t="s">
        <v>413</v>
      </c>
      <c r="D86" s="126"/>
      <c r="E86" s="104" t="s">
        <v>230</v>
      </c>
      <c r="F86" s="104" t="s">
        <v>369</v>
      </c>
      <c r="G86" s="104" t="s">
        <v>231</v>
      </c>
      <c r="H86" s="106" t="s">
        <v>679</v>
      </c>
      <c r="I86" s="106" t="s">
        <v>684</v>
      </c>
      <c r="J86" s="12"/>
      <c r="K86" s="13">
        <v>46136</v>
      </c>
      <c r="L86" s="14" t="s">
        <v>28</v>
      </c>
      <c r="M86" s="15">
        <f t="shared" si="17"/>
        <v>31</v>
      </c>
      <c r="N86" s="15">
        <f t="shared" si="18"/>
        <v>22</v>
      </c>
      <c r="O86" s="15">
        <f t="shared" si="19"/>
        <v>21.5</v>
      </c>
      <c r="P86" s="15">
        <f t="shared" si="20"/>
        <v>0</v>
      </c>
      <c r="Q86" s="15">
        <f t="shared" si="21"/>
        <v>9</v>
      </c>
      <c r="R86" s="15">
        <f t="shared" si="22"/>
        <v>0</v>
      </c>
      <c r="S86" s="15">
        <f t="shared" si="23"/>
        <v>0</v>
      </c>
      <c r="T86" s="15">
        <f t="shared" si="24"/>
        <v>0</v>
      </c>
      <c r="U86" s="15">
        <f t="shared" si="25"/>
        <v>0</v>
      </c>
      <c r="V86" s="16">
        <f t="shared" si="26"/>
        <v>0.5</v>
      </c>
      <c r="W86" s="15">
        <f t="shared" si="27"/>
        <v>0</v>
      </c>
      <c r="X86" s="17">
        <f t="shared" si="28"/>
        <v>0</v>
      </c>
      <c r="Y86" s="17">
        <f t="shared" si="29"/>
        <v>0</v>
      </c>
      <c r="Z86" s="16">
        <f t="shared" si="30"/>
        <v>0.5</v>
      </c>
      <c r="AA86" s="18" t="s">
        <v>30</v>
      </c>
      <c r="AB86" s="223" t="s">
        <v>34</v>
      </c>
      <c r="AC86" s="30" t="s">
        <v>31</v>
      </c>
      <c r="AD86" s="30" t="s">
        <v>31</v>
      </c>
      <c r="AE86" s="30" t="s">
        <v>31</v>
      </c>
      <c r="AF86" s="18" t="s">
        <v>30</v>
      </c>
      <c r="AG86" s="18" t="s">
        <v>30</v>
      </c>
      <c r="AH86" s="18" t="s">
        <v>30</v>
      </c>
      <c r="AI86" s="18" t="s">
        <v>30</v>
      </c>
      <c r="AJ86" s="18" t="s">
        <v>30</v>
      </c>
      <c r="AK86" s="30" t="s">
        <v>31</v>
      </c>
      <c r="AL86" s="30" t="s">
        <v>31</v>
      </c>
      <c r="AM86" s="18" t="s">
        <v>30</v>
      </c>
      <c r="AN86" s="18" t="s">
        <v>30</v>
      </c>
      <c r="AO86" s="18" t="s">
        <v>30</v>
      </c>
      <c r="AP86" s="18" t="s">
        <v>30</v>
      </c>
      <c r="AQ86" s="18" t="s">
        <v>30</v>
      </c>
      <c r="AR86" s="30" t="s">
        <v>31</v>
      </c>
      <c r="AS86" s="30" t="s">
        <v>31</v>
      </c>
      <c r="AT86" s="18" t="s">
        <v>30</v>
      </c>
      <c r="AU86" s="18" t="s">
        <v>30</v>
      </c>
      <c r="AV86" s="18" t="s">
        <v>30</v>
      </c>
      <c r="AW86" s="18" t="s">
        <v>30</v>
      </c>
      <c r="AX86" s="18" t="s">
        <v>30</v>
      </c>
      <c r="AY86" s="30" t="s">
        <v>31</v>
      </c>
      <c r="AZ86" s="30" t="s">
        <v>31</v>
      </c>
      <c r="BA86" s="18" t="s">
        <v>30</v>
      </c>
      <c r="BB86" s="18" t="s">
        <v>30</v>
      </c>
      <c r="BC86" s="18" t="s">
        <v>30</v>
      </c>
      <c r="BD86" s="18" t="s">
        <v>30</v>
      </c>
      <c r="BE86" s="18" t="s">
        <v>30</v>
      </c>
      <c r="BF86" s="19"/>
      <c r="BG86" s="20">
        <f t="shared" si="16"/>
        <v>0</v>
      </c>
      <c r="BH86" s="21"/>
      <c r="BJ86" s="22"/>
      <c r="BN86" s="11"/>
      <c r="BS86" s="11"/>
    </row>
    <row r="87" spans="1:71" ht="13.8" customHeight="1" x14ac:dyDescent="0.3">
      <c r="A87" s="103" t="s">
        <v>444</v>
      </c>
      <c r="B87" s="103"/>
      <c r="C87" s="104" t="s">
        <v>445</v>
      </c>
      <c r="D87" s="126"/>
      <c r="E87" s="104" t="s">
        <v>230</v>
      </c>
      <c r="F87" s="104" t="s">
        <v>369</v>
      </c>
      <c r="G87" s="104" t="s">
        <v>231</v>
      </c>
      <c r="H87" s="106" t="s">
        <v>317</v>
      </c>
      <c r="I87" s="106" t="s">
        <v>684</v>
      </c>
      <c r="J87" s="12"/>
      <c r="K87" s="13">
        <v>46136</v>
      </c>
      <c r="L87" s="14" t="s">
        <v>28</v>
      </c>
      <c r="M87" s="15">
        <f>N87+Q87+U87</f>
        <v>31</v>
      </c>
      <c r="N87" s="15">
        <f>O87+R87+(COUNTIF(AA87:BE87,"P/2")/2)+(COUNTIF(AA87:BE87,"TR-P/2")/2)</f>
        <v>22</v>
      </c>
      <c r="O87" s="15">
        <f>COUNTIF(AA87:BE87,"P")+COUNTIF(AA87:BE87,"RP")+COUNTIF(AA87:BE87,"UT-RP")+COUNTIF(AA87:BE87,"AT-RP")+COUNTIF(AA87:BE87,"AT")+COUNTIF(AA87:BE87,"UT")+COUNTIF(AA87:BE87,"MU")+COUNTIF(AA87:BE87,"AT-MU")+COUNTIF(AA87:BE87,"UT-MU")+COUNTIF(AA87:BE87,"EL")+COUNTIF(AA87:BE87,"UT-EL")+COUNTIF(AA87:BE87,"AT-EL")+COUNTIF(AA87:BE87,"EL-MU")+COUNTIF(AA87:BE87,"TR")+COUNTIF(AA87:BE87,"TR-MU")+COUNTIF(AA87:BE87,"TR-EL")+COUNTIF(AA87:BE87,"TR-AT")+COUNTIF(AA87:BE87,"TR-UT")+COUNTIF(AA87:BE87,"TR-P")+(COUNTIF(AA87:BE87,"P/2")/2)</f>
        <v>22</v>
      </c>
      <c r="P87" s="15">
        <f>COUNTIF(AA87:BE87,"Leave")</f>
        <v>0</v>
      </c>
      <c r="Q87" s="15">
        <f>COUNTIF(AA87:BE87,"Off")+COUNTIF(AA87:BE87,"TR-Off")</f>
        <v>9</v>
      </c>
      <c r="R87" s="15">
        <f>COUNTIF(AA87:BE87,"NCNS")+COUNTIF(AA87:BE87,"A")+COUNTIF(AA87:BE87,"U")+COUNTIF(AA87:BE87,"SL")+COUNTIF(AA87:BE87,"UC")+COUNTIF(AA87:BE87,"TR-UC")+COUNTIF(AA87:BE87,"TR-U")+COUNTIF(AA87:BE87,"TR-NCNS")</f>
        <v>0</v>
      </c>
      <c r="S87" s="15">
        <f>(COUNTIF(AA87:BE87,"A")+(COUNTIF(AA87:BE87,"CL")+(COUNTIF(AA87:BE87,"SL"))))</f>
        <v>0</v>
      </c>
      <c r="T87" s="15">
        <f>COUNTIF(AA87:BE87,"EL")+COUNTIF(AA87:BE87,"AT-EL")+COUNTIF(AA87:BE87,"UT-EL")+COUNTIF(AA87:BE87,"EL-MU")++COUNTIF(AA87:BE87,"TR-EL")</f>
        <v>0</v>
      </c>
      <c r="U87" s="15">
        <f>(COUNTIF(AA87:BE87,"Leave")+(COUNTIF(AA87:BE87,"CL")+(COUNTIF(AA87:BE87,"AU")))+(COUNTIF(AA87:BE87,"TR-AU"))+(COUNTIF(AA87:BE87,"ML")))</f>
        <v>0</v>
      </c>
      <c r="V87" s="16">
        <f>COUNTIF(AA87:BE87,"AU")+COUNTIF(AA87:BE87,"U")+COUNTIF(AA87:BE87,"UC")+COUNTIF(AA87:BE87,"NCNS")+COUNTIF(AA87:BE87,"TR-AU")+COUNTIF(AA87:BE87,"TR-U")+COUNTIF(AA87:BE87,"TR-UC")+COUNTIF(AA87:BE87,"TR-NCNS")+(COUNTIF(AA87:BE87,"P/2")/2)+(COUNTIF(AA87:BE87,"TR-P/2")/2)</f>
        <v>0</v>
      </c>
      <c r="W87" s="15">
        <f>COUNTIF(AA87:BE87,"AT-RP")+COUNTIF(AA87:BE87,"AT")+COUNTIF(AA87:BE87,"AT-MU")+COUNTIF(AA87:BE87,"AT-EL")+COUNTIF(AA87:BE87,"TR-AT")+COUNTIF(AA87:BE87,"UT-RP")+COUNTIF(AA87:BE87,"UT")+COUNTIF(AA87:BE87,"UT-MU")+COUNTIF(AA87:BE87,"UT-EL")+COUNTIF(AA87:BE87,"TR-UT")</f>
        <v>0</v>
      </c>
      <c r="X87" s="17">
        <f>COUNTIF(AA87:BE87,"MU")+COUNTIF(AA87:BE87,"UT-MU")+COUNTIF(AA87:BE87,"EL-MU")+COUNTIF(AA87:BE87,"TR-MU")</f>
        <v>0</v>
      </c>
      <c r="Y87" s="17">
        <f>COUNTIF(AA87:BE87,"ML")</f>
        <v>0</v>
      </c>
      <c r="Z87" s="16">
        <f>V87+S87+P87+Y87</f>
        <v>0</v>
      </c>
      <c r="AA87" s="18" t="s">
        <v>30</v>
      </c>
      <c r="AB87" s="18" t="s">
        <v>30</v>
      </c>
      <c r="AC87" s="30" t="s">
        <v>31</v>
      </c>
      <c r="AD87" s="30" t="s">
        <v>31</v>
      </c>
      <c r="AE87" s="30" t="s">
        <v>31</v>
      </c>
      <c r="AF87" s="18" t="s">
        <v>30</v>
      </c>
      <c r="AG87" s="18" t="s">
        <v>30</v>
      </c>
      <c r="AH87" s="18" t="s">
        <v>30</v>
      </c>
      <c r="AI87" s="18" t="s">
        <v>30</v>
      </c>
      <c r="AJ87" s="18" t="s">
        <v>30</v>
      </c>
      <c r="AK87" s="30" t="s">
        <v>31</v>
      </c>
      <c r="AL87" s="30" t="s">
        <v>31</v>
      </c>
      <c r="AM87" s="18" t="s">
        <v>30</v>
      </c>
      <c r="AN87" s="18" t="s">
        <v>30</v>
      </c>
      <c r="AO87" s="18" t="s">
        <v>30</v>
      </c>
      <c r="AP87" s="18" t="s">
        <v>30</v>
      </c>
      <c r="AQ87" s="18" t="s">
        <v>30</v>
      </c>
      <c r="AR87" s="30" t="s">
        <v>31</v>
      </c>
      <c r="AS87" s="30" t="s">
        <v>31</v>
      </c>
      <c r="AT87" s="18" t="s">
        <v>30</v>
      </c>
      <c r="AU87" s="18" t="s">
        <v>30</v>
      </c>
      <c r="AV87" s="18" t="s">
        <v>30</v>
      </c>
      <c r="AW87" s="18" t="s">
        <v>30</v>
      </c>
      <c r="AX87" s="18" t="s">
        <v>30</v>
      </c>
      <c r="AY87" s="30" t="s">
        <v>31</v>
      </c>
      <c r="AZ87" s="30" t="s">
        <v>31</v>
      </c>
      <c r="BA87" s="18" t="s">
        <v>30</v>
      </c>
      <c r="BB87" s="18" t="s">
        <v>30</v>
      </c>
      <c r="BC87" s="18" t="s">
        <v>30</v>
      </c>
      <c r="BD87" s="18" t="s">
        <v>30</v>
      </c>
      <c r="BE87" s="18" t="s">
        <v>30</v>
      </c>
      <c r="BF87" s="19"/>
      <c r="BG87" s="20">
        <f t="shared" si="16"/>
        <v>0</v>
      </c>
      <c r="BH87" s="21"/>
      <c r="BJ87" s="22"/>
      <c r="BN87" s="11"/>
      <c r="BS87" s="11"/>
    </row>
    <row r="88" spans="1:71" ht="13.8" customHeight="1" x14ac:dyDescent="0.3">
      <c r="A88" s="103" t="s">
        <v>680</v>
      </c>
      <c r="B88" s="103"/>
      <c r="C88" s="104" t="s">
        <v>446</v>
      </c>
      <c r="D88" s="126"/>
      <c r="E88" s="104" t="s">
        <v>230</v>
      </c>
      <c r="F88" s="104" t="s">
        <v>369</v>
      </c>
      <c r="G88" s="104" t="s">
        <v>231</v>
      </c>
      <c r="H88" s="106" t="s">
        <v>317</v>
      </c>
      <c r="I88" s="106" t="s">
        <v>684</v>
      </c>
      <c r="J88" s="12"/>
      <c r="K88" s="13">
        <v>46141</v>
      </c>
      <c r="L88" s="14" t="s">
        <v>28</v>
      </c>
      <c r="M88" s="15">
        <f>N88+Q88+U88</f>
        <v>31</v>
      </c>
      <c r="N88" s="15">
        <f>O88+R88+(COUNTIF(AA88:BE88,"P/2")/2)+(COUNTIF(AA88:BE88,"TR-P/2")/2)</f>
        <v>22</v>
      </c>
      <c r="O88" s="15">
        <f>COUNTIF(AA88:BE88,"P")+COUNTIF(AA88:BE88,"RP")+COUNTIF(AA88:BE88,"UT-RP")+COUNTIF(AA88:BE88,"AT-RP")+COUNTIF(AA88:BE88,"AT")+COUNTIF(AA88:BE88,"UT")+COUNTIF(AA88:BE88,"MU")+COUNTIF(AA88:BE88,"AT-MU")+COUNTIF(AA88:BE88,"UT-MU")+COUNTIF(AA88:BE88,"EL")+COUNTIF(AA88:BE88,"UT-EL")+COUNTIF(AA88:BE88,"AT-EL")+COUNTIF(AA88:BE88,"EL-MU")+COUNTIF(AA88:BE88,"TR")+COUNTIF(AA88:BE88,"TR-MU")+COUNTIF(AA88:BE88,"TR-EL")+COUNTIF(AA88:BE88,"TR-AT")+COUNTIF(AA88:BE88,"TR-UT")+COUNTIF(AA88:BE88,"TR-P")+(COUNTIF(AA88:BE88,"P/2")/2)</f>
        <v>20</v>
      </c>
      <c r="P88" s="15">
        <f>COUNTIF(AA88:BE88,"Leave")</f>
        <v>0</v>
      </c>
      <c r="Q88" s="15">
        <f>COUNTIF(AA88:BE88,"Off")+COUNTIF(AA88:BE88,"TR-Off")</f>
        <v>9</v>
      </c>
      <c r="R88" s="15">
        <f>COUNTIF(AA88:BE88,"NCNS")+COUNTIF(AA88:BE88,"A")+COUNTIF(AA88:BE88,"U")+COUNTIF(AA88:BE88,"SL")+COUNTIF(AA88:BE88,"UC")+COUNTIF(AA88:BE88,"TR-UC")+COUNTIF(AA88:BE88,"TR-U")+COUNTIF(AA88:BE88,"TR-NCNS")</f>
        <v>2</v>
      </c>
      <c r="S88" s="15">
        <f>(COUNTIF(AA88:BE88,"A")+(COUNTIF(AA88:BE88,"CL")+(COUNTIF(AA88:BE88,"SL"))))</f>
        <v>0</v>
      </c>
      <c r="T88" s="15">
        <f>COUNTIF(AA88:BE88,"EL")+COUNTIF(AA88:BE88,"AT-EL")+COUNTIF(AA88:BE88,"UT-EL")+COUNTIF(AA88:BE88,"EL-MU")++COUNTIF(AA88:BE88,"TR-EL")</f>
        <v>0</v>
      </c>
      <c r="U88" s="15">
        <f>(COUNTIF(AA88:BE88,"Leave")+(COUNTIF(AA88:BE88,"CL")+(COUNTIF(AA88:BE88,"AU")))+(COUNTIF(AA88:BE88,"TR-AU"))+(COUNTIF(AA88:BE88,"ML")))</f>
        <v>0</v>
      </c>
      <c r="V88" s="16">
        <f>COUNTIF(AA88:BE88,"AU")+COUNTIF(AA88:BE88,"U")+COUNTIF(AA88:BE88,"UC")+COUNTIF(AA88:BE88,"NCNS")+COUNTIF(AA88:BE88,"TR-AU")+COUNTIF(AA88:BE88,"TR-U")+COUNTIF(AA88:BE88,"TR-UC")+COUNTIF(AA88:BE88,"TR-NCNS")+(COUNTIF(AA88:BE88,"P/2")/2)+(COUNTIF(AA88:BE88,"TR-P/2")/2)</f>
        <v>2</v>
      </c>
      <c r="W88" s="15">
        <f>COUNTIF(AA88:BE88,"AT-RP")+COUNTIF(AA88:BE88,"AT")+COUNTIF(AA88:BE88,"AT-MU")+COUNTIF(AA88:BE88,"AT-EL")+COUNTIF(AA88:BE88,"TR-AT")+COUNTIF(AA88:BE88,"UT-RP")+COUNTIF(AA88:BE88,"UT")+COUNTIF(AA88:BE88,"UT-MU")+COUNTIF(AA88:BE88,"UT-EL")+COUNTIF(AA88:BE88,"TR-UT")</f>
        <v>0</v>
      </c>
      <c r="X88" s="17">
        <f>COUNTIF(AA88:BE88,"MU")+COUNTIF(AA88:BE88,"UT-MU")+COUNTIF(AA88:BE88,"EL-MU")+COUNTIF(AA88:BE88,"TR-MU")</f>
        <v>0</v>
      </c>
      <c r="Y88" s="17">
        <f>COUNTIF(AA88:BE88,"ML")</f>
        <v>0</v>
      </c>
      <c r="Z88" s="16">
        <f>V88+S88+P88+Y88</f>
        <v>2</v>
      </c>
      <c r="AA88" s="18" t="s">
        <v>30</v>
      </c>
      <c r="AB88" s="18" t="s">
        <v>30</v>
      </c>
      <c r="AC88" s="30" t="s">
        <v>31</v>
      </c>
      <c r="AD88" s="30" t="s">
        <v>31</v>
      </c>
      <c r="AE88" s="30" t="s">
        <v>31</v>
      </c>
      <c r="AF88" s="18" t="s">
        <v>30</v>
      </c>
      <c r="AG88" s="18" t="s">
        <v>30</v>
      </c>
      <c r="AH88" s="18" t="s">
        <v>30</v>
      </c>
      <c r="AI88" s="18" t="s">
        <v>30</v>
      </c>
      <c r="AJ88" s="31" t="s">
        <v>133</v>
      </c>
      <c r="AK88" s="30" t="s">
        <v>31</v>
      </c>
      <c r="AL88" s="30" t="s">
        <v>31</v>
      </c>
      <c r="AM88" s="18" t="s">
        <v>30</v>
      </c>
      <c r="AN88" s="18" t="s">
        <v>30</v>
      </c>
      <c r="AO88" s="18" t="s">
        <v>30</v>
      </c>
      <c r="AP88" s="18" t="s">
        <v>30</v>
      </c>
      <c r="AQ88" s="18" t="s">
        <v>30</v>
      </c>
      <c r="AR88" s="30" t="s">
        <v>31</v>
      </c>
      <c r="AS88" s="30" t="s">
        <v>31</v>
      </c>
      <c r="AT88" s="18" t="s">
        <v>30</v>
      </c>
      <c r="AU88" s="18" t="s">
        <v>30</v>
      </c>
      <c r="AV88" s="18" t="s">
        <v>30</v>
      </c>
      <c r="AW88" s="18" t="s">
        <v>30</v>
      </c>
      <c r="AX88" s="31" t="s">
        <v>133</v>
      </c>
      <c r="AY88" s="30" t="s">
        <v>31</v>
      </c>
      <c r="AZ88" s="30" t="s">
        <v>31</v>
      </c>
      <c r="BA88" s="18" t="s">
        <v>30</v>
      </c>
      <c r="BB88" s="18" t="s">
        <v>30</v>
      </c>
      <c r="BC88" s="18" t="s">
        <v>30</v>
      </c>
      <c r="BD88" s="18" t="s">
        <v>30</v>
      </c>
      <c r="BE88" s="18" t="s">
        <v>30</v>
      </c>
      <c r="BF88" s="227"/>
      <c r="BG88" s="20">
        <f t="shared" si="16"/>
        <v>0</v>
      </c>
      <c r="BH88" s="21"/>
      <c r="BJ88" s="22"/>
      <c r="BN88" s="11"/>
      <c r="BS88" s="11"/>
    </row>
    <row r="89" spans="1:71" ht="13.8" customHeight="1" x14ac:dyDescent="0.3">
      <c r="A89" s="103" t="s">
        <v>738</v>
      </c>
      <c r="B89" s="103"/>
      <c r="C89" s="104" t="s">
        <v>739</v>
      </c>
      <c r="D89" s="126"/>
      <c r="E89" s="104" t="s">
        <v>230</v>
      </c>
      <c r="F89" s="104" t="s">
        <v>369</v>
      </c>
      <c r="G89" s="104" t="s">
        <v>231</v>
      </c>
      <c r="H89" s="106" t="s">
        <v>679</v>
      </c>
      <c r="I89" s="106"/>
      <c r="J89" s="12"/>
      <c r="K89" s="13">
        <v>46191</v>
      </c>
      <c r="L89" s="14" t="s">
        <v>28</v>
      </c>
      <c r="M89" s="15">
        <f t="shared" ref="M89:M95" si="31">N89+Q89+U89</f>
        <v>31</v>
      </c>
      <c r="N89" s="15">
        <f t="shared" ref="N89:N95" si="32">O89+R89+(COUNTIF(AA89:BE89,"P/2")/2)+(COUNTIF(AA89:BE89,"TR-P/2")/2)</f>
        <v>22</v>
      </c>
      <c r="O89" s="15">
        <f t="shared" ref="O89:O95" si="33">COUNTIF(AA89:BE89,"P")+COUNTIF(AA89:BE89,"RP")+COUNTIF(AA89:BE89,"UT-RP")+COUNTIF(AA89:BE89,"AT-RP")+COUNTIF(AA89:BE89,"AT")+COUNTIF(AA89:BE89,"UT")+COUNTIF(AA89:BE89,"MU")+COUNTIF(AA89:BE89,"AT-MU")+COUNTIF(AA89:BE89,"UT-MU")+COUNTIF(AA89:BE89,"EL")+COUNTIF(AA89:BE89,"UT-EL")+COUNTIF(AA89:BE89,"AT-EL")+COUNTIF(AA89:BE89,"EL-MU")+COUNTIF(AA89:BE89,"TR")+COUNTIF(AA89:BE89,"TR-MU")+COUNTIF(AA89:BE89,"TR-EL")+COUNTIF(AA89:BE89,"TR-AT")+COUNTIF(AA89:BE89,"TR-UT")+COUNTIF(AA89:BE89,"TR-P")+(COUNTIF(AA89:BE89,"P/2")/2)</f>
        <v>22</v>
      </c>
      <c r="P89" s="15">
        <f t="shared" ref="P89:P95" si="34">COUNTIF(AA89:BE89,"Leave")</f>
        <v>0</v>
      </c>
      <c r="Q89" s="15">
        <f t="shared" ref="Q89:Q95" si="35">COUNTIF(AA89:BE89,"Off")+COUNTIF(AA89:BE89,"TR-Off")</f>
        <v>9</v>
      </c>
      <c r="R89" s="15">
        <f t="shared" ref="R89:R95" si="36">COUNTIF(AA89:BE89,"NCNS")+COUNTIF(AA89:BE89,"A")+COUNTIF(AA89:BE89,"U")+COUNTIF(AA89:BE89,"SL")+COUNTIF(AA89:BE89,"UC")+COUNTIF(AA89:BE89,"TR-UC")+COUNTIF(AA89:BE89,"TR-U")+COUNTIF(AA89:BE89,"TR-NCNS")</f>
        <v>0</v>
      </c>
      <c r="S89" s="15">
        <f t="shared" ref="S89:S95" si="37">(COUNTIF(AA89:BE89,"A")+(COUNTIF(AA89:BE89,"CL")+(COUNTIF(AA89:BE89,"SL"))))</f>
        <v>0</v>
      </c>
      <c r="T89" s="15">
        <f t="shared" ref="T89:T95" si="38">COUNTIF(AA89:BE89,"EL")+COUNTIF(AA89:BE89,"AT-EL")+COUNTIF(AA89:BE89,"UT-EL")+COUNTIF(AA89:BE89,"EL-MU")++COUNTIF(AA89:BE89,"TR-EL")</f>
        <v>0</v>
      </c>
      <c r="U89" s="15">
        <f t="shared" ref="U89:U95" si="39">(COUNTIF(AA89:BE89,"Leave")+(COUNTIF(AA89:BE89,"CL")+(COUNTIF(AA89:BE89,"AU")))+(COUNTIF(AA89:BE89,"TR-AU"))+(COUNTIF(AA89:BE89,"ML")))</f>
        <v>0</v>
      </c>
      <c r="V89" s="16">
        <f t="shared" ref="V89:V95" si="40">COUNTIF(AA89:BE89,"AU")+COUNTIF(AA89:BE89,"U")+COUNTIF(AA89:BE89,"UC")+COUNTIF(AA89:BE89,"NCNS")+COUNTIF(AA89:BE89,"TR-AU")+COUNTIF(AA89:BE89,"TR-U")+COUNTIF(AA89:BE89,"TR-UC")+COUNTIF(AA89:BE89,"TR-NCNS")+(COUNTIF(AA89:BE89,"P/2")/2)+(COUNTIF(AA89:BE89,"TR-P/2")/2)</f>
        <v>0</v>
      </c>
      <c r="W89" s="15">
        <f t="shared" ref="W89:W95" si="41">COUNTIF(AA89:BE89,"AT-RP")+COUNTIF(AA89:BE89,"AT")+COUNTIF(AA89:BE89,"AT-MU")+COUNTIF(AA89:BE89,"AT-EL")+COUNTIF(AA89:BE89,"TR-AT")+COUNTIF(AA89:BE89,"UT-RP")+COUNTIF(AA89:BE89,"UT")+COUNTIF(AA89:BE89,"UT-MU")+COUNTIF(AA89:BE89,"UT-EL")+COUNTIF(AA89:BE89,"TR-UT")</f>
        <v>0</v>
      </c>
      <c r="X89" s="17">
        <f t="shared" ref="X89:X95" si="42">COUNTIF(AA89:BE89,"MU")+COUNTIF(AA89:BE89,"UT-MU")+COUNTIF(AA89:BE89,"EL-MU")+COUNTIF(AA89:BE89,"TR-MU")</f>
        <v>0</v>
      </c>
      <c r="Y89" s="17">
        <f t="shared" ref="Y89:Y95" si="43">COUNTIF(AA89:BE89,"ML")</f>
        <v>0</v>
      </c>
      <c r="Z89" s="16">
        <f t="shared" ref="Z89:Z95" si="44">V89+S89+P89+Y89</f>
        <v>0</v>
      </c>
      <c r="AA89" s="18" t="s">
        <v>30</v>
      </c>
      <c r="AB89" s="18" t="s">
        <v>30</v>
      </c>
      <c r="AC89" s="30" t="s">
        <v>31</v>
      </c>
      <c r="AD89" s="30" t="s">
        <v>31</v>
      </c>
      <c r="AE89" s="30" t="s">
        <v>31</v>
      </c>
      <c r="AF89" s="18" t="s">
        <v>30</v>
      </c>
      <c r="AG89" s="18" t="s">
        <v>30</v>
      </c>
      <c r="AH89" s="18" t="s">
        <v>30</v>
      </c>
      <c r="AI89" s="18" t="s">
        <v>30</v>
      </c>
      <c r="AJ89" s="18" t="s">
        <v>30</v>
      </c>
      <c r="AK89" s="30" t="s">
        <v>31</v>
      </c>
      <c r="AL89" s="30" t="s">
        <v>31</v>
      </c>
      <c r="AM89" s="18" t="s">
        <v>30</v>
      </c>
      <c r="AN89" s="18" t="s">
        <v>30</v>
      </c>
      <c r="AO89" s="18" t="s">
        <v>30</v>
      </c>
      <c r="AP89" s="18" t="s">
        <v>30</v>
      </c>
      <c r="AQ89" s="18" t="s">
        <v>30</v>
      </c>
      <c r="AR89" s="30" t="s">
        <v>31</v>
      </c>
      <c r="AS89" s="30" t="s">
        <v>31</v>
      </c>
      <c r="AT89" s="18" t="s">
        <v>30</v>
      </c>
      <c r="AU89" s="18" t="s">
        <v>30</v>
      </c>
      <c r="AV89" s="18" t="s">
        <v>30</v>
      </c>
      <c r="AW89" s="18" t="s">
        <v>30</v>
      </c>
      <c r="AX89" s="18" t="s">
        <v>30</v>
      </c>
      <c r="AY89" s="30" t="s">
        <v>31</v>
      </c>
      <c r="AZ89" s="30" t="s">
        <v>31</v>
      </c>
      <c r="BA89" s="18" t="s">
        <v>30</v>
      </c>
      <c r="BB89" s="18" t="s">
        <v>30</v>
      </c>
      <c r="BC89" s="18" t="s">
        <v>30</v>
      </c>
      <c r="BD89" s="18" t="s">
        <v>30</v>
      </c>
      <c r="BE89" s="18" t="s">
        <v>30</v>
      </c>
      <c r="BF89" s="227"/>
      <c r="BG89" s="20">
        <f t="shared" si="16"/>
        <v>0</v>
      </c>
      <c r="BH89" s="21"/>
      <c r="BJ89" s="22"/>
      <c r="BN89" s="11"/>
      <c r="BS89" s="11"/>
    </row>
    <row r="90" spans="1:71" ht="13.8" customHeight="1" x14ac:dyDescent="0.3">
      <c r="A90" s="103" t="s">
        <v>740</v>
      </c>
      <c r="B90" s="103"/>
      <c r="C90" s="104" t="s">
        <v>741</v>
      </c>
      <c r="D90" s="126"/>
      <c r="E90" s="104" t="s">
        <v>230</v>
      </c>
      <c r="F90" s="104" t="s">
        <v>369</v>
      </c>
      <c r="G90" s="104" t="s">
        <v>231</v>
      </c>
      <c r="H90" s="106" t="s">
        <v>742</v>
      </c>
      <c r="I90" s="106"/>
      <c r="J90" s="12"/>
      <c r="K90" s="13">
        <v>46192</v>
      </c>
      <c r="L90" s="14" t="s">
        <v>28</v>
      </c>
      <c r="M90" s="15">
        <f t="shared" si="31"/>
        <v>31</v>
      </c>
      <c r="N90" s="15">
        <f t="shared" si="32"/>
        <v>22</v>
      </c>
      <c r="O90" s="15">
        <f t="shared" si="33"/>
        <v>21.5</v>
      </c>
      <c r="P90" s="15">
        <f t="shared" si="34"/>
        <v>0</v>
      </c>
      <c r="Q90" s="15">
        <f t="shared" si="35"/>
        <v>9</v>
      </c>
      <c r="R90" s="15">
        <f t="shared" si="36"/>
        <v>0</v>
      </c>
      <c r="S90" s="15">
        <f t="shared" si="37"/>
        <v>0</v>
      </c>
      <c r="T90" s="15">
        <f t="shared" si="38"/>
        <v>0</v>
      </c>
      <c r="U90" s="15">
        <f t="shared" si="39"/>
        <v>0</v>
      </c>
      <c r="V90" s="16">
        <f t="shared" si="40"/>
        <v>0.5</v>
      </c>
      <c r="W90" s="15">
        <f t="shared" si="41"/>
        <v>0</v>
      </c>
      <c r="X90" s="17">
        <f t="shared" si="42"/>
        <v>0</v>
      </c>
      <c r="Y90" s="17">
        <f t="shared" si="43"/>
        <v>0</v>
      </c>
      <c r="Z90" s="16">
        <f t="shared" si="44"/>
        <v>0.5</v>
      </c>
      <c r="AA90" s="18" t="s">
        <v>30</v>
      </c>
      <c r="AB90" s="223" t="s">
        <v>34</v>
      </c>
      <c r="AC90" s="30" t="s">
        <v>31</v>
      </c>
      <c r="AD90" s="30" t="s">
        <v>31</v>
      </c>
      <c r="AE90" s="30" t="s">
        <v>31</v>
      </c>
      <c r="AF90" s="18" t="s">
        <v>30</v>
      </c>
      <c r="AG90" s="18" t="s">
        <v>30</v>
      </c>
      <c r="AH90" s="18" t="s">
        <v>30</v>
      </c>
      <c r="AI90" s="18" t="s">
        <v>30</v>
      </c>
      <c r="AJ90" s="18" t="s">
        <v>30</v>
      </c>
      <c r="AK90" s="30" t="s">
        <v>31</v>
      </c>
      <c r="AL90" s="30" t="s">
        <v>31</v>
      </c>
      <c r="AM90" s="18" t="s">
        <v>30</v>
      </c>
      <c r="AN90" s="18" t="s">
        <v>30</v>
      </c>
      <c r="AO90" s="18" t="s">
        <v>30</v>
      </c>
      <c r="AP90" s="18" t="s">
        <v>30</v>
      </c>
      <c r="AQ90" s="18" t="s">
        <v>30</v>
      </c>
      <c r="AR90" s="30" t="s">
        <v>31</v>
      </c>
      <c r="AS90" s="30" t="s">
        <v>31</v>
      </c>
      <c r="AT90" s="18" t="s">
        <v>30</v>
      </c>
      <c r="AU90" s="18" t="s">
        <v>30</v>
      </c>
      <c r="AV90" s="18" t="s">
        <v>30</v>
      </c>
      <c r="AW90" s="18" t="s">
        <v>30</v>
      </c>
      <c r="AX90" s="18" t="s">
        <v>30</v>
      </c>
      <c r="AY90" s="30" t="s">
        <v>31</v>
      </c>
      <c r="AZ90" s="30" t="s">
        <v>31</v>
      </c>
      <c r="BA90" s="18" t="s">
        <v>30</v>
      </c>
      <c r="BB90" s="18" t="s">
        <v>30</v>
      </c>
      <c r="BC90" s="18" t="s">
        <v>30</v>
      </c>
      <c r="BD90" s="18" t="s">
        <v>30</v>
      </c>
      <c r="BE90" s="18" t="s">
        <v>30</v>
      </c>
      <c r="BF90" s="227"/>
      <c r="BG90" s="20">
        <f t="shared" si="16"/>
        <v>0</v>
      </c>
      <c r="BH90" s="21"/>
      <c r="BJ90" s="22"/>
      <c r="BN90" s="11"/>
      <c r="BS90" s="11"/>
    </row>
    <row r="91" spans="1:71" ht="13.8" customHeight="1" x14ac:dyDescent="0.3">
      <c r="A91" s="103" t="s">
        <v>743</v>
      </c>
      <c r="B91" s="103"/>
      <c r="C91" s="104" t="s">
        <v>744</v>
      </c>
      <c r="D91" s="126"/>
      <c r="E91" s="104" t="s">
        <v>230</v>
      </c>
      <c r="F91" s="104" t="s">
        <v>369</v>
      </c>
      <c r="G91" s="104" t="s">
        <v>231</v>
      </c>
      <c r="H91" s="106" t="s">
        <v>742</v>
      </c>
      <c r="I91" s="106"/>
      <c r="J91" s="12"/>
      <c r="K91" s="13">
        <v>46192</v>
      </c>
      <c r="L91" s="14" t="s">
        <v>28</v>
      </c>
      <c r="M91" s="15">
        <f t="shared" si="31"/>
        <v>31</v>
      </c>
      <c r="N91" s="15">
        <f t="shared" si="32"/>
        <v>22</v>
      </c>
      <c r="O91" s="15">
        <f t="shared" si="33"/>
        <v>21.5</v>
      </c>
      <c r="P91" s="15">
        <f t="shared" si="34"/>
        <v>0</v>
      </c>
      <c r="Q91" s="15">
        <f t="shared" si="35"/>
        <v>9</v>
      </c>
      <c r="R91" s="15">
        <f t="shared" si="36"/>
        <v>0</v>
      </c>
      <c r="S91" s="15">
        <f t="shared" si="37"/>
        <v>0</v>
      </c>
      <c r="T91" s="15">
        <f t="shared" si="38"/>
        <v>0</v>
      </c>
      <c r="U91" s="15">
        <f t="shared" si="39"/>
        <v>0</v>
      </c>
      <c r="V91" s="16">
        <f t="shared" si="40"/>
        <v>0.5</v>
      </c>
      <c r="W91" s="15">
        <f t="shared" si="41"/>
        <v>0</v>
      </c>
      <c r="X91" s="17">
        <f t="shared" si="42"/>
        <v>0</v>
      </c>
      <c r="Y91" s="17">
        <f t="shared" si="43"/>
        <v>0</v>
      </c>
      <c r="Z91" s="16">
        <f t="shared" si="44"/>
        <v>0.5</v>
      </c>
      <c r="AA91" s="18" t="s">
        <v>30</v>
      </c>
      <c r="AB91" s="223" t="s">
        <v>34</v>
      </c>
      <c r="AC91" s="30" t="s">
        <v>31</v>
      </c>
      <c r="AD91" s="30" t="s">
        <v>31</v>
      </c>
      <c r="AE91" s="30" t="s">
        <v>31</v>
      </c>
      <c r="AF91" s="18" t="s">
        <v>30</v>
      </c>
      <c r="AG91" s="18" t="s">
        <v>30</v>
      </c>
      <c r="AH91" s="18" t="s">
        <v>30</v>
      </c>
      <c r="AI91" s="18" t="s">
        <v>30</v>
      </c>
      <c r="AJ91" s="18" t="s">
        <v>30</v>
      </c>
      <c r="AK91" s="30" t="s">
        <v>31</v>
      </c>
      <c r="AL91" s="30" t="s">
        <v>31</v>
      </c>
      <c r="AM91" s="18" t="s">
        <v>30</v>
      </c>
      <c r="AN91" s="18" t="s">
        <v>30</v>
      </c>
      <c r="AO91" s="18" t="s">
        <v>30</v>
      </c>
      <c r="AP91" s="18" t="s">
        <v>30</v>
      </c>
      <c r="AQ91" s="18" t="s">
        <v>30</v>
      </c>
      <c r="AR91" s="30" t="s">
        <v>31</v>
      </c>
      <c r="AS91" s="30" t="s">
        <v>31</v>
      </c>
      <c r="AT91" s="18" t="s">
        <v>30</v>
      </c>
      <c r="AU91" s="18" t="s">
        <v>30</v>
      </c>
      <c r="AV91" s="18" t="s">
        <v>30</v>
      </c>
      <c r="AW91" s="18" t="s">
        <v>30</v>
      </c>
      <c r="AX91" s="18" t="s">
        <v>30</v>
      </c>
      <c r="AY91" s="30" t="s">
        <v>31</v>
      </c>
      <c r="AZ91" s="30" t="s">
        <v>31</v>
      </c>
      <c r="BA91" s="18" t="s">
        <v>30</v>
      </c>
      <c r="BB91" s="18" t="s">
        <v>30</v>
      </c>
      <c r="BC91" s="18" t="s">
        <v>30</v>
      </c>
      <c r="BD91" s="18" t="s">
        <v>30</v>
      </c>
      <c r="BE91" s="18" t="s">
        <v>30</v>
      </c>
      <c r="BF91" s="227"/>
      <c r="BG91" s="20">
        <f t="shared" si="16"/>
        <v>0</v>
      </c>
      <c r="BH91" s="21"/>
      <c r="BJ91" s="22"/>
      <c r="BN91" s="11"/>
      <c r="BS91" s="11"/>
    </row>
    <row r="92" spans="1:71" ht="13.8" customHeight="1" x14ac:dyDescent="0.3">
      <c r="A92" s="109" t="s">
        <v>777</v>
      </c>
      <c r="B92" s="110"/>
      <c r="C92" s="111" t="s">
        <v>778</v>
      </c>
      <c r="D92" s="126"/>
      <c r="E92" s="104" t="s">
        <v>230</v>
      </c>
      <c r="F92" s="104" t="s">
        <v>369</v>
      </c>
      <c r="G92" s="104" t="s">
        <v>231</v>
      </c>
      <c r="H92" s="106" t="s">
        <v>317</v>
      </c>
      <c r="I92" s="106"/>
      <c r="J92" s="12"/>
      <c r="K92" s="13">
        <v>46232</v>
      </c>
      <c r="L92" s="14" t="s">
        <v>28</v>
      </c>
      <c r="M92" s="15">
        <f t="shared" si="31"/>
        <v>3</v>
      </c>
      <c r="N92" s="15">
        <f t="shared" si="32"/>
        <v>3</v>
      </c>
      <c r="O92" s="15">
        <f t="shared" si="33"/>
        <v>3</v>
      </c>
      <c r="P92" s="15">
        <f t="shared" si="34"/>
        <v>0</v>
      </c>
      <c r="Q92" s="15">
        <f t="shared" si="35"/>
        <v>0</v>
      </c>
      <c r="R92" s="15">
        <f t="shared" si="36"/>
        <v>0</v>
      </c>
      <c r="S92" s="15">
        <f t="shared" si="37"/>
        <v>0</v>
      </c>
      <c r="T92" s="15">
        <f t="shared" si="38"/>
        <v>0</v>
      </c>
      <c r="U92" s="15">
        <f t="shared" si="39"/>
        <v>0</v>
      </c>
      <c r="V92" s="16">
        <f t="shared" si="40"/>
        <v>0</v>
      </c>
      <c r="W92" s="15">
        <f t="shared" si="41"/>
        <v>0</v>
      </c>
      <c r="X92" s="17">
        <f t="shared" si="42"/>
        <v>0</v>
      </c>
      <c r="Y92" s="17">
        <f t="shared" si="43"/>
        <v>0</v>
      </c>
      <c r="Z92" s="16">
        <f t="shared" si="44"/>
        <v>0</v>
      </c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18" t="s">
        <v>30</v>
      </c>
      <c r="BD92" s="18" t="s">
        <v>30</v>
      </c>
      <c r="BE92" s="18" t="s">
        <v>30</v>
      </c>
      <c r="BF92" s="227"/>
      <c r="BG92" s="20">
        <f t="shared" si="16"/>
        <v>28</v>
      </c>
      <c r="BH92" s="21"/>
      <c r="BJ92" s="22"/>
      <c r="BN92" s="11"/>
      <c r="BS92" s="11"/>
    </row>
    <row r="93" spans="1:71" ht="13.8" customHeight="1" x14ac:dyDescent="0.3">
      <c r="A93" s="109" t="s">
        <v>779</v>
      </c>
      <c r="B93" s="110"/>
      <c r="C93" s="111" t="s">
        <v>780</v>
      </c>
      <c r="D93" s="126"/>
      <c r="E93" s="104" t="s">
        <v>230</v>
      </c>
      <c r="F93" s="104" t="s">
        <v>369</v>
      </c>
      <c r="G93" s="104" t="s">
        <v>231</v>
      </c>
      <c r="H93" s="106" t="s">
        <v>317</v>
      </c>
      <c r="I93" s="106"/>
      <c r="J93" s="12"/>
      <c r="K93" s="13">
        <v>46231</v>
      </c>
      <c r="L93" s="14" t="s">
        <v>28</v>
      </c>
      <c r="M93" s="15">
        <f t="shared" si="31"/>
        <v>4</v>
      </c>
      <c r="N93" s="15">
        <f t="shared" si="32"/>
        <v>4</v>
      </c>
      <c r="O93" s="15">
        <f t="shared" si="33"/>
        <v>4</v>
      </c>
      <c r="P93" s="15">
        <f t="shared" si="34"/>
        <v>0</v>
      </c>
      <c r="Q93" s="15">
        <f t="shared" si="35"/>
        <v>0</v>
      </c>
      <c r="R93" s="15">
        <f t="shared" si="36"/>
        <v>0</v>
      </c>
      <c r="S93" s="15">
        <f t="shared" si="37"/>
        <v>0</v>
      </c>
      <c r="T93" s="15">
        <f t="shared" si="38"/>
        <v>0</v>
      </c>
      <c r="U93" s="15">
        <f t="shared" si="39"/>
        <v>0</v>
      </c>
      <c r="V93" s="16">
        <f t="shared" si="40"/>
        <v>0</v>
      </c>
      <c r="W93" s="15">
        <f t="shared" si="41"/>
        <v>0</v>
      </c>
      <c r="X93" s="17">
        <f t="shared" si="42"/>
        <v>0</v>
      </c>
      <c r="Y93" s="17">
        <f t="shared" si="43"/>
        <v>0</v>
      </c>
      <c r="Z93" s="16">
        <f t="shared" si="44"/>
        <v>0</v>
      </c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18" t="s">
        <v>30</v>
      </c>
      <c r="BC93" s="18" t="s">
        <v>30</v>
      </c>
      <c r="BD93" s="18" t="s">
        <v>30</v>
      </c>
      <c r="BE93" s="18" t="s">
        <v>30</v>
      </c>
      <c r="BF93" s="227"/>
      <c r="BG93" s="20">
        <f t="shared" si="16"/>
        <v>27</v>
      </c>
      <c r="BH93" s="21"/>
      <c r="BJ93" s="22"/>
      <c r="BN93" s="11"/>
      <c r="BS93" s="11"/>
    </row>
    <row r="94" spans="1:71" ht="13.8" customHeight="1" x14ac:dyDescent="0.3">
      <c r="A94" s="109" t="s">
        <v>781</v>
      </c>
      <c r="B94" s="110"/>
      <c r="C94" s="111" t="s">
        <v>782</v>
      </c>
      <c r="D94" s="126"/>
      <c r="E94" s="104" t="s">
        <v>230</v>
      </c>
      <c r="F94" s="104" t="s">
        <v>369</v>
      </c>
      <c r="G94" s="104" t="s">
        <v>231</v>
      </c>
      <c r="H94" s="106" t="s">
        <v>317</v>
      </c>
      <c r="I94" s="106"/>
      <c r="J94" s="12"/>
      <c r="K94" s="13">
        <v>46233</v>
      </c>
      <c r="L94" s="14" t="s">
        <v>28</v>
      </c>
      <c r="M94" s="15">
        <f t="shared" si="31"/>
        <v>2</v>
      </c>
      <c r="N94" s="15">
        <f t="shared" si="32"/>
        <v>2</v>
      </c>
      <c r="O94" s="15">
        <f t="shared" si="33"/>
        <v>2</v>
      </c>
      <c r="P94" s="15">
        <f t="shared" si="34"/>
        <v>0</v>
      </c>
      <c r="Q94" s="15">
        <f t="shared" si="35"/>
        <v>0</v>
      </c>
      <c r="R94" s="15">
        <f t="shared" si="36"/>
        <v>0</v>
      </c>
      <c r="S94" s="15">
        <f t="shared" si="37"/>
        <v>0</v>
      </c>
      <c r="T94" s="15">
        <f t="shared" si="38"/>
        <v>0</v>
      </c>
      <c r="U94" s="15">
        <f t="shared" si="39"/>
        <v>0</v>
      </c>
      <c r="V94" s="16">
        <f t="shared" si="40"/>
        <v>0</v>
      </c>
      <c r="W94" s="15">
        <f t="shared" si="41"/>
        <v>0</v>
      </c>
      <c r="X94" s="17">
        <f t="shared" si="42"/>
        <v>0</v>
      </c>
      <c r="Y94" s="17">
        <f t="shared" si="43"/>
        <v>0</v>
      </c>
      <c r="Z94" s="16">
        <f t="shared" si="44"/>
        <v>0</v>
      </c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18" t="s">
        <v>30</v>
      </c>
      <c r="BE94" s="18" t="s">
        <v>30</v>
      </c>
      <c r="BF94" s="227"/>
      <c r="BG94" s="20">
        <f t="shared" si="16"/>
        <v>29</v>
      </c>
      <c r="BH94" s="21"/>
      <c r="BJ94" s="22"/>
      <c r="BN94" s="11"/>
      <c r="BS94" s="11"/>
    </row>
    <row r="95" spans="1:71" ht="13.8" customHeight="1" x14ac:dyDescent="0.3">
      <c r="A95" s="103" t="s">
        <v>447</v>
      </c>
      <c r="B95" s="103">
        <v>1217</v>
      </c>
      <c r="C95" s="104" t="s">
        <v>448</v>
      </c>
      <c r="D95" s="104"/>
      <c r="E95" s="104" t="s">
        <v>38</v>
      </c>
      <c r="F95" s="100" t="s">
        <v>369</v>
      </c>
      <c r="G95" s="104" t="s">
        <v>450</v>
      </c>
      <c r="H95" s="106" t="s">
        <v>317</v>
      </c>
      <c r="I95" s="106" t="s">
        <v>451</v>
      </c>
      <c r="J95" s="12" t="s">
        <v>312</v>
      </c>
      <c r="K95" s="13">
        <v>45334</v>
      </c>
      <c r="L95" s="14" t="s">
        <v>28</v>
      </c>
      <c r="M95" s="15">
        <f t="shared" si="31"/>
        <v>31</v>
      </c>
      <c r="N95" s="15">
        <f t="shared" si="32"/>
        <v>22</v>
      </c>
      <c r="O95" s="15">
        <f t="shared" si="33"/>
        <v>21</v>
      </c>
      <c r="P95" s="15">
        <f t="shared" si="34"/>
        <v>0</v>
      </c>
      <c r="Q95" s="15">
        <f t="shared" si="35"/>
        <v>9</v>
      </c>
      <c r="R95" s="15">
        <f t="shared" si="36"/>
        <v>1</v>
      </c>
      <c r="S95" s="15">
        <f t="shared" si="37"/>
        <v>1</v>
      </c>
      <c r="T95" s="15">
        <f t="shared" si="38"/>
        <v>0</v>
      </c>
      <c r="U95" s="15">
        <f t="shared" si="39"/>
        <v>0</v>
      </c>
      <c r="V95" s="16">
        <f t="shared" si="40"/>
        <v>0</v>
      </c>
      <c r="W95" s="15">
        <f t="shared" si="41"/>
        <v>11</v>
      </c>
      <c r="X95" s="17">
        <f t="shared" si="42"/>
        <v>0</v>
      </c>
      <c r="Y95" s="17">
        <f t="shared" si="43"/>
        <v>0</v>
      </c>
      <c r="Z95" s="16">
        <f t="shared" si="44"/>
        <v>1</v>
      </c>
      <c r="AA95" s="18" t="s">
        <v>30</v>
      </c>
      <c r="AB95" s="18" t="s">
        <v>30</v>
      </c>
      <c r="AC95" s="30" t="s">
        <v>31</v>
      </c>
      <c r="AD95" s="30" t="s">
        <v>31</v>
      </c>
      <c r="AE95" s="30" t="s">
        <v>31</v>
      </c>
      <c r="AF95" s="18" t="s">
        <v>30</v>
      </c>
      <c r="AG95" s="18" t="s">
        <v>30</v>
      </c>
      <c r="AH95" s="18" t="s">
        <v>30</v>
      </c>
      <c r="AI95" s="32" t="s">
        <v>32</v>
      </c>
      <c r="AJ95" s="18" t="s">
        <v>30</v>
      </c>
      <c r="AK95" s="30" t="s">
        <v>31</v>
      </c>
      <c r="AL95" s="30" t="s">
        <v>31</v>
      </c>
      <c r="AM95" s="32" t="s">
        <v>32</v>
      </c>
      <c r="AN95" s="32" t="s">
        <v>123</v>
      </c>
      <c r="AO95" s="32" t="s">
        <v>32</v>
      </c>
      <c r="AP95" s="32" t="s">
        <v>32</v>
      </c>
      <c r="AQ95" s="32" t="s">
        <v>32</v>
      </c>
      <c r="AR95" s="30" t="s">
        <v>31</v>
      </c>
      <c r="AS95" s="30" t="s">
        <v>31</v>
      </c>
      <c r="AT95" s="32" t="s">
        <v>32</v>
      </c>
      <c r="AU95" s="18" t="s">
        <v>30</v>
      </c>
      <c r="AV95" s="32" t="s">
        <v>32</v>
      </c>
      <c r="AW95" s="32" t="s">
        <v>32</v>
      </c>
      <c r="AX95" s="18" t="s">
        <v>30</v>
      </c>
      <c r="AY95" s="30" t="s">
        <v>31</v>
      </c>
      <c r="AZ95" s="30" t="s">
        <v>31</v>
      </c>
      <c r="BA95" s="32" t="s">
        <v>32</v>
      </c>
      <c r="BB95" s="32" t="s">
        <v>32</v>
      </c>
      <c r="BC95" s="18" t="s">
        <v>30</v>
      </c>
      <c r="BD95" s="32" t="s">
        <v>32</v>
      </c>
      <c r="BE95" s="18" t="s">
        <v>30</v>
      </c>
      <c r="BF95" s="19"/>
      <c r="BG95" s="20">
        <f t="shared" si="16"/>
        <v>0</v>
      </c>
      <c r="BH95" s="21"/>
      <c r="BJ95" s="22"/>
      <c r="BN95" s="11"/>
      <c r="BS95" s="11"/>
    </row>
    <row r="96" spans="1:71" x14ac:dyDescent="0.3">
      <c r="A96" s="103" t="s">
        <v>452</v>
      </c>
      <c r="B96" s="103"/>
      <c r="C96" s="104" t="s">
        <v>453</v>
      </c>
      <c r="D96" s="104"/>
      <c r="E96" s="104" t="s">
        <v>38</v>
      </c>
      <c r="F96" s="100" t="s">
        <v>369</v>
      </c>
      <c r="G96" s="104" t="s">
        <v>450</v>
      </c>
      <c r="H96" s="106" t="s">
        <v>317</v>
      </c>
      <c r="I96" s="106" t="s">
        <v>454</v>
      </c>
      <c r="J96" s="12" t="s">
        <v>35</v>
      </c>
      <c r="K96" s="13">
        <v>45847</v>
      </c>
      <c r="L96" s="14" t="s">
        <v>28</v>
      </c>
      <c r="M96" s="15">
        <f t="shared" si="17"/>
        <v>31</v>
      </c>
      <c r="N96" s="15">
        <f t="shared" si="18"/>
        <v>22</v>
      </c>
      <c r="O96" s="15">
        <f t="shared" si="19"/>
        <v>21</v>
      </c>
      <c r="P96" s="15">
        <f t="shared" si="20"/>
        <v>0</v>
      </c>
      <c r="Q96" s="15">
        <f t="shared" si="21"/>
        <v>9</v>
      </c>
      <c r="R96" s="15">
        <f t="shared" si="22"/>
        <v>1</v>
      </c>
      <c r="S96" s="15">
        <f t="shared" si="23"/>
        <v>1</v>
      </c>
      <c r="T96" s="15">
        <f t="shared" si="24"/>
        <v>2</v>
      </c>
      <c r="U96" s="15">
        <f t="shared" si="25"/>
        <v>0</v>
      </c>
      <c r="V96" s="16">
        <f t="shared" si="26"/>
        <v>0</v>
      </c>
      <c r="W96" s="15">
        <f t="shared" si="27"/>
        <v>5</v>
      </c>
      <c r="X96" s="17">
        <f t="shared" si="28"/>
        <v>0</v>
      </c>
      <c r="Y96" s="17">
        <f t="shared" si="29"/>
        <v>0</v>
      </c>
      <c r="Z96" s="16">
        <f>V96+S96+P96+Y96</f>
        <v>1</v>
      </c>
      <c r="AA96" s="32" t="s">
        <v>215</v>
      </c>
      <c r="AB96" s="32" t="s">
        <v>123</v>
      </c>
      <c r="AC96" s="30" t="s">
        <v>31</v>
      </c>
      <c r="AD96" s="30" t="s">
        <v>31</v>
      </c>
      <c r="AE96" s="30" t="s">
        <v>31</v>
      </c>
      <c r="AF96" s="18" t="s">
        <v>30</v>
      </c>
      <c r="AG96" s="18" t="s">
        <v>30</v>
      </c>
      <c r="AH96" s="18" t="s">
        <v>30</v>
      </c>
      <c r="AI96" s="18" t="s">
        <v>30</v>
      </c>
      <c r="AJ96" s="18" t="s">
        <v>30</v>
      </c>
      <c r="AK96" s="30" t="s">
        <v>31</v>
      </c>
      <c r="AL96" s="30" t="s">
        <v>31</v>
      </c>
      <c r="AM96" s="18" t="s">
        <v>30</v>
      </c>
      <c r="AN96" s="18" t="s">
        <v>30</v>
      </c>
      <c r="AO96" s="18" t="s">
        <v>30</v>
      </c>
      <c r="AP96" s="32" t="s">
        <v>215</v>
      </c>
      <c r="AQ96" s="32" t="s">
        <v>32</v>
      </c>
      <c r="AR96" s="30" t="s">
        <v>31</v>
      </c>
      <c r="AS96" s="30" t="s">
        <v>31</v>
      </c>
      <c r="AT96" s="32" t="s">
        <v>32</v>
      </c>
      <c r="AU96" s="18" t="s">
        <v>30</v>
      </c>
      <c r="AV96" s="18" t="s">
        <v>30</v>
      </c>
      <c r="AW96" s="32" t="s">
        <v>32</v>
      </c>
      <c r="AX96" s="18" t="s">
        <v>30</v>
      </c>
      <c r="AY96" s="30" t="s">
        <v>31</v>
      </c>
      <c r="AZ96" s="30" t="s">
        <v>31</v>
      </c>
      <c r="BA96" s="18" t="s">
        <v>30</v>
      </c>
      <c r="BB96" s="18" t="s">
        <v>30</v>
      </c>
      <c r="BC96" s="18" t="s">
        <v>30</v>
      </c>
      <c r="BD96" s="18" t="s">
        <v>30</v>
      </c>
      <c r="BE96" s="18" t="s">
        <v>30</v>
      </c>
      <c r="BF96" s="19"/>
      <c r="BG96" s="20">
        <f t="shared" si="16"/>
        <v>0</v>
      </c>
      <c r="BH96" s="21"/>
      <c r="BJ96" s="22"/>
      <c r="BN96" s="11"/>
      <c r="BS96" s="11"/>
    </row>
    <row r="97" spans="1:71" x14ac:dyDescent="0.3">
      <c r="A97" s="103" t="s">
        <v>455</v>
      </c>
      <c r="B97" s="103"/>
      <c r="C97" s="104" t="s">
        <v>456</v>
      </c>
      <c r="D97" s="126"/>
      <c r="E97" s="104" t="s">
        <v>38</v>
      </c>
      <c r="F97" s="100" t="s">
        <v>369</v>
      </c>
      <c r="G97" s="104" t="s">
        <v>450</v>
      </c>
      <c r="H97" s="106" t="s">
        <v>317</v>
      </c>
      <c r="I97" s="106" t="s">
        <v>457</v>
      </c>
      <c r="J97" s="12" t="s">
        <v>312</v>
      </c>
      <c r="K97" s="13">
        <v>46034</v>
      </c>
      <c r="L97" s="14" t="s">
        <v>28</v>
      </c>
      <c r="M97" s="15">
        <f t="shared" si="17"/>
        <v>31</v>
      </c>
      <c r="N97" s="15">
        <f t="shared" si="18"/>
        <v>22</v>
      </c>
      <c r="O97" s="15">
        <f t="shared" si="19"/>
        <v>22</v>
      </c>
      <c r="P97" s="15">
        <f t="shared" si="20"/>
        <v>0</v>
      </c>
      <c r="Q97" s="15">
        <f t="shared" si="21"/>
        <v>9</v>
      </c>
      <c r="R97" s="15">
        <f t="shared" si="22"/>
        <v>0</v>
      </c>
      <c r="S97" s="15">
        <f t="shared" si="23"/>
        <v>0</v>
      </c>
      <c r="T97" s="15">
        <f t="shared" si="24"/>
        <v>0</v>
      </c>
      <c r="U97" s="15">
        <f t="shared" si="25"/>
        <v>0</v>
      </c>
      <c r="V97" s="16">
        <f t="shared" si="26"/>
        <v>0</v>
      </c>
      <c r="W97" s="15">
        <f t="shared" si="27"/>
        <v>0</v>
      </c>
      <c r="X97" s="17">
        <f t="shared" si="28"/>
        <v>0</v>
      </c>
      <c r="Y97" s="17">
        <f t="shared" si="29"/>
        <v>0</v>
      </c>
      <c r="Z97" s="16">
        <f t="shared" si="30"/>
        <v>0</v>
      </c>
      <c r="AA97" s="18" t="s">
        <v>30</v>
      </c>
      <c r="AB97" s="18" t="s">
        <v>30</v>
      </c>
      <c r="AC97" s="30" t="s">
        <v>31</v>
      </c>
      <c r="AD97" s="30" t="s">
        <v>31</v>
      </c>
      <c r="AE97" s="30" t="s">
        <v>31</v>
      </c>
      <c r="AF97" s="18" t="s">
        <v>30</v>
      </c>
      <c r="AG97" s="18" t="s">
        <v>30</v>
      </c>
      <c r="AH97" s="18" t="s">
        <v>30</v>
      </c>
      <c r="AI97" s="18" t="s">
        <v>30</v>
      </c>
      <c r="AJ97" s="18" t="s">
        <v>30</v>
      </c>
      <c r="AK97" s="30" t="s">
        <v>31</v>
      </c>
      <c r="AL97" s="30" t="s">
        <v>31</v>
      </c>
      <c r="AM97" s="18" t="s">
        <v>30</v>
      </c>
      <c r="AN97" s="18" t="s">
        <v>30</v>
      </c>
      <c r="AO97" s="18" t="s">
        <v>30</v>
      </c>
      <c r="AP97" s="18" t="s">
        <v>30</v>
      </c>
      <c r="AQ97" s="18" t="s">
        <v>30</v>
      </c>
      <c r="AR97" s="30" t="s">
        <v>31</v>
      </c>
      <c r="AS97" s="30" t="s">
        <v>31</v>
      </c>
      <c r="AT97" s="18" t="s">
        <v>30</v>
      </c>
      <c r="AU97" s="18" t="s">
        <v>30</v>
      </c>
      <c r="AV97" s="18" t="s">
        <v>30</v>
      </c>
      <c r="AW97" s="18" t="s">
        <v>30</v>
      </c>
      <c r="AX97" s="18" t="s">
        <v>30</v>
      </c>
      <c r="AY97" s="30" t="s">
        <v>31</v>
      </c>
      <c r="AZ97" s="30" t="s">
        <v>31</v>
      </c>
      <c r="BA97" s="18" t="s">
        <v>30</v>
      </c>
      <c r="BB97" s="18" t="s">
        <v>30</v>
      </c>
      <c r="BC97" s="18" t="s">
        <v>30</v>
      </c>
      <c r="BD97" s="18" t="s">
        <v>30</v>
      </c>
      <c r="BE97" s="18" t="s">
        <v>30</v>
      </c>
      <c r="BF97" s="19"/>
      <c r="BG97" s="20">
        <f t="shared" si="16"/>
        <v>0</v>
      </c>
      <c r="BH97" s="21"/>
      <c r="BJ97" s="22"/>
      <c r="BN97" s="11"/>
      <c r="BS97" s="11"/>
    </row>
    <row r="98" spans="1:71" ht="13.8" customHeight="1" x14ac:dyDescent="0.3">
      <c r="A98" s="103" t="s">
        <v>458</v>
      </c>
      <c r="B98" s="103">
        <v>3375</v>
      </c>
      <c r="C98" s="104" t="s">
        <v>459</v>
      </c>
      <c r="D98" s="126"/>
      <c r="E98" s="104" t="s">
        <v>309</v>
      </c>
      <c r="F98" s="104" t="s">
        <v>310</v>
      </c>
      <c r="G98" s="104" t="s">
        <v>461</v>
      </c>
      <c r="H98" s="106" t="s">
        <v>317</v>
      </c>
      <c r="I98" s="106"/>
      <c r="J98" s="12" t="s">
        <v>363</v>
      </c>
      <c r="K98" s="13">
        <v>45244</v>
      </c>
      <c r="L98" s="14" t="s">
        <v>28</v>
      </c>
      <c r="M98" s="15">
        <f t="shared" si="17"/>
        <v>31</v>
      </c>
      <c r="N98" s="15">
        <f t="shared" si="18"/>
        <v>22</v>
      </c>
      <c r="O98" s="15">
        <f t="shared" si="19"/>
        <v>21</v>
      </c>
      <c r="P98" s="15">
        <f t="shared" si="20"/>
        <v>0</v>
      </c>
      <c r="Q98" s="15">
        <f t="shared" si="21"/>
        <v>9</v>
      </c>
      <c r="R98" s="15">
        <f t="shared" si="22"/>
        <v>1</v>
      </c>
      <c r="S98" s="15">
        <f t="shared" si="23"/>
        <v>1</v>
      </c>
      <c r="T98" s="15">
        <f t="shared" si="24"/>
        <v>0</v>
      </c>
      <c r="U98" s="15">
        <f t="shared" si="25"/>
        <v>0</v>
      </c>
      <c r="V98" s="16">
        <f t="shared" si="26"/>
        <v>0</v>
      </c>
      <c r="W98" s="15">
        <f t="shared" si="27"/>
        <v>0</v>
      </c>
      <c r="X98" s="17">
        <f t="shared" si="28"/>
        <v>0</v>
      </c>
      <c r="Y98" s="17">
        <f t="shared" si="29"/>
        <v>0</v>
      </c>
      <c r="Z98" s="16">
        <f t="shared" si="30"/>
        <v>1</v>
      </c>
      <c r="AA98" s="224" t="s">
        <v>30</v>
      </c>
      <c r="AB98" s="224" t="s">
        <v>30</v>
      </c>
      <c r="AC98" s="30" t="s">
        <v>31</v>
      </c>
      <c r="AD98" s="30" t="s">
        <v>31</v>
      </c>
      <c r="AE98" s="30" t="s">
        <v>31</v>
      </c>
      <c r="AF98" s="224" t="s">
        <v>30</v>
      </c>
      <c r="AG98" s="224" t="s">
        <v>30</v>
      </c>
      <c r="AH98" s="224" t="s">
        <v>30</v>
      </c>
      <c r="AI98" s="224" t="s">
        <v>30</v>
      </c>
      <c r="AJ98" s="224" t="s">
        <v>30</v>
      </c>
      <c r="AK98" s="30" t="s">
        <v>31</v>
      </c>
      <c r="AL98" s="30" t="s">
        <v>31</v>
      </c>
      <c r="AM98" s="224" t="s">
        <v>30</v>
      </c>
      <c r="AN98" s="224" t="s">
        <v>30</v>
      </c>
      <c r="AO98" s="224" t="s">
        <v>30</v>
      </c>
      <c r="AP98" s="224" t="s">
        <v>30</v>
      </c>
      <c r="AQ98" s="224" t="s">
        <v>30</v>
      </c>
      <c r="AR98" s="30" t="s">
        <v>31</v>
      </c>
      <c r="AS98" s="30" t="s">
        <v>31</v>
      </c>
      <c r="AT98" s="260" t="s">
        <v>123</v>
      </c>
      <c r="AU98" s="224" t="s">
        <v>30</v>
      </c>
      <c r="AV98" s="224" t="s">
        <v>30</v>
      </c>
      <c r="AW98" s="224" t="s">
        <v>30</v>
      </c>
      <c r="AX98" s="224" t="s">
        <v>30</v>
      </c>
      <c r="AY98" s="30" t="s">
        <v>31</v>
      </c>
      <c r="AZ98" s="30" t="s">
        <v>31</v>
      </c>
      <c r="BA98" s="224" t="s">
        <v>30</v>
      </c>
      <c r="BB98" s="224" t="s">
        <v>30</v>
      </c>
      <c r="BC98" s="224" t="s">
        <v>30</v>
      </c>
      <c r="BD98" s="224" t="s">
        <v>30</v>
      </c>
      <c r="BE98" s="224" t="s">
        <v>30</v>
      </c>
      <c r="BF98" s="19"/>
      <c r="BG98" s="20">
        <f t="shared" si="16"/>
        <v>0</v>
      </c>
      <c r="BH98" s="21"/>
      <c r="BJ98" s="22"/>
      <c r="BN98" s="11"/>
      <c r="BS98" s="11"/>
    </row>
    <row r="99" spans="1:71" ht="13.8" customHeight="1" x14ac:dyDescent="0.3">
      <c r="A99" s="129" t="s">
        <v>462</v>
      </c>
      <c r="B99" s="129"/>
      <c r="C99" s="130" t="s">
        <v>463</v>
      </c>
      <c r="D99" s="131"/>
      <c r="E99" s="132" t="s">
        <v>230</v>
      </c>
      <c r="F99" s="132" t="s">
        <v>464</v>
      </c>
      <c r="G99" s="132" t="s">
        <v>231</v>
      </c>
      <c r="H99" s="129" t="s">
        <v>416</v>
      </c>
      <c r="I99" s="133" t="s">
        <v>465</v>
      </c>
      <c r="J99" s="12" t="s">
        <v>35</v>
      </c>
      <c r="K99" s="13">
        <v>45930</v>
      </c>
      <c r="L99" s="14" t="s">
        <v>28</v>
      </c>
      <c r="M99" s="15">
        <f t="shared" si="17"/>
        <v>31</v>
      </c>
      <c r="N99" s="15">
        <f t="shared" si="18"/>
        <v>22</v>
      </c>
      <c r="O99" s="15">
        <f t="shared" si="19"/>
        <v>22</v>
      </c>
      <c r="P99" s="15">
        <f t="shared" si="20"/>
        <v>0</v>
      </c>
      <c r="Q99" s="15">
        <f t="shared" si="21"/>
        <v>9</v>
      </c>
      <c r="R99" s="15">
        <f t="shared" si="22"/>
        <v>0</v>
      </c>
      <c r="S99" s="15">
        <f t="shared" si="23"/>
        <v>0</v>
      </c>
      <c r="T99" s="15">
        <f t="shared" si="24"/>
        <v>0</v>
      </c>
      <c r="U99" s="15">
        <f t="shared" si="25"/>
        <v>0</v>
      </c>
      <c r="V99" s="16">
        <f t="shared" si="26"/>
        <v>0</v>
      </c>
      <c r="W99" s="15">
        <f t="shared" si="27"/>
        <v>4</v>
      </c>
      <c r="X99" s="17">
        <f t="shared" si="28"/>
        <v>0</v>
      </c>
      <c r="Y99" s="17">
        <f t="shared" si="29"/>
        <v>0</v>
      </c>
      <c r="Z99" s="16">
        <f t="shared" si="30"/>
        <v>0</v>
      </c>
      <c r="AA99" s="224" t="s">
        <v>30</v>
      </c>
      <c r="AB99" s="224" t="s">
        <v>30</v>
      </c>
      <c r="AC99" s="30" t="s">
        <v>31</v>
      </c>
      <c r="AD99" s="30" t="s">
        <v>31</v>
      </c>
      <c r="AE99" s="30" t="s">
        <v>31</v>
      </c>
      <c r="AF99" s="224" t="s">
        <v>30</v>
      </c>
      <c r="AG99" s="224" t="s">
        <v>30</v>
      </c>
      <c r="AH99" s="224" t="s">
        <v>30</v>
      </c>
      <c r="AI99" s="224" t="s">
        <v>30</v>
      </c>
      <c r="AJ99" s="32" t="s">
        <v>32</v>
      </c>
      <c r="AK99" s="30" t="s">
        <v>31</v>
      </c>
      <c r="AL99" s="30" t="s">
        <v>31</v>
      </c>
      <c r="AM99" s="224" t="s">
        <v>30</v>
      </c>
      <c r="AN99" s="32" t="s">
        <v>32</v>
      </c>
      <c r="AO99" s="32" t="s">
        <v>32</v>
      </c>
      <c r="AP99" s="224" t="s">
        <v>30</v>
      </c>
      <c r="AQ99" s="224" t="s">
        <v>30</v>
      </c>
      <c r="AR99" s="30" t="s">
        <v>31</v>
      </c>
      <c r="AS99" s="30" t="s">
        <v>31</v>
      </c>
      <c r="AT99" s="224" t="s">
        <v>30</v>
      </c>
      <c r="AU99" s="224" t="s">
        <v>30</v>
      </c>
      <c r="AV99" s="32" t="s">
        <v>32</v>
      </c>
      <c r="AW99" s="224" t="s">
        <v>30</v>
      </c>
      <c r="AX99" s="224" t="s">
        <v>30</v>
      </c>
      <c r="AY99" s="30" t="s">
        <v>31</v>
      </c>
      <c r="AZ99" s="30" t="s">
        <v>31</v>
      </c>
      <c r="BA99" s="224" t="s">
        <v>30</v>
      </c>
      <c r="BB99" s="224" t="s">
        <v>30</v>
      </c>
      <c r="BC99" s="224" t="s">
        <v>30</v>
      </c>
      <c r="BD99" s="224" t="s">
        <v>30</v>
      </c>
      <c r="BE99" s="224" t="s">
        <v>30</v>
      </c>
      <c r="BF99" s="227"/>
      <c r="BG99" s="20">
        <f t="shared" si="16"/>
        <v>0</v>
      </c>
      <c r="BH99" s="21"/>
      <c r="BJ99" s="22"/>
      <c r="BN99" s="11"/>
      <c r="BS99" s="11"/>
    </row>
    <row r="100" spans="1:71" ht="13.8" customHeight="1" x14ac:dyDescent="0.3">
      <c r="A100" s="129" t="s">
        <v>469</v>
      </c>
      <c r="B100" s="129"/>
      <c r="C100" s="130" t="s">
        <v>470</v>
      </c>
      <c r="D100" s="131"/>
      <c r="E100" s="132" t="s">
        <v>230</v>
      </c>
      <c r="F100" s="132" t="s">
        <v>464</v>
      </c>
      <c r="G100" s="132" t="s">
        <v>231</v>
      </c>
      <c r="H100" s="129" t="s">
        <v>416</v>
      </c>
      <c r="I100" s="133" t="s">
        <v>471</v>
      </c>
      <c r="J100" s="12" t="s">
        <v>35</v>
      </c>
      <c r="K100" s="13">
        <v>46055</v>
      </c>
      <c r="L100" s="14" t="s">
        <v>28</v>
      </c>
      <c r="M100" s="15">
        <f t="shared" si="17"/>
        <v>31</v>
      </c>
      <c r="N100" s="15">
        <f t="shared" si="18"/>
        <v>22</v>
      </c>
      <c r="O100" s="15">
        <f t="shared" si="19"/>
        <v>21</v>
      </c>
      <c r="P100" s="15">
        <f t="shared" si="20"/>
        <v>0</v>
      </c>
      <c r="Q100" s="15">
        <f t="shared" si="21"/>
        <v>9</v>
      </c>
      <c r="R100" s="15">
        <f t="shared" si="22"/>
        <v>1</v>
      </c>
      <c r="S100" s="15">
        <f t="shared" si="23"/>
        <v>1</v>
      </c>
      <c r="T100" s="15">
        <f t="shared" si="24"/>
        <v>0</v>
      </c>
      <c r="U100" s="15">
        <f t="shared" si="25"/>
        <v>0</v>
      </c>
      <c r="V100" s="16">
        <f t="shared" si="26"/>
        <v>0</v>
      </c>
      <c r="W100" s="15">
        <f t="shared" si="27"/>
        <v>0</v>
      </c>
      <c r="X100" s="17">
        <f t="shared" si="28"/>
        <v>0</v>
      </c>
      <c r="Y100" s="17">
        <f t="shared" si="29"/>
        <v>0</v>
      </c>
      <c r="Z100" s="16">
        <f t="shared" si="30"/>
        <v>1</v>
      </c>
      <c r="AA100" s="224" t="s">
        <v>30</v>
      </c>
      <c r="AB100" s="224" t="s">
        <v>30</v>
      </c>
      <c r="AC100" s="30" t="s">
        <v>31</v>
      </c>
      <c r="AD100" s="30" t="s">
        <v>31</v>
      </c>
      <c r="AE100" s="30" t="s">
        <v>31</v>
      </c>
      <c r="AF100" s="224" t="s">
        <v>30</v>
      </c>
      <c r="AG100" s="224" t="s">
        <v>30</v>
      </c>
      <c r="AH100" s="253" t="s">
        <v>30</v>
      </c>
      <c r="AI100" s="32" t="s">
        <v>123</v>
      </c>
      <c r="AJ100" s="224" t="s">
        <v>30</v>
      </c>
      <c r="AK100" s="30" t="s">
        <v>31</v>
      </c>
      <c r="AL100" s="30" t="s">
        <v>31</v>
      </c>
      <c r="AM100" s="224" t="s">
        <v>30</v>
      </c>
      <c r="AN100" s="224" t="s">
        <v>30</v>
      </c>
      <c r="AO100" s="224" t="s">
        <v>30</v>
      </c>
      <c r="AP100" s="224" t="s">
        <v>30</v>
      </c>
      <c r="AQ100" s="224" t="s">
        <v>30</v>
      </c>
      <c r="AR100" s="30" t="s">
        <v>31</v>
      </c>
      <c r="AS100" s="30" t="s">
        <v>31</v>
      </c>
      <c r="AT100" s="224" t="s">
        <v>30</v>
      </c>
      <c r="AU100" s="224" t="s">
        <v>30</v>
      </c>
      <c r="AV100" s="224" t="s">
        <v>30</v>
      </c>
      <c r="AW100" s="224" t="s">
        <v>30</v>
      </c>
      <c r="AX100" s="224" t="s">
        <v>30</v>
      </c>
      <c r="AY100" s="30" t="s">
        <v>31</v>
      </c>
      <c r="AZ100" s="30" t="s">
        <v>31</v>
      </c>
      <c r="BA100" s="224" t="s">
        <v>30</v>
      </c>
      <c r="BB100" s="224" t="s">
        <v>30</v>
      </c>
      <c r="BC100" s="224" t="s">
        <v>30</v>
      </c>
      <c r="BD100" s="224" t="s">
        <v>30</v>
      </c>
      <c r="BE100" s="224" t="s">
        <v>30</v>
      </c>
      <c r="BF100" s="227"/>
      <c r="BG100" s="20">
        <f t="shared" si="16"/>
        <v>0</v>
      </c>
      <c r="BH100" s="21"/>
      <c r="BJ100" s="22"/>
      <c r="BN100" s="11"/>
      <c r="BS100" s="11"/>
    </row>
    <row r="101" spans="1:71" ht="13.8" customHeight="1" x14ac:dyDescent="0.3">
      <c r="A101" s="129" t="s">
        <v>475</v>
      </c>
      <c r="B101" s="129"/>
      <c r="C101" s="130" t="s">
        <v>476</v>
      </c>
      <c r="D101" s="131"/>
      <c r="E101" s="132" t="s">
        <v>230</v>
      </c>
      <c r="F101" s="132" t="s">
        <v>464</v>
      </c>
      <c r="G101" s="132" t="s">
        <v>231</v>
      </c>
      <c r="H101" s="129" t="s">
        <v>416</v>
      </c>
      <c r="I101" s="133" t="s">
        <v>477</v>
      </c>
      <c r="J101" s="12"/>
      <c r="K101" s="13">
        <v>46071</v>
      </c>
      <c r="L101" s="14" t="s">
        <v>28</v>
      </c>
      <c r="M101" s="15">
        <f t="shared" si="17"/>
        <v>31</v>
      </c>
      <c r="N101" s="15">
        <f t="shared" si="18"/>
        <v>22</v>
      </c>
      <c r="O101" s="15">
        <f t="shared" si="19"/>
        <v>14</v>
      </c>
      <c r="P101" s="15">
        <f t="shared" si="20"/>
        <v>0</v>
      </c>
      <c r="Q101" s="15">
        <f t="shared" si="21"/>
        <v>9</v>
      </c>
      <c r="R101" s="15">
        <f t="shared" si="22"/>
        <v>8</v>
      </c>
      <c r="S101" s="15">
        <f t="shared" si="23"/>
        <v>0</v>
      </c>
      <c r="T101" s="15">
        <f t="shared" si="24"/>
        <v>0</v>
      </c>
      <c r="U101" s="15">
        <f t="shared" si="25"/>
        <v>0</v>
      </c>
      <c r="V101" s="16">
        <f t="shared" si="26"/>
        <v>8</v>
      </c>
      <c r="W101" s="15">
        <f t="shared" si="27"/>
        <v>1</v>
      </c>
      <c r="X101" s="17">
        <f t="shared" si="28"/>
        <v>0</v>
      </c>
      <c r="Y101" s="17">
        <f t="shared" si="29"/>
        <v>0</v>
      </c>
      <c r="Z101" s="16">
        <f t="shared" si="30"/>
        <v>8</v>
      </c>
      <c r="AA101" s="224" t="s">
        <v>30</v>
      </c>
      <c r="AB101" s="224" t="s">
        <v>30</v>
      </c>
      <c r="AC101" s="30" t="s">
        <v>31</v>
      </c>
      <c r="AD101" s="30" t="s">
        <v>31</v>
      </c>
      <c r="AE101" s="30" t="s">
        <v>31</v>
      </c>
      <c r="AF101" s="31" t="s">
        <v>133</v>
      </c>
      <c r="AG101" s="31" t="s">
        <v>133</v>
      </c>
      <c r="AH101" s="31" t="s">
        <v>133</v>
      </c>
      <c r="AI101" s="224" t="s">
        <v>30</v>
      </c>
      <c r="AJ101" s="224" t="s">
        <v>30</v>
      </c>
      <c r="AK101" s="30" t="s">
        <v>31</v>
      </c>
      <c r="AL101" s="30" t="s">
        <v>31</v>
      </c>
      <c r="AM101" s="31" t="s">
        <v>133</v>
      </c>
      <c r="AN101" s="31" t="s">
        <v>133</v>
      </c>
      <c r="AO101" s="224" t="s">
        <v>30</v>
      </c>
      <c r="AP101" s="224" t="s">
        <v>30</v>
      </c>
      <c r="AQ101" s="224" t="s">
        <v>30</v>
      </c>
      <c r="AR101" s="30" t="s">
        <v>31</v>
      </c>
      <c r="AS101" s="30" t="s">
        <v>31</v>
      </c>
      <c r="AT101" s="224" t="s">
        <v>30</v>
      </c>
      <c r="AU101" s="224" t="s">
        <v>30</v>
      </c>
      <c r="AV101" s="224" t="s">
        <v>30</v>
      </c>
      <c r="AW101" s="224" t="s">
        <v>30</v>
      </c>
      <c r="AX101" s="32" t="s">
        <v>32</v>
      </c>
      <c r="AY101" s="30" t="s">
        <v>31</v>
      </c>
      <c r="AZ101" s="30" t="s">
        <v>31</v>
      </c>
      <c r="BA101" s="224" t="s">
        <v>30</v>
      </c>
      <c r="BB101" s="224" t="s">
        <v>30</v>
      </c>
      <c r="BC101" s="31" t="s">
        <v>133</v>
      </c>
      <c r="BD101" s="31" t="s">
        <v>133</v>
      </c>
      <c r="BE101" s="31" t="s">
        <v>133</v>
      </c>
      <c r="BF101" s="19"/>
      <c r="BG101" s="20">
        <f t="shared" si="16"/>
        <v>0</v>
      </c>
      <c r="BH101" s="21"/>
      <c r="BJ101" s="22"/>
      <c r="BN101" s="11"/>
      <c r="BS101" s="11"/>
    </row>
    <row r="102" spans="1:71" ht="13.8" customHeight="1" x14ac:dyDescent="0.3">
      <c r="A102" s="129" t="s">
        <v>481</v>
      </c>
      <c r="B102" s="129"/>
      <c r="C102" s="130" t="s">
        <v>482</v>
      </c>
      <c r="D102" s="23"/>
      <c r="E102" s="132" t="s">
        <v>230</v>
      </c>
      <c r="F102" s="132" t="s">
        <v>464</v>
      </c>
      <c r="G102" s="132" t="s">
        <v>231</v>
      </c>
      <c r="H102" s="129" t="s">
        <v>416</v>
      </c>
      <c r="I102" s="133" t="s">
        <v>483</v>
      </c>
      <c r="J102" s="12"/>
      <c r="K102" s="13">
        <v>46078</v>
      </c>
      <c r="L102" s="14" t="s">
        <v>28</v>
      </c>
      <c r="M102" s="15">
        <f t="shared" si="17"/>
        <v>31</v>
      </c>
      <c r="N102" s="15">
        <f t="shared" si="18"/>
        <v>16</v>
      </c>
      <c r="O102" s="15">
        <f t="shared" si="19"/>
        <v>16</v>
      </c>
      <c r="P102" s="15">
        <f t="shared" si="20"/>
        <v>0</v>
      </c>
      <c r="Q102" s="15">
        <f t="shared" si="21"/>
        <v>15</v>
      </c>
      <c r="R102" s="15">
        <f t="shared" si="22"/>
        <v>0</v>
      </c>
      <c r="S102" s="15">
        <f t="shared" si="23"/>
        <v>0</v>
      </c>
      <c r="T102" s="15">
        <f t="shared" si="24"/>
        <v>0</v>
      </c>
      <c r="U102" s="15">
        <f t="shared" si="25"/>
        <v>0</v>
      </c>
      <c r="V102" s="16">
        <f t="shared" si="26"/>
        <v>0</v>
      </c>
      <c r="W102" s="15">
        <f t="shared" si="27"/>
        <v>10</v>
      </c>
      <c r="X102" s="17">
        <f t="shared" si="28"/>
        <v>0</v>
      </c>
      <c r="Y102" s="17">
        <f t="shared" si="29"/>
        <v>0</v>
      </c>
      <c r="Z102" s="16">
        <f t="shared" si="30"/>
        <v>0</v>
      </c>
      <c r="AA102" s="32" t="s">
        <v>32</v>
      </c>
      <c r="AB102" s="224" t="s">
        <v>30</v>
      </c>
      <c r="AC102" s="30" t="s">
        <v>31</v>
      </c>
      <c r="AD102" s="30" t="s">
        <v>31</v>
      </c>
      <c r="AE102" s="30" t="s">
        <v>31</v>
      </c>
      <c r="AF102" s="32" t="s">
        <v>32</v>
      </c>
      <c r="AG102" s="224" t="s">
        <v>30</v>
      </c>
      <c r="AH102" s="224" t="s">
        <v>30</v>
      </c>
      <c r="AI102" s="224" t="s">
        <v>30</v>
      </c>
      <c r="AJ102" s="224" t="s">
        <v>30</v>
      </c>
      <c r="AK102" s="30" t="s">
        <v>31</v>
      </c>
      <c r="AL102" s="30" t="s">
        <v>31</v>
      </c>
      <c r="AM102" s="32" t="s">
        <v>32</v>
      </c>
      <c r="AN102" s="32" t="s">
        <v>32</v>
      </c>
      <c r="AO102" s="32" t="s">
        <v>32</v>
      </c>
      <c r="AP102" s="32" t="s">
        <v>32</v>
      </c>
      <c r="AQ102" s="32" t="s">
        <v>32</v>
      </c>
      <c r="AR102" s="30" t="s">
        <v>31</v>
      </c>
      <c r="AS102" s="30" t="s">
        <v>31</v>
      </c>
      <c r="AT102" s="224" t="s">
        <v>30</v>
      </c>
      <c r="AU102" s="32" t="s">
        <v>32</v>
      </c>
      <c r="AV102" s="32" t="s">
        <v>32</v>
      </c>
      <c r="AW102" s="32" t="s">
        <v>32</v>
      </c>
      <c r="AX102" s="30" t="s">
        <v>31</v>
      </c>
      <c r="AY102" s="30" t="s">
        <v>31</v>
      </c>
      <c r="AZ102" s="30" t="s">
        <v>31</v>
      </c>
      <c r="BA102" s="30" t="s">
        <v>31</v>
      </c>
      <c r="BB102" s="30" t="s">
        <v>31</v>
      </c>
      <c r="BC102" s="30" t="s">
        <v>31</v>
      </c>
      <c r="BD102" s="30" t="s">
        <v>31</v>
      </c>
      <c r="BE102" s="30" t="s">
        <v>31</v>
      </c>
      <c r="BF102" s="19"/>
      <c r="BG102" s="20">
        <f t="shared" si="16"/>
        <v>0</v>
      </c>
      <c r="BH102" s="21"/>
      <c r="BJ102" s="22"/>
      <c r="BN102" s="11"/>
      <c r="BS102" s="11"/>
    </row>
    <row r="103" spans="1:71" ht="13.8" customHeight="1" x14ac:dyDescent="0.3">
      <c r="A103" s="255" t="s">
        <v>745</v>
      </c>
      <c r="B103" s="255"/>
      <c r="C103" s="256" t="s">
        <v>746</v>
      </c>
      <c r="D103" s="23"/>
      <c r="E103" s="132" t="s">
        <v>230</v>
      </c>
      <c r="F103" s="132" t="s">
        <v>464</v>
      </c>
      <c r="G103" s="132" t="s">
        <v>231</v>
      </c>
      <c r="H103" s="129" t="s">
        <v>416</v>
      </c>
      <c r="I103" s="234"/>
      <c r="J103" s="12"/>
      <c r="K103" s="13">
        <v>46181</v>
      </c>
      <c r="L103" s="14" t="s">
        <v>28</v>
      </c>
      <c r="M103" s="15">
        <f t="shared" si="17"/>
        <v>31</v>
      </c>
      <c r="N103" s="15">
        <f t="shared" si="18"/>
        <v>22</v>
      </c>
      <c r="O103" s="15">
        <f t="shared" si="19"/>
        <v>19</v>
      </c>
      <c r="P103" s="15">
        <f t="shared" si="20"/>
        <v>0</v>
      </c>
      <c r="Q103" s="15">
        <f t="shared" si="21"/>
        <v>9</v>
      </c>
      <c r="R103" s="15">
        <f t="shared" si="22"/>
        <v>3</v>
      </c>
      <c r="S103" s="15">
        <f t="shared" si="23"/>
        <v>0</v>
      </c>
      <c r="T103" s="15">
        <f t="shared" si="24"/>
        <v>2</v>
      </c>
      <c r="U103" s="15">
        <f t="shared" si="25"/>
        <v>0</v>
      </c>
      <c r="V103" s="16">
        <f t="shared" si="26"/>
        <v>3</v>
      </c>
      <c r="W103" s="15">
        <f t="shared" si="27"/>
        <v>6</v>
      </c>
      <c r="X103" s="17">
        <f t="shared" si="28"/>
        <v>0</v>
      </c>
      <c r="Y103" s="17">
        <f t="shared" si="29"/>
        <v>0</v>
      </c>
      <c r="Z103" s="16">
        <f t="shared" si="30"/>
        <v>3</v>
      </c>
      <c r="AA103" s="224" t="s">
        <v>30</v>
      </c>
      <c r="AB103" s="224" t="s">
        <v>30</v>
      </c>
      <c r="AC103" s="30" t="s">
        <v>31</v>
      </c>
      <c r="AD103" s="30" t="s">
        <v>31</v>
      </c>
      <c r="AE103" s="30" t="s">
        <v>31</v>
      </c>
      <c r="AF103" s="224" t="s">
        <v>30</v>
      </c>
      <c r="AG103" s="223" t="s">
        <v>33</v>
      </c>
      <c r="AH103" s="31" t="s">
        <v>133</v>
      </c>
      <c r="AI103" s="224" t="s">
        <v>30</v>
      </c>
      <c r="AJ103" s="224" t="s">
        <v>30</v>
      </c>
      <c r="AK103" s="30" t="s">
        <v>31</v>
      </c>
      <c r="AL103" s="30" t="s">
        <v>31</v>
      </c>
      <c r="AM103" s="32" t="s">
        <v>32</v>
      </c>
      <c r="AN103" s="31" t="s">
        <v>133</v>
      </c>
      <c r="AO103" s="31" t="s">
        <v>133</v>
      </c>
      <c r="AP103" s="224" t="s">
        <v>30</v>
      </c>
      <c r="AQ103" s="32" t="s">
        <v>32</v>
      </c>
      <c r="AR103" s="30" t="s">
        <v>31</v>
      </c>
      <c r="AS103" s="30" t="s">
        <v>31</v>
      </c>
      <c r="AT103" s="32" t="s">
        <v>215</v>
      </c>
      <c r="AU103" s="224" t="s">
        <v>30</v>
      </c>
      <c r="AV103" s="224" t="s">
        <v>30</v>
      </c>
      <c r="AW103" s="224" t="s">
        <v>30</v>
      </c>
      <c r="AX103" s="32" t="s">
        <v>32</v>
      </c>
      <c r="AY103" s="30" t="s">
        <v>31</v>
      </c>
      <c r="AZ103" s="30" t="s">
        <v>31</v>
      </c>
      <c r="BA103" s="224" t="s">
        <v>30</v>
      </c>
      <c r="BB103" s="224" t="s">
        <v>30</v>
      </c>
      <c r="BC103" s="224" t="s">
        <v>30</v>
      </c>
      <c r="BD103" s="223" t="s">
        <v>32</v>
      </c>
      <c r="BE103" s="32" t="s">
        <v>32</v>
      </c>
      <c r="BF103" s="19"/>
      <c r="BG103" s="20">
        <f t="shared" si="16"/>
        <v>0</v>
      </c>
      <c r="BH103" s="21"/>
      <c r="BJ103" s="22"/>
      <c r="BN103" s="11"/>
      <c r="BS103" s="11"/>
    </row>
    <row r="104" spans="1:71" ht="13.8" customHeight="1" x14ac:dyDescent="0.3">
      <c r="A104" s="120" t="s">
        <v>747</v>
      </c>
      <c r="B104" s="120"/>
      <c r="C104" s="121" t="s">
        <v>221</v>
      </c>
      <c r="D104" s="23"/>
      <c r="E104" s="132" t="s">
        <v>230</v>
      </c>
      <c r="F104" s="132" t="s">
        <v>464</v>
      </c>
      <c r="G104" s="132" t="s">
        <v>231</v>
      </c>
      <c r="H104" s="129" t="s">
        <v>416</v>
      </c>
      <c r="I104" s="234"/>
      <c r="J104" s="12"/>
      <c r="K104" s="13">
        <v>46188</v>
      </c>
      <c r="L104" s="14" t="s">
        <v>28</v>
      </c>
      <c r="M104" s="15">
        <f t="shared" si="17"/>
        <v>17</v>
      </c>
      <c r="N104" s="15">
        <f t="shared" si="18"/>
        <v>12</v>
      </c>
      <c r="O104" s="15">
        <f t="shared" si="19"/>
        <v>11</v>
      </c>
      <c r="P104" s="15">
        <f t="shared" si="20"/>
        <v>0</v>
      </c>
      <c r="Q104" s="15">
        <f t="shared" si="21"/>
        <v>5</v>
      </c>
      <c r="R104" s="15">
        <f t="shared" si="22"/>
        <v>1</v>
      </c>
      <c r="S104" s="15">
        <f t="shared" si="23"/>
        <v>0</v>
      </c>
      <c r="T104" s="15">
        <f t="shared" si="24"/>
        <v>6</v>
      </c>
      <c r="U104" s="15">
        <f t="shared" si="25"/>
        <v>0</v>
      </c>
      <c r="V104" s="16">
        <f t="shared" si="26"/>
        <v>1</v>
      </c>
      <c r="W104" s="15">
        <f t="shared" si="27"/>
        <v>7</v>
      </c>
      <c r="X104" s="17">
        <f t="shared" si="28"/>
        <v>0</v>
      </c>
      <c r="Y104" s="17">
        <f t="shared" si="29"/>
        <v>0</v>
      </c>
      <c r="Z104" s="16">
        <f t="shared" si="30"/>
        <v>1</v>
      </c>
      <c r="AA104" s="223" t="s">
        <v>215</v>
      </c>
      <c r="AB104" s="223" t="s">
        <v>215</v>
      </c>
      <c r="AC104" s="30" t="s">
        <v>31</v>
      </c>
      <c r="AD104" s="30" t="s">
        <v>31</v>
      </c>
      <c r="AE104" s="30" t="s">
        <v>31</v>
      </c>
      <c r="AF104" s="32" t="s">
        <v>215</v>
      </c>
      <c r="AG104" s="223" t="s">
        <v>215</v>
      </c>
      <c r="AH104" s="31" t="s">
        <v>133</v>
      </c>
      <c r="AI104" s="224" t="s">
        <v>30</v>
      </c>
      <c r="AJ104" s="223" t="s">
        <v>32</v>
      </c>
      <c r="AK104" s="30" t="s">
        <v>31</v>
      </c>
      <c r="AL104" s="30" t="s">
        <v>31</v>
      </c>
      <c r="AM104" s="223" t="s">
        <v>215</v>
      </c>
      <c r="AN104" s="223" t="s">
        <v>32</v>
      </c>
      <c r="AO104" s="224" t="s">
        <v>30</v>
      </c>
      <c r="AP104" s="224" t="s">
        <v>30</v>
      </c>
      <c r="AQ104" s="223" t="s">
        <v>33</v>
      </c>
      <c r="AR104" s="31" t="s">
        <v>165</v>
      </c>
      <c r="AS104" s="31" t="s">
        <v>165</v>
      </c>
      <c r="AT104" s="31" t="s">
        <v>165</v>
      </c>
      <c r="AU104" s="31" t="s">
        <v>165</v>
      </c>
      <c r="AV104" s="31" t="s">
        <v>165</v>
      </c>
      <c r="AW104" s="31" t="s">
        <v>165</v>
      </c>
      <c r="AX104" s="31" t="s">
        <v>165</v>
      </c>
      <c r="AY104" s="31" t="s">
        <v>165</v>
      </c>
      <c r="AZ104" s="31" t="s">
        <v>165</v>
      </c>
      <c r="BA104" s="31" t="s">
        <v>165</v>
      </c>
      <c r="BB104" s="31" t="s">
        <v>165</v>
      </c>
      <c r="BC104" s="31" t="s">
        <v>165</v>
      </c>
      <c r="BD104" s="31" t="s">
        <v>165</v>
      </c>
      <c r="BE104" s="31" t="s">
        <v>165</v>
      </c>
      <c r="BF104" s="19"/>
      <c r="BG104" s="20">
        <f t="shared" si="16"/>
        <v>0</v>
      </c>
      <c r="BH104" s="21"/>
      <c r="BJ104" s="22"/>
      <c r="BN104" s="11"/>
      <c r="BS104" s="11"/>
    </row>
    <row r="105" spans="1:71" ht="13.8" customHeight="1" x14ac:dyDescent="0.3">
      <c r="A105" s="120" t="s">
        <v>748</v>
      </c>
      <c r="B105" s="120"/>
      <c r="C105" s="121" t="s">
        <v>749</v>
      </c>
      <c r="D105" s="23"/>
      <c r="E105" s="132" t="s">
        <v>230</v>
      </c>
      <c r="F105" s="132" t="s">
        <v>464</v>
      </c>
      <c r="G105" s="132" t="s">
        <v>231</v>
      </c>
      <c r="H105" s="129" t="s">
        <v>416</v>
      </c>
      <c r="I105" s="234"/>
      <c r="J105" s="12"/>
      <c r="K105" s="13">
        <v>46189</v>
      </c>
      <c r="L105" s="14" t="s">
        <v>28</v>
      </c>
      <c r="M105" s="15">
        <f t="shared" si="17"/>
        <v>31</v>
      </c>
      <c r="N105" s="15">
        <f t="shared" si="18"/>
        <v>22</v>
      </c>
      <c r="O105" s="15">
        <f t="shared" si="19"/>
        <v>17</v>
      </c>
      <c r="P105" s="15">
        <f t="shared" si="20"/>
        <v>0</v>
      </c>
      <c r="Q105" s="15">
        <f t="shared" si="21"/>
        <v>9</v>
      </c>
      <c r="R105" s="15">
        <f t="shared" si="22"/>
        <v>3</v>
      </c>
      <c r="S105" s="15">
        <f t="shared" si="23"/>
        <v>0</v>
      </c>
      <c r="T105" s="15">
        <f t="shared" si="24"/>
        <v>5</v>
      </c>
      <c r="U105" s="15">
        <f t="shared" si="25"/>
        <v>0</v>
      </c>
      <c r="V105" s="16">
        <f t="shared" si="26"/>
        <v>5</v>
      </c>
      <c r="W105" s="15">
        <f t="shared" si="27"/>
        <v>5</v>
      </c>
      <c r="X105" s="17">
        <f t="shared" si="28"/>
        <v>0</v>
      </c>
      <c r="Y105" s="17">
        <f t="shared" si="29"/>
        <v>0</v>
      </c>
      <c r="Z105" s="16">
        <f t="shared" si="30"/>
        <v>5</v>
      </c>
      <c r="AA105" s="223" t="s">
        <v>215</v>
      </c>
      <c r="AB105" s="224" t="s">
        <v>30</v>
      </c>
      <c r="AC105" s="30" t="s">
        <v>31</v>
      </c>
      <c r="AD105" s="30" t="s">
        <v>31</v>
      </c>
      <c r="AE105" s="30" t="s">
        <v>31</v>
      </c>
      <c r="AF105" s="223" t="s">
        <v>34</v>
      </c>
      <c r="AG105" s="223" t="s">
        <v>33</v>
      </c>
      <c r="AH105" s="31" t="s">
        <v>133</v>
      </c>
      <c r="AI105" s="224" t="s">
        <v>30</v>
      </c>
      <c r="AJ105" s="223" t="s">
        <v>32</v>
      </c>
      <c r="AK105" s="30" t="s">
        <v>31</v>
      </c>
      <c r="AL105" s="30" t="s">
        <v>31</v>
      </c>
      <c r="AM105" s="224" t="s">
        <v>30</v>
      </c>
      <c r="AN105" s="31" t="s">
        <v>133</v>
      </c>
      <c r="AO105" s="223" t="s">
        <v>33</v>
      </c>
      <c r="AP105" s="224" t="s">
        <v>30</v>
      </c>
      <c r="AQ105" s="224" t="s">
        <v>30</v>
      </c>
      <c r="AR105" s="30" t="s">
        <v>31</v>
      </c>
      <c r="AS105" s="30" t="s">
        <v>31</v>
      </c>
      <c r="AT105" s="223" t="s">
        <v>34</v>
      </c>
      <c r="AU105" s="32" t="s">
        <v>32</v>
      </c>
      <c r="AV105" s="224" t="s">
        <v>30</v>
      </c>
      <c r="AW105" s="31" t="s">
        <v>133</v>
      </c>
      <c r="AX105" s="224" t="s">
        <v>30</v>
      </c>
      <c r="AY105" s="30" t="s">
        <v>31</v>
      </c>
      <c r="AZ105" s="30" t="s">
        <v>31</v>
      </c>
      <c r="BA105" s="223" t="s">
        <v>33</v>
      </c>
      <c r="BB105" s="223" t="s">
        <v>215</v>
      </c>
      <c r="BC105" s="223" t="s">
        <v>34</v>
      </c>
      <c r="BD105" s="223" t="s">
        <v>32</v>
      </c>
      <c r="BE105" s="223" t="s">
        <v>34</v>
      </c>
      <c r="BF105" s="19"/>
      <c r="BG105" s="20">
        <f t="shared" si="16"/>
        <v>0</v>
      </c>
      <c r="BH105" s="21"/>
      <c r="BJ105" s="22"/>
      <c r="BN105" s="11"/>
      <c r="BS105" s="11"/>
    </row>
    <row r="106" spans="1:71" ht="15" customHeight="1" x14ac:dyDescent="0.3">
      <c r="A106" s="134" t="s">
        <v>486</v>
      </c>
      <c r="B106" s="134">
        <v>2081</v>
      </c>
      <c r="C106" s="33" t="s">
        <v>487</v>
      </c>
      <c r="D106" s="33"/>
      <c r="E106" s="33" t="s">
        <v>186</v>
      </c>
      <c r="F106" s="135" t="s">
        <v>315</v>
      </c>
      <c r="G106" s="33" t="s">
        <v>488</v>
      </c>
      <c r="H106" s="136" t="s">
        <v>489</v>
      </c>
      <c r="I106" s="34"/>
      <c r="J106" s="12" t="s">
        <v>202</v>
      </c>
      <c r="K106" s="13">
        <v>44075</v>
      </c>
      <c r="L106" s="14" t="s">
        <v>28</v>
      </c>
      <c r="M106" s="15">
        <f t="shared" si="17"/>
        <v>31</v>
      </c>
      <c r="N106" s="15">
        <f t="shared" si="18"/>
        <v>22</v>
      </c>
      <c r="O106" s="15">
        <f t="shared" si="19"/>
        <v>22</v>
      </c>
      <c r="P106" s="15">
        <f t="shared" si="20"/>
        <v>0</v>
      </c>
      <c r="Q106" s="15">
        <f t="shared" si="21"/>
        <v>9</v>
      </c>
      <c r="R106" s="15">
        <f t="shared" si="22"/>
        <v>0</v>
      </c>
      <c r="S106" s="15">
        <f t="shared" si="23"/>
        <v>0</v>
      </c>
      <c r="T106" s="15">
        <f t="shared" si="24"/>
        <v>0</v>
      </c>
      <c r="U106" s="15">
        <f t="shared" si="25"/>
        <v>0</v>
      </c>
      <c r="V106" s="16">
        <f t="shared" si="26"/>
        <v>0</v>
      </c>
      <c r="W106" s="15">
        <f t="shared" si="27"/>
        <v>1</v>
      </c>
      <c r="X106" s="17">
        <f t="shared" si="28"/>
        <v>0</v>
      </c>
      <c r="Y106" s="17">
        <f t="shared" si="29"/>
        <v>0</v>
      </c>
      <c r="Z106" s="16">
        <f t="shared" si="30"/>
        <v>0</v>
      </c>
      <c r="AA106" s="224" t="s">
        <v>30</v>
      </c>
      <c r="AB106" s="224" t="s">
        <v>30</v>
      </c>
      <c r="AC106" s="30" t="s">
        <v>31</v>
      </c>
      <c r="AD106" s="30" t="s">
        <v>31</v>
      </c>
      <c r="AE106" s="30" t="s">
        <v>31</v>
      </c>
      <c r="AF106" s="224" t="s">
        <v>30</v>
      </c>
      <c r="AG106" s="224" t="s">
        <v>30</v>
      </c>
      <c r="AH106" s="224" t="s">
        <v>30</v>
      </c>
      <c r="AI106" s="224" t="s">
        <v>30</v>
      </c>
      <c r="AJ106" s="224" t="s">
        <v>30</v>
      </c>
      <c r="AK106" s="30" t="s">
        <v>31</v>
      </c>
      <c r="AL106" s="30" t="s">
        <v>31</v>
      </c>
      <c r="AM106" s="224" t="s">
        <v>30</v>
      </c>
      <c r="AN106" s="224" t="s">
        <v>30</v>
      </c>
      <c r="AO106" s="224" t="s">
        <v>30</v>
      </c>
      <c r="AP106" s="224" t="s">
        <v>30</v>
      </c>
      <c r="AQ106" s="224" t="s">
        <v>30</v>
      </c>
      <c r="AR106" s="30" t="s">
        <v>31</v>
      </c>
      <c r="AS106" s="30" t="s">
        <v>31</v>
      </c>
      <c r="AT106" s="224" t="s">
        <v>30</v>
      </c>
      <c r="AU106" s="224" t="s">
        <v>30</v>
      </c>
      <c r="AV106" s="224" t="s">
        <v>30</v>
      </c>
      <c r="AW106" s="224" t="s">
        <v>30</v>
      </c>
      <c r="AX106" s="224" t="s">
        <v>30</v>
      </c>
      <c r="AY106" s="30" t="s">
        <v>31</v>
      </c>
      <c r="AZ106" s="30" t="s">
        <v>31</v>
      </c>
      <c r="BA106" s="224" t="s">
        <v>30</v>
      </c>
      <c r="BB106" s="224" t="s">
        <v>30</v>
      </c>
      <c r="BC106" s="224" t="s">
        <v>30</v>
      </c>
      <c r="BD106" s="224" t="s">
        <v>30</v>
      </c>
      <c r="BE106" s="32" t="s">
        <v>32</v>
      </c>
      <c r="BG106" s="20">
        <f t="shared" si="16"/>
        <v>0</v>
      </c>
      <c r="BH106" s="21"/>
      <c r="BJ106" s="22"/>
      <c r="BS106" s="11"/>
    </row>
    <row r="107" spans="1:71" ht="15" customHeight="1" x14ac:dyDescent="0.3">
      <c r="A107" s="134" t="s">
        <v>715</v>
      </c>
      <c r="B107" s="134"/>
      <c r="C107" s="33" t="s">
        <v>716</v>
      </c>
      <c r="D107" s="33"/>
      <c r="E107" s="33" t="s">
        <v>186</v>
      </c>
      <c r="F107" s="135" t="s">
        <v>193</v>
      </c>
      <c r="G107" s="33" t="s">
        <v>717</v>
      </c>
      <c r="H107" s="136" t="s">
        <v>489</v>
      </c>
      <c r="I107" s="34"/>
      <c r="J107" s="12"/>
      <c r="K107" s="13">
        <v>46156</v>
      </c>
      <c r="L107" s="14" t="s">
        <v>28</v>
      </c>
      <c r="M107" s="15">
        <f>N107+Q107+U107</f>
        <v>0</v>
      </c>
      <c r="N107" s="15">
        <f>O107+R107+(COUNTIF(AA107:BE107,"P/2")/2)+(COUNTIF(AA107:BE107,"TR-P/2")/2)</f>
        <v>0</v>
      </c>
      <c r="O107" s="15">
        <f>COUNTIF(AA107:BE107,"P")+COUNTIF(AA107:BE107,"RP")+COUNTIF(AA107:BE107,"UT-RP")+COUNTIF(AA107:BE107,"AT-RP")+COUNTIF(AA107:BE107,"AT")+COUNTIF(AA107:BE107,"UT")+COUNTIF(AA107:BE107,"MU")+COUNTIF(AA107:BE107,"AT-MU")+COUNTIF(AA107:BE107,"UT-MU")+COUNTIF(AA107:BE107,"EL")+COUNTIF(AA107:BE107,"UT-EL")+COUNTIF(AA107:BE107,"AT-EL")+COUNTIF(AA107:BE107,"EL-MU")+COUNTIF(AA107:BE107,"TR")+COUNTIF(AA107:BE107,"TR-MU")+COUNTIF(AA107:BE107,"TR-EL")+COUNTIF(AA107:BE107,"TR-AT")+COUNTIF(AA107:BE107,"TR-UT")+COUNTIF(AA107:BE107,"TR-P")+(COUNTIF(AA107:BE107,"P/2")/2)</f>
        <v>0</v>
      </c>
      <c r="P107" s="15">
        <f>COUNTIF(AA107:BE107,"Leave")</f>
        <v>0</v>
      </c>
      <c r="Q107" s="15">
        <f>COUNTIF(AA107:BE107,"Off")+COUNTIF(AA107:BE107,"TR-Off")</f>
        <v>0</v>
      </c>
      <c r="R107" s="15">
        <f>COUNTIF(AA107:BE107,"NCNS")+COUNTIF(AA107:BE107,"A")+COUNTIF(AA107:BE107,"U")+COUNTIF(AA107:BE107,"SL")+COUNTIF(AA107:BE107,"UC")+COUNTIF(AA107:BE107,"TR-UC")+COUNTIF(AA107:BE107,"TR-U")+COUNTIF(AA107:BE107,"TR-NCNS")</f>
        <v>0</v>
      </c>
      <c r="S107" s="15">
        <f>(COUNTIF(AA107:BE107,"A")+(COUNTIF(AA107:BE107,"CL")+(COUNTIF(AA107:BE107,"SL"))))</f>
        <v>0</v>
      </c>
      <c r="T107" s="15">
        <f>COUNTIF(AA107:BE107,"EL")+COUNTIF(AA107:BE107,"AT-EL")+COUNTIF(AA107:BE107,"UT-EL")+COUNTIF(AA107:BE107,"EL-MU")++COUNTIF(AA107:BE107,"TR-EL")</f>
        <v>0</v>
      </c>
      <c r="U107" s="15">
        <f>(COUNTIF(AA107:BE107,"Leave")+(COUNTIF(AA107:BE107,"CL")+(COUNTIF(AA107:BE107,"AU")))+(COUNTIF(AA107:BE107,"TR-AU"))+(COUNTIF(AA107:BE107,"ML")))</f>
        <v>0</v>
      </c>
      <c r="V107" s="16">
        <f>COUNTIF(AA107:BE107,"AU")+COUNTIF(AA107:BE107,"U")+COUNTIF(AA107:BE107,"UC")+COUNTIF(AA107:BE107,"NCNS")+COUNTIF(AA107:BE107,"TR-AU")+COUNTIF(AA107:BE107,"TR-U")+COUNTIF(AA107:BE107,"TR-UC")+COUNTIF(AA107:BE107,"TR-NCNS")+(COUNTIF(AA107:BE107,"P/2")/2)+(COUNTIF(AA107:BE107,"TR-P/2")/2)</f>
        <v>0</v>
      </c>
      <c r="W107" s="15">
        <f>COUNTIF(AA107:BE107,"AT-RP")+COUNTIF(AA107:BE107,"AT")+COUNTIF(AA107:BE107,"AT-MU")+COUNTIF(AA107:BE107,"AT-EL")+COUNTIF(AA107:BE107,"TR-AT")+COUNTIF(AA107:BE107,"UT-RP")+COUNTIF(AA107:BE107,"UT")+COUNTIF(AA107:BE107,"UT-MU")+COUNTIF(AA107:BE107,"UT-EL")+COUNTIF(AA107:BE107,"TR-UT")</f>
        <v>0</v>
      </c>
      <c r="X107" s="17">
        <f>COUNTIF(AA107:BE107,"MU")+COUNTIF(AA107:BE107,"UT-MU")+COUNTIF(AA107:BE107,"EL-MU")+COUNTIF(AA107:BE107,"TR-MU")</f>
        <v>0</v>
      </c>
      <c r="Y107" s="17">
        <f>COUNTIF(AA107:BE107,"ML")</f>
        <v>0</v>
      </c>
      <c r="Z107" s="16">
        <f>V107+S107+P107+Y107</f>
        <v>0</v>
      </c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G107" s="20">
        <f t="shared" si="16"/>
        <v>31</v>
      </c>
      <c r="BH107" s="21"/>
      <c r="BJ107" s="22"/>
      <c r="BS107" s="11"/>
    </row>
    <row r="108" spans="1:71" ht="15" customHeight="1" x14ac:dyDescent="0.3">
      <c r="A108" s="134" t="s">
        <v>490</v>
      </c>
      <c r="B108" s="134"/>
      <c r="C108" s="33" t="s">
        <v>491</v>
      </c>
      <c r="D108" s="33"/>
      <c r="E108" s="33" t="s">
        <v>209</v>
      </c>
      <c r="F108" s="135" t="s">
        <v>187</v>
      </c>
      <c r="G108" s="33" t="s">
        <v>492</v>
      </c>
      <c r="H108" s="136" t="s">
        <v>489</v>
      </c>
      <c r="I108" s="34"/>
      <c r="J108" s="12"/>
      <c r="K108" s="13">
        <v>46139</v>
      </c>
      <c r="L108" s="14" t="s">
        <v>28</v>
      </c>
      <c r="M108" s="15">
        <f t="shared" si="17"/>
        <v>0</v>
      </c>
      <c r="N108" s="15">
        <f t="shared" si="18"/>
        <v>0</v>
      </c>
      <c r="O108" s="15">
        <f t="shared" si="19"/>
        <v>0</v>
      </c>
      <c r="P108" s="15">
        <f t="shared" si="20"/>
        <v>0</v>
      </c>
      <c r="Q108" s="15">
        <f t="shared" si="21"/>
        <v>0</v>
      </c>
      <c r="R108" s="15">
        <f t="shared" si="22"/>
        <v>0</v>
      </c>
      <c r="S108" s="15">
        <f t="shared" si="23"/>
        <v>0</v>
      </c>
      <c r="T108" s="15">
        <f t="shared" si="24"/>
        <v>0</v>
      </c>
      <c r="U108" s="15">
        <f t="shared" si="25"/>
        <v>0</v>
      </c>
      <c r="V108" s="16">
        <f t="shared" si="26"/>
        <v>0</v>
      </c>
      <c r="W108" s="15">
        <f t="shared" si="27"/>
        <v>0</v>
      </c>
      <c r="X108" s="17">
        <f t="shared" si="28"/>
        <v>0</v>
      </c>
      <c r="Y108" s="17">
        <f t="shared" si="29"/>
        <v>0</v>
      </c>
      <c r="Z108" s="16">
        <f t="shared" si="30"/>
        <v>0</v>
      </c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G108" s="20">
        <f t="shared" si="16"/>
        <v>31</v>
      </c>
      <c r="BH108" s="21"/>
      <c r="BJ108" s="22"/>
      <c r="BS108" s="11"/>
    </row>
    <row r="109" spans="1:71" ht="15" customHeight="1" x14ac:dyDescent="0.3">
      <c r="A109" s="134" t="s">
        <v>750</v>
      </c>
      <c r="B109" s="134"/>
      <c r="C109" s="33" t="s">
        <v>751</v>
      </c>
      <c r="D109" s="33"/>
      <c r="E109" s="33" t="s">
        <v>209</v>
      </c>
      <c r="F109" s="135" t="s">
        <v>187</v>
      </c>
      <c r="G109" s="33" t="s">
        <v>752</v>
      </c>
      <c r="H109" s="136" t="s">
        <v>489</v>
      </c>
      <c r="I109" s="34"/>
      <c r="J109" s="12"/>
      <c r="K109" s="13">
        <v>46174</v>
      </c>
      <c r="L109" s="14" t="s">
        <v>28</v>
      </c>
      <c r="M109" s="15">
        <f t="shared" si="17"/>
        <v>0</v>
      </c>
      <c r="N109" s="15">
        <f t="shared" si="18"/>
        <v>0</v>
      </c>
      <c r="O109" s="15">
        <f t="shared" si="19"/>
        <v>0</v>
      </c>
      <c r="P109" s="15">
        <f t="shared" si="20"/>
        <v>0</v>
      </c>
      <c r="Q109" s="15">
        <f t="shared" si="21"/>
        <v>0</v>
      </c>
      <c r="R109" s="15">
        <f t="shared" si="22"/>
        <v>0</v>
      </c>
      <c r="S109" s="15">
        <f t="shared" si="23"/>
        <v>0</v>
      </c>
      <c r="T109" s="15">
        <f t="shared" si="24"/>
        <v>0</v>
      </c>
      <c r="U109" s="15">
        <f t="shared" si="25"/>
        <v>0</v>
      </c>
      <c r="V109" s="16">
        <f t="shared" si="26"/>
        <v>0</v>
      </c>
      <c r="W109" s="15">
        <f t="shared" si="27"/>
        <v>0</v>
      </c>
      <c r="X109" s="17">
        <f t="shared" si="28"/>
        <v>0</v>
      </c>
      <c r="Y109" s="17">
        <f t="shared" si="29"/>
        <v>0</v>
      </c>
      <c r="Z109" s="16">
        <f t="shared" si="30"/>
        <v>0</v>
      </c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G109" s="20">
        <f t="shared" si="16"/>
        <v>31</v>
      </c>
      <c r="BH109" s="21"/>
      <c r="BJ109" s="22"/>
      <c r="BS109" s="11"/>
    </row>
    <row r="110" spans="1:71" ht="15" customHeight="1" x14ac:dyDescent="0.3">
      <c r="A110" s="134" t="s">
        <v>493</v>
      </c>
      <c r="B110" s="134">
        <v>3354</v>
      </c>
      <c r="C110" s="33" t="s">
        <v>494</v>
      </c>
      <c r="D110" s="33"/>
      <c r="E110" s="33" t="s">
        <v>495</v>
      </c>
      <c r="F110" s="135" t="s">
        <v>496</v>
      </c>
      <c r="G110" s="33" t="s">
        <v>497</v>
      </c>
      <c r="H110" s="136" t="s">
        <v>498</v>
      </c>
      <c r="I110" s="34"/>
      <c r="J110" s="12" t="s">
        <v>499</v>
      </c>
      <c r="K110" s="13">
        <v>44968</v>
      </c>
      <c r="L110" s="14" t="s">
        <v>28</v>
      </c>
      <c r="M110" s="15">
        <f t="shared" si="17"/>
        <v>31</v>
      </c>
      <c r="N110" s="15">
        <f t="shared" si="18"/>
        <v>22</v>
      </c>
      <c r="O110" s="15">
        <f t="shared" si="19"/>
        <v>22</v>
      </c>
      <c r="P110" s="15">
        <f t="shared" si="20"/>
        <v>0</v>
      </c>
      <c r="Q110" s="15">
        <f t="shared" si="21"/>
        <v>9</v>
      </c>
      <c r="R110" s="15">
        <f t="shared" si="22"/>
        <v>0</v>
      </c>
      <c r="S110" s="15">
        <f t="shared" si="23"/>
        <v>0</v>
      </c>
      <c r="T110" s="15">
        <f t="shared" si="24"/>
        <v>0</v>
      </c>
      <c r="U110" s="15">
        <f t="shared" si="25"/>
        <v>0</v>
      </c>
      <c r="V110" s="16">
        <f t="shared" si="26"/>
        <v>0</v>
      </c>
      <c r="W110" s="15">
        <f t="shared" si="27"/>
        <v>0</v>
      </c>
      <c r="X110" s="17">
        <f t="shared" si="28"/>
        <v>0</v>
      </c>
      <c r="Y110" s="17">
        <f t="shared" si="29"/>
        <v>0</v>
      </c>
      <c r="Z110" s="16">
        <f t="shared" si="30"/>
        <v>0</v>
      </c>
      <c r="AA110" s="224" t="s">
        <v>30</v>
      </c>
      <c r="AB110" s="224" t="s">
        <v>30</v>
      </c>
      <c r="AC110" s="30" t="s">
        <v>31</v>
      </c>
      <c r="AD110" s="30" t="s">
        <v>31</v>
      </c>
      <c r="AE110" s="30" t="s">
        <v>31</v>
      </c>
      <c r="AF110" s="224" t="s">
        <v>30</v>
      </c>
      <c r="AG110" s="224" t="s">
        <v>30</v>
      </c>
      <c r="AH110" s="224" t="s">
        <v>30</v>
      </c>
      <c r="AI110" s="224" t="s">
        <v>30</v>
      </c>
      <c r="AJ110" s="224" t="s">
        <v>30</v>
      </c>
      <c r="AK110" s="30" t="s">
        <v>31</v>
      </c>
      <c r="AL110" s="30" t="s">
        <v>31</v>
      </c>
      <c r="AM110" s="224" t="s">
        <v>30</v>
      </c>
      <c r="AN110" s="224" t="s">
        <v>30</v>
      </c>
      <c r="AO110" s="224" t="s">
        <v>30</v>
      </c>
      <c r="AP110" s="224" t="s">
        <v>30</v>
      </c>
      <c r="AQ110" s="224" t="s">
        <v>30</v>
      </c>
      <c r="AR110" s="30" t="s">
        <v>31</v>
      </c>
      <c r="AS110" s="30" t="s">
        <v>31</v>
      </c>
      <c r="AT110" s="224" t="s">
        <v>30</v>
      </c>
      <c r="AU110" s="224" t="s">
        <v>30</v>
      </c>
      <c r="AV110" s="224" t="s">
        <v>30</v>
      </c>
      <c r="AW110" s="224" t="s">
        <v>30</v>
      </c>
      <c r="AX110" s="224" t="s">
        <v>30</v>
      </c>
      <c r="AY110" s="30" t="s">
        <v>31</v>
      </c>
      <c r="AZ110" s="30" t="s">
        <v>31</v>
      </c>
      <c r="BA110" s="224" t="s">
        <v>30</v>
      </c>
      <c r="BB110" s="224" t="s">
        <v>30</v>
      </c>
      <c r="BC110" s="224" t="s">
        <v>30</v>
      </c>
      <c r="BD110" s="224" t="s">
        <v>30</v>
      </c>
      <c r="BE110" s="224" t="s">
        <v>30</v>
      </c>
      <c r="BF110" s="19"/>
      <c r="BG110" s="20">
        <f t="shared" si="16"/>
        <v>0</v>
      </c>
      <c r="BH110" s="21"/>
      <c r="BJ110" s="22"/>
      <c r="BN110" s="11"/>
      <c r="BS110" s="11"/>
    </row>
    <row r="111" spans="1:71" ht="15" customHeight="1" x14ac:dyDescent="0.3">
      <c r="A111" s="134" t="s">
        <v>500</v>
      </c>
      <c r="B111" s="134">
        <v>3355</v>
      </c>
      <c r="C111" s="33" t="s">
        <v>501</v>
      </c>
      <c r="D111" s="33"/>
      <c r="E111" s="33" t="s">
        <v>495</v>
      </c>
      <c r="F111" s="135" t="s">
        <v>496</v>
      </c>
      <c r="G111" s="33" t="s">
        <v>497</v>
      </c>
      <c r="H111" s="136" t="s">
        <v>498</v>
      </c>
      <c r="I111" s="34"/>
      <c r="J111" s="12" t="s">
        <v>502</v>
      </c>
      <c r="K111" s="13">
        <v>44968</v>
      </c>
      <c r="L111" s="14" t="s">
        <v>28</v>
      </c>
      <c r="M111" s="15">
        <f t="shared" si="17"/>
        <v>31</v>
      </c>
      <c r="N111" s="15">
        <f t="shared" si="18"/>
        <v>22</v>
      </c>
      <c r="O111" s="15">
        <f t="shared" si="19"/>
        <v>22</v>
      </c>
      <c r="P111" s="15">
        <f t="shared" si="20"/>
        <v>0</v>
      </c>
      <c r="Q111" s="15">
        <f t="shared" si="21"/>
        <v>9</v>
      </c>
      <c r="R111" s="15">
        <f t="shared" si="22"/>
        <v>0</v>
      </c>
      <c r="S111" s="15">
        <f t="shared" si="23"/>
        <v>0</v>
      </c>
      <c r="T111" s="15">
        <f t="shared" si="24"/>
        <v>0</v>
      </c>
      <c r="U111" s="15">
        <f t="shared" si="25"/>
        <v>0</v>
      </c>
      <c r="V111" s="16">
        <f t="shared" si="26"/>
        <v>0</v>
      </c>
      <c r="W111" s="15">
        <f t="shared" si="27"/>
        <v>0</v>
      </c>
      <c r="X111" s="17">
        <f t="shared" si="28"/>
        <v>0</v>
      </c>
      <c r="Y111" s="17">
        <f t="shared" si="29"/>
        <v>0</v>
      </c>
      <c r="Z111" s="16">
        <f t="shared" si="30"/>
        <v>0</v>
      </c>
      <c r="AA111" s="224" t="s">
        <v>30</v>
      </c>
      <c r="AB111" s="224" t="s">
        <v>30</v>
      </c>
      <c r="AC111" s="30" t="s">
        <v>31</v>
      </c>
      <c r="AD111" s="30" t="s">
        <v>31</v>
      </c>
      <c r="AE111" s="30" t="s">
        <v>31</v>
      </c>
      <c r="AF111" s="224" t="s">
        <v>30</v>
      </c>
      <c r="AG111" s="224" t="s">
        <v>30</v>
      </c>
      <c r="AH111" s="224" t="s">
        <v>30</v>
      </c>
      <c r="AI111" s="224" t="s">
        <v>30</v>
      </c>
      <c r="AJ111" s="224" t="s">
        <v>30</v>
      </c>
      <c r="AK111" s="30" t="s">
        <v>31</v>
      </c>
      <c r="AL111" s="30" t="s">
        <v>31</v>
      </c>
      <c r="AM111" s="224" t="s">
        <v>30</v>
      </c>
      <c r="AN111" s="224" t="s">
        <v>30</v>
      </c>
      <c r="AO111" s="224" t="s">
        <v>30</v>
      </c>
      <c r="AP111" s="224" t="s">
        <v>30</v>
      </c>
      <c r="AQ111" s="224" t="s">
        <v>30</v>
      </c>
      <c r="AR111" s="30" t="s">
        <v>31</v>
      </c>
      <c r="AS111" s="30" t="s">
        <v>31</v>
      </c>
      <c r="AT111" s="224" t="s">
        <v>30</v>
      </c>
      <c r="AU111" s="224" t="s">
        <v>30</v>
      </c>
      <c r="AV111" s="224" t="s">
        <v>30</v>
      </c>
      <c r="AW111" s="224" t="s">
        <v>30</v>
      </c>
      <c r="AX111" s="224" t="s">
        <v>30</v>
      </c>
      <c r="AY111" s="30" t="s">
        <v>31</v>
      </c>
      <c r="AZ111" s="30" t="s">
        <v>31</v>
      </c>
      <c r="BA111" s="224" t="s">
        <v>30</v>
      </c>
      <c r="BB111" s="224" t="s">
        <v>30</v>
      </c>
      <c r="BC111" s="224" t="s">
        <v>30</v>
      </c>
      <c r="BD111" s="224" t="s">
        <v>30</v>
      </c>
      <c r="BE111" s="224" t="s">
        <v>30</v>
      </c>
      <c r="BF111" s="19"/>
      <c r="BG111" s="20">
        <f t="shared" si="16"/>
        <v>0</v>
      </c>
      <c r="BH111" s="21"/>
      <c r="BJ111" s="22"/>
      <c r="BN111" s="11"/>
      <c r="BS111" s="11"/>
    </row>
    <row r="112" spans="1:71" ht="15" customHeight="1" x14ac:dyDescent="0.3">
      <c r="A112" s="134" t="s">
        <v>503</v>
      </c>
      <c r="B112" s="134">
        <v>3357</v>
      </c>
      <c r="C112" s="33" t="s">
        <v>504</v>
      </c>
      <c r="D112" s="33"/>
      <c r="E112" s="33" t="s">
        <v>495</v>
      </c>
      <c r="F112" s="135" t="s">
        <v>496</v>
      </c>
      <c r="G112" s="33" t="s">
        <v>497</v>
      </c>
      <c r="H112" s="136" t="s">
        <v>498</v>
      </c>
      <c r="I112" s="34"/>
      <c r="J112" s="12" t="s">
        <v>505</v>
      </c>
      <c r="K112" s="13">
        <v>44970</v>
      </c>
      <c r="L112" s="14" t="s">
        <v>28</v>
      </c>
      <c r="M112" s="15">
        <f t="shared" si="17"/>
        <v>31</v>
      </c>
      <c r="N112" s="15">
        <f t="shared" si="18"/>
        <v>22</v>
      </c>
      <c r="O112" s="15">
        <f t="shared" si="19"/>
        <v>20</v>
      </c>
      <c r="P112" s="15">
        <f t="shared" si="20"/>
        <v>0</v>
      </c>
      <c r="Q112" s="15">
        <f t="shared" si="21"/>
        <v>9</v>
      </c>
      <c r="R112" s="15">
        <f t="shared" si="22"/>
        <v>2</v>
      </c>
      <c r="S112" s="15">
        <f t="shared" si="23"/>
        <v>2</v>
      </c>
      <c r="T112" s="15">
        <f t="shared" si="24"/>
        <v>0</v>
      </c>
      <c r="U112" s="15">
        <f t="shared" si="25"/>
        <v>0</v>
      </c>
      <c r="V112" s="16">
        <f t="shared" si="26"/>
        <v>0</v>
      </c>
      <c r="W112" s="15">
        <f t="shared" si="27"/>
        <v>0</v>
      </c>
      <c r="X112" s="17">
        <f t="shared" si="28"/>
        <v>0</v>
      </c>
      <c r="Y112" s="17">
        <f t="shared" si="29"/>
        <v>0</v>
      </c>
      <c r="Z112" s="16">
        <f t="shared" si="30"/>
        <v>2</v>
      </c>
      <c r="AA112" s="224" t="s">
        <v>30</v>
      </c>
      <c r="AB112" s="224" t="s">
        <v>30</v>
      </c>
      <c r="AC112" s="30" t="s">
        <v>31</v>
      </c>
      <c r="AD112" s="30" t="s">
        <v>31</v>
      </c>
      <c r="AE112" s="30" t="s">
        <v>31</v>
      </c>
      <c r="AF112" s="224" t="s">
        <v>30</v>
      </c>
      <c r="AG112" s="224" t="s">
        <v>30</v>
      </c>
      <c r="AH112" s="224" t="s">
        <v>30</v>
      </c>
      <c r="AI112" s="224" t="s">
        <v>30</v>
      </c>
      <c r="AJ112" s="224" t="s">
        <v>30</v>
      </c>
      <c r="AK112" s="30" t="s">
        <v>31</v>
      </c>
      <c r="AL112" s="30" t="s">
        <v>31</v>
      </c>
      <c r="AM112" s="224" t="s">
        <v>30</v>
      </c>
      <c r="AN112" s="224" t="s">
        <v>30</v>
      </c>
      <c r="AO112" s="224" t="s">
        <v>30</v>
      </c>
      <c r="AP112" s="224" t="s">
        <v>30</v>
      </c>
      <c r="AQ112" s="224" t="s">
        <v>30</v>
      </c>
      <c r="AR112" s="30" t="s">
        <v>31</v>
      </c>
      <c r="AS112" s="30" t="s">
        <v>31</v>
      </c>
      <c r="AT112" s="224" t="s">
        <v>30</v>
      </c>
      <c r="AU112" s="224" t="s">
        <v>30</v>
      </c>
      <c r="AV112" s="224" t="s">
        <v>30</v>
      </c>
      <c r="AW112" s="32" t="s">
        <v>123</v>
      </c>
      <c r="AX112" s="32" t="s">
        <v>123</v>
      </c>
      <c r="AY112" s="30" t="s">
        <v>31</v>
      </c>
      <c r="AZ112" s="30" t="s">
        <v>31</v>
      </c>
      <c r="BA112" s="224" t="s">
        <v>30</v>
      </c>
      <c r="BB112" s="224" t="s">
        <v>30</v>
      </c>
      <c r="BC112" s="224" t="s">
        <v>30</v>
      </c>
      <c r="BD112" s="224" t="s">
        <v>30</v>
      </c>
      <c r="BE112" s="224" t="s">
        <v>30</v>
      </c>
      <c r="BF112" s="19"/>
      <c r="BG112" s="20">
        <f t="shared" si="16"/>
        <v>0</v>
      </c>
      <c r="BH112" s="21"/>
      <c r="BJ112" s="22"/>
      <c r="BN112" s="11"/>
      <c r="BS112" s="11"/>
    </row>
    <row r="113" spans="1:71" x14ac:dyDescent="0.3">
      <c r="A113" s="134" t="s">
        <v>506</v>
      </c>
      <c r="B113" s="134">
        <v>3358</v>
      </c>
      <c r="C113" s="33" t="s">
        <v>507</v>
      </c>
      <c r="D113" s="33"/>
      <c r="E113" s="33" t="s">
        <v>495</v>
      </c>
      <c r="F113" s="135" t="s">
        <v>496</v>
      </c>
      <c r="G113" s="33" t="s">
        <v>508</v>
      </c>
      <c r="H113" s="136" t="s">
        <v>498</v>
      </c>
      <c r="I113" s="34"/>
      <c r="J113" s="12" t="s">
        <v>509</v>
      </c>
      <c r="K113" s="13">
        <v>44972</v>
      </c>
      <c r="L113" s="14" t="s">
        <v>28</v>
      </c>
      <c r="M113" s="15">
        <f t="shared" si="17"/>
        <v>31</v>
      </c>
      <c r="N113" s="15">
        <f t="shared" si="18"/>
        <v>22</v>
      </c>
      <c r="O113" s="15">
        <f t="shared" si="19"/>
        <v>22</v>
      </c>
      <c r="P113" s="15">
        <f t="shared" si="20"/>
        <v>0</v>
      </c>
      <c r="Q113" s="15">
        <f t="shared" si="21"/>
        <v>9</v>
      </c>
      <c r="R113" s="15">
        <f t="shared" si="22"/>
        <v>0</v>
      </c>
      <c r="S113" s="15">
        <f t="shared" si="23"/>
        <v>0</v>
      </c>
      <c r="T113" s="15">
        <f t="shared" si="24"/>
        <v>0</v>
      </c>
      <c r="U113" s="15">
        <f t="shared" si="25"/>
        <v>0</v>
      </c>
      <c r="V113" s="16">
        <f t="shared" si="26"/>
        <v>0</v>
      </c>
      <c r="W113" s="15">
        <f t="shared" si="27"/>
        <v>0</v>
      </c>
      <c r="X113" s="17">
        <f t="shared" si="28"/>
        <v>0</v>
      </c>
      <c r="Y113" s="17">
        <f t="shared" si="29"/>
        <v>0</v>
      </c>
      <c r="Z113" s="16">
        <f t="shared" si="30"/>
        <v>0</v>
      </c>
      <c r="AA113" s="224" t="s">
        <v>30</v>
      </c>
      <c r="AB113" s="224" t="s">
        <v>30</v>
      </c>
      <c r="AC113" s="30" t="s">
        <v>31</v>
      </c>
      <c r="AD113" s="30" t="s">
        <v>31</v>
      </c>
      <c r="AE113" s="30" t="s">
        <v>31</v>
      </c>
      <c r="AF113" s="224" t="s">
        <v>30</v>
      </c>
      <c r="AG113" s="224" t="s">
        <v>30</v>
      </c>
      <c r="AH113" s="224" t="s">
        <v>30</v>
      </c>
      <c r="AI113" s="224" t="s">
        <v>30</v>
      </c>
      <c r="AJ113" s="224" t="s">
        <v>30</v>
      </c>
      <c r="AK113" s="30" t="s">
        <v>31</v>
      </c>
      <c r="AL113" s="30" t="s">
        <v>31</v>
      </c>
      <c r="AM113" s="224" t="s">
        <v>30</v>
      </c>
      <c r="AN113" s="224" t="s">
        <v>30</v>
      </c>
      <c r="AO113" s="224" t="s">
        <v>30</v>
      </c>
      <c r="AP113" s="224" t="s">
        <v>30</v>
      </c>
      <c r="AQ113" s="224" t="s">
        <v>30</v>
      </c>
      <c r="AR113" s="30" t="s">
        <v>31</v>
      </c>
      <c r="AS113" s="30" t="s">
        <v>31</v>
      </c>
      <c r="AT113" s="224" t="s">
        <v>30</v>
      </c>
      <c r="AU113" s="224" t="s">
        <v>30</v>
      </c>
      <c r="AV113" s="224" t="s">
        <v>30</v>
      </c>
      <c r="AW113" s="224" t="s">
        <v>30</v>
      </c>
      <c r="AX113" s="224" t="s">
        <v>30</v>
      </c>
      <c r="AY113" s="30" t="s">
        <v>31</v>
      </c>
      <c r="AZ113" s="30" t="s">
        <v>31</v>
      </c>
      <c r="BA113" s="224" t="s">
        <v>30</v>
      </c>
      <c r="BB113" s="224" t="s">
        <v>30</v>
      </c>
      <c r="BC113" s="224" t="s">
        <v>30</v>
      </c>
      <c r="BD113" s="224" t="s">
        <v>30</v>
      </c>
      <c r="BE113" s="224" t="s">
        <v>30</v>
      </c>
      <c r="BF113" s="19"/>
      <c r="BG113" s="20">
        <f t="shared" si="16"/>
        <v>0</v>
      </c>
      <c r="BH113" s="21"/>
      <c r="BJ113" s="22"/>
      <c r="BN113" s="11"/>
      <c r="BS113" s="11"/>
    </row>
    <row r="114" spans="1:71" ht="15" customHeight="1" x14ac:dyDescent="0.3">
      <c r="A114" s="134" t="s">
        <v>510</v>
      </c>
      <c r="B114" s="134">
        <v>3387</v>
      </c>
      <c r="C114" s="33" t="s">
        <v>511</v>
      </c>
      <c r="D114" s="33"/>
      <c r="E114" s="33" t="s">
        <v>495</v>
      </c>
      <c r="F114" s="135" t="s">
        <v>496</v>
      </c>
      <c r="G114" s="33" t="s">
        <v>512</v>
      </c>
      <c r="H114" s="136" t="s">
        <v>498</v>
      </c>
      <c r="I114" s="34"/>
      <c r="J114" s="12" t="s">
        <v>513</v>
      </c>
      <c r="K114" s="13">
        <v>45572</v>
      </c>
      <c r="L114" s="14" t="s">
        <v>28</v>
      </c>
      <c r="M114" s="15">
        <f t="shared" si="17"/>
        <v>12</v>
      </c>
      <c r="N114" s="15">
        <f t="shared" si="18"/>
        <v>10</v>
      </c>
      <c r="O114" s="15">
        <f t="shared" si="19"/>
        <v>10</v>
      </c>
      <c r="P114" s="15">
        <f t="shared" si="20"/>
        <v>0</v>
      </c>
      <c r="Q114" s="15">
        <f t="shared" si="21"/>
        <v>2</v>
      </c>
      <c r="R114" s="15">
        <f t="shared" si="22"/>
        <v>0</v>
      </c>
      <c r="S114" s="15">
        <f t="shared" si="23"/>
        <v>0</v>
      </c>
      <c r="T114" s="15">
        <f t="shared" si="24"/>
        <v>0</v>
      </c>
      <c r="U114" s="15">
        <f t="shared" si="25"/>
        <v>0</v>
      </c>
      <c r="V114" s="16">
        <f t="shared" si="26"/>
        <v>0</v>
      </c>
      <c r="W114" s="15">
        <f t="shared" si="27"/>
        <v>0</v>
      </c>
      <c r="X114" s="17">
        <f t="shared" si="28"/>
        <v>0</v>
      </c>
      <c r="Y114" s="17">
        <f t="shared" si="29"/>
        <v>0</v>
      </c>
      <c r="Z114" s="16">
        <f t="shared" si="30"/>
        <v>0</v>
      </c>
      <c r="AA114" s="31" t="s">
        <v>168</v>
      </c>
      <c r="AB114" s="31" t="s">
        <v>168</v>
      </c>
      <c r="AC114" s="31" t="s">
        <v>168</v>
      </c>
      <c r="AD114" s="31" t="s">
        <v>168</v>
      </c>
      <c r="AE114" s="31" t="s">
        <v>168</v>
      </c>
      <c r="AF114" s="31" t="s">
        <v>168</v>
      </c>
      <c r="AG114" s="31" t="s">
        <v>168</v>
      </c>
      <c r="AH114" s="31" t="s">
        <v>168</v>
      </c>
      <c r="AI114" s="31" t="s">
        <v>168</v>
      </c>
      <c r="AJ114" s="31" t="s">
        <v>168</v>
      </c>
      <c r="AK114" s="31" t="s">
        <v>168</v>
      </c>
      <c r="AL114" s="31" t="s">
        <v>168</v>
      </c>
      <c r="AM114" s="31" t="s">
        <v>168</v>
      </c>
      <c r="AN114" s="31" t="s">
        <v>168</v>
      </c>
      <c r="AO114" s="31" t="s">
        <v>168</v>
      </c>
      <c r="AP114" s="31" t="s">
        <v>168</v>
      </c>
      <c r="AQ114" s="31" t="s">
        <v>168</v>
      </c>
      <c r="AR114" s="31" t="s">
        <v>168</v>
      </c>
      <c r="AS114" s="31" t="s">
        <v>168</v>
      </c>
      <c r="AT114" s="224" t="s">
        <v>30</v>
      </c>
      <c r="AU114" s="224" t="s">
        <v>30</v>
      </c>
      <c r="AV114" s="224" t="s">
        <v>30</v>
      </c>
      <c r="AW114" s="224" t="s">
        <v>30</v>
      </c>
      <c r="AX114" s="224" t="s">
        <v>30</v>
      </c>
      <c r="AY114" s="30" t="s">
        <v>31</v>
      </c>
      <c r="AZ114" s="30" t="s">
        <v>31</v>
      </c>
      <c r="BA114" s="224" t="s">
        <v>30</v>
      </c>
      <c r="BB114" s="224" t="s">
        <v>30</v>
      </c>
      <c r="BC114" s="224" t="s">
        <v>30</v>
      </c>
      <c r="BD114" s="224" t="s">
        <v>30</v>
      </c>
      <c r="BE114" s="224" t="s">
        <v>30</v>
      </c>
      <c r="BF114" s="19"/>
      <c r="BG114" s="20">
        <f t="shared" si="16"/>
        <v>0</v>
      </c>
      <c r="BH114" s="21"/>
      <c r="BJ114" s="22"/>
      <c r="BN114" s="11"/>
      <c r="BS114" s="11"/>
    </row>
    <row r="115" spans="1:71" x14ac:dyDescent="0.3">
      <c r="A115" s="134" t="s">
        <v>514</v>
      </c>
      <c r="B115" s="134">
        <v>3389</v>
      </c>
      <c r="C115" s="33" t="s">
        <v>515</v>
      </c>
      <c r="D115" s="33"/>
      <c r="E115" s="33" t="s">
        <v>495</v>
      </c>
      <c r="F115" s="135" t="s">
        <v>496</v>
      </c>
      <c r="G115" s="33" t="s">
        <v>508</v>
      </c>
      <c r="H115" s="136" t="s">
        <v>498</v>
      </c>
      <c r="I115" s="34"/>
      <c r="J115" s="12" t="s">
        <v>516</v>
      </c>
      <c r="K115" s="13">
        <v>45602</v>
      </c>
      <c r="L115" s="14" t="s">
        <v>28</v>
      </c>
      <c r="M115" s="15">
        <f t="shared" si="17"/>
        <v>31</v>
      </c>
      <c r="N115" s="15">
        <f t="shared" si="18"/>
        <v>22</v>
      </c>
      <c r="O115" s="15">
        <f t="shared" si="19"/>
        <v>22</v>
      </c>
      <c r="P115" s="15">
        <f t="shared" si="20"/>
        <v>0</v>
      </c>
      <c r="Q115" s="15">
        <f t="shared" si="21"/>
        <v>9</v>
      </c>
      <c r="R115" s="15">
        <f t="shared" si="22"/>
        <v>0</v>
      </c>
      <c r="S115" s="15">
        <f t="shared" si="23"/>
        <v>0</v>
      </c>
      <c r="T115" s="15">
        <f t="shared" si="24"/>
        <v>0</v>
      </c>
      <c r="U115" s="15">
        <f t="shared" si="25"/>
        <v>0</v>
      </c>
      <c r="V115" s="16">
        <f t="shared" si="26"/>
        <v>0</v>
      </c>
      <c r="W115" s="15">
        <f t="shared" si="27"/>
        <v>0</v>
      </c>
      <c r="X115" s="17">
        <f t="shared" si="28"/>
        <v>0</v>
      </c>
      <c r="Y115" s="17">
        <f t="shared" si="29"/>
        <v>0</v>
      </c>
      <c r="Z115" s="16">
        <f t="shared" si="30"/>
        <v>0</v>
      </c>
      <c r="AA115" s="224" t="s">
        <v>30</v>
      </c>
      <c r="AB115" s="224" t="s">
        <v>30</v>
      </c>
      <c r="AC115" s="30" t="s">
        <v>31</v>
      </c>
      <c r="AD115" s="30" t="s">
        <v>31</v>
      </c>
      <c r="AE115" s="30" t="s">
        <v>31</v>
      </c>
      <c r="AF115" s="224" t="s">
        <v>30</v>
      </c>
      <c r="AG115" s="224" t="s">
        <v>30</v>
      </c>
      <c r="AH115" s="224" t="s">
        <v>30</v>
      </c>
      <c r="AI115" s="224" t="s">
        <v>30</v>
      </c>
      <c r="AJ115" s="224" t="s">
        <v>30</v>
      </c>
      <c r="AK115" s="30" t="s">
        <v>31</v>
      </c>
      <c r="AL115" s="30" t="s">
        <v>31</v>
      </c>
      <c r="AM115" s="224" t="s">
        <v>30</v>
      </c>
      <c r="AN115" s="224" t="s">
        <v>30</v>
      </c>
      <c r="AO115" s="224" t="s">
        <v>30</v>
      </c>
      <c r="AP115" s="224" t="s">
        <v>30</v>
      </c>
      <c r="AQ115" s="224" t="s">
        <v>30</v>
      </c>
      <c r="AR115" s="30" t="s">
        <v>31</v>
      </c>
      <c r="AS115" s="30" t="s">
        <v>31</v>
      </c>
      <c r="AT115" s="224" t="s">
        <v>30</v>
      </c>
      <c r="AU115" s="224" t="s">
        <v>30</v>
      </c>
      <c r="AV115" s="224" t="s">
        <v>30</v>
      </c>
      <c r="AW115" s="224" t="s">
        <v>30</v>
      </c>
      <c r="AX115" s="224" t="s">
        <v>30</v>
      </c>
      <c r="AY115" s="30" t="s">
        <v>31</v>
      </c>
      <c r="AZ115" s="30" t="s">
        <v>31</v>
      </c>
      <c r="BA115" s="224" t="s">
        <v>30</v>
      </c>
      <c r="BB115" s="224" t="s">
        <v>30</v>
      </c>
      <c r="BC115" s="224" t="s">
        <v>30</v>
      </c>
      <c r="BD115" s="224" t="s">
        <v>30</v>
      </c>
      <c r="BE115" s="224" t="s">
        <v>30</v>
      </c>
      <c r="BF115" s="19"/>
      <c r="BG115" s="20">
        <f t="shared" si="16"/>
        <v>0</v>
      </c>
      <c r="BH115" s="21"/>
      <c r="BJ115" s="22"/>
      <c r="BN115" s="11"/>
      <c r="BS115" s="11"/>
    </row>
    <row r="116" spans="1:71" x14ac:dyDescent="0.3">
      <c r="A116" s="134" t="s">
        <v>681</v>
      </c>
      <c r="B116" s="134"/>
      <c r="C116" s="33" t="s">
        <v>682</v>
      </c>
      <c r="D116" s="33"/>
      <c r="E116" s="33" t="s">
        <v>495</v>
      </c>
      <c r="F116" s="135" t="s">
        <v>496</v>
      </c>
      <c r="G116" s="33" t="s">
        <v>508</v>
      </c>
      <c r="H116" s="136" t="s">
        <v>498</v>
      </c>
      <c r="I116" s="34"/>
      <c r="J116" s="12"/>
      <c r="K116" s="13">
        <v>46111</v>
      </c>
      <c r="L116" s="14" t="s">
        <v>28</v>
      </c>
      <c r="M116" s="15">
        <f t="shared" si="17"/>
        <v>31</v>
      </c>
      <c r="N116" s="15">
        <f t="shared" si="18"/>
        <v>22</v>
      </c>
      <c r="O116" s="15">
        <f t="shared" si="19"/>
        <v>22</v>
      </c>
      <c r="P116" s="15">
        <f t="shared" si="20"/>
        <v>0</v>
      </c>
      <c r="Q116" s="15">
        <f t="shared" si="21"/>
        <v>9</v>
      </c>
      <c r="R116" s="15">
        <f t="shared" si="22"/>
        <v>0</v>
      </c>
      <c r="S116" s="15">
        <f t="shared" si="23"/>
        <v>0</v>
      </c>
      <c r="T116" s="15">
        <f t="shared" si="24"/>
        <v>0</v>
      </c>
      <c r="U116" s="15">
        <f t="shared" si="25"/>
        <v>0</v>
      </c>
      <c r="V116" s="16">
        <f t="shared" si="26"/>
        <v>0</v>
      </c>
      <c r="W116" s="15">
        <f t="shared" si="27"/>
        <v>0</v>
      </c>
      <c r="X116" s="17">
        <f t="shared" si="28"/>
        <v>0</v>
      </c>
      <c r="Y116" s="17">
        <f t="shared" si="29"/>
        <v>0</v>
      </c>
      <c r="Z116" s="16">
        <f t="shared" si="30"/>
        <v>0</v>
      </c>
      <c r="AA116" s="224" t="s">
        <v>30</v>
      </c>
      <c r="AB116" s="224" t="s">
        <v>30</v>
      </c>
      <c r="AC116" s="30" t="s">
        <v>31</v>
      </c>
      <c r="AD116" s="30" t="s">
        <v>31</v>
      </c>
      <c r="AE116" s="30" t="s">
        <v>31</v>
      </c>
      <c r="AF116" s="224" t="s">
        <v>30</v>
      </c>
      <c r="AG116" s="224" t="s">
        <v>30</v>
      </c>
      <c r="AH116" s="224" t="s">
        <v>30</v>
      </c>
      <c r="AI116" s="224" t="s">
        <v>30</v>
      </c>
      <c r="AJ116" s="224" t="s">
        <v>30</v>
      </c>
      <c r="AK116" s="30" t="s">
        <v>31</v>
      </c>
      <c r="AL116" s="30" t="s">
        <v>31</v>
      </c>
      <c r="AM116" s="224" t="s">
        <v>30</v>
      </c>
      <c r="AN116" s="224" t="s">
        <v>30</v>
      </c>
      <c r="AO116" s="224" t="s">
        <v>30</v>
      </c>
      <c r="AP116" s="224" t="s">
        <v>30</v>
      </c>
      <c r="AQ116" s="224" t="s">
        <v>30</v>
      </c>
      <c r="AR116" s="30" t="s">
        <v>31</v>
      </c>
      <c r="AS116" s="30" t="s">
        <v>31</v>
      </c>
      <c r="AT116" s="224" t="s">
        <v>30</v>
      </c>
      <c r="AU116" s="224" t="s">
        <v>30</v>
      </c>
      <c r="AV116" s="224" t="s">
        <v>30</v>
      </c>
      <c r="AW116" s="224" t="s">
        <v>30</v>
      </c>
      <c r="AX116" s="224" t="s">
        <v>30</v>
      </c>
      <c r="AY116" s="30" t="s">
        <v>31</v>
      </c>
      <c r="AZ116" s="30" t="s">
        <v>31</v>
      </c>
      <c r="BA116" s="224" t="s">
        <v>30</v>
      </c>
      <c r="BB116" s="224" t="s">
        <v>30</v>
      </c>
      <c r="BC116" s="224" t="s">
        <v>30</v>
      </c>
      <c r="BD116" s="224" t="s">
        <v>30</v>
      </c>
      <c r="BE116" s="224" t="s">
        <v>30</v>
      </c>
      <c r="BF116" s="19"/>
      <c r="BG116" s="20">
        <f t="shared" si="16"/>
        <v>0</v>
      </c>
      <c r="BH116" s="21"/>
      <c r="BJ116" s="22"/>
      <c r="BN116" s="11"/>
      <c r="BS116" s="11"/>
    </row>
    <row r="117" spans="1:71" x14ac:dyDescent="0.3">
      <c r="A117" s="134" t="s">
        <v>517</v>
      </c>
      <c r="B117" s="134">
        <v>3363</v>
      </c>
      <c r="C117" s="33" t="s">
        <v>518</v>
      </c>
      <c r="D117" s="33"/>
      <c r="E117" s="33" t="s">
        <v>495</v>
      </c>
      <c r="F117" s="135" t="s">
        <v>496</v>
      </c>
      <c r="G117" s="33" t="s">
        <v>519</v>
      </c>
      <c r="H117" s="136" t="s">
        <v>498</v>
      </c>
      <c r="I117" s="34"/>
      <c r="J117" s="12"/>
      <c r="K117" s="13">
        <v>45042</v>
      </c>
      <c r="L117" s="14" t="s">
        <v>28</v>
      </c>
      <c r="M117" s="15">
        <f t="shared" si="17"/>
        <v>31</v>
      </c>
      <c r="N117" s="15">
        <f t="shared" si="18"/>
        <v>31</v>
      </c>
      <c r="O117" s="15">
        <f t="shared" si="19"/>
        <v>31</v>
      </c>
      <c r="P117" s="15">
        <f t="shared" si="20"/>
        <v>0</v>
      </c>
      <c r="Q117" s="15">
        <f t="shared" si="21"/>
        <v>0</v>
      </c>
      <c r="R117" s="15">
        <f t="shared" si="22"/>
        <v>0</v>
      </c>
      <c r="S117" s="15">
        <f t="shared" si="23"/>
        <v>0</v>
      </c>
      <c r="T117" s="15">
        <f t="shared" si="24"/>
        <v>0</v>
      </c>
      <c r="U117" s="15">
        <f t="shared" si="25"/>
        <v>0</v>
      </c>
      <c r="V117" s="16">
        <f t="shared" si="26"/>
        <v>0</v>
      </c>
      <c r="W117" s="15">
        <f t="shared" si="27"/>
        <v>0</v>
      </c>
      <c r="X117" s="17">
        <f t="shared" si="28"/>
        <v>0</v>
      </c>
      <c r="Y117" s="17">
        <f t="shared" si="29"/>
        <v>0</v>
      </c>
      <c r="Z117" s="16">
        <f t="shared" si="30"/>
        <v>0</v>
      </c>
      <c r="AA117" s="224" t="s">
        <v>30</v>
      </c>
      <c r="AB117" s="224" t="s">
        <v>30</v>
      </c>
      <c r="AC117" s="224" t="s">
        <v>30</v>
      </c>
      <c r="AD117" s="224" t="s">
        <v>30</v>
      </c>
      <c r="AE117" s="224" t="s">
        <v>30</v>
      </c>
      <c r="AF117" s="224" t="s">
        <v>30</v>
      </c>
      <c r="AG117" s="224" t="s">
        <v>30</v>
      </c>
      <c r="AH117" s="224" t="s">
        <v>30</v>
      </c>
      <c r="AI117" s="224" t="s">
        <v>30</v>
      </c>
      <c r="AJ117" s="224" t="s">
        <v>30</v>
      </c>
      <c r="AK117" s="224" t="s">
        <v>30</v>
      </c>
      <c r="AL117" s="224" t="s">
        <v>30</v>
      </c>
      <c r="AM117" s="224" t="s">
        <v>30</v>
      </c>
      <c r="AN117" s="224" t="s">
        <v>30</v>
      </c>
      <c r="AO117" s="224" t="s">
        <v>30</v>
      </c>
      <c r="AP117" s="224" t="s">
        <v>30</v>
      </c>
      <c r="AQ117" s="224" t="s">
        <v>30</v>
      </c>
      <c r="AR117" s="224" t="s">
        <v>30</v>
      </c>
      <c r="AS117" s="224" t="s">
        <v>30</v>
      </c>
      <c r="AT117" s="224" t="s">
        <v>30</v>
      </c>
      <c r="AU117" s="224" t="s">
        <v>30</v>
      </c>
      <c r="AV117" s="224" t="s">
        <v>30</v>
      </c>
      <c r="AW117" s="224" t="s">
        <v>30</v>
      </c>
      <c r="AX117" s="224" t="s">
        <v>30</v>
      </c>
      <c r="AY117" s="224" t="s">
        <v>30</v>
      </c>
      <c r="AZ117" s="224" t="s">
        <v>30</v>
      </c>
      <c r="BA117" s="224" t="s">
        <v>30</v>
      </c>
      <c r="BB117" s="224" t="s">
        <v>30</v>
      </c>
      <c r="BC117" s="224" t="s">
        <v>30</v>
      </c>
      <c r="BD117" s="224" t="s">
        <v>30</v>
      </c>
      <c r="BE117" s="224" t="s">
        <v>30</v>
      </c>
      <c r="BF117" s="19"/>
      <c r="BG117" s="20">
        <f t="shared" si="16"/>
        <v>0</v>
      </c>
      <c r="BH117" s="21"/>
      <c r="BJ117" s="22"/>
      <c r="BN117" s="11"/>
      <c r="BS117" s="11"/>
    </row>
    <row r="118" spans="1:71" x14ac:dyDescent="0.3">
      <c r="A118" s="134" t="s">
        <v>520</v>
      </c>
      <c r="B118" s="134">
        <v>3364</v>
      </c>
      <c r="C118" s="33" t="s">
        <v>521</v>
      </c>
      <c r="D118" s="33"/>
      <c r="E118" s="33" t="s">
        <v>495</v>
      </c>
      <c r="F118" s="135" t="s">
        <v>496</v>
      </c>
      <c r="G118" s="33" t="s">
        <v>519</v>
      </c>
      <c r="H118" s="136" t="s">
        <v>498</v>
      </c>
      <c r="I118" s="34"/>
      <c r="J118" s="12"/>
      <c r="K118" s="13">
        <v>45042</v>
      </c>
      <c r="L118" s="14" t="s">
        <v>28</v>
      </c>
      <c r="M118" s="15">
        <f t="shared" si="17"/>
        <v>31</v>
      </c>
      <c r="N118" s="15">
        <f t="shared" si="18"/>
        <v>19</v>
      </c>
      <c r="O118" s="15">
        <f t="shared" si="19"/>
        <v>19</v>
      </c>
      <c r="P118" s="15">
        <f t="shared" si="20"/>
        <v>10</v>
      </c>
      <c r="Q118" s="15">
        <f t="shared" si="21"/>
        <v>2</v>
      </c>
      <c r="R118" s="15">
        <f t="shared" si="22"/>
        <v>0</v>
      </c>
      <c r="S118" s="15">
        <f t="shared" si="23"/>
        <v>0</v>
      </c>
      <c r="T118" s="15">
        <f t="shared" si="24"/>
        <v>0</v>
      </c>
      <c r="U118" s="15">
        <f t="shared" si="25"/>
        <v>10</v>
      </c>
      <c r="V118" s="16">
        <f t="shared" si="26"/>
        <v>0</v>
      </c>
      <c r="W118" s="15">
        <f t="shared" si="27"/>
        <v>0</v>
      </c>
      <c r="X118" s="17">
        <f t="shared" si="28"/>
        <v>0</v>
      </c>
      <c r="Y118" s="17">
        <f t="shared" si="29"/>
        <v>0</v>
      </c>
      <c r="Z118" s="16">
        <f t="shared" si="30"/>
        <v>10</v>
      </c>
      <c r="AA118" s="224" t="s">
        <v>30</v>
      </c>
      <c r="AB118" s="224" t="s">
        <v>30</v>
      </c>
      <c r="AC118" s="224" t="s">
        <v>30</v>
      </c>
      <c r="AD118" s="224" t="s">
        <v>30</v>
      </c>
      <c r="AE118" s="224" t="s">
        <v>30</v>
      </c>
      <c r="AF118" s="224" t="s">
        <v>30</v>
      </c>
      <c r="AG118" s="224" t="s">
        <v>30</v>
      </c>
      <c r="AH118" s="224" t="s">
        <v>30</v>
      </c>
      <c r="AI118" s="224" t="s">
        <v>30</v>
      </c>
      <c r="AJ118" s="224" t="s">
        <v>30</v>
      </c>
      <c r="AK118" s="224" t="s">
        <v>30</v>
      </c>
      <c r="AL118" s="224" t="s">
        <v>30</v>
      </c>
      <c r="AM118" s="224" t="s">
        <v>30</v>
      </c>
      <c r="AN118" s="224" t="s">
        <v>30</v>
      </c>
      <c r="AO118" s="224" t="s">
        <v>30</v>
      </c>
      <c r="AP118" s="224" t="s">
        <v>30</v>
      </c>
      <c r="AQ118" s="224" t="s">
        <v>30</v>
      </c>
      <c r="AR118" s="224" t="s">
        <v>30</v>
      </c>
      <c r="AS118" s="224" t="s">
        <v>30</v>
      </c>
      <c r="AT118" s="30" t="s">
        <v>108</v>
      </c>
      <c r="AU118" s="30" t="s">
        <v>108</v>
      </c>
      <c r="AV118" s="30" t="s">
        <v>108</v>
      </c>
      <c r="AW118" s="30" t="s">
        <v>108</v>
      </c>
      <c r="AX118" s="30" t="s">
        <v>108</v>
      </c>
      <c r="AY118" s="30" t="s">
        <v>31</v>
      </c>
      <c r="AZ118" s="30" t="s">
        <v>31</v>
      </c>
      <c r="BA118" s="30" t="s">
        <v>108</v>
      </c>
      <c r="BB118" s="30" t="s">
        <v>108</v>
      </c>
      <c r="BC118" s="30" t="s">
        <v>108</v>
      </c>
      <c r="BD118" s="30" t="s">
        <v>108</v>
      </c>
      <c r="BE118" s="30" t="s">
        <v>108</v>
      </c>
      <c r="BF118" s="19"/>
      <c r="BG118" s="20">
        <f t="shared" si="16"/>
        <v>0</v>
      </c>
      <c r="BH118" s="21"/>
      <c r="BJ118" s="22"/>
      <c r="BN118" s="11"/>
      <c r="BS118" s="11"/>
    </row>
    <row r="119" spans="1:71" x14ac:dyDescent="0.3">
      <c r="A119" s="134" t="s">
        <v>522</v>
      </c>
      <c r="B119" s="134">
        <v>3384</v>
      </c>
      <c r="C119" s="33" t="s">
        <v>523</v>
      </c>
      <c r="D119" s="33"/>
      <c r="E119" s="33" t="s">
        <v>495</v>
      </c>
      <c r="F119" s="135" t="s">
        <v>496</v>
      </c>
      <c r="G119" s="33" t="s">
        <v>519</v>
      </c>
      <c r="H119" s="136" t="s">
        <v>498</v>
      </c>
      <c r="I119" s="34"/>
      <c r="J119" s="12"/>
      <c r="K119" s="13">
        <v>45434</v>
      </c>
      <c r="L119" s="14" t="s">
        <v>28</v>
      </c>
      <c r="M119" s="15">
        <f t="shared" si="17"/>
        <v>31</v>
      </c>
      <c r="N119" s="15">
        <f t="shared" si="18"/>
        <v>31</v>
      </c>
      <c r="O119" s="15">
        <f t="shared" si="19"/>
        <v>31</v>
      </c>
      <c r="P119" s="15">
        <f t="shared" si="20"/>
        <v>0</v>
      </c>
      <c r="Q119" s="15">
        <f t="shared" si="21"/>
        <v>0</v>
      </c>
      <c r="R119" s="15">
        <f t="shared" si="22"/>
        <v>0</v>
      </c>
      <c r="S119" s="15">
        <f t="shared" si="23"/>
        <v>0</v>
      </c>
      <c r="T119" s="15">
        <f t="shared" si="24"/>
        <v>0</v>
      </c>
      <c r="U119" s="15">
        <f t="shared" si="25"/>
        <v>0</v>
      </c>
      <c r="V119" s="16">
        <f t="shared" si="26"/>
        <v>0</v>
      </c>
      <c r="W119" s="15">
        <f t="shared" si="27"/>
        <v>0</v>
      </c>
      <c r="X119" s="17">
        <f t="shared" si="28"/>
        <v>0</v>
      </c>
      <c r="Y119" s="17">
        <f t="shared" si="29"/>
        <v>0</v>
      </c>
      <c r="Z119" s="16">
        <f t="shared" si="30"/>
        <v>0</v>
      </c>
      <c r="AA119" s="224" t="s">
        <v>30</v>
      </c>
      <c r="AB119" s="224" t="s">
        <v>30</v>
      </c>
      <c r="AC119" s="224" t="s">
        <v>30</v>
      </c>
      <c r="AD119" s="224" t="s">
        <v>30</v>
      </c>
      <c r="AE119" s="224" t="s">
        <v>30</v>
      </c>
      <c r="AF119" s="224" t="s">
        <v>30</v>
      </c>
      <c r="AG119" s="224" t="s">
        <v>30</v>
      </c>
      <c r="AH119" s="224" t="s">
        <v>30</v>
      </c>
      <c r="AI119" s="224" t="s">
        <v>30</v>
      </c>
      <c r="AJ119" s="224" t="s">
        <v>30</v>
      </c>
      <c r="AK119" s="224" t="s">
        <v>30</v>
      </c>
      <c r="AL119" s="224" t="s">
        <v>30</v>
      </c>
      <c r="AM119" s="224" t="s">
        <v>30</v>
      </c>
      <c r="AN119" s="224" t="s">
        <v>30</v>
      </c>
      <c r="AO119" s="224" t="s">
        <v>30</v>
      </c>
      <c r="AP119" s="224" t="s">
        <v>30</v>
      </c>
      <c r="AQ119" s="224" t="s">
        <v>30</v>
      </c>
      <c r="AR119" s="224" t="s">
        <v>30</v>
      </c>
      <c r="AS119" s="224" t="s">
        <v>30</v>
      </c>
      <c r="AT119" s="224" t="s">
        <v>30</v>
      </c>
      <c r="AU119" s="224" t="s">
        <v>30</v>
      </c>
      <c r="AV119" s="224" t="s">
        <v>30</v>
      </c>
      <c r="AW119" s="224" t="s">
        <v>30</v>
      </c>
      <c r="AX119" s="224" t="s">
        <v>30</v>
      </c>
      <c r="AY119" s="224" t="s">
        <v>30</v>
      </c>
      <c r="AZ119" s="224" t="s">
        <v>30</v>
      </c>
      <c r="BA119" s="224" t="s">
        <v>30</v>
      </c>
      <c r="BB119" s="224" t="s">
        <v>30</v>
      </c>
      <c r="BC119" s="224" t="s">
        <v>30</v>
      </c>
      <c r="BD119" s="224" t="s">
        <v>30</v>
      </c>
      <c r="BE119" s="224" t="s">
        <v>30</v>
      </c>
      <c r="BF119" s="19"/>
      <c r="BG119" s="20">
        <f t="shared" si="16"/>
        <v>0</v>
      </c>
      <c r="BH119" s="21"/>
      <c r="BJ119" s="22"/>
      <c r="BN119" s="11"/>
      <c r="BS119" s="11"/>
    </row>
    <row r="120" spans="1:71" x14ac:dyDescent="0.3">
      <c r="A120" s="134" t="s">
        <v>524</v>
      </c>
      <c r="B120" s="134"/>
      <c r="C120" s="33" t="s">
        <v>525</v>
      </c>
      <c r="D120" s="33"/>
      <c r="E120" s="33" t="s">
        <v>495</v>
      </c>
      <c r="F120" s="135" t="s">
        <v>496</v>
      </c>
      <c r="G120" s="33" t="s">
        <v>526</v>
      </c>
      <c r="H120" s="136" t="s">
        <v>498</v>
      </c>
      <c r="I120" s="34"/>
      <c r="J120" s="12"/>
      <c r="K120" s="13">
        <v>45859</v>
      </c>
      <c r="L120" s="14" t="s">
        <v>28</v>
      </c>
      <c r="M120" s="15">
        <f t="shared" si="17"/>
        <v>31</v>
      </c>
      <c r="N120" s="15">
        <f t="shared" si="18"/>
        <v>21</v>
      </c>
      <c r="O120" s="15">
        <f t="shared" si="19"/>
        <v>21</v>
      </c>
      <c r="P120" s="15">
        <f t="shared" si="20"/>
        <v>0</v>
      </c>
      <c r="Q120" s="15">
        <f t="shared" si="21"/>
        <v>10</v>
      </c>
      <c r="R120" s="15">
        <f t="shared" si="22"/>
        <v>0</v>
      </c>
      <c r="S120" s="15">
        <f t="shared" si="23"/>
        <v>0</v>
      </c>
      <c r="T120" s="15">
        <f t="shared" si="24"/>
        <v>0</v>
      </c>
      <c r="U120" s="15">
        <f t="shared" si="25"/>
        <v>0</v>
      </c>
      <c r="V120" s="16">
        <f t="shared" si="26"/>
        <v>0</v>
      </c>
      <c r="W120" s="15">
        <f t="shared" si="27"/>
        <v>0</v>
      </c>
      <c r="X120" s="17">
        <f t="shared" si="28"/>
        <v>0</v>
      </c>
      <c r="Y120" s="17">
        <f t="shared" si="29"/>
        <v>0</v>
      </c>
      <c r="Z120" s="16">
        <f t="shared" si="30"/>
        <v>0</v>
      </c>
      <c r="AA120" s="224" t="s">
        <v>30</v>
      </c>
      <c r="AB120" s="224" t="s">
        <v>30</v>
      </c>
      <c r="AC120" s="30" t="s">
        <v>31</v>
      </c>
      <c r="AD120" s="30" t="s">
        <v>31</v>
      </c>
      <c r="AE120" s="30" t="s">
        <v>31</v>
      </c>
      <c r="AF120" s="224" t="s">
        <v>30</v>
      </c>
      <c r="AG120" s="224" t="s">
        <v>30</v>
      </c>
      <c r="AH120" s="224" t="s">
        <v>30</v>
      </c>
      <c r="AI120" s="224" t="s">
        <v>30</v>
      </c>
      <c r="AJ120" s="224" t="s">
        <v>30</v>
      </c>
      <c r="AK120" s="30" t="s">
        <v>31</v>
      </c>
      <c r="AL120" s="30" t="s">
        <v>31</v>
      </c>
      <c r="AM120" s="30" t="s">
        <v>31</v>
      </c>
      <c r="AN120" s="224" t="s">
        <v>30</v>
      </c>
      <c r="AO120" s="224" t="s">
        <v>30</v>
      </c>
      <c r="AP120" s="224" t="s">
        <v>30</v>
      </c>
      <c r="AQ120" s="224" t="s">
        <v>30</v>
      </c>
      <c r="AR120" s="30" t="s">
        <v>31</v>
      </c>
      <c r="AS120" s="30" t="s">
        <v>31</v>
      </c>
      <c r="AT120" s="224" t="s">
        <v>30</v>
      </c>
      <c r="AU120" s="224" t="s">
        <v>30</v>
      </c>
      <c r="AV120" s="224" t="s">
        <v>30</v>
      </c>
      <c r="AW120" s="224" t="s">
        <v>30</v>
      </c>
      <c r="AX120" s="224" t="s">
        <v>30</v>
      </c>
      <c r="AY120" s="30" t="s">
        <v>31</v>
      </c>
      <c r="AZ120" s="30" t="s">
        <v>31</v>
      </c>
      <c r="BA120" s="224" t="s">
        <v>30</v>
      </c>
      <c r="BB120" s="224" t="s">
        <v>30</v>
      </c>
      <c r="BC120" s="224" t="s">
        <v>30</v>
      </c>
      <c r="BD120" s="224" t="s">
        <v>30</v>
      </c>
      <c r="BE120" s="224" t="s">
        <v>30</v>
      </c>
      <c r="BF120" s="19"/>
      <c r="BG120" s="20">
        <f t="shared" si="16"/>
        <v>0</v>
      </c>
      <c r="BH120" s="21"/>
      <c r="BJ120" s="22"/>
      <c r="BN120" s="11"/>
      <c r="BS120" s="11"/>
    </row>
    <row r="121" spans="1:71" ht="15" customHeight="1" x14ac:dyDescent="0.3">
      <c r="A121" s="134" t="s">
        <v>527</v>
      </c>
      <c r="B121" s="134">
        <v>3382</v>
      </c>
      <c r="C121" s="135" t="s">
        <v>496</v>
      </c>
      <c r="D121" s="33"/>
      <c r="E121" s="33" t="s">
        <v>495</v>
      </c>
      <c r="F121" s="135" t="s">
        <v>310</v>
      </c>
      <c r="G121" s="33" t="s">
        <v>528</v>
      </c>
      <c r="H121" s="136" t="s">
        <v>498</v>
      </c>
      <c r="I121" s="34"/>
      <c r="J121" s="12" t="s">
        <v>35</v>
      </c>
      <c r="K121" s="13">
        <v>45400</v>
      </c>
      <c r="L121" s="14" t="s">
        <v>28</v>
      </c>
      <c r="M121" s="15">
        <f t="shared" si="17"/>
        <v>31</v>
      </c>
      <c r="N121" s="15">
        <f t="shared" si="18"/>
        <v>22</v>
      </c>
      <c r="O121" s="15">
        <f t="shared" si="19"/>
        <v>21</v>
      </c>
      <c r="P121" s="15">
        <f t="shared" si="20"/>
        <v>0</v>
      </c>
      <c r="Q121" s="15">
        <f t="shared" si="21"/>
        <v>9</v>
      </c>
      <c r="R121" s="15">
        <f t="shared" si="22"/>
        <v>1</v>
      </c>
      <c r="S121" s="15">
        <f t="shared" si="23"/>
        <v>1</v>
      </c>
      <c r="T121" s="15">
        <f t="shared" si="24"/>
        <v>0</v>
      </c>
      <c r="U121" s="15">
        <f t="shared" si="25"/>
        <v>0</v>
      </c>
      <c r="V121" s="16">
        <f t="shared" si="26"/>
        <v>0</v>
      </c>
      <c r="W121" s="15">
        <f t="shared" si="27"/>
        <v>0</v>
      </c>
      <c r="X121" s="17">
        <f t="shared" si="28"/>
        <v>0</v>
      </c>
      <c r="Y121" s="17">
        <f t="shared" si="29"/>
        <v>0</v>
      </c>
      <c r="Z121" s="16">
        <f t="shared" si="30"/>
        <v>1</v>
      </c>
      <c r="AA121" s="224" t="s">
        <v>30</v>
      </c>
      <c r="AB121" s="224" t="s">
        <v>30</v>
      </c>
      <c r="AC121" s="30" t="s">
        <v>31</v>
      </c>
      <c r="AD121" s="30" t="s">
        <v>31</v>
      </c>
      <c r="AE121" s="30" t="s">
        <v>31</v>
      </c>
      <c r="AF121" s="260" t="s">
        <v>123</v>
      </c>
      <c r="AG121" s="224" t="s">
        <v>30</v>
      </c>
      <c r="AH121" s="224" t="s">
        <v>30</v>
      </c>
      <c r="AI121" s="224" t="s">
        <v>30</v>
      </c>
      <c r="AJ121" s="224" t="s">
        <v>30</v>
      </c>
      <c r="AK121" s="30" t="s">
        <v>31</v>
      </c>
      <c r="AL121" s="30" t="s">
        <v>31</v>
      </c>
      <c r="AM121" s="224" t="s">
        <v>30</v>
      </c>
      <c r="AN121" s="224" t="s">
        <v>30</v>
      </c>
      <c r="AO121" s="224" t="s">
        <v>30</v>
      </c>
      <c r="AP121" s="224" t="s">
        <v>30</v>
      </c>
      <c r="AQ121" s="224" t="s">
        <v>30</v>
      </c>
      <c r="AR121" s="30" t="s">
        <v>31</v>
      </c>
      <c r="AS121" s="30" t="s">
        <v>31</v>
      </c>
      <c r="AT121" s="224" t="s">
        <v>30</v>
      </c>
      <c r="AU121" s="224" t="s">
        <v>30</v>
      </c>
      <c r="AV121" s="224" t="s">
        <v>30</v>
      </c>
      <c r="AW121" s="224" t="s">
        <v>30</v>
      </c>
      <c r="AX121" s="224" t="s">
        <v>30</v>
      </c>
      <c r="AY121" s="30" t="s">
        <v>31</v>
      </c>
      <c r="AZ121" s="30" t="s">
        <v>31</v>
      </c>
      <c r="BA121" s="224" t="s">
        <v>30</v>
      </c>
      <c r="BB121" s="224" t="s">
        <v>30</v>
      </c>
      <c r="BC121" s="224" t="s">
        <v>30</v>
      </c>
      <c r="BD121" s="224" t="s">
        <v>30</v>
      </c>
      <c r="BE121" s="224" t="s">
        <v>30</v>
      </c>
      <c r="BF121" s="19"/>
      <c r="BG121" s="20">
        <f t="shared" si="16"/>
        <v>0</v>
      </c>
      <c r="BH121" s="21"/>
      <c r="BJ121" s="22"/>
      <c r="BN121" s="11"/>
      <c r="BS121" s="11"/>
    </row>
    <row r="122" spans="1:71" x14ac:dyDescent="0.3">
      <c r="A122" s="134" t="s">
        <v>529</v>
      </c>
      <c r="B122" s="134">
        <v>3390</v>
      </c>
      <c r="C122" s="135" t="s">
        <v>530</v>
      </c>
      <c r="D122" s="33"/>
      <c r="E122" s="33" t="s">
        <v>531</v>
      </c>
      <c r="F122" s="135" t="s">
        <v>310</v>
      </c>
      <c r="G122" s="33" t="s">
        <v>532</v>
      </c>
      <c r="H122" s="136" t="s">
        <v>489</v>
      </c>
      <c r="I122" s="34"/>
      <c r="J122" s="12" t="s">
        <v>533</v>
      </c>
      <c r="K122" s="13">
        <v>45677</v>
      </c>
      <c r="L122" s="14" t="s">
        <v>28</v>
      </c>
      <c r="M122" s="15">
        <f t="shared" si="17"/>
        <v>31</v>
      </c>
      <c r="N122" s="15">
        <f t="shared" si="18"/>
        <v>22</v>
      </c>
      <c r="O122" s="15">
        <f t="shared" si="19"/>
        <v>19</v>
      </c>
      <c r="P122" s="15">
        <f t="shared" si="20"/>
        <v>0</v>
      </c>
      <c r="Q122" s="15">
        <f t="shared" si="21"/>
        <v>9</v>
      </c>
      <c r="R122" s="15">
        <f t="shared" si="22"/>
        <v>3</v>
      </c>
      <c r="S122" s="15">
        <f t="shared" si="23"/>
        <v>3</v>
      </c>
      <c r="T122" s="15">
        <f t="shared" si="24"/>
        <v>0</v>
      </c>
      <c r="U122" s="15">
        <f t="shared" si="25"/>
        <v>0</v>
      </c>
      <c r="V122" s="16">
        <f t="shared" si="26"/>
        <v>0</v>
      </c>
      <c r="W122" s="15">
        <f t="shared" si="27"/>
        <v>0</v>
      </c>
      <c r="X122" s="17">
        <f t="shared" si="28"/>
        <v>0</v>
      </c>
      <c r="Y122" s="17">
        <f t="shared" si="29"/>
        <v>0</v>
      </c>
      <c r="Z122" s="16">
        <f t="shared" si="30"/>
        <v>3</v>
      </c>
      <c r="AA122" s="224" t="s">
        <v>30</v>
      </c>
      <c r="AB122" s="224" t="s">
        <v>30</v>
      </c>
      <c r="AC122" s="30" t="s">
        <v>31</v>
      </c>
      <c r="AD122" s="30" t="s">
        <v>31</v>
      </c>
      <c r="AE122" s="30" t="s">
        <v>31</v>
      </c>
      <c r="AF122" s="224" t="s">
        <v>30</v>
      </c>
      <c r="AG122" s="224" t="s">
        <v>30</v>
      </c>
      <c r="AH122" s="224" t="s">
        <v>30</v>
      </c>
      <c r="AI122" s="224" t="s">
        <v>30</v>
      </c>
      <c r="AJ122" s="224" t="s">
        <v>30</v>
      </c>
      <c r="AK122" s="30" t="s">
        <v>31</v>
      </c>
      <c r="AL122" s="30" t="s">
        <v>31</v>
      </c>
      <c r="AM122" s="224" t="s">
        <v>30</v>
      </c>
      <c r="AN122" s="224" t="s">
        <v>30</v>
      </c>
      <c r="AO122" s="224" t="s">
        <v>30</v>
      </c>
      <c r="AP122" s="224" t="s">
        <v>30</v>
      </c>
      <c r="AQ122" s="224" t="s">
        <v>30</v>
      </c>
      <c r="AR122" s="30" t="s">
        <v>31</v>
      </c>
      <c r="AS122" s="30" t="s">
        <v>31</v>
      </c>
      <c r="AT122" s="32" t="s">
        <v>123</v>
      </c>
      <c r="AU122" s="32" t="s">
        <v>123</v>
      </c>
      <c r="AV122" s="32" t="s">
        <v>123</v>
      </c>
      <c r="AW122" s="224" t="s">
        <v>30</v>
      </c>
      <c r="AX122" s="224" t="s">
        <v>30</v>
      </c>
      <c r="AY122" s="30" t="s">
        <v>31</v>
      </c>
      <c r="AZ122" s="30" t="s">
        <v>31</v>
      </c>
      <c r="BA122" s="224" t="s">
        <v>30</v>
      </c>
      <c r="BB122" s="224" t="s">
        <v>30</v>
      </c>
      <c r="BC122" s="224" t="s">
        <v>30</v>
      </c>
      <c r="BD122" s="224" t="s">
        <v>30</v>
      </c>
      <c r="BE122" s="224" t="s">
        <v>30</v>
      </c>
      <c r="BF122" s="19"/>
      <c r="BG122" s="20">
        <f t="shared" si="16"/>
        <v>0</v>
      </c>
      <c r="BH122" s="21"/>
      <c r="BJ122" s="22"/>
      <c r="BN122" s="11"/>
      <c r="BS122" s="11"/>
    </row>
    <row r="123" spans="1:71" x14ac:dyDescent="0.3">
      <c r="A123" s="134" t="s">
        <v>534</v>
      </c>
      <c r="B123" s="134">
        <v>3383</v>
      </c>
      <c r="C123" s="135" t="s">
        <v>535</v>
      </c>
      <c r="D123" s="33"/>
      <c r="E123" s="33" t="s">
        <v>536</v>
      </c>
      <c r="F123" s="135" t="s">
        <v>310</v>
      </c>
      <c r="G123" s="33" t="s">
        <v>537</v>
      </c>
      <c r="H123" s="136" t="s">
        <v>498</v>
      </c>
      <c r="I123" s="34"/>
      <c r="J123" s="12" t="s">
        <v>538</v>
      </c>
      <c r="K123" s="13">
        <v>45422</v>
      </c>
      <c r="L123" s="14" t="s">
        <v>28</v>
      </c>
      <c r="M123" s="15">
        <f t="shared" si="17"/>
        <v>31</v>
      </c>
      <c r="N123" s="15">
        <f t="shared" si="18"/>
        <v>22</v>
      </c>
      <c r="O123" s="15">
        <f t="shared" si="19"/>
        <v>21</v>
      </c>
      <c r="P123" s="15">
        <f t="shared" si="20"/>
        <v>0</v>
      </c>
      <c r="Q123" s="15">
        <f t="shared" si="21"/>
        <v>9</v>
      </c>
      <c r="R123" s="15">
        <f t="shared" si="22"/>
        <v>1</v>
      </c>
      <c r="S123" s="15">
        <f t="shared" si="23"/>
        <v>1</v>
      </c>
      <c r="T123" s="15">
        <f t="shared" si="24"/>
        <v>0</v>
      </c>
      <c r="U123" s="15">
        <f t="shared" si="25"/>
        <v>0</v>
      </c>
      <c r="V123" s="16">
        <f t="shared" si="26"/>
        <v>0</v>
      </c>
      <c r="W123" s="15">
        <f t="shared" si="27"/>
        <v>0</v>
      </c>
      <c r="X123" s="17">
        <f t="shared" si="28"/>
        <v>0</v>
      </c>
      <c r="Y123" s="17">
        <f t="shared" si="29"/>
        <v>0</v>
      </c>
      <c r="Z123" s="16">
        <f t="shared" si="30"/>
        <v>1</v>
      </c>
      <c r="AA123" s="224" t="s">
        <v>30</v>
      </c>
      <c r="AB123" s="224" t="s">
        <v>30</v>
      </c>
      <c r="AC123" s="30" t="s">
        <v>31</v>
      </c>
      <c r="AD123" s="30" t="s">
        <v>31</v>
      </c>
      <c r="AE123" s="30" t="s">
        <v>31</v>
      </c>
      <c r="AF123" s="224" t="s">
        <v>30</v>
      </c>
      <c r="AG123" s="224" t="s">
        <v>30</v>
      </c>
      <c r="AH123" s="224" t="s">
        <v>30</v>
      </c>
      <c r="AI123" s="224" t="s">
        <v>30</v>
      </c>
      <c r="AJ123" s="224" t="s">
        <v>30</v>
      </c>
      <c r="AK123" s="30" t="s">
        <v>31</v>
      </c>
      <c r="AL123" s="30" t="s">
        <v>31</v>
      </c>
      <c r="AM123" s="224" t="s">
        <v>30</v>
      </c>
      <c r="AN123" s="224" t="s">
        <v>30</v>
      </c>
      <c r="AO123" s="224" t="s">
        <v>30</v>
      </c>
      <c r="AP123" s="224" t="s">
        <v>30</v>
      </c>
      <c r="AQ123" s="224" t="s">
        <v>30</v>
      </c>
      <c r="AR123" s="30" t="s">
        <v>31</v>
      </c>
      <c r="AS123" s="30" t="s">
        <v>31</v>
      </c>
      <c r="AT123" s="224" t="s">
        <v>30</v>
      </c>
      <c r="AU123" s="224" t="s">
        <v>30</v>
      </c>
      <c r="AV123" s="224" t="s">
        <v>30</v>
      </c>
      <c r="AW123" s="260" t="s">
        <v>123</v>
      </c>
      <c r="AX123" s="224" t="s">
        <v>30</v>
      </c>
      <c r="AY123" s="30" t="s">
        <v>31</v>
      </c>
      <c r="AZ123" s="30" t="s">
        <v>31</v>
      </c>
      <c r="BA123" s="224" t="s">
        <v>30</v>
      </c>
      <c r="BB123" s="224" t="s">
        <v>30</v>
      </c>
      <c r="BC123" s="224" t="s">
        <v>30</v>
      </c>
      <c r="BD123" s="224" t="s">
        <v>30</v>
      </c>
      <c r="BE123" s="224" t="s">
        <v>30</v>
      </c>
      <c r="BF123" s="19"/>
      <c r="BG123" s="20">
        <f t="shared" si="16"/>
        <v>0</v>
      </c>
      <c r="BH123" s="21"/>
      <c r="BJ123" s="22"/>
      <c r="BN123" s="11"/>
      <c r="BS123" s="11"/>
    </row>
    <row r="124" spans="1:71" x14ac:dyDescent="0.3">
      <c r="A124" s="134" t="s">
        <v>539</v>
      </c>
      <c r="B124" s="134">
        <v>3368</v>
      </c>
      <c r="C124" s="135" t="s">
        <v>540</v>
      </c>
      <c r="D124" s="33"/>
      <c r="E124" s="33" t="s">
        <v>541</v>
      </c>
      <c r="F124" s="135" t="s">
        <v>310</v>
      </c>
      <c r="G124" s="33" t="s">
        <v>542</v>
      </c>
      <c r="H124" s="136" t="s">
        <v>498</v>
      </c>
      <c r="I124" s="34"/>
      <c r="J124" s="12" t="s">
        <v>363</v>
      </c>
      <c r="K124" s="13">
        <v>45079</v>
      </c>
      <c r="L124" s="14" t="s">
        <v>28</v>
      </c>
      <c r="M124" s="15">
        <f t="shared" si="17"/>
        <v>31</v>
      </c>
      <c r="N124" s="15">
        <f t="shared" si="18"/>
        <v>22</v>
      </c>
      <c r="O124" s="15">
        <f t="shared" si="19"/>
        <v>20</v>
      </c>
      <c r="P124" s="15">
        <f t="shared" si="20"/>
        <v>0</v>
      </c>
      <c r="Q124" s="15">
        <f t="shared" si="21"/>
        <v>9</v>
      </c>
      <c r="R124" s="15">
        <f t="shared" si="22"/>
        <v>2</v>
      </c>
      <c r="S124" s="15">
        <f t="shared" si="23"/>
        <v>2</v>
      </c>
      <c r="T124" s="15">
        <f t="shared" si="24"/>
        <v>0</v>
      </c>
      <c r="U124" s="15">
        <f t="shared" si="25"/>
        <v>0</v>
      </c>
      <c r="V124" s="16">
        <f t="shared" si="26"/>
        <v>0</v>
      </c>
      <c r="W124" s="15">
        <f t="shared" si="27"/>
        <v>0</v>
      </c>
      <c r="X124" s="17">
        <f t="shared" si="28"/>
        <v>0</v>
      </c>
      <c r="Y124" s="17">
        <f t="shared" si="29"/>
        <v>0</v>
      </c>
      <c r="Z124" s="16">
        <f t="shared" si="30"/>
        <v>2</v>
      </c>
      <c r="AA124" s="224" t="s">
        <v>30</v>
      </c>
      <c r="AB124" s="224" t="s">
        <v>30</v>
      </c>
      <c r="AC124" s="30" t="s">
        <v>31</v>
      </c>
      <c r="AD124" s="30" t="s">
        <v>31</v>
      </c>
      <c r="AE124" s="30" t="s">
        <v>31</v>
      </c>
      <c r="AF124" s="224" t="s">
        <v>30</v>
      </c>
      <c r="AG124" s="224" t="s">
        <v>30</v>
      </c>
      <c r="AH124" s="224" t="s">
        <v>30</v>
      </c>
      <c r="AI124" s="224" t="s">
        <v>30</v>
      </c>
      <c r="AJ124" s="224" t="s">
        <v>30</v>
      </c>
      <c r="AK124" s="30" t="s">
        <v>31</v>
      </c>
      <c r="AL124" s="30" t="s">
        <v>31</v>
      </c>
      <c r="AM124" s="224" t="s">
        <v>30</v>
      </c>
      <c r="AN124" s="224" t="s">
        <v>30</v>
      </c>
      <c r="AO124" s="224" t="s">
        <v>30</v>
      </c>
      <c r="AP124" s="224" t="s">
        <v>30</v>
      </c>
      <c r="AQ124" s="224" t="s">
        <v>30</v>
      </c>
      <c r="AR124" s="30" t="s">
        <v>31</v>
      </c>
      <c r="AS124" s="30" t="s">
        <v>31</v>
      </c>
      <c r="AT124" s="260" t="s">
        <v>123</v>
      </c>
      <c r="AU124" s="224" t="s">
        <v>30</v>
      </c>
      <c r="AV124" s="224" t="s">
        <v>30</v>
      </c>
      <c r="AW124" s="224" t="s">
        <v>30</v>
      </c>
      <c r="AX124" s="224" t="s">
        <v>30</v>
      </c>
      <c r="AY124" s="30" t="s">
        <v>31</v>
      </c>
      <c r="AZ124" s="30" t="s">
        <v>31</v>
      </c>
      <c r="BA124" s="224" t="s">
        <v>30</v>
      </c>
      <c r="BB124" s="224" t="s">
        <v>30</v>
      </c>
      <c r="BC124" s="224" t="s">
        <v>30</v>
      </c>
      <c r="BD124" s="224" t="s">
        <v>30</v>
      </c>
      <c r="BE124" s="260" t="s">
        <v>123</v>
      </c>
      <c r="BF124" s="19"/>
      <c r="BG124" s="20">
        <f t="shared" si="16"/>
        <v>0</v>
      </c>
      <c r="BH124" s="21"/>
      <c r="BJ124" s="22"/>
      <c r="BN124" s="11"/>
      <c r="BS124" s="11"/>
    </row>
    <row r="125" spans="1:71" x14ac:dyDescent="0.3">
      <c r="A125" s="134" t="s">
        <v>543</v>
      </c>
      <c r="B125" s="134">
        <v>3379</v>
      </c>
      <c r="C125" s="135" t="s">
        <v>544</v>
      </c>
      <c r="D125" s="33"/>
      <c r="E125" s="33" t="s">
        <v>541</v>
      </c>
      <c r="F125" s="135" t="s">
        <v>540</v>
      </c>
      <c r="G125" s="33" t="s">
        <v>545</v>
      </c>
      <c r="H125" s="136" t="s">
        <v>498</v>
      </c>
      <c r="I125" s="34"/>
      <c r="J125" s="12" t="s">
        <v>546</v>
      </c>
      <c r="K125" s="13">
        <v>45293</v>
      </c>
      <c r="L125" s="14" t="s">
        <v>28</v>
      </c>
      <c r="M125" s="15">
        <f t="shared" si="17"/>
        <v>31</v>
      </c>
      <c r="N125" s="15">
        <f t="shared" si="18"/>
        <v>22</v>
      </c>
      <c r="O125" s="15">
        <f t="shared" si="19"/>
        <v>22</v>
      </c>
      <c r="P125" s="15">
        <f t="shared" si="20"/>
        <v>0</v>
      </c>
      <c r="Q125" s="15">
        <f t="shared" si="21"/>
        <v>9</v>
      </c>
      <c r="R125" s="15">
        <f t="shared" si="22"/>
        <v>0</v>
      </c>
      <c r="S125" s="15">
        <f t="shared" si="23"/>
        <v>0</v>
      </c>
      <c r="T125" s="15">
        <f t="shared" si="24"/>
        <v>0</v>
      </c>
      <c r="U125" s="15">
        <f t="shared" si="25"/>
        <v>0</v>
      </c>
      <c r="V125" s="16">
        <f t="shared" si="26"/>
        <v>0</v>
      </c>
      <c r="W125" s="15">
        <f t="shared" si="27"/>
        <v>0</v>
      </c>
      <c r="X125" s="17">
        <f t="shared" si="28"/>
        <v>0</v>
      </c>
      <c r="Y125" s="17">
        <f t="shared" si="29"/>
        <v>0</v>
      </c>
      <c r="Z125" s="16">
        <f t="shared" si="30"/>
        <v>0</v>
      </c>
      <c r="AA125" s="224" t="s">
        <v>30</v>
      </c>
      <c r="AB125" s="224" t="s">
        <v>30</v>
      </c>
      <c r="AC125" s="30" t="s">
        <v>31</v>
      </c>
      <c r="AD125" s="30" t="s">
        <v>31</v>
      </c>
      <c r="AE125" s="30" t="s">
        <v>31</v>
      </c>
      <c r="AF125" s="224" t="s">
        <v>30</v>
      </c>
      <c r="AG125" s="224" t="s">
        <v>30</v>
      </c>
      <c r="AH125" s="224" t="s">
        <v>30</v>
      </c>
      <c r="AI125" s="224" t="s">
        <v>30</v>
      </c>
      <c r="AJ125" s="224" t="s">
        <v>30</v>
      </c>
      <c r="AK125" s="30" t="s">
        <v>31</v>
      </c>
      <c r="AL125" s="30" t="s">
        <v>31</v>
      </c>
      <c r="AM125" s="224" t="s">
        <v>30</v>
      </c>
      <c r="AN125" s="224" t="s">
        <v>30</v>
      </c>
      <c r="AO125" s="224" t="s">
        <v>30</v>
      </c>
      <c r="AP125" s="224" t="s">
        <v>30</v>
      </c>
      <c r="AQ125" s="224" t="s">
        <v>30</v>
      </c>
      <c r="AR125" s="30" t="s">
        <v>31</v>
      </c>
      <c r="AS125" s="30" t="s">
        <v>31</v>
      </c>
      <c r="AT125" s="224" t="s">
        <v>30</v>
      </c>
      <c r="AU125" s="224" t="s">
        <v>30</v>
      </c>
      <c r="AV125" s="224" t="s">
        <v>30</v>
      </c>
      <c r="AW125" s="224" t="s">
        <v>30</v>
      </c>
      <c r="AX125" s="224" t="s">
        <v>30</v>
      </c>
      <c r="AY125" s="30" t="s">
        <v>31</v>
      </c>
      <c r="AZ125" s="30" t="s">
        <v>31</v>
      </c>
      <c r="BA125" s="224" t="s">
        <v>30</v>
      </c>
      <c r="BB125" s="224" t="s">
        <v>30</v>
      </c>
      <c r="BC125" s="224" t="s">
        <v>30</v>
      </c>
      <c r="BD125" s="224" t="s">
        <v>30</v>
      </c>
      <c r="BE125" s="224" t="s">
        <v>30</v>
      </c>
      <c r="BF125" s="19"/>
      <c r="BG125" s="20">
        <f t="shared" si="16"/>
        <v>0</v>
      </c>
      <c r="BH125" s="21"/>
      <c r="BJ125" s="22"/>
      <c r="BN125" s="11"/>
      <c r="BS125" s="11"/>
    </row>
    <row r="126" spans="1:71" x14ac:dyDescent="0.3">
      <c r="A126" s="35"/>
      <c r="B126" s="36"/>
      <c r="C126" s="37"/>
      <c r="D126" s="33"/>
      <c r="E126" s="37"/>
      <c r="F126" s="35"/>
      <c r="G126" s="35"/>
      <c r="H126" s="35"/>
      <c r="I126" s="34"/>
      <c r="J126" s="34"/>
      <c r="K126" s="13"/>
      <c r="L126" s="14"/>
      <c r="M126" s="15"/>
      <c r="N126" s="15"/>
      <c r="O126" s="15"/>
      <c r="P126" s="15"/>
      <c r="Q126" s="15"/>
      <c r="R126" s="15"/>
      <c r="S126" s="15"/>
      <c r="T126" s="15"/>
      <c r="U126" s="15"/>
      <c r="V126" s="16"/>
      <c r="W126" s="16"/>
      <c r="X126" s="16"/>
      <c r="Y126" s="16"/>
      <c r="Z126" s="16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N126" s="11"/>
      <c r="BS126" s="11"/>
    </row>
    <row r="127" spans="1:71" x14ac:dyDescent="0.3">
      <c r="A127" s="39"/>
      <c r="B127" s="261"/>
      <c r="C127" s="262"/>
      <c r="D127" s="263"/>
      <c r="E127" s="262"/>
      <c r="F127" s="264"/>
      <c r="G127" s="265"/>
      <c r="H127" s="39"/>
      <c r="I127" s="266"/>
      <c r="J127" s="266"/>
      <c r="K127" s="13"/>
      <c r="L127" s="14"/>
      <c r="M127" s="15"/>
      <c r="N127" s="15"/>
      <c r="O127" s="15"/>
      <c r="P127" s="15"/>
      <c r="Q127" s="15"/>
      <c r="R127" s="15"/>
      <c r="S127" s="15"/>
      <c r="T127" s="15"/>
      <c r="U127" s="15"/>
      <c r="V127" s="16"/>
      <c r="W127" s="16"/>
      <c r="X127" s="16"/>
      <c r="Y127" s="16"/>
      <c r="Z127" s="16"/>
      <c r="AA127" s="267"/>
      <c r="AB127" s="267"/>
      <c r="AC127" s="267"/>
      <c r="AD127" s="267"/>
      <c r="AE127" s="267"/>
      <c r="AF127" s="267"/>
      <c r="AG127" s="267"/>
      <c r="AH127" s="267"/>
      <c r="AI127" s="267"/>
      <c r="AJ127" s="267"/>
      <c r="AK127" s="267"/>
      <c r="AL127" s="267"/>
      <c r="AM127" s="267"/>
      <c r="AN127" s="267"/>
      <c r="AO127" s="267"/>
      <c r="AP127" s="267"/>
      <c r="AQ127" s="267"/>
      <c r="AR127" s="267"/>
      <c r="AS127" s="267"/>
      <c r="AT127" s="267"/>
      <c r="AU127" s="267"/>
      <c r="AV127" s="267"/>
      <c r="AW127" s="267"/>
      <c r="AX127" s="267"/>
      <c r="AY127" s="267"/>
      <c r="AZ127" s="267"/>
      <c r="BA127" s="267"/>
      <c r="BB127" s="267"/>
      <c r="BC127" s="267"/>
      <c r="BD127" s="267"/>
      <c r="BE127" s="267"/>
      <c r="BN127" s="11"/>
      <c r="BS127" s="11"/>
    </row>
    <row r="128" spans="1:71" x14ac:dyDescent="0.3">
      <c r="A128" s="281" t="str">
        <f>"Total Employees No. "&amp;COUNTA(C3:C125)</f>
        <v>Total Employees No. 123</v>
      </c>
      <c r="B128" s="282"/>
      <c r="C128" s="282"/>
      <c r="D128" s="282"/>
      <c r="E128" s="282"/>
      <c r="F128" s="282"/>
      <c r="G128" s="283"/>
      <c r="H128" s="39"/>
      <c r="I128" s="40"/>
      <c r="J128" s="40"/>
      <c r="K128" s="41"/>
      <c r="L128" s="42"/>
      <c r="M128" s="43">
        <f t="shared" ref="M128:BE128" si="45">SUBTOTAL(9,M2:M125)</f>
        <v>3343</v>
      </c>
      <c r="N128" s="43">
        <f t="shared" si="45"/>
        <v>2338</v>
      </c>
      <c r="O128" s="44">
        <f t="shared" si="45"/>
        <v>2220</v>
      </c>
      <c r="P128" s="43">
        <f t="shared" si="45"/>
        <v>36</v>
      </c>
      <c r="Q128" s="43">
        <f t="shared" si="45"/>
        <v>946</v>
      </c>
      <c r="R128" s="43">
        <f t="shared" si="45"/>
        <v>102</v>
      </c>
      <c r="S128" s="43">
        <f t="shared" si="45"/>
        <v>65</v>
      </c>
      <c r="T128" s="43">
        <f t="shared" si="45"/>
        <v>24</v>
      </c>
      <c r="U128" s="43">
        <f t="shared" si="45"/>
        <v>59</v>
      </c>
      <c r="V128" s="43">
        <f t="shared" si="45"/>
        <v>76</v>
      </c>
      <c r="W128" s="43">
        <f t="shared" si="45"/>
        <v>153</v>
      </c>
      <c r="X128" s="43">
        <f t="shared" si="45"/>
        <v>0</v>
      </c>
      <c r="Y128" s="43">
        <f t="shared" si="45"/>
        <v>0</v>
      </c>
      <c r="Z128" s="43">
        <f t="shared" si="45"/>
        <v>177</v>
      </c>
      <c r="AA128" s="43">
        <f t="shared" si="45"/>
        <v>0</v>
      </c>
      <c r="AB128" s="43">
        <f t="shared" si="45"/>
        <v>0</v>
      </c>
      <c r="AC128" s="43">
        <f t="shared" si="45"/>
        <v>0</v>
      </c>
      <c r="AD128" s="43">
        <f t="shared" si="45"/>
        <v>0</v>
      </c>
      <c r="AE128" s="43">
        <f t="shared" si="45"/>
        <v>0</v>
      </c>
      <c r="AF128" s="43">
        <f t="shared" si="45"/>
        <v>0</v>
      </c>
      <c r="AG128" s="43">
        <f t="shared" si="45"/>
        <v>0</v>
      </c>
      <c r="AH128" s="43">
        <f t="shared" si="45"/>
        <v>0</v>
      </c>
      <c r="AI128" s="43">
        <f t="shared" si="45"/>
        <v>0</v>
      </c>
      <c r="AJ128" s="43">
        <f t="shared" si="45"/>
        <v>0</v>
      </c>
      <c r="AK128" s="43">
        <f t="shared" si="45"/>
        <v>0</v>
      </c>
      <c r="AL128" s="43">
        <f t="shared" si="45"/>
        <v>0</v>
      </c>
      <c r="AM128" s="43">
        <f t="shared" si="45"/>
        <v>0</v>
      </c>
      <c r="AN128" s="43">
        <f t="shared" si="45"/>
        <v>0</v>
      </c>
      <c r="AO128" s="43">
        <f t="shared" si="45"/>
        <v>0</v>
      </c>
      <c r="AP128" s="43">
        <f t="shared" si="45"/>
        <v>0</v>
      </c>
      <c r="AQ128" s="43">
        <f t="shared" si="45"/>
        <v>0</v>
      </c>
      <c r="AR128" s="43">
        <f t="shared" si="45"/>
        <v>0</v>
      </c>
      <c r="AS128" s="43">
        <f t="shared" si="45"/>
        <v>0</v>
      </c>
      <c r="AT128" s="43">
        <f t="shared" si="45"/>
        <v>0</v>
      </c>
      <c r="AU128" s="43">
        <f t="shared" si="45"/>
        <v>0</v>
      </c>
      <c r="AV128" s="43">
        <f t="shared" si="45"/>
        <v>0</v>
      </c>
      <c r="AW128" s="43">
        <f t="shared" si="45"/>
        <v>0</v>
      </c>
      <c r="AX128" s="43">
        <f t="shared" si="45"/>
        <v>0</v>
      </c>
      <c r="AY128" s="43">
        <f t="shared" si="45"/>
        <v>0</v>
      </c>
      <c r="AZ128" s="43">
        <f t="shared" si="45"/>
        <v>0</v>
      </c>
      <c r="BA128" s="43">
        <f t="shared" si="45"/>
        <v>0</v>
      </c>
      <c r="BB128" s="43">
        <f t="shared" si="45"/>
        <v>0</v>
      </c>
      <c r="BC128" s="43">
        <f t="shared" si="45"/>
        <v>0</v>
      </c>
      <c r="BD128" s="43">
        <f t="shared" si="45"/>
        <v>0</v>
      </c>
      <c r="BE128" s="43">
        <f t="shared" si="45"/>
        <v>0</v>
      </c>
      <c r="BF128" s="45" t="s">
        <v>54</v>
      </c>
      <c r="BG128" s="45" t="s">
        <v>55</v>
      </c>
      <c r="BH128" s="45" t="s">
        <v>56</v>
      </c>
      <c r="BS128" s="11"/>
    </row>
    <row r="129" spans="1:71" x14ac:dyDescent="0.3">
      <c r="A129" s="46"/>
      <c r="B129" s="46"/>
      <c r="C129" s="46"/>
      <c r="D129" s="46"/>
      <c r="E129" s="46"/>
      <c r="F129" s="46"/>
      <c r="G129" s="46"/>
      <c r="H129" s="47"/>
      <c r="I129" s="47"/>
      <c r="J129" s="47"/>
      <c r="K129" s="48"/>
      <c r="L129" s="49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50"/>
      <c r="BE129" s="50"/>
      <c r="BF129" s="45"/>
      <c r="BG129" s="51"/>
      <c r="BH129" s="51"/>
      <c r="BS129" s="11"/>
    </row>
    <row r="130" spans="1:71" x14ac:dyDescent="0.3">
      <c r="A130" s="46"/>
      <c r="B130" s="46"/>
      <c r="C130" s="46"/>
      <c r="D130" s="46"/>
      <c r="E130" s="46"/>
      <c r="F130" s="46"/>
      <c r="G130" s="46"/>
      <c r="H130" s="47"/>
      <c r="I130" s="47"/>
      <c r="J130" s="52"/>
      <c r="K130" s="48"/>
      <c r="L130" s="49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4">
        <f t="shared" ref="AA130:BD130" si="46">COUNTBLANK(AA23:AA124)</f>
        <v>6</v>
      </c>
      <c r="AB130" s="54">
        <f t="shared" si="46"/>
        <v>6</v>
      </c>
      <c r="AC130" s="54">
        <f t="shared" si="46"/>
        <v>6</v>
      </c>
      <c r="AD130" s="54">
        <f t="shared" si="46"/>
        <v>6</v>
      </c>
      <c r="AE130" s="54">
        <f t="shared" si="46"/>
        <v>6</v>
      </c>
      <c r="AF130" s="54">
        <f t="shared" si="46"/>
        <v>6</v>
      </c>
      <c r="AG130" s="54">
        <f t="shared" si="46"/>
        <v>6</v>
      </c>
      <c r="AH130" s="54">
        <f t="shared" si="46"/>
        <v>6</v>
      </c>
      <c r="AI130" s="54">
        <f t="shared" si="46"/>
        <v>6</v>
      </c>
      <c r="AJ130" s="54">
        <f t="shared" si="46"/>
        <v>6</v>
      </c>
      <c r="AK130" s="54">
        <f t="shared" si="46"/>
        <v>6</v>
      </c>
      <c r="AL130" s="54">
        <f t="shared" si="46"/>
        <v>6</v>
      </c>
      <c r="AM130" s="54">
        <f t="shared" si="46"/>
        <v>6</v>
      </c>
      <c r="AN130" s="54">
        <f t="shared" si="46"/>
        <v>6</v>
      </c>
      <c r="AO130" s="54">
        <f t="shared" si="46"/>
        <v>6</v>
      </c>
      <c r="AP130" s="54">
        <f t="shared" si="46"/>
        <v>6</v>
      </c>
      <c r="AQ130" s="54">
        <f t="shared" si="46"/>
        <v>6</v>
      </c>
      <c r="AR130" s="54">
        <f t="shared" si="46"/>
        <v>6</v>
      </c>
      <c r="AS130" s="54">
        <f t="shared" si="46"/>
        <v>6</v>
      </c>
      <c r="AT130" s="54">
        <f t="shared" si="46"/>
        <v>6</v>
      </c>
      <c r="AU130" s="54">
        <f t="shared" si="46"/>
        <v>6</v>
      </c>
      <c r="AV130" s="54">
        <f t="shared" si="46"/>
        <v>6</v>
      </c>
      <c r="AW130" s="54">
        <f t="shared" si="46"/>
        <v>6</v>
      </c>
      <c r="AX130" s="54">
        <f t="shared" si="46"/>
        <v>6</v>
      </c>
      <c r="AY130" s="54">
        <f t="shared" si="46"/>
        <v>6</v>
      </c>
      <c r="AZ130" s="54">
        <f t="shared" si="46"/>
        <v>6</v>
      </c>
      <c r="BA130" s="54">
        <f t="shared" si="46"/>
        <v>6</v>
      </c>
      <c r="BB130" s="54">
        <f t="shared" si="46"/>
        <v>5</v>
      </c>
      <c r="BC130" s="54">
        <f t="shared" si="46"/>
        <v>4</v>
      </c>
      <c r="BD130" s="54">
        <f t="shared" si="46"/>
        <v>3</v>
      </c>
      <c r="BE130" s="54">
        <f>COUNTBLANK(BE23:BE41)</f>
        <v>0</v>
      </c>
      <c r="BF130" s="45">
        <f>IFERROR(AVERAGE(AA130:BE130),"")</f>
        <v>5.612903225806452</v>
      </c>
      <c r="BH130" s="55"/>
      <c r="BS130" s="11"/>
    </row>
    <row r="131" spans="1:71" ht="15" thickBot="1" x14ac:dyDescent="0.35">
      <c r="A131" s="56"/>
      <c r="B131" s="57"/>
      <c r="C131" s="58"/>
      <c r="D131" s="58"/>
      <c r="E131" s="58"/>
      <c r="F131" s="59"/>
      <c r="G131" s="59"/>
      <c r="H131" s="59"/>
      <c r="I131" s="59"/>
      <c r="J131" s="59"/>
      <c r="K131" s="60"/>
      <c r="L131" s="59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3"/>
      <c r="X131" s="63"/>
      <c r="Y131" s="63"/>
      <c r="Z131" s="63"/>
      <c r="AA131" s="64">
        <f t="shared" ref="AA131:BE131" si="47">AA139+AA148+AA152+AA156+AA160+AA143+AA164</f>
        <v>83</v>
      </c>
      <c r="AB131" s="64">
        <f t="shared" si="47"/>
        <v>88</v>
      </c>
      <c r="AC131" s="64">
        <f t="shared" si="47"/>
        <v>95</v>
      </c>
      <c r="AD131" s="64">
        <f t="shared" si="47"/>
        <v>95</v>
      </c>
      <c r="AE131" s="64">
        <f t="shared" si="47"/>
        <v>95</v>
      </c>
      <c r="AF131" s="64">
        <f t="shared" si="47"/>
        <v>85.5</v>
      </c>
      <c r="AG131" s="64">
        <f t="shared" si="47"/>
        <v>89.5</v>
      </c>
      <c r="AH131" s="64">
        <f t="shared" si="47"/>
        <v>94</v>
      </c>
      <c r="AI131" s="64">
        <f t="shared" si="47"/>
        <v>89.5</v>
      </c>
      <c r="AJ131" s="64">
        <f t="shared" si="47"/>
        <v>85.5</v>
      </c>
      <c r="AK131" s="64">
        <f t="shared" si="47"/>
        <v>91</v>
      </c>
      <c r="AL131" s="64">
        <f t="shared" si="47"/>
        <v>91</v>
      </c>
      <c r="AM131" s="64">
        <f t="shared" si="47"/>
        <v>84.5</v>
      </c>
      <c r="AN131" s="64">
        <f t="shared" si="47"/>
        <v>81</v>
      </c>
      <c r="AO131" s="64">
        <f t="shared" si="47"/>
        <v>81.5</v>
      </c>
      <c r="AP131" s="64">
        <f t="shared" si="47"/>
        <v>82.5</v>
      </c>
      <c r="AQ131" s="64">
        <f t="shared" si="47"/>
        <v>80.5</v>
      </c>
      <c r="AR131" s="64">
        <f t="shared" si="47"/>
        <v>87</v>
      </c>
      <c r="AS131" s="64">
        <f t="shared" si="47"/>
        <v>87</v>
      </c>
      <c r="AT131" s="64">
        <f t="shared" si="47"/>
        <v>80</v>
      </c>
      <c r="AU131" s="64">
        <f t="shared" si="47"/>
        <v>81.5</v>
      </c>
      <c r="AV131" s="64">
        <f t="shared" si="47"/>
        <v>78.5</v>
      </c>
      <c r="AW131" s="64">
        <f t="shared" si="47"/>
        <v>77</v>
      </c>
      <c r="AX131" s="64">
        <f t="shared" si="47"/>
        <v>80.5</v>
      </c>
      <c r="AY131" s="64">
        <f t="shared" si="47"/>
        <v>87</v>
      </c>
      <c r="AZ131" s="64">
        <f t="shared" si="47"/>
        <v>87</v>
      </c>
      <c r="BA131" s="64">
        <f t="shared" si="47"/>
        <v>83</v>
      </c>
      <c r="BB131" s="64">
        <f t="shared" si="47"/>
        <v>82</v>
      </c>
      <c r="BC131" s="64">
        <f t="shared" si="47"/>
        <v>85.5</v>
      </c>
      <c r="BD131" s="64">
        <f t="shared" si="47"/>
        <v>80.5</v>
      </c>
      <c r="BE131" s="64">
        <f t="shared" si="47"/>
        <v>14</v>
      </c>
      <c r="BF131" s="45">
        <f>MAX(AA131:BE131)</f>
        <v>95</v>
      </c>
      <c r="BH131" s="55"/>
      <c r="BS131" s="11"/>
    </row>
    <row r="132" spans="1:71" x14ac:dyDescent="0.3">
      <c r="A132" s="65" t="s">
        <v>57</v>
      </c>
      <c r="C132" s="66" t="s">
        <v>58</v>
      </c>
      <c r="D132" s="66"/>
      <c r="E132" s="67" t="s">
        <v>59</v>
      </c>
      <c r="F132" s="68" t="s">
        <v>60</v>
      </c>
      <c r="G132" s="68" t="s">
        <v>61</v>
      </c>
      <c r="H132" s="69"/>
      <c r="I132" s="52"/>
      <c r="J132" s="52"/>
      <c r="K132" s="70"/>
      <c r="L132" s="71"/>
      <c r="M132" s="61"/>
      <c r="N132" s="72"/>
      <c r="O132" s="284" t="s">
        <v>62</v>
      </c>
      <c r="P132" s="285"/>
      <c r="Q132" s="286"/>
      <c r="R132" s="277" t="s">
        <v>27</v>
      </c>
      <c r="S132" s="278"/>
      <c r="T132" s="278"/>
      <c r="U132" s="278"/>
      <c r="V132" s="278"/>
      <c r="W132" s="279"/>
      <c r="X132" s="257"/>
      <c r="Y132" s="257"/>
      <c r="Z132" s="257"/>
      <c r="AA132" s="74" t="e">
        <f>AA140+AA149+AA153+AA161+AA144+AA157+AA165</f>
        <v>#VALUE!</v>
      </c>
      <c r="AB132" s="74" t="e">
        <f t="shared" ref="AA132:BE134" si="48">AB140+AB149+AB153+AB161+AB144+AB157+AB165</f>
        <v>#VALUE!</v>
      </c>
      <c r="AC132" s="74" t="e">
        <f t="shared" si="48"/>
        <v>#VALUE!</v>
      </c>
      <c r="AD132" s="74" t="e">
        <f t="shared" si="48"/>
        <v>#VALUE!</v>
      </c>
      <c r="AE132" s="74" t="e">
        <f t="shared" si="48"/>
        <v>#VALUE!</v>
      </c>
      <c r="AF132" s="74" t="e">
        <f t="shared" si="48"/>
        <v>#VALUE!</v>
      </c>
      <c r="AG132" s="74" t="e">
        <f t="shared" si="48"/>
        <v>#VALUE!</v>
      </c>
      <c r="AH132" s="74" t="e">
        <f t="shared" si="48"/>
        <v>#VALUE!</v>
      </c>
      <c r="AI132" s="74" t="e">
        <f t="shared" si="48"/>
        <v>#VALUE!</v>
      </c>
      <c r="AJ132" s="74" t="e">
        <f t="shared" si="48"/>
        <v>#VALUE!</v>
      </c>
      <c r="AK132" s="74" t="e">
        <f t="shared" si="48"/>
        <v>#VALUE!</v>
      </c>
      <c r="AL132" s="74" t="e">
        <f t="shared" si="48"/>
        <v>#VALUE!</v>
      </c>
      <c r="AM132" s="74" t="e">
        <f t="shared" si="48"/>
        <v>#VALUE!</v>
      </c>
      <c r="AN132" s="74" t="e">
        <f t="shared" si="48"/>
        <v>#VALUE!</v>
      </c>
      <c r="AO132" s="74" t="e">
        <f t="shared" si="48"/>
        <v>#VALUE!</v>
      </c>
      <c r="AP132" s="74" t="e">
        <f t="shared" si="48"/>
        <v>#VALUE!</v>
      </c>
      <c r="AQ132" s="74" t="e">
        <f t="shared" si="48"/>
        <v>#VALUE!</v>
      </c>
      <c r="AR132" s="74" t="e">
        <f t="shared" si="48"/>
        <v>#VALUE!</v>
      </c>
      <c r="AS132" s="74" t="e">
        <f t="shared" si="48"/>
        <v>#VALUE!</v>
      </c>
      <c r="AT132" s="74" t="e">
        <f t="shared" si="48"/>
        <v>#VALUE!</v>
      </c>
      <c r="AU132" s="74" t="e">
        <f t="shared" si="48"/>
        <v>#VALUE!</v>
      </c>
      <c r="AV132" s="74" t="e">
        <f t="shared" si="48"/>
        <v>#VALUE!</v>
      </c>
      <c r="AW132" s="74" t="e">
        <f t="shared" si="48"/>
        <v>#VALUE!</v>
      </c>
      <c r="AX132" s="74" t="e">
        <f t="shared" si="48"/>
        <v>#VALUE!</v>
      </c>
      <c r="AY132" s="74" t="e">
        <f t="shared" si="48"/>
        <v>#VALUE!</v>
      </c>
      <c r="AZ132" s="74" t="e">
        <f t="shared" si="48"/>
        <v>#VALUE!</v>
      </c>
      <c r="BA132" s="74" t="e">
        <f t="shared" si="48"/>
        <v>#VALUE!</v>
      </c>
      <c r="BB132" s="74" t="e">
        <f t="shared" si="48"/>
        <v>#VALUE!</v>
      </c>
      <c r="BC132" s="74" t="e">
        <f t="shared" si="48"/>
        <v>#VALUE!</v>
      </c>
      <c r="BD132" s="74" t="e">
        <f t="shared" si="48"/>
        <v>#VALUE!</v>
      </c>
      <c r="BE132" s="74" t="e">
        <f t="shared" si="48"/>
        <v>#VALUE!</v>
      </c>
      <c r="BF132" s="75" t="e">
        <f>MAX(AA132:BE132)</f>
        <v>#VALUE!</v>
      </c>
      <c r="BH132" s="55"/>
      <c r="BS132" s="11"/>
    </row>
    <row r="133" spans="1:71" x14ac:dyDescent="0.3">
      <c r="A133" s="76" t="s">
        <v>63</v>
      </c>
      <c r="C133" s="76" t="s">
        <v>15</v>
      </c>
      <c r="D133" s="76"/>
      <c r="E133" s="77" t="s">
        <v>30</v>
      </c>
      <c r="F133" s="77"/>
      <c r="G133" s="77"/>
      <c r="H133" s="69">
        <v>1</v>
      </c>
      <c r="I133" s="52"/>
      <c r="J133" s="52"/>
      <c r="K133" s="70"/>
      <c r="L133" s="71"/>
      <c r="M133" s="61"/>
      <c r="N133" s="72"/>
      <c r="O133" s="287"/>
      <c r="P133" s="288"/>
      <c r="Q133" s="289"/>
      <c r="R133" s="277" t="s">
        <v>64</v>
      </c>
      <c r="S133" s="278"/>
      <c r="T133" s="278"/>
      <c r="U133" s="278"/>
      <c r="V133" s="278"/>
      <c r="W133" s="279"/>
      <c r="X133" s="257"/>
      <c r="Y133" s="257"/>
      <c r="Z133" s="257"/>
      <c r="AA133" s="64" t="e">
        <f t="shared" si="48"/>
        <v>#VALUE!</v>
      </c>
      <c r="AB133" s="64" t="e">
        <f t="shared" si="48"/>
        <v>#VALUE!</v>
      </c>
      <c r="AC133" s="64" t="e">
        <f t="shared" si="48"/>
        <v>#VALUE!</v>
      </c>
      <c r="AD133" s="64" t="e">
        <f t="shared" si="48"/>
        <v>#VALUE!</v>
      </c>
      <c r="AE133" s="64" t="e">
        <f t="shared" si="48"/>
        <v>#VALUE!</v>
      </c>
      <c r="AF133" s="64" t="e">
        <f t="shared" si="48"/>
        <v>#VALUE!</v>
      </c>
      <c r="AG133" s="64" t="e">
        <f t="shared" si="48"/>
        <v>#VALUE!</v>
      </c>
      <c r="AH133" s="64" t="e">
        <f t="shared" si="48"/>
        <v>#VALUE!</v>
      </c>
      <c r="AI133" s="64" t="e">
        <f t="shared" si="48"/>
        <v>#VALUE!</v>
      </c>
      <c r="AJ133" s="64" t="e">
        <f t="shared" si="48"/>
        <v>#VALUE!</v>
      </c>
      <c r="AK133" s="64" t="e">
        <f t="shared" si="48"/>
        <v>#VALUE!</v>
      </c>
      <c r="AL133" s="64" t="e">
        <f t="shared" si="48"/>
        <v>#VALUE!</v>
      </c>
      <c r="AM133" s="64" t="e">
        <f t="shared" si="48"/>
        <v>#VALUE!</v>
      </c>
      <c r="AN133" s="64" t="e">
        <f t="shared" si="48"/>
        <v>#VALUE!</v>
      </c>
      <c r="AO133" s="64" t="e">
        <f t="shared" si="48"/>
        <v>#VALUE!</v>
      </c>
      <c r="AP133" s="64" t="e">
        <f t="shared" si="48"/>
        <v>#VALUE!</v>
      </c>
      <c r="AQ133" s="64" t="e">
        <f t="shared" si="48"/>
        <v>#VALUE!</v>
      </c>
      <c r="AR133" s="64" t="e">
        <f t="shared" si="48"/>
        <v>#VALUE!</v>
      </c>
      <c r="AS133" s="64" t="e">
        <f t="shared" si="48"/>
        <v>#VALUE!</v>
      </c>
      <c r="AT133" s="64" t="e">
        <f t="shared" si="48"/>
        <v>#VALUE!</v>
      </c>
      <c r="AU133" s="64" t="e">
        <f t="shared" si="48"/>
        <v>#VALUE!</v>
      </c>
      <c r="AV133" s="64" t="e">
        <f t="shared" si="48"/>
        <v>#VALUE!</v>
      </c>
      <c r="AW133" s="64" t="e">
        <f t="shared" si="48"/>
        <v>#VALUE!</v>
      </c>
      <c r="AX133" s="64" t="e">
        <f t="shared" si="48"/>
        <v>#VALUE!</v>
      </c>
      <c r="AY133" s="64" t="e">
        <f t="shared" si="48"/>
        <v>#VALUE!</v>
      </c>
      <c r="AZ133" s="64" t="e">
        <f t="shared" si="48"/>
        <v>#VALUE!</v>
      </c>
      <c r="BA133" s="64" t="e">
        <f t="shared" si="48"/>
        <v>#VALUE!</v>
      </c>
      <c r="BB133" s="64" t="e">
        <f t="shared" si="48"/>
        <v>#VALUE!</v>
      </c>
      <c r="BC133" s="64" t="e">
        <f t="shared" si="48"/>
        <v>#VALUE!</v>
      </c>
      <c r="BD133" s="64" t="e">
        <f t="shared" si="48"/>
        <v>#VALUE!</v>
      </c>
      <c r="BE133" s="64" t="e">
        <f t="shared" si="48"/>
        <v>#VALUE!</v>
      </c>
      <c r="BF133" s="45" t="e">
        <f>MAX(AA133:BE133)</f>
        <v>#VALUE!</v>
      </c>
      <c r="BH133" s="55"/>
      <c r="BS133" s="11"/>
    </row>
    <row r="134" spans="1:71" x14ac:dyDescent="0.3">
      <c r="A134" s="76" t="s">
        <v>63</v>
      </c>
      <c r="C134" s="76" t="s">
        <v>65</v>
      </c>
      <c r="D134" s="76"/>
      <c r="E134" s="77" t="s">
        <v>34</v>
      </c>
      <c r="F134" s="77"/>
      <c r="G134" s="77"/>
      <c r="H134" s="69">
        <v>0.5</v>
      </c>
      <c r="I134" s="52"/>
      <c r="J134" s="52"/>
      <c r="K134" s="70"/>
      <c r="L134" s="71"/>
      <c r="M134" s="61"/>
      <c r="N134" s="72"/>
      <c r="O134" s="287"/>
      <c r="P134" s="288"/>
      <c r="Q134" s="289"/>
      <c r="R134" s="277" t="s">
        <v>66</v>
      </c>
      <c r="S134" s="278"/>
      <c r="T134" s="278"/>
      <c r="U134" s="278"/>
      <c r="V134" s="278"/>
      <c r="W134" s="279"/>
      <c r="X134" s="257"/>
      <c r="Y134" s="257"/>
      <c r="Z134" s="257"/>
      <c r="AA134" s="64" t="e">
        <f t="shared" si="48"/>
        <v>#VALUE!</v>
      </c>
      <c r="AB134" s="64" t="e">
        <f t="shared" si="48"/>
        <v>#VALUE!</v>
      </c>
      <c r="AC134" s="64" t="e">
        <f t="shared" si="48"/>
        <v>#VALUE!</v>
      </c>
      <c r="AD134" s="64" t="e">
        <f t="shared" si="48"/>
        <v>#VALUE!</v>
      </c>
      <c r="AE134" s="64" t="e">
        <f t="shared" si="48"/>
        <v>#VALUE!</v>
      </c>
      <c r="AF134" s="64" t="e">
        <f t="shared" si="48"/>
        <v>#VALUE!</v>
      </c>
      <c r="AG134" s="64" t="e">
        <f t="shared" si="48"/>
        <v>#VALUE!</v>
      </c>
      <c r="AH134" s="64" t="e">
        <f t="shared" si="48"/>
        <v>#VALUE!</v>
      </c>
      <c r="AI134" s="64" t="e">
        <f t="shared" si="48"/>
        <v>#VALUE!</v>
      </c>
      <c r="AJ134" s="64" t="e">
        <f t="shared" si="48"/>
        <v>#VALUE!</v>
      </c>
      <c r="AK134" s="64" t="e">
        <f t="shared" si="48"/>
        <v>#VALUE!</v>
      </c>
      <c r="AL134" s="64" t="e">
        <f t="shared" si="48"/>
        <v>#VALUE!</v>
      </c>
      <c r="AM134" s="64" t="e">
        <f t="shared" si="48"/>
        <v>#VALUE!</v>
      </c>
      <c r="AN134" s="64" t="e">
        <f t="shared" si="48"/>
        <v>#VALUE!</v>
      </c>
      <c r="AO134" s="64" t="e">
        <f t="shared" si="48"/>
        <v>#VALUE!</v>
      </c>
      <c r="AP134" s="64" t="e">
        <f t="shared" si="48"/>
        <v>#VALUE!</v>
      </c>
      <c r="AQ134" s="64" t="e">
        <f t="shared" si="48"/>
        <v>#VALUE!</v>
      </c>
      <c r="AR134" s="64" t="e">
        <f t="shared" si="48"/>
        <v>#VALUE!</v>
      </c>
      <c r="AS134" s="64" t="e">
        <f t="shared" si="48"/>
        <v>#VALUE!</v>
      </c>
      <c r="AT134" s="64" t="e">
        <f t="shared" si="48"/>
        <v>#VALUE!</v>
      </c>
      <c r="AU134" s="64" t="e">
        <f t="shared" si="48"/>
        <v>#VALUE!</v>
      </c>
      <c r="AV134" s="64" t="e">
        <f t="shared" si="48"/>
        <v>#VALUE!</v>
      </c>
      <c r="AW134" s="64" t="e">
        <f t="shared" si="48"/>
        <v>#VALUE!</v>
      </c>
      <c r="AX134" s="64" t="e">
        <f t="shared" si="48"/>
        <v>#VALUE!</v>
      </c>
      <c r="AY134" s="64" t="e">
        <f t="shared" si="48"/>
        <v>#VALUE!</v>
      </c>
      <c r="AZ134" s="64" t="e">
        <f t="shared" si="48"/>
        <v>#VALUE!</v>
      </c>
      <c r="BA134" s="64" t="e">
        <f t="shared" si="48"/>
        <v>#VALUE!</v>
      </c>
      <c r="BB134" s="64" t="e">
        <f t="shared" si="48"/>
        <v>#VALUE!</v>
      </c>
      <c r="BC134" s="64" t="e">
        <f t="shared" si="48"/>
        <v>#VALUE!</v>
      </c>
      <c r="BD134" s="64" t="e">
        <f t="shared" si="48"/>
        <v>#VALUE!</v>
      </c>
      <c r="BE134" s="64" t="e">
        <f t="shared" si="48"/>
        <v>#VALUE!</v>
      </c>
      <c r="BF134" s="45" t="e">
        <f>MAX(AA134:BE134)</f>
        <v>#VALUE!</v>
      </c>
      <c r="BH134" s="55"/>
      <c r="BS134" s="11"/>
    </row>
    <row r="135" spans="1:71" x14ac:dyDescent="0.3">
      <c r="A135" s="76" t="s">
        <v>67</v>
      </c>
      <c r="C135" s="76" t="s">
        <v>15</v>
      </c>
      <c r="D135" s="76"/>
      <c r="E135" s="77" t="s">
        <v>68</v>
      </c>
      <c r="F135" s="77"/>
      <c r="G135" s="77"/>
      <c r="H135" s="69">
        <v>1</v>
      </c>
      <c r="I135" s="52"/>
      <c r="J135" s="52"/>
      <c r="K135" s="70"/>
      <c r="L135" s="71"/>
      <c r="M135" s="61"/>
      <c r="N135" s="72"/>
      <c r="O135" s="287"/>
      <c r="P135" s="288"/>
      <c r="Q135" s="289"/>
      <c r="R135" s="277" t="s">
        <v>69</v>
      </c>
      <c r="S135" s="278"/>
      <c r="T135" s="278"/>
      <c r="U135" s="278"/>
      <c r="V135" s="278"/>
      <c r="W135" s="279"/>
      <c r="X135" s="257"/>
      <c r="Y135" s="257"/>
      <c r="Z135" s="257"/>
      <c r="AA135" s="64">
        <f t="shared" ref="AA135:BE135" si="49">AA139+AA156+AA160</f>
        <v>78</v>
      </c>
      <c r="AB135" s="64">
        <f t="shared" si="49"/>
        <v>85</v>
      </c>
      <c r="AC135" s="64">
        <f t="shared" si="49"/>
        <v>8</v>
      </c>
      <c r="AD135" s="64">
        <f t="shared" si="49"/>
        <v>6</v>
      </c>
      <c r="AE135" s="64">
        <f t="shared" si="49"/>
        <v>5</v>
      </c>
      <c r="AF135" s="64">
        <f t="shared" si="49"/>
        <v>83.5</v>
      </c>
      <c r="AG135" s="64">
        <f t="shared" si="49"/>
        <v>88.5</v>
      </c>
      <c r="AH135" s="64">
        <f t="shared" si="49"/>
        <v>92</v>
      </c>
      <c r="AI135" s="64">
        <f t="shared" si="49"/>
        <v>84.5</v>
      </c>
      <c r="AJ135" s="64">
        <f t="shared" si="49"/>
        <v>83.5</v>
      </c>
      <c r="AK135" s="64">
        <f t="shared" si="49"/>
        <v>6</v>
      </c>
      <c r="AL135" s="64">
        <f t="shared" si="49"/>
        <v>5</v>
      </c>
      <c r="AM135" s="64">
        <f t="shared" si="49"/>
        <v>80.5</v>
      </c>
      <c r="AN135" s="64">
        <f t="shared" si="49"/>
        <v>79</v>
      </c>
      <c r="AO135" s="64">
        <f t="shared" si="49"/>
        <v>79.5</v>
      </c>
      <c r="AP135" s="64">
        <f t="shared" si="49"/>
        <v>78.5</v>
      </c>
      <c r="AQ135" s="64">
        <f t="shared" si="49"/>
        <v>77.5</v>
      </c>
      <c r="AR135" s="64">
        <f t="shared" si="49"/>
        <v>6</v>
      </c>
      <c r="AS135" s="64">
        <f t="shared" si="49"/>
        <v>5</v>
      </c>
      <c r="AT135" s="64">
        <f t="shared" si="49"/>
        <v>77</v>
      </c>
      <c r="AU135" s="64">
        <f t="shared" si="49"/>
        <v>77.5</v>
      </c>
      <c r="AV135" s="64">
        <f t="shared" si="49"/>
        <v>76.5</v>
      </c>
      <c r="AW135" s="64">
        <f t="shared" si="49"/>
        <v>72</v>
      </c>
      <c r="AX135" s="64">
        <f t="shared" si="49"/>
        <v>76.5</v>
      </c>
      <c r="AY135" s="64">
        <f t="shared" si="49"/>
        <v>4</v>
      </c>
      <c r="AZ135" s="64">
        <f t="shared" si="49"/>
        <v>3</v>
      </c>
      <c r="BA135" s="64">
        <f t="shared" si="49"/>
        <v>79</v>
      </c>
      <c r="BB135" s="64">
        <f t="shared" si="49"/>
        <v>79</v>
      </c>
      <c r="BC135" s="64">
        <f t="shared" si="49"/>
        <v>83.5</v>
      </c>
      <c r="BD135" s="64">
        <f t="shared" si="49"/>
        <v>75.5</v>
      </c>
      <c r="BE135" s="64">
        <f t="shared" si="49"/>
        <v>12</v>
      </c>
      <c r="BF135" s="45">
        <f t="shared" ref="BF135:BF146" si="50">SUM(AA135:BE135)</f>
        <v>1746.5</v>
      </c>
      <c r="BG135" s="78">
        <f>BF135-N128</f>
        <v>-591.5</v>
      </c>
      <c r="BH135" s="55"/>
      <c r="BS135" s="11"/>
    </row>
    <row r="136" spans="1:71" x14ac:dyDescent="0.3">
      <c r="A136" s="76" t="s">
        <v>70</v>
      </c>
      <c r="C136" s="76" t="s">
        <v>15</v>
      </c>
      <c r="D136" s="76"/>
      <c r="E136" s="77" t="s">
        <v>71</v>
      </c>
      <c r="F136" s="77"/>
      <c r="G136" s="77"/>
      <c r="H136" s="69">
        <v>1</v>
      </c>
      <c r="I136" s="52"/>
      <c r="J136" s="52"/>
      <c r="K136" s="70"/>
      <c r="L136" s="71"/>
      <c r="M136" s="61"/>
      <c r="N136" s="72"/>
      <c r="O136" s="287"/>
      <c r="P136" s="288"/>
      <c r="Q136" s="289"/>
      <c r="R136" s="277" t="s">
        <v>72</v>
      </c>
      <c r="S136" s="278"/>
      <c r="T136" s="278"/>
      <c r="U136" s="278"/>
      <c r="V136" s="278"/>
      <c r="W136" s="279"/>
      <c r="X136" s="257"/>
      <c r="Y136" s="257"/>
      <c r="Z136" s="257"/>
      <c r="AA136" s="74" t="e">
        <f t="shared" ref="AA136:BE136" si="51">AA137+(AA138/2)</f>
        <v>#VALUE!</v>
      </c>
      <c r="AB136" s="74" t="e">
        <f t="shared" si="51"/>
        <v>#VALUE!</v>
      </c>
      <c r="AC136" s="74" t="e">
        <f t="shared" si="51"/>
        <v>#VALUE!</v>
      </c>
      <c r="AD136" s="74" t="e">
        <f t="shared" si="51"/>
        <v>#VALUE!</v>
      </c>
      <c r="AE136" s="74" t="e">
        <f t="shared" si="51"/>
        <v>#VALUE!</v>
      </c>
      <c r="AF136" s="74" t="e">
        <f t="shared" si="51"/>
        <v>#VALUE!</v>
      </c>
      <c r="AG136" s="74" t="e">
        <f t="shared" si="51"/>
        <v>#VALUE!</v>
      </c>
      <c r="AH136" s="74" t="e">
        <f t="shared" si="51"/>
        <v>#VALUE!</v>
      </c>
      <c r="AI136" s="74" t="e">
        <f t="shared" si="51"/>
        <v>#VALUE!</v>
      </c>
      <c r="AJ136" s="74" t="e">
        <f t="shared" si="51"/>
        <v>#VALUE!</v>
      </c>
      <c r="AK136" s="74" t="e">
        <f t="shared" si="51"/>
        <v>#VALUE!</v>
      </c>
      <c r="AL136" s="74" t="e">
        <f t="shared" si="51"/>
        <v>#VALUE!</v>
      </c>
      <c r="AM136" s="74" t="e">
        <f t="shared" si="51"/>
        <v>#VALUE!</v>
      </c>
      <c r="AN136" s="74" t="e">
        <f t="shared" si="51"/>
        <v>#VALUE!</v>
      </c>
      <c r="AO136" s="74" t="e">
        <f t="shared" si="51"/>
        <v>#VALUE!</v>
      </c>
      <c r="AP136" s="74" t="e">
        <f t="shared" si="51"/>
        <v>#VALUE!</v>
      </c>
      <c r="AQ136" s="74" t="e">
        <f t="shared" si="51"/>
        <v>#VALUE!</v>
      </c>
      <c r="AR136" s="74" t="e">
        <f t="shared" si="51"/>
        <v>#VALUE!</v>
      </c>
      <c r="AS136" s="74" t="e">
        <f t="shared" si="51"/>
        <v>#VALUE!</v>
      </c>
      <c r="AT136" s="74" t="e">
        <f t="shared" si="51"/>
        <v>#VALUE!</v>
      </c>
      <c r="AU136" s="74" t="e">
        <f t="shared" si="51"/>
        <v>#VALUE!</v>
      </c>
      <c r="AV136" s="74" t="e">
        <f t="shared" si="51"/>
        <v>#VALUE!</v>
      </c>
      <c r="AW136" s="74" t="e">
        <f t="shared" si="51"/>
        <v>#VALUE!</v>
      </c>
      <c r="AX136" s="74" t="e">
        <f t="shared" si="51"/>
        <v>#VALUE!</v>
      </c>
      <c r="AY136" s="74" t="e">
        <f t="shared" si="51"/>
        <v>#VALUE!</v>
      </c>
      <c r="AZ136" s="74" t="e">
        <f t="shared" si="51"/>
        <v>#VALUE!</v>
      </c>
      <c r="BA136" s="74" t="e">
        <f t="shared" si="51"/>
        <v>#VALUE!</v>
      </c>
      <c r="BB136" s="74" t="e">
        <f t="shared" si="51"/>
        <v>#VALUE!</v>
      </c>
      <c r="BC136" s="74" t="e">
        <f t="shared" si="51"/>
        <v>#VALUE!</v>
      </c>
      <c r="BD136" s="74" t="e">
        <f t="shared" si="51"/>
        <v>#VALUE!</v>
      </c>
      <c r="BE136" s="74" t="e">
        <f t="shared" si="51"/>
        <v>#VALUE!</v>
      </c>
      <c r="BF136" s="75" t="e">
        <f t="shared" si="50"/>
        <v>#VALUE!</v>
      </c>
      <c r="BH136" s="55"/>
      <c r="BS136" s="11"/>
    </row>
    <row r="137" spans="1:71" x14ac:dyDescent="0.3">
      <c r="A137" s="76" t="s">
        <v>73</v>
      </c>
      <c r="C137" s="76" t="s">
        <v>15</v>
      </c>
      <c r="D137" s="76"/>
      <c r="E137" s="77" t="s">
        <v>23</v>
      </c>
      <c r="F137" s="77"/>
      <c r="G137" s="77"/>
      <c r="H137" s="69">
        <v>1</v>
      </c>
      <c r="I137" s="52"/>
      <c r="J137" s="52"/>
      <c r="K137" s="70"/>
      <c r="L137" s="71"/>
      <c r="M137" s="61"/>
      <c r="N137" s="72"/>
      <c r="O137" s="287"/>
      <c r="P137" s="288"/>
      <c r="Q137" s="289"/>
      <c r="R137" s="277" t="s">
        <v>74</v>
      </c>
      <c r="S137" s="278"/>
      <c r="T137" s="278"/>
      <c r="U137" s="278"/>
      <c r="V137" s="278"/>
      <c r="W137" s="279"/>
      <c r="X137" s="257"/>
      <c r="Y137" s="257"/>
      <c r="Z137" s="257"/>
      <c r="AA137" s="64" t="e">
        <f t="shared" ref="AA137:BE138" si="52">AA141+AA158+AA162</f>
        <v>#VALUE!</v>
      </c>
      <c r="AB137" s="64" t="e">
        <f t="shared" si="52"/>
        <v>#VALUE!</v>
      </c>
      <c r="AC137" s="64" t="e">
        <f t="shared" si="52"/>
        <v>#VALUE!</v>
      </c>
      <c r="AD137" s="64" t="e">
        <f t="shared" si="52"/>
        <v>#VALUE!</v>
      </c>
      <c r="AE137" s="64" t="e">
        <f t="shared" si="52"/>
        <v>#VALUE!</v>
      </c>
      <c r="AF137" s="64" t="e">
        <f t="shared" si="52"/>
        <v>#VALUE!</v>
      </c>
      <c r="AG137" s="64" t="e">
        <f t="shared" si="52"/>
        <v>#VALUE!</v>
      </c>
      <c r="AH137" s="64" t="e">
        <f t="shared" si="52"/>
        <v>#VALUE!</v>
      </c>
      <c r="AI137" s="64" t="e">
        <f t="shared" si="52"/>
        <v>#VALUE!</v>
      </c>
      <c r="AJ137" s="64" t="e">
        <f t="shared" si="52"/>
        <v>#VALUE!</v>
      </c>
      <c r="AK137" s="64" t="e">
        <f t="shared" si="52"/>
        <v>#VALUE!</v>
      </c>
      <c r="AL137" s="64" t="e">
        <f t="shared" si="52"/>
        <v>#VALUE!</v>
      </c>
      <c r="AM137" s="64" t="e">
        <f t="shared" si="52"/>
        <v>#VALUE!</v>
      </c>
      <c r="AN137" s="64" t="e">
        <f t="shared" si="52"/>
        <v>#VALUE!</v>
      </c>
      <c r="AO137" s="64" t="e">
        <f t="shared" si="52"/>
        <v>#VALUE!</v>
      </c>
      <c r="AP137" s="64" t="e">
        <f t="shared" si="52"/>
        <v>#VALUE!</v>
      </c>
      <c r="AQ137" s="64" t="e">
        <f t="shared" si="52"/>
        <v>#VALUE!</v>
      </c>
      <c r="AR137" s="64" t="e">
        <f t="shared" si="52"/>
        <v>#VALUE!</v>
      </c>
      <c r="AS137" s="64" t="e">
        <f t="shared" si="52"/>
        <v>#VALUE!</v>
      </c>
      <c r="AT137" s="64" t="e">
        <f t="shared" si="52"/>
        <v>#VALUE!</v>
      </c>
      <c r="AU137" s="64" t="e">
        <f t="shared" si="52"/>
        <v>#VALUE!</v>
      </c>
      <c r="AV137" s="64" t="e">
        <f t="shared" si="52"/>
        <v>#VALUE!</v>
      </c>
      <c r="AW137" s="64" t="e">
        <f t="shared" si="52"/>
        <v>#VALUE!</v>
      </c>
      <c r="AX137" s="64" t="e">
        <f t="shared" si="52"/>
        <v>#VALUE!</v>
      </c>
      <c r="AY137" s="64" t="e">
        <f t="shared" si="52"/>
        <v>#VALUE!</v>
      </c>
      <c r="AZ137" s="64" t="e">
        <f t="shared" si="52"/>
        <v>#VALUE!</v>
      </c>
      <c r="BA137" s="64" t="e">
        <f t="shared" si="52"/>
        <v>#VALUE!</v>
      </c>
      <c r="BB137" s="64" t="e">
        <f t="shared" si="52"/>
        <v>#VALUE!</v>
      </c>
      <c r="BC137" s="64" t="e">
        <f t="shared" si="52"/>
        <v>#VALUE!</v>
      </c>
      <c r="BD137" s="64" t="e">
        <f t="shared" si="52"/>
        <v>#VALUE!</v>
      </c>
      <c r="BE137" s="64" t="e">
        <f t="shared" si="52"/>
        <v>#VALUE!</v>
      </c>
      <c r="BF137" s="45" t="e">
        <f t="shared" si="50"/>
        <v>#VALUE!</v>
      </c>
      <c r="BH137" s="55"/>
      <c r="BS137" s="11"/>
    </row>
    <row r="138" spans="1:71" x14ac:dyDescent="0.3">
      <c r="A138" s="76" t="s">
        <v>75</v>
      </c>
      <c r="C138" s="76" t="s">
        <v>15</v>
      </c>
      <c r="D138" s="76"/>
      <c r="E138" s="77" t="s">
        <v>32</v>
      </c>
      <c r="F138" s="77"/>
      <c r="G138" s="77"/>
      <c r="H138" s="69">
        <v>1</v>
      </c>
      <c r="I138" s="52"/>
      <c r="J138" s="52"/>
      <c r="K138" s="70"/>
      <c r="L138" s="71"/>
      <c r="M138" s="61"/>
      <c r="N138" s="72"/>
      <c r="O138" s="287"/>
      <c r="P138" s="288"/>
      <c r="Q138" s="289"/>
      <c r="R138" s="277" t="s">
        <v>76</v>
      </c>
      <c r="S138" s="278"/>
      <c r="T138" s="278"/>
      <c r="U138" s="278"/>
      <c r="V138" s="278"/>
      <c r="W138" s="279"/>
      <c r="X138" s="257"/>
      <c r="Y138" s="257"/>
      <c r="Z138" s="257"/>
      <c r="AA138" s="64" t="e">
        <f t="shared" si="52"/>
        <v>#VALUE!</v>
      </c>
      <c r="AB138" s="64" t="e">
        <f t="shared" si="52"/>
        <v>#VALUE!</v>
      </c>
      <c r="AC138" s="64" t="e">
        <f t="shared" si="52"/>
        <v>#VALUE!</v>
      </c>
      <c r="AD138" s="64" t="e">
        <f t="shared" si="52"/>
        <v>#VALUE!</v>
      </c>
      <c r="AE138" s="64" t="e">
        <f t="shared" si="52"/>
        <v>#VALUE!</v>
      </c>
      <c r="AF138" s="64" t="e">
        <f t="shared" si="52"/>
        <v>#VALUE!</v>
      </c>
      <c r="AG138" s="64" t="e">
        <f t="shared" si="52"/>
        <v>#VALUE!</v>
      </c>
      <c r="AH138" s="64" t="e">
        <f t="shared" si="52"/>
        <v>#VALUE!</v>
      </c>
      <c r="AI138" s="64" t="e">
        <f t="shared" si="52"/>
        <v>#VALUE!</v>
      </c>
      <c r="AJ138" s="64" t="e">
        <f t="shared" si="52"/>
        <v>#VALUE!</v>
      </c>
      <c r="AK138" s="64" t="e">
        <f t="shared" si="52"/>
        <v>#VALUE!</v>
      </c>
      <c r="AL138" s="64" t="e">
        <f t="shared" si="52"/>
        <v>#VALUE!</v>
      </c>
      <c r="AM138" s="64" t="e">
        <f t="shared" si="52"/>
        <v>#VALUE!</v>
      </c>
      <c r="AN138" s="64" t="e">
        <f t="shared" si="52"/>
        <v>#VALUE!</v>
      </c>
      <c r="AO138" s="64" t="e">
        <f t="shared" si="52"/>
        <v>#VALUE!</v>
      </c>
      <c r="AP138" s="64" t="e">
        <f t="shared" si="52"/>
        <v>#VALUE!</v>
      </c>
      <c r="AQ138" s="64" t="e">
        <f t="shared" si="52"/>
        <v>#VALUE!</v>
      </c>
      <c r="AR138" s="64" t="e">
        <f t="shared" si="52"/>
        <v>#VALUE!</v>
      </c>
      <c r="AS138" s="64" t="e">
        <f t="shared" si="52"/>
        <v>#VALUE!</v>
      </c>
      <c r="AT138" s="64" t="e">
        <f t="shared" si="52"/>
        <v>#VALUE!</v>
      </c>
      <c r="AU138" s="64" t="e">
        <f t="shared" si="52"/>
        <v>#VALUE!</v>
      </c>
      <c r="AV138" s="64" t="e">
        <f t="shared" si="52"/>
        <v>#VALUE!</v>
      </c>
      <c r="AW138" s="64" t="e">
        <f t="shared" si="52"/>
        <v>#VALUE!</v>
      </c>
      <c r="AX138" s="64" t="e">
        <f t="shared" si="52"/>
        <v>#VALUE!</v>
      </c>
      <c r="AY138" s="64" t="e">
        <f t="shared" si="52"/>
        <v>#VALUE!</v>
      </c>
      <c r="AZ138" s="64" t="e">
        <f t="shared" si="52"/>
        <v>#VALUE!</v>
      </c>
      <c r="BA138" s="64" t="e">
        <f t="shared" si="52"/>
        <v>#VALUE!</v>
      </c>
      <c r="BB138" s="64" t="e">
        <f t="shared" si="52"/>
        <v>#VALUE!</v>
      </c>
      <c r="BC138" s="64" t="e">
        <f t="shared" si="52"/>
        <v>#VALUE!</v>
      </c>
      <c r="BD138" s="64" t="e">
        <f t="shared" si="52"/>
        <v>#VALUE!</v>
      </c>
      <c r="BE138" s="64" t="e">
        <f t="shared" si="52"/>
        <v>#VALUE!</v>
      </c>
      <c r="BF138" s="45" t="e">
        <f t="shared" si="50"/>
        <v>#VALUE!</v>
      </c>
      <c r="BH138" s="55"/>
    </row>
    <row r="139" spans="1:71" x14ac:dyDescent="0.3">
      <c r="A139" s="76" t="s">
        <v>77</v>
      </c>
      <c r="C139" s="76" t="s">
        <v>15</v>
      </c>
      <c r="D139" s="76"/>
      <c r="E139" s="77" t="s">
        <v>78</v>
      </c>
      <c r="F139" s="77"/>
      <c r="G139" s="77"/>
      <c r="H139" s="69">
        <v>1</v>
      </c>
      <c r="I139" s="52"/>
      <c r="J139" s="52"/>
      <c r="K139" s="70"/>
      <c r="L139" s="71"/>
      <c r="M139" s="61"/>
      <c r="N139" s="72"/>
      <c r="O139" s="287"/>
      <c r="P139" s="288"/>
      <c r="Q139" s="289"/>
      <c r="R139" s="277" t="s">
        <v>79</v>
      </c>
      <c r="S139" s="278"/>
      <c r="T139" s="278"/>
      <c r="U139" s="278"/>
      <c r="V139" s="278"/>
      <c r="W139" s="279"/>
      <c r="X139" s="257"/>
      <c r="Y139" s="257"/>
      <c r="Z139" s="257"/>
      <c r="AA139" s="64">
        <f t="shared" ref="AA139:BD139" si="53">COUNTIF(AA23:AA124,"P")+COUNTIF(AA23:AA124,"RP")+COUNTIF(AA23:AA124,"T-RP")+COUNTIF(AA23:AA124,"T")+COUNTIF(AA23:AA124,"MU")+COUNTIF(AA23:AA124,"T-MU")+COUNTIF(AA23:AA124,"EL")+COUNTIF(AA23:AA124,"T-EL")+COUNTIF(AA23:AA124,"EL-MU")+COUNTIF(AA23:AA124,"TR")+COUNTIF(AA23:AA124,"TR-MU")+COUNTIF(AA23:AA124,"TR-EL")+COUNTIF(AA23:AA124,"TR-T")+(COUNTIF(AA23:AA124,"P/2")/2)</f>
        <v>76</v>
      </c>
      <c r="AB139" s="64">
        <f t="shared" si="53"/>
        <v>80</v>
      </c>
      <c r="AC139" s="64">
        <f t="shared" si="53"/>
        <v>7</v>
      </c>
      <c r="AD139" s="64">
        <f t="shared" si="53"/>
        <v>5</v>
      </c>
      <c r="AE139" s="64">
        <f t="shared" si="53"/>
        <v>4</v>
      </c>
      <c r="AF139" s="64">
        <f t="shared" si="53"/>
        <v>77.5</v>
      </c>
      <c r="AG139" s="64">
        <f t="shared" si="53"/>
        <v>83.5</v>
      </c>
      <c r="AH139" s="64">
        <f t="shared" si="53"/>
        <v>81</v>
      </c>
      <c r="AI139" s="64">
        <f t="shared" si="53"/>
        <v>80.5</v>
      </c>
      <c r="AJ139" s="64">
        <f t="shared" si="53"/>
        <v>77.5</v>
      </c>
      <c r="AK139" s="64">
        <f t="shared" si="53"/>
        <v>5</v>
      </c>
      <c r="AL139" s="64">
        <f t="shared" si="53"/>
        <v>4</v>
      </c>
      <c r="AM139" s="64">
        <f t="shared" si="53"/>
        <v>78.5</v>
      </c>
      <c r="AN139" s="64">
        <f t="shared" si="53"/>
        <v>73</v>
      </c>
      <c r="AO139" s="64">
        <f t="shared" si="53"/>
        <v>74.5</v>
      </c>
      <c r="AP139" s="64">
        <f t="shared" si="53"/>
        <v>75.5</v>
      </c>
      <c r="AQ139" s="64">
        <f t="shared" si="53"/>
        <v>73.5</v>
      </c>
      <c r="AR139" s="64">
        <f t="shared" si="53"/>
        <v>5</v>
      </c>
      <c r="AS139" s="64">
        <f t="shared" si="53"/>
        <v>4</v>
      </c>
      <c r="AT139" s="64">
        <f t="shared" si="53"/>
        <v>72</v>
      </c>
      <c r="AU139" s="64">
        <f t="shared" si="53"/>
        <v>75.5</v>
      </c>
      <c r="AV139" s="64">
        <f t="shared" si="53"/>
        <v>75.5</v>
      </c>
      <c r="AW139" s="64">
        <f t="shared" si="53"/>
        <v>68</v>
      </c>
      <c r="AX139" s="64">
        <f t="shared" si="53"/>
        <v>72.5</v>
      </c>
      <c r="AY139" s="64">
        <f t="shared" si="53"/>
        <v>4</v>
      </c>
      <c r="AZ139" s="64">
        <f t="shared" si="53"/>
        <v>3</v>
      </c>
      <c r="BA139" s="64">
        <f t="shared" si="53"/>
        <v>76</v>
      </c>
      <c r="BB139" s="64">
        <f t="shared" si="53"/>
        <v>76</v>
      </c>
      <c r="BC139" s="64">
        <f t="shared" si="53"/>
        <v>80.5</v>
      </c>
      <c r="BD139" s="64">
        <f t="shared" si="53"/>
        <v>73.5</v>
      </c>
      <c r="BE139" s="64">
        <f>COUNTIF(BE23:BE41,"P")+COUNTIF(BE23:BE41,"RP")+COUNTIF(BE23:BE41,"T-RP")+COUNTIF(BE23:BE41,"T")+COUNTIF(BE23:BE41,"MU")+COUNTIF(BE23:BE41,"T-MU")+COUNTIF(BE23:BE41,"EL")+COUNTIF(BE23:BE41,"T-EL")+COUNTIF(BE23:BE41,"EL-MU")+COUNTIF(BE23:BE41,"TR")+COUNTIF(BE23:BE41,"TR-MU")+COUNTIF(BE23:BE41,"TR-EL")+COUNTIF(BE23:BE41,"TR-T")+(COUNTIF(BE23:BE41,"P/2")/2)</f>
        <v>12</v>
      </c>
      <c r="BF139" s="45">
        <f t="shared" si="50"/>
        <v>1653.5</v>
      </c>
      <c r="BG139" s="78">
        <f>BF139-O128</f>
        <v>-566.5</v>
      </c>
      <c r="BH139" s="55"/>
    </row>
    <row r="140" spans="1:71" x14ac:dyDescent="0.3">
      <c r="A140" s="76" t="s">
        <v>80</v>
      </c>
      <c r="C140" s="76" t="s">
        <v>15</v>
      </c>
      <c r="D140" s="76"/>
      <c r="E140" s="77" t="s">
        <v>24</v>
      </c>
      <c r="F140" s="77"/>
      <c r="G140" s="77"/>
      <c r="H140" s="69">
        <v>1</v>
      </c>
      <c r="I140" s="52"/>
      <c r="J140" s="52"/>
      <c r="K140" s="70"/>
      <c r="L140" s="71"/>
      <c r="M140" s="61"/>
      <c r="N140" s="72"/>
      <c r="O140" s="287"/>
      <c r="P140" s="288"/>
      <c r="Q140" s="289"/>
      <c r="R140" s="277" t="s">
        <v>81</v>
      </c>
      <c r="S140" s="278"/>
      <c r="T140" s="278"/>
      <c r="U140" s="278"/>
      <c r="V140" s="278"/>
      <c r="W140" s="279"/>
      <c r="X140" s="257"/>
      <c r="Y140" s="257"/>
      <c r="Z140" s="257"/>
      <c r="AA140" s="74" t="e">
        <f>AA141+(AA142/2)</f>
        <v>#VALUE!</v>
      </c>
      <c r="AB140" s="74" t="e">
        <f t="shared" ref="AB140:BE140" si="54">AB141+(AB142/2)</f>
        <v>#VALUE!</v>
      </c>
      <c r="AC140" s="74" t="e">
        <f t="shared" si="54"/>
        <v>#VALUE!</v>
      </c>
      <c r="AD140" s="74" t="e">
        <f t="shared" si="54"/>
        <v>#VALUE!</v>
      </c>
      <c r="AE140" s="74" t="e">
        <f t="shared" si="54"/>
        <v>#VALUE!</v>
      </c>
      <c r="AF140" s="74" t="e">
        <f t="shared" si="54"/>
        <v>#VALUE!</v>
      </c>
      <c r="AG140" s="74" t="e">
        <f t="shared" si="54"/>
        <v>#VALUE!</v>
      </c>
      <c r="AH140" s="74" t="e">
        <f t="shared" si="54"/>
        <v>#VALUE!</v>
      </c>
      <c r="AI140" s="74" t="e">
        <f t="shared" si="54"/>
        <v>#VALUE!</v>
      </c>
      <c r="AJ140" s="74" t="e">
        <f t="shared" si="54"/>
        <v>#VALUE!</v>
      </c>
      <c r="AK140" s="74" t="e">
        <f t="shared" si="54"/>
        <v>#VALUE!</v>
      </c>
      <c r="AL140" s="74" t="e">
        <f t="shared" si="54"/>
        <v>#VALUE!</v>
      </c>
      <c r="AM140" s="74" t="e">
        <f t="shared" si="54"/>
        <v>#VALUE!</v>
      </c>
      <c r="AN140" s="74" t="e">
        <f t="shared" si="54"/>
        <v>#VALUE!</v>
      </c>
      <c r="AO140" s="74" t="e">
        <f t="shared" si="54"/>
        <v>#VALUE!</v>
      </c>
      <c r="AP140" s="74" t="e">
        <f t="shared" si="54"/>
        <v>#VALUE!</v>
      </c>
      <c r="AQ140" s="74" t="e">
        <f t="shared" si="54"/>
        <v>#VALUE!</v>
      </c>
      <c r="AR140" s="74" t="e">
        <f t="shared" si="54"/>
        <v>#VALUE!</v>
      </c>
      <c r="AS140" s="74" t="e">
        <f t="shared" si="54"/>
        <v>#VALUE!</v>
      </c>
      <c r="AT140" s="74" t="e">
        <f t="shared" si="54"/>
        <v>#VALUE!</v>
      </c>
      <c r="AU140" s="74" t="e">
        <f t="shared" si="54"/>
        <v>#VALUE!</v>
      </c>
      <c r="AV140" s="74" t="e">
        <f t="shared" si="54"/>
        <v>#VALUE!</v>
      </c>
      <c r="AW140" s="74" t="e">
        <f t="shared" si="54"/>
        <v>#VALUE!</v>
      </c>
      <c r="AX140" s="74" t="e">
        <f t="shared" si="54"/>
        <v>#VALUE!</v>
      </c>
      <c r="AY140" s="74" t="e">
        <f t="shared" si="54"/>
        <v>#VALUE!</v>
      </c>
      <c r="AZ140" s="74" t="e">
        <f t="shared" si="54"/>
        <v>#VALUE!</v>
      </c>
      <c r="BA140" s="74" t="e">
        <f t="shared" si="54"/>
        <v>#VALUE!</v>
      </c>
      <c r="BB140" s="74" t="e">
        <f t="shared" si="54"/>
        <v>#VALUE!</v>
      </c>
      <c r="BC140" s="74" t="e">
        <f t="shared" si="54"/>
        <v>#VALUE!</v>
      </c>
      <c r="BD140" s="74" t="e">
        <f t="shared" si="54"/>
        <v>#VALUE!</v>
      </c>
      <c r="BE140" s="74" t="e">
        <f t="shared" si="54"/>
        <v>#VALUE!</v>
      </c>
      <c r="BF140" s="75" t="e">
        <f t="shared" si="50"/>
        <v>#VALUE!</v>
      </c>
      <c r="BH140" s="55"/>
    </row>
    <row r="141" spans="1:71" x14ac:dyDescent="0.3">
      <c r="A141" s="76" t="s">
        <v>82</v>
      </c>
      <c r="C141" s="76" t="s">
        <v>15</v>
      </c>
      <c r="D141" s="76"/>
      <c r="E141" s="77" t="s">
        <v>83</v>
      </c>
      <c r="F141" s="77"/>
      <c r="G141" s="77"/>
      <c r="H141" s="69">
        <v>1</v>
      </c>
      <c r="I141" s="52"/>
      <c r="J141" s="52"/>
      <c r="K141" s="70"/>
      <c r="L141" s="71"/>
      <c r="M141" s="61"/>
      <c r="N141" s="72"/>
      <c r="O141" s="287"/>
      <c r="P141" s="288"/>
      <c r="Q141" s="289"/>
      <c r="R141" s="277" t="s">
        <v>15</v>
      </c>
      <c r="S141" s="278"/>
      <c r="T141" s="278"/>
      <c r="U141" s="278"/>
      <c r="V141" s="278"/>
      <c r="W141" s="279"/>
      <c r="X141" s="257"/>
      <c r="Y141" s="257"/>
      <c r="Z141" s="257"/>
      <c r="AA141" s="64" t="e">
        <f t="shared" ref="AA141:BD141" si="55">COUNTIFS($L$23:$L$98,"FT",AA$23:AA$124,"P")+COUNTIFS($L$23:$L$98,"FT",AA$23:AA$124,"RP")+COUNTIFS($L$23:$L$98,"FT",AA$23:AA$124,"T-RP")+COUNTIFS($L$23:$L$98,"FT",AA$23:AA$124,"T")+COUNTIFS($L$23:$L$98,"FT",AA$23:AA$124,"MU")+COUNTIFS($L$23:$L$98,"FT",AA$23:AA$124,"T-MU")+COUNTIFS($L$23:$L$98,"FT",AA$23:AA$124,"EL")+COUNTIFS($L$23:$L$98,"FT",AA$23:AA$124,"T-EL")+COUNTIFS($L$23:$L$98,"FT",AA$23:AA$124,"EL-MU")+COUNTIFS($L$23:$L$98,"FT",AA$23:AA$124,"TR")+COUNTIFS($L$23:$L$98,"FT",AA$23:AA$124,"TR-MU")+COUNTIFS($L$23:$L$98,"FT",AA$23:AA$124,"TR-EL")+COUNTIFS($L$23:$L$98,"FT",AA$23:AA$124,"TR-T")</f>
        <v>#VALUE!</v>
      </c>
      <c r="AB141" s="64" t="e">
        <f t="shared" si="55"/>
        <v>#VALUE!</v>
      </c>
      <c r="AC141" s="64" t="e">
        <f t="shared" si="55"/>
        <v>#VALUE!</v>
      </c>
      <c r="AD141" s="64" t="e">
        <f t="shared" si="55"/>
        <v>#VALUE!</v>
      </c>
      <c r="AE141" s="64" t="e">
        <f t="shared" si="55"/>
        <v>#VALUE!</v>
      </c>
      <c r="AF141" s="64" t="e">
        <f t="shared" si="55"/>
        <v>#VALUE!</v>
      </c>
      <c r="AG141" s="64" t="e">
        <f t="shared" si="55"/>
        <v>#VALUE!</v>
      </c>
      <c r="AH141" s="64" t="e">
        <f t="shared" si="55"/>
        <v>#VALUE!</v>
      </c>
      <c r="AI141" s="64" t="e">
        <f t="shared" si="55"/>
        <v>#VALUE!</v>
      </c>
      <c r="AJ141" s="64" t="e">
        <f t="shared" si="55"/>
        <v>#VALUE!</v>
      </c>
      <c r="AK141" s="64" t="e">
        <f t="shared" si="55"/>
        <v>#VALUE!</v>
      </c>
      <c r="AL141" s="64" t="e">
        <f t="shared" si="55"/>
        <v>#VALUE!</v>
      </c>
      <c r="AM141" s="64" t="e">
        <f t="shared" si="55"/>
        <v>#VALUE!</v>
      </c>
      <c r="AN141" s="64" t="e">
        <f t="shared" si="55"/>
        <v>#VALUE!</v>
      </c>
      <c r="AO141" s="64" t="e">
        <f t="shared" si="55"/>
        <v>#VALUE!</v>
      </c>
      <c r="AP141" s="64" t="e">
        <f t="shared" si="55"/>
        <v>#VALUE!</v>
      </c>
      <c r="AQ141" s="64" t="e">
        <f t="shared" si="55"/>
        <v>#VALUE!</v>
      </c>
      <c r="AR141" s="64" t="e">
        <f t="shared" si="55"/>
        <v>#VALUE!</v>
      </c>
      <c r="AS141" s="64" t="e">
        <f t="shared" si="55"/>
        <v>#VALUE!</v>
      </c>
      <c r="AT141" s="64" t="e">
        <f t="shared" si="55"/>
        <v>#VALUE!</v>
      </c>
      <c r="AU141" s="64" t="e">
        <f t="shared" si="55"/>
        <v>#VALUE!</v>
      </c>
      <c r="AV141" s="64" t="e">
        <f t="shared" si="55"/>
        <v>#VALUE!</v>
      </c>
      <c r="AW141" s="64" t="e">
        <f t="shared" si="55"/>
        <v>#VALUE!</v>
      </c>
      <c r="AX141" s="64" t="e">
        <f t="shared" si="55"/>
        <v>#VALUE!</v>
      </c>
      <c r="AY141" s="64" t="e">
        <f t="shared" si="55"/>
        <v>#VALUE!</v>
      </c>
      <c r="AZ141" s="64" t="e">
        <f t="shared" si="55"/>
        <v>#VALUE!</v>
      </c>
      <c r="BA141" s="64" t="e">
        <f t="shared" si="55"/>
        <v>#VALUE!</v>
      </c>
      <c r="BB141" s="64" t="e">
        <f t="shared" si="55"/>
        <v>#VALUE!</v>
      </c>
      <c r="BC141" s="64" t="e">
        <f t="shared" si="55"/>
        <v>#VALUE!</v>
      </c>
      <c r="BD141" s="64" t="e">
        <f t="shared" si="55"/>
        <v>#VALUE!</v>
      </c>
      <c r="BE141" s="64" t="e">
        <f>COUNTIFS($L$23:$L$28,"FT",BE$23:BE$41,"P")+COUNTIFS($L$23:$L$28,"FT",BE$23:BE$41,"RP")+COUNTIFS($L$23:$L$28,"FT",BE$23:BE$41,"T-RP")+COUNTIFS($L$23:$L$28,"FT",BE$23:BE$41,"T")+COUNTIFS($L$23:$L$28,"FT",BE$23:BE$41,"MU")+COUNTIFS($L$23:$L$28,"FT",BE$23:BE$41,"T-MU")+COUNTIFS($L$23:$L$28,"FT",BE$23:BE$41,"EL")+COUNTIFS($L$23:$L$28,"FT",BE$23:BE$41,"T-EL")+COUNTIFS($L$23:$L$28,"FT",BE$23:BE$41,"EL-MU")+COUNTIFS($L$23:$L$28,"FT",BE$23:BE$41,"TR")+COUNTIFS($L$23:$L$28,"FT",BE$23:BE$41,"TR-MU")+COUNTIFS($L$23:$L$28,"FT",BE$23:BE$41,"TR-EL")+COUNTIFS($L$23:$L$28,"FT",BE$23:BE$41,"TR-T")</f>
        <v>#VALUE!</v>
      </c>
      <c r="BF141" s="45" t="e">
        <f t="shared" si="50"/>
        <v>#VALUE!</v>
      </c>
      <c r="BH141" s="55"/>
    </row>
    <row r="142" spans="1:71" x14ac:dyDescent="0.3">
      <c r="A142" s="76" t="s">
        <v>20</v>
      </c>
      <c r="C142" s="76" t="s">
        <v>15</v>
      </c>
      <c r="D142" s="76"/>
      <c r="E142" s="77" t="s">
        <v>33</v>
      </c>
      <c r="F142" s="77"/>
      <c r="G142" s="77"/>
      <c r="H142" s="69">
        <v>1</v>
      </c>
      <c r="I142" s="52"/>
      <c r="J142" s="52"/>
      <c r="K142" s="70"/>
      <c r="L142" s="71"/>
      <c r="M142" s="61"/>
      <c r="N142" s="72"/>
      <c r="O142" s="287"/>
      <c r="P142" s="288"/>
      <c r="Q142" s="289"/>
      <c r="R142" s="279" t="s">
        <v>84</v>
      </c>
      <c r="S142" s="280"/>
      <c r="T142" s="280"/>
      <c r="U142" s="280"/>
      <c r="V142" s="280"/>
      <c r="W142" s="280"/>
      <c r="X142" s="258"/>
      <c r="Y142" s="258"/>
      <c r="Z142" s="258"/>
      <c r="AA142" s="64" t="e">
        <f t="shared" ref="AA142:BD142" si="56">COUNTIFS($L$23:$L$98,"HT",AA$23:AA$124,"P")+COUNTIFS($L$23:$L$98,"HT",AA$23:AA$124,"RP")+COUNTIFS($L$23:$L$98,"HT",AA$23:AA$124,"T-RP")+COUNTIFS($L$23:$L$98,"HT",AA$23:AA$124,"T")+COUNTIFS($L$23:$L$98,"HT",AA$23:AA$124,"MU")+COUNTIFS($L$23:$L$98,"HT",AA$23:AA$124,"T-MU")+COUNTIFS($L$23:$L$98,"HT",AA$23:AA$124,"EL")+COUNTIFS($L$23:$L$98,"HT",AA$23:AA$124,"T-EL")+COUNTIFS($L$23:$L$98,"HT",AA$23:AA$124,"EL-MU")+COUNTIFS($L$23:$L$98,"HT",AA$23:AA$124,"TR")+COUNTIFS($L$23:$L$98,"HT",AA$23:AA$124,"TR-MU")+COUNTIFS($L$23:$L$98,"HT",AA$23:AA$124,"TR-EL")+COUNTIFS($L$23:$L$98,"HT",AA$23:AA$124,"TR-T")</f>
        <v>#VALUE!</v>
      </c>
      <c r="AB142" s="64" t="e">
        <f t="shared" si="56"/>
        <v>#VALUE!</v>
      </c>
      <c r="AC142" s="64" t="e">
        <f t="shared" si="56"/>
        <v>#VALUE!</v>
      </c>
      <c r="AD142" s="64" t="e">
        <f t="shared" si="56"/>
        <v>#VALUE!</v>
      </c>
      <c r="AE142" s="64" t="e">
        <f t="shared" si="56"/>
        <v>#VALUE!</v>
      </c>
      <c r="AF142" s="64" t="e">
        <f t="shared" si="56"/>
        <v>#VALUE!</v>
      </c>
      <c r="AG142" s="64" t="e">
        <f t="shared" si="56"/>
        <v>#VALUE!</v>
      </c>
      <c r="AH142" s="64" t="e">
        <f t="shared" si="56"/>
        <v>#VALUE!</v>
      </c>
      <c r="AI142" s="64" t="e">
        <f t="shared" si="56"/>
        <v>#VALUE!</v>
      </c>
      <c r="AJ142" s="64" t="e">
        <f t="shared" si="56"/>
        <v>#VALUE!</v>
      </c>
      <c r="AK142" s="64" t="e">
        <f t="shared" si="56"/>
        <v>#VALUE!</v>
      </c>
      <c r="AL142" s="64" t="e">
        <f t="shared" si="56"/>
        <v>#VALUE!</v>
      </c>
      <c r="AM142" s="64" t="e">
        <f t="shared" si="56"/>
        <v>#VALUE!</v>
      </c>
      <c r="AN142" s="64" t="e">
        <f t="shared" si="56"/>
        <v>#VALUE!</v>
      </c>
      <c r="AO142" s="64" t="e">
        <f t="shared" si="56"/>
        <v>#VALUE!</v>
      </c>
      <c r="AP142" s="64" t="e">
        <f t="shared" si="56"/>
        <v>#VALUE!</v>
      </c>
      <c r="AQ142" s="64" t="e">
        <f t="shared" si="56"/>
        <v>#VALUE!</v>
      </c>
      <c r="AR142" s="64" t="e">
        <f t="shared" si="56"/>
        <v>#VALUE!</v>
      </c>
      <c r="AS142" s="64" t="e">
        <f t="shared" si="56"/>
        <v>#VALUE!</v>
      </c>
      <c r="AT142" s="64" t="e">
        <f t="shared" si="56"/>
        <v>#VALUE!</v>
      </c>
      <c r="AU142" s="64" t="e">
        <f t="shared" si="56"/>
        <v>#VALUE!</v>
      </c>
      <c r="AV142" s="64" t="e">
        <f t="shared" si="56"/>
        <v>#VALUE!</v>
      </c>
      <c r="AW142" s="64" t="e">
        <f t="shared" si="56"/>
        <v>#VALUE!</v>
      </c>
      <c r="AX142" s="64" t="e">
        <f t="shared" si="56"/>
        <v>#VALUE!</v>
      </c>
      <c r="AY142" s="64" t="e">
        <f t="shared" si="56"/>
        <v>#VALUE!</v>
      </c>
      <c r="AZ142" s="64" t="e">
        <f t="shared" si="56"/>
        <v>#VALUE!</v>
      </c>
      <c r="BA142" s="64" t="e">
        <f t="shared" si="56"/>
        <v>#VALUE!</v>
      </c>
      <c r="BB142" s="64" t="e">
        <f t="shared" si="56"/>
        <v>#VALUE!</v>
      </c>
      <c r="BC142" s="64" t="e">
        <f t="shared" si="56"/>
        <v>#VALUE!</v>
      </c>
      <c r="BD142" s="64" t="e">
        <f t="shared" si="56"/>
        <v>#VALUE!</v>
      </c>
      <c r="BE142" s="64" t="e">
        <f>COUNTIFS($L$23:$L$28,"HT",BE$23:BE$41,"P")+COUNTIFS($L$23:$L$28,"HT",BE$23:BE$41,"RP")+COUNTIFS($L$23:$L$28,"HT",BE$23:BE$41,"T-RP")+COUNTIFS($L$23:$L$28,"HT",BE$23:BE$41,"T")+COUNTIFS($L$23:$L$28,"HT",BE$23:BE$41,"MU")+COUNTIFS($L$23:$L$28,"HT",BE$23:BE$41,"T-MU")+COUNTIFS($L$23:$L$28,"HT",BE$23:BE$41,"EL")+COUNTIFS($L$23:$L$28,"HT",BE$23:BE$41,"T-EL")+COUNTIFS($L$23:$L$28,"HT",BE$23:BE$41,"EL-MU")+COUNTIFS($L$23:$L$28,"HT",BE$23:BE$41,"TR")+COUNTIFS($L$23:$L$28,"HT",BE$23:BE$41,"TR-MU")+COUNTIFS($L$23:$L$28,"HT",BE$23:BE$41,"TR-EL")+COUNTIFS($L$23:$L$28,"HT",BE$23:BE$41,"TR-T")</f>
        <v>#VALUE!</v>
      </c>
      <c r="BF142" s="45" t="e">
        <f t="shared" si="50"/>
        <v>#VALUE!</v>
      </c>
      <c r="BH142" s="55"/>
    </row>
    <row r="143" spans="1:71" x14ac:dyDescent="0.3">
      <c r="A143" s="76" t="s">
        <v>85</v>
      </c>
      <c r="C143" s="76" t="s">
        <v>15</v>
      </c>
      <c r="D143" s="76"/>
      <c r="E143" s="77" t="s">
        <v>86</v>
      </c>
      <c r="F143" s="77"/>
      <c r="G143" s="77"/>
      <c r="H143" s="69">
        <v>1</v>
      </c>
      <c r="I143" s="52"/>
      <c r="J143" s="52"/>
      <c r="K143" s="70"/>
      <c r="L143" s="71"/>
      <c r="M143" s="61"/>
      <c r="N143" s="72"/>
      <c r="O143" s="287"/>
      <c r="P143" s="288"/>
      <c r="Q143" s="289"/>
      <c r="R143" s="279" t="s">
        <v>87</v>
      </c>
      <c r="S143" s="280"/>
      <c r="T143" s="280"/>
      <c r="U143" s="280"/>
      <c r="V143" s="280"/>
      <c r="W143" s="280"/>
      <c r="X143" s="258"/>
      <c r="Y143" s="258"/>
      <c r="Z143" s="258"/>
      <c r="AA143" s="64">
        <f t="shared" ref="AA143:BD143" si="57">COUNTIF(AA23:AA124,"OFF")+COUNTIF(AA23:AA124,"TR-OFF")</f>
        <v>0</v>
      </c>
      <c r="AB143" s="64">
        <f t="shared" si="57"/>
        <v>2</v>
      </c>
      <c r="AC143" s="64">
        <f t="shared" si="57"/>
        <v>87</v>
      </c>
      <c r="AD143" s="64">
        <f t="shared" si="57"/>
        <v>89</v>
      </c>
      <c r="AE143" s="64">
        <f t="shared" si="57"/>
        <v>90</v>
      </c>
      <c r="AF143" s="64">
        <f t="shared" si="57"/>
        <v>1</v>
      </c>
      <c r="AG143" s="64">
        <f t="shared" si="57"/>
        <v>0</v>
      </c>
      <c r="AH143" s="64">
        <f t="shared" si="57"/>
        <v>0</v>
      </c>
      <c r="AI143" s="64">
        <f t="shared" si="57"/>
        <v>3</v>
      </c>
      <c r="AJ143" s="64">
        <f t="shared" si="57"/>
        <v>1</v>
      </c>
      <c r="AK143" s="64">
        <f t="shared" si="57"/>
        <v>85</v>
      </c>
      <c r="AL143" s="64">
        <f t="shared" si="57"/>
        <v>86</v>
      </c>
      <c r="AM143" s="64">
        <f t="shared" si="57"/>
        <v>1</v>
      </c>
      <c r="AN143" s="64">
        <f t="shared" si="57"/>
        <v>0</v>
      </c>
      <c r="AO143" s="64">
        <f t="shared" si="57"/>
        <v>0</v>
      </c>
      <c r="AP143" s="64">
        <f t="shared" si="57"/>
        <v>2</v>
      </c>
      <c r="AQ143" s="64">
        <f t="shared" si="57"/>
        <v>1</v>
      </c>
      <c r="AR143" s="64">
        <f t="shared" si="57"/>
        <v>81</v>
      </c>
      <c r="AS143" s="64">
        <f t="shared" si="57"/>
        <v>82</v>
      </c>
      <c r="AT143" s="64">
        <f t="shared" si="57"/>
        <v>0</v>
      </c>
      <c r="AU143" s="64">
        <f t="shared" si="57"/>
        <v>0</v>
      </c>
      <c r="AV143" s="64">
        <f t="shared" si="57"/>
        <v>0</v>
      </c>
      <c r="AW143" s="64">
        <f t="shared" si="57"/>
        <v>2</v>
      </c>
      <c r="AX143" s="64">
        <f t="shared" si="57"/>
        <v>2</v>
      </c>
      <c r="AY143" s="64">
        <f t="shared" si="57"/>
        <v>83</v>
      </c>
      <c r="AZ143" s="64">
        <f t="shared" si="57"/>
        <v>84</v>
      </c>
      <c r="BA143" s="64">
        <f t="shared" si="57"/>
        <v>1</v>
      </c>
      <c r="BB143" s="64">
        <f t="shared" si="57"/>
        <v>1</v>
      </c>
      <c r="BC143" s="64">
        <f t="shared" si="57"/>
        <v>1</v>
      </c>
      <c r="BD143" s="64">
        <f t="shared" si="57"/>
        <v>4</v>
      </c>
      <c r="BE143" s="64">
        <f>COUNTIF(BE23:BE41,"OFF")+COUNTIF(BE23:BE41,"TR-OFF")</f>
        <v>0</v>
      </c>
      <c r="BF143" s="45">
        <f t="shared" si="50"/>
        <v>789</v>
      </c>
      <c r="BG143" s="78">
        <f>BF143-Q128</f>
        <v>-157</v>
      </c>
      <c r="BH143" s="55"/>
    </row>
    <row r="144" spans="1:71" x14ac:dyDescent="0.3">
      <c r="A144" s="76" t="s">
        <v>88</v>
      </c>
      <c r="C144" s="76" t="s">
        <v>15</v>
      </c>
      <c r="D144" s="76"/>
      <c r="E144" s="77" t="s">
        <v>89</v>
      </c>
      <c r="F144" s="77"/>
      <c r="G144" s="77"/>
      <c r="H144" s="69">
        <v>1</v>
      </c>
      <c r="I144" s="52"/>
      <c r="J144" s="52"/>
      <c r="K144" s="70"/>
      <c r="L144" s="71"/>
      <c r="M144" s="61"/>
      <c r="N144" s="72"/>
      <c r="O144" s="287"/>
      <c r="P144" s="288"/>
      <c r="Q144" s="289"/>
      <c r="R144" s="279" t="s">
        <v>90</v>
      </c>
      <c r="S144" s="280"/>
      <c r="T144" s="280"/>
      <c r="U144" s="280"/>
      <c r="V144" s="280"/>
      <c r="W144" s="280"/>
      <c r="X144" s="258"/>
      <c r="Y144" s="258"/>
      <c r="Z144" s="258"/>
      <c r="AA144" s="74" t="e">
        <f t="shared" ref="AA144:BE144" si="58">AA145+(AA146/2)</f>
        <v>#VALUE!</v>
      </c>
      <c r="AB144" s="74" t="e">
        <f t="shared" si="58"/>
        <v>#VALUE!</v>
      </c>
      <c r="AC144" s="74" t="e">
        <f t="shared" si="58"/>
        <v>#VALUE!</v>
      </c>
      <c r="AD144" s="74" t="e">
        <f t="shared" si="58"/>
        <v>#VALUE!</v>
      </c>
      <c r="AE144" s="74" t="e">
        <f t="shared" si="58"/>
        <v>#VALUE!</v>
      </c>
      <c r="AF144" s="74" t="e">
        <f t="shared" si="58"/>
        <v>#VALUE!</v>
      </c>
      <c r="AG144" s="74" t="e">
        <f t="shared" si="58"/>
        <v>#VALUE!</v>
      </c>
      <c r="AH144" s="74" t="e">
        <f t="shared" si="58"/>
        <v>#VALUE!</v>
      </c>
      <c r="AI144" s="74" t="e">
        <f t="shared" si="58"/>
        <v>#VALUE!</v>
      </c>
      <c r="AJ144" s="74" t="e">
        <f t="shared" si="58"/>
        <v>#VALUE!</v>
      </c>
      <c r="AK144" s="74" t="e">
        <f t="shared" si="58"/>
        <v>#VALUE!</v>
      </c>
      <c r="AL144" s="74" t="e">
        <f t="shared" si="58"/>
        <v>#VALUE!</v>
      </c>
      <c r="AM144" s="74" t="e">
        <f t="shared" si="58"/>
        <v>#VALUE!</v>
      </c>
      <c r="AN144" s="74" t="e">
        <f t="shared" si="58"/>
        <v>#VALUE!</v>
      </c>
      <c r="AO144" s="74" t="e">
        <f t="shared" si="58"/>
        <v>#VALUE!</v>
      </c>
      <c r="AP144" s="74" t="e">
        <f t="shared" si="58"/>
        <v>#VALUE!</v>
      </c>
      <c r="AQ144" s="74" t="e">
        <f t="shared" si="58"/>
        <v>#VALUE!</v>
      </c>
      <c r="AR144" s="74" t="e">
        <f t="shared" si="58"/>
        <v>#VALUE!</v>
      </c>
      <c r="AS144" s="74" t="e">
        <f t="shared" si="58"/>
        <v>#VALUE!</v>
      </c>
      <c r="AT144" s="74" t="e">
        <f t="shared" si="58"/>
        <v>#VALUE!</v>
      </c>
      <c r="AU144" s="74" t="e">
        <f t="shared" si="58"/>
        <v>#VALUE!</v>
      </c>
      <c r="AV144" s="74" t="e">
        <f t="shared" si="58"/>
        <v>#VALUE!</v>
      </c>
      <c r="AW144" s="74" t="e">
        <f t="shared" si="58"/>
        <v>#VALUE!</v>
      </c>
      <c r="AX144" s="74" t="e">
        <f t="shared" si="58"/>
        <v>#VALUE!</v>
      </c>
      <c r="AY144" s="74" t="e">
        <f t="shared" si="58"/>
        <v>#VALUE!</v>
      </c>
      <c r="AZ144" s="74" t="e">
        <f t="shared" si="58"/>
        <v>#VALUE!</v>
      </c>
      <c r="BA144" s="74" t="e">
        <f t="shared" si="58"/>
        <v>#VALUE!</v>
      </c>
      <c r="BB144" s="74" t="e">
        <f t="shared" si="58"/>
        <v>#VALUE!</v>
      </c>
      <c r="BC144" s="74" t="e">
        <f t="shared" si="58"/>
        <v>#VALUE!</v>
      </c>
      <c r="BD144" s="74" t="e">
        <f t="shared" si="58"/>
        <v>#VALUE!</v>
      </c>
      <c r="BE144" s="74" t="e">
        <f t="shared" si="58"/>
        <v>#VALUE!</v>
      </c>
      <c r="BF144" s="75" t="e">
        <f t="shared" si="50"/>
        <v>#VALUE!</v>
      </c>
      <c r="BH144" s="55"/>
    </row>
    <row r="145" spans="1:60" x14ac:dyDescent="0.3">
      <c r="A145" s="76" t="s">
        <v>91</v>
      </c>
      <c r="C145" s="76" t="s">
        <v>15</v>
      </c>
      <c r="D145" s="76"/>
      <c r="E145" s="77" t="s">
        <v>92</v>
      </c>
      <c r="F145" s="77"/>
      <c r="G145" s="77"/>
      <c r="H145" s="69">
        <v>1</v>
      </c>
      <c r="I145" s="52"/>
      <c r="J145" s="52"/>
      <c r="K145" s="70"/>
      <c r="L145" s="71"/>
      <c r="M145" s="61"/>
      <c r="N145" s="72"/>
      <c r="O145" s="287"/>
      <c r="P145" s="288"/>
      <c r="Q145" s="289"/>
      <c r="R145" s="279" t="s">
        <v>31</v>
      </c>
      <c r="S145" s="280"/>
      <c r="T145" s="280"/>
      <c r="U145" s="280"/>
      <c r="V145" s="280"/>
      <c r="W145" s="280"/>
      <c r="X145" s="258"/>
      <c r="Y145" s="258"/>
      <c r="Z145" s="258"/>
      <c r="AA145" s="64" t="e">
        <f t="shared" ref="AA145:BD145" si="59">COUNTIFS($L$23:$L$98,"FT",AA$23:AA$124,"OFF")+COUNTIFS($L$23:$L$98,"FT",AA$23:AA$124,"TR-OFF")</f>
        <v>#VALUE!</v>
      </c>
      <c r="AB145" s="64" t="e">
        <f t="shared" si="59"/>
        <v>#VALUE!</v>
      </c>
      <c r="AC145" s="64" t="e">
        <f t="shared" si="59"/>
        <v>#VALUE!</v>
      </c>
      <c r="AD145" s="64" t="e">
        <f t="shared" si="59"/>
        <v>#VALUE!</v>
      </c>
      <c r="AE145" s="64" t="e">
        <f t="shared" si="59"/>
        <v>#VALUE!</v>
      </c>
      <c r="AF145" s="64" t="e">
        <f t="shared" si="59"/>
        <v>#VALUE!</v>
      </c>
      <c r="AG145" s="64" t="e">
        <f t="shared" si="59"/>
        <v>#VALUE!</v>
      </c>
      <c r="AH145" s="64" t="e">
        <f t="shared" si="59"/>
        <v>#VALUE!</v>
      </c>
      <c r="AI145" s="64" t="e">
        <f t="shared" si="59"/>
        <v>#VALUE!</v>
      </c>
      <c r="AJ145" s="64" t="e">
        <f t="shared" si="59"/>
        <v>#VALUE!</v>
      </c>
      <c r="AK145" s="64" t="e">
        <f t="shared" si="59"/>
        <v>#VALUE!</v>
      </c>
      <c r="AL145" s="64" t="e">
        <f t="shared" si="59"/>
        <v>#VALUE!</v>
      </c>
      <c r="AM145" s="64" t="e">
        <f t="shared" si="59"/>
        <v>#VALUE!</v>
      </c>
      <c r="AN145" s="64" t="e">
        <f t="shared" si="59"/>
        <v>#VALUE!</v>
      </c>
      <c r="AO145" s="64" t="e">
        <f t="shared" si="59"/>
        <v>#VALUE!</v>
      </c>
      <c r="AP145" s="64" t="e">
        <f t="shared" si="59"/>
        <v>#VALUE!</v>
      </c>
      <c r="AQ145" s="64" t="e">
        <f t="shared" si="59"/>
        <v>#VALUE!</v>
      </c>
      <c r="AR145" s="64" t="e">
        <f t="shared" si="59"/>
        <v>#VALUE!</v>
      </c>
      <c r="AS145" s="64" t="e">
        <f t="shared" si="59"/>
        <v>#VALUE!</v>
      </c>
      <c r="AT145" s="64" t="e">
        <f t="shared" si="59"/>
        <v>#VALUE!</v>
      </c>
      <c r="AU145" s="64" t="e">
        <f t="shared" si="59"/>
        <v>#VALUE!</v>
      </c>
      <c r="AV145" s="64" t="e">
        <f t="shared" si="59"/>
        <v>#VALUE!</v>
      </c>
      <c r="AW145" s="64" t="e">
        <f t="shared" si="59"/>
        <v>#VALUE!</v>
      </c>
      <c r="AX145" s="64" t="e">
        <f t="shared" si="59"/>
        <v>#VALUE!</v>
      </c>
      <c r="AY145" s="64" t="e">
        <f t="shared" si="59"/>
        <v>#VALUE!</v>
      </c>
      <c r="AZ145" s="64" t="e">
        <f t="shared" si="59"/>
        <v>#VALUE!</v>
      </c>
      <c r="BA145" s="64" t="e">
        <f t="shared" si="59"/>
        <v>#VALUE!</v>
      </c>
      <c r="BB145" s="64" t="e">
        <f t="shared" si="59"/>
        <v>#VALUE!</v>
      </c>
      <c r="BC145" s="64" t="e">
        <f t="shared" si="59"/>
        <v>#VALUE!</v>
      </c>
      <c r="BD145" s="64" t="e">
        <f t="shared" si="59"/>
        <v>#VALUE!</v>
      </c>
      <c r="BE145" s="64" t="e">
        <f>COUNTIFS($L$23:$L$28,"FT",BE$23:BE$41,"OFF")+COUNTIFS($L$23:$L$28,"FT",BE$23:BE$41,"TR-OFF")</f>
        <v>#VALUE!</v>
      </c>
      <c r="BF145" s="45" t="e">
        <f t="shared" si="50"/>
        <v>#VALUE!</v>
      </c>
      <c r="BH145" s="55"/>
    </row>
    <row r="146" spans="1:60" x14ac:dyDescent="0.3">
      <c r="A146" s="76" t="s">
        <v>93</v>
      </c>
      <c r="C146" s="76" t="s">
        <v>15</v>
      </c>
      <c r="D146" s="76"/>
      <c r="E146" s="77" t="s">
        <v>94</v>
      </c>
      <c r="F146" s="77"/>
      <c r="G146" s="77"/>
      <c r="H146" s="69">
        <v>1</v>
      </c>
      <c r="I146" s="52"/>
      <c r="J146" s="52"/>
      <c r="K146" s="70"/>
      <c r="L146" s="71"/>
      <c r="M146" s="61"/>
      <c r="N146" s="72"/>
      <c r="O146" s="287"/>
      <c r="P146" s="288"/>
      <c r="Q146" s="289"/>
      <c r="R146" s="279" t="s">
        <v>95</v>
      </c>
      <c r="S146" s="280"/>
      <c r="T146" s="280"/>
      <c r="U146" s="280"/>
      <c r="V146" s="280"/>
      <c r="W146" s="280"/>
      <c r="X146" s="258"/>
      <c r="Y146" s="258"/>
      <c r="Z146" s="258"/>
      <c r="AA146" s="64" t="e">
        <f t="shared" ref="AA146:BD146" si="60">COUNTIFS($L$23:$L$98,"HT",AA$23:AA$124,"OFF")+COUNTIFS($L$23:$L$98,"HT",AA$23:AA$124,"TR-OFF")</f>
        <v>#VALUE!</v>
      </c>
      <c r="AB146" s="64" t="e">
        <f t="shared" si="60"/>
        <v>#VALUE!</v>
      </c>
      <c r="AC146" s="64" t="e">
        <f t="shared" si="60"/>
        <v>#VALUE!</v>
      </c>
      <c r="AD146" s="64" t="e">
        <f t="shared" si="60"/>
        <v>#VALUE!</v>
      </c>
      <c r="AE146" s="64" t="e">
        <f t="shared" si="60"/>
        <v>#VALUE!</v>
      </c>
      <c r="AF146" s="64" t="e">
        <f t="shared" si="60"/>
        <v>#VALUE!</v>
      </c>
      <c r="AG146" s="64" t="e">
        <f t="shared" si="60"/>
        <v>#VALUE!</v>
      </c>
      <c r="AH146" s="64" t="e">
        <f t="shared" si="60"/>
        <v>#VALUE!</v>
      </c>
      <c r="AI146" s="64" t="e">
        <f t="shared" si="60"/>
        <v>#VALUE!</v>
      </c>
      <c r="AJ146" s="64" t="e">
        <f t="shared" si="60"/>
        <v>#VALUE!</v>
      </c>
      <c r="AK146" s="64" t="e">
        <f t="shared" si="60"/>
        <v>#VALUE!</v>
      </c>
      <c r="AL146" s="64" t="e">
        <f t="shared" si="60"/>
        <v>#VALUE!</v>
      </c>
      <c r="AM146" s="64" t="e">
        <f t="shared" si="60"/>
        <v>#VALUE!</v>
      </c>
      <c r="AN146" s="64" t="e">
        <f t="shared" si="60"/>
        <v>#VALUE!</v>
      </c>
      <c r="AO146" s="64" t="e">
        <f t="shared" si="60"/>
        <v>#VALUE!</v>
      </c>
      <c r="AP146" s="64" t="e">
        <f t="shared" si="60"/>
        <v>#VALUE!</v>
      </c>
      <c r="AQ146" s="64" t="e">
        <f t="shared" si="60"/>
        <v>#VALUE!</v>
      </c>
      <c r="AR146" s="64" t="e">
        <f t="shared" si="60"/>
        <v>#VALUE!</v>
      </c>
      <c r="AS146" s="64" t="e">
        <f t="shared" si="60"/>
        <v>#VALUE!</v>
      </c>
      <c r="AT146" s="64" t="e">
        <f t="shared" si="60"/>
        <v>#VALUE!</v>
      </c>
      <c r="AU146" s="64" t="e">
        <f t="shared" si="60"/>
        <v>#VALUE!</v>
      </c>
      <c r="AV146" s="64" t="e">
        <f t="shared" si="60"/>
        <v>#VALUE!</v>
      </c>
      <c r="AW146" s="64" t="e">
        <f t="shared" si="60"/>
        <v>#VALUE!</v>
      </c>
      <c r="AX146" s="64" t="e">
        <f t="shared" si="60"/>
        <v>#VALUE!</v>
      </c>
      <c r="AY146" s="64" t="e">
        <f t="shared" si="60"/>
        <v>#VALUE!</v>
      </c>
      <c r="AZ146" s="64" t="e">
        <f t="shared" si="60"/>
        <v>#VALUE!</v>
      </c>
      <c r="BA146" s="64" t="e">
        <f t="shared" si="60"/>
        <v>#VALUE!</v>
      </c>
      <c r="BB146" s="64" t="e">
        <f t="shared" si="60"/>
        <v>#VALUE!</v>
      </c>
      <c r="BC146" s="64" t="e">
        <f t="shared" si="60"/>
        <v>#VALUE!</v>
      </c>
      <c r="BD146" s="64" t="e">
        <f t="shared" si="60"/>
        <v>#VALUE!</v>
      </c>
      <c r="BE146" s="64" t="e">
        <f>COUNTIFS($L$23:$L$28,"HT",BE$23:BE$41,"OFF")+COUNTIFS($L$23:$L$28,"HT",BE$23:BE$41,"TR-OFF")</f>
        <v>#VALUE!</v>
      </c>
      <c r="BF146" s="45" t="e">
        <f t="shared" si="50"/>
        <v>#VALUE!</v>
      </c>
      <c r="BH146" s="55"/>
    </row>
    <row r="147" spans="1:60" x14ac:dyDescent="0.3">
      <c r="A147" s="76" t="s">
        <v>96</v>
      </c>
      <c r="C147" s="76" t="s">
        <v>15</v>
      </c>
      <c r="D147" s="76"/>
      <c r="E147" s="77" t="s">
        <v>97</v>
      </c>
      <c r="F147" s="77"/>
      <c r="G147" s="77"/>
      <c r="H147" s="69"/>
      <c r="I147" s="52"/>
      <c r="J147" s="52"/>
      <c r="K147" s="70"/>
      <c r="L147" s="71"/>
      <c r="M147" s="61"/>
      <c r="N147" s="72"/>
      <c r="O147" s="287"/>
      <c r="P147" s="288"/>
      <c r="Q147" s="289"/>
      <c r="R147" s="279" t="s">
        <v>98</v>
      </c>
      <c r="S147" s="280"/>
      <c r="T147" s="280"/>
      <c r="U147" s="280"/>
      <c r="V147" s="280"/>
      <c r="W147" s="280"/>
      <c r="X147" s="258"/>
      <c r="Y147" s="258"/>
      <c r="Z147" s="258"/>
      <c r="AA147" s="64">
        <f t="shared" ref="AA147:BD147" si="61">COUNTIF(AA23:AA124,"TR")+COUNTIF(AA23:AA124,"TR-T")+COUNTIF(AA23:AA124,"TR-OFF")+COUNTIF(AA23:AA124,"TR-AU")+COUNTIF(AA23:AA124,"TR-UC")+COUNTIF(AA23:AA124,"TR-U")+COUNTIF(AA23:AA124,"TR-NCNS")+COUNTIF(AA23:AA124,"TR-MU")+COUNTIF(AA23:AA124,"TR-EL")</f>
        <v>0</v>
      </c>
      <c r="AB147" s="64">
        <f t="shared" si="61"/>
        <v>0</v>
      </c>
      <c r="AC147" s="64">
        <f t="shared" si="61"/>
        <v>0</v>
      </c>
      <c r="AD147" s="64">
        <f t="shared" si="61"/>
        <v>0</v>
      </c>
      <c r="AE147" s="64">
        <f t="shared" si="61"/>
        <v>0</v>
      </c>
      <c r="AF147" s="64">
        <f t="shared" si="61"/>
        <v>0</v>
      </c>
      <c r="AG147" s="64">
        <f t="shared" si="61"/>
        <v>0</v>
      </c>
      <c r="AH147" s="64">
        <f t="shared" si="61"/>
        <v>0</v>
      </c>
      <c r="AI147" s="64">
        <f t="shared" si="61"/>
        <v>0</v>
      </c>
      <c r="AJ147" s="64">
        <f t="shared" si="61"/>
        <v>0</v>
      </c>
      <c r="AK147" s="64">
        <f t="shared" si="61"/>
        <v>0</v>
      </c>
      <c r="AL147" s="64">
        <f t="shared" si="61"/>
        <v>0</v>
      </c>
      <c r="AM147" s="64">
        <f t="shared" si="61"/>
        <v>0</v>
      </c>
      <c r="AN147" s="64">
        <f t="shared" si="61"/>
        <v>0</v>
      </c>
      <c r="AO147" s="64">
        <f t="shared" si="61"/>
        <v>0</v>
      </c>
      <c r="AP147" s="64">
        <f t="shared" si="61"/>
        <v>0</v>
      </c>
      <c r="AQ147" s="64">
        <f t="shared" si="61"/>
        <v>0</v>
      </c>
      <c r="AR147" s="64">
        <f t="shared" si="61"/>
        <v>0</v>
      </c>
      <c r="AS147" s="64">
        <f t="shared" si="61"/>
        <v>0</v>
      </c>
      <c r="AT147" s="64">
        <f t="shared" si="61"/>
        <v>0</v>
      </c>
      <c r="AU147" s="64">
        <f t="shared" si="61"/>
        <v>0</v>
      </c>
      <c r="AV147" s="64">
        <f t="shared" si="61"/>
        <v>0</v>
      </c>
      <c r="AW147" s="64">
        <f t="shared" si="61"/>
        <v>0</v>
      </c>
      <c r="AX147" s="64">
        <f t="shared" si="61"/>
        <v>0</v>
      </c>
      <c r="AY147" s="64">
        <f t="shared" si="61"/>
        <v>0</v>
      </c>
      <c r="AZ147" s="64">
        <f t="shared" si="61"/>
        <v>0</v>
      </c>
      <c r="BA147" s="64">
        <f t="shared" si="61"/>
        <v>0</v>
      </c>
      <c r="BB147" s="64">
        <f t="shared" si="61"/>
        <v>0</v>
      </c>
      <c r="BC147" s="64">
        <f t="shared" si="61"/>
        <v>0</v>
      </c>
      <c r="BD147" s="64">
        <f t="shared" si="61"/>
        <v>0</v>
      </c>
      <c r="BE147" s="64">
        <f>COUNTIF(BE23:BE41,"TR")+COUNTIF(BE23:BE41,"TR-T")+COUNTIF(BE23:BE41,"TR-OFF")+COUNTIF(BE23:BE41,"TR-AU")+COUNTIF(BE23:BE41,"TR-UC")+COUNTIF(BE23:BE41,"TR-U")+COUNTIF(BE23:BE41,"TR-NCNS")+COUNTIF(BE23:BE41,"TR-MU")+COUNTIF(BE23:BE41,"TR-EL")</f>
        <v>0</v>
      </c>
      <c r="BF147" s="45">
        <f>MAX(AA147:BE147)</f>
        <v>0</v>
      </c>
      <c r="BH147" s="55"/>
    </row>
    <row r="148" spans="1:60" x14ac:dyDescent="0.3">
      <c r="A148" s="76" t="s">
        <v>99</v>
      </c>
      <c r="C148" s="76" t="s">
        <v>15</v>
      </c>
      <c r="D148" s="76"/>
      <c r="E148" s="77" t="s">
        <v>100</v>
      </c>
      <c r="F148" s="77"/>
      <c r="G148" s="77"/>
      <c r="H148" s="69"/>
      <c r="I148" s="52"/>
      <c r="J148" s="52"/>
      <c r="K148" s="70"/>
      <c r="L148" s="71"/>
      <c r="M148" s="61"/>
      <c r="N148" s="72"/>
      <c r="O148" s="287"/>
      <c r="P148" s="288"/>
      <c r="Q148" s="289"/>
      <c r="R148" s="279" t="s">
        <v>101</v>
      </c>
      <c r="S148" s="280"/>
      <c r="T148" s="280"/>
      <c r="U148" s="280"/>
      <c r="V148" s="280"/>
      <c r="W148" s="280"/>
      <c r="X148" s="258"/>
      <c r="Y148" s="258"/>
      <c r="Z148" s="258"/>
      <c r="AA148" s="64">
        <f t="shared" ref="AA148:BD148" si="62">COUNTIF(AA23:AA124,"Leave")+COUNTIF(AA23:AA124,"CL")</f>
        <v>5</v>
      </c>
      <c r="AB148" s="64">
        <f t="shared" si="62"/>
        <v>1</v>
      </c>
      <c r="AC148" s="64">
        <f t="shared" si="62"/>
        <v>0</v>
      </c>
      <c r="AD148" s="64">
        <f t="shared" si="62"/>
        <v>0</v>
      </c>
      <c r="AE148" s="64">
        <f t="shared" si="62"/>
        <v>0</v>
      </c>
      <c r="AF148" s="64">
        <f t="shared" si="62"/>
        <v>1</v>
      </c>
      <c r="AG148" s="64">
        <f t="shared" si="62"/>
        <v>1</v>
      </c>
      <c r="AH148" s="64">
        <f t="shared" si="62"/>
        <v>2</v>
      </c>
      <c r="AI148" s="64">
        <f t="shared" si="62"/>
        <v>2</v>
      </c>
      <c r="AJ148" s="64">
        <f t="shared" si="62"/>
        <v>1</v>
      </c>
      <c r="AK148" s="64">
        <f t="shared" si="62"/>
        <v>0</v>
      </c>
      <c r="AL148" s="64">
        <f t="shared" si="62"/>
        <v>0</v>
      </c>
      <c r="AM148" s="64">
        <f t="shared" si="62"/>
        <v>3</v>
      </c>
      <c r="AN148" s="64">
        <f t="shared" si="62"/>
        <v>2</v>
      </c>
      <c r="AO148" s="64">
        <f t="shared" si="62"/>
        <v>2</v>
      </c>
      <c r="AP148" s="64">
        <f t="shared" si="62"/>
        <v>2</v>
      </c>
      <c r="AQ148" s="64">
        <f t="shared" si="62"/>
        <v>2</v>
      </c>
      <c r="AR148" s="64">
        <f t="shared" si="62"/>
        <v>0</v>
      </c>
      <c r="AS148" s="64">
        <f t="shared" si="62"/>
        <v>0</v>
      </c>
      <c r="AT148" s="64">
        <f t="shared" si="62"/>
        <v>3</v>
      </c>
      <c r="AU148" s="64">
        <f t="shared" si="62"/>
        <v>4</v>
      </c>
      <c r="AV148" s="64">
        <f t="shared" si="62"/>
        <v>2</v>
      </c>
      <c r="AW148" s="64">
        <f t="shared" si="62"/>
        <v>2</v>
      </c>
      <c r="AX148" s="64">
        <f t="shared" si="62"/>
        <v>2</v>
      </c>
      <c r="AY148" s="64">
        <f t="shared" si="62"/>
        <v>0</v>
      </c>
      <c r="AZ148" s="64">
        <f t="shared" si="62"/>
        <v>0</v>
      </c>
      <c r="BA148" s="64">
        <f t="shared" si="62"/>
        <v>3</v>
      </c>
      <c r="BB148" s="64">
        <f t="shared" si="62"/>
        <v>1</v>
      </c>
      <c r="BC148" s="64">
        <f t="shared" si="62"/>
        <v>1</v>
      </c>
      <c r="BD148" s="64">
        <f t="shared" si="62"/>
        <v>1</v>
      </c>
      <c r="BE148" s="64">
        <f>COUNTIF(BE23:BE41,"Leave")+COUNTIF(BE23:BE41,"CL")</f>
        <v>2</v>
      </c>
      <c r="BF148" s="45">
        <f t="shared" ref="BF148:BF163" si="63">SUM(AA148:BE148)</f>
        <v>45</v>
      </c>
      <c r="BG148" s="78">
        <f>(BF148+BF152)-U128</f>
        <v>-12</v>
      </c>
      <c r="BH148" s="55"/>
    </row>
    <row r="149" spans="1:60" x14ac:dyDescent="0.3">
      <c r="A149" s="76" t="s">
        <v>102</v>
      </c>
      <c r="C149" s="76" t="s">
        <v>31</v>
      </c>
      <c r="D149" s="76"/>
      <c r="E149" s="77" t="s">
        <v>31</v>
      </c>
      <c r="F149" s="77"/>
      <c r="G149" s="77"/>
      <c r="H149" s="69"/>
      <c r="I149" s="52"/>
      <c r="J149" s="52"/>
      <c r="K149" s="70"/>
      <c r="L149" s="71"/>
      <c r="M149" s="61"/>
      <c r="N149" s="72"/>
      <c r="O149" s="287"/>
      <c r="P149" s="288"/>
      <c r="Q149" s="289"/>
      <c r="R149" s="279" t="s">
        <v>91</v>
      </c>
      <c r="S149" s="280"/>
      <c r="T149" s="280"/>
      <c r="U149" s="280"/>
      <c r="V149" s="280"/>
      <c r="W149" s="280"/>
      <c r="X149" s="258"/>
      <c r="Y149" s="258"/>
      <c r="Z149" s="258"/>
      <c r="AA149" s="74" t="e">
        <f t="shared" ref="AA149:BE149" si="64">AA150+(AA151/2)</f>
        <v>#VALUE!</v>
      </c>
      <c r="AB149" s="74" t="e">
        <f t="shared" si="64"/>
        <v>#VALUE!</v>
      </c>
      <c r="AC149" s="74" t="e">
        <f t="shared" si="64"/>
        <v>#VALUE!</v>
      </c>
      <c r="AD149" s="74" t="e">
        <f t="shared" si="64"/>
        <v>#VALUE!</v>
      </c>
      <c r="AE149" s="74" t="e">
        <f t="shared" si="64"/>
        <v>#VALUE!</v>
      </c>
      <c r="AF149" s="74" t="e">
        <f t="shared" si="64"/>
        <v>#VALUE!</v>
      </c>
      <c r="AG149" s="74" t="e">
        <f t="shared" si="64"/>
        <v>#VALUE!</v>
      </c>
      <c r="AH149" s="74" t="e">
        <f t="shared" si="64"/>
        <v>#VALUE!</v>
      </c>
      <c r="AI149" s="74" t="e">
        <f t="shared" si="64"/>
        <v>#VALUE!</v>
      </c>
      <c r="AJ149" s="74" t="e">
        <f t="shared" si="64"/>
        <v>#VALUE!</v>
      </c>
      <c r="AK149" s="74" t="e">
        <f t="shared" si="64"/>
        <v>#VALUE!</v>
      </c>
      <c r="AL149" s="74" t="e">
        <f t="shared" si="64"/>
        <v>#VALUE!</v>
      </c>
      <c r="AM149" s="74" t="e">
        <f t="shared" si="64"/>
        <v>#VALUE!</v>
      </c>
      <c r="AN149" s="74" t="e">
        <f t="shared" si="64"/>
        <v>#VALUE!</v>
      </c>
      <c r="AO149" s="74" t="e">
        <f t="shared" si="64"/>
        <v>#VALUE!</v>
      </c>
      <c r="AP149" s="74" t="e">
        <f t="shared" si="64"/>
        <v>#VALUE!</v>
      </c>
      <c r="AQ149" s="74" t="e">
        <f t="shared" si="64"/>
        <v>#VALUE!</v>
      </c>
      <c r="AR149" s="74" t="e">
        <f t="shared" si="64"/>
        <v>#VALUE!</v>
      </c>
      <c r="AS149" s="74" t="e">
        <f t="shared" si="64"/>
        <v>#VALUE!</v>
      </c>
      <c r="AT149" s="74" t="e">
        <f t="shared" si="64"/>
        <v>#VALUE!</v>
      </c>
      <c r="AU149" s="74" t="e">
        <f t="shared" si="64"/>
        <v>#VALUE!</v>
      </c>
      <c r="AV149" s="74" t="e">
        <f t="shared" si="64"/>
        <v>#VALUE!</v>
      </c>
      <c r="AW149" s="74" t="e">
        <f t="shared" si="64"/>
        <v>#VALUE!</v>
      </c>
      <c r="AX149" s="74" t="e">
        <f t="shared" si="64"/>
        <v>#VALUE!</v>
      </c>
      <c r="AY149" s="74" t="e">
        <f t="shared" si="64"/>
        <v>#VALUE!</v>
      </c>
      <c r="AZ149" s="74" t="e">
        <f t="shared" si="64"/>
        <v>#VALUE!</v>
      </c>
      <c r="BA149" s="74" t="e">
        <f t="shared" si="64"/>
        <v>#VALUE!</v>
      </c>
      <c r="BB149" s="74" t="e">
        <f t="shared" si="64"/>
        <v>#VALUE!</v>
      </c>
      <c r="BC149" s="74" t="e">
        <f t="shared" si="64"/>
        <v>#VALUE!</v>
      </c>
      <c r="BD149" s="74" t="e">
        <f t="shared" si="64"/>
        <v>#VALUE!</v>
      </c>
      <c r="BE149" s="74" t="e">
        <f t="shared" si="64"/>
        <v>#VALUE!</v>
      </c>
      <c r="BF149" s="75" t="e">
        <f t="shared" si="63"/>
        <v>#VALUE!</v>
      </c>
      <c r="BH149" s="55"/>
    </row>
    <row r="150" spans="1:60" x14ac:dyDescent="0.3">
      <c r="A150" s="76" t="s">
        <v>103</v>
      </c>
      <c r="C150" s="76" t="s">
        <v>31</v>
      </c>
      <c r="D150" s="76"/>
      <c r="E150" s="77" t="s">
        <v>104</v>
      </c>
      <c r="F150" s="77"/>
      <c r="G150" s="77"/>
      <c r="H150" s="69"/>
      <c r="I150" s="52"/>
      <c r="J150" s="52"/>
      <c r="K150" s="70"/>
      <c r="L150" s="71"/>
      <c r="M150" s="61"/>
      <c r="N150" s="72"/>
      <c r="O150" s="287"/>
      <c r="P150" s="288"/>
      <c r="Q150" s="289"/>
      <c r="R150" s="279" t="s">
        <v>105</v>
      </c>
      <c r="S150" s="280"/>
      <c r="T150" s="280"/>
      <c r="U150" s="280"/>
      <c r="V150" s="280"/>
      <c r="W150" s="280"/>
      <c r="X150" s="258"/>
      <c r="Y150" s="258"/>
      <c r="Z150" s="258"/>
      <c r="AA150" s="64" t="e">
        <f t="shared" ref="AA150:BD150" si="65">COUNTIFS($L$23:$L$98,"FT",AA$23:AA$124,"Leave")+COUNTIFS($L$23:$L$98,"FT",AA$23:AA$124,"CL")</f>
        <v>#VALUE!</v>
      </c>
      <c r="AB150" s="64" t="e">
        <f t="shared" si="65"/>
        <v>#VALUE!</v>
      </c>
      <c r="AC150" s="64" t="e">
        <f t="shared" si="65"/>
        <v>#VALUE!</v>
      </c>
      <c r="AD150" s="64" t="e">
        <f t="shared" si="65"/>
        <v>#VALUE!</v>
      </c>
      <c r="AE150" s="64" t="e">
        <f t="shared" si="65"/>
        <v>#VALUE!</v>
      </c>
      <c r="AF150" s="64" t="e">
        <f t="shared" si="65"/>
        <v>#VALUE!</v>
      </c>
      <c r="AG150" s="64" t="e">
        <f t="shared" si="65"/>
        <v>#VALUE!</v>
      </c>
      <c r="AH150" s="64" t="e">
        <f t="shared" si="65"/>
        <v>#VALUE!</v>
      </c>
      <c r="AI150" s="64" t="e">
        <f t="shared" si="65"/>
        <v>#VALUE!</v>
      </c>
      <c r="AJ150" s="64" t="e">
        <f t="shared" si="65"/>
        <v>#VALUE!</v>
      </c>
      <c r="AK150" s="64" t="e">
        <f t="shared" si="65"/>
        <v>#VALUE!</v>
      </c>
      <c r="AL150" s="64" t="e">
        <f t="shared" si="65"/>
        <v>#VALUE!</v>
      </c>
      <c r="AM150" s="64" t="e">
        <f t="shared" si="65"/>
        <v>#VALUE!</v>
      </c>
      <c r="AN150" s="64" t="e">
        <f t="shared" si="65"/>
        <v>#VALUE!</v>
      </c>
      <c r="AO150" s="64" t="e">
        <f t="shared" si="65"/>
        <v>#VALUE!</v>
      </c>
      <c r="AP150" s="64" t="e">
        <f t="shared" si="65"/>
        <v>#VALUE!</v>
      </c>
      <c r="AQ150" s="64" t="e">
        <f t="shared" si="65"/>
        <v>#VALUE!</v>
      </c>
      <c r="AR150" s="64" t="e">
        <f t="shared" si="65"/>
        <v>#VALUE!</v>
      </c>
      <c r="AS150" s="64" t="e">
        <f t="shared" si="65"/>
        <v>#VALUE!</v>
      </c>
      <c r="AT150" s="64" t="e">
        <f t="shared" si="65"/>
        <v>#VALUE!</v>
      </c>
      <c r="AU150" s="64" t="e">
        <f t="shared" si="65"/>
        <v>#VALUE!</v>
      </c>
      <c r="AV150" s="64" t="e">
        <f t="shared" si="65"/>
        <v>#VALUE!</v>
      </c>
      <c r="AW150" s="64" t="e">
        <f t="shared" si="65"/>
        <v>#VALUE!</v>
      </c>
      <c r="AX150" s="64" t="e">
        <f t="shared" si="65"/>
        <v>#VALUE!</v>
      </c>
      <c r="AY150" s="64" t="e">
        <f t="shared" si="65"/>
        <v>#VALUE!</v>
      </c>
      <c r="AZ150" s="64" t="e">
        <f t="shared" si="65"/>
        <v>#VALUE!</v>
      </c>
      <c r="BA150" s="64" t="e">
        <f t="shared" si="65"/>
        <v>#VALUE!</v>
      </c>
      <c r="BB150" s="64" t="e">
        <f t="shared" si="65"/>
        <v>#VALUE!</v>
      </c>
      <c r="BC150" s="64" t="e">
        <f t="shared" si="65"/>
        <v>#VALUE!</v>
      </c>
      <c r="BD150" s="64" t="e">
        <f t="shared" si="65"/>
        <v>#VALUE!</v>
      </c>
      <c r="BE150" s="64" t="e">
        <f>COUNTIFS($L$23:$L$28,"FT",BE$23:BE$41,"Leave")+COUNTIFS($L$23:$L$28,"FT",BE$23:BE$41,"CL")</f>
        <v>#VALUE!</v>
      </c>
      <c r="BF150" s="45" t="e">
        <f t="shared" si="63"/>
        <v>#VALUE!</v>
      </c>
      <c r="BH150" s="55"/>
    </row>
    <row r="151" spans="1:60" x14ac:dyDescent="0.3">
      <c r="A151" s="76" t="s">
        <v>106</v>
      </c>
      <c r="C151" s="76" t="s">
        <v>107</v>
      </c>
      <c r="D151" s="76"/>
      <c r="E151" s="77" t="s">
        <v>108</v>
      </c>
      <c r="F151" s="77" t="s">
        <v>109</v>
      </c>
      <c r="G151" s="77" t="s">
        <v>110</v>
      </c>
      <c r="H151" s="69"/>
      <c r="I151" s="80"/>
      <c r="J151" s="80"/>
      <c r="K151" s="81"/>
      <c r="L151" s="72"/>
      <c r="M151" s="61"/>
      <c r="N151" s="72"/>
      <c r="O151" s="287"/>
      <c r="P151" s="288"/>
      <c r="Q151" s="289"/>
      <c r="R151" s="279" t="s">
        <v>111</v>
      </c>
      <c r="S151" s="280"/>
      <c r="T151" s="280"/>
      <c r="U151" s="280"/>
      <c r="V151" s="280"/>
      <c r="W151" s="280"/>
      <c r="X151" s="258"/>
      <c r="Y151" s="258"/>
      <c r="Z151" s="258"/>
      <c r="AA151" s="64" t="e">
        <f t="shared" ref="AA151:BD151" si="66">COUNTIFS($L$23:$L$98,"HT",AA$23:AA$124,"Leave")+COUNTIFS($L$23:$L$98,"HT",AA$23:AA$124,"CL")</f>
        <v>#VALUE!</v>
      </c>
      <c r="AB151" s="64" t="e">
        <f t="shared" si="66"/>
        <v>#VALUE!</v>
      </c>
      <c r="AC151" s="64" t="e">
        <f t="shared" si="66"/>
        <v>#VALUE!</v>
      </c>
      <c r="AD151" s="64" t="e">
        <f t="shared" si="66"/>
        <v>#VALUE!</v>
      </c>
      <c r="AE151" s="64" t="e">
        <f t="shared" si="66"/>
        <v>#VALUE!</v>
      </c>
      <c r="AF151" s="64" t="e">
        <f t="shared" si="66"/>
        <v>#VALUE!</v>
      </c>
      <c r="AG151" s="64" t="e">
        <f t="shared" si="66"/>
        <v>#VALUE!</v>
      </c>
      <c r="AH151" s="64" t="e">
        <f t="shared" si="66"/>
        <v>#VALUE!</v>
      </c>
      <c r="AI151" s="64" t="e">
        <f t="shared" si="66"/>
        <v>#VALUE!</v>
      </c>
      <c r="AJ151" s="64" t="e">
        <f t="shared" si="66"/>
        <v>#VALUE!</v>
      </c>
      <c r="AK151" s="64" t="e">
        <f t="shared" si="66"/>
        <v>#VALUE!</v>
      </c>
      <c r="AL151" s="64" t="e">
        <f t="shared" si="66"/>
        <v>#VALUE!</v>
      </c>
      <c r="AM151" s="64" t="e">
        <f t="shared" si="66"/>
        <v>#VALUE!</v>
      </c>
      <c r="AN151" s="64" t="e">
        <f t="shared" si="66"/>
        <v>#VALUE!</v>
      </c>
      <c r="AO151" s="64" t="e">
        <f t="shared" si="66"/>
        <v>#VALUE!</v>
      </c>
      <c r="AP151" s="64" t="e">
        <f t="shared" si="66"/>
        <v>#VALUE!</v>
      </c>
      <c r="AQ151" s="64" t="e">
        <f t="shared" si="66"/>
        <v>#VALUE!</v>
      </c>
      <c r="AR151" s="64" t="e">
        <f t="shared" si="66"/>
        <v>#VALUE!</v>
      </c>
      <c r="AS151" s="64" t="e">
        <f t="shared" si="66"/>
        <v>#VALUE!</v>
      </c>
      <c r="AT151" s="64" t="e">
        <f t="shared" si="66"/>
        <v>#VALUE!</v>
      </c>
      <c r="AU151" s="64" t="e">
        <f t="shared" si="66"/>
        <v>#VALUE!</v>
      </c>
      <c r="AV151" s="64" t="e">
        <f t="shared" si="66"/>
        <v>#VALUE!</v>
      </c>
      <c r="AW151" s="64" t="e">
        <f t="shared" si="66"/>
        <v>#VALUE!</v>
      </c>
      <c r="AX151" s="64" t="e">
        <f t="shared" si="66"/>
        <v>#VALUE!</v>
      </c>
      <c r="AY151" s="64" t="e">
        <f t="shared" si="66"/>
        <v>#VALUE!</v>
      </c>
      <c r="AZ151" s="64" t="e">
        <f t="shared" si="66"/>
        <v>#VALUE!</v>
      </c>
      <c r="BA151" s="64" t="e">
        <f t="shared" si="66"/>
        <v>#VALUE!</v>
      </c>
      <c r="BB151" s="64" t="e">
        <f t="shared" si="66"/>
        <v>#VALUE!</v>
      </c>
      <c r="BC151" s="64" t="e">
        <f t="shared" si="66"/>
        <v>#VALUE!</v>
      </c>
      <c r="BD151" s="64" t="e">
        <f t="shared" si="66"/>
        <v>#VALUE!</v>
      </c>
      <c r="BE151" s="64" t="e">
        <f>COUNTIFS($L$23:$L$28,"HT",BE$23:BE$41,"Leave")+COUNTIFS($L$23:$L$28,"HT",BE$23:BE$41,"CL")</f>
        <v>#VALUE!</v>
      </c>
      <c r="BF151" s="45" t="e">
        <f t="shared" si="63"/>
        <v>#VALUE!</v>
      </c>
      <c r="BH151" s="55"/>
    </row>
    <row r="152" spans="1:60" x14ac:dyDescent="0.3">
      <c r="A152" s="76" t="s">
        <v>112</v>
      </c>
      <c r="C152" s="76" t="s">
        <v>107</v>
      </c>
      <c r="D152" s="76"/>
      <c r="E152" s="77" t="s">
        <v>113</v>
      </c>
      <c r="F152" s="77" t="s">
        <v>109</v>
      </c>
      <c r="G152" s="77" t="s">
        <v>110</v>
      </c>
      <c r="H152" s="69"/>
      <c r="I152" s="80"/>
      <c r="J152" s="80"/>
      <c r="K152" s="81"/>
      <c r="L152" s="72"/>
      <c r="M152" s="61"/>
      <c r="N152" s="72"/>
      <c r="O152" s="287"/>
      <c r="P152" s="288"/>
      <c r="Q152" s="289"/>
      <c r="R152" s="279" t="s">
        <v>114</v>
      </c>
      <c r="S152" s="280"/>
      <c r="T152" s="280"/>
      <c r="U152" s="280"/>
      <c r="V152" s="280"/>
      <c r="W152" s="280"/>
      <c r="X152" s="258"/>
      <c r="Y152" s="258"/>
      <c r="Z152" s="258"/>
      <c r="AA152" s="64">
        <f t="shared" ref="AA152:BD152" si="67">COUNTIF(AA23:AA124,"AU")+COUNTIF(AA23:AA124,"TR-AU")</f>
        <v>0</v>
      </c>
      <c r="AB152" s="64">
        <f t="shared" si="67"/>
        <v>0</v>
      </c>
      <c r="AC152" s="64">
        <f t="shared" si="67"/>
        <v>0</v>
      </c>
      <c r="AD152" s="64">
        <f t="shared" si="67"/>
        <v>0</v>
      </c>
      <c r="AE152" s="64">
        <f t="shared" si="67"/>
        <v>0</v>
      </c>
      <c r="AF152" s="64">
        <f t="shared" si="67"/>
        <v>0</v>
      </c>
      <c r="AG152" s="64">
        <f t="shared" si="67"/>
        <v>0</v>
      </c>
      <c r="AH152" s="64">
        <f t="shared" si="67"/>
        <v>0</v>
      </c>
      <c r="AI152" s="64">
        <f t="shared" si="67"/>
        <v>0</v>
      </c>
      <c r="AJ152" s="64">
        <f t="shared" si="67"/>
        <v>0</v>
      </c>
      <c r="AK152" s="64">
        <f t="shared" si="67"/>
        <v>0</v>
      </c>
      <c r="AL152" s="64">
        <f t="shared" si="67"/>
        <v>0</v>
      </c>
      <c r="AM152" s="64">
        <f t="shared" si="67"/>
        <v>0</v>
      </c>
      <c r="AN152" s="64">
        <f t="shared" si="67"/>
        <v>0</v>
      </c>
      <c r="AO152" s="64">
        <f t="shared" si="67"/>
        <v>0</v>
      </c>
      <c r="AP152" s="64">
        <f t="shared" si="67"/>
        <v>0</v>
      </c>
      <c r="AQ152" s="64">
        <f t="shared" si="67"/>
        <v>0</v>
      </c>
      <c r="AR152" s="64">
        <f t="shared" si="67"/>
        <v>0</v>
      </c>
      <c r="AS152" s="64">
        <f t="shared" si="67"/>
        <v>0</v>
      </c>
      <c r="AT152" s="64">
        <f t="shared" si="67"/>
        <v>0</v>
      </c>
      <c r="AU152" s="64">
        <f t="shared" si="67"/>
        <v>0</v>
      </c>
      <c r="AV152" s="64">
        <f t="shared" si="67"/>
        <v>0</v>
      </c>
      <c r="AW152" s="64">
        <f t="shared" si="67"/>
        <v>1</v>
      </c>
      <c r="AX152" s="64">
        <f t="shared" si="67"/>
        <v>0</v>
      </c>
      <c r="AY152" s="64">
        <f t="shared" si="67"/>
        <v>0</v>
      </c>
      <c r="AZ152" s="64">
        <f t="shared" si="67"/>
        <v>0</v>
      </c>
      <c r="BA152" s="64">
        <f t="shared" si="67"/>
        <v>0</v>
      </c>
      <c r="BB152" s="64">
        <f t="shared" si="67"/>
        <v>1</v>
      </c>
      <c r="BC152" s="64">
        <f t="shared" si="67"/>
        <v>0</v>
      </c>
      <c r="BD152" s="64">
        <f t="shared" si="67"/>
        <v>0</v>
      </c>
      <c r="BE152" s="64">
        <f>COUNTIF(BE23:BE41,"AU")+COUNTIF(BE23:BE41,"TR-AU")</f>
        <v>0</v>
      </c>
      <c r="BF152" s="45">
        <f t="shared" si="63"/>
        <v>2</v>
      </c>
      <c r="BH152" s="55"/>
    </row>
    <row r="153" spans="1:60" x14ac:dyDescent="0.3">
      <c r="A153" s="76" t="s">
        <v>115</v>
      </c>
      <c r="C153" s="76" t="s">
        <v>107</v>
      </c>
      <c r="D153" s="76"/>
      <c r="E153" s="77" t="s">
        <v>116</v>
      </c>
      <c r="F153" s="77" t="s">
        <v>117</v>
      </c>
      <c r="G153" s="77" t="s">
        <v>110</v>
      </c>
      <c r="H153" s="69"/>
      <c r="I153" s="80"/>
      <c r="J153" s="80"/>
      <c r="K153" s="81"/>
      <c r="L153" s="72"/>
      <c r="M153" s="61"/>
      <c r="N153" s="72"/>
      <c r="O153" s="287"/>
      <c r="P153" s="288"/>
      <c r="Q153" s="289"/>
      <c r="R153" s="279" t="s">
        <v>118</v>
      </c>
      <c r="S153" s="280"/>
      <c r="T153" s="280"/>
      <c r="U153" s="280"/>
      <c r="V153" s="280"/>
      <c r="W153" s="280"/>
      <c r="X153" s="258"/>
      <c r="Y153" s="258"/>
      <c r="Z153" s="258"/>
      <c r="AA153" s="64" t="e">
        <f t="shared" ref="AA153:BE153" si="68">AA154+(AA155/2)</f>
        <v>#VALUE!</v>
      </c>
      <c r="AB153" s="64" t="e">
        <f t="shared" si="68"/>
        <v>#VALUE!</v>
      </c>
      <c r="AC153" s="64" t="e">
        <f t="shared" si="68"/>
        <v>#VALUE!</v>
      </c>
      <c r="AD153" s="64" t="e">
        <f t="shared" si="68"/>
        <v>#VALUE!</v>
      </c>
      <c r="AE153" s="64" t="e">
        <f t="shared" si="68"/>
        <v>#VALUE!</v>
      </c>
      <c r="AF153" s="64" t="e">
        <f t="shared" si="68"/>
        <v>#VALUE!</v>
      </c>
      <c r="AG153" s="64" t="e">
        <f t="shared" si="68"/>
        <v>#VALUE!</v>
      </c>
      <c r="AH153" s="64" t="e">
        <f t="shared" si="68"/>
        <v>#VALUE!</v>
      </c>
      <c r="AI153" s="64" t="e">
        <f t="shared" si="68"/>
        <v>#VALUE!</v>
      </c>
      <c r="AJ153" s="64" t="e">
        <f t="shared" si="68"/>
        <v>#VALUE!</v>
      </c>
      <c r="AK153" s="64" t="e">
        <f t="shared" si="68"/>
        <v>#VALUE!</v>
      </c>
      <c r="AL153" s="64" t="e">
        <f t="shared" si="68"/>
        <v>#VALUE!</v>
      </c>
      <c r="AM153" s="64" t="e">
        <f t="shared" si="68"/>
        <v>#VALUE!</v>
      </c>
      <c r="AN153" s="64" t="e">
        <f t="shared" si="68"/>
        <v>#VALUE!</v>
      </c>
      <c r="AO153" s="64" t="e">
        <f t="shared" si="68"/>
        <v>#VALUE!</v>
      </c>
      <c r="AP153" s="64" t="e">
        <f t="shared" si="68"/>
        <v>#VALUE!</v>
      </c>
      <c r="AQ153" s="64" t="e">
        <f t="shared" si="68"/>
        <v>#VALUE!</v>
      </c>
      <c r="AR153" s="64" t="e">
        <f t="shared" si="68"/>
        <v>#VALUE!</v>
      </c>
      <c r="AS153" s="64" t="e">
        <f t="shared" si="68"/>
        <v>#VALUE!</v>
      </c>
      <c r="AT153" s="64" t="e">
        <f t="shared" si="68"/>
        <v>#VALUE!</v>
      </c>
      <c r="AU153" s="64" t="e">
        <f t="shared" si="68"/>
        <v>#VALUE!</v>
      </c>
      <c r="AV153" s="64" t="e">
        <f t="shared" si="68"/>
        <v>#VALUE!</v>
      </c>
      <c r="AW153" s="64" t="e">
        <f t="shared" si="68"/>
        <v>#VALUE!</v>
      </c>
      <c r="AX153" s="64" t="e">
        <f t="shared" si="68"/>
        <v>#VALUE!</v>
      </c>
      <c r="AY153" s="64" t="e">
        <f t="shared" si="68"/>
        <v>#VALUE!</v>
      </c>
      <c r="AZ153" s="64" t="e">
        <f t="shared" si="68"/>
        <v>#VALUE!</v>
      </c>
      <c r="BA153" s="64" t="e">
        <f t="shared" si="68"/>
        <v>#VALUE!</v>
      </c>
      <c r="BB153" s="64" t="e">
        <f t="shared" si="68"/>
        <v>#VALUE!</v>
      </c>
      <c r="BC153" s="64" t="e">
        <f t="shared" si="68"/>
        <v>#VALUE!</v>
      </c>
      <c r="BD153" s="64" t="e">
        <f t="shared" si="68"/>
        <v>#VALUE!</v>
      </c>
      <c r="BE153" s="64" t="e">
        <f t="shared" si="68"/>
        <v>#VALUE!</v>
      </c>
      <c r="BF153" s="75" t="e">
        <f t="shared" si="63"/>
        <v>#VALUE!</v>
      </c>
      <c r="BH153" s="55"/>
    </row>
    <row r="154" spans="1:60" x14ac:dyDescent="0.3">
      <c r="A154" s="76" t="s">
        <v>119</v>
      </c>
      <c r="C154" s="76" t="s">
        <v>107</v>
      </c>
      <c r="D154" s="76"/>
      <c r="E154" s="77" t="s">
        <v>120</v>
      </c>
      <c r="F154" s="77" t="s">
        <v>117</v>
      </c>
      <c r="G154" s="77" t="s">
        <v>110</v>
      </c>
      <c r="H154" s="69"/>
      <c r="I154" s="80"/>
      <c r="J154" s="80"/>
      <c r="K154" s="81"/>
      <c r="L154" s="72"/>
      <c r="M154" s="61"/>
      <c r="N154" s="72"/>
      <c r="O154" s="287"/>
      <c r="P154" s="288"/>
      <c r="Q154" s="289"/>
      <c r="R154" s="279" t="s">
        <v>121</v>
      </c>
      <c r="S154" s="280"/>
      <c r="T154" s="280"/>
      <c r="U154" s="280"/>
      <c r="V154" s="280"/>
      <c r="W154" s="280"/>
      <c r="X154" s="258"/>
      <c r="Y154" s="258"/>
      <c r="Z154" s="258"/>
      <c r="AA154" s="64" t="e">
        <f t="shared" ref="AA154:BD154" si="69">COUNTIFS($L$23:$L$98,"FT",AA$23:AA$124,"AU")+COUNTIFS($L$23:$L$98,"FT",AA$23:AA$124,"TR-AU")</f>
        <v>#VALUE!</v>
      </c>
      <c r="AB154" s="64" t="e">
        <f t="shared" si="69"/>
        <v>#VALUE!</v>
      </c>
      <c r="AC154" s="64" t="e">
        <f t="shared" si="69"/>
        <v>#VALUE!</v>
      </c>
      <c r="AD154" s="64" t="e">
        <f t="shared" si="69"/>
        <v>#VALUE!</v>
      </c>
      <c r="AE154" s="64" t="e">
        <f t="shared" si="69"/>
        <v>#VALUE!</v>
      </c>
      <c r="AF154" s="64" t="e">
        <f t="shared" si="69"/>
        <v>#VALUE!</v>
      </c>
      <c r="AG154" s="64" t="e">
        <f t="shared" si="69"/>
        <v>#VALUE!</v>
      </c>
      <c r="AH154" s="64" t="e">
        <f t="shared" si="69"/>
        <v>#VALUE!</v>
      </c>
      <c r="AI154" s="64" t="e">
        <f t="shared" si="69"/>
        <v>#VALUE!</v>
      </c>
      <c r="AJ154" s="64" t="e">
        <f t="shared" si="69"/>
        <v>#VALUE!</v>
      </c>
      <c r="AK154" s="64" t="e">
        <f t="shared" si="69"/>
        <v>#VALUE!</v>
      </c>
      <c r="AL154" s="64" t="e">
        <f t="shared" si="69"/>
        <v>#VALUE!</v>
      </c>
      <c r="AM154" s="64" t="e">
        <f t="shared" si="69"/>
        <v>#VALUE!</v>
      </c>
      <c r="AN154" s="64" t="e">
        <f t="shared" si="69"/>
        <v>#VALUE!</v>
      </c>
      <c r="AO154" s="64" t="e">
        <f t="shared" si="69"/>
        <v>#VALUE!</v>
      </c>
      <c r="AP154" s="64" t="e">
        <f t="shared" si="69"/>
        <v>#VALUE!</v>
      </c>
      <c r="AQ154" s="64" t="e">
        <f t="shared" si="69"/>
        <v>#VALUE!</v>
      </c>
      <c r="AR154" s="64" t="e">
        <f t="shared" si="69"/>
        <v>#VALUE!</v>
      </c>
      <c r="AS154" s="64" t="e">
        <f t="shared" si="69"/>
        <v>#VALUE!</v>
      </c>
      <c r="AT154" s="64" t="e">
        <f t="shared" si="69"/>
        <v>#VALUE!</v>
      </c>
      <c r="AU154" s="64" t="e">
        <f t="shared" si="69"/>
        <v>#VALUE!</v>
      </c>
      <c r="AV154" s="64" t="e">
        <f t="shared" si="69"/>
        <v>#VALUE!</v>
      </c>
      <c r="AW154" s="64" t="e">
        <f t="shared" si="69"/>
        <v>#VALUE!</v>
      </c>
      <c r="AX154" s="64" t="e">
        <f t="shared" si="69"/>
        <v>#VALUE!</v>
      </c>
      <c r="AY154" s="64" t="e">
        <f t="shared" si="69"/>
        <v>#VALUE!</v>
      </c>
      <c r="AZ154" s="64" t="e">
        <f t="shared" si="69"/>
        <v>#VALUE!</v>
      </c>
      <c r="BA154" s="64" t="e">
        <f t="shared" si="69"/>
        <v>#VALUE!</v>
      </c>
      <c r="BB154" s="64" t="e">
        <f t="shared" si="69"/>
        <v>#VALUE!</v>
      </c>
      <c r="BC154" s="64" t="e">
        <f t="shared" si="69"/>
        <v>#VALUE!</v>
      </c>
      <c r="BD154" s="64" t="e">
        <f t="shared" si="69"/>
        <v>#VALUE!</v>
      </c>
      <c r="BE154" s="64" t="e">
        <f>COUNTIFS($L$23:$L$28,"FT",BE$23:BE$41,"AU")+COUNTIFS($L$23:$L$28,"FT",BE$23:BE$41,"TR-AU")</f>
        <v>#VALUE!</v>
      </c>
      <c r="BF154" s="45" t="e">
        <f t="shared" si="63"/>
        <v>#VALUE!</v>
      </c>
      <c r="BH154" s="55"/>
    </row>
    <row r="155" spans="1:60" x14ac:dyDescent="0.3">
      <c r="A155" s="76" t="s">
        <v>122</v>
      </c>
      <c r="C155" s="76" t="s">
        <v>107</v>
      </c>
      <c r="D155" s="76"/>
      <c r="E155" s="77" t="s">
        <v>123</v>
      </c>
      <c r="F155" s="77" t="s">
        <v>124</v>
      </c>
      <c r="G155" s="77" t="s">
        <v>110</v>
      </c>
      <c r="H155" s="69"/>
      <c r="I155" s="80"/>
      <c r="J155" s="80"/>
      <c r="K155" s="81"/>
      <c r="L155" s="72"/>
      <c r="M155" s="61"/>
      <c r="N155" s="72"/>
      <c r="O155" s="287"/>
      <c r="P155" s="288"/>
      <c r="Q155" s="289"/>
      <c r="R155" s="279" t="s">
        <v>125</v>
      </c>
      <c r="S155" s="280"/>
      <c r="T155" s="280"/>
      <c r="U155" s="280"/>
      <c r="V155" s="280"/>
      <c r="W155" s="280"/>
      <c r="X155" s="258"/>
      <c r="Y155" s="258"/>
      <c r="Z155" s="258"/>
      <c r="AA155" s="64" t="e">
        <f t="shared" ref="AA155:BD155" si="70">COUNTIFS($L$23:$L$98,"HT",AA$23:AA$124,"AU")+COUNTIFS($L$23:$L$98,"HT",AA$23:AA$124,"TR-AU")</f>
        <v>#VALUE!</v>
      </c>
      <c r="AB155" s="64" t="e">
        <f t="shared" si="70"/>
        <v>#VALUE!</v>
      </c>
      <c r="AC155" s="64" t="e">
        <f t="shared" si="70"/>
        <v>#VALUE!</v>
      </c>
      <c r="AD155" s="64" t="e">
        <f t="shared" si="70"/>
        <v>#VALUE!</v>
      </c>
      <c r="AE155" s="64" t="e">
        <f t="shared" si="70"/>
        <v>#VALUE!</v>
      </c>
      <c r="AF155" s="64" t="e">
        <f t="shared" si="70"/>
        <v>#VALUE!</v>
      </c>
      <c r="AG155" s="64" t="e">
        <f t="shared" si="70"/>
        <v>#VALUE!</v>
      </c>
      <c r="AH155" s="64" t="e">
        <f t="shared" si="70"/>
        <v>#VALUE!</v>
      </c>
      <c r="AI155" s="64" t="e">
        <f t="shared" si="70"/>
        <v>#VALUE!</v>
      </c>
      <c r="AJ155" s="64" t="e">
        <f t="shared" si="70"/>
        <v>#VALUE!</v>
      </c>
      <c r="AK155" s="64" t="e">
        <f t="shared" si="70"/>
        <v>#VALUE!</v>
      </c>
      <c r="AL155" s="64" t="e">
        <f t="shared" si="70"/>
        <v>#VALUE!</v>
      </c>
      <c r="AM155" s="64" t="e">
        <f t="shared" si="70"/>
        <v>#VALUE!</v>
      </c>
      <c r="AN155" s="64" t="e">
        <f t="shared" si="70"/>
        <v>#VALUE!</v>
      </c>
      <c r="AO155" s="64" t="e">
        <f t="shared" si="70"/>
        <v>#VALUE!</v>
      </c>
      <c r="AP155" s="64" t="e">
        <f t="shared" si="70"/>
        <v>#VALUE!</v>
      </c>
      <c r="AQ155" s="64" t="e">
        <f t="shared" si="70"/>
        <v>#VALUE!</v>
      </c>
      <c r="AR155" s="64" t="e">
        <f t="shared" si="70"/>
        <v>#VALUE!</v>
      </c>
      <c r="AS155" s="64" t="e">
        <f t="shared" si="70"/>
        <v>#VALUE!</v>
      </c>
      <c r="AT155" s="64" t="e">
        <f t="shared" si="70"/>
        <v>#VALUE!</v>
      </c>
      <c r="AU155" s="64" t="e">
        <f t="shared" si="70"/>
        <v>#VALUE!</v>
      </c>
      <c r="AV155" s="64" t="e">
        <f t="shared" si="70"/>
        <v>#VALUE!</v>
      </c>
      <c r="AW155" s="64" t="e">
        <f t="shared" si="70"/>
        <v>#VALUE!</v>
      </c>
      <c r="AX155" s="64" t="e">
        <f t="shared" si="70"/>
        <v>#VALUE!</v>
      </c>
      <c r="AY155" s="64" t="e">
        <f t="shared" si="70"/>
        <v>#VALUE!</v>
      </c>
      <c r="AZ155" s="64" t="e">
        <f t="shared" si="70"/>
        <v>#VALUE!</v>
      </c>
      <c r="BA155" s="64" t="e">
        <f t="shared" si="70"/>
        <v>#VALUE!</v>
      </c>
      <c r="BB155" s="64" t="e">
        <f t="shared" si="70"/>
        <v>#VALUE!</v>
      </c>
      <c r="BC155" s="64" t="e">
        <f t="shared" si="70"/>
        <v>#VALUE!</v>
      </c>
      <c r="BD155" s="64" t="e">
        <f t="shared" si="70"/>
        <v>#VALUE!</v>
      </c>
      <c r="BE155" s="64" t="e">
        <f>COUNTIFS($L$23:$L$28,"HT",BE$23:BE$41,"AU")+COUNTIFS($L$23:$L$28,"HT",BE$23:BE$41,"TR-AU")</f>
        <v>#VALUE!</v>
      </c>
      <c r="BF155" s="45" t="e">
        <f t="shared" si="63"/>
        <v>#VALUE!</v>
      </c>
      <c r="BH155" s="55"/>
    </row>
    <row r="156" spans="1:60" x14ac:dyDescent="0.3">
      <c r="A156" s="76" t="s">
        <v>126</v>
      </c>
      <c r="C156" s="76" t="s">
        <v>107</v>
      </c>
      <c r="D156" s="76"/>
      <c r="E156" s="77" t="s">
        <v>127</v>
      </c>
      <c r="F156" s="77" t="s">
        <v>124</v>
      </c>
      <c r="G156" s="77" t="s">
        <v>110</v>
      </c>
      <c r="H156" s="69"/>
      <c r="I156" s="80"/>
      <c r="J156" s="80"/>
      <c r="K156" s="81"/>
      <c r="L156" s="72"/>
      <c r="M156" s="61"/>
      <c r="N156" s="72"/>
      <c r="O156" s="287"/>
      <c r="P156" s="288"/>
      <c r="Q156" s="289"/>
      <c r="R156" s="279" t="s">
        <v>128</v>
      </c>
      <c r="S156" s="280"/>
      <c r="T156" s="280"/>
      <c r="U156" s="280"/>
      <c r="V156" s="280"/>
      <c r="W156" s="280"/>
      <c r="X156" s="258"/>
      <c r="Y156" s="258"/>
      <c r="Z156" s="258"/>
      <c r="AA156" s="64">
        <f t="shared" ref="AA156:BD156" si="71">COUNTIF(AA23:AA124,"A")+COUNTIF(AA23:AA124,"SL")</f>
        <v>1</v>
      </c>
      <c r="AB156" s="64">
        <f t="shared" si="71"/>
        <v>1</v>
      </c>
      <c r="AC156" s="64">
        <f t="shared" si="71"/>
        <v>0</v>
      </c>
      <c r="AD156" s="64">
        <f t="shared" si="71"/>
        <v>0</v>
      </c>
      <c r="AE156" s="64">
        <f t="shared" si="71"/>
        <v>0</v>
      </c>
      <c r="AF156" s="64">
        <f t="shared" si="71"/>
        <v>3</v>
      </c>
      <c r="AG156" s="64">
        <f t="shared" si="71"/>
        <v>1</v>
      </c>
      <c r="AH156" s="64">
        <f t="shared" si="71"/>
        <v>1</v>
      </c>
      <c r="AI156" s="64">
        <f t="shared" si="71"/>
        <v>3</v>
      </c>
      <c r="AJ156" s="64">
        <f t="shared" si="71"/>
        <v>3</v>
      </c>
      <c r="AK156" s="64">
        <f t="shared" si="71"/>
        <v>0</v>
      </c>
      <c r="AL156" s="64">
        <f t="shared" si="71"/>
        <v>0</v>
      </c>
      <c r="AM156" s="64">
        <f t="shared" si="71"/>
        <v>1</v>
      </c>
      <c r="AN156" s="64">
        <f t="shared" si="71"/>
        <v>3</v>
      </c>
      <c r="AO156" s="64">
        <f t="shared" si="71"/>
        <v>2</v>
      </c>
      <c r="AP156" s="64">
        <f t="shared" si="71"/>
        <v>2</v>
      </c>
      <c r="AQ156" s="64">
        <f t="shared" si="71"/>
        <v>2</v>
      </c>
      <c r="AR156" s="64">
        <f t="shared" si="71"/>
        <v>0</v>
      </c>
      <c r="AS156" s="64">
        <f t="shared" si="71"/>
        <v>0</v>
      </c>
      <c r="AT156" s="64">
        <f t="shared" si="71"/>
        <v>4</v>
      </c>
      <c r="AU156" s="64">
        <f t="shared" si="71"/>
        <v>2</v>
      </c>
      <c r="AV156" s="64">
        <f t="shared" si="71"/>
        <v>1</v>
      </c>
      <c r="AW156" s="64">
        <f t="shared" si="71"/>
        <v>3</v>
      </c>
      <c r="AX156" s="64">
        <f t="shared" si="71"/>
        <v>3</v>
      </c>
      <c r="AY156" s="64">
        <f t="shared" si="71"/>
        <v>0</v>
      </c>
      <c r="AZ156" s="64">
        <f t="shared" si="71"/>
        <v>0</v>
      </c>
      <c r="BA156" s="64">
        <f t="shared" si="71"/>
        <v>3</v>
      </c>
      <c r="BB156" s="64">
        <f t="shared" si="71"/>
        <v>3</v>
      </c>
      <c r="BC156" s="64">
        <f t="shared" si="71"/>
        <v>2</v>
      </c>
      <c r="BD156" s="64">
        <f t="shared" si="71"/>
        <v>1</v>
      </c>
      <c r="BE156" s="64">
        <f>COUNTIF(BE23:BE41,"A")+COUNTIF(BE23:BE41,"SL")</f>
        <v>0</v>
      </c>
      <c r="BF156" s="45">
        <f t="shared" si="63"/>
        <v>45</v>
      </c>
      <c r="BG156" s="78">
        <f>(BF156+BF160)-R128</f>
        <v>-9</v>
      </c>
      <c r="BH156" s="55"/>
    </row>
    <row r="157" spans="1:60" x14ac:dyDescent="0.3">
      <c r="A157" s="76" t="s">
        <v>129</v>
      </c>
      <c r="C157" s="76" t="s">
        <v>107</v>
      </c>
      <c r="D157" s="76"/>
      <c r="E157" s="77" t="s">
        <v>29</v>
      </c>
      <c r="F157" s="77" t="s">
        <v>130</v>
      </c>
      <c r="G157" s="77" t="s">
        <v>110</v>
      </c>
      <c r="H157" s="69"/>
      <c r="I157" s="80"/>
      <c r="J157" s="80"/>
      <c r="K157" s="81"/>
      <c r="L157" s="72"/>
      <c r="M157" s="61"/>
      <c r="N157" s="72"/>
      <c r="O157" s="287"/>
      <c r="P157" s="288"/>
      <c r="Q157" s="289"/>
      <c r="R157" s="279" t="s">
        <v>131</v>
      </c>
      <c r="S157" s="280"/>
      <c r="T157" s="280"/>
      <c r="U157" s="280"/>
      <c r="V157" s="280"/>
      <c r="W157" s="280"/>
      <c r="X157" s="258"/>
      <c r="Y157" s="258"/>
      <c r="Z157" s="258"/>
      <c r="AA157" s="74" t="e">
        <f t="shared" ref="AA157:BE157" si="72">AA158+(AA159/2)</f>
        <v>#VALUE!</v>
      </c>
      <c r="AB157" s="74" t="e">
        <f t="shared" si="72"/>
        <v>#VALUE!</v>
      </c>
      <c r="AC157" s="74" t="e">
        <f t="shared" si="72"/>
        <v>#VALUE!</v>
      </c>
      <c r="AD157" s="74" t="e">
        <f t="shared" si="72"/>
        <v>#VALUE!</v>
      </c>
      <c r="AE157" s="74" t="e">
        <f t="shared" si="72"/>
        <v>#VALUE!</v>
      </c>
      <c r="AF157" s="74" t="e">
        <f t="shared" si="72"/>
        <v>#VALUE!</v>
      </c>
      <c r="AG157" s="74" t="e">
        <f t="shared" si="72"/>
        <v>#VALUE!</v>
      </c>
      <c r="AH157" s="74" t="e">
        <f t="shared" si="72"/>
        <v>#VALUE!</v>
      </c>
      <c r="AI157" s="74" t="e">
        <f t="shared" si="72"/>
        <v>#VALUE!</v>
      </c>
      <c r="AJ157" s="74" t="e">
        <f t="shared" si="72"/>
        <v>#VALUE!</v>
      </c>
      <c r="AK157" s="74" t="e">
        <f t="shared" si="72"/>
        <v>#VALUE!</v>
      </c>
      <c r="AL157" s="74" t="e">
        <f t="shared" si="72"/>
        <v>#VALUE!</v>
      </c>
      <c r="AM157" s="74" t="e">
        <f t="shared" si="72"/>
        <v>#VALUE!</v>
      </c>
      <c r="AN157" s="74" t="e">
        <f t="shared" si="72"/>
        <v>#VALUE!</v>
      </c>
      <c r="AO157" s="74" t="e">
        <f t="shared" si="72"/>
        <v>#VALUE!</v>
      </c>
      <c r="AP157" s="74" t="e">
        <f t="shared" si="72"/>
        <v>#VALUE!</v>
      </c>
      <c r="AQ157" s="74" t="e">
        <f t="shared" si="72"/>
        <v>#VALUE!</v>
      </c>
      <c r="AR157" s="74" t="e">
        <f t="shared" si="72"/>
        <v>#VALUE!</v>
      </c>
      <c r="AS157" s="74" t="e">
        <f t="shared" si="72"/>
        <v>#VALUE!</v>
      </c>
      <c r="AT157" s="74" t="e">
        <f t="shared" si="72"/>
        <v>#VALUE!</v>
      </c>
      <c r="AU157" s="74" t="e">
        <f t="shared" si="72"/>
        <v>#VALUE!</v>
      </c>
      <c r="AV157" s="74" t="e">
        <f t="shared" si="72"/>
        <v>#VALUE!</v>
      </c>
      <c r="AW157" s="74" t="e">
        <f t="shared" si="72"/>
        <v>#VALUE!</v>
      </c>
      <c r="AX157" s="74" t="e">
        <f t="shared" si="72"/>
        <v>#VALUE!</v>
      </c>
      <c r="AY157" s="74" t="e">
        <f t="shared" si="72"/>
        <v>#VALUE!</v>
      </c>
      <c r="AZ157" s="74" t="e">
        <f t="shared" si="72"/>
        <v>#VALUE!</v>
      </c>
      <c r="BA157" s="74" t="e">
        <f t="shared" si="72"/>
        <v>#VALUE!</v>
      </c>
      <c r="BB157" s="74" t="e">
        <f t="shared" si="72"/>
        <v>#VALUE!</v>
      </c>
      <c r="BC157" s="74" t="e">
        <f t="shared" si="72"/>
        <v>#VALUE!</v>
      </c>
      <c r="BD157" s="74" t="e">
        <f t="shared" si="72"/>
        <v>#VALUE!</v>
      </c>
      <c r="BE157" s="74" t="e">
        <f t="shared" si="72"/>
        <v>#VALUE!</v>
      </c>
      <c r="BF157" s="75" t="e">
        <f t="shared" si="63"/>
        <v>#VALUE!</v>
      </c>
      <c r="BH157" s="55"/>
    </row>
    <row r="158" spans="1:60" x14ac:dyDescent="0.3">
      <c r="A158" s="76" t="s">
        <v>132</v>
      </c>
      <c r="C158" s="76" t="s">
        <v>107</v>
      </c>
      <c r="D158" s="76"/>
      <c r="E158" s="77" t="s">
        <v>133</v>
      </c>
      <c r="F158" s="77" t="s">
        <v>130</v>
      </c>
      <c r="G158" s="77" t="s">
        <v>134</v>
      </c>
      <c r="H158" s="69"/>
      <c r="I158" s="80"/>
      <c r="J158" s="80"/>
      <c r="K158" s="81"/>
      <c r="L158" s="72"/>
      <c r="M158" s="61"/>
      <c r="N158" s="72"/>
      <c r="O158" s="287"/>
      <c r="P158" s="288"/>
      <c r="Q158" s="289"/>
      <c r="R158" s="279" t="s">
        <v>122</v>
      </c>
      <c r="S158" s="280"/>
      <c r="T158" s="280"/>
      <c r="U158" s="280"/>
      <c r="V158" s="280"/>
      <c r="W158" s="280"/>
      <c r="X158" s="258"/>
      <c r="Y158" s="258"/>
      <c r="Z158" s="258"/>
      <c r="AA158" s="64" t="e">
        <f t="shared" ref="AA158:BD158" si="73">COUNTIFS($L$23:$L$98,"FT",AA$23:AA$124,"A")+COUNTIFS($L$23:$L$98,"FT",AA$23:AA$124,"SL")</f>
        <v>#VALUE!</v>
      </c>
      <c r="AB158" s="64" t="e">
        <f t="shared" si="73"/>
        <v>#VALUE!</v>
      </c>
      <c r="AC158" s="64" t="e">
        <f t="shared" si="73"/>
        <v>#VALUE!</v>
      </c>
      <c r="AD158" s="64" t="e">
        <f t="shared" si="73"/>
        <v>#VALUE!</v>
      </c>
      <c r="AE158" s="64" t="e">
        <f t="shared" si="73"/>
        <v>#VALUE!</v>
      </c>
      <c r="AF158" s="64" t="e">
        <f t="shared" si="73"/>
        <v>#VALUE!</v>
      </c>
      <c r="AG158" s="64" t="e">
        <f t="shared" si="73"/>
        <v>#VALUE!</v>
      </c>
      <c r="AH158" s="64" t="e">
        <f t="shared" si="73"/>
        <v>#VALUE!</v>
      </c>
      <c r="AI158" s="64" t="e">
        <f t="shared" si="73"/>
        <v>#VALUE!</v>
      </c>
      <c r="AJ158" s="64" t="e">
        <f t="shared" si="73"/>
        <v>#VALUE!</v>
      </c>
      <c r="AK158" s="64" t="e">
        <f t="shared" si="73"/>
        <v>#VALUE!</v>
      </c>
      <c r="AL158" s="64" t="e">
        <f t="shared" si="73"/>
        <v>#VALUE!</v>
      </c>
      <c r="AM158" s="64" t="e">
        <f t="shared" si="73"/>
        <v>#VALUE!</v>
      </c>
      <c r="AN158" s="64" t="e">
        <f t="shared" si="73"/>
        <v>#VALUE!</v>
      </c>
      <c r="AO158" s="64" t="e">
        <f t="shared" si="73"/>
        <v>#VALUE!</v>
      </c>
      <c r="AP158" s="64" t="e">
        <f t="shared" si="73"/>
        <v>#VALUE!</v>
      </c>
      <c r="AQ158" s="64" t="e">
        <f t="shared" si="73"/>
        <v>#VALUE!</v>
      </c>
      <c r="AR158" s="64" t="e">
        <f t="shared" si="73"/>
        <v>#VALUE!</v>
      </c>
      <c r="AS158" s="64" t="e">
        <f t="shared" si="73"/>
        <v>#VALUE!</v>
      </c>
      <c r="AT158" s="64" t="e">
        <f t="shared" si="73"/>
        <v>#VALUE!</v>
      </c>
      <c r="AU158" s="64" t="e">
        <f t="shared" si="73"/>
        <v>#VALUE!</v>
      </c>
      <c r="AV158" s="64" t="e">
        <f t="shared" si="73"/>
        <v>#VALUE!</v>
      </c>
      <c r="AW158" s="64" t="e">
        <f t="shared" si="73"/>
        <v>#VALUE!</v>
      </c>
      <c r="AX158" s="64" t="e">
        <f t="shared" si="73"/>
        <v>#VALUE!</v>
      </c>
      <c r="AY158" s="64" t="e">
        <f t="shared" si="73"/>
        <v>#VALUE!</v>
      </c>
      <c r="AZ158" s="64" t="e">
        <f t="shared" si="73"/>
        <v>#VALUE!</v>
      </c>
      <c r="BA158" s="64" t="e">
        <f t="shared" si="73"/>
        <v>#VALUE!</v>
      </c>
      <c r="BB158" s="64" t="e">
        <f t="shared" si="73"/>
        <v>#VALUE!</v>
      </c>
      <c r="BC158" s="64" t="e">
        <f t="shared" si="73"/>
        <v>#VALUE!</v>
      </c>
      <c r="BD158" s="64" t="e">
        <f t="shared" si="73"/>
        <v>#VALUE!</v>
      </c>
      <c r="BE158" s="64" t="e">
        <f>COUNTIFS($L$23:$L$28,"FT",BE$23:BE$41,"A")+COUNTIFS($L$23:$L$28,"FT",BE$23:BE$41,"SL")</f>
        <v>#VALUE!</v>
      </c>
      <c r="BF158" s="45" t="e">
        <f t="shared" si="63"/>
        <v>#VALUE!</v>
      </c>
      <c r="BH158" s="55"/>
    </row>
    <row r="159" spans="1:60" x14ac:dyDescent="0.3">
      <c r="A159" s="76" t="s">
        <v>135</v>
      </c>
      <c r="C159" s="76" t="s">
        <v>107</v>
      </c>
      <c r="D159" s="76"/>
      <c r="E159" s="77" t="s">
        <v>136</v>
      </c>
      <c r="F159" s="77" t="s">
        <v>130</v>
      </c>
      <c r="G159" s="77" t="s">
        <v>134</v>
      </c>
      <c r="H159" s="69"/>
      <c r="I159" s="80"/>
      <c r="J159" s="80"/>
      <c r="K159" s="81"/>
      <c r="L159" s="72"/>
      <c r="M159" s="61"/>
      <c r="N159" s="72"/>
      <c r="O159" s="287"/>
      <c r="P159" s="288"/>
      <c r="Q159" s="289"/>
      <c r="R159" s="279" t="s">
        <v>137</v>
      </c>
      <c r="S159" s="280"/>
      <c r="T159" s="280"/>
      <c r="U159" s="280"/>
      <c r="V159" s="280"/>
      <c r="W159" s="280"/>
      <c r="X159" s="258"/>
      <c r="Y159" s="258"/>
      <c r="Z159" s="258"/>
      <c r="AA159" s="64" t="e">
        <f t="shared" ref="AA159:BD159" si="74">COUNTIFS($L$23:$L$98,"HT",AA$23:AA$124,"A")+COUNTIFS($L$23:$L$98,"HT",AA$23:AA$124,"SL")</f>
        <v>#VALUE!</v>
      </c>
      <c r="AB159" s="64" t="e">
        <f t="shared" si="74"/>
        <v>#VALUE!</v>
      </c>
      <c r="AC159" s="64" t="e">
        <f t="shared" si="74"/>
        <v>#VALUE!</v>
      </c>
      <c r="AD159" s="64" t="e">
        <f t="shared" si="74"/>
        <v>#VALUE!</v>
      </c>
      <c r="AE159" s="64" t="e">
        <f t="shared" si="74"/>
        <v>#VALUE!</v>
      </c>
      <c r="AF159" s="64" t="e">
        <f t="shared" si="74"/>
        <v>#VALUE!</v>
      </c>
      <c r="AG159" s="64" t="e">
        <f t="shared" si="74"/>
        <v>#VALUE!</v>
      </c>
      <c r="AH159" s="64" t="e">
        <f t="shared" si="74"/>
        <v>#VALUE!</v>
      </c>
      <c r="AI159" s="64" t="e">
        <f t="shared" si="74"/>
        <v>#VALUE!</v>
      </c>
      <c r="AJ159" s="64" t="e">
        <f t="shared" si="74"/>
        <v>#VALUE!</v>
      </c>
      <c r="AK159" s="64" t="e">
        <f t="shared" si="74"/>
        <v>#VALUE!</v>
      </c>
      <c r="AL159" s="64" t="e">
        <f t="shared" si="74"/>
        <v>#VALUE!</v>
      </c>
      <c r="AM159" s="64" t="e">
        <f t="shared" si="74"/>
        <v>#VALUE!</v>
      </c>
      <c r="AN159" s="64" t="e">
        <f t="shared" si="74"/>
        <v>#VALUE!</v>
      </c>
      <c r="AO159" s="64" t="e">
        <f t="shared" si="74"/>
        <v>#VALUE!</v>
      </c>
      <c r="AP159" s="64" t="e">
        <f t="shared" si="74"/>
        <v>#VALUE!</v>
      </c>
      <c r="AQ159" s="64" t="e">
        <f t="shared" si="74"/>
        <v>#VALUE!</v>
      </c>
      <c r="AR159" s="64" t="e">
        <f t="shared" si="74"/>
        <v>#VALUE!</v>
      </c>
      <c r="AS159" s="64" t="e">
        <f t="shared" si="74"/>
        <v>#VALUE!</v>
      </c>
      <c r="AT159" s="64" t="e">
        <f t="shared" si="74"/>
        <v>#VALUE!</v>
      </c>
      <c r="AU159" s="64" t="e">
        <f t="shared" si="74"/>
        <v>#VALUE!</v>
      </c>
      <c r="AV159" s="64" t="e">
        <f t="shared" si="74"/>
        <v>#VALUE!</v>
      </c>
      <c r="AW159" s="64" t="e">
        <f t="shared" si="74"/>
        <v>#VALUE!</v>
      </c>
      <c r="AX159" s="64" t="e">
        <f t="shared" si="74"/>
        <v>#VALUE!</v>
      </c>
      <c r="AY159" s="64" t="e">
        <f t="shared" si="74"/>
        <v>#VALUE!</v>
      </c>
      <c r="AZ159" s="64" t="e">
        <f t="shared" si="74"/>
        <v>#VALUE!</v>
      </c>
      <c r="BA159" s="64" t="e">
        <f t="shared" si="74"/>
        <v>#VALUE!</v>
      </c>
      <c r="BB159" s="64" t="e">
        <f t="shared" si="74"/>
        <v>#VALUE!</v>
      </c>
      <c r="BC159" s="64" t="e">
        <f t="shared" si="74"/>
        <v>#VALUE!</v>
      </c>
      <c r="BD159" s="64" t="e">
        <f t="shared" si="74"/>
        <v>#VALUE!</v>
      </c>
      <c r="BE159" s="64" t="e">
        <f>COUNTIFS($L$23:$L$28,"HT",BE$23:BE$41,"A")+COUNTIFS($L$23:$L$28,"HT",BE$23:BE$41,"SL")</f>
        <v>#VALUE!</v>
      </c>
      <c r="BF159" s="45" t="e">
        <f t="shared" si="63"/>
        <v>#VALUE!</v>
      </c>
      <c r="BH159" s="55"/>
    </row>
    <row r="160" spans="1:60" x14ac:dyDescent="0.3">
      <c r="A160" s="76" t="s">
        <v>138</v>
      </c>
      <c r="C160" s="76" t="s">
        <v>107</v>
      </c>
      <c r="D160" s="76"/>
      <c r="E160" s="77" t="s">
        <v>139</v>
      </c>
      <c r="F160" s="77" t="s">
        <v>130</v>
      </c>
      <c r="G160" s="77" t="s">
        <v>110</v>
      </c>
      <c r="H160" s="69"/>
      <c r="I160" s="82"/>
      <c r="J160" s="80"/>
      <c r="K160" s="81"/>
      <c r="L160" s="72"/>
      <c r="M160" s="61"/>
      <c r="N160" s="72"/>
      <c r="O160" s="287"/>
      <c r="P160" s="288"/>
      <c r="Q160" s="289"/>
      <c r="R160" s="279" t="s">
        <v>140</v>
      </c>
      <c r="S160" s="280"/>
      <c r="T160" s="280"/>
      <c r="U160" s="280"/>
      <c r="V160" s="280"/>
      <c r="W160" s="280"/>
      <c r="X160" s="258"/>
      <c r="Y160" s="258"/>
      <c r="Z160" s="258"/>
      <c r="AA160" s="64">
        <f t="shared" ref="AA160:BD160" si="75">COUNTIF(AA23:AA124,"U")+COUNTIF(AA23:AA124,"UC")+COUNTIF(AA23:AA124,"NCNS")+COUNTIF(AA23:AA124,"TR-U")+COUNTIF(AA23:AA124,"TR-UC")+COUNTIF(AA23:AA124,"TR-NCNS")</f>
        <v>1</v>
      </c>
      <c r="AB160" s="64">
        <f t="shared" si="75"/>
        <v>4</v>
      </c>
      <c r="AC160" s="64">
        <f t="shared" si="75"/>
        <v>1</v>
      </c>
      <c r="AD160" s="64">
        <f t="shared" si="75"/>
        <v>1</v>
      </c>
      <c r="AE160" s="64">
        <f t="shared" si="75"/>
        <v>1</v>
      </c>
      <c r="AF160" s="64">
        <f t="shared" si="75"/>
        <v>3</v>
      </c>
      <c r="AG160" s="64">
        <f t="shared" si="75"/>
        <v>4</v>
      </c>
      <c r="AH160" s="64">
        <f t="shared" si="75"/>
        <v>10</v>
      </c>
      <c r="AI160" s="64">
        <f t="shared" si="75"/>
        <v>1</v>
      </c>
      <c r="AJ160" s="64">
        <f t="shared" si="75"/>
        <v>3</v>
      </c>
      <c r="AK160" s="64">
        <f t="shared" si="75"/>
        <v>1</v>
      </c>
      <c r="AL160" s="64">
        <f t="shared" si="75"/>
        <v>1</v>
      </c>
      <c r="AM160" s="64">
        <f t="shared" si="75"/>
        <v>1</v>
      </c>
      <c r="AN160" s="64">
        <f t="shared" si="75"/>
        <v>3</v>
      </c>
      <c r="AO160" s="64">
        <f t="shared" si="75"/>
        <v>3</v>
      </c>
      <c r="AP160" s="64">
        <f t="shared" si="75"/>
        <v>1</v>
      </c>
      <c r="AQ160" s="64">
        <f t="shared" si="75"/>
        <v>2</v>
      </c>
      <c r="AR160" s="64">
        <f t="shared" si="75"/>
        <v>1</v>
      </c>
      <c r="AS160" s="64">
        <f t="shared" si="75"/>
        <v>1</v>
      </c>
      <c r="AT160" s="64">
        <f t="shared" si="75"/>
        <v>1</v>
      </c>
      <c r="AU160" s="64">
        <f t="shared" si="75"/>
        <v>0</v>
      </c>
      <c r="AV160" s="64">
        <f t="shared" si="75"/>
        <v>0</v>
      </c>
      <c r="AW160" s="64">
        <f t="shared" si="75"/>
        <v>1</v>
      </c>
      <c r="AX160" s="64">
        <f t="shared" si="75"/>
        <v>1</v>
      </c>
      <c r="AY160" s="64">
        <f t="shared" si="75"/>
        <v>0</v>
      </c>
      <c r="AZ160" s="64">
        <f t="shared" si="75"/>
        <v>0</v>
      </c>
      <c r="BA160" s="64">
        <f t="shared" si="75"/>
        <v>0</v>
      </c>
      <c r="BB160" s="64">
        <f t="shared" si="75"/>
        <v>0</v>
      </c>
      <c r="BC160" s="64">
        <f t="shared" si="75"/>
        <v>1</v>
      </c>
      <c r="BD160" s="64">
        <f t="shared" si="75"/>
        <v>1</v>
      </c>
      <c r="BE160" s="64">
        <f>COUNTIF(BE23:BE41,"U")+COUNTIF(BE23:BE41,"UC")+COUNTIF(BE23:BE41,"NCNS")+COUNTIF(BE23:BE41,"TR-U")+COUNTIF(BE23:BE41,"TR-UC")+COUNTIF(BE23:BE41,"TR-NCNS")</f>
        <v>0</v>
      </c>
      <c r="BF160" s="45">
        <f t="shared" si="63"/>
        <v>48</v>
      </c>
      <c r="BH160" s="55"/>
    </row>
    <row r="161" spans="1:60" x14ac:dyDescent="0.3">
      <c r="A161" s="76" t="s">
        <v>141</v>
      </c>
      <c r="C161" s="76" t="s">
        <v>107</v>
      </c>
      <c r="D161" s="76"/>
      <c r="E161" s="77" t="s">
        <v>142</v>
      </c>
      <c r="F161" s="77" t="s">
        <v>130</v>
      </c>
      <c r="G161" s="77" t="s">
        <v>134</v>
      </c>
      <c r="H161" s="69"/>
      <c r="I161" s="80"/>
      <c r="J161" s="80"/>
      <c r="K161" s="81"/>
      <c r="L161" s="72"/>
      <c r="M161" s="61"/>
      <c r="N161" s="72"/>
      <c r="O161" s="287"/>
      <c r="P161" s="288"/>
      <c r="Q161" s="289"/>
      <c r="R161" s="279" t="s">
        <v>143</v>
      </c>
      <c r="S161" s="280"/>
      <c r="T161" s="280"/>
      <c r="U161" s="280"/>
      <c r="V161" s="280"/>
      <c r="W161" s="280"/>
      <c r="X161" s="258"/>
      <c r="Y161" s="258"/>
      <c r="Z161" s="258"/>
      <c r="AA161" s="74" t="e">
        <f t="shared" ref="AA161:BE161" si="76">AA162+(AA163/2)</f>
        <v>#VALUE!</v>
      </c>
      <c r="AB161" s="74" t="e">
        <f t="shared" si="76"/>
        <v>#VALUE!</v>
      </c>
      <c r="AC161" s="74" t="e">
        <f t="shared" si="76"/>
        <v>#VALUE!</v>
      </c>
      <c r="AD161" s="74" t="e">
        <f t="shared" si="76"/>
        <v>#VALUE!</v>
      </c>
      <c r="AE161" s="74" t="e">
        <f t="shared" si="76"/>
        <v>#VALUE!</v>
      </c>
      <c r="AF161" s="74" t="e">
        <f t="shared" si="76"/>
        <v>#VALUE!</v>
      </c>
      <c r="AG161" s="74" t="e">
        <f t="shared" si="76"/>
        <v>#VALUE!</v>
      </c>
      <c r="AH161" s="74" t="e">
        <f t="shared" si="76"/>
        <v>#VALUE!</v>
      </c>
      <c r="AI161" s="74" t="e">
        <f t="shared" si="76"/>
        <v>#VALUE!</v>
      </c>
      <c r="AJ161" s="74" t="e">
        <f t="shared" si="76"/>
        <v>#VALUE!</v>
      </c>
      <c r="AK161" s="74" t="e">
        <f t="shared" si="76"/>
        <v>#VALUE!</v>
      </c>
      <c r="AL161" s="74" t="e">
        <f t="shared" si="76"/>
        <v>#VALUE!</v>
      </c>
      <c r="AM161" s="74" t="e">
        <f t="shared" si="76"/>
        <v>#VALUE!</v>
      </c>
      <c r="AN161" s="74" t="e">
        <f t="shared" si="76"/>
        <v>#VALUE!</v>
      </c>
      <c r="AO161" s="74" t="e">
        <f t="shared" si="76"/>
        <v>#VALUE!</v>
      </c>
      <c r="AP161" s="74" t="e">
        <f t="shared" si="76"/>
        <v>#VALUE!</v>
      </c>
      <c r="AQ161" s="74" t="e">
        <f t="shared" si="76"/>
        <v>#VALUE!</v>
      </c>
      <c r="AR161" s="74" t="e">
        <f t="shared" si="76"/>
        <v>#VALUE!</v>
      </c>
      <c r="AS161" s="74" t="e">
        <f t="shared" si="76"/>
        <v>#VALUE!</v>
      </c>
      <c r="AT161" s="74" t="e">
        <f t="shared" si="76"/>
        <v>#VALUE!</v>
      </c>
      <c r="AU161" s="74" t="e">
        <f t="shared" si="76"/>
        <v>#VALUE!</v>
      </c>
      <c r="AV161" s="74" t="e">
        <f t="shared" si="76"/>
        <v>#VALUE!</v>
      </c>
      <c r="AW161" s="74" t="e">
        <f t="shared" si="76"/>
        <v>#VALUE!</v>
      </c>
      <c r="AX161" s="74" t="e">
        <f t="shared" si="76"/>
        <v>#VALUE!</v>
      </c>
      <c r="AY161" s="74" t="e">
        <f t="shared" si="76"/>
        <v>#VALUE!</v>
      </c>
      <c r="AZ161" s="74" t="e">
        <f t="shared" si="76"/>
        <v>#VALUE!</v>
      </c>
      <c r="BA161" s="74" t="e">
        <f t="shared" si="76"/>
        <v>#VALUE!</v>
      </c>
      <c r="BB161" s="74" t="e">
        <f t="shared" si="76"/>
        <v>#VALUE!</v>
      </c>
      <c r="BC161" s="74" t="e">
        <f t="shared" si="76"/>
        <v>#VALUE!</v>
      </c>
      <c r="BD161" s="74" t="e">
        <f t="shared" si="76"/>
        <v>#VALUE!</v>
      </c>
      <c r="BE161" s="74" t="e">
        <f t="shared" si="76"/>
        <v>#VALUE!</v>
      </c>
      <c r="BF161" s="75" t="e">
        <f t="shared" si="63"/>
        <v>#VALUE!</v>
      </c>
      <c r="BH161" s="55"/>
    </row>
    <row r="162" spans="1:60" x14ac:dyDescent="0.3">
      <c r="A162" s="76" t="s">
        <v>144</v>
      </c>
      <c r="C162" s="76" t="s">
        <v>107</v>
      </c>
      <c r="D162" s="76"/>
      <c r="E162" s="77" t="s">
        <v>145</v>
      </c>
      <c r="F162" s="77" t="s">
        <v>130</v>
      </c>
      <c r="G162" s="77" t="s">
        <v>134</v>
      </c>
      <c r="H162" s="69"/>
      <c r="I162" s="80"/>
      <c r="J162" s="80"/>
      <c r="K162" s="81"/>
      <c r="L162" s="72"/>
      <c r="M162" s="61"/>
      <c r="N162" s="72"/>
      <c r="O162" s="287"/>
      <c r="P162" s="288"/>
      <c r="Q162" s="289"/>
      <c r="R162" s="279" t="s">
        <v>146</v>
      </c>
      <c r="S162" s="280"/>
      <c r="T162" s="280"/>
      <c r="U162" s="280"/>
      <c r="V162" s="280"/>
      <c r="W162" s="280"/>
      <c r="X162" s="258"/>
      <c r="Y162" s="258"/>
      <c r="Z162" s="258"/>
      <c r="AA162" s="64" t="e">
        <f t="shared" ref="AA162:BD162" si="77">COUNTIFS($L$23:$L$98,"FT",AA$23:AA$124,"U")+COUNTIFS($L$23:$L$98,"FT",AA$23:AA$124,"UC")+COUNTIFS($L$23:$L$98,"FT",AA$23:AA$124,"NCNS")+COUNTIFS($L$23:$L$98,"FT",AA$23:AA$124,"TR-U")+COUNTIFS($L$23:$L$98,"FT",AA$23:AA$124,"TR-UC")+COUNTIFS($L$23:$L$98,"FT",AA$23:AA$124,"TR-NCNS")</f>
        <v>#VALUE!</v>
      </c>
      <c r="AB162" s="64" t="e">
        <f t="shared" si="77"/>
        <v>#VALUE!</v>
      </c>
      <c r="AC162" s="64" t="e">
        <f t="shared" si="77"/>
        <v>#VALUE!</v>
      </c>
      <c r="AD162" s="64" t="e">
        <f t="shared" si="77"/>
        <v>#VALUE!</v>
      </c>
      <c r="AE162" s="64" t="e">
        <f t="shared" si="77"/>
        <v>#VALUE!</v>
      </c>
      <c r="AF162" s="64" t="e">
        <f t="shared" si="77"/>
        <v>#VALUE!</v>
      </c>
      <c r="AG162" s="64" t="e">
        <f t="shared" si="77"/>
        <v>#VALUE!</v>
      </c>
      <c r="AH162" s="64" t="e">
        <f t="shared" si="77"/>
        <v>#VALUE!</v>
      </c>
      <c r="AI162" s="64" t="e">
        <f t="shared" si="77"/>
        <v>#VALUE!</v>
      </c>
      <c r="AJ162" s="64" t="e">
        <f t="shared" si="77"/>
        <v>#VALUE!</v>
      </c>
      <c r="AK162" s="64" t="e">
        <f t="shared" si="77"/>
        <v>#VALUE!</v>
      </c>
      <c r="AL162" s="64" t="e">
        <f t="shared" si="77"/>
        <v>#VALUE!</v>
      </c>
      <c r="AM162" s="64" t="e">
        <f t="shared" si="77"/>
        <v>#VALUE!</v>
      </c>
      <c r="AN162" s="64" t="e">
        <f t="shared" si="77"/>
        <v>#VALUE!</v>
      </c>
      <c r="AO162" s="64" t="e">
        <f t="shared" si="77"/>
        <v>#VALUE!</v>
      </c>
      <c r="AP162" s="64" t="e">
        <f t="shared" si="77"/>
        <v>#VALUE!</v>
      </c>
      <c r="AQ162" s="64" t="e">
        <f t="shared" si="77"/>
        <v>#VALUE!</v>
      </c>
      <c r="AR162" s="64" t="e">
        <f t="shared" si="77"/>
        <v>#VALUE!</v>
      </c>
      <c r="AS162" s="64" t="e">
        <f t="shared" si="77"/>
        <v>#VALUE!</v>
      </c>
      <c r="AT162" s="64" t="e">
        <f t="shared" si="77"/>
        <v>#VALUE!</v>
      </c>
      <c r="AU162" s="64" t="e">
        <f t="shared" si="77"/>
        <v>#VALUE!</v>
      </c>
      <c r="AV162" s="64" t="e">
        <f t="shared" si="77"/>
        <v>#VALUE!</v>
      </c>
      <c r="AW162" s="64" t="e">
        <f t="shared" si="77"/>
        <v>#VALUE!</v>
      </c>
      <c r="AX162" s="64" t="e">
        <f t="shared" si="77"/>
        <v>#VALUE!</v>
      </c>
      <c r="AY162" s="64" t="e">
        <f t="shared" si="77"/>
        <v>#VALUE!</v>
      </c>
      <c r="AZ162" s="64" t="e">
        <f t="shared" si="77"/>
        <v>#VALUE!</v>
      </c>
      <c r="BA162" s="64" t="e">
        <f t="shared" si="77"/>
        <v>#VALUE!</v>
      </c>
      <c r="BB162" s="64" t="e">
        <f t="shared" si="77"/>
        <v>#VALUE!</v>
      </c>
      <c r="BC162" s="64" t="e">
        <f t="shared" si="77"/>
        <v>#VALUE!</v>
      </c>
      <c r="BD162" s="64" t="e">
        <f t="shared" si="77"/>
        <v>#VALUE!</v>
      </c>
      <c r="BE162" s="64" t="e">
        <f>COUNTIFS($L$23:$L$28,"FT",BE$23:BE$41,"U")+COUNTIFS($L$23:$L$28,"FT",BE$23:BE$41,"UC")+COUNTIFS($L$23:$L$28,"FT",BE$23:BE$41,"NCNS")+COUNTIFS($L$23:$L$28,"FT",BE$23:BE$41,"TR-U")+COUNTIFS($L$23:$L$28,"FT",BE$23:BE$41,"TR-UC")+COUNTIFS($L$23:$L$28,"FT",BE$23:BE$41,"TR-NCNS")</f>
        <v>#VALUE!</v>
      </c>
      <c r="BF162" s="45" t="e">
        <f t="shared" si="63"/>
        <v>#VALUE!</v>
      </c>
      <c r="BH162" s="55"/>
    </row>
    <row r="163" spans="1:60" x14ac:dyDescent="0.3">
      <c r="A163" s="76" t="s">
        <v>147</v>
      </c>
      <c r="C163" s="76" t="s">
        <v>148</v>
      </c>
      <c r="D163" s="76"/>
      <c r="E163" s="77" t="s">
        <v>149</v>
      </c>
      <c r="F163" s="77"/>
      <c r="G163" s="77"/>
      <c r="H163" s="69"/>
      <c r="I163" s="80"/>
      <c r="J163" s="80"/>
      <c r="K163" s="81"/>
      <c r="L163" s="72"/>
      <c r="M163" s="61"/>
      <c r="N163" s="72"/>
      <c r="O163" s="287"/>
      <c r="P163" s="288"/>
      <c r="Q163" s="289"/>
      <c r="R163" s="279" t="s">
        <v>150</v>
      </c>
      <c r="S163" s="280"/>
      <c r="T163" s="280"/>
      <c r="U163" s="280"/>
      <c r="V163" s="280"/>
      <c r="W163" s="280"/>
      <c r="X163" s="258"/>
      <c r="Y163" s="258"/>
      <c r="Z163" s="258"/>
      <c r="AA163" s="64" t="e">
        <f t="shared" ref="AA163:BD163" si="78">COUNTIFS($L$23:$L$98,"HT",AA$23:AA$124,"U")+COUNTIFS($L$23:$L$98,"HT",AA$23:AA$124,"UC")+COUNTIFS($L$23:$L$98,"HT",AA$23:AA$124,"NCNS")+COUNTIFS($L$23:$L$98,"HT",AA$23:AA$124,"TR-U")+COUNTIFS($L$23:$L$98,"HT",AA$23:AA$124,"TR-UC")+COUNTIFS($L$23:$L$98,"HT",AA$23:AA$124,"TR-NCNS")</f>
        <v>#VALUE!</v>
      </c>
      <c r="AB163" s="64" t="e">
        <f t="shared" si="78"/>
        <v>#VALUE!</v>
      </c>
      <c r="AC163" s="64" t="e">
        <f t="shared" si="78"/>
        <v>#VALUE!</v>
      </c>
      <c r="AD163" s="64" t="e">
        <f t="shared" si="78"/>
        <v>#VALUE!</v>
      </c>
      <c r="AE163" s="64" t="e">
        <f t="shared" si="78"/>
        <v>#VALUE!</v>
      </c>
      <c r="AF163" s="64" t="e">
        <f t="shared" si="78"/>
        <v>#VALUE!</v>
      </c>
      <c r="AG163" s="64" t="e">
        <f t="shared" si="78"/>
        <v>#VALUE!</v>
      </c>
      <c r="AH163" s="64" t="e">
        <f t="shared" si="78"/>
        <v>#VALUE!</v>
      </c>
      <c r="AI163" s="64" t="e">
        <f t="shared" si="78"/>
        <v>#VALUE!</v>
      </c>
      <c r="AJ163" s="64" t="e">
        <f t="shared" si="78"/>
        <v>#VALUE!</v>
      </c>
      <c r="AK163" s="64" t="e">
        <f t="shared" si="78"/>
        <v>#VALUE!</v>
      </c>
      <c r="AL163" s="64" t="e">
        <f t="shared" si="78"/>
        <v>#VALUE!</v>
      </c>
      <c r="AM163" s="64" t="e">
        <f t="shared" si="78"/>
        <v>#VALUE!</v>
      </c>
      <c r="AN163" s="64" t="e">
        <f t="shared" si="78"/>
        <v>#VALUE!</v>
      </c>
      <c r="AO163" s="64" t="e">
        <f t="shared" si="78"/>
        <v>#VALUE!</v>
      </c>
      <c r="AP163" s="64" t="e">
        <f t="shared" si="78"/>
        <v>#VALUE!</v>
      </c>
      <c r="AQ163" s="64" t="e">
        <f t="shared" si="78"/>
        <v>#VALUE!</v>
      </c>
      <c r="AR163" s="64" t="e">
        <f t="shared" si="78"/>
        <v>#VALUE!</v>
      </c>
      <c r="AS163" s="64" t="e">
        <f t="shared" si="78"/>
        <v>#VALUE!</v>
      </c>
      <c r="AT163" s="64" t="e">
        <f t="shared" si="78"/>
        <v>#VALUE!</v>
      </c>
      <c r="AU163" s="64" t="e">
        <f t="shared" si="78"/>
        <v>#VALUE!</v>
      </c>
      <c r="AV163" s="64" t="e">
        <f t="shared" si="78"/>
        <v>#VALUE!</v>
      </c>
      <c r="AW163" s="64" t="e">
        <f t="shared" si="78"/>
        <v>#VALUE!</v>
      </c>
      <c r="AX163" s="64" t="e">
        <f t="shared" si="78"/>
        <v>#VALUE!</v>
      </c>
      <c r="AY163" s="64" t="e">
        <f t="shared" si="78"/>
        <v>#VALUE!</v>
      </c>
      <c r="AZ163" s="64" t="e">
        <f t="shared" si="78"/>
        <v>#VALUE!</v>
      </c>
      <c r="BA163" s="64" t="e">
        <f t="shared" si="78"/>
        <v>#VALUE!</v>
      </c>
      <c r="BB163" s="64" t="e">
        <f t="shared" si="78"/>
        <v>#VALUE!</v>
      </c>
      <c r="BC163" s="64" t="e">
        <f t="shared" si="78"/>
        <v>#VALUE!</v>
      </c>
      <c r="BD163" s="64" t="e">
        <f t="shared" si="78"/>
        <v>#VALUE!</v>
      </c>
      <c r="BE163" s="64" t="e">
        <f>COUNTIFS($L$23:$L$28,"HT",BE$23:BE$41,"U")+COUNTIFS($L$28:$L$50,"HT",BE$28:BE$50,"UC")+COUNTIFS($L$28:$L$50,"HT",BE$28:BE$50,"NCNS")+COUNTIFS($L$23:$L$28,"HT",BE$23:BE$41,"TR-U")+COUNTIFS($L$28:$L$50,"HT",BE$28:BE$50,"TR-UC")+COUNTIFS($L$28:$L$50,"HT",BE$28:BE$50,"TR-NCNS")</f>
        <v>#VALUE!</v>
      </c>
      <c r="BF163" s="45" t="e">
        <f t="shared" si="63"/>
        <v>#VALUE!</v>
      </c>
      <c r="BH163" s="55"/>
    </row>
    <row r="164" spans="1:60" x14ac:dyDescent="0.3">
      <c r="A164" s="76" t="s">
        <v>151</v>
      </c>
      <c r="C164" s="76" t="s">
        <v>148</v>
      </c>
      <c r="D164" s="76"/>
      <c r="E164" s="77" t="s">
        <v>152</v>
      </c>
      <c r="F164" s="77"/>
      <c r="G164" s="77"/>
      <c r="H164" s="69"/>
      <c r="I164" s="80"/>
      <c r="J164" s="80"/>
      <c r="K164" s="81"/>
      <c r="L164" s="72"/>
      <c r="M164" s="61"/>
      <c r="N164" s="72"/>
      <c r="O164" s="287"/>
      <c r="P164" s="288"/>
      <c r="Q164" s="289"/>
      <c r="R164" s="279" t="s">
        <v>153</v>
      </c>
      <c r="S164" s="280"/>
      <c r="T164" s="280"/>
      <c r="U164" s="280"/>
      <c r="V164" s="280"/>
      <c r="W164" s="280"/>
      <c r="X164" s="258"/>
      <c r="Y164" s="258"/>
      <c r="Z164" s="258"/>
      <c r="AA164" s="64">
        <f t="shared" ref="AA164:BD164" si="79">COUNTIF(AA23:AA124,"S")+COUNTIF(AA23:AA124,"TR-S")</f>
        <v>0</v>
      </c>
      <c r="AB164" s="64">
        <f t="shared" si="79"/>
        <v>0</v>
      </c>
      <c r="AC164" s="64">
        <f t="shared" si="79"/>
        <v>0</v>
      </c>
      <c r="AD164" s="64">
        <f t="shared" si="79"/>
        <v>0</v>
      </c>
      <c r="AE164" s="64">
        <f t="shared" si="79"/>
        <v>0</v>
      </c>
      <c r="AF164" s="64">
        <f t="shared" si="79"/>
        <v>0</v>
      </c>
      <c r="AG164" s="64">
        <f t="shared" si="79"/>
        <v>0</v>
      </c>
      <c r="AH164" s="64">
        <f t="shared" si="79"/>
        <v>0</v>
      </c>
      <c r="AI164" s="64">
        <f t="shared" si="79"/>
        <v>0</v>
      </c>
      <c r="AJ164" s="64">
        <f t="shared" si="79"/>
        <v>0</v>
      </c>
      <c r="AK164" s="64">
        <f t="shared" si="79"/>
        <v>0</v>
      </c>
      <c r="AL164" s="64">
        <f t="shared" si="79"/>
        <v>0</v>
      </c>
      <c r="AM164" s="64">
        <f t="shared" si="79"/>
        <v>0</v>
      </c>
      <c r="AN164" s="64">
        <f t="shared" si="79"/>
        <v>0</v>
      </c>
      <c r="AO164" s="64">
        <f t="shared" si="79"/>
        <v>0</v>
      </c>
      <c r="AP164" s="64">
        <f t="shared" si="79"/>
        <v>0</v>
      </c>
      <c r="AQ164" s="64">
        <f t="shared" si="79"/>
        <v>0</v>
      </c>
      <c r="AR164" s="64">
        <f t="shared" si="79"/>
        <v>0</v>
      </c>
      <c r="AS164" s="64">
        <f t="shared" si="79"/>
        <v>0</v>
      </c>
      <c r="AT164" s="64">
        <f t="shared" si="79"/>
        <v>0</v>
      </c>
      <c r="AU164" s="64">
        <f t="shared" si="79"/>
        <v>0</v>
      </c>
      <c r="AV164" s="64">
        <f t="shared" si="79"/>
        <v>0</v>
      </c>
      <c r="AW164" s="64">
        <f t="shared" si="79"/>
        <v>0</v>
      </c>
      <c r="AX164" s="64">
        <f t="shared" si="79"/>
        <v>0</v>
      </c>
      <c r="AY164" s="64">
        <f t="shared" si="79"/>
        <v>0</v>
      </c>
      <c r="AZ164" s="64">
        <f t="shared" si="79"/>
        <v>0</v>
      </c>
      <c r="BA164" s="64">
        <f t="shared" si="79"/>
        <v>0</v>
      </c>
      <c r="BB164" s="64">
        <f t="shared" si="79"/>
        <v>0</v>
      </c>
      <c r="BC164" s="64">
        <f t="shared" si="79"/>
        <v>0</v>
      </c>
      <c r="BD164" s="64">
        <f t="shared" si="79"/>
        <v>0</v>
      </c>
      <c r="BE164" s="64">
        <f>COUNTIF(BE23:BE41,"S")+COUNTIF(BE23:BE41,"TR-S")</f>
        <v>0</v>
      </c>
      <c r="BF164" s="45">
        <f t="shared" ref="BF164:BF170" si="80">MAX(AA164:BE164)</f>
        <v>0</v>
      </c>
      <c r="BH164" s="55"/>
    </row>
    <row r="165" spans="1:60" x14ac:dyDescent="0.3">
      <c r="A165" s="76" t="s">
        <v>154</v>
      </c>
      <c r="C165" s="76" t="s">
        <v>155</v>
      </c>
      <c r="D165" s="76"/>
      <c r="E165" s="77" t="s">
        <v>156</v>
      </c>
      <c r="F165" s="77"/>
      <c r="G165" s="77"/>
      <c r="H165" s="69"/>
      <c r="I165" s="59"/>
      <c r="J165" s="59"/>
      <c r="K165" s="83"/>
      <c r="L165" s="84"/>
      <c r="M165" s="61"/>
      <c r="N165" s="72"/>
      <c r="O165" s="287"/>
      <c r="P165" s="288"/>
      <c r="Q165" s="289"/>
      <c r="R165" s="279" t="s">
        <v>157</v>
      </c>
      <c r="S165" s="280"/>
      <c r="T165" s="280"/>
      <c r="U165" s="280"/>
      <c r="V165" s="280"/>
      <c r="W165" s="280"/>
      <c r="X165" s="258"/>
      <c r="Y165" s="258"/>
      <c r="Z165" s="258"/>
      <c r="AA165" s="74" t="e">
        <f t="shared" ref="AA165:BE165" si="81">AA166+(AA167/2)</f>
        <v>#VALUE!</v>
      </c>
      <c r="AB165" s="74" t="e">
        <f t="shared" si="81"/>
        <v>#VALUE!</v>
      </c>
      <c r="AC165" s="74" t="e">
        <f t="shared" si="81"/>
        <v>#VALUE!</v>
      </c>
      <c r="AD165" s="74" t="e">
        <f t="shared" si="81"/>
        <v>#VALUE!</v>
      </c>
      <c r="AE165" s="74" t="e">
        <f t="shared" si="81"/>
        <v>#VALUE!</v>
      </c>
      <c r="AF165" s="74" t="e">
        <f t="shared" si="81"/>
        <v>#VALUE!</v>
      </c>
      <c r="AG165" s="74" t="e">
        <f t="shared" si="81"/>
        <v>#VALUE!</v>
      </c>
      <c r="AH165" s="74" t="e">
        <f t="shared" si="81"/>
        <v>#VALUE!</v>
      </c>
      <c r="AI165" s="74" t="e">
        <f t="shared" si="81"/>
        <v>#VALUE!</v>
      </c>
      <c r="AJ165" s="74" t="e">
        <f t="shared" si="81"/>
        <v>#VALUE!</v>
      </c>
      <c r="AK165" s="74" t="e">
        <f t="shared" si="81"/>
        <v>#VALUE!</v>
      </c>
      <c r="AL165" s="74" t="e">
        <f t="shared" si="81"/>
        <v>#VALUE!</v>
      </c>
      <c r="AM165" s="74" t="e">
        <f t="shared" si="81"/>
        <v>#VALUE!</v>
      </c>
      <c r="AN165" s="74" t="e">
        <f t="shared" si="81"/>
        <v>#VALUE!</v>
      </c>
      <c r="AO165" s="74" t="e">
        <f t="shared" si="81"/>
        <v>#VALUE!</v>
      </c>
      <c r="AP165" s="74" t="e">
        <f t="shared" si="81"/>
        <v>#VALUE!</v>
      </c>
      <c r="AQ165" s="74" t="e">
        <f t="shared" si="81"/>
        <v>#VALUE!</v>
      </c>
      <c r="AR165" s="74" t="e">
        <f t="shared" si="81"/>
        <v>#VALUE!</v>
      </c>
      <c r="AS165" s="74" t="e">
        <f t="shared" si="81"/>
        <v>#VALUE!</v>
      </c>
      <c r="AT165" s="74" t="e">
        <f t="shared" si="81"/>
        <v>#VALUE!</v>
      </c>
      <c r="AU165" s="74" t="e">
        <f t="shared" si="81"/>
        <v>#VALUE!</v>
      </c>
      <c r="AV165" s="74" t="e">
        <f t="shared" si="81"/>
        <v>#VALUE!</v>
      </c>
      <c r="AW165" s="74" t="e">
        <f t="shared" si="81"/>
        <v>#VALUE!</v>
      </c>
      <c r="AX165" s="74" t="e">
        <f t="shared" si="81"/>
        <v>#VALUE!</v>
      </c>
      <c r="AY165" s="74" t="e">
        <f t="shared" si="81"/>
        <v>#VALUE!</v>
      </c>
      <c r="AZ165" s="74" t="e">
        <f t="shared" si="81"/>
        <v>#VALUE!</v>
      </c>
      <c r="BA165" s="74" t="e">
        <f t="shared" si="81"/>
        <v>#VALUE!</v>
      </c>
      <c r="BB165" s="74" t="e">
        <f t="shared" si="81"/>
        <v>#VALUE!</v>
      </c>
      <c r="BC165" s="74" t="e">
        <f t="shared" si="81"/>
        <v>#VALUE!</v>
      </c>
      <c r="BD165" s="74" t="e">
        <f t="shared" si="81"/>
        <v>#VALUE!</v>
      </c>
      <c r="BE165" s="74" t="e">
        <f t="shared" si="81"/>
        <v>#VALUE!</v>
      </c>
      <c r="BF165" s="75" t="e">
        <f t="shared" si="80"/>
        <v>#VALUE!</v>
      </c>
      <c r="BH165" s="55"/>
    </row>
    <row r="166" spans="1:60" x14ac:dyDescent="0.3">
      <c r="A166" s="76" t="s">
        <v>158</v>
      </c>
      <c r="C166" s="76" t="s">
        <v>155</v>
      </c>
      <c r="D166" s="76"/>
      <c r="E166" s="77" t="s">
        <v>159</v>
      </c>
      <c r="F166" s="77"/>
      <c r="G166" s="77"/>
      <c r="H166" s="69"/>
      <c r="I166" s="59"/>
      <c r="J166" s="59"/>
      <c r="K166" s="83"/>
      <c r="L166" s="84"/>
      <c r="M166" s="61"/>
      <c r="N166" s="72"/>
      <c r="O166" s="287"/>
      <c r="P166" s="288"/>
      <c r="Q166" s="289"/>
      <c r="R166" s="279" t="s">
        <v>160</v>
      </c>
      <c r="S166" s="280"/>
      <c r="T166" s="280"/>
      <c r="U166" s="280"/>
      <c r="V166" s="280"/>
      <c r="W166" s="280"/>
      <c r="X166" s="258"/>
      <c r="Y166" s="258"/>
      <c r="Z166" s="258"/>
      <c r="AA166" s="64" t="e">
        <f t="shared" ref="AA166:BD166" si="82">COUNTIFS($L$23:$L$98,"FT",AA$23:AA$124,"S")+COUNTIFS($L$23:$L$98,"FT",AA$23:AA$124,"TR-S")</f>
        <v>#VALUE!</v>
      </c>
      <c r="AB166" s="64" t="e">
        <f t="shared" si="82"/>
        <v>#VALUE!</v>
      </c>
      <c r="AC166" s="64" t="e">
        <f t="shared" si="82"/>
        <v>#VALUE!</v>
      </c>
      <c r="AD166" s="64" t="e">
        <f t="shared" si="82"/>
        <v>#VALUE!</v>
      </c>
      <c r="AE166" s="64" t="e">
        <f t="shared" si="82"/>
        <v>#VALUE!</v>
      </c>
      <c r="AF166" s="64" t="e">
        <f t="shared" si="82"/>
        <v>#VALUE!</v>
      </c>
      <c r="AG166" s="64" t="e">
        <f t="shared" si="82"/>
        <v>#VALUE!</v>
      </c>
      <c r="AH166" s="64" t="e">
        <f t="shared" si="82"/>
        <v>#VALUE!</v>
      </c>
      <c r="AI166" s="64" t="e">
        <f t="shared" si="82"/>
        <v>#VALUE!</v>
      </c>
      <c r="AJ166" s="64" t="e">
        <f t="shared" si="82"/>
        <v>#VALUE!</v>
      </c>
      <c r="AK166" s="64" t="e">
        <f t="shared" si="82"/>
        <v>#VALUE!</v>
      </c>
      <c r="AL166" s="64" t="e">
        <f t="shared" si="82"/>
        <v>#VALUE!</v>
      </c>
      <c r="AM166" s="64" t="e">
        <f t="shared" si="82"/>
        <v>#VALUE!</v>
      </c>
      <c r="AN166" s="64" t="e">
        <f t="shared" si="82"/>
        <v>#VALUE!</v>
      </c>
      <c r="AO166" s="64" t="e">
        <f t="shared" si="82"/>
        <v>#VALUE!</v>
      </c>
      <c r="AP166" s="64" t="e">
        <f t="shared" si="82"/>
        <v>#VALUE!</v>
      </c>
      <c r="AQ166" s="64" t="e">
        <f t="shared" si="82"/>
        <v>#VALUE!</v>
      </c>
      <c r="AR166" s="64" t="e">
        <f t="shared" si="82"/>
        <v>#VALUE!</v>
      </c>
      <c r="AS166" s="64" t="e">
        <f t="shared" si="82"/>
        <v>#VALUE!</v>
      </c>
      <c r="AT166" s="64" t="e">
        <f t="shared" si="82"/>
        <v>#VALUE!</v>
      </c>
      <c r="AU166" s="64" t="e">
        <f t="shared" si="82"/>
        <v>#VALUE!</v>
      </c>
      <c r="AV166" s="64" t="e">
        <f t="shared" si="82"/>
        <v>#VALUE!</v>
      </c>
      <c r="AW166" s="64" t="e">
        <f t="shared" si="82"/>
        <v>#VALUE!</v>
      </c>
      <c r="AX166" s="64" t="e">
        <f t="shared" si="82"/>
        <v>#VALUE!</v>
      </c>
      <c r="AY166" s="64" t="e">
        <f t="shared" si="82"/>
        <v>#VALUE!</v>
      </c>
      <c r="AZ166" s="64" t="e">
        <f t="shared" si="82"/>
        <v>#VALUE!</v>
      </c>
      <c r="BA166" s="64" t="e">
        <f t="shared" si="82"/>
        <v>#VALUE!</v>
      </c>
      <c r="BB166" s="64" t="e">
        <f t="shared" si="82"/>
        <v>#VALUE!</v>
      </c>
      <c r="BC166" s="64" t="e">
        <f t="shared" si="82"/>
        <v>#VALUE!</v>
      </c>
      <c r="BD166" s="64" t="e">
        <f t="shared" si="82"/>
        <v>#VALUE!</v>
      </c>
      <c r="BE166" s="64" t="e">
        <f>COUNTIFS($L$23:$L$28,"FT",BE$23:BE$41,"S")+COUNTIFS($L$23:$L$28,"FT",BE$23:BE$41,"TR-S")</f>
        <v>#VALUE!</v>
      </c>
      <c r="BF166" s="45" t="e">
        <f t="shared" si="80"/>
        <v>#VALUE!</v>
      </c>
      <c r="BH166" s="55"/>
    </row>
    <row r="167" spans="1:60" x14ac:dyDescent="0.3">
      <c r="A167" s="76" t="s">
        <v>161</v>
      </c>
      <c r="C167" s="76" t="s">
        <v>155</v>
      </c>
      <c r="D167" s="76"/>
      <c r="E167" s="77" t="s">
        <v>162</v>
      </c>
      <c r="F167" s="77"/>
      <c r="G167" s="77"/>
      <c r="I167" s="59"/>
      <c r="J167" s="59"/>
      <c r="K167" s="83"/>
      <c r="L167" s="84"/>
      <c r="M167" s="61"/>
      <c r="N167" s="72"/>
      <c r="O167" s="287"/>
      <c r="P167" s="288"/>
      <c r="Q167" s="289"/>
      <c r="R167" s="279" t="s">
        <v>163</v>
      </c>
      <c r="S167" s="280"/>
      <c r="T167" s="280"/>
      <c r="U167" s="280"/>
      <c r="V167" s="280"/>
      <c r="W167" s="280"/>
      <c r="X167" s="258"/>
      <c r="Y167" s="258"/>
      <c r="Z167" s="258"/>
      <c r="AA167" s="64" t="e">
        <f t="shared" ref="AA167:BD167" si="83">COUNTIFS($L$23:$L$98,"HT",AA$23:AA$124,"S")+COUNTIFS($L$23:$L$98,"HT",AA$23:AA$124,"TR-S")</f>
        <v>#VALUE!</v>
      </c>
      <c r="AB167" s="64" t="e">
        <f t="shared" si="83"/>
        <v>#VALUE!</v>
      </c>
      <c r="AC167" s="64" t="e">
        <f t="shared" si="83"/>
        <v>#VALUE!</v>
      </c>
      <c r="AD167" s="64" t="e">
        <f t="shared" si="83"/>
        <v>#VALUE!</v>
      </c>
      <c r="AE167" s="64" t="e">
        <f t="shared" si="83"/>
        <v>#VALUE!</v>
      </c>
      <c r="AF167" s="64" t="e">
        <f t="shared" si="83"/>
        <v>#VALUE!</v>
      </c>
      <c r="AG167" s="64" t="e">
        <f t="shared" si="83"/>
        <v>#VALUE!</v>
      </c>
      <c r="AH167" s="64" t="e">
        <f t="shared" si="83"/>
        <v>#VALUE!</v>
      </c>
      <c r="AI167" s="64" t="e">
        <f t="shared" si="83"/>
        <v>#VALUE!</v>
      </c>
      <c r="AJ167" s="64" t="e">
        <f t="shared" si="83"/>
        <v>#VALUE!</v>
      </c>
      <c r="AK167" s="64" t="e">
        <f t="shared" si="83"/>
        <v>#VALUE!</v>
      </c>
      <c r="AL167" s="64" t="e">
        <f t="shared" si="83"/>
        <v>#VALUE!</v>
      </c>
      <c r="AM167" s="64" t="e">
        <f t="shared" si="83"/>
        <v>#VALUE!</v>
      </c>
      <c r="AN167" s="64" t="e">
        <f t="shared" si="83"/>
        <v>#VALUE!</v>
      </c>
      <c r="AO167" s="64" t="e">
        <f t="shared" si="83"/>
        <v>#VALUE!</v>
      </c>
      <c r="AP167" s="64" t="e">
        <f t="shared" si="83"/>
        <v>#VALUE!</v>
      </c>
      <c r="AQ167" s="64" t="e">
        <f t="shared" si="83"/>
        <v>#VALUE!</v>
      </c>
      <c r="AR167" s="64" t="e">
        <f t="shared" si="83"/>
        <v>#VALUE!</v>
      </c>
      <c r="AS167" s="64" t="e">
        <f t="shared" si="83"/>
        <v>#VALUE!</v>
      </c>
      <c r="AT167" s="64" t="e">
        <f t="shared" si="83"/>
        <v>#VALUE!</v>
      </c>
      <c r="AU167" s="64" t="e">
        <f t="shared" si="83"/>
        <v>#VALUE!</v>
      </c>
      <c r="AV167" s="64" t="e">
        <f t="shared" si="83"/>
        <v>#VALUE!</v>
      </c>
      <c r="AW167" s="64" t="e">
        <f t="shared" si="83"/>
        <v>#VALUE!</v>
      </c>
      <c r="AX167" s="64" t="e">
        <f t="shared" si="83"/>
        <v>#VALUE!</v>
      </c>
      <c r="AY167" s="64" t="e">
        <f t="shared" si="83"/>
        <v>#VALUE!</v>
      </c>
      <c r="AZ167" s="64" t="e">
        <f t="shared" si="83"/>
        <v>#VALUE!</v>
      </c>
      <c r="BA167" s="64" t="e">
        <f t="shared" si="83"/>
        <v>#VALUE!</v>
      </c>
      <c r="BB167" s="64" t="e">
        <f t="shared" si="83"/>
        <v>#VALUE!</v>
      </c>
      <c r="BC167" s="64" t="e">
        <f t="shared" si="83"/>
        <v>#VALUE!</v>
      </c>
      <c r="BD167" s="64" t="e">
        <f t="shared" si="83"/>
        <v>#VALUE!</v>
      </c>
      <c r="BE167" s="64" t="e">
        <f>COUNTIFS($L$23:$L$28,"HT",BE$23:BE$41,"S")+COUNTIFS($L$23:$L$28,"HT",BE$23:BE$41,"TR-S")</f>
        <v>#VALUE!</v>
      </c>
      <c r="BF167" s="45" t="e">
        <f t="shared" si="80"/>
        <v>#VALUE!</v>
      </c>
      <c r="BH167" s="55"/>
    </row>
    <row r="168" spans="1:60" x14ac:dyDescent="0.3">
      <c r="A168" s="76" t="s">
        <v>164</v>
      </c>
      <c r="C168" s="76" t="s">
        <v>155</v>
      </c>
      <c r="D168" s="76"/>
      <c r="E168" s="77" t="s">
        <v>165</v>
      </c>
      <c r="F168" s="77"/>
      <c r="G168" s="77"/>
      <c r="I168" s="59"/>
      <c r="J168" s="59"/>
      <c r="K168" s="83"/>
      <c r="L168" s="84"/>
      <c r="M168" s="61"/>
      <c r="N168" s="72"/>
      <c r="O168" s="287"/>
      <c r="P168" s="288"/>
      <c r="Q168" s="289"/>
      <c r="R168" s="279" t="s">
        <v>166</v>
      </c>
      <c r="S168" s="280"/>
      <c r="T168" s="280"/>
      <c r="U168" s="280"/>
      <c r="V168" s="280"/>
      <c r="W168" s="280"/>
      <c r="X168" s="258"/>
      <c r="Y168" s="258"/>
      <c r="Z168" s="258"/>
      <c r="AA168" s="64">
        <f t="shared" ref="AA168:BD168" si="84">COUNTIF(AA23:AA124,"TD")+COUNTIF(AA23:AA124,"PR")</f>
        <v>0</v>
      </c>
      <c r="AB168" s="64">
        <f t="shared" si="84"/>
        <v>0</v>
      </c>
      <c r="AC168" s="64">
        <f t="shared" si="84"/>
        <v>0</v>
      </c>
      <c r="AD168" s="64">
        <f t="shared" si="84"/>
        <v>0</v>
      </c>
      <c r="AE168" s="64">
        <f t="shared" si="84"/>
        <v>0</v>
      </c>
      <c r="AF168" s="64">
        <f t="shared" si="84"/>
        <v>0</v>
      </c>
      <c r="AG168" s="64">
        <f t="shared" si="84"/>
        <v>0</v>
      </c>
      <c r="AH168" s="64">
        <f t="shared" si="84"/>
        <v>0</v>
      </c>
      <c r="AI168" s="64">
        <f t="shared" si="84"/>
        <v>0</v>
      </c>
      <c r="AJ168" s="64">
        <f t="shared" si="84"/>
        <v>0</v>
      </c>
      <c r="AK168" s="64">
        <f t="shared" si="84"/>
        <v>0</v>
      </c>
      <c r="AL168" s="64">
        <f t="shared" si="84"/>
        <v>0</v>
      </c>
      <c r="AM168" s="64">
        <f t="shared" si="84"/>
        <v>0</v>
      </c>
      <c r="AN168" s="64">
        <f t="shared" si="84"/>
        <v>0</v>
      </c>
      <c r="AO168" s="64">
        <f t="shared" si="84"/>
        <v>0</v>
      </c>
      <c r="AP168" s="64">
        <f t="shared" si="84"/>
        <v>0</v>
      </c>
      <c r="AQ168" s="64">
        <f t="shared" si="84"/>
        <v>0</v>
      </c>
      <c r="AR168" s="64">
        <f t="shared" si="84"/>
        <v>0</v>
      </c>
      <c r="AS168" s="64">
        <f t="shared" si="84"/>
        <v>0</v>
      </c>
      <c r="AT168" s="64">
        <f t="shared" si="84"/>
        <v>0</v>
      </c>
      <c r="AU168" s="64">
        <f t="shared" si="84"/>
        <v>0</v>
      </c>
      <c r="AV168" s="64">
        <f t="shared" si="84"/>
        <v>0</v>
      </c>
      <c r="AW168" s="64">
        <f t="shared" si="84"/>
        <v>0</v>
      </c>
      <c r="AX168" s="64">
        <f t="shared" si="84"/>
        <v>0</v>
      </c>
      <c r="AY168" s="64">
        <f t="shared" si="84"/>
        <v>0</v>
      </c>
      <c r="AZ168" s="64">
        <f t="shared" si="84"/>
        <v>0</v>
      </c>
      <c r="BA168" s="64">
        <f t="shared" si="84"/>
        <v>0</v>
      </c>
      <c r="BB168" s="64">
        <f t="shared" si="84"/>
        <v>0</v>
      </c>
      <c r="BC168" s="64">
        <f t="shared" si="84"/>
        <v>0</v>
      </c>
      <c r="BD168" s="64">
        <f t="shared" si="84"/>
        <v>0</v>
      </c>
      <c r="BE168" s="64">
        <f>COUNTIF(BE23:BE41,"TD")+COUNTIF(BE23:BE41,"PR")</f>
        <v>0</v>
      </c>
      <c r="BF168" s="45">
        <f t="shared" si="80"/>
        <v>0</v>
      </c>
      <c r="BH168" s="55"/>
    </row>
    <row r="169" spans="1:60" x14ac:dyDescent="0.3">
      <c r="A169" s="76" t="s">
        <v>167</v>
      </c>
      <c r="C169" s="76"/>
      <c r="D169" s="76"/>
      <c r="E169" s="77" t="s">
        <v>168</v>
      </c>
      <c r="F169" s="77"/>
      <c r="G169" s="77"/>
      <c r="I169" s="59"/>
      <c r="J169" s="59"/>
      <c r="K169" s="83"/>
      <c r="L169" s="84"/>
      <c r="M169" s="61"/>
      <c r="N169" s="72"/>
      <c r="O169" s="287"/>
      <c r="P169" s="288"/>
      <c r="Q169" s="289"/>
      <c r="R169" s="279" t="s">
        <v>169</v>
      </c>
      <c r="S169" s="280"/>
      <c r="T169" s="280"/>
      <c r="U169" s="280"/>
      <c r="V169" s="280"/>
      <c r="W169" s="280"/>
      <c r="X169" s="258"/>
      <c r="Y169" s="258"/>
      <c r="Z169" s="258"/>
      <c r="AA169" s="64">
        <f t="shared" ref="AA169:BD169" si="85">COUNTIF(AA23:AA124,"RS")</f>
        <v>0</v>
      </c>
      <c r="AB169" s="64">
        <f t="shared" si="85"/>
        <v>0</v>
      </c>
      <c r="AC169" s="64">
        <f t="shared" si="85"/>
        <v>0</v>
      </c>
      <c r="AD169" s="64">
        <f t="shared" si="85"/>
        <v>0</v>
      </c>
      <c r="AE169" s="64">
        <f t="shared" si="85"/>
        <v>0</v>
      </c>
      <c r="AF169" s="64">
        <f t="shared" si="85"/>
        <v>0</v>
      </c>
      <c r="AG169" s="64">
        <f t="shared" si="85"/>
        <v>1</v>
      </c>
      <c r="AH169" s="64">
        <f t="shared" si="85"/>
        <v>1</v>
      </c>
      <c r="AI169" s="64">
        <f t="shared" si="85"/>
        <v>1</v>
      </c>
      <c r="AJ169" s="64">
        <f t="shared" si="85"/>
        <v>1</v>
      </c>
      <c r="AK169" s="64">
        <f t="shared" si="85"/>
        <v>3</v>
      </c>
      <c r="AL169" s="64">
        <f t="shared" si="85"/>
        <v>3</v>
      </c>
      <c r="AM169" s="64">
        <f t="shared" si="85"/>
        <v>3</v>
      </c>
      <c r="AN169" s="64">
        <f t="shared" si="85"/>
        <v>3</v>
      </c>
      <c r="AO169" s="64">
        <f t="shared" si="85"/>
        <v>3</v>
      </c>
      <c r="AP169" s="64">
        <f t="shared" si="85"/>
        <v>3</v>
      </c>
      <c r="AQ169" s="64">
        <f t="shared" si="85"/>
        <v>3</v>
      </c>
      <c r="AR169" s="64">
        <f t="shared" si="85"/>
        <v>4</v>
      </c>
      <c r="AS169" s="64">
        <f t="shared" si="85"/>
        <v>4</v>
      </c>
      <c r="AT169" s="64">
        <f t="shared" si="85"/>
        <v>4</v>
      </c>
      <c r="AU169" s="64">
        <f t="shared" si="85"/>
        <v>4</v>
      </c>
      <c r="AV169" s="64">
        <f t="shared" si="85"/>
        <v>4</v>
      </c>
      <c r="AW169" s="64">
        <f t="shared" si="85"/>
        <v>4</v>
      </c>
      <c r="AX169" s="64">
        <f t="shared" si="85"/>
        <v>4</v>
      </c>
      <c r="AY169" s="64">
        <f t="shared" si="85"/>
        <v>4</v>
      </c>
      <c r="AZ169" s="64">
        <f t="shared" si="85"/>
        <v>4</v>
      </c>
      <c r="BA169" s="64">
        <f t="shared" si="85"/>
        <v>4</v>
      </c>
      <c r="BB169" s="64">
        <f t="shared" si="85"/>
        <v>4</v>
      </c>
      <c r="BC169" s="64">
        <f t="shared" si="85"/>
        <v>4</v>
      </c>
      <c r="BD169" s="64">
        <f t="shared" si="85"/>
        <v>4</v>
      </c>
      <c r="BE169" s="64">
        <f>COUNTIF(BE23:BE41,"RS")</f>
        <v>3</v>
      </c>
      <c r="BF169" s="45">
        <f t="shared" si="80"/>
        <v>4</v>
      </c>
      <c r="BH169" s="55"/>
    </row>
    <row r="170" spans="1:60" x14ac:dyDescent="0.3">
      <c r="A170" s="76"/>
      <c r="C170" s="76"/>
      <c r="D170" s="76"/>
      <c r="E170" s="77"/>
      <c r="F170" s="77"/>
      <c r="G170" s="77"/>
      <c r="I170" s="59"/>
      <c r="J170" s="59"/>
      <c r="K170" s="83"/>
      <c r="L170" s="84"/>
      <c r="M170" s="61"/>
      <c r="N170" s="72"/>
      <c r="O170" s="287"/>
      <c r="P170" s="288"/>
      <c r="Q170" s="289"/>
      <c r="R170" s="279" t="s">
        <v>170</v>
      </c>
      <c r="S170" s="280"/>
      <c r="T170" s="280"/>
      <c r="U170" s="280"/>
      <c r="V170" s="280"/>
      <c r="W170" s="280"/>
      <c r="X170" s="258"/>
      <c r="Y170" s="258"/>
      <c r="Z170" s="258"/>
      <c r="AA170" s="64">
        <f t="shared" ref="AA170:BD170" si="86">COUNTIF(AA23:AA124,"TM")</f>
        <v>0</v>
      </c>
      <c r="AB170" s="64">
        <f t="shared" si="86"/>
        <v>0</v>
      </c>
      <c r="AC170" s="64">
        <f t="shared" si="86"/>
        <v>0</v>
      </c>
      <c r="AD170" s="64">
        <f t="shared" si="86"/>
        <v>0</v>
      </c>
      <c r="AE170" s="64">
        <f t="shared" si="86"/>
        <v>0</v>
      </c>
      <c r="AF170" s="64">
        <f t="shared" si="86"/>
        <v>0</v>
      </c>
      <c r="AG170" s="64">
        <f t="shared" si="86"/>
        <v>0</v>
      </c>
      <c r="AH170" s="64">
        <f t="shared" si="86"/>
        <v>0</v>
      </c>
      <c r="AI170" s="64">
        <f t="shared" si="86"/>
        <v>0</v>
      </c>
      <c r="AJ170" s="64">
        <f t="shared" si="86"/>
        <v>0</v>
      </c>
      <c r="AK170" s="64">
        <f t="shared" si="86"/>
        <v>1</v>
      </c>
      <c r="AL170" s="64">
        <f t="shared" si="86"/>
        <v>1</v>
      </c>
      <c r="AM170" s="64">
        <f t="shared" si="86"/>
        <v>1</v>
      </c>
      <c r="AN170" s="64">
        <f t="shared" si="86"/>
        <v>3</v>
      </c>
      <c r="AO170" s="64">
        <f t="shared" si="86"/>
        <v>3</v>
      </c>
      <c r="AP170" s="64">
        <f t="shared" si="86"/>
        <v>3</v>
      </c>
      <c r="AQ170" s="64">
        <f t="shared" si="86"/>
        <v>3</v>
      </c>
      <c r="AR170" s="64">
        <f t="shared" si="86"/>
        <v>4</v>
      </c>
      <c r="AS170" s="64">
        <f t="shared" si="86"/>
        <v>4</v>
      </c>
      <c r="AT170" s="64">
        <f t="shared" si="86"/>
        <v>5</v>
      </c>
      <c r="AU170" s="64">
        <f t="shared" si="86"/>
        <v>5</v>
      </c>
      <c r="AV170" s="64">
        <f t="shared" si="86"/>
        <v>5</v>
      </c>
      <c r="AW170" s="64">
        <f t="shared" si="86"/>
        <v>5</v>
      </c>
      <c r="AX170" s="64">
        <f t="shared" si="86"/>
        <v>5</v>
      </c>
      <c r="AY170" s="64">
        <f t="shared" si="86"/>
        <v>5</v>
      </c>
      <c r="AZ170" s="64">
        <f t="shared" si="86"/>
        <v>5</v>
      </c>
      <c r="BA170" s="64">
        <f t="shared" si="86"/>
        <v>5</v>
      </c>
      <c r="BB170" s="64">
        <f t="shared" si="86"/>
        <v>5</v>
      </c>
      <c r="BC170" s="64">
        <f t="shared" si="86"/>
        <v>5</v>
      </c>
      <c r="BD170" s="64">
        <f t="shared" si="86"/>
        <v>5</v>
      </c>
      <c r="BE170" s="64">
        <f>COUNTIF(BE23:BE41,"TM")</f>
        <v>2</v>
      </c>
      <c r="BF170" s="45">
        <f t="shared" si="80"/>
        <v>5</v>
      </c>
      <c r="BH170" s="55"/>
    </row>
    <row r="171" spans="1:60" x14ac:dyDescent="0.3">
      <c r="A171" s="76"/>
      <c r="C171" s="76"/>
      <c r="D171" s="76"/>
      <c r="E171" s="77"/>
      <c r="F171" s="77"/>
      <c r="G171" s="77"/>
      <c r="I171" s="59"/>
      <c r="J171" s="59"/>
      <c r="K171" s="83"/>
      <c r="L171" s="84"/>
      <c r="M171" s="61"/>
      <c r="N171" s="72"/>
      <c r="O171" s="287"/>
      <c r="P171" s="288"/>
      <c r="Q171" s="289"/>
      <c r="R171" s="279" t="s">
        <v>161</v>
      </c>
      <c r="S171" s="280"/>
      <c r="T171" s="280"/>
      <c r="U171" s="280"/>
      <c r="V171" s="280"/>
      <c r="W171" s="280"/>
      <c r="X171" s="258"/>
      <c r="Y171" s="258"/>
      <c r="Z171" s="258"/>
      <c r="AA171" s="85">
        <f t="shared" ref="AA171:BF171" si="87">IFERROR(IF(AA132&lt;10,0,((AA169+AA170)/(AA132+AA169+AA170))),0)</f>
        <v>0</v>
      </c>
      <c r="AB171" s="85">
        <f t="shared" si="87"/>
        <v>0</v>
      </c>
      <c r="AC171" s="85">
        <f t="shared" si="87"/>
        <v>0</v>
      </c>
      <c r="AD171" s="85">
        <f t="shared" si="87"/>
        <v>0</v>
      </c>
      <c r="AE171" s="85">
        <f t="shared" si="87"/>
        <v>0</v>
      </c>
      <c r="AF171" s="85">
        <f t="shared" si="87"/>
        <v>0</v>
      </c>
      <c r="AG171" s="85">
        <f t="shared" si="87"/>
        <v>0</v>
      </c>
      <c r="AH171" s="85">
        <f t="shared" si="87"/>
        <v>0</v>
      </c>
      <c r="AI171" s="85">
        <f t="shared" si="87"/>
        <v>0</v>
      </c>
      <c r="AJ171" s="85">
        <f t="shared" si="87"/>
        <v>0</v>
      </c>
      <c r="AK171" s="85">
        <f t="shared" si="87"/>
        <v>0</v>
      </c>
      <c r="AL171" s="85">
        <f t="shared" si="87"/>
        <v>0</v>
      </c>
      <c r="AM171" s="85">
        <f t="shared" si="87"/>
        <v>0</v>
      </c>
      <c r="AN171" s="85">
        <f t="shared" si="87"/>
        <v>0</v>
      </c>
      <c r="AO171" s="85">
        <f t="shared" si="87"/>
        <v>0</v>
      </c>
      <c r="AP171" s="85">
        <f t="shared" si="87"/>
        <v>0</v>
      </c>
      <c r="AQ171" s="85">
        <f t="shared" si="87"/>
        <v>0</v>
      </c>
      <c r="AR171" s="85">
        <f t="shared" si="87"/>
        <v>0</v>
      </c>
      <c r="AS171" s="85">
        <f t="shared" si="87"/>
        <v>0</v>
      </c>
      <c r="AT171" s="85">
        <f t="shared" si="87"/>
        <v>0</v>
      </c>
      <c r="AU171" s="85">
        <f t="shared" si="87"/>
        <v>0</v>
      </c>
      <c r="AV171" s="85">
        <f t="shared" si="87"/>
        <v>0</v>
      </c>
      <c r="AW171" s="85">
        <f t="shared" si="87"/>
        <v>0</v>
      </c>
      <c r="AX171" s="85">
        <f t="shared" si="87"/>
        <v>0</v>
      </c>
      <c r="AY171" s="85">
        <f t="shared" si="87"/>
        <v>0</v>
      </c>
      <c r="AZ171" s="85">
        <f t="shared" si="87"/>
        <v>0</v>
      </c>
      <c r="BA171" s="85">
        <f t="shared" si="87"/>
        <v>0</v>
      </c>
      <c r="BB171" s="85">
        <f t="shared" si="87"/>
        <v>0</v>
      </c>
      <c r="BC171" s="85">
        <f t="shared" si="87"/>
        <v>0</v>
      </c>
      <c r="BD171" s="85">
        <f t="shared" si="87"/>
        <v>0</v>
      </c>
      <c r="BE171" s="85">
        <f t="shared" si="87"/>
        <v>0</v>
      </c>
      <c r="BF171" s="86">
        <f t="shared" si="87"/>
        <v>0</v>
      </c>
      <c r="BH171" s="55"/>
    </row>
    <row r="172" spans="1:60" x14ac:dyDescent="0.3">
      <c r="A172" s="76"/>
      <c r="C172" s="76"/>
      <c r="D172" s="76"/>
      <c r="E172" s="77"/>
      <c r="F172" s="77"/>
      <c r="G172" s="77"/>
      <c r="I172" s="59"/>
      <c r="J172" s="59"/>
      <c r="K172" s="83"/>
      <c r="L172" s="84"/>
      <c r="M172" s="61"/>
      <c r="N172" s="72"/>
      <c r="O172" s="287"/>
      <c r="P172" s="288"/>
      <c r="Q172" s="289"/>
      <c r="R172" s="279" t="s">
        <v>164</v>
      </c>
      <c r="S172" s="280"/>
      <c r="T172" s="280"/>
      <c r="U172" s="280"/>
      <c r="V172" s="280"/>
      <c r="W172" s="280"/>
      <c r="X172" s="258"/>
      <c r="Y172" s="258"/>
      <c r="Z172" s="258"/>
      <c r="AA172" s="85">
        <f t="shared" ref="AA172:BF172" si="88">IFERROR(IF(AA132&lt;10,0,(AA169/(AA132+AA169+AA170))),0)</f>
        <v>0</v>
      </c>
      <c r="AB172" s="85">
        <f t="shared" si="88"/>
        <v>0</v>
      </c>
      <c r="AC172" s="85">
        <f t="shared" si="88"/>
        <v>0</v>
      </c>
      <c r="AD172" s="85">
        <f t="shared" si="88"/>
        <v>0</v>
      </c>
      <c r="AE172" s="85">
        <f t="shared" si="88"/>
        <v>0</v>
      </c>
      <c r="AF172" s="85">
        <f t="shared" si="88"/>
        <v>0</v>
      </c>
      <c r="AG172" s="85">
        <f t="shared" si="88"/>
        <v>0</v>
      </c>
      <c r="AH172" s="85">
        <f t="shared" si="88"/>
        <v>0</v>
      </c>
      <c r="AI172" s="85">
        <f t="shared" si="88"/>
        <v>0</v>
      </c>
      <c r="AJ172" s="85">
        <f t="shared" si="88"/>
        <v>0</v>
      </c>
      <c r="AK172" s="85">
        <f t="shared" si="88"/>
        <v>0</v>
      </c>
      <c r="AL172" s="85">
        <f t="shared" si="88"/>
        <v>0</v>
      </c>
      <c r="AM172" s="85">
        <f t="shared" si="88"/>
        <v>0</v>
      </c>
      <c r="AN172" s="85">
        <f t="shared" si="88"/>
        <v>0</v>
      </c>
      <c r="AO172" s="85">
        <f t="shared" si="88"/>
        <v>0</v>
      </c>
      <c r="AP172" s="85">
        <f t="shared" si="88"/>
        <v>0</v>
      </c>
      <c r="AQ172" s="85">
        <f t="shared" si="88"/>
        <v>0</v>
      </c>
      <c r="AR172" s="85">
        <f t="shared" si="88"/>
        <v>0</v>
      </c>
      <c r="AS172" s="85">
        <f t="shared" si="88"/>
        <v>0</v>
      </c>
      <c r="AT172" s="85">
        <f t="shared" si="88"/>
        <v>0</v>
      </c>
      <c r="AU172" s="85">
        <f t="shared" si="88"/>
        <v>0</v>
      </c>
      <c r="AV172" s="85">
        <f t="shared" si="88"/>
        <v>0</v>
      </c>
      <c r="AW172" s="85">
        <f t="shared" si="88"/>
        <v>0</v>
      </c>
      <c r="AX172" s="85">
        <f t="shared" si="88"/>
        <v>0</v>
      </c>
      <c r="AY172" s="85">
        <f t="shared" si="88"/>
        <v>0</v>
      </c>
      <c r="AZ172" s="85">
        <f t="shared" si="88"/>
        <v>0</v>
      </c>
      <c r="BA172" s="85">
        <f t="shared" si="88"/>
        <v>0</v>
      </c>
      <c r="BB172" s="85">
        <f t="shared" si="88"/>
        <v>0</v>
      </c>
      <c r="BC172" s="85">
        <f t="shared" si="88"/>
        <v>0</v>
      </c>
      <c r="BD172" s="85">
        <f t="shared" si="88"/>
        <v>0</v>
      </c>
      <c r="BE172" s="85">
        <f t="shared" si="88"/>
        <v>0</v>
      </c>
      <c r="BF172" s="86">
        <f t="shared" si="88"/>
        <v>0</v>
      </c>
      <c r="BH172" s="55"/>
    </row>
    <row r="173" spans="1:60" x14ac:dyDescent="0.3">
      <c r="A173" s="76"/>
      <c r="C173" s="76"/>
      <c r="D173" s="76"/>
      <c r="E173" s="77"/>
      <c r="F173" s="77"/>
      <c r="G173" s="77"/>
      <c r="I173" s="59"/>
      <c r="J173" s="59"/>
      <c r="K173" s="83"/>
      <c r="L173" s="84"/>
      <c r="M173" s="61"/>
      <c r="N173" s="72"/>
      <c r="O173" s="287"/>
      <c r="P173" s="288"/>
      <c r="Q173" s="289"/>
      <c r="R173" s="279" t="s">
        <v>171</v>
      </c>
      <c r="S173" s="280"/>
      <c r="T173" s="280"/>
      <c r="U173" s="280"/>
      <c r="V173" s="280"/>
      <c r="W173" s="280"/>
      <c r="X173" s="258"/>
      <c r="Y173" s="258"/>
      <c r="Z173" s="258"/>
      <c r="AA173" s="85">
        <f t="shared" ref="AA173:BF173" si="89">IFERROR(IF(AA132&lt;10,0,(AA170/(AA132+AA169+AA170))),0)</f>
        <v>0</v>
      </c>
      <c r="AB173" s="85">
        <f t="shared" si="89"/>
        <v>0</v>
      </c>
      <c r="AC173" s="85">
        <f t="shared" si="89"/>
        <v>0</v>
      </c>
      <c r="AD173" s="85">
        <f t="shared" si="89"/>
        <v>0</v>
      </c>
      <c r="AE173" s="85">
        <f t="shared" si="89"/>
        <v>0</v>
      </c>
      <c r="AF173" s="85">
        <f t="shared" si="89"/>
        <v>0</v>
      </c>
      <c r="AG173" s="85">
        <f t="shared" si="89"/>
        <v>0</v>
      </c>
      <c r="AH173" s="85">
        <f t="shared" si="89"/>
        <v>0</v>
      </c>
      <c r="AI173" s="85">
        <f t="shared" si="89"/>
        <v>0</v>
      </c>
      <c r="AJ173" s="85">
        <f t="shared" si="89"/>
        <v>0</v>
      </c>
      <c r="AK173" s="85">
        <f t="shared" si="89"/>
        <v>0</v>
      </c>
      <c r="AL173" s="85">
        <f t="shared" si="89"/>
        <v>0</v>
      </c>
      <c r="AM173" s="85">
        <f t="shared" si="89"/>
        <v>0</v>
      </c>
      <c r="AN173" s="85">
        <f t="shared" si="89"/>
        <v>0</v>
      </c>
      <c r="AO173" s="85">
        <f t="shared" si="89"/>
        <v>0</v>
      </c>
      <c r="AP173" s="85">
        <f t="shared" si="89"/>
        <v>0</v>
      </c>
      <c r="AQ173" s="85">
        <f t="shared" si="89"/>
        <v>0</v>
      </c>
      <c r="AR173" s="85">
        <f t="shared" si="89"/>
        <v>0</v>
      </c>
      <c r="AS173" s="85">
        <f t="shared" si="89"/>
        <v>0</v>
      </c>
      <c r="AT173" s="85">
        <f t="shared" si="89"/>
        <v>0</v>
      </c>
      <c r="AU173" s="85">
        <f t="shared" si="89"/>
        <v>0</v>
      </c>
      <c r="AV173" s="85">
        <f t="shared" si="89"/>
        <v>0</v>
      </c>
      <c r="AW173" s="85">
        <f t="shared" si="89"/>
        <v>0</v>
      </c>
      <c r="AX173" s="85">
        <f t="shared" si="89"/>
        <v>0</v>
      </c>
      <c r="AY173" s="85">
        <f t="shared" si="89"/>
        <v>0</v>
      </c>
      <c r="AZ173" s="85">
        <f t="shared" si="89"/>
        <v>0</v>
      </c>
      <c r="BA173" s="85">
        <f t="shared" si="89"/>
        <v>0</v>
      </c>
      <c r="BB173" s="85">
        <f t="shared" si="89"/>
        <v>0</v>
      </c>
      <c r="BC173" s="85">
        <f t="shared" si="89"/>
        <v>0</v>
      </c>
      <c r="BD173" s="85">
        <f t="shared" si="89"/>
        <v>0</v>
      </c>
      <c r="BE173" s="85">
        <f t="shared" si="89"/>
        <v>0</v>
      </c>
      <c r="BF173" s="86">
        <f t="shared" si="89"/>
        <v>0</v>
      </c>
      <c r="BH173" s="55"/>
    </row>
    <row r="174" spans="1:60" x14ac:dyDescent="0.3">
      <c r="A174" s="76"/>
      <c r="C174" s="76"/>
      <c r="D174" s="76"/>
      <c r="E174" s="77"/>
      <c r="F174" s="77"/>
      <c r="G174" s="77"/>
      <c r="I174" s="59"/>
      <c r="J174" s="59"/>
      <c r="K174" s="83"/>
      <c r="L174" s="84"/>
      <c r="M174" s="61"/>
      <c r="N174" s="72"/>
      <c r="O174" s="287"/>
      <c r="P174" s="288"/>
      <c r="Q174" s="289"/>
      <c r="R174" s="279" t="s">
        <v>172</v>
      </c>
      <c r="S174" s="280"/>
      <c r="T174" s="280"/>
      <c r="U174" s="280"/>
      <c r="V174" s="280"/>
      <c r="W174" s="280"/>
      <c r="X174" s="258"/>
      <c r="Y174" s="258"/>
      <c r="Z174" s="258"/>
      <c r="AA174" s="87" t="str">
        <f t="shared" ref="AA174:BF174" si="90">IFERROR(((AA157+AA161)/AA136),"")</f>
        <v/>
      </c>
      <c r="AB174" s="87" t="str">
        <f t="shared" si="90"/>
        <v/>
      </c>
      <c r="AC174" s="87" t="str">
        <f t="shared" si="90"/>
        <v/>
      </c>
      <c r="AD174" s="87" t="str">
        <f t="shared" si="90"/>
        <v/>
      </c>
      <c r="AE174" s="87" t="str">
        <f t="shared" si="90"/>
        <v/>
      </c>
      <c r="AF174" s="87" t="str">
        <f t="shared" si="90"/>
        <v/>
      </c>
      <c r="AG174" s="87" t="str">
        <f t="shared" si="90"/>
        <v/>
      </c>
      <c r="AH174" s="87" t="str">
        <f t="shared" si="90"/>
        <v/>
      </c>
      <c r="AI174" s="87" t="str">
        <f t="shared" si="90"/>
        <v/>
      </c>
      <c r="AJ174" s="87" t="str">
        <f t="shared" si="90"/>
        <v/>
      </c>
      <c r="AK174" s="87" t="str">
        <f t="shared" si="90"/>
        <v/>
      </c>
      <c r="AL174" s="87" t="str">
        <f t="shared" si="90"/>
        <v/>
      </c>
      <c r="AM174" s="87" t="str">
        <f t="shared" si="90"/>
        <v/>
      </c>
      <c r="AN174" s="87" t="str">
        <f t="shared" si="90"/>
        <v/>
      </c>
      <c r="AO174" s="87" t="str">
        <f t="shared" si="90"/>
        <v/>
      </c>
      <c r="AP174" s="87" t="str">
        <f t="shared" si="90"/>
        <v/>
      </c>
      <c r="AQ174" s="87" t="str">
        <f t="shared" si="90"/>
        <v/>
      </c>
      <c r="AR174" s="87" t="str">
        <f t="shared" si="90"/>
        <v/>
      </c>
      <c r="AS174" s="87" t="str">
        <f t="shared" si="90"/>
        <v/>
      </c>
      <c r="AT174" s="87" t="str">
        <f t="shared" si="90"/>
        <v/>
      </c>
      <c r="AU174" s="87" t="str">
        <f t="shared" si="90"/>
        <v/>
      </c>
      <c r="AV174" s="87" t="str">
        <f t="shared" si="90"/>
        <v/>
      </c>
      <c r="AW174" s="87" t="str">
        <f t="shared" si="90"/>
        <v/>
      </c>
      <c r="AX174" s="87" t="str">
        <f t="shared" si="90"/>
        <v/>
      </c>
      <c r="AY174" s="87" t="str">
        <f t="shared" si="90"/>
        <v/>
      </c>
      <c r="AZ174" s="87" t="str">
        <f t="shared" si="90"/>
        <v/>
      </c>
      <c r="BA174" s="87" t="str">
        <f t="shared" si="90"/>
        <v/>
      </c>
      <c r="BB174" s="87" t="str">
        <f t="shared" si="90"/>
        <v/>
      </c>
      <c r="BC174" s="87" t="str">
        <f t="shared" si="90"/>
        <v/>
      </c>
      <c r="BD174" s="87" t="str">
        <f t="shared" si="90"/>
        <v/>
      </c>
      <c r="BE174" s="87" t="str">
        <f t="shared" si="90"/>
        <v/>
      </c>
      <c r="BF174" s="86" t="str">
        <f t="shared" si="90"/>
        <v/>
      </c>
      <c r="BH174" s="55"/>
    </row>
    <row r="175" spans="1:60" x14ac:dyDescent="0.3">
      <c r="A175" s="76"/>
      <c r="C175" s="76"/>
      <c r="D175" s="76"/>
      <c r="E175" s="77"/>
      <c r="F175" s="77"/>
      <c r="G175" s="77"/>
      <c r="I175" s="80"/>
      <c r="J175" s="80"/>
      <c r="K175" s="81"/>
      <c r="L175" s="72"/>
      <c r="M175" s="61"/>
      <c r="N175" s="72"/>
      <c r="O175" s="287"/>
      <c r="P175" s="288"/>
      <c r="Q175" s="289"/>
      <c r="R175" s="279" t="s">
        <v>173</v>
      </c>
      <c r="S175" s="280"/>
      <c r="T175" s="280"/>
      <c r="U175" s="280"/>
      <c r="V175" s="280"/>
      <c r="W175" s="280"/>
      <c r="X175" s="258"/>
      <c r="Y175" s="258"/>
      <c r="Z175" s="258"/>
      <c r="AA175" s="87" t="str">
        <f t="shared" ref="AA175:BF175" si="91">IFERROR((AA149+AA153)/(AA136+AA149+AA153),"")</f>
        <v/>
      </c>
      <c r="AB175" s="87" t="str">
        <f t="shared" si="91"/>
        <v/>
      </c>
      <c r="AC175" s="87" t="str">
        <f t="shared" si="91"/>
        <v/>
      </c>
      <c r="AD175" s="87" t="str">
        <f t="shared" si="91"/>
        <v/>
      </c>
      <c r="AE175" s="87" t="str">
        <f t="shared" si="91"/>
        <v/>
      </c>
      <c r="AF175" s="87" t="str">
        <f t="shared" si="91"/>
        <v/>
      </c>
      <c r="AG175" s="87" t="str">
        <f t="shared" si="91"/>
        <v/>
      </c>
      <c r="AH175" s="87" t="str">
        <f t="shared" si="91"/>
        <v/>
      </c>
      <c r="AI175" s="87" t="str">
        <f t="shared" si="91"/>
        <v/>
      </c>
      <c r="AJ175" s="87" t="str">
        <f t="shared" si="91"/>
        <v/>
      </c>
      <c r="AK175" s="87" t="str">
        <f t="shared" si="91"/>
        <v/>
      </c>
      <c r="AL175" s="87" t="str">
        <f t="shared" si="91"/>
        <v/>
      </c>
      <c r="AM175" s="87" t="str">
        <f t="shared" si="91"/>
        <v/>
      </c>
      <c r="AN175" s="87" t="str">
        <f t="shared" si="91"/>
        <v/>
      </c>
      <c r="AO175" s="87" t="str">
        <f t="shared" si="91"/>
        <v/>
      </c>
      <c r="AP175" s="87" t="str">
        <f t="shared" si="91"/>
        <v/>
      </c>
      <c r="AQ175" s="87" t="str">
        <f t="shared" si="91"/>
        <v/>
      </c>
      <c r="AR175" s="87" t="str">
        <f t="shared" si="91"/>
        <v/>
      </c>
      <c r="AS175" s="87" t="str">
        <f t="shared" si="91"/>
        <v/>
      </c>
      <c r="AT175" s="87" t="str">
        <f t="shared" si="91"/>
        <v/>
      </c>
      <c r="AU175" s="87" t="str">
        <f t="shared" si="91"/>
        <v/>
      </c>
      <c r="AV175" s="87" t="str">
        <f t="shared" si="91"/>
        <v/>
      </c>
      <c r="AW175" s="87" t="str">
        <f t="shared" si="91"/>
        <v/>
      </c>
      <c r="AX175" s="87" t="str">
        <f t="shared" si="91"/>
        <v/>
      </c>
      <c r="AY175" s="87" t="str">
        <f t="shared" si="91"/>
        <v/>
      </c>
      <c r="AZ175" s="87" t="str">
        <f t="shared" si="91"/>
        <v/>
      </c>
      <c r="BA175" s="87" t="str">
        <f t="shared" si="91"/>
        <v/>
      </c>
      <c r="BB175" s="87" t="str">
        <f t="shared" si="91"/>
        <v/>
      </c>
      <c r="BC175" s="87" t="str">
        <f t="shared" si="91"/>
        <v/>
      </c>
      <c r="BD175" s="87" t="str">
        <f t="shared" si="91"/>
        <v/>
      </c>
      <c r="BE175" s="87" t="str">
        <f t="shared" si="91"/>
        <v/>
      </c>
      <c r="BF175" s="86" t="str">
        <f t="shared" si="91"/>
        <v/>
      </c>
      <c r="BH175" s="55"/>
    </row>
    <row r="176" spans="1:60" x14ac:dyDescent="0.3">
      <c r="A176" s="76"/>
      <c r="C176" s="76"/>
      <c r="D176" s="76"/>
      <c r="E176" s="77"/>
      <c r="F176" s="77"/>
      <c r="G176" s="77"/>
      <c r="I176" s="80"/>
      <c r="J176" s="80"/>
      <c r="K176" s="81"/>
      <c r="L176" s="72"/>
      <c r="M176" s="61"/>
      <c r="N176" s="72"/>
      <c r="O176" s="287"/>
      <c r="P176" s="288"/>
      <c r="Q176" s="289"/>
      <c r="R176" s="279" t="s">
        <v>174</v>
      </c>
      <c r="S176" s="280"/>
      <c r="T176" s="280"/>
      <c r="U176" s="280"/>
      <c r="V176" s="280"/>
      <c r="W176" s="280"/>
      <c r="X176" s="258"/>
      <c r="Y176" s="258"/>
      <c r="Z176" s="258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45"/>
      <c r="BH176" s="55"/>
    </row>
    <row r="177" spans="1:60" x14ac:dyDescent="0.3">
      <c r="A177" s="76"/>
      <c r="C177" s="76"/>
      <c r="D177" s="76"/>
      <c r="E177" s="77"/>
      <c r="F177" s="77"/>
      <c r="G177" s="77"/>
      <c r="I177" s="80"/>
      <c r="J177" s="80"/>
      <c r="K177" s="81"/>
      <c r="L177" s="72"/>
      <c r="M177" s="61"/>
      <c r="N177" s="72"/>
      <c r="O177" s="287"/>
      <c r="P177" s="288"/>
      <c r="Q177" s="289"/>
      <c r="R177" s="279" t="s">
        <v>175</v>
      </c>
      <c r="S177" s="280"/>
      <c r="T177" s="280"/>
      <c r="U177" s="280"/>
      <c r="V177" s="280"/>
      <c r="W177" s="280"/>
      <c r="X177" s="258"/>
      <c r="Y177" s="258"/>
      <c r="Z177" s="258"/>
      <c r="AA177" s="64" t="e">
        <f t="shared" ref="AA177:BE177" si="92">IF(AA136&lt;&gt;0,ROUNDUP(AA132*0.08,0),0)</f>
        <v>#VALUE!</v>
      </c>
      <c r="AB177" s="64" t="e">
        <f t="shared" si="92"/>
        <v>#VALUE!</v>
      </c>
      <c r="AC177" s="64" t="e">
        <f t="shared" si="92"/>
        <v>#VALUE!</v>
      </c>
      <c r="AD177" s="64" t="e">
        <f t="shared" si="92"/>
        <v>#VALUE!</v>
      </c>
      <c r="AE177" s="64" t="e">
        <f t="shared" si="92"/>
        <v>#VALUE!</v>
      </c>
      <c r="AF177" s="64" t="e">
        <f t="shared" si="92"/>
        <v>#VALUE!</v>
      </c>
      <c r="AG177" s="64" t="e">
        <f t="shared" si="92"/>
        <v>#VALUE!</v>
      </c>
      <c r="AH177" s="64" t="e">
        <f t="shared" si="92"/>
        <v>#VALUE!</v>
      </c>
      <c r="AI177" s="64" t="e">
        <f t="shared" si="92"/>
        <v>#VALUE!</v>
      </c>
      <c r="AJ177" s="64" t="e">
        <f t="shared" si="92"/>
        <v>#VALUE!</v>
      </c>
      <c r="AK177" s="64" t="e">
        <f t="shared" si="92"/>
        <v>#VALUE!</v>
      </c>
      <c r="AL177" s="64" t="e">
        <f t="shared" si="92"/>
        <v>#VALUE!</v>
      </c>
      <c r="AM177" s="64" t="e">
        <f t="shared" si="92"/>
        <v>#VALUE!</v>
      </c>
      <c r="AN177" s="64" t="e">
        <f t="shared" si="92"/>
        <v>#VALUE!</v>
      </c>
      <c r="AO177" s="64" t="e">
        <f t="shared" si="92"/>
        <v>#VALUE!</v>
      </c>
      <c r="AP177" s="64" t="e">
        <f t="shared" si="92"/>
        <v>#VALUE!</v>
      </c>
      <c r="AQ177" s="64" t="e">
        <f t="shared" si="92"/>
        <v>#VALUE!</v>
      </c>
      <c r="AR177" s="64" t="e">
        <f t="shared" si="92"/>
        <v>#VALUE!</v>
      </c>
      <c r="AS177" s="64" t="e">
        <f t="shared" si="92"/>
        <v>#VALUE!</v>
      </c>
      <c r="AT177" s="64" t="e">
        <f t="shared" si="92"/>
        <v>#VALUE!</v>
      </c>
      <c r="AU177" s="64" t="e">
        <f t="shared" si="92"/>
        <v>#VALUE!</v>
      </c>
      <c r="AV177" s="64" t="e">
        <f t="shared" si="92"/>
        <v>#VALUE!</v>
      </c>
      <c r="AW177" s="64" t="e">
        <f t="shared" si="92"/>
        <v>#VALUE!</v>
      </c>
      <c r="AX177" s="64" t="e">
        <f t="shared" si="92"/>
        <v>#VALUE!</v>
      </c>
      <c r="AY177" s="64" t="e">
        <f t="shared" si="92"/>
        <v>#VALUE!</v>
      </c>
      <c r="AZ177" s="64" t="e">
        <f t="shared" si="92"/>
        <v>#VALUE!</v>
      </c>
      <c r="BA177" s="64" t="e">
        <f t="shared" si="92"/>
        <v>#VALUE!</v>
      </c>
      <c r="BB177" s="64" t="e">
        <f t="shared" si="92"/>
        <v>#VALUE!</v>
      </c>
      <c r="BC177" s="64" t="e">
        <f t="shared" si="92"/>
        <v>#VALUE!</v>
      </c>
      <c r="BD177" s="64" t="e">
        <f t="shared" si="92"/>
        <v>#VALUE!</v>
      </c>
      <c r="BE177" s="64" t="e">
        <f t="shared" si="92"/>
        <v>#VALUE!</v>
      </c>
      <c r="BF177" s="45" t="e">
        <f>SUM(AA177:BE177)</f>
        <v>#VALUE!</v>
      </c>
      <c r="BH177" s="55"/>
    </row>
    <row r="178" spans="1:60" x14ac:dyDescent="0.3">
      <c r="A178" s="76"/>
      <c r="C178" s="76"/>
      <c r="D178" s="76"/>
      <c r="E178" s="77"/>
      <c r="F178" s="77"/>
      <c r="G178" s="77"/>
      <c r="I178" s="59"/>
      <c r="J178" s="59"/>
      <c r="K178" s="83"/>
      <c r="L178" s="84"/>
      <c r="M178" s="61"/>
      <c r="N178" s="72"/>
      <c r="O178" s="287"/>
      <c r="P178" s="288"/>
      <c r="Q178" s="289"/>
      <c r="R178" s="279"/>
      <c r="S178" s="280"/>
      <c r="T178" s="280"/>
      <c r="U178" s="280"/>
      <c r="V178" s="280"/>
      <c r="W178" s="280"/>
      <c r="X178" s="258"/>
      <c r="Y178" s="258"/>
      <c r="Z178" s="258"/>
      <c r="AA178" s="64" t="e">
        <f t="shared" ref="AA178:BE178" si="93">AA161+AA157+AA153+AA149</f>
        <v>#VALUE!</v>
      </c>
      <c r="AB178" s="64" t="e">
        <f t="shared" si="93"/>
        <v>#VALUE!</v>
      </c>
      <c r="AC178" s="64" t="e">
        <f t="shared" si="93"/>
        <v>#VALUE!</v>
      </c>
      <c r="AD178" s="64" t="e">
        <f t="shared" si="93"/>
        <v>#VALUE!</v>
      </c>
      <c r="AE178" s="64" t="e">
        <f t="shared" si="93"/>
        <v>#VALUE!</v>
      </c>
      <c r="AF178" s="64" t="e">
        <f t="shared" si="93"/>
        <v>#VALUE!</v>
      </c>
      <c r="AG178" s="64" t="e">
        <f t="shared" si="93"/>
        <v>#VALUE!</v>
      </c>
      <c r="AH178" s="64" t="e">
        <f t="shared" si="93"/>
        <v>#VALUE!</v>
      </c>
      <c r="AI178" s="64" t="e">
        <f t="shared" si="93"/>
        <v>#VALUE!</v>
      </c>
      <c r="AJ178" s="64" t="e">
        <f t="shared" si="93"/>
        <v>#VALUE!</v>
      </c>
      <c r="AK178" s="64" t="e">
        <f t="shared" si="93"/>
        <v>#VALUE!</v>
      </c>
      <c r="AL178" s="64" t="e">
        <f t="shared" si="93"/>
        <v>#VALUE!</v>
      </c>
      <c r="AM178" s="64" t="e">
        <f t="shared" si="93"/>
        <v>#VALUE!</v>
      </c>
      <c r="AN178" s="64" t="e">
        <f t="shared" si="93"/>
        <v>#VALUE!</v>
      </c>
      <c r="AO178" s="64" t="e">
        <f t="shared" si="93"/>
        <v>#VALUE!</v>
      </c>
      <c r="AP178" s="64" t="e">
        <f t="shared" si="93"/>
        <v>#VALUE!</v>
      </c>
      <c r="AQ178" s="64" t="e">
        <f t="shared" si="93"/>
        <v>#VALUE!</v>
      </c>
      <c r="AR178" s="64" t="e">
        <f t="shared" si="93"/>
        <v>#VALUE!</v>
      </c>
      <c r="AS178" s="64" t="e">
        <f t="shared" si="93"/>
        <v>#VALUE!</v>
      </c>
      <c r="AT178" s="64" t="e">
        <f t="shared" si="93"/>
        <v>#VALUE!</v>
      </c>
      <c r="AU178" s="64" t="e">
        <f t="shared" si="93"/>
        <v>#VALUE!</v>
      </c>
      <c r="AV178" s="64" t="e">
        <f t="shared" si="93"/>
        <v>#VALUE!</v>
      </c>
      <c r="AW178" s="64" t="e">
        <f t="shared" si="93"/>
        <v>#VALUE!</v>
      </c>
      <c r="AX178" s="64" t="e">
        <f t="shared" si="93"/>
        <v>#VALUE!</v>
      </c>
      <c r="AY178" s="64" t="e">
        <f t="shared" si="93"/>
        <v>#VALUE!</v>
      </c>
      <c r="AZ178" s="64" t="e">
        <f t="shared" si="93"/>
        <v>#VALUE!</v>
      </c>
      <c r="BA178" s="64" t="e">
        <f t="shared" si="93"/>
        <v>#VALUE!</v>
      </c>
      <c r="BB178" s="64" t="e">
        <f t="shared" si="93"/>
        <v>#VALUE!</v>
      </c>
      <c r="BC178" s="64" t="e">
        <f t="shared" si="93"/>
        <v>#VALUE!</v>
      </c>
      <c r="BD178" s="64" t="e">
        <f t="shared" si="93"/>
        <v>#VALUE!</v>
      </c>
      <c r="BE178" s="64" t="e">
        <f t="shared" si="93"/>
        <v>#VALUE!</v>
      </c>
      <c r="BF178" s="45" t="e">
        <f>SUM(AA178:BE178)</f>
        <v>#VALUE!</v>
      </c>
      <c r="BH178" s="55"/>
    </row>
    <row r="179" spans="1:60" x14ac:dyDescent="0.3">
      <c r="A179" s="76"/>
      <c r="C179" s="76"/>
      <c r="D179" s="76"/>
      <c r="E179" s="77"/>
      <c r="F179" s="77"/>
      <c r="G179" s="77"/>
      <c r="I179" s="59"/>
      <c r="J179" s="59"/>
      <c r="K179" s="83"/>
      <c r="L179" s="84"/>
      <c r="M179" s="61"/>
      <c r="N179" s="72"/>
      <c r="O179" s="287"/>
      <c r="P179" s="288"/>
      <c r="Q179" s="289"/>
      <c r="R179" s="279" t="s">
        <v>176</v>
      </c>
      <c r="S179" s="280"/>
      <c r="T179" s="280"/>
      <c r="U179" s="280"/>
      <c r="V179" s="280"/>
      <c r="W179" s="280"/>
      <c r="X179" s="258"/>
      <c r="Y179" s="258"/>
      <c r="Z179" s="258"/>
      <c r="AA179" s="88" t="e">
        <f t="shared" ref="AA179:BF179" si="94">AA177-AA178</f>
        <v>#VALUE!</v>
      </c>
      <c r="AB179" s="88" t="e">
        <f t="shared" si="94"/>
        <v>#VALUE!</v>
      </c>
      <c r="AC179" s="88" t="e">
        <f t="shared" si="94"/>
        <v>#VALUE!</v>
      </c>
      <c r="AD179" s="88" t="e">
        <f t="shared" si="94"/>
        <v>#VALUE!</v>
      </c>
      <c r="AE179" s="88" t="e">
        <f t="shared" si="94"/>
        <v>#VALUE!</v>
      </c>
      <c r="AF179" s="88" t="e">
        <f t="shared" si="94"/>
        <v>#VALUE!</v>
      </c>
      <c r="AG179" s="88" t="e">
        <f t="shared" si="94"/>
        <v>#VALUE!</v>
      </c>
      <c r="AH179" s="88" t="e">
        <f t="shared" si="94"/>
        <v>#VALUE!</v>
      </c>
      <c r="AI179" s="88" t="e">
        <f t="shared" si="94"/>
        <v>#VALUE!</v>
      </c>
      <c r="AJ179" s="88" t="e">
        <f t="shared" si="94"/>
        <v>#VALUE!</v>
      </c>
      <c r="AK179" s="88" t="e">
        <f t="shared" si="94"/>
        <v>#VALUE!</v>
      </c>
      <c r="AL179" s="88" t="e">
        <f t="shared" si="94"/>
        <v>#VALUE!</v>
      </c>
      <c r="AM179" s="88" t="e">
        <f t="shared" si="94"/>
        <v>#VALUE!</v>
      </c>
      <c r="AN179" s="88" t="e">
        <f t="shared" si="94"/>
        <v>#VALUE!</v>
      </c>
      <c r="AO179" s="88" t="e">
        <f t="shared" si="94"/>
        <v>#VALUE!</v>
      </c>
      <c r="AP179" s="88" t="e">
        <f t="shared" si="94"/>
        <v>#VALUE!</v>
      </c>
      <c r="AQ179" s="88" t="e">
        <f t="shared" si="94"/>
        <v>#VALUE!</v>
      </c>
      <c r="AR179" s="88" t="e">
        <f t="shared" si="94"/>
        <v>#VALUE!</v>
      </c>
      <c r="AS179" s="88" t="e">
        <f t="shared" si="94"/>
        <v>#VALUE!</v>
      </c>
      <c r="AT179" s="88" t="e">
        <f t="shared" si="94"/>
        <v>#VALUE!</v>
      </c>
      <c r="AU179" s="88" t="e">
        <f t="shared" si="94"/>
        <v>#VALUE!</v>
      </c>
      <c r="AV179" s="88" t="e">
        <f t="shared" si="94"/>
        <v>#VALUE!</v>
      </c>
      <c r="AW179" s="88" t="e">
        <f t="shared" si="94"/>
        <v>#VALUE!</v>
      </c>
      <c r="AX179" s="88" t="e">
        <f t="shared" si="94"/>
        <v>#VALUE!</v>
      </c>
      <c r="AY179" s="88" t="e">
        <f t="shared" si="94"/>
        <v>#VALUE!</v>
      </c>
      <c r="AZ179" s="88" t="e">
        <f t="shared" si="94"/>
        <v>#VALUE!</v>
      </c>
      <c r="BA179" s="88" t="e">
        <f t="shared" si="94"/>
        <v>#VALUE!</v>
      </c>
      <c r="BB179" s="88" t="e">
        <f t="shared" si="94"/>
        <v>#VALUE!</v>
      </c>
      <c r="BC179" s="88" t="e">
        <f t="shared" si="94"/>
        <v>#VALUE!</v>
      </c>
      <c r="BD179" s="88" t="e">
        <f t="shared" si="94"/>
        <v>#VALUE!</v>
      </c>
      <c r="BE179" s="88" t="e">
        <f t="shared" si="94"/>
        <v>#VALUE!</v>
      </c>
      <c r="BF179" s="89" t="e">
        <f t="shared" si="94"/>
        <v>#VALUE!</v>
      </c>
      <c r="BH179" s="55"/>
    </row>
    <row r="180" spans="1:60" x14ac:dyDescent="0.3">
      <c r="A180" s="76"/>
      <c r="C180" s="76"/>
      <c r="D180" s="76"/>
      <c r="E180" s="77"/>
      <c r="F180" s="77"/>
      <c r="G180" s="77"/>
      <c r="I180" s="59"/>
      <c r="J180" s="59"/>
      <c r="K180" s="83"/>
      <c r="L180" s="84"/>
      <c r="M180" s="61"/>
      <c r="N180" s="72"/>
      <c r="O180" s="287"/>
      <c r="P180" s="288"/>
      <c r="Q180" s="289"/>
      <c r="R180" s="279" t="s">
        <v>177</v>
      </c>
      <c r="S180" s="280"/>
      <c r="T180" s="280"/>
      <c r="U180" s="280"/>
      <c r="V180" s="280"/>
      <c r="W180" s="280"/>
      <c r="X180" s="90"/>
      <c r="Y180" s="90"/>
      <c r="Z180" s="90"/>
      <c r="BF180" s="91"/>
    </row>
    <row r="181" spans="1:60" ht="15" hidden="1" customHeight="1" thickBot="1" x14ac:dyDescent="0.35">
      <c r="A181" s="80"/>
      <c r="C181" s="80"/>
      <c r="D181" s="80"/>
      <c r="E181" s="80"/>
      <c r="F181" s="59"/>
      <c r="G181" s="59"/>
      <c r="I181" s="59"/>
      <c r="J181" s="59"/>
      <c r="K181" s="83"/>
      <c r="L181" s="84"/>
      <c r="M181" s="61"/>
      <c r="N181" s="72"/>
      <c r="O181" s="290"/>
      <c r="P181" s="291"/>
      <c r="Q181" s="292"/>
      <c r="R181" s="279" t="s">
        <v>178</v>
      </c>
      <c r="S181" s="280"/>
      <c r="T181" s="280"/>
      <c r="U181" s="280"/>
      <c r="V181" s="280"/>
      <c r="W181" s="280"/>
      <c r="X181" s="90"/>
      <c r="Y181" s="90"/>
      <c r="Z181" s="90"/>
      <c r="BF181" s="91"/>
    </row>
    <row r="182" spans="1:60" ht="14.4" hidden="1" customHeight="1" x14ac:dyDescent="0.3">
      <c r="A182" s="80"/>
      <c r="C182" s="80"/>
      <c r="D182" s="80"/>
      <c r="E182" s="80"/>
      <c r="F182" s="59"/>
      <c r="G182" s="59"/>
      <c r="O182" s="1"/>
      <c r="AA182" s="54" t="e">
        <f t="shared" ref="AA182:BE182" si="95">COUNTIFS(AA23:AA41,"",$F$23:$F$28,$O$183)</f>
        <v>#VALUE!</v>
      </c>
      <c r="AB182" s="54" t="e">
        <f t="shared" si="95"/>
        <v>#VALUE!</v>
      </c>
      <c r="AC182" s="54" t="e">
        <f t="shared" si="95"/>
        <v>#VALUE!</v>
      </c>
      <c r="AD182" s="54" t="e">
        <f t="shared" si="95"/>
        <v>#VALUE!</v>
      </c>
      <c r="AE182" s="54" t="e">
        <f t="shared" si="95"/>
        <v>#VALUE!</v>
      </c>
      <c r="AF182" s="54" t="e">
        <f t="shared" si="95"/>
        <v>#VALUE!</v>
      </c>
      <c r="AG182" s="54" t="e">
        <f t="shared" si="95"/>
        <v>#VALUE!</v>
      </c>
      <c r="AH182" s="54" t="e">
        <f t="shared" si="95"/>
        <v>#VALUE!</v>
      </c>
      <c r="AI182" s="54" t="e">
        <f t="shared" si="95"/>
        <v>#VALUE!</v>
      </c>
      <c r="AJ182" s="54" t="e">
        <f t="shared" si="95"/>
        <v>#VALUE!</v>
      </c>
      <c r="AK182" s="54" t="e">
        <f t="shared" si="95"/>
        <v>#VALUE!</v>
      </c>
      <c r="AL182" s="54" t="e">
        <f t="shared" si="95"/>
        <v>#VALUE!</v>
      </c>
      <c r="AM182" s="54" t="e">
        <f t="shared" si="95"/>
        <v>#VALUE!</v>
      </c>
      <c r="AN182" s="54" t="e">
        <f t="shared" si="95"/>
        <v>#VALUE!</v>
      </c>
      <c r="AO182" s="54" t="e">
        <f t="shared" si="95"/>
        <v>#VALUE!</v>
      </c>
      <c r="AP182" s="54" t="e">
        <f t="shared" si="95"/>
        <v>#VALUE!</v>
      </c>
      <c r="AQ182" s="54" t="e">
        <f t="shared" si="95"/>
        <v>#VALUE!</v>
      </c>
      <c r="AR182" s="54" t="e">
        <f t="shared" si="95"/>
        <v>#VALUE!</v>
      </c>
      <c r="AS182" s="54" t="e">
        <f t="shared" si="95"/>
        <v>#VALUE!</v>
      </c>
      <c r="AT182" s="54" t="e">
        <f t="shared" si="95"/>
        <v>#VALUE!</v>
      </c>
      <c r="AU182" s="54" t="e">
        <f t="shared" si="95"/>
        <v>#VALUE!</v>
      </c>
      <c r="AV182" s="54" t="e">
        <f t="shared" si="95"/>
        <v>#VALUE!</v>
      </c>
      <c r="AW182" s="54" t="e">
        <f t="shared" si="95"/>
        <v>#VALUE!</v>
      </c>
      <c r="AX182" s="54" t="e">
        <f t="shared" si="95"/>
        <v>#VALUE!</v>
      </c>
      <c r="AY182" s="54" t="e">
        <f t="shared" si="95"/>
        <v>#VALUE!</v>
      </c>
      <c r="AZ182" s="54" t="e">
        <f t="shared" si="95"/>
        <v>#VALUE!</v>
      </c>
      <c r="BA182" s="54" t="e">
        <f t="shared" si="95"/>
        <v>#VALUE!</v>
      </c>
      <c r="BB182" s="54" t="e">
        <f t="shared" si="95"/>
        <v>#VALUE!</v>
      </c>
      <c r="BC182" s="54" t="e">
        <f t="shared" si="95"/>
        <v>#VALUE!</v>
      </c>
      <c r="BD182" s="54" t="e">
        <f t="shared" si="95"/>
        <v>#VALUE!</v>
      </c>
      <c r="BE182" s="54" t="e">
        <f t="shared" si="95"/>
        <v>#VALUE!</v>
      </c>
      <c r="BF182" s="45" t="str">
        <f>IFERROR(AVERAGE(AA182:BE182),"")</f>
        <v/>
      </c>
      <c r="BG182" s="55"/>
    </row>
    <row r="183" spans="1:60" ht="14.4" hidden="1" customHeight="1" x14ac:dyDescent="0.3">
      <c r="A183" s="80"/>
      <c r="C183" s="80"/>
      <c r="D183" s="80"/>
      <c r="E183" s="80"/>
      <c r="F183" s="59"/>
      <c r="G183" s="59"/>
      <c r="O183" s="295" t="s">
        <v>179</v>
      </c>
      <c r="P183" s="295"/>
      <c r="Q183" s="295"/>
      <c r="AA183" s="64" t="e">
        <f t="shared" ref="AA183:BE183" si="96">AA191+AA200+AA204+AA208+AA212+AA195+AA216</f>
        <v>#VALUE!</v>
      </c>
      <c r="AB183" s="64" t="e">
        <f t="shared" si="96"/>
        <v>#VALUE!</v>
      </c>
      <c r="AC183" s="64" t="e">
        <f t="shared" si="96"/>
        <v>#VALUE!</v>
      </c>
      <c r="AD183" s="64" t="e">
        <f t="shared" si="96"/>
        <v>#VALUE!</v>
      </c>
      <c r="AE183" s="64" t="e">
        <f t="shared" si="96"/>
        <v>#VALUE!</v>
      </c>
      <c r="AF183" s="64" t="e">
        <f t="shared" si="96"/>
        <v>#VALUE!</v>
      </c>
      <c r="AG183" s="64" t="e">
        <f t="shared" si="96"/>
        <v>#VALUE!</v>
      </c>
      <c r="AH183" s="64" t="e">
        <f t="shared" si="96"/>
        <v>#VALUE!</v>
      </c>
      <c r="AI183" s="64" t="e">
        <f t="shared" si="96"/>
        <v>#VALUE!</v>
      </c>
      <c r="AJ183" s="64" t="e">
        <f t="shared" si="96"/>
        <v>#VALUE!</v>
      </c>
      <c r="AK183" s="64" t="e">
        <f t="shared" si="96"/>
        <v>#VALUE!</v>
      </c>
      <c r="AL183" s="64" t="e">
        <f t="shared" si="96"/>
        <v>#VALUE!</v>
      </c>
      <c r="AM183" s="64" t="e">
        <f t="shared" si="96"/>
        <v>#VALUE!</v>
      </c>
      <c r="AN183" s="64" t="e">
        <f t="shared" si="96"/>
        <v>#VALUE!</v>
      </c>
      <c r="AO183" s="64" t="e">
        <f t="shared" si="96"/>
        <v>#VALUE!</v>
      </c>
      <c r="AP183" s="64" t="e">
        <f t="shared" si="96"/>
        <v>#VALUE!</v>
      </c>
      <c r="AQ183" s="64" t="e">
        <f t="shared" si="96"/>
        <v>#VALUE!</v>
      </c>
      <c r="AR183" s="64" t="e">
        <f t="shared" si="96"/>
        <v>#VALUE!</v>
      </c>
      <c r="AS183" s="64" t="e">
        <f t="shared" si="96"/>
        <v>#VALUE!</v>
      </c>
      <c r="AT183" s="64" t="e">
        <f t="shared" si="96"/>
        <v>#VALUE!</v>
      </c>
      <c r="AU183" s="64" t="e">
        <f t="shared" si="96"/>
        <v>#VALUE!</v>
      </c>
      <c r="AV183" s="64" t="e">
        <f t="shared" si="96"/>
        <v>#VALUE!</v>
      </c>
      <c r="AW183" s="64" t="e">
        <f t="shared" si="96"/>
        <v>#VALUE!</v>
      </c>
      <c r="AX183" s="64" t="e">
        <f t="shared" si="96"/>
        <v>#VALUE!</v>
      </c>
      <c r="AY183" s="64" t="e">
        <f t="shared" si="96"/>
        <v>#VALUE!</v>
      </c>
      <c r="AZ183" s="64" t="e">
        <f t="shared" si="96"/>
        <v>#VALUE!</v>
      </c>
      <c r="BA183" s="64" t="e">
        <f t="shared" si="96"/>
        <v>#VALUE!</v>
      </c>
      <c r="BB183" s="64" t="e">
        <f t="shared" si="96"/>
        <v>#VALUE!</v>
      </c>
      <c r="BC183" s="64" t="e">
        <f t="shared" si="96"/>
        <v>#VALUE!</v>
      </c>
      <c r="BD183" s="64" t="e">
        <f t="shared" si="96"/>
        <v>#VALUE!</v>
      </c>
      <c r="BE183" s="64" t="e">
        <f t="shared" si="96"/>
        <v>#VALUE!</v>
      </c>
      <c r="BF183" s="45" t="e">
        <f>MAX(AA183:BE183)</f>
        <v>#VALUE!</v>
      </c>
      <c r="BG183" s="55"/>
    </row>
    <row r="184" spans="1:60" ht="14.4" hidden="1" customHeight="1" x14ac:dyDescent="0.3">
      <c r="A184" s="80"/>
      <c r="C184" s="80"/>
      <c r="D184" s="80"/>
      <c r="E184" s="80"/>
      <c r="F184" s="59"/>
      <c r="G184" s="59"/>
      <c r="O184" s="284" t="str">
        <f>O183&amp;"'s  Team"</f>
        <v>Ali's  Team</v>
      </c>
      <c r="P184" s="285"/>
      <c r="Q184" s="286"/>
      <c r="R184" s="279" t="s">
        <v>27</v>
      </c>
      <c r="S184" s="280"/>
      <c r="T184" s="280"/>
      <c r="U184" s="280"/>
      <c r="V184" s="280"/>
      <c r="W184" s="280"/>
      <c r="X184" s="258"/>
      <c r="Y184" s="258"/>
      <c r="Z184" s="258"/>
      <c r="AA184" s="64" t="e">
        <f t="shared" ref="AA184:BE186" si="97">AA192+AA201+AA205+AA213+AA196+AA209+AA217</f>
        <v>#VALUE!</v>
      </c>
      <c r="AB184" s="64" t="e">
        <f t="shared" si="97"/>
        <v>#VALUE!</v>
      </c>
      <c r="AC184" s="64" t="e">
        <f t="shared" si="97"/>
        <v>#VALUE!</v>
      </c>
      <c r="AD184" s="64" t="e">
        <f t="shared" si="97"/>
        <v>#VALUE!</v>
      </c>
      <c r="AE184" s="64" t="e">
        <f t="shared" si="97"/>
        <v>#VALUE!</v>
      </c>
      <c r="AF184" s="64" t="e">
        <f t="shared" si="97"/>
        <v>#VALUE!</v>
      </c>
      <c r="AG184" s="64" t="e">
        <f t="shared" si="97"/>
        <v>#VALUE!</v>
      </c>
      <c r="AH184" s="64" t="e">
        <f t="shared" si="97"/>
        <v>#VALUE!</v>
      </c>
      <c r="AI184" s="64" t="e">
        <f t="shared" si="97"/>
        <v>#VALUE!</v>
      </c>
      <c r="AJ184" s="64" t="e">
        <f t="shared" si="97"/>
        <v>#VALUE!</v>
      </c>
      <c r="AK184" s="64" t="e">
        <f t="shared" si="97"/>
        <v>#VALUE!</v>
      </c>
      <c r="AL184" s="64" t="e">
        <f t="shared" si="97"/>
        <v>#VALUE!</v>
      </c>
      <c r="AM184" s="64" t="e">
        <f t="shared" si="97"/>
        <v>#VALUE!</v>
      </c>
      <c r="AN184" s="64" t="e">
        <f t="shared" si="97"/>
        <v>#VALUE!</v>
      </c>
      <c r="AO184" s="64" t="e">
        <f t="shared" si="97"/>
        <v>#VALUE!</v>
      </c>
      <c r="AP184" s="64" t="e">
        <f t="shared" si="97"/>
        <v>#VALUE!</v>
      </c>
      <c r="AQ184" s="64" t="e">
        <f t="shared" si="97"/>
        <v>#VALUE!</v>
      </c>
      <c r="AR184" s="64" t="e">
        <f t="shared" si="97"/>
        <v>#VALUE!</v>
      </c>
      <c r="AS184" s="64" t="e">
        <f t="shared" si="97"/>
        <v>#VALUE!</v>
      </c>
      <c r="AT184" s="64" t="e">
        <f t="shared" si="97"/>
        <v>#VALUE!</v>
      </c>
      <c r="AU184" s="64" t="e">
        <f t="shared" si="97"/>
        <v>#VALUE!</v>
      </c>
      <c r="AV184" s="64" t="e">
        <f t="shared" si="97"/>
        <v>#VALUE!</v>
      </c>
      <c r="AW184" s="64" t="e">
        <f t="shared" si="97"/>
        <v>#VALUE!</v>
      </c>
      <c r="AX184" s="64" t="e">
        <f t="shared" si="97"/>
        <v>#VALUE!</v>
      </c>
      <c r="AY184" s="64" t="e">
        <f t="shared" si="97"/>
        <v>#VALUE!</v>
      </c>
      <c r="AZ184" s="64" t="e">
        <f t="shared" si="97"/>
        <v>#VALUE!</v>
      </c>
      <c r="BA184" s="64" t="e">
        <f t="shared" si="97"/>
        <v>#VALUE!</v>
      </c>
      <c r="BB184" s="64" t="e">
        <f t="shared" si="97"/>
        <v>#VALUE!</v>
      </c>
      <c r="BC184" s="64" t="e">
        <f t="shared" si="97"/>
        <v>#VALUE!</v>
      </c>
      <c r="BD184" s="64" t="e">
        <f t="shared" si="97"/>
        <v>#VALUE!</v>
      </c>
      <c r="BE184" s="64" t="e">
        <f t="shared" si="97"/>
        <v>#VALUE!</v>
      </c>
      <c r="BF184" s="45" t="e">
        <f>MAX(AA184:BE184)</f>
        <v>#VALUE!</v>
      </c>
      <c r="BG184" s="55"/>
    </row>
    <row r="185" spans="1:60" ht="14.4" hidden="1" customHeight="1" x14ac:dyDescent="0.3">
      <c r="A185" s="80"/>
      <c r="C185" s="80"/>
      <c r="D185" s="80"/>
      <c r="E185" s="80"/>
      <c r="F185" s="59"/>
      <c r="G185" s="59"/>
      <c r="O185" s="287"/>
      <c r="P185" s="288"/>
      <c r="Q185" s="289"/>
      <c r="R185" s="279" t="s">
        <v>64</v>
      </c>
      <c r="S185" s="280"/>
      <c r="T185" s="280"/>
      <c r="U185" s="280"/>
      <c r="V185" s="280"/>
      <c r="W185" s="280"/>
      <c r="X185" s="258"/>
      <c r="Y185" s="258"/>
      <c r="Z185" s="258"/>
      <c r="AA185" s="64" t="e">
        <f t="shared" si="97"/>
        <v>#VALUE!</v>
      </c>
      <c r="AB185" s="64" t="e">
        <f t="shared" si="97"/>
        <v>#VALUE!</v>
      </c>
      <c r="AC185" s="64" t="e">
        <f t="shared" si="97"/>
        <v>#VALUE!</v>
      </c>
      <c r="AD185" s="64" t="e">
        <f t="shared" si="97"/>
        <v>#VALUE!</v>
      </c>
      <c r="AE185" s="64" t="e">
        <f t="shared" si="97"/>
        <v>#VALUE!</v>
      </c>
      <c r="AF185" s="64" t="e">
        <f t="shared" si="97"/>
        <v>#VALUE!</v>
      </c>
      <c r="AG185" s="64" t="e">
        <f t="shared" si="97"/>
        <v>#VALUE!</v>
      </c>
      <c r="AH185" s="64" t="e">
        <f t="shared" si="97"/>
        <v>#VALUE!</v>
      </c>
      <c r="AI185" s="64" t="e">
        <f t="shared" si="97"/>
        <v>#VALUE!</v>
      </c>
      <c r="AJ185" s="64" t="e">
        <f t="shared" si="97"/>
        <v>#VALUE!</v>
      </c>
      <c r="AK185" s="64" t="e">
        <f t="shared" si="97"/>
        <v>#VALUE!</v>
      </c>
      <c r="AL185" s="64" t="e">
        <f t="shared" si="97"/>
        <v>#VALUE!</v>
      </c>
      <c r="AM185" s="64" t="e">
        <f t="shared" si="97"/>
        <v>#VALUE!</v>
      </c>
      <c r="AN185" s="64" t="e">
        <f t="shared" si="97"/>
        <v>#VALUE!</v>
      </c>
      <c r="AO185" s="64" t="e">
        <f t="shared" si="97"/>
        <v>#VALUE!</v>
      </c>
      <c r="AP185" s="64" t="e">
        <f t="shared" si="97"/>
        <v>#VALUE!</v>
      </c>
      <c r="AQ185" s="64" t="e">
        <f t="shared" si="97"/>
        <v>#VALUE!</v>
      </c>
      <c r="AR185" s="64" t="e">
        <f t="shared" si="97"/>
        <v>#VALUE!</v>
      </c>
      <c r="AS185" s="64" t="e">
        <f t="shared" si="97"/>
        <v>#VALUE!</v>
      </c>
      <c r="AT185" s="64" t="e">
        <f t="shared" si="97"/>
        <v>#VALUE!</v>
      </c>
      <c r="AU185" s="64" t="e">
        <f t="shared" si="97"/>
        <v>#VALUE!</v>
      </c>
      <c r="AV185" s="64" t="e">
        <f t="shared" si="97"/>
        <v>#VALUE!</v>
      </c>
      <c r="AW185" s="64" t="e">
        <f t="shared" si="97"/>
        <v>#VALUE!</v>
      </c>
      <c r="AX185" s="64" t="e">
        <f t="shared" si="97"/>
        <v>#VALUE!</v>
      </c>
      <c r="AY185" s="64" t="e">
        <f t="shared" si="97"/>
        <v>#VALUE!</v>
      </c>
      <c r="AZ185" s="64" t="e">
        <f t="shared" si="97"/>
        <v>#VALUE!</v>
      </c>
      <c r="BA185" s="64" t="e">
        <f t="shared" si="97"/>
        <v>#VALUE!</v>
      </c>
      <c r="BB185" s="64" t="e">
        <f t="shared" si="97"/>
        <v>#VALUE!</v>
      </c>
      <c r="BC185" s="64" t="e">
        <f t="shared" si="97"/>
        <v>#VALUE!</v>
      </c>
      <c r="BD185" s="64" t="e">
        <f t="shared" si="97"/>
        <v>#VALUE!</v>
      </c>
      <c r="BE185" s="64" t="e">
        <f t="shared" si="97"/>
        <v>#VALUE!</v>
      </c>
      <c r="BF185" s="45" t="e">
        <f>MAX(AA185:BE185)</f>
        <v>#VALUE!</v>
      </c>
      <c r="BG185" s="55"/>
    </row>
    <row r="186" spans="1:60" ht="14.4" hidden="1" customHeight="1" x14ac:dyDescent="0.3">
      <c r="A186" s="80"/>
      <c r="C186" s="80"/>
      <c r="D186" s="80"/>
      <c r="E186" s="80"/>
      <c r="F186" s="59"/>
      <c r="G186" s="59"/>
      <c r="O186" s="287"/>
      <c r="P186" s="288"/>
      <c r="Q186" s="289"/>
      <c r="R186" s="279" t="s">
        <v>66</v>
      </c>
      <c r="S186" s="280"/>
      <c r="T186" s="280"/>
      <c r="U186" s="280"/>
      <c r="V186" s="280"/>
      <c r="W186" s="280"/>
      <c r="X186" s="258"/>
      <c r="Y186" s="258"/>
      <c r="Z186" s="258"/>
      <c r="AA186" s="64" t="e">
        <f t="shared" si="97"/>
        <v>#VALUE!</v>
      </c>
      <c r="AB186" s="64" t="e">
        <f t="shared" si="97"/>
        <v>#VALUE!</v>
      </c>
      <c r="AC186" s="64" t="e">
        <f t="shared" si="97"/>
        <v>#VALUE!</v>
      </c>
      <c r="AD186" s="64" t="e">
        <f t="shared" si="97"/>
        <v>#VALUE!</v>
      </c>
      <c r="AE186" s="64" t="e">
        <f t="shared" si="97"/>
        <v>#VALUE!</v>
      </c>
      <c r="AF186" s="64" t="e">
        <f t="shared" si="97"/>
        <v>#VALUE!</v>
      </c>
      <c r="AG186" s="64" t="e">
        <f t="shared" si="97"/>
        <v>#VALUE!</v>
      </c>
      <c r="AH186" s="64" t="e">
        <f t="shared" si="97"/>
        <v>#VALUE!</v>
      </c>
      <c r="AI186" s="64" t="e">
        <f t="shared" si="97"/>
        <v>#VALUE!</v>
      </c>
      <c r="AJ186" s="64" t="e">
        <f t="shared" si="97"/>
        <v>#VALUE!</v>
      </c>
      <c r="AK186" s="64" t="e">
        <f t="shared" si="97"/>
        <v>#VALUE!</v>
      </c>
      <c r="AL186" s="64" t="e">
        <f t="shared" si="97"/>
        <v>#VALUE!</v>
      </c>
      <c r="AM186" s="64" t="e">
        <f t="shared" si="97"/>
        <v>#VALUE!</v>
      </c>
      <c r="AN186" s="64" t="e">
        <f t="shared" si="97"/>
        <v>#VALUE!</v>
      </c>
      <c r="AO186" s="64" t="e">
        <f t="shared" si="97"/>
        <v>#VALUE!</v>
      </c>
      <c r="AP186" s="64" t="e">
        <f t="shared" si="97"/>
        <v>#VALUE!</v>
      </c>
      <c r="AQ186" s="64" t="e">
        <f t="shared" si="97"/>
        <v>#VALUE!</v>
      </c>
      <c r="AR186" s="64" t="e">
        <f t="shared" si="97"/>
        <v>#VALUE!</v>
      </c>
      <c r="AS186" s="64" t="e">
        <f t="shared" si="97"/>
        <v>#VALUE!</v>
      </c>
      <c r="AT186" s="64" t="e">
        <f t="shared" si="97"/>
        <v>#VALUE!</v>
      </c>
      <c r="AU186" s="64" t="e">
        <f t="shared" si="97"/>
        <v>#VALUE!</v>
      </c>
      <c r="AV186" s="64" t="e">
        <f t="shared" si="97"/>
        <v>#VALUE!</v>
      </c>
      <c r="AW186" s="64" t="e">
        <f t="shared" si="97"/>
        <v>#VALUE!</v>
      </c>
      <c r="AX186" s="64" t="e">
        <f t="shared" si="97"/>
        <v>#VALUE!</v>
      </c>
      <c r="AY186" s="64" t="e">
        <f t="shared" si="97"/>
        <v>#VALUE!</v>
      </c>
      <c r="AZ186" s="64" t="e">
        <f t="shared" si="97"/>
        <v>#VALUE!</v>
      </c>
      <c r="BA186" s="64" t="e">
        <f t="shared" si="97"/>
        <v>#VALUE!</v>
      </c>
      <c r="BB186" s="64" t="e">
        <f t="shared" si="97"/>
        <v>#VALUE!</v>
      </c>
      <c r="BC186" s="64" t="e">
        <f t="shared" si="97"/>
        <v>#VALUE!</v>
      </c>
      <c r="BD186" s="64" t="e">
        <f t="shared" si="97"/>
        <v>#VALUE!</v>
      </c>
      <c r="BE186" s="64" t="e">
        <f t="shared" si="97"/>
        <v>#VALUE!</v>
      </c>
      <c r="BF186" s="45" t="e">
        <f>MAX(AA186:BE186)</f>
        <v>#VALUE!</v>
      </c>
      <c r="BG186" s="55"/>
    </row>
    <row r="187" spans="1:60" ht="14.4" hidden="1" customHeight="1" x14ac:dyDescent="0.3">
      <c r="A187" s="80"/>
      <c r="C187" s="80"/>
      <c r="D187" s="80"/>
      <c r="E187" s="80"/>
      <c r="F187" s="59"/>
      <c r="G187" s="59"/>
      <c r="O187" s="287"/>
      <c r="P187" s="288"/>
      <c r="Q187" s="289"/>
      <c r="R187" s="279" t="s">
        <v>69</v>
      </c>
      <c r="S187" s="280"/>
      <c r="T187" s="280"/>
      <c r="U187" s="280"/>
      <c r="V187" s="280"/>
      <c r="W187" s="280"/>
      <c r="X187" s="258"/>
      <c r="Y187" s="258"/>
      <c r="Z187" s="258"/>
      <c r="AA187" s="64" t="e">
        <f t="shared" ref="AA187:BE187" si="98">AA191+AA208+AA212</f>
        <v>#VALUE!</v>
      </c>
      <c r="AB187" s="64" t="e">
        <f t="shared" si="98"/>
        <v>#VALUE!</v>
      </c>
      <c r="AC187" s="64" t="e">
        <f t="shared" si="98"/>
        <v>#VALUE!</v>
      </c>
      <c r="AD187" s="64" t="e">
        <f t="shared" si="98"/>
        <v>#VALUE!</v>
      </c>
      <c r="AE187" s="64" t="e">
        <f t="shared" si="98"/>
        <v>#VALUE!</v>
      </c>
      <c r="AF187" s="64" t="e">
        <f t="shared" si="98"/>
        <v>#VALUE!</v>
      </c>
      <c r="AG187" s="64" t="e">
        <f t="shared" si="98"/>
        <v>#VALUE!</v>
      </c>
      <c r="AH187" s="64" t="e">
        <f t="shared" si="98"/>
        <v>#VALUE!</v>
      </c>
      <c r="AI187" s="64" t="e">
        <f t="shared" si="98"/>
        <v>#VALUE!</v>
      </c>
      <c r="AJ187" s="64" t="e">
        <f t="shared" si="98"/>
        <v>#VALUE!</v>
      </c>
      <c r="AK187" s="64" t="e">
        <f t="shared" si="98"/>
        <v>#VALUE!</v>
      </c>
      <c r="AL187" s="64" t="e">
        <f t="shared" si="98"/>
        <v>#VALUE!</v>
      </c>
      <c r="AM187" s="64" t="e">
        <f t="shared" si="98"/>
        <v>#VALUE!</v>
      </c>
      <c r="AN187" s="64" t="e">
        <f t="shared" si="98"/>
        <v>#VALUE!</v>
      </c>
      <c r="AO187" s="64" t="e">
        <f t="shared" si="98"/>
        <v>#VALUE!</v>
      </c>
      <c r="AP187" s="64" t="e">
        <f t="shared" si="98"/>
        <v>#VALUE!</v>
      </c>
      <c r="AQ187" s="64" t="e">
        <f t="shared" si="98"/>
        <v>#VALUE!</v>
      </c>
      <c r="AR187" s="64" t="e">
        <f t="shared" si="98"/>
        <v>#VALUE!</v>
      </c>
      <c r="AS187" s="64" t="e">
        <f t="shared" si="98"/>
        <v>#VALUE!</v>
      </c>
      <c r="AT187" s="64" t="e">
        <f t="shared" si="98"/>
        <v>#VALUE!</v>
      </c>
      <c r="AU187" s="64" t="e">
        <f t="shared" si="98"/>
        <v>#VALUE!</v>
      </c>
      <c r="AV187" s="64" t="e">
        <f t="shared" si="98"/>
        <v>#VALUE!</v>
      </c>
      <c r="AW187" s="64" t="e">
        <f t="shared" si="98"/>
        <v>#VALUE!</v>
      </c>
      <c r="AX187" s="64" t="e">
        <f t="shared" si="98"/>
        <v>#VALUE!</v>
      </c>
      <c r="AY187" s="64" t="e">
        <f t="shared" si="98"/>
        <v>#VALUE!</v>
      </c>
      <c r="AZ187" s="64" t="e">
        <f t="shared" si="98"/>
        <v>#VALUE!</v>
      </c>
      <c r="BA187" s="64" t="e">
        <f t="shared" si="98"/>
        <v>#VALUE!</v>
      </c>
      <c r="BB187" s="64" t="e">
        <f t="shared" si="98"/>
        <v>#VALUE!</v>
      </c>
      <c r="BC187" s="64" t="e">
        <f t="shared" si="98"/>
        <v>#VALUE!</v>
      </c>
      <c r="BD187" s="64" t="e">
        <f t="shared" si="98"/>
        <v>#VALUE!</v>
      </c>
      <c r="BE187" s="64" t="e">
        <f t="shared" si="98"/>
        <v>#VALUE!</v>
      </c>
      <c r="BF187" s="45" t="e">
        <f t="shared" ref="BF187:BF198" si="99">SUM(AA187:BE187)</f>
        <v>#VALUE!</v>
      </c>
      <c r="BG187" s="78" t="e">
        <f>BF187-SUMIFS($N$23:$N$128,$F$23:$F$128,$O$183)</f>
        <v>#VALUE!</v>
      </c>
    </row>
    <row r="188" spans="1:60" ht="14.4" hidden="1" customHeight="1" x14ac:dyDescent="0.3">
      <c r="A188" s="80"/>
      <c r="C188" s="80"/>
      <c r="D188" s="80"/>
      <c r="E188" s="80"/>
      <c r="F188" s="59"/>
      <c r="G188" s="80"/>
      <c r="O188" s="287"/>
      <c r="P188" s="288"/>
      <c r="Q188" s="289"/>
      <c r="R188" s="279" t="s">
        <v>72</v>
      </c>
      <c r="S188" s="280"/>
      <c r="T188" s="280"/>
      <c r="U188" s="280"/>
      <c r="V188" s="280"/>
      <c r="W188" s="280"/>
      <c r="X188" s="258"/>
      <c r="Y188" s="258"/>
      <c r="Z188" s="258"/>
      <c r="AA188" s="74" t="e">
        <f t="shared" ref="AA188:BE188" si="100">AA189+(AA190/2)</f>
        <v>#VALUE!</v>
      </c>
      <c r="AB188" s="74" t="e">
        <f t="shared" si="100"/>
        <v>#VALUE!</v>
      </c>
      <c r="AC188" s="74" t="e">
        <f t="shared" si="100"/>
        <v>#VALUE!</v>
      </c>
      <c r="AD188" s="74" t="e">
        <f t="shared" si="100"/>
        <v>#VALUE!</v>
      </c>
      <c r="AE188" s="74" t="e">
        <f t="shared" si="100"/>
        <v>#VALUE!</v>
      </c>
      <c r="AF188" s="74" t="e">
        <f t="shared" si="100"/>
        <v>#VALUE!</v>
      </c>
      <c r="AG188" s="74" t="e">
        <f t="shared" si="100"/>
        <v>#VALUE!</v>
      </c>
      <c r="AH188" s="74" t="e">
        <f t="shared" si="100"/>
        <v>#VALUE!</v>
      </c>
      <c r="AI188" s="74" t="e">
        <f t="shared" si="100"/>
        <v>#VALUE!</v>
      </c>
      <c r="AJ188" s="74" t="e">
        <f t="shared" si="100"/>
        <v>#VALUE!</v>
      </c>
      <c r="AK188" s="74" t="e">
        <f t="shared" si="100"/>
        <v>#VALUE!</v>
      </c>
      <c r="AL188" s="74" t="e">
        <f t="shared" si="100"/>
        <v>#VALUE!</v>
      </c>
      <c r="AM188" s="74" t="e">
        <f t="shared" si="100"/>
        <v>#VALUE!</v>
      </c>
      <c r="AN188" s="74" t="e">
        <f t="shared" si="100"/>
        <v>#VALUE!</v>
      </c>
      <c r="AO188" s="74" t="e">
        <f t="shared" si="100"/>
        <v>#VALUE!</v>
      </c>
      <c r="AP188" s="74" t="e">
        <f t="shared" si="100"/>
        <v>#VALUE!</v>
      </c>
      <c r="AQ188" s="74" t="e">
        <f t="shared" si="100"/>
        <v>#VALUE!</v>
      </c>
      <c r="AR188" s="74" t="e">
        <f t="shared" si="100"/>
        <v>#VALUE!</v>
      </c>
      <c r="AS188" s="74" t="e">
        <f t="shared" si="100"/>
        <v>#VALUE!</v>
      </c>
      <c r="AT188" s="74" t="e">
        <f t="shared" si="100"/>
        <v>#VALUE!</v>
      </c>
      <c r="AU188" s="74" t="e">
        <f t="shared" si="100"/>
        <v>#VALUE!</v>
      </c>
      <c r="AV188" s="74" t="e">
        <f t="shared" si="100"/>
        <v>#VALUE!</v>
      </c>
      <c r="AW188" s="74" t="e">
        <f t="shared" si="100"/>
        <v>#VALUE!</v>
      </c>
      <c r="AX188" s="74" t="e">
        <f t="shared" si="100"/>
        <v>#VALUE!</v>
      </c>
      <c r="AY188" s="74" t="e">
        <f t="shared" si="100"/>
        <v>#VALUE!</v>
      </c>
      <c r="AZ188" s="74" t="e">
        <f t="shared" si="100"/>
        <v>#VALUE!</v>
      </c>
      <c r="BA188" s="74" t="e">
        <f t="shared" si="100"/>
        <v>#VALUE!</v>
      </c>
      <c r="BB188" s="74" t="e">
        <f t="shared" si="100"/>
        <v>#VALUE!</v>
      </c>
      <c r="BC188" s="74" t="e">
        <f t="shared" si="100"/>
        <v>#VALUE!</v>
      </c>
      <c r="BD188" s="74" t="e">
        <f t="shared" si="100"/>
        <v>#VALUE!</v>
      </c>
      <c r="BE188" s="74" t="e">
        <f t="shared" si="100"/>
        <v>#VALUE!</v>
      </c>
      <c r="BF188" s="75" t="e">
        <f t="shared" si="99"/>
        <v>#VALUE!</v>
      </c>
      <c r="BG188" s="55"/>
    </row>
    <row r="189" spans="1:60" ht="14.4" hidden="1" customHeight="1" x14ac:dyDescent="0.3">
      <c r="A189" s="80"/>
      <c r="C189" s="80"/>
      <c r="D189" s="80"/>
      <c r="E189" s="80"/>
      <c r="F189" s="80"/>
      <c r="G189" s="80"/>
      <c r="O189" s="287"/>
      <c r="P189" s="288"/>
      <c r="Q189" s="289"/>
      <c r="R189" s="279" t="s">
        <v>74</v>
      </c>
      <c r="S189" s="280"/>
      <c r="T189" s="280"/>
      <c r="U189" s="280"/>
      <c r="V189" s="280"/>
      <c r="W189" s="280"/>
      <c r="X189" s="258"/>
      <c r="Y189" s="258"/>
      <c r="Z189" s="258"/>
      <c r="AA189" s="64" t="e">
        <f t="shared" ref="AA189:BE190" si="101">AA193+AA210+AA214</f>
        <v>#VALUE!</v>
      </c>
      <c r="AB189" s="64" t="e">
        <f t="shared" si="101"/>
        <v>#VALUE!</v>
      </c>
      <c r="AC189" s="64" t="e">
        <f t="shared" si="101"/>
        <v>#VALUE!</v>
      </c>
      <c r="AD189" s="64" t="e">
        <f t="shared" si="101"/>
        <v>#VALUE!</v>
      </c>
      <c r="AE189" s="64" t="e">
        <f t="shared" si="101"/>
        <v>#VALUE!</v>
      </c>
      <c r="AF189" s="64" t="e">
        <f t="shared" si="101"/>
        <v>#VALUE!</v>
      </c>
      <c r="AG189" s="64" t="e">
        <f t="shared" si="101"/>
        <v>#VALUE!</v>
      </c>
      <c r="AH189" s="64" t="e">
        <f t="shared" si="101"/>
        <v>#VALUE!</v>
      </c>
      <c r="AI189" s="64" t="e">
        <f t="shared" si="101"/>
        <v>#VALUE!</v>
      </c>
      <c r="AJ189" s="64" t="e">
        <f t="shared" si="101"/>
        <v>#VALUE!</v>
      </c>
      <c r="AK189" s="64" t="e">
        <f t="shared" si="101"/>
        <v>#VALUE!</v>
      </c>
      <c r="AL189" s="64" t="e">
        <f t="shared" si="101"/>
        <v>#VALUE!</v>
      </c>
      <c r="AM189" s="64" t="e">
        <f t="shared" si="101"/>
        <v>#VALUE!</v>
      </c>
      <c r="AN189" s="64" t="e">
        <f t="shared" si="101"/>
        <v>#VALUE!</v>
      </c>
      <c r="AO189" s="64" t="e">
        <f t="shared" si="101"/>
        <v>#VALUE!</v>
      </c>
      <c r="AP189" s="64" t="e">
        <f t="shared" si="101"/>
        <v>#VALUE!</v>
      </c>
      <c r="AQ189" s="64" t="e">
        <f t="shared" si="101"/>
        <v>#VALUE!</v>
      </c>
      <c r="AR189" s="64" t="e">
        <f t="shared" si="101"/>
        <v>#VALUE!</v>
      </c>
      <c r="AS189" s="64" t="e">
        <f t="shared" si="101"/>
        <v>#VALUE!</v>
      </c>
      <c r="AT189" s="64" t="e">
        <f t="shared" si="101"/>
        <v>#VALUE!</v>
      </c>
      <c r="AU189" s="64" t="e">
        <f t="shared" si="101"/>
        <v>#VALUE!</v>
      </c>
      <c r="AV189" s="64" t="e">
        <f t="shared" si="101"/>
        <v>#VALUE!</v>
      </c>
      <c r="AW189" s="64" t="e">
        <f t="shared" si="101"/>
        <v>#VALUE!</v>
      </c>
      <c r="AX189" s="64" t="e">
        <f t="shared" si="101"/>
        <v>#VALUE!</v>
      </c>
      <c r="AY189" s="64" t="e">
        <f t="shared" si="101"/>
        <v>#VALUE!</v>
      </c>
      <c r="AZ189" s="64" t="e">
        <f t="shared" si="101"/>
        <v>#VALUE!</v>
      </c>
      <c r="BA189" s="64" t="e">
        <f t="shared" si="101"/>
        <v>#VALUE!</v>
      </c>
      <c r="BB189" s="64" t="e">
        <f t="shared" si="101"/>
        <v>#VALUE!</v>
      </c>
      <c r="BC189" s="64" t="e">
        <f t="shared" si="101"/>
        <v>#VALUE!</v>
      </c>
      <c r="BD189" s="64" t="e">
        <f t="shared" si="101"/>
        <v>#VALUE!</v>
      </c>
      <c r="BE189" s="64" t="e">
        <f t="shared" si="101"/>
        <v>#VALUE!</v>
      </c>
      <c r="BF189" s="45" t="e">
        <f t="shared" si="99"/>
        <v>#VALUE!</v>
      </c>
      <c r="BG189" s="55"/>
    </row>
    <row r="190" spans="1:60" ht="14.4" hidden="1" customHeight="1" x14ac:dyDescent="0.3">
      <c r="A190" s="80"/>
      <c r="C190" s="80"/>
      <c r="D190" s="80"/>
      <c r="E190" s="80"/>
      <c r="F190" s="80"/>
      <c r="G190" s="80"/>
      <c r="O190" s="287"/>
      <c r="P190" s="288"/>
      <c r="Q190" s="289"/>
      <c r="R190" s="279" t="s">
        <v>76</v>
      </c>
      <c r="S190" s="280"/>
      <c r="T190" s="280"/>
      <c r="U190" s="280"/>
      <c r="V190" s="280"/>
      <c r="W190" s="280"/>
      <c r="X190" s="258"/>
      <c r="Y190" s="258"/>
      <c r="Z190" s="258"/>
      <c r="AA190" s="64" t="e">
        <f t="shared" si="101"/>
        <v>#VALUE!</v>
      </c>
      <c r="AB190" s="64" t="e">
        <f t="shared" si="101"/>
        <v>#VALUE!</v>
      </c>
      <c r="AC190" s="64" t="e">
        <f t="shared" si="101"/>
        <v>#VALUE!</v>
      </c>
      <c r="AD190" s="64" t="e">
        <f t="shared" si="101"/>
        <v>#VALUE!</v>
      </c>
      <c r="AE190" s="64" t="e">
        <f t="shared" si="101"/>
        <v>#VALUE!</v>
      </c>
      <c r="AF190" s="64" t="e">
        <f t="shared" si="101"/>
        <v>#VALUE!</v>
      </c>
      <c r="AG190" s="64" t="e">
        <f t="shared" si="101"/>
        <v>#VALUE!</v>
      </c>
      <c r="AH190" s="64" t="e">
        <f t="shared" si="101"/>
        <v>#VALUE!</v>
      </c>
      <c r="AI190" s="64" t="e">
        <f t="shared" si="101"/>
        <v>#VALUE!</v>
      </c>
      <c r="AJ190" s="64" t="e">
        <f t="shared" si="101"/>
        <v>#VALUE!</v>
      </c>
      <c r="AK190" s="64" t="e">
        <f t="shared" si="101"/>
        <v>#VALUE!</v>
      </c>
      <c r="AL190" s="64" t="e">
        <f t="shared" si="101"/>
        <v>#VALUE!</v>
      </c>
      <c r="AM190" s="64" t="e">
        <f t="shared" si="101"/>
        <v>#VALUE!</v>
      </c>
      <c r="AN190" s="64" t="e">
        <f t="shared" si="101"/>
        <v>#VALUE!</v>
      </c>
      <c r="AO190" s="64" t="e">
        <f t="shared" si="101"/>
        <v>#VALUE!</v>
      </c>
      <c r="AP190" s="64" t="e">
        <f t="shared" si="101"/>
        <v>#VALUE!</v>
      </c>
      <c r="AQ190" s="64" t="e">
        <f t="shared" si="101"/>
        <v>#VALUE!</v>
      </c>
      <c r="AR190" s="64" t="e">
        <f t="shared" si="101"/>
        <v>#VALUE!</v>
      </c>
      <c r="AS190" s="64" t="e">
        <f t="shared" si="101"/>
        <v>#VALUE!</v>
      </c>
      <c r="AT190" s="64" t="e">
        <f t="shared" si="101"/>
        <v>#VALUE!</v>
      </c>
      <c r="AU190" s="64" t="e">
        <f t="shared" si="101"/>
        <v>#VALUE!</v>
      </c>
      <c r="AV190" s="64" t="e">
        <f t="shared" si="101"/>
        <v>#VALUE!</v>
      </c>
      <c r="AW190" s="64" t="e">
        <f t="shared" si="101"/>
        <v>#VALUE!</v>
      </c>
      <c r="AX190" s="64" t="e">
        <f t="shared" si="101"/>
        <v>#VALUE!</v>
      </c>
      <c r="AY190" s="64" t="e">
        <f t="shared" si="101"/>
        <v>#VALUE!</v>
      </c>
      <c r="AZ190" s="64" t="e">
        <f t="shared" si="101"/>
        <v>#VALUE!</v>
      </c>
      <c r="BA190" s="64" t="e">
        <f t="shared" si="101"/>
        <v>#VALUE!</v>
      </c>
      <c r="BB190" s="64" t="e">
        <f t="shared" si="101"/>
        <v>#VALUE!</v>
      </c>
      <c r="BC190" s="64" t="e">
        <f t="shared" si="101"/>
        <v>#VALUE!</v>
      </c>
      <c r="BD190" s="64" t="e">
        <f t="shared" si="101"/>
        <v>#VALUE!</v>
      </c>
      <c r="BE190" s="64" t="e">
        <f t="shared" si="101"/>
        <v>#VALUE!</v>
      </c>
      <c r="BF190" s="45" t="e">
        <f t="shared" si="99"/>
        <v>#VALUE!</v>
      </c>
      <c r="BG190" s="55"/>
    </row>
    <row r="191" spans="1:60" ht="14.4" hidden="1" customHeight="1" x14ac:dyDescent="0.3">
      <c r="A191" s="80"/>
      <c r="C191" s="80"/>
      <c r="D191" s="80"/>
      <c r="E191" s="80"/>
      <c r="F191" s="59"/>
      <c r="G191" s="59"/>
      <c r="O191" s="287"/>
      <c r="P191" s="288"/>
      <c r="Q191" s="289"/>
      <c r="R191" s="279" t="s">
        <v>79</v>
      </c>
      <c r="S191" s="280"/>
      <c r="T191" s="280"/>
      <c r="U191" s="280"/>
      <c r="V191" s="280"/>
      <c r="W191" s="280"/>
      <c r="X191" s="258"/>
      <c r="Y191" s="258"/>
      <c r="Z191" s="258"/>
      <c r="AA191" s="64" t="e">
        <f t="shared" ref="AA191:BE191" si="102">COUNTIFS($F$23:$F$28,$O$183,AA23:AA41,"P")+COUNTIFS($F$23:$F$28,$O$183,AA23:AA41,"RP")+COUNTIFS($F$23:$F$28,$O$183,AA23:AA41,"T-RP")+COUNTIFS($F$23:$F$28,$O$183,AA23:AA41,"T")+COUNTIFS($F$23:$F$28,$O$183,AA23:AA41,"MU")+COUNTIFS($F$23:$F$28,$O$183,AA23:AA41,"T-MU")+COUNTIFS($F$23:$F$28,$O$183,AA23:AA41,"EL")+COUNTIFS($F$23:$F$28,$O$183,AA23:AA41,"T-EL")+COUNTIFS($F$23:$F$28,$O$183,AA23:AA41,"EL-MU")+COUNTIFS($F$23:$F$28,$O$183,AA23:AA41,"TR")+COUNTIFS($F$23:$F$28,$O$183,AA23:AA41,"TR-MU")+COUNTIFS($F$23:$F$28,$O$183,AA23:AA41,"TR-EL")+COUNTIFS($F$23:$F$28,$O$183,AA23:AA41,"TR-T")</f>
        <v>#VALUE!</v>
      </c>
      <c r="AB191" s="64" t="e">
        <f t="shared" si="102"/>
        <v>#VALUE!</v>
      </c>
      <c r="AC191" s="64" t="e">
        <f t="shared" si="102"/>
        <v>#VALUE!</v>
      </c>
      <c r="AD191" s="64" t="e">
        <f t="shared" si="102"/>
        <v>#VALUE!</v>
      </c>
      <c r="AE191" s="64" t="e">
        <f t="shared" si="102"/>
        <v>#VALUE!</v>
      </c>
      <c r="AF191" s="64" t="e">
        <f t="shared" si="102"/>
        <v>#VALUE!</v>
      </c>
      <c r="AG191" s="64" t="e">
        <f t="shared" si="102"/>
        <v>#VALUE!</v>
      </c>
      <c r="AH191" s="64" t="e">
        <f t="shared" si="102"/>
        <v>#VALUE!</v>
      </c>
      <c r="AI191" s="64" t="e">
        <f t="shared" si="102"/>
        <v>#VALUE!</v>
      </c>
      <c r="AJ191" s="64" t="e">
        <f t="shared" si="102"/>
        <v>#VALUE!</v>
      </c>
      <c r="AK191" s="64" t="e">
        <f t="shared" si="102"/>
        <v>#VALUE!</v>
      </c>
      <c r="AL191" s="64" t="e">
        <f t="shared" si="102"/>
        <v>#VALUE!</v>
      </c>
      <c r="AM191" s="64" t="e">
        <f t="shared" si="102"/>
        <v>#VALUE!</v>
      </c>
      <c r="AN191" s="64" t="e">
        <f t="shared" si="102"/>
        <v>#VALUE!</v>
      </c>
      <c r="AO191" s="64" t="e">
        <f t="shared" si="102"/>
        <v>#VALUE!</v>
      </c>
      <c r="AP191" s="64" t="e">
        <f t="shared" si="102"/>
        <v>#VALUE!</v>
      </c>
      <c r="AQ191" s="64" t="e">
        <f t="shared" si="102"/>
        <v>#VALUE!</v>
      </c>
      <c r="AR191" s="64" t="e">
        <f t="shared" si="102"/>
        <v>#VALUE!</v>
      </c>
      <c r="AS191" s="64" t="e">
        <f t="shared" si="102"/>
        <v>#VALUE!</v>
      </c>
      <c r="AT191" s="64" t="e">
        <f t="shared" si="102"/>
        <v>#VALUE!</v>
      </c>
      <c r="AU191" s="64" t="e">
        <f t="shared" si="102"/>
        <v>#VALUE!</v>
      </c>
      <c r="AV191" s="64" t="e">
        <f t="shared" si="102"/>
        <v>#VALUE!</v>
      </c>
      <c r="AW191" s="64" t="e">
        <f t="shared" si="102"/>
        <v>#VALUE!</v>
      </c>
      <c r="AX191" s="64" t="e">
        <f t="shared" si="102"/>
        <v>#VALUE!</v>
      </c>
      <c r="AY191" s="64" t="e">
        <f t="shared" si="102"/>
        <v>#VALUE!</v>
      </c>
      <c r="AZ191" s="64" t="e">
        <f t="shared" si="102"/>
        <v>#VALUE!</v>
      </c>
      <c r="BA191" s="64" t="e">
        <f t="shared" si="102"/>
        <v>#VALUE!</v>
      </c>
      <c r="BB191" s="64" t="e">
        <f t="shared" si="102"/>
        <v>#VALUE!</v>
      </c>
      <c r="BC191" s="64" t="e">
        <f t="shared" si="102"/>
        <v>#VALUE!</v>
      </c>
      <c r="BD191" s="64" t="e">
        <f t="shared" si="102"/>
        <v>#VALUE!</v>
      </c>
      <c r="BE191" s="64" t="e">
        <f t="shared" si="102"/>
        <v>#VALUE!</v>
      </c>
      <c r="BF191" s="45" t="e">
        <f t="shared" si="99"/>
        <v>#VALUE!</v>
      </c>
      <c r="BG191" s="78" t="e">
        <f>BF191-SUMIFS($O$23:$O$128,$F$23:$F$128,$O$183)</f>
        <v>#VALUE!</v>
      </c>
    </row>
    <row r="192" spans="1:60" ht="14.4" hidden="1" customHeight="1" x14ac:dyDescent="0.3">
      <c r="A192" s="80"/>
      <c r="C192" s="80"/>
      <c r="D192" s="80"/>
      <c r="E192" s="80"/>
      <c r="F192" s="59"/>
      <c r="G192" s="59"/>
      <c r="O192" s="287"/>
      <c r="P192" s="288"/>
      <c r="Q192" s="289"/>
      <c r="R192" s="279" t="s">
        <v>81</v>
      </c>
      <c r="S192" s="280"/>
      <c r="T192" s="280"/>
      <c r="U192" s="280"/>
      <c r="V192" s="280"/>
      <c r="W192" s="280"/>
      <c r="X192" s="258"/>
      <c r="Y192" s="258"/>
      <c r="Z192" s="258"/>
      <c r="AA192" s="74" t="e">
        <f t="shared" ref="AA192:BE192" si="103">AA193+(AA194/2)</f>
        <v>#VALUE!</v>
      </c>
      <c r="AB192" s="74" t="e">
        <f t="shared" si="103"/>
        <v>#VALUE!</v>
      </c>
      <c r="AC192" s="74" t="e">
        <f t="shared" si="103"/>
        <v>#VALUE!</v>
      </c>
      <c r="AD192" s="74" t="e">
        <f t="shared" si="103"/>
        <v>#VALUE!</v>
      </c>
      <c r="AE192" s="74" t="e">
        <f t="shared" si="103"/>
        <v>#VALUE!</v>
      </c>
      <c r="AF192" s="74" t="e">
        <f t="shared" si="103"/>
        <v>#VALUE!</v>
      </c>
      <c r="AG192" s="74" t="e">
        <f t="shared" si="103"/>
        <v>#VALUE!</v>
      </c>
      <c r="AH192" s="74" t="e">
        <f t="shared" si="103"/>
        <v>#VALUE!</v>
      </c>
      <c r="AI192" s="74" t="e">
        <f t="shared" si="103"/>
        <v>#VALUE!</v>
      </c>
      <c r="AJ192" s="74" t="e">
        <f t="shared" si="103"/>
        <v>#VALUE!</v>
      </c>
      <c r="AK192" s="74" t="e">
        <f t="shared" si="103"/>
        <v>#VALUE!</v>
      </c>
      <c r="AL192" s="74" t="e">
        <f t="shared" si="103"/>
        <v>#VALUE!</v>
      </c>
      <c r="AM192" s="74" t="e">
        <f t="shared" si="103"/>
        <v>#VALUE!</v>
      </c>
      <c r="AN192" s="74" t="e">
        <f t="shared" si="103"/>
        <v>#VALUE!</v>
      </c>
      <c r="AO192" s="74" t="e">
        <f t="shared" si="103"/>
        <v>#VALUE!</v>
      </c>
      <c r="AP192" s="74" t="e">
        <f t="shared" si="103"/>
        <v>#VALUE!</v>
      </c>
      <c r="AQ192" s="74" t="e">
        <f t="shared" si="103"/>
        <v>#VALUE!</v>
      </c>
      <c r="AR192" s="74" t="e">
        <f t="shared" si="103"/>
        <v>#VALUE!</v>
      </c>
      <c r="AS192" s="74" t="e">
        <f t="shared" si="103"/>
        <v>#VALUE!</v>
      </c>
      <c r="AT192" s="74" t="e">
        <f t="shared" si="103"/>
        <v>#VALUE!</v>
      </c>
      <c r="AU192" s="74" t="e">
        <f t="shared" si="103"/>
        <v>#VALUE!</v>
      </c>
      <c r="AV192" s="74" t="e">
        <f t="shared" si="103"/>
        <v>#VALUE!</v>
      </c>
      <c r="AW192" s="74" t="e">
        <f t="shared" si="103"/>
        <v>#VALUE!</v>
      </c>
      <c r="AX192" s="74" t="e">
        <f t="shared" si="103"/>
        <v>#VALUE!</v>
      </c>
      <c r="AY192" s="74" t="e">
        <f t="shared" si="103"/>
        <v>#VALUE!</v>
      </c>
      <c r="AZ192" s="74" t="e">
        <f t="shared" si="103"/>
        <v>#VALUE!</v>
      </c>
      <c r="BA192" s="74" t="e">
        <f t="shared" si="103"/>
        <v>#VALUE!</v>
      </c>
      <c r="BB192" s="74" t="e">
        <f t="shared" si="103"/>
        <v>#VALUE!</v>
      </c>
      <c r="BC192" s="74" t="e">
        <f t="shared" si="103"/>
        <v>#VALUE!</v>
      </c>
      <c r="BD192" s="74" t="e">
        <f t="shared" si="103"/>
        <v>#VALUE!</v>
      </c>
      <c r="BE192" s="74" t="e">
        <f t="shared" si="103"/>
        <v>#VALUE!</v>
      </c>
      <c r="BF192" s="75" t="e">
        <f t="shared" si="99"/>
        <v>#VALUE!</v>
      </c>
      <c r="BG192" s="55"/>
    </row>
    <row r="193" spans="1:59" ht="14.4" hidden="1" customHeight="1" x14ac:dyDescent="0.3">
      <c r="A193" s="80"/>
      <c r="C193" s="80"/>
      <c r="D193" s="80"/>
      <c r="E193" s="80"/>
      <c r="F193" s="59"/>
      <c r="G193" s="59"/>
      <c r="O193" s="287"/>
      <c r="P193" s="288"/>
      <c r="Q193" s="289"/>
      <c r="R193" s="279" t="s">
        <v>15</v>
      </c>
      <c r="S193" s="280"/>
      <c r="T193" s="280"/>
      <c r="U193" s="280"/>
      <c r="V193" s="280"/>
      <c r="W193" s="280"/>
      <c r="X193" s="258"/>
      <c r="Y193" s="258"/>
      <c r="Z193" s="258"/>
      <c r="AA193" s="64" t="e">
        <f t="shared" ref="AA193:BE193" si="104">COUNTIFS($F$23:$F$28,$O$183,$L$23:$L$28,"FT",AA$23:AA$41,"P")+COUNTIFS($F$23:$F$28,$O$183,$L$23:$L$28,"FT",AA$23:AA$41,"RP")+COUNTIFS($F$23:$F$28,$O$183,$L$23:$L$28,"FT",AA$23:AA$41,"T-RP")+COUNTIFS($F$23:$F$28,$O$183,$L$23:$L$28,"FT",AA$23:AA$41,"T")+COUNTIFS($F$23:$F$28,$O$183,$L$23:$L$28,"FT",AA$23:AA$41,"MU")+COUNTIFS($F$23:$F$28,$O$183,$L$23:$L$28,"FT",AA$23:AA$41,"T-MU")+COUNTIFS($F$23:$F$28,$O$183,$L$23:$L$28,"FT",AA$23:AA$41,"EL")+COUNTIFS($F$23:$F$28,$O$183,$L$23:$L$28,"FT",AA$23:AA$41,"T-EL")+COUNTIFS($F$23:$F$28,$O$183,$L$23:$L$28,"FT",AA$23:AA$41,"EL-MU")+COUNTIFS($F$23:$F$28,$O$183,$L$23:$L$28,"FT",AA$23:AA$41,"TR")+COUNTIFS($F$23:$F$28,$O$183,$L$23:$L$28,"FT",AA$23:AA$41,"TR-MU")+COUNTIFS($F$23:$F$28,$O$183,$L$23:$L$28,"FT",AA$23:AA$41,"TR-EL")+COUNTIFS($F$23:$F$28,$O$183,$L$23:$L$28,"FT",AA$23:AA$41,"TR-T")</f>
        <v>#VALUE!</v>
      </c>
      <c r="AB193" s="64" t="e">
        <f t="shared" si="104"/>
        <v>#VALUE!</v>
      </c>
      <c r="AC193" s="64" t="e">
        <f t="shared" si="104"/>
        <v>#VALUE!</v>
      </c>
      <c r="AD193" s="64" t="e">
        <f t="shared" si="104"/>
        <v>#VALUE!</v>
      </c>
      <c r="AE193" s="64" t="e">
        <f t="shared" si="104"/>
        <v>#VALUE!</v>
      </c>
      <c r="AF193" s="64" t="e">
        <f t="shared" si="104"/>
        <v>#VALUE!</v>
      </c>
      <c r="AG193" s="64" t="e">
        <f t="shared" si="104"/>
        <v>#VALUE!</v>
      </c>
      <c r="AH193" s="64" t="e">
        <f t="shared" si="104"/>
        <v>#VALUE!</v>
      </c>
      <c r="AI193" s="64" t="e">
        <f t="shared" si="104"/>
        <v>#VALUE!</v>
      </c>
      <c r="AJ193" s="64" t="e">
        <f t="shared" si="104"/>
        <v>#VALUE!</v>
      </c>
      <c r="AK193" s="64" t="e">
        <f t="shared" si="104"/>
        <v>#VALUE!</v>
      </c>
      <c r="AL193" s="64" t="e">
        <f t="shared" si="104"/>
        <v>#VALUE!</v>
      </c>
      <c r="AM193" s="64" t="e">
        <f t="shared" si="104"/>
        <v>#VALUE!</v>
      </c>
      <c r="AN193" s="64" t="e">
        <f t="shared" si="104"/>
        <v>#VALUE!</v>
      </c>
      <c r="AO193" s="64" t="e">
        <f t="shared" si="104"/>
        <v>#VALUE!</v>
      </c>
      <c r="AP193" s="64" t="e">
        <f t="shared" si="104"/>
        <v>#VALUE!</v>
      </c>
      <c r="AQ193" s="64" t="e">
        <f t="shared" si="104"/>
        <v>#VALUE!</v>
      </c>
      <c r="AR193" s="64" t="e">
        <f t="shared" si="104"/>
        <v>#VALUE!</v>
      </c>
      <c r="AS193" s="64" t="e">
        <f t="shared" si="104"/>
        <v>#VALUE!</v>
      </c>
      <c r="AT193" s="64" t="e">
        <f t="shared" si="104"/>
        <v>#VALUE!</v>
      </c>
      <c r="AU193" s="64" t="e">
        <f t="shared" si="104"/>
        <v>#VALUE!</v>
      </c>
      <c r="AV193" s="64" t="e">
        <f t="shared" si="104"/>
        <v>#VALUE!</v>
      </c>
      <c r="AW193" s="64" t="e">
        <f t="shared" si="104"/>
        <v>#VALUE!</v>
      </c>
      <c r="AX193" s="64" t="e">
        <f t="shared" si="104"/>
        <v>#VALUE!</v>
      </c>
      <c r="AY193" s="64" t="e">
        <f t="shared" si="104"/>
        <v>#VALUE!</v>
      </c>
      <c r="AZ193" s="64" t="e">
        <f t="shared" si="104"/>
        <v>#VALUE!</v>
      </c>
      <c r="BA193" s="64" t="e">
        <f t="shared" si="104"/>
        <v>#VALUE!</v>
      </c>
      <c r="BB193" s="64" t="e">
        <f t="shared" si="104"/>
        <v>#VALUE!</v>
      </c>
      <c r="BC193" s="64" t="e">
        <f t="shared" si="104"/>
        <v>#VALUE!</v>
      </c>
      <c r="BD193" s="64" t="e">
        <f t="shared" si="104"/>
        <v>#VALUE!</v>
      </c>
      <c r="BE193" s="64" t="e">
        <f t="shared" si="104"/>
        <v>#VALUE!</v>
      </c>
      <c r="BF193" s="45" t="e">
        <f t="shared" si="99"/>
        <v>#VALUE!</v>
      </c>
      <c r="BG193" s="55"/>
    </row>
    <row r="194" spans="1:59" ht="14.4" hidden="1" customHeight="1" x14ac:dyDescent="0.3">
      <c r="A194" s="80"/>
      <c r="C194" s="80"/>
      <c r="D194" s="80"/>
      <c r="E194" s="80"/>
      <c r="F194" s="59"/>
      <c r="G194" s="59"/>
      <c r="O194" s="287"/>
      <c r="P194" s="288"/>
      <c r="Q194" s="289"/>
      <c r="R194" s="279" t="s">
        <v>84</v>
      </c>
      <c r="S194" s="280"/>
      <c r="T194" s="280"/>
      <c r="U194" s="280"/>
      <c r="V194" s="280"/>
      <c r="W194" s="280"/>
      <c r="X194" s="258"/>
      <c r="Y194" s="258"/>
      <c r="Z194" s="258"/>
      <c r="AA194" s="64" t="e">
        <f t="shared" ref="AA194:BE194" si="105">COUNTIFS($F$23:$F$28,$O$183,$L$23:$L$28,"HT",AA$23:AA$41,"P")+COUNTIFS($F$23:$F$28,$O$183,$L$23:$L$28,"HT",AA$23:AA$41,"RP")+COUNTIFS($F$23:$F$28,$O$183,$L$23:$L$28,"HT",AA$23:AA$41,"T-RP")+COUNTIFS($F$23:$F$28,$O$183,$L$23:$L$28,"HT",AA$23:AA$41,"T")+COUNTIFS($F$23:$F$28,$O$183,$L$23:$L$28,"HT",AA$23:AA$41,"MU")+COUNTIFS($F$23:$F$28,$O$183,$L$23:$L$28,"HT",AA$23:AA$41,"T-MU")+COUNTIFS($F$23:$F$28,$O$183,$L$23:$L$28,"HT",AA$23:AA$41,"EL")+COUNTIFS($F$23:$F$28,$O$183,$L$23:$L$28,"HT",AA$23:AA$41,"T-EL")+COUNTIFS($F$23:$F$28,$O$183,$L$23:$L$28,"HT",AA$23:AA$41,"EL-MU")+COUNTIFS($F$23:$F$28,$O$183,$L$23:$L$28,"HT",AA$23:AA$41,"TR")+COUNTIFS($F$23:$F$28,$O$183,$L$23:$L$28,"HT",AA$23:AA$41,"TR-MU")+COUNTIFS($F$23:$F$28,$O$183,$L$23:$L$28,"HT",AA$23:AA$41,"TR-EL")+COUNTIFS($F$23:$F$28,$O$183,$L$23:$L$28,"HT",AA$23:AA$41,"TR-T")</f>
        <v>#VALUE!</v>
      </c>
      <c r="AB194" s="64" t="e">
        <f t="shared" si="105"/>
        <v>#VALUE!</v>
      </c>
      <c r="AC194" s="64" t="e">
        <f t="shared" si="105"/>
        <v>#VALUE!</v>
      </c>
      <c r="AD194" s="64" t="e">
        <f t="shared" si="105"/>
        <v>#VALUE!</v>
      </c>
      <c r="AE194" s="64" t="e">
        <f t="shared" si="105"/>
        <v>#VALUE!</v>
      </c>
      <c r="AF194" s="64" t="e">
        <f t="shared" si="105"/>
        <v>#VALUE!</v>
      </c>
      <c r="AG194" s="64" t="e">
        <f t="shared" si="105"/>
        <v>#VALUE!</v>
      </c>
      <c r="AH194" s="64" t="e">
        <f t="shared" si="105"/>
        <v>#VALUE!</v>
      </c>
      <c r="AI194" s="64" t="e">
        <f t="shared" si="105"/>
        <v>#VALUE!</v>
      </c>
      <c r="AJ194" s="64" t="e">
        <f t="shared" si="105"/>
        <v>#VALUE!</v>
      </c>
      <c r="AK194" s="64" t="e">
        <f t="shared" si="105"/>
        <v>#VALUE!</v>
      </c>
      <c r="AL194" s="64" t="e">
        <f t="shared" si="105"/>
        <v>#VALUE!</v>
      </c>
      <c r="AM194" s="64" t="e">
        <f t="shared" si="105"/>
        <v>#VALUE!</v>
      </c>
      <c r="AN194" s="64" t="e">
        <f t="shared" si="105"/>
        <v>#VALUE!</v>
      </c>
      <c r="AO194" s="64" t="e">
        <f t="shared" si="105"/>
        <v>#VALUE!</v>
      </c>
      <c r="AP194" s="64" t="e">
        <f t="shared" si="105"/>
        <v>#VALUE!</v>
      </c>
      <c r="AQ194" s="64" t="e">
        <f t="shared" si="105"/>
        <v>#VALUE!</v>
      </c>
      <c r="AR194" s="64" t="e">
        <f t="shared" si="105"/>
        <v>#VALUE!</v>
      </c>
      <c r="AS194" s="64" t="e">
        <f t="shared" si="105"/>
        <v>#VALUE!</v>
      </c>
      <c r="AT194" s="64" t="e">
        <f t="shared" si="105"/>
        <v>#VALUE!</v>
      </c>
      <c r="AU194" s="64" t="e">
        <f t="shared" si="105"/>
        <v>#VALUE!</v>
      </c>
      <c r="AV194" s="64" t="e">
        <f t="shared" si="105"/>
        <v>#VALUE!</v>
      </c>
      <c r="AW194" s="64" t="e">
        <f t="shared" si="105"/>
        <v>#VALUE!</v>
      </c>
      <c r="AX194" s="64" t="e">
        <f t="shared" si="105"/>
        <v>#VALUE!</v>
      </c>
      <c r="AY194" s="64" t="e">
        <f t="shared" si="105"/>
        <v>#VALUE!</v>
      </c>
      <c r="AZ194" s="64" t="e">
        <f t="shared" si="105"/>
        <v>#VALUE!</v>
      </c>
      <c r="BA194" s="64" t="e">
        <f t="shared" si="105"/>
        <v>#VALUE!</v>
      </c>
      <c r="BB194" s="64" t="e">
        <f t="shared" si="105"/>
        <v>#VALUE!</v>
      </c>
      <c r="BC194" s="64" t="e">
        <f t="shared" si="105"/>
        <v>#VALUE!</v>
      </c>
      <c r="BD194" s="64" t="e">
        <f t="shared" si="105"/>
        <v>#VALUE!</v>
      </c>
      <c r="BE194" s="64" t="e">
        <f t="shared" si="105"/>
        <v>#VALUE!</v>
      </c>
      <c r="BF194" s="45" t="e">
        <f t="shared" si="99"/>
        <v>#VALUE!</v>
      </c>
      <c r="BG194" s="55"/>
    </row>
    <row r="195" spans="1:59" ht="14.4" hidden="1" customHeight="1" x14ac:dyDescent="0.3">
      <c r="O195" s="287"/>
      <c r="P195" s="288"/>
      <c r="Q195" s="289"/>
      <c r="R195" s="279" t="s">
        <v>87</v>
      </c>
      <c r="S195" s="280"/>
      <c r="T195" s="280"/>
      <c r="U195" s="280"/>
      <c r="V195" s="280"/>
      <c r="W195" s="280"/>
      <c r="X195" s="258"/>
      <c r="Y195" s="258"/>
      <c r="Z195" s="258"/>
      <c r="AA195" s="64" t="e">
        <f t="shared" ref="AA195:BE195" si="106">COUNTIFS($F$23:$F$28,$O$183,AA$23:AA$41,"OFF")+COUNTIFS($F$23:$F$28,$O$183,AA$23:AA$41,"TR-OFF")</f>
        <v>#VALUE!</v>
      </c>
      <c r="AB195" s="64" t="e">
        <f t="shared" si="106"/>
        <v>#VALUE!</v>
      </c>
      <c r="AC195" s="64" t="e">
        <f t="shared" si="106"/>
        <v>#VALUE!</v>
      </c>
      <c r="AD195" s="64" t="e">
        <f t="shared" si="106"/>
        <v>#VALUE!</v>
      </c>
      <c r="AE195" s="64" t="e">
        <f t="shared" si="106"/>
        <v>#VALUE!</v>
      </c>
      <c r="AF195" s="64" t="e">
        <f t="shared" si="106"/>
        <v>#VALUE!</v>
      </c>
      <c r="AG195" s="64" t="e">
        <f t="shared" si="106"/>
        <v>#VALUE!</v>
      </c>
      <c r="AH195" s="64" t="e">
        <f t="shared" si="106"/>
        <v>#VALUE!</v>
      </c>
      <c r="AI195" s="64" t="e">
        <f t="shared" si="106"/>
        <v>#VALUE!</v>
      </c>
      <c r="AJ195" s="64" t="e">
        <f t="shared" si="106"/>
        <v>#VALUE!</v>
      </c>
      <c r="AK195" s="64" t="e">
        <f t="shared" si="106"/>
        <v>#VALUE!</v>
      </c>
      <c r="AL195" s="64" t="e">
        <f t="shared" si="106"/>
        <v>#VALUE!</v>
      </c>
      <c r="AM195" s="64" t="e">
        <f t="shared" si="106"/>
        <v>#VALUE!</v>
      </c>
      <c r="AN195" s="64" t="e">
        <f t="shared" si="106"/>
        <v>#VALUE!</v>
      </c>
      <c r="AO195" s="64" t="e">
        <f t="shared" si="106"/>
        <v>#VALUE!</v>
      </c>
      <c r="AP195" s="64" t="e">
        <f t="shared" si="106"/>
        <v>#VALUE!</v>
      </c>
      <c r="AQ195" s="64" t="e">
        <f t="shared" si="106"/>
        <v>#VALUE!</v>
      </c>
      <c r="AR195" s="64" t="e">
        <f t="shared" si="106"/>
        <v>#VALUE!</v>
      </c>
      <c r="AS195" s="64" t="e">
        <f t="shared" si="106"/>
        <v>#VALUE!</v>
      </c>
      <c r="AT195" s="64" t="e">
        <f t="shared" si="106"/>
        <v>#VALUE!</v>
      </c>
      <c r="AU195" s="64" t="e">
        <f t="shared" si="106"/>
        <v>#VALUE!</v>
      </c>
      <c r="AV195" s="64" t="e">
        <f t="shared" si="106"/>
        <v>#VALUE!</v>
      </c>
      <c r="AW195" s="64" t="e">
        <f t="shared" si="106"/>
        <v>#VALUE!</v>
      </c>
      <c r="AX195" s="64" t="e">
        <f t="shared" si="106"/>
        <v>#VALUE!</v>
      </c>
      <c r="AY195" s="64" t="e">
        <f t="shared" si="106"/>
        <v>#VALUE!</v>
      </c>
      <c r="AZ195" s="64" t="e">
        <f t="shared" si="106"/>
        <v>#VALUE!</v>
      </c>
      <c r="BA195" s="64" t="e">
        <f t="shared" si="106"/>
        <v>#VALUE!</v>
      </c>
      <c r="BB195" s="64" t="e">
        <f t="shared" si="106"/>
        <v>#VALUE!</v>
      </c>
      <c r="BC195" s="64" t="e">
        <f t="shared" si="106"/>
        <v>#VALUE!</v>
      </c>
      <c r="BD195" s="64" t="e">
        <f t="shared" si="106"/>
        <v>#VALUE!</v>
      </c>
      <c r="BE195" s="64" t="e">
        <f t="shared" si="106"/>
        <v>#VALUE!</v>
      </c>
      <c r="BF195" s="45" t="e">
        <f t="shared" si="99"/>
        <v>#VALUE!</v>
      </c>
      <c r="BG195" s="78" t="e">
        <f>BF195-SUMIFS($Q$23:$Q$128,$F$23:$F$128,$O$183)</f>
        <v>#VALUE!</v>
      </c>
    </row>
    <row r="196" spans="1:59" ht="14.4" hidden="1" customHeight="1" x14ac:dyDescent="0.3">
      <c r="F196" s="92"/>
      <c r="O196" s="287"/>
      <c r="P196" s="288"/>
      <c r="Q196" s="289"/>
      <c r="R196" s="279" t="s">
        <v>90</v>
      </c>
      <c r="S196" s="280"/>
      <c r="T196" s="280"/>
      <c r="U196" s="280"/>
      <c r="V196" s="280"/>
      <c r="W196" s="280"/>
      <c r="X196" s="258"/>
      <c r="Y196" s="258"/>
      <c r="Z196" s="258"/>
      <c r="AA196" s="74" t="e">
        <f t="shared" ref="AA196:BE196" si="107">AA197+(AA198/2)</f>
        <v>#VALUE!</v>
      </c>
      <c r="AB196" s="74" t="e">
        <f t="shared" si="107"/>
        <v>#VALUE!</v>
      </c>
      <c r="AC196" s="74" t="e">
        <f t="shared" si="107"/>
        <v>#VALUE!</v>
      </c>
      <c r="AD196" s="74" t="e">
        <f t="shared" si="107"/>
        <v>#VALUE!</v>
      </c>
      <c r="AE196" s="74" t="e">
        <f t="shared" si="107"/>
        <v>#VALUE!</v>
      </c>
      <c r="AF196" s="74" t="e">
        <f t="shared" si="107"/>
        <v>#VALUE!</v>
      </c>
      <c r="AG196" s="74" t="e">
        <f t="shared" si="107"/>
        <v>#VALUE!</v>
      </c>
      <c r="AH196" s="74" t="e">
        <f t="shared" si="107"/>
        <v>#VALUE!</v>
      </c>
      <c r="AI196" s="74" t="e">
        <f t="shared" si="107"/>
        <v>#VALUE!</v>
      </c>
      <c r="AJ196" s="74" t="e">
        <f t="shared" si="107"/>
        <v>#VALUE!</v>
      </c>
      <c r="AK196" s="74" t="e">
        <f t="shared" si="107"/>
        <v>#VALUE!</v>
      </c>
      <c r="AL196" s="74" t="e">
        <f t="shared" si="107"/>
        <v>#VALUE!</v>
      </c>
      <c r="AM196" s="74" t="e">
        <f t="shared" si="107"/>
        <v>#VALUE!</v>
      </c>
      <c r="AN196" s="74" t="e">
        <f t="shared" si="107"/>
        <v>#VALUE!</v>
      </c>
      <c r="AO196" s="74" t="e">
        <f t="shared" si="107"/>
        <v>#VALUE!</v>
      </c>
      <c r="AP196" s="74" t="e">
        <f t="shared" si="107"/>
        <v>#VALUE!</v>
      </c>
      <c r="AQ196" s="74" t="e">
        <f t="shared" si="107"/>
        <v>#VALUE!</v>
      </c>
      <c r="AR196" s="74" t="e">
        <f t="shared" si="107"/>
        <v>#VALUE!</v>
      </c>
      <c r="AS196" s="74" t="e">
        <f t="shared" si="107"/>
        <v>#VALUE!</v>
      </c>
      <c r="AT196" s="74" t="e">
        <f t="shared" si="107"/>
        <v>#VALUE!</v>
      </c>
      <c r="AU196" s="74" t="e">
        <f t="shared" si="107"/>
        <v>#VALUE!</v>
      </c>
      <c r="AV196" s="74" t="e">
        <f t="shared" si="107"/>
        <v>#VALUE!</v>
      </c>
      <c r="AW196" s="74" t="e">
        <f t="shared" si="107"/>
        <v>#VALUE!</v>
      </c>
      <c r="AX196" s="74" t="e">
        <f t="shared" si="107"/>
        <v>#VALUE!</v>
      </c>
      <c r="AY196" s="74" t="e">
        <f t="shared" si="107"/>
        <v>#VALUE!</v>
      </c>
      <c r="AZ196" s="74" t="e">
        <f t="shared" si="107"/>
        <v>#VALUE!</v>
      </c>
      <c r="BA196" s="74" t="e">
        <f t="shared" si="107"/>
        <v>#VALUE!</v>
      </c>
      <c r="BB196" s="74" t="e">
        <f t="shared" si="107"/>
        <v>#VALUE!</v>
      </c>
      <c r="BC196" s="74" t="e">
        <f t="shared" si="107"/>
        <v>#VALUE!</v>
      </c>
      <c r="BD196" s="74" t="e">
        <f t="shared" si="107"/>
        <v>#VALUE!</v>
      </c>
      <c r="BE196" s="74" t="e">
        <f t="shared" si="107"/>
        <v>#VALUE!</v>
      </c>
      <c r="BF196" s="75" t="e">
        <f t="shared" si="99"/>
        <v>#VALUE!</v>
      </c>
      <c r="BG196" s="55"/>
    </row>
    <row r="197" spans="1:59" ht="14.4" hidden="1" customHeight="1" x14ac:dyDescent="0.3">
      <c r="F197" s="92"/>
      <c r="O197" s="287"/>
      <c r="P197" s="288"/>
      <c r="Q197" s="289"/>
      <c r="R197" s="279" t="s">
        <v>31</v>
      </c>
      <c r="S197" s="280"/>
      <c r="T197" s="280"/>
      <c r="U197" s="280"/>
      <c r="V197" s="280"/>
      <c r="W197" s="280"/>
      <c r="X197" s="258"/>
      <c r="Y197" s="258"/>
      <c r="Z197" s="258"/>
      <c r="AA197" s="64" t="e">
        <f t="shared" ref="AA197:BE197" si="108">COUNTIFS($F$23:$F$28,$O$183,$L$23:$L$28,"FT",AA$23:AA$41,"OFF")+COUNTIFS($F$23:$F$28,$O$183,$L$23:$L$28,"FT",AA$23:AA$41,"TR-OFF")</f>
        <v>#VALUE!</v>
      </c>
      <c r="AB197" s="64" t="e">
        <f t="shared" si="108"/>
        <v>#VALUE!</v>
      </c>
      <c r="AC197" s="64" t="e">
        <f t="shared" si="108"/>
        <v>#VALUE!</v>
      </c>
      <c r="AD197" s="64" t="e">
        <f t="shared" si="108"/>
        <v>#VALUE!</v>
      </c>
      <c r="AE197" s="64" t="e">
        <f t="shared" si="108"/>
        <v>#VALUE!</v>
      </c>
      <c r="AF197" s="64" t="e">
        <f t="shared" si="108"/>
        <v>#VALUE!</v>
      </c>
      <c r="AG197" s="64" t="e">
        <f t="shared" si="108"/>
        <v>#VALUE!</v>
      </c>
      <c r="AH197" s="64" t="e">
        <f t="shared" si="108"/>
        <v>#VALUE!</v>
      </c>
      <c r="AI197" s="64" t="e">
        <f t="shared" si="108"/>
        <v>#VALUE!</v>
      </c>
      <c r="AJ197" s="64" t="e">
        <f t="shared" si="108"/>
        <v>#VALUE!</v>
      </c>
      <c r="AK197" s="64" t="e">
        <f t="shared" si="108"/>
        <v>#VALUE!</v>
      </c>
      <c r="AL197" s="64" t="e">
        <f t="shared" si="108"/>
        <v>#VALUE!</v>
      </c>
      <c r="AM197" s="64" t="e">
        <f t="shared" si="108"/>
        <v>#VALUE!</v>
      </c>
      <c r="AN197" s="64" t="e">
        <f t="shared" si="108"/>
        <v>#VALUE!</v>
      </c>
      <c r="AO197" s="64" t="e">
        <f t="shared" si="108"/>
        <v>#VALUE!</v>
      </c>
      <c r="AP197" s="64" t="e">
        <f t="shared" si="108"/>
        <v>#VALUE!</v>
      </c>
      <c r="AQ197" s="64" t="e">
        <f t="shared" si="108"/>
        <v>#VALUE!</v>
      </c>
      <c r="AR197" s="64" t="e">
        <f t="shared" si="108"/>
        <v>#VALUE!</v>
      </c>
      <c r="AS197" s="64" t="e">
        <f t="shared" si="108"/>
        <v>#VALUE!</v>
      </c>
      <c r="AT197" s="64" t="e">
        <f t="shared" si="108"/>
        <v>#VALUE!</v>
      </c>
      <c r="AU197" s="64" t="e">
        <f t="shared" si="108"/>
        <v>#VALUE!</v>
      </c>
      <c r="AV197" s="64" t="e">
        <f t="shared" si="108"/>
        <v>#VALUE!</v>
      </c>
      <c r="AW197" s="64" t="e">
        <f t="shared" si="108"/>
        <v>#VALUE!</v>
      </c>
      <c r="AX197" s="64" t="e">
        <f t="shared" si="108"/>
        <v>#VALUE!</v>
      </c>
      <c r="AY197" s="64" t="e">
        <f t="shared" si="108"/>
        <v>#VALUE!</v>
      </c>
      <c r="AZ197" s="64" t="e">
        <f t="shared" si="108"/>
        <v>#VALUE!</v>
      </c>
      <c r="BA197" s="64" t="e">
        <f t="shared" si="108"/>
        <v>#VALUE!</v>
      </c>
      <c r="BB197" s="64" t="e">
        <f t="shared" si="108"/>
        <v>#VALUE!</v>
      </c>
      <c r="BC197" s="64" t="e">
        <f t="shared" si="108"/>
        <v>#VALUE!</v>
      </c>
      <c r="BD197" s="64" t="e">
        <f t="shared" si="108"/>
        <v>#VALUE!</v>
      </c>
      <c r="BE197" s="64" t="e">
        <f t="shared" si="108"/>
        <v>#VALUE!</v>
      </c>
      <c r="BF197" s="45" t="e">
        <f t="shared" si="99"/>
        <v>#VALUE!</v>
      </c>
      <c r="BG197" s="55"/>
    </row>
    <row r="198" spans="1:59" ht="14.4" hidden="1" customHeight="1" x14ac:dyDescent="0.3">
      <c r="F198" s="92"/>
      <c r="O198" s="287"/>
      <c r="P198" s="288"/>
      <c r="Q198" s="289"/>
      <c r="R198" s="279" t="s">
        <v>95</v>
      </c>
      <c r="S198" s="280"/>
      <c r="T198" s="280"/>
      <c r="U198" s="280"/>
      <c r="V198" s="280"/>
      <c r="W198" s="280"/>
      <c r="X198" s="258"/>
      <c r="Y198" s="258"/>
      <c r="Z198" s="258"/>
      <c r="AA198" s="64" t="e">
        <f t="shared" ref="AA198:BE198" si="109">COUNTIFS($F$23:$F$28,$O$183,$L$23:$L$28,"HT",AA$23:AA$41,"OFF")+COUNTIFS($F$23:$F$28,$O$183,$L$23:$L$28,"HT",AA$23:AA$41,"TR-OFF")</f>
        <v>#VALUE!</v>
      </c>
      <c r="AB198" s="64" t="e">
        <f t="shared" si="109"/>
        <v>#VALUE!</v>
      </c>
      <c r="AC198" s="64" t="e">
        <f t="shared" si="109"/>
        <v>#VALUE!</v>
      </c>
      <c r="AD198" s="64" t="e">
        <f t="shared" si="109"/>
        <v>#VALUE!</v>
      </c>
      <c r="AE198" s="64" t="e">
        <f t="shared" si="109"/>
        <v>#VALUE!</v>
      </c>
      <c r="AF198" s="64" t="e">
        <f t="shared" si="109"/>
        <v>#VALUE!</v>
      </c>
      <c r="AG198" s="64" t="e">
        <f t="shared" si="109"/>
        <v>#VALUE!</v>
      </c>
      <c r="AH198" s="64" t="e">
        <f t="shared" si="109"/>
        <v>#VALUE!</v>
      </c>
      <c r="AI198" s="64" t="e">
        <f t="shared" si="109"/>
        <v>#VALUE!</v>
      </c>
      <c r="AJ198" s="64" t="e">
        <f t="shared" si="109"/>
        <v>#VALUE!</v>
      </c>
      <c r="AK198" s="64" t="e">
        <f t="shared" si="109"/>
        <v>#VALUE!</v>
      </c>
      <c r="AL198" s="64" t="e">
        <f t="shared" si="109"/>
        <v>#VALUE!</v>
      </c>
      <c r="AM198" s="64" t="e">
        <f t="shared" si="109"/>
        <v>#VALUE!</v>
      </c>
      <c r="AN198" s="64" t="e">
        <f t="shared" si="109"/>
        <v>#VALUE!</v>
      </c>
      <c r="AO198" s="64" t="e">
        <f t="shared" si="109"/>
        <v>#VALUE!</v>
      </c>
      <c r="AP198" s="64" t="e">
        <f t="shared" si="109"/>
        <v>#VALUE!</v>
      </c>
      <c r="AQ198" s="64" t="e">
        <f t="shared" si="109"/>
        <v>#VALUE!</v>
      </c>
      <c r="AR198" s="64" t="e">
        <f t="shared" si="109"/>
        <v>#VALUE!</v>
      </c>
      <c r="AS198" s="64" t="e">
        <f t="shared" si="109"/>
        <v>#VALUE!</v>
      </c>
      <c r="AT198" s="64" t="e">
        <f t="shared" si="109"/>
        <v>#VALUE!</v>
      </c>
      <c r="AU198" s="64" t="e">
        <f t="shared" si="109"/>
        <v>#VALUE!</v>
      </c>
      <c r="AV198" s="64" t="e">
        <f t="shared" si="109"/>
        <v>#VALUE!</v>
      </c>
      <c r="AW198" s="64" t="e">
        <f t="shared" si="109"/>
        <v>#VALUE!</v>
      </c>
      <c r="AX198" s="64" t="e">
        <f t="shared" si="109"/>
        <v>#VALUE!</v>
      </c>
      <c r="AY198" s="64" t="e">
        <f t="shared" si="109"/>
        <v>#VALUE!</v>
      </c>
      <c r="AZ198" s="64" t="e">
        <f t="shared" si="109"/>
        <v>#VALUE!</v>
      </c>
      <c r="BA198" s="64" t="e">
        <f t="shared" si="109"/>
        <v>#VALUE!</v>
      </c>
      <c r="BB198" s="64" t="e">
        <f t="shared" si="109"/>
        <v>#VALUE!</v>
      </c>
      <c r="BC198" s="64" t="e">
        <f t="shared" si="109"/>
        <v>#VALUE!</v>
      </c>
      <c r="BD198" s="64" t="e">
        <f t="shared" si="109"/>
        <v>#VALUE!</v>
      </c>
      <c r="BE198" s="64" t="e">
        <f t="shared" si="109"/>
        <v>#VALUE!</v>
      </c>
      <c r="BF198" s="45" t="e">
        <f t="shared" si="99"/>
        <v>#VALUE!</v>
      </c>
      <c r="BG198" s="55"/>
    </row>
    <row r="199" spans="1:59" ht="14.4" hidden="1" customHeight="1" x14ac:dyDescent="0.3">
      <c r="F199" s="92"/>
      <c r="O199" s="287"/>
      <c r="P199" s="288"/>
      <c r="Q199" s="289"/>
      <c r="R199" s="279" t="s">
        <v>98</v>
      </c>
      <c r="S199" s="280"/>
      <c r="T199" s="280"/>
      <c r="U199" s="280"/>
      <c r="V199" s="280"/>
      <c r="W199" s="280"/>
      <c r="X199" s="258"/>
      <c r="Y199" s="258"/>
      <c r="Z199" s="258"/>
      <c r="AA199" s="64" t="e">
        <f t="shared" ref="AA199:BE199" si="110">COUNTIFS($F$23:$F$28,$O$183,AA$23:AA$41,"TR")+COUNTIFS($F$23:$F$28,$O$183,AA$23:AA$41,"TR-T")+COUNTIFS($F$23:$F$28,$O$183,AA$23:AA$41,"TR-OFF")+COUNTIFS($F$23:$F$28,$O$183,AA$23:AA$41,"TR-AU")+COUNTIFS($F$23:$F$28,$O$183,AA$23:AA$41,"TR-UC")+COUNTIFS($F$23:$F$28,$O$183,AA$23:AA$41,"TR-U")+COUNTIFS($F$23:$F$28,$O$183,AA$23:AA$41,"TR-NCNS")+COUNTIFS($F$23:$F$28,$O$183,AA$23:AA$41,"TR-MU")+COUNTIFS($F$23:$F$28,$O$183,AA$23:AA$41,"TR-EL")</f>
        <v>#VALUE!</v>
      </c>
      <c r="AB199" s="64" t="e">
        <f t="shared" si="110"/>
        <v>#VALUE!</v>
      </c>
      <c r="AC199" s="64" t="e">
        <f t="shared" si="110"/>
        <v>#VALUE!</v>
      </c>
      <c r="AD199" s="64" t="e">
        <f t="shared" si="110"/>
        <v>#VALUE!</v>
      </c>
      <c r="AE199" s="64" t="e">
        <f t="shared" si="110"/>
        <v>#VALUE!</v>
      </c>
      <c r="AF199" s="64" t="e">
        <f t="shared" si="110"/>
        <v>#VALUE!</v>
      </c>
      <c r="AG199" s="64" t="e">
        <f t="shared" si="110"/>
        <v>#VALUE!</v>
      </c>
      <c r="AH199" s="64" t="e">
        <f t="shared" si="110"/>
        <v>#VALUE!</v>
      </c>
      <c r="AI199" s="64" t="e">
        <f t="shared" si="110"/>
        <v>#VALUE!</v>
      </c>
      <c r="AJ199" s="64" t="e">
        <f t="shared" si="110"/>
        <v>#VALUE!</v>
      </c>
      <c r="AK199" s="64" t="e">
        <f t="shared" si="110"/>
        <v>#VALUE!</v>
      </c>
      <c r="AL199" s="64" t="e">
        <f t="shared" si="110"/>
        <v>#VALUE!</v>
      </c>
      <c r="AM199" s="64" t="e">
        <f t="shared" si="110"/>
        <v>#VALUE!</v>
      </c>
      <c r="AN199" s="64" t="e">
        <f t="shared" si="110"/>
        <v>#VALUE!</v>
      </c>
      <c r="AO199" s="64" t="e">
        <f t="shared" si="110"/>
        <v>#VALUE!</v>
      </c>
      <c r="AP199" s="64" t="e">
        <f t="shared" si="110"/>
        <v>#VALUE!</v>
      </c>
      <c r="AQ199" s="64" t="e">
        <f t="shared" si="110"/>
        <v>#VALUE!</v>
      </c>
      <c r="AR199" s="64" t="e">
        <f t="shared" si="110"/>
        <v>#VALUE!</v>
      </c>
      <c r="AS199" s="64" t="e">
        <f t="shared" si="110"/>
        <v>#VALUE!</v>
      </c>
      <c r="AT199" s="64" t="e">
        <f t="shared" si="110"/>
        <v>#VALUE!</v>
      </c>
      <c r="AU199" s="64" t="e">
        <f t="shared" si="110"/>
        <v>#VALUE!</v>
      </c>
      <c r="AV199" s="64" t="e">
        <f t="shared" si="110"/>
        <v>#VALUE!</v>
      </c>
      <c r="AW199" s="64" t="e">
        <f t="shared" si="110"/>
        <v>#VALUE!</v>
      </c>
      <c r="AX199" s="64" t="e">
        <f t="shared" si="110"/>
        <v>#VALUE!</v>
      </c>
      <c r="AY199" s="64" t="e">
        <f t="shared" si="110"/>
        <v>#VALUE!</v>
      </c>
      <c r="AZ199" s="64" t="e">
        <f t="shared" si="110"/>
        <v>#VALUE!</v>
      </c>
      <c r="BA199" s="64" t="e">
        <f t="shared" si="110"/>
        <v>#VALUE!</v>
      </c>
      <c r="BB199" s="64" t="e">
        <f t="shared" si="110"/>
        <v>#VALUE!</v>
      </c>
      <c r="BC199" s="64" t="e">
        <f t="shared" si="110"/>
        <v>#VALUE!</v>
      </c>
      <c r="BD199" s="64" t="e">
        <f t="shared" si="110"/>
        <v>#VALUE!</v>
      </c>
      <c r="BE199" s="64" t="e">
        <f t="shared" si="110"/>
        <v>#VALUE!</v>
      </c>
      <c r="BF199" s="45" t="e">
        <f>MAX(AA199:BE199)</f>
        <v>#VALUE!</v>
      </c>
      <c r="BG199" s="55"/>
    </row>
    <row r="200" spans="1:59" ht="14.4" hidden="1" customHeight="1" x14ac:dyDescent="0.3">
      <c r="F200" s="92"/>
      <c r="O200" s="287"/>
      <c r="P200" s="288"/>
      <c r="Q200" s="289"/>
      <c r="R200" s="279" t="s">
        <v>101</v>
      </c>
      <c r="S200" s="280"/>
      <c r="T200" s="280"/>
      <c r="U200" s="280"/>
      <c r="V200" s="280"/>
      <c r="W200" s="280"/>
      <c r="X200" s="258"/>
      <c r="Y200" s="258"/>
      <c r="Z200" s="258"/>
      <c r="AA200" s="64" t="e">
        <f t="shared" ref="AA200:BE200" si="111">COUNTIFS($F$23:$F$28,$O$183,AA23:AA41,"Leave")+COUNTIFS($F$23:$F$28,$O$183,AA23:AA41,"CL")</f>
        <v>#VALUE!</v>
      </c>
      <c r="AB200" s="64" t="e">
        <f t="shared" si="111"/>
        <v>#VALUE!</v>
      </c>
      <c r="AC200" s="64" t="e">
        <f t="shared" si="111"/>
        <v>#VALUE!</v>
      </c>
      <c r="AD200" s="64" t="e">
        <f t="shared" si="111"/>
        <v>#VALUE!</v>
      </c>
      <c r="AE200" s="64" t="e">
        <f t="shared" si="111"/>
        <v>#VALUE!</v>
      </c>
      <c r="AF200" s="64" t="e">
        <f t="shared" si="111"/>
        <v>#VALUE!</v>
      </c>
      <c r="AG200" s="64" t="e">
        <f t="shared" si="111"/>
        <v>#VALUE!</v>
      </c>
      <c r="AH200" s="64" t="e">
        <f t="shared" si="111"/>
        <v>#VALUE!</v>
      </c>
      <c r="AI200" s="64" t="e">
        <f t="shared" si="111"/>
        <v>#VALUE!</v>
      </c>
      <c r="AJ200" s="64" t="e">
        <f t="shared" si="111"/>
        <v>#VALUE!</v>
      </c>
      <c r="AK200" s="64" t="e">
        <f t="shared" si="111"/>
        <v>#VALUE!</v>
      </c>
      <c r="AL200" s="64" t="e">
        <f t="shared" si="111"/>
        <v>#VALUE!</v>
      </c>
      <c r="AM200" s="64" t="e">
        <f t="shared" si="111"/>
        <v>#VALUE!</v>
      </c>
      <c r="AN200" s="64" t="e">
        <f t="shared" si="111"/>
        <v>#VALUE!</v>
      </c>
      <c r="AO200" s="64" t="e">
        <f t="shared" si="111"/>
        <v>#VALUE!</v>
      </c>
      <c r="AP200" s="64" t="e">
        <f t="shared" si="111"/>
        <v>#VALUE!</v>
      </c>
      <c r="AQ200" s="64" t="e">
        <f t="shared" si="111"/>
        <v>#VALUE!</v>
      </c>
      <c r="AR200" s="64" t="e">
        <f t="shared" si="111"/>
        <v>#VALUE!</v>
      </c>
      <c r="AS200" s="64" t="e">
        <f t="shared" si="111"/>
        <v>#VALUE!</v>
      </c>
      <c r="AT200" s="64" t="e">
        <f t="shared" si="111"/>
        <v>#VALUE!</v>
      </c>
      <c r="AU200" s="64" t="e">
        <f t="shared" si="111"/>
        <v>#VALUE!</v>
      </c>
      <c r="AV200" s="64" t="e">
        <f t="shared" si="111"/>
        <v>#VALUE!</v>
      </c>
      <c r="AW200" s="64" t="e">
        <f t="shared" si="111"/>
        <v>#VALUE!</v>
      </c>
      <c r="AX200" s="64" t="e">
        <f t="shared" si="111"/>
        <v>#VALUE!</v>
      </c>
      <c r="AY200" s="64" t="e">
        <f t="shared" si="111"/>
        <v>#VALUE!</v>
      </c>
      <c r="AZ200" s="64" t="e">
        <f t="shared" si="111"/>
        <v>#VALUE!</v>
      </c>
      <c r="BA200" s="64" t="e">
        <f t="shared" si="111"/>
        <v>#VALUE!</v>
      </c>
      <c r="BB200" s="64" t="e">
        <f t="shared" si="111"/>
        <v>#VALUE!</v>
      </c>
      <c r="BC200" s="64" t="e">
        <f t="shared" si="111"/>
        <v>#VALUE!</v>
      </c>
      <c r="BD200" s="64" t="e">
        <f t="shared" si="111"/>
        <v>#VALUE!</v>
      </c>
      <c r="BE200" s="64" t="e">
        <f t="shared" si="111"/>
        <v>#VALUE!</v>
      </c>
      <c r="BF200" s="45" t="e">
        <f t="shared" ref="BF200:BF215" si="112">SUM(AA200:BE200)</f>
        <v>#VALUE!</v>
      </c>
      <c r="BG200" s="78" t="e">
        <f>(BF200+BF204)-SUMIFS($U$23:$U$128,$F$23:$F$128,$O$183)</f>
        <v>#VALUE!</v>
      </c>
    </row>
    <row r="201" spans="1:59" ht="14.4" hidden="1" customHeight="1" x14ac:dyDescent="0.3">
      <c r="F201" s="92"/>
      <c r="O201" s="287"/>
      <c r="P201" s="288"/>
      <c r="Q201" s="289"/>
      <c r="R201" s="279" t="s">
        <v>91</v>
      </c>
      <c r="S201" s="280"/>
      <c r="T201" s="280"/>
      <c r="U201" s="280"/>
      <c r="V201" s="280"/>
      <c r="W201" s="280"/>
      <c r="X201" s="258"/>
      <c r="Y201" s="258"/>
      <c r="Z201" s="258"/>
      <c r="AA201" s="74" t="e">
        <f t="shared" ref="AA201:BE201" si="113">AA202+(AA203/2)</f>
        <v>#VALUE!</v>
      </c>
      <c r="AB201" s="74" t="e">
        <f t="shared" si="113"/>
        <v>#VALUE!</v>
      </c>
      <c r="AC201" s="74" t="e">
        <f t="shared" si="113"/>
        <v>#VALUE!</v>
      </c>
      <c r="AD201" s="74" t="e">
        <f t="shared" si="113"/>
        <v>#VALUE!</v>
      </c>
      <c r="AE201" s="74" t="e">
        <f t="shared" si="113"/>
        <v>#VALUE!</v>
      </c>
      <c r="AF201" s="74" t="e">
        <f t="shared" si="113"/>
        <v>#VALUE!</v>
      </c>
      <c r="AG201" s="74" t="e">
        <f t="shared" si="113"/>
        <v>#VALUE!</v>
      </c>
      <c r="AH201" s="74" t="e">
        <f t="shared" si="113"/>
        <v>#VALUE!</v>
      </c>
      <c r="AI201" s="74" t="e">
        <f t="shared" si="113"/>
        <v>#VALUE!</v>
      </c>
      <c r="AJ201" s="74" t="e">
        <f t="shared" si="113"/>
        <v>#VALUE!</v>
      </c>
      <c r="AK201" s="74" t="e">
        <f t="shared" si="113"/>
        <v>#VALUE!</v>
      </c>
      <c r="AL201" s="74" t="e">
        <f t="shared" si="113"/>
        <v>#VALUE!</v>
      </c>
      <c r="AM201" s="74" t="e">
        <f t="shared" si="113"/>
        <v>#VALUE!</v>
      </c>
      <c r="AN201" s="74" t="e">
        <f t="shared" si="113"/>
        <v>#VALUE!</v>
      </c>
      <c r="AO201" s="74" t="e">
        <f t="shared" si="113"/>
        <v>#VALUE!</v>
      </c>
      <c r="AP201" s="74" t="e">
        <f t="shared" si="113"/>
        <v>#VALUE!</v>
      </c>
      <c r="AQ201" s="74" t="e">
        <f t="shared" si="113"/>
        <v>#VALUE!</v>
      </c>
      <c r="AR201" s="74" t="e">
        <f t="shared" si="113"/>
        <v>#VALUE!</v>
      </c>
      <c r="AS201" s="74" t="e">
        <f t="shared" si="113"/>
        <v>#VALUE!</v>
      </c>
      <c r="AT201" s="74" t="e">
        <f t="shared" si="113"/>
        <v>#VALUE!</v>
      </c>
      <c r="AU201" s="74" t="e">
        <f t="shared" si="113"/>
        <v>#VALUE!</v>
      </c>
      <c r="AV201" s="74" t="e">
        <f t="shared" si="113"/>
        <v>#VALUE!</v>
      </c>
      <c r="AW201" s="74" t="e">
        <f t="shared" si="113"/>
        <v>#VALUE!</v>
      </c>
      <c r="AX201" s="74" t="e">
        <f t="shared" si="113"/>
        <v>#VALUE!</v>
      </c>
      <c r="AY201" s="74" t="e">
        <f t="shared" si="113"/>
        <v>#VALUE!</v>
      </c>
      <c r="AZ201" s="74" t="e">
        <f t="shared" si="113"/>
        <v>#VALUE!</v>
      </c>
      <c r="BA201" s="74" t="e">
        <f t="shared" si="113"/>
        <v>#VALUE!</v>
      </c>
      <c r="BB201" s="74" t="e">
        <f t="shared" si="113"/>
        <v>#VALUE!</v>
      </c>
      <c r="BC201" s="74" t="e">
        <f t="shared" si="113"/>
        <v>#VALUE!</v>
      </c>
      <c r="BD201" s="74" t="e">
        <f t="shared" si="113"/>
        <v>#VALUE!</v>
      </c>
      <c r="BE201" s="74" t="e">
        <f t="shared" si="113"/>
        <v>#VALUE!</v>
      </c>
      <c r="BF201" s="75" t="e">
        <f t="shared" si="112"/>
        <v>#VALUE!</v>
      </c>
      <c r="BG201" s="55"/>
    </row>
    <row r="202" spans="1:59" ht="14.4" hidden="1" customHeight="1" x14ac:dyDescent="0.3">
      <c r="F202" s="92"/>
      <c r="O202" s="287"/>
      <c r="P202" s="288"/>
      <c r="Q202" s="289"/>
      <c r="R202" s="279" t="s">
        <v>105</v>
      </c>
      <c r="S202" s="280"/>
      <c r="T202" s="280"/>
      <c r="U202" s="280"/>
      <c r="V202" s="280"/>
      <c r="W202" s="280"/>
      <c r="X202" s="258"/>
      <c r="Y202" s="258"/>
      <c r="Z202" s="258"/>
      <c r="AA202" s="64" t="e">
        <f t="shared" ref="AA202:BE202" si="114">COUNTIFS($F$23:$F$28,$O$183,$L$23:$L$28,"FT",AA$23:AA$41,"Leave")+COUNTIFS($F$23:$F$28,$O$183,$L$23:$L$28,"FT",AA$23:AA$41,"CL")</f>
        <v>#VALUE!</v>
      </c>
      <c r="AB202" s="64" t="e">
        <f t="shared" si="114"/>
        <v>#VALUE!</v>
      </c>
      <c r="AC202" s="64" t="e">
        <f t="shared" si="114"/>
        <v>#VALUE!</v>
      </c>
      <c r="AD202" s="64" t="e">
        <f t="shared" si="114"/>
        <v>#VALUE!</v>
      </c>
      <c r="AE202" s="64" t="e">
        <f t="shared" si="114"/>
        <v>#VALUE!</v>
      </c>
      <c r="AF202" s="64" t="e">
        <f t="shared" si="114"/>
        <v>#VALUE!</v>
      </c>
      <c r="AG202" s="64" t="e">
        <f t="shared" si="114"/>
        <v>#VALUE!</v>
      </c>
      <c r="AH202" s="64" t="e">
        <f t="shared" si="114"/>
        <v>#VALUE!</v>
      </c>
      <c r="AI202" s="64" t="e">
        <f t="shared" si="114"/>
        <v>#VALUE!</v>
      </c>
      <c r="AJ202" s="64" t="e">
        <f t="shared" si="114"/>
        <v>#VALUE!</v>
      </c>
      <c r="AK202" s="64" t="e">
        <f t="shared" si="114"/>
        <v>#VALUE!</v>
      </c>
      <c r="AL202" s="64" t="e">
        <f t="shared" si="114"/>
        <v>#VALUE!</v>
      </c>
      <c r="AM202" s="64" t="e">
        <f t="shared" si="114"/>
        <v>#VALUE!</v>
      </c>
      <c r="AN202" s="64" t="e">
        <f t="shared" si="114"/>
        <v>#VALUE!</v>
      </c>
      <c r="AO202" s="64" t="e">
        <f t="shared" si="114"/>
        <v>#VALUE!</v>
      </c>
      <c r="AP202" s="64" t="e">
        <f t="shared" si="114"/>
        <v>#VALUE!</v>
      </c>
      <c r="AQ202" s="64" t="e">
        <f t="shared" si="114"/>
        <v>#VALUE!</v>
      </c>
      <c r="AR202" s="64" t="e">
        <f t="shared" si="114"/>
        <v>#VALUE!</v>
      </c>
      <c r="AS202" s="64" t="e">
        <f t="shared" si="114"/>
        <v>#VALUE!</v>
      </c>
      <c r="AT202" s="64" t="e">
        <f t="shared" si="114"/>
        <v>#VALUE!</v>
      </c>
      <c r="AU202" s="64" t="e">
        <f t="shared" si="114"/>
        <v>#VALUE!</v>
      </c>
      <c r="AV202" s="64" t="e">
        <f t="shared" si="114"/>
        <v>#VALUE!</v>
      </c>
      <c r="AW202" s="64" t="e">
        <f t="shared" si="114"/>
        <v>#VALUE!</v>
      </c>
      <c r="AX202" s="64" t="e">
        <f t="shared" si="114"/>
        <v>#VALUE!</v>
      </c>
      <c r="AY202" s="64" t="e">
        <f t="shared" si="114"/>
        <v>#VALUE!</v>
      </c>
      <c r="AZ202" s="64" t="e">
        <f t="shared" si="114"/>
        <v>#VALUE!</v>
      </c>
      <c r="BA202" s="64" t="e">
        <f t="shared" si="114"/>
        <v>#VALUE!</v>
      </c>
      <c r="BB202" s="64" t="e">
        <f t="shared" si="114"/>
        <v>#VALUE!</v>
      </c>
      <c r="BC202" s="64" t="e">
        <f t="shared" si="114"/>
        <v>#VALUE!</v>
      </c>
      <c r="BD202" s="64" t="e">
        <f t="shared" si="114"/>
        <v>#VALUE!</v>
      </c>
      <c r="BE202" s="64" t="e">
        <f t="shared" si="114"/>
        <v>#VALUE!</v>
      </c>
      <c r="BF202" s="45" t="e">
        <f t="shared" si="112"/>
        <v>#VALUE!</v>
      </c>
      <c r="BG202" s="55"/>
    </row>
    <row r="203" spans="1:59" ht="14.4" hidden="1" customHeight="1" x14ac:dyDescent="0.3">
      <c r="F203" s="92"/>
      <c r="O203" s="287"/>
      <c r="P203" s="288"/>
      <c r="Q203" s="289"/>
      <c r="R203" s="279" t="s">
        <v>111</v>
      </c>
      <c r="S203" s="280"/>
      <c r="T203" s="280"/>
      <c r="U203" s="280"/>
      <c r="V203" s="280"/>
      <c r="W203" s="280"/>
      <c r="X203" s="258"/>
      <c r="Y203" s="258"/>
      <c r="Z203" s="258"/>
      <c r="AA203" s="64" t="e">
        <f t="shared" ref="AA203:BE203" si="115">COUNTIFS($F$23:$F$28,$O$183,$L$23:$L$28,"HT",AA$23:AA$41,"Leave")+COUNTIFS($F$23:$F$28,$O$183,$L$23:$L$28,"HT",AA$23:AA$41,"CL")</f>
        <v>#VALUE!</v>
      </c>
      <c r="AB203" s="64" t="e">
        <f t="shared" si="115"/>
        <v>#VALUE!</v>
      </c>
      <c r="AC203" s="64" t="e">
        <f t="shared" si="115"/>
        <v>#VALUE!</v>
      </c>
      <c r="AD203" s="64" t="e">
        <f t="shared" si="115"/>
        <v>#VALUE!</v>
      </c>
      <c r="AE203" s="64" t="e">
        <f t="shared" si="115"/>
        <v>#VALUE!</v>
      </c>
      <c r="AF203" s="64" t="e">
        <f t="shared" si="115"/>
        <v>#VALUE!</v>
      </c>
      <c r="AG203" s="64" t="e">
        <f t="shared" si="115"/>
        <v>#VALUE!</v>
      </c>
      <c r="AH203" s="64" t="e">
        <f t="shared" si="115"/>
        <v>#VALUE!</v>
      </c>
      <c r="AI203" s="64" t="e">
        <f t="shared" si="115"/>
        <v>#VALUE!</v>
      </c>
      <c r="AJ203" s="64" t="e">
        <f t="shared" si="115"/>
        <v>#VALUE!</v>
      </c>
      <c r="AK203" s="64" t="e">
        <f t="shared" si="115"/>
        <v>#VALUE!</v>
      </c>
      <c r="AL203" s="64" t="e">
        <f t="shared" si="115"/>
        <v>#VALUE!</v>
      </c>
      <c r="AM203" s="64" t="e">
        <f t="shared" si="115"/>
        <v>#VALUE!</v>
      </c>
      <c r="AN203" s="64" t="e">
        <f t="shared" si="115"/>
        <v>#VALUE!</v>
      </c>
      <c r="AO203" s="64" t="e">
        <f t="shared" si="115"/>
        <v>#VALUE!</v>
      </c>
      <c r="AP203" s="64" t="e">
        <f t="shared" si="115"/>
        <v>#VALUE!</v>
      </c>
      <c r="AQ203" s="64" t="e">
        <f t="shared" si="115"/>
        <v>#VALUE!</v>
      </c>
      <c r="AR203" s="64" t="e">
        <f t="shared" si="115"/>
        <v>#VALUE!</v>
      </c>
      <c r="AS203" s="64" t="e">
        <f t="shared" si="115"/>
        <v>#VALUE!</v>
      </c>
      <c r="AT203" s="64" t="e">
        <f t="shared" si="115"/>
        <v>#VALUE!</v>
      </c>
      <c r="AU203" s="64" t="e">
        <f t="shared" si="115"/>
        <v>#VALUE!</v>
      </c>
      <c r="AV203" s="64" t="e">
        <f t="shared" si="115"/>
        <v>#VALUE!</v>
      </c>
      <c r="AW203" s="64" t="e">
        <f t="shared" si="115"/>
        <v>#VALUE!</v>
      </c>
      <c r="AX203" s="64" t="e">
        <f t="shared" si="115"/>
        <v>#VALUE!</v>
      </c>
      <c r="AY203" s="64" t="e">
        <f t="shared" si="115"/>
        <v>#VALUE!</v>
      </c>
      <c r="AZ203" s="64" t="e">
        <f t="shared" si="115"/>
        <v>#VALUE!</v>
      </c>
      <c r="BA203" s="64" t="e">
        <f t="shared" si="115"/>
        <v>#VALUE!</v>
      </c>
      <c r="BB203" s="64" t="e">
        <f t="shared" si="115"/>
        <v>#VALUE!</v>
      </c>
      <c r="BC203" s="64" t="e">
        <f t="shared" si="115"/>
        <v>#VALUE!</v>
      </c>
      <c r="BD203" s="64" t="e">
        <f t="shared" si="115"/>
        <v>#VALUE!</v>
      </c>
      <c r="BE203" s="64" t="e">
        <f t="shared" si="115"/>
        <v>#VALUE!</v>
      </c>
      <c r="BF203" s="45" t="e">
        <f t="shared" si="112"/>
        <v>#VALUE!</v>
      </c>
      <c r="BG203" s="55"/>
    </row>
    <row r="204" spans="1:59" ht="14.4" hidden="1" customHeight="1" x14ac:dyDescent="0.3">
      <c r="F204" s="92"/>
      <c r="O204" s="287"/>
      <c r="P204" s="288"/>
      <c r="Q204" s="289"/>
      <c r="R204" s="279" t="s">
        <v>114</v>
      </c>
      <c r="S204" s="280"/>
      <c r="T204" s="280"/>
      <c r="U204" s="280"/>
      <c r="V204" s="280"/>
      <c r="W204" s="280"/>
      <c r="X204" s="258"/>
      <c r="Y204" s="258"/>
      <c r="Z204" s="258"/>
      <c r="AA204" s="64" t="e">
        <f t="shared" ref="AA204:BE204" si="116">COUNTIFS($F$23:$F$28,$O$183,AA23:AA41,"AU")+COUNTIFS($F$23:$F$28,$O$183,AA23:AA41,"TR-AU")</f>
        <v>#VALUE!</v>
      </c>
      <c r="AB204" s="64" t="e">
        <f t="shared" si="116"/>
        <v>#VALUE!</v>
      </c>
      <c r="AC204" s="64" t="e">
        <f t="shared" si="116"/>
        <v>#VALUE!</v>
      </c>
      <c r="AD204" s="64" t="e">
        <f t="shared" si="116"/>
        <v>#VALUE!</v>
      </c>
      <c r="AE204" s="64" t="e">
        <f t="shared" si="116"/>
        <v>#VALUE!</v>
      </c>
      <c r="AF204" s="64" t="e">
        <f t="shared" si="116"/>
        <v>#VALUE!</v>
      </c>
      <c r="AG204" s="64" t="e">
        <f t="shared" si="116"/>
        <v>#VALUE!</v>
      </c>
      <c r="AH204" s="64" t="e">
        <f t="shared" si="116"/>
        <v>#VALUE!</v>
      </c>
      <c r="AI204" s="64" t="e">
        <f t="shared" si="116"/>
        <v>#VALUE!</v>
      </c>
      <c r="AJ204" s="64" t="e">
        <f t="shared" si="116"/>
        <v>#VALUE!</v>
      </c>
      <c r="AK204" s="64" t="e">
        <f t="shared" si="116"/>
        <v>#VALUE!</v>
      </c>
      <c r="AL204" s="64" t="e">
        <f t="shared" si="116"/>
        <v>#VALUE!</v>
      </c>
      <c r="AM204" s="64" t="e">
        <f t="shared" si="116"/>
        <v>#VALUE!</v>
      </c>
      <c r="AN204" s="64" t="e">
        <f t="shared" si="116"/>
        <v>#VALUE!</v>
      </c>
      <c r="AO204" s="64" t="e">
        <f t="shared" si="116"/>
        <v>#VALUE!</v>
      </c>
      <c r="AP204" s="64" t="e">
        <f t="shared" si="116"/>
        <v>#VALUE!</v>
      </c>
      <c r="AQ204" s="64" t="e">
        <f t="shared" si="116"/>
        <v>#VALUE!</v>
      </c>
      <c r="AR204" s="64" t="e">
        <f t="shared" si="116"/>
        <v>#VALUE!</v>
      </c>
      <c r="AS204" s="64" t="e">
        <f t="shared" si="116"/>
        <v>#VALUE!</v>
      </c>
      <c r="AT204" s="64" t="e">
        <f t="shared" si="116"/>
        <v>#VALUE!</v>
      </c>
      <c r="AU204" s="64" t="e">
        <f t="shared" si="116"/>
        <v>#VALUE!</v>
      </c>
      <c r="AV204" s="64" t="e">
        <f t="shared" si="116"/>
        <v>#VALUE!</v>
      </c>
      <c r="AW204" s="64" t="e">
        <f t="shared" si="116"/>
        <v>#VALUE!</v>
      </c>
      <c r="AX204" s="64" t="e">
        <f t="shared" si="116"/>
        <v>#VALUE!</v>
      </c>
      <c r="AY204" s="64" t="e">
        <f t="shared" si="116"/>
        <v>#VALUE!</v>
      </c>
      <c r="AZ204" s="64" t="e">
        <f t="shared" si="116"/>
        <v>#VALUE!</v>
      </c>
      <c r="BA204" s="64" t="e">
        <f t="shared" si="116"/>
        <v>#VALUE!</v>
      </c>
      <c r="BB204" s="64" t="e">
        <f t="shared" si="116"/>
        <v>#VALUE!</v>
      </c>
      <c r="BC204" s="64" t="e">
        <f t="shared" si="116"/>
        <v>#VALUE!</v>
      </c>
      <c r="BD204" s="64" t="e">
        <f t="shared" si="116"/>
        <v>#VALUE!</v>
      </c>
      <c r="BE204" s="64" t="e">
        <f t="shared" si="116"/>
        <v>#VALUE!</v>
      </c>
      <c r="BF204" s="45" t="e">
        <f t="shared" si="112"/>
        <v>#VALUE!</v>
      </c>
      <c r="BG204" s="55"/>
    </row>
    <row r="205" spans="1:59" ht="14.4" hidden="1" customHeight="1" x14ac:dyDescent="0.3">
      <c r="F205" s="92"/>
      <c r="O205" s="287"/>
      <c r="P205" s="288"/>
      <c r="Q205" s="289"/>
      <c r="R205" s="279" t="s">
        <v>118</v>
      </c>
      <c r="S205" s="280"/>
      <c r="T205" s="280"/>
      <c r="U205" s="280"/>
      <c r="V205" s="280"/>
      <c r="W205" s="280"/>
      <c r="X205" s="258"/>
      <c r="Y205" s="258"/>
      <c r="Z205" s="258"/>
      <c r="AA205" s="74" t="e">
        <f t="shared" ref="AA205:BE205" si="117">AA206+(AA207/2)</f>
        <v>#VALUE!</v>
      </c>
      <c r="AB205" s="74" t="e">
        <f t="shared" si="117"/>
        <v>#VALUE!</v>
      </c>
      <c r="AC205" s="74" t="e">
        <f t="shared" si="117"/>
        <v>#VALUE!</v>
      </c>
      <c r="AD205" s="74" t="e">
        <f t="shared" si="117"/>
        <v>#VALUE!</v>
      </c>
      <c r="AE205" s="74" t="e">
        <f t="shared" si="117"/>
        <v>#VALUE!</v>
      </c>
      <c r="AF205" s="74" t="e">
        <f t="shared" si="117"/>
        <v>#VALUE!</v>
      </c>
      <c r="AG205" s="74" t="e">
        <f t="shared" si="117"/>
        <v>#VALUE!</v>
      </c>
      <c r="AH205" s="74" t="e">
        <f t="shared" si="117"/>
        <v>#VALUE!</v>
      </c>
      <c r="AI205" s="74" t="e">
        <f t="shared" si="117"/>
        <v>#VALUE!</v>
      </c>
      <c r="AJ205" s="74" t="e">
        <f t="shared" si="117"/>
        <v>#VALUE!</v>
      </c>
      <c r="AK205" s="74" t="e">
        <f t="shared" si="117"/>
        <v>#VALUE!</v>
      </c>
      <c r="AL205" s="74" t="e">
        <f t="shared" si="117"/>
        <v>#VALUE!</v>
      </c>
      <c r="AM205" s="74" t="e">
        <f t="shared" si="117"/>
        <v>#VALUE!</v>
      </c>
      <c r="AN205" s="74" t="e">
        <f t="shared" si="117"/>
        <v>#VALUE!</v>
      </c>
      <c r="AO205" s="74" t="e">
        <f t="shared" si="117"/>
        <v>#VALUE!</v>
      </c>
      <c r="AP205" s="74" t="e">
        <f t="shared" si="117"/>
        <v>#VALUE!</v>
      </c>
      <c r="AQ205" s="74" t="e">
        <f t="shared" si="117"/>
        <v>#VALUE!</v>
      </c>
      <c r="AR205" s="74" t="e">
        <f t="shared" si="117"/>
        <v>#VALUE!</v>
      </c>
      <c r="AS205" s="74" t="e">
        <f t="shared" si="117"/>
        <v>#VALUE!</v>
      </c>
      <c r="AT205" s="74" t="e">
        <f t="shared" si="117"/>
        <v>#VALUE!</v>
      </c>
      <c r="AU205" s="74" t="e">
        <f t="shared" si="117"/>
        <v>#VALUE!</v>
      </c>
      <c r="AV205" s="74" t="e">
        <f t="shared" si="117"/>
        <v>#VALUE!</v>
      </c>
      <c r="AW205" s="74" t="e">
        <f t="shared" si="117"/>
        <v>#VALUE!</v>
      </c>
      <c r="AX205" s="74" t="e">
        <f t="shared" si="117"/>
        <v>#VALUE!</v>
      </c>
      <c r="AY205" s="74" t="e">
        <f t="shared" si="117"/>
        <v>#VALUE!</v>
      </c>
      <c r="AZ205" s="74" t="e">
        <f t="shared" si="117"/>
        <v>#VALUE!</v>
      </c>
      <c r="BA205" s="74" t="e">
        <f t="shared" si="117"/>
        <v>#VALUE!</v>
      </c>
      <c r="BB205" s="74" t="e">
        <f t="shared" si="117"/>
        <v>#VALUE!</v>
      </c>
      <c r="BC205" s="74" t="e">
        <f t="shared" si="117"/>
        <v>#VALUE!</v>
      </c>
      <c r="BD205" s="74" t="e">
        <f t="shared" si="117"/>
        <v>#VALUE!</v>
      </c>
      <c r="BE205" s="74" t="e">
        <f t="shared" si="117"/>
        <v>#VALUE!</v>
      </c>
      <c r="BF205" s="75" t="e">
        <f t="shared" si="112"/>
        <v>#VALUE!</v>
      </c>
      <c r="BG205" s="55"/>
    </row>
    <row r="206" spans="1:59" ht="14.4" hidden="1" customHeight="1" x14ac:dyDescent="0.3">
      <c r="F206" s="92"/>
      <c r="O206" s="287"/>
      <c r="P206" s="288"/>
      <c r="Q206" s="289"/>
      <c r="R206" s="279" t="s">
        <v>121</v>
      </c>
      <c r="S206" s="280"/>
      <c r="T206" s="280"/>
      <c r="U206" s="280"/>
      <c r="V206" s="280"/>
      <c r="W206" s="280"/>
      <c r="X206" s="258"/>
      <c r="Y206" s="258"/>
      <c r="Z206" s="258"/>
      <c r="AA206" s="64" t="e">
        <f t="shared" ref="AA206:BE206" si="118">COUNTIFS($F$23:$F$28,$O$183,$L$23:$L$28,"FT",AA$23:AA$41,"AU")+COUNTIFS($F$23:$F$28,$O$183,$L$23:$L$28,"FT",AA$23:AA$41,"TR-AU")</f>
        <v>#VALUE!</v>
      </c>
      <c r="AB206" s="64" t="e">
        <f t="shared" si="118"/>
        <v>#VALUE!</v>
      </c>
      <c r="AC206" s="64" t="e">
        <f t="shared" si="118"/>
        <v>#VALUE!</v>
      </c>
      <c r="AD206" s="64" t="e">
        <f t="shared" si="118"/>
        <v>#VALUE!</v>
      </c>
      <c r="AE206" s="64" t="e">
        <f t="shared" si="118"/>
        <v>#VALUE!</v>
      </c>
      <c r="AF206" s="64" t="e">
        <f t="shared" si="118"/>
        <v>#VALUE!</v>
      </c>
      <c r="AG206" s="64" t="e">
        <f t="shared" si="118"/>
        <v>#VALUE!</v>
      </c>
      <c r="AH206" s="64" t="e">
        <f t="shared" si="118"/>
        <v>#VALUE!</v>
      </c>
      <c r="AI206" s="64" t="e">
        <f t="shared" si="118"/>
        <v>#VALUE!</v>
      </c>
      <c r="AJ206" s="64" t="e">
        <f t="shared" si="118"/>
        <v>#VALUE!</v>
      </c>
      <c r="AK206" s="64" t="e">
        <f t="shared" si="118"/>
        <v>#VALUE!</v>
      </c>
      <c r="AL206" s="64" t="e">
        <f t="shared" si="118"/>
        <v>#VALUE!</v>
      </c>
      <c r="AM206" s="64" t="e">
        <f t="shared" si="118"/>
        <v>#VALUE!</v>
      </c>
      <c r="AN206" s="64" t="e">
        <f t="shared" si="118"/>
        <v>#VALUE!</v>
      </c>
      <c r="AO206" s="64" t="e">
        <f t="shared" si="118"/>
        <v>#VALUE!</v>
      </c>
      <c r="AP206" s="64" t="e">
        <f t="shared" si="118"/>
        <v>#VALUE!</v>
      </c>
      <c r="AQ206" s="64" t="e">
        <f t="shared" si="118"/>
        <v>#VALUE!</v>
      </c>
      <c r="AR206" s="64" t="e">
        <f t="shared" si="118"/>
        <v>#VALUE!</v>
      </c>
      <c r="AS206" s="64" t="e">
        <f t="shared" si="118"/>
        <v>#VALUE!</v>
      </c>
      <c r="AT206" s="64" t="e">
        <f t="shared" si="118"/>
        <v>#VALUE!</v>
      </c>
      <c r="AU206" s="64" t="e">
        <f t="shared" si="118"/>
        <v>#VALUE!</v>
      </c>
      <c r="AV206" s="64" t="e">
        <f t="shared" si="118"/>
        <v>#VALUE!</v>
      </c>
      <c r="AW206" s="64" t="e">
        <f t="shared" si="118"/>
        <v>#VALUE!</v>
      </c>
      <c r="AX206" s="64" t="e">
        <f t="shared" si="118"/>
        <v>#VALUE!</v>
      </c>
      <c r="AY206" s="64" t="e">
        <f t="shared" si="118"/>
        <v>#VALUE!</v>
      </c>
      <c r="AZ206" s="64" t="e">
        <f t="shared" si="118"/>
        <v>#VALUE!</v>
      </c>
      <c r="BA206" s="64" t="e">
        <f t="shared" si="118"/>
        <v>#VALUE!</v>
      </c>
      <c r="BB206" s="64" t="e">
        <f t="shared" si="118"/>
        <v>#VALUE!</v>
      </c>
      <c r="BC206" s="64" t="e">
        <f t="shared" si="118"/>
        <v>#VALUE!</v>
      </c>
      <c r="BD206" s="64" t="e">
        <f t="shared" si="118"/>
        <v>#VALUE!</v>
      </c>
      <c r="BE206" s="64" t="e">
        <f t="shared" si="118"/>
        <v>#VALUE!</v>
      </c>
      <c r="BF206" s="45" t="e">
        <f t="shared" si="112"/>
        <v>#VALUE!</v>
      </c>
      <c r="BG206" s="55"/>
    </row>
    <row r="207" spans="1:59" ht="14.4" hidden="1" customHeight="1" x14ac:dyDescent="0.3">
      <c r="F207" s="92"/>
      <c r="O207" s="287"/>
      <c r="P207" s="288"/>
      <c r="Q207" s="289"/>
      <c r="R207" s="279" t="s">
        <v>125</v>
      </c>
      <c r="S207" s="280"/>
      <c r="T207" s="280"/>
      <c r="U207" s="280"/>
      <c r="V207" s="280"/>
      <c r="W207" s="280"/>
      <c r="X207" s="258"/>
      <c r="Y207" s="258"/>
      <c r="Z207" s="258"/>
      <c r="AA207" s="64" t="e">
        <f t="shared" ref="AA207:BE207" si="119">COUNTIFS($F$23:$F$28,$O$183,$L$23:$L$28,"HT",AA$23:AA$41,"AU")+COUNTIFS($F$23:$F$28,$O$183,$L$23:$L$28,"HT",AA$23:AA$41,"AU")</f>
        <v>#VALUE!</v>
      </c>
      <c r="AB207" s="64" t="e">
        <f t="shared" si="119"/>
        <v>#VALUE!</v>
      </c>
      <c r="AC207" s="64" t="e">
        <f t="shared" si="119"/>
        <v>#VALUE!</v>
      </c>
      <c r="AD207" s="64" t="e">
        <f t="shared" si="119"/>
        <v>#VALUE!</v>
      </c>
      <c r="AE207" s="64" t="e">
        <f t="shared" si="119"/>
        <v>#VALUE!</v>
      </c>
      <c r="AF207" s="64" t="e">
        <f t="shared" si="119"/>
        <v>#VALUE!</v>
      </c>
      <c r="AG207" s="64" t="e">
        <f t="shared" si="119"/>
        <v>#VALUE!</v>
      </c>
      <c r="AH207" s="64" t="e">
        <f t="shared" si="119"/>
        <v>#VALUE!</v>
      </c>
      <c r="AI207" s="64" t="e">
        <f t="shared" si="119"/>
        <v>#VALUE!</v>
      </c>
      <c r="AJ207" s="64" t="e">
        <f t="shared" si="119"/>
        <v>#VALUE!</v>
      </c>
      <c r="AK207" s="64" t="e">
        <f t="shared" si="119"/>
        <v>#VALUE!</v>
      </c>
      <c r="AL207" s="64" t="e">
        <f t="shared" si="119"/>
        <v>#VALUE!</v>
      </c>
      <c r="AM207" s="64" t="e">
        <f t="shared" si="119"/>
        <v>#VALUE!</v>
      </c>
      <c r="AN207" s="64" t="e">
        <f t="shared" si="119"/>
        <v>#VALUE!</v>
      </c>
      <c r="AO207" s="64" t="e">
        <f t="shared" si="119"/>
        <v>#VALUE!</v>
      </c>
      <c r="AP207" s="64" t="e">
        <f t="shared" si="119"/>
        <v>#VALUE!</v>
      </c>
      <c r="AQ207" s="64" t="e">
        <f t="shared" si="119"/>
        <v>#VALUE!</v>
      </c>
      <c r="AR207" s="64" t="e">
        <f t="shared" si="119"/>
        <v>#VALUE!</v>
      </c>
      <c r="AS207" s="64" t="e">
        <f t="shared" si="119"/>
        <v>#VALUE!</v>
      </c>
      <c r="AT207" s="64" t="e">
        <f t="shared" si="119"/>
        <v>#VALUE!</v>
      </c>
      <c r="AU207" s="64" t="e">
        <f t="shared" si="119"/>
        <v>#VALUE!</v>
      </c>
      <c r="AV207" s="64" t="e">
        <f t="shared" si="119"/>
        <v>#VALUE!</v>
      </c>
      <c r="AW207" s="64" t="e">
        <f t="shared" si="119"/>
        <v>#VALUE!</v>
      </c>
      <c r="AX207" s="64" t="e">
        <f t="shared" si="119"/>
        <v>#VALUE!</v>
      </c>
      <c r="AY207" s="64" t="e">
        <f t="shared" si="119"/>
        <v>#VALUE!</v>
      </c>
      <c r="AZ207" s="64" t="e">
        <f t="shared" si="119"/>
        <v>#VALUE!</v>
      </c>
      <c r="BA207" s="64" t="e">
        <f t="shared" si="119"/>
        <v>#VALUE!</v>
      </c>
      <c r="BB207" s="64" t="e">
        <f t="shared" si="119"/>
        <v>#VALUE!</v>
      </c>
      <c r="BC207" s="64" t="e">
        <f t="shared" si="119"/>
        <v>#VALUE!</v>
      </c>
      <c r="BD207" s="64" t="e">
        <f t="shared" si="119"/>
        <v>#VALUE!</v>
      </c>
      <c r="BE207" s="64" t="e">
        <f t="shared" si="119"/>
        <v>#VALUE!</v>
      </c>
      <c r="BF207" s="45" t="e">
        <f t="shared" si="112"/>
        <v>#VALUE!</v>
      </c>
      <c r="BG207" s="55"/>
    </row>
    <row r="208" spans="1:59" ht="14.4" hidden="1" customHeight="1" x14ac:dyDescent="0.3">
      <c r="F208" s="92"/>
      <c r="O208" s="287"/>
      <c r="P208" s="288"/>
      <c r="Q208" s="289"/>
      <c r="R208" s="279" t="s">
        <v>128</v>
      </c>
      <c r="S208" s="280"/>
      <c r="T208" s="280"/>
      <c r="U208" s="280"/>
      <c r="V208" s="280"/>
      <c r="W208" s="280"/>
      <c r="X208" s="258"/>
      <c r="Y208" s="258"/>
      <c r="Z208" s="258"/>
      <c r="AA208" s="64" t="e">
        <f t="shared" ref="AA208:BE208" si="120">COUNTIFS($F$23:$F$28,$O$183,AA23:AA41,"A")+COUNTIFS($F$23:$F$28,$O$183,AA23:AA41,"SL")</f>
        <v>#VALUE!</v>
      </c>
      <c r="AB208" s="64" t="e">
        <f t="shared" si="120"/>
        <v>#VALUE!</v>
      </c>
      <c r="AC208" s="64" t="e">
        <f t="shared" si="120"/>
        <v>#VALUE!</v>
      </c>
      <c r="AD208" s="64" t="e">
        <f t="shared" si="120"/>
        <v>#VALUE!</v>
      </c>
      <c r="AE208" s="64" t="e">
        <f t="shared" si="120"/>
        <v>#VALUE!</v>
      </c>
      <c r="AF208" s="64" t="e">
        <f t="shared" si="120"/>
        <v>#VALUE!</v>
      </c>
      <c r="AG208" s="64" t="e">
        <f t="shared" si="120"/>
        <v>#VALUE!</v>
      </c>
      <c r="AH208" s="64" t="e">
        <f t="shared" si="120"/>
        <v>#VALUE!</v>
      </c>
      <c r="AI208" s="64" t="e">
        <f t="shared" si="120"/>
        <v>#VALUE!</v>
      </c>
      <c r="AJ208" s="64" t="e">
        <f t="shared" si="120"/>
        <v>#VALUE!</v>
      </c>
      <c r="AK208" s="64" t="e">
        <f t="shared" si="120"/>
        <v>#VALUE!</v>
      </c>
      <c r="AL208" s="64" t="e">
        <f t="shared" si="120"/>
        <v>#VALUE!</v>
      </c>
      <c r="AM208" s="64" t="e">
        <f t="shared" si="120"/>
        <v>#VALUE!</v>
      </c>
      <c r="AN208" s="64" t="e">
        <f t="shared" si="120"/>
        <v>#VALUE!</v>
      </c>
      <c r="AO208" s="64" t="e">
        <f t="shared" si="120"/>
        <v>#VALUE!</v>
      </c>
      <c r="AP208" s="64" t="e">
        <f t="shared" si="120"/>
        <v>#VALUE!</v>
      </c>
      <c r="AQ208" s="64" t="e">
        <f t="shared" si="120"/>
        <v>#VALUE!</v>
      </c>
      <c r="AR208" s="64" t="e">
        <f t="shared" si="120"/>
        <v>#VALUE!</v>
      </c>
      <c r="AS208" s="64" t="e">
        <f t="shared" si="120"/>
        <v>#VALUE!</v>
      </c>
      <c r="AT208" s="64" t="e">
        <f t="shared" si="120"/>
        <v>#VALUE!</v>
      </c>
      <c r="AU208" s="64" t="e">
        <f t="shared" si="120"/>
        <v>#VALUE!</v>
      </c>
      <c r="AV208" s="64" t="e">
        <f t="shared" si="120"/>
        <v>#VALUE!</v>
      </c>
      <c r="AW208" s="64" t="e">
        <f t="shared" si="120"/>
        <v>#VALUE!</v>
      </c>
      <c r="AX208" s="64" t="e">
        <f t="shared" si="120"/>
        <v>#VALUE!</v>
      </c>
      <c r="AY208" s="64" t="e">
        <f t="shared" si="120"/>
        <v>#VALUE!</v>
      </c>
      <c r="AZ208" s="64" t="e">
        <f t="shared" si="120"/>
        <v>#VALUE!</v>
      </c>
      <c r="BA208" s="64" t="e">
        <f t="shared" si="120"/>
        <v>#VALUE!</v>
      </c>
      <c r="BB208" s="64" t="e">
        <f t="shared" si="120"/>
        <v>#VALUE!</v>
      </c>
      <c r="BC208" s="64" t="e">
        <f t="shared" si="120"/>
        <v>#VALUE!</v>
      </c>
      <c r="BD208" s="64" t="e">
        <f t="shared" si="120"/>
        <v>#VALUE!</v>
      </c>
      <c r="BE208" s="64" t="e">
        <f t="shared" si="120"/>
        <v>#VALUE!</v>
      </c>
      <c r="BF208" s="45" t="e">
        <f t="shared" si="112"/>
        <v>#VALUE!</v>
      </c>
      <c r="BG208" s="78" t="e">
        <f>(BF208+BF212)-SUMIFS($R$23:$R$128,$F$23:$F$128,$O$183)</f>
        <v>#VALUE!</v>
      </c>
    </row>
    <row r="209" spans="6:59" ht="14.4" hidden="1" customHeight="1" x14ac:dyDescent="0.3">
      <c r="F209" s="92"/>
      <c r="O209" s="287"/>
      <c r="P209" s="288"/>
      <c r="Q209" s="289"/>
      <c r="R209" s="279" t="s">
        <v>131</v>
      </c>
      <c r="S209" s="280"/>
      <c r="T209" s="280"/>
      <c r="U209" s="280"/>
      <c r="V209" s="280"/>
      <c r="W209" s="280"/>
      <c r="X209" s="258"/>
      <c r="Y209" s="258"/>
      <c r="Z209" s="258"/>
      <c r="AA209" s="74" t="e">
        <f t="shared" ref="AA209:BE209" si="121">AA210+(AA211/2)</f>
        <v>#VALUE!</v>
      </c>
      <c r="AB209" s="74" t="e">
        <f t="shared" si="121"/>
        <v>#VALUE!</v>
      </c>
      <c r="AC209" s="74" t="e">
        <f t="shared" si="121"/>
        <v>#VALUE!</v>
      </c>
      <c r="AD209" s="74" t="e">
        <f t="shared" si="121"/>
        <v>#VALUE!</v>
      </c>
      <c r="AE209" s="74" t="e">
        <f t="shared" si="121"/>
        <v>#VALUE!</v>
      </c>
      <c r="AF209" s="74" t="e">
        <f t="shared" si="121"/>
        <v>#VALUE!</v>
      </c>
      <c r="AG209" s="74" t="e">
        <f t="shared" si="121"/>
        <v>#VALUE!</v>
      </c>
      <c r="AH209" s="74" t="e">
        <f t="shared" si="121"/>
        <v>#VALUE!</v>
      </c>
      <c r="AI209" s="74" t="e">
        <f t="shared" si="121"/>
        <v>#VALUE!</v>
      </c>
      <c r="AJ209" s="74" t="e">
        <f t="shared" si="121"/>
        <v>#VALUE!</v>
      </c>
      <c r="AK209" s="74" t="e">
        <f t="shared" si="121"/>
        <v>#VALUE!</v>
      </c>
      <c r="AL209" s="74" t="e">
        <f t="shared" si="121"/>
        <v>#VALUE!</v>
      </c>
      <c r="AM209" s="74" t="e">
        <f t="shared" si="121"/>
        <v>#VALUE!</v>
      </c>
      <c r="AN209" s="74" t="e">
        <f t="shared" si="121"/>
        <v>#VALUE!</v>
      </c>
      <c r="AO209" s="74" t="e">
        <f t="shared" si="121"/>
        <v>#VALUE!</v>
      </c>
      <c r="AP209" s="74" t="e">
        <f t="shared" si="121"/>
        <v>#VALUE!</v>
      </c>
      <c r="AQ209" s="74" t="e">
        <f t="shared" si="121"/>
        <v>#VALUE!</v>
      </c>
      <c r="AR209" s="74" t="e">
        <f t="shared" si="121"/>
        <v>#VALUE!</v>
      </c>
      <c r="AS209" s="74" t="e">
        <f t="shared" si="121"/>
        <v>#VALUE!</v>
      </c>
      <c r="AT209" s="74" t="e">
        <f t="shared" si="121"/>
        <v>#VALUE!</v>
      </c>
      <c r="AU209" s="74" t="e">
        <f t="shared" si="121"/>
        <v>#VALUE!</v>
      </c>
      <c r="AV209" s="74" t="e">
        <f t="shared" si="121"/>
        <v>#VALUE!</v>
      </c>
      <c r="AW209" s="74" t="e">
        <f t="shared" si="121"/>
        <v>#VALUE!</v>
      </c>
      <c r="AX209" s="74" t="e">
        <f t="shared" si="121"/>
        <v>#VALUE!</v>
      </c>
      <c r="AY209" s="74" t="e">
        <f t="shared" si="121"/>
        <v>#VALUE!</v>
      </c>
      <c r="AZ209" s="74" t="e">
        <f t="shared" si="121"/>
        <v>#VALUE!</v>
      </c>
      <c r="BA209" s="74" t="e">
        <f t="shared" si="121"/>
        <v>#VALUE!</v>
      </c>
      <c r="BB209" s="74" t="e">
        <f t="shared" si="121"/>
        <v>#VALUE!</v>
      </c>
      <c r="BC209" s="74" t="e">
        <f t="shared" si="121"/>
        <v>#VALUE!</v>
      </c>
      <c r="BD209" s="74" t="e">
        <f t="shared" si="121"/>
        <v>#VALUE!</v>
      </c>
      <c r="BE209" s="74" t="e">
        <f t="shared" si="121"/>
        <v>#VALUE!</v>
      </c>
      <c r="BF209" s="75" t="e">
        <f t="shared" si="112"/>
        <v>#VALUE!</v>
      </c>
      <c r="BG209" s="55"/>
    </row>
    <row r="210" spans="6:59" ht="14.4" hidden="1" customHeight="1" x14ac:dyDescent="0.3">
      <c r="F210" s="92"/>
      <c r="O210" s="287"/>
      <c r="P210" s="288"/>
      <c r="Q210" s="289"/>
      <c r="R210" s="279" t="s">
        <v>122</v>
      </c>
      <c r="S210" s="280"/>
      <c r="T210" s="280"/>
      <c r="U210" s="280"/>
      <c r="V210" s="280"/>
      <c r="W210" s="280"/>
      <c r="X210" s="258"/>
      <c r="Y210" s="258"/>
      <c r="Z210" s="258"/>
      <c r="AA210" s="64" t="e">
        <f t="shared" ref="AA210:BE210" si="122">COUNTIFS($F$23:$F$28,$O$183,$L$23:$L$28,"FT",AA$23:AA$41,"A")+COUNTIFS($F$23:$F$28,$O$183,$L$23:$L$28,"FT",AA$23:AA$41,"SL")</f>
        <v>#VALUE!</v>
      </c>
      <c r="AB210" s="64" t="e">
        <f t="shared" si="122"/>
        <v>#VALUE!</v>
      </c>
      <c r="AC210" s="64" t="e">
        <f t="shared" si="122"/>
        <v>#VALUE!</v>
      </c>
      <c r="AD210" s="64" t="e">
        <f t="shared" si="122"/>
        <v>#VALUE!</v>
      </c>
      <c r="AE210" s="64" t="e">
        <f t="shared" si="122"/>
        <v>#VALUE!</v>
      </c>
      <c r="AF210" s="64" t="e">
        <f t="shared" si="122"/>
        <v>#VALUE!</v>
      </c>
      <c r="AG210" s="64" t="e">
        <f t="shared" si="122"/>
        <v>#VALUE!</v>
      </c>
      <c r="AH210" s="64" t="e">
        <f t="shared" si="122"/>
        <v>#VALUE!</v>
      </c>
      <c r="AI210" s="64" t="e">
        <f t="shared" si="122"/>
        <v>#VALUE!</v>
      </c>
      <c r="AJ210" s="64" t="e">
        <f t="shared" si="122"/>
        <v>#VALUE!</v>
      </c>
      <c r="AK210" s="64" t="e">
        <f t="shared" si="122"/>
        <v>#VALUE!</v>
      </c>
      <c r="AL210" s="64" t="e">
        <f t="shared" si="122"/>
        <v>#VALUE!</v>
      </c>
      <c r="AM210" s="64" t="e">
        <f t="shared" si="122"/>
        <v>#VALUE!</v>
      </c>
      <c r="AN210" s="64" t="e">
        <f t="shared" si="122"/>
        <v>#VALUE!</v>
      </c>
      <c r="AO210" s="64" t="e">
        <f t="shared" si="122"/>
        <v>#VALUE!</v>
      </c>
      <c r="AP210" s="64" t="e">
        <f t="shared" si="122"/>
        <v>#VALUE!</v>
      </c>
      <c r="AQ210" s="64" t="e">
        <f t="shared" si="122"/>
        <v>#VALUE!</v>
      </c>
      <c r="AR210" s="64" t="e">
        <f t="shared" si="122"/>
        <v>#VALUE!</v>
      </c>
      <c r="AS210" s="64" t="e">
        <f t="shared" si="122"/>
        <v>#VALUE!</v>
      </c>
      <c r="AT210" s="64" t="e">
        <f t="shared" si="122"/>
        <v>#VALUE!</v>
      </c>
      <c r="AU210" s="64" t="e">
        <f t="shared" si="122"/>
        <v>#VALUE!</v>
      </c>
      <c r="AV210" s="64" t="e">
        <f t="shared" si="122"/>
        <v>#VALUE!</v>
      </c>
      <c r="AW210" s="64" t="e">
        <f t="shared" si="122"/>
        <v>#VALUE!</v>
      </c>
      <c r="AX210" s="64" t="e">
        <f t="shared" si="122"/>
        <v>#VALUE!</v>
      </c>
      <c r="AY210" s="64" t="e">
        <f t="shared" si="122"/>
        <v>#VALUE!</v>
      </c>
      <c r="AZ210" s="64" t="e">
        <f t="shared" si="122"/>
        <v>#VALUE!</v>
      </c>
      <c r="BA210" s="64" t="e">
        <f t="shared" si="122"/>
        <v>#VALUE!</v>
      </c>
      <c r="BB210" s="64" t="e">
        <f t="shared" si="122"/>
        <v>#VALUE!</v>
      </c>
      <c r="BC210" s="64" t="e">
        <f t="shared" si="122"/>
        <v>#VALUE!</v>
      </c>
      <c r="BD210" s="64" t="e">
        <f t="shared" si="122"/>
        <v>#VALUE!</v>
      </c>
      <c r="BE210" s="64" t="e">
        <f t="shared" si="122"/>
        <v>#VALUE!</v>
      </c>
      <c r="BF210" s="45" t="e">
        <f t="shared" si="112"/>
        <v>#VALUE!</v>
      </c>
      <c r="BG210" s="55"/>
    </row>
    <row r="211" spans="6:59" ht="14.4" hidden="1" customHeight="1" x14ac:dyDescent="0.3">
      <c r="F211" s="92"/>
      <c r="O211" s="287"/>
      <c r="P211" s="288"/>
      <c r="Q211" s="289"/>
      <c r="R211" s="279" t="s">
        <v>137</v>
      </c>
      <c r="S211" s="280"/>
      <c r="T211" s="280"/>
      <c r="U211" s="280"/>
      <c r="V211" s="280"/>
      <c r="W211" s="280"/>
      <c r="X211" s="258"/>
      <c r="Y211" s="258"/>
      <c r="Z211" s="258"/>
      <c r="AA211" s="64" t="e">
        <f t="shared" ref="AA211:BE211" si="123">COUNTIFS($F$23:$F$28,$O$183,$L$23:$L$28,"HT",AA$23:AA$41,"A")+COUNTIFS($F$23:$F$28,$O$183,$L$23:$L$28,"HT",AA$23:AA$41,"SL")</f>
        <v>#VALUE!</v>
      </c>
      <c r="AB211" s="64" t="e">
        <f t="shared" si="123"/>
        <v>#VALUE!</v>
      </c>
      <c r="AC211" s="64" t="e">
        <f t="shared" si="123"/>
        <v>#VALUE!</v>
      </c>
      <c r="AD211" s="64" t="e">
        <f t="shared" si="123"/>
        <v>#VALUE!</v>
      </c>
      <c r="AE211" s="64" t="e">
        <f t="shared" si="123"/>
        <v>#VALUE!</v>
      </c>
      <c r="AF211" s="64" t="e">
        <f t="shared" si="123"/>
        <v>#VALUE!</v>
      </c>
      <c r="AG211" s="64" t="e">
        <f t="shared" si="123"/>
        <v>#VALUE!</v>
      </c>
      <c r="AH211" s="64" t="e">
        <f t="shared" si="123"/>
        <v>#VALUE!</v>
      </c>
      <c r="AI211" s="64" t="e">
        <f t="shared" si="123"/>
        <v>#VALUE!</v>
      </c>
      <c r="AJ211" s="64" t="e">
        <f t="shared" si="123"/>
        <v>#VALUE!</v>
      </c>
      <c r="AK211" s="64" t="e">
        <f t="shared" si="123"/>
        <v>#VALUE!</v>
      </c>
      <c r="AL211" s="64" t="e">
        <f t="shared" si="123"/>
        <v>#VALUE!</v>
      </c>
      <c r="AM211" s="64" t="e">
        <f t="shared" si="123"/>
        <v>#VALUE!</v>
      </c>
      <c r="AN211" s="64" t="e">
        <f t="shared" si="123"/>
        <v>#VALUE!</v>
      </c>
      <c r="AO211" s="64" t="e">
        <f t="shared" si="123"/>
        <v>#VALUE!</v>
      </c>
      <c r="AP211" s="64" t="e">
        <f t="shared" si="123"/>
        <v>#VALUE!</v>
      </c>
      <c r="AQ211" s="64" t="e">
        <f t="shared" si="123"/>
        <v>#VALUE!</v>
      </c>
      <c r="AR211" s="64" t="e">
        <f t="shared" si="123"/>
        <v>#VALUE!</v>
      </c>
      <c r="AS211" s="64" t="e">
        <f t="shared" si="123"/>
        <v>#VALUE!</v>
      </c>
      <c r="AT211" s="64" t="e">
        <f t="shared" si="123"/>
        <v>#VALUE!</v>
      </c>
      <c r="AU211" s="64" t="e">
        <f t="shared" si="123"/>
        <v>#VALUE!</v>
      </c>
      <c r="AV211" s="64" t="e">
        <f t="shared" si="123"/>
        <v>#VALUE!</v>
      </c>
      <c r="AW211" s="64" t="e">
        <f t="shared" si="123"/>
        <v>#VALUE!</v>
      </c>
      <c r="AX211" s="64" t="e">
        <f t="shared" si="123"/>
        <v>#VALUE!</v>
      </c>
      <c r="AY211" s="64" t="e">
        <f t="shared" si="123"/>
        <v>#VALUE!</v>
      </c>
      <c r="AZ211" s="64" t="e">
        <f t="shared" si="123"/>
        <v>#VALUE!</v>
      </c>
      <c r="BA211" s="64" t="e">
        <f t="shared" si="123"/>
        <v>#VALUE!</v>
      </c>
      <c r="BB211" s="64" t="e">
        <f t="shared" si="123"/>
        <v>#VALUE!</v>
      </c>
      <c r="BC211" s="64" t="e">
        <f t="shared" si="123"/>
        <v>#VALUE!</v>
      </c>
      <c r="BD211" s="64" t="e">
        <f t="shared" si="123"/>
        <v>#VALUE!</v>
      </c>
      <c r="BE211" s="64" t="e">
        <f t="shared" si="123"/>
        <v>#VALUE!</v>
      </c>
      <c r="BF211" s="45" t="e">
        <f t="shared" si="112"/>
        <v>#VALUE!</v>
      </c>
      <c r="BG211" s="55"/>
    </row>
    <row r="212" spans="6:59" ht="14.4" hidden="1" customHeight="1" x14ac:dyDescent="0.3">
      <c r="F212" s="92"/>
      <c r="O212" s="287"/>
      <c r="P212" s="288"/>
      <c r="Q212" s="289"/>
      <c r="R212" s="279" t="s">
        <v>140</v>
      </c>
      <c r="S212" s="280"/>
      <c r="T212" s="280"/>
      <c r="U212" s="280"/>
      <c r="V212" s="280"/>
      <c r="W212" s="280"/>
      <c r="X212" s="258"/>
      <c r="Y212" s="258"/>
      <c r="Z212" s="258"/>
      <c r="AA212" s="64" t="e">
        <f t="shared" ref="AA212:BE212" si="124">COUNTIFS($F$23:$F$28,$O$183,AA23:AA41,"U")+COUNTIFS($F$23:$F$28,$O$183,AA23:AA41,"UC")+COUNTIFS($F$23:$F$28,$O$183,AA23:AA41,"NCNS")+COUNTIFS($F$23:$F$28,$O$183,AA23:AA41,"TR-U")+COUNTIFS($F$23:$F$28,$O$183,AA23:AA41,"TR-UC")+COUNTIFS($F$23:$F$28,$O$183,AA23:AA41,"TR-NCNS")</f>
        <v>#VALUE!</v>
      </c>
      <c r="AB212" s="64" t="e">
        <f t="shared" si="124"/>
        <v>#VALUE!</v>
      </c>
      <c r="AC212" s="64" t="e">
        <f t="shared" si="124"/>
        <v>#VALUE!</v>
      </c>
      <c r="AD212" s="64" t="e">
        <f t="shared" si="124"/>
        <v>#VALUE!</v>
      </c>
      <c r="AE212" s="64" t="e">
        <f t="shared" si="124"/>
        <v>#VALUE!</v>
      </c>
      <c r="AF212" s="64" t="e">
        <f t="shared" si="124"/>
        <v>#VALUE!</v>
      </c>
      <c r="AG212" s="64" t="e">
        <f t="shared" si="124"/>
        <v>#VALUE!</v>
      </c>
      <c r="AH212" s="64" t="e">
        <f t="shared" si="124"/>
        <v>#VALUE!</v>
      </c>
      <c r="AI212" s="64" t="e">
        <f t="shared" si="124"/>
        <v>#VALUE!</v>
      </c>
      <c r="AJ212" s="64" t="e">
        <f t="shared" si="124"/>
        <v>#VALUE!</v>
      </c>
      <c r="AK212" s="64" t="e">
        <f t="shared" si="124"/>
        <v>#VALUE!</v>
      </c>
      <c r="AL212" s="64" t="e">
        <f t="shared" si="124"/>
        <v>#VALUE!</v>
      </c>
      <c r="AM212" s="64" t="e">
        <f t="shared" si="124"/>
        <v>#VALUE!</v>
      </c>
      <c r="AN212" s="64" t="e">
        <f t="shared" si="124"/>
        <v>#VALUE!</v>
      </c>
      <c r="AO212" s="64" t="e">
        <f t="shared" si="124"/>
        <v>#VALUE!</v>
      </c>
      <c r="AP212" s="64" t="e">
        <f t="shared" si="124"/>
        <v>#VALUE!</v>
      </c>
      <c r="AQ212" s="64" t="e">
        <f t="shared" si="124"/>
        <v>#VALUE!</v>
      </c>
      <c r="AR212" s="64" t="e">
        <f t="shared" si="124"/>
        <v>#VALUE!</v>
      </c>
      <c r="AS212" s="64" t="e">
        <f t="shared" si="124"/>
        <v>#VALUE!</v>
      </c>
      <c r="AT212" s="64" t="e">
        <f t="shared" si="124"/>
        <v>#VALUE!</v>
      </c>
      <c r="AU212" s="64" t="e">
        <f t="shared" si="124"/>
        <v>#VALUE!</v>
      </c>
      <c r="AV212" s="64" t="e">
        <f t="shared" si="124"/>
        <v>#VALUE!</v>
      </c>
      <c r="AW212" s="64" t="e">
        <f t="shared" si="124"/>
        <v>#VALUE!</v>
      </c>
      <c r="AX212" s="64" t="e">
        <f t="shared" si="124"/>
        <v>#VALUE!</v>
      </c>
      <c r="AY212" s="64" t="e">
        <f t="shared" si="124"/>
        <v>#VALUE!</v>
      </c>
      <c r="AZ212" s="64" t="e">
        <f t="shared" si="124"/>
        <v>#VALUE!</v>
      </c>
      <c r="BA212" s="64" t="e">
        <f t="shared" si="124"/>
        <v>#VALUE!</v>
      </c>
      <c r="BB212" s="64" t="e">
        <f t="shared" si="124"/>
        <v>#VALUE!</v>
      </c>
      <c r="BC212" s="64" t="e">
        <f t="shared" si="124"/>
        <v>#VALUE!</v>
      </c>
      <c r="BD212" s="64" t="e">
        <f t="shared" si="124"/>
        <v>#VALUE!</v>
      </c>
      <c r="BE212" s="64" t="e">
        <f t="shared" si="124"/>
        <v>#VALUE!</v>
      </c>
      <c r="BF212" s="45" t="e">
        <f t="shared" si="112"/>
        <v>#VALUE!</v>
      </c>
      <c r="BG212" s="55"/>
    </row>
    <row r="213" spans="6:59" ht="14.4" hidden="1" customHeight="1" x14ac:dyDescent="0.3">
      <c r="F213" s="92"/>
      <c r="O213" s="287"/>
      <c r="P213" s="288"/>
      <c r="Q213" s="289"/>
      <c r="R213" s="279" t="s">
        <v>143</v>
      </c>
      <c r="S213" s="280"/>
      <c r="T213" s="280"/>
      <c r="U213" s="280"/>
      <c r="V213" s="280"/>
      <c r="W213" s="280"/>
      <c r="X213" s="258"/>
      <c r="Y213" s="258"/>
      <c r="Z213" s="258"/>
      <c r="AA213" s="74" t="e">
        <f t="shared" ref="AA213:BE213" si="125">AA214+(AA215/2)</f>
        <v>#VALUE!</v>
      </c>
      <c r="AB213" s="74" t="e">
        <f t="shared" si="125"/>
        <v>#VALUE!</v>
      </c>
      <c r="AC213" s="74" t="e">
        <f t="shared" si="125"/>
        <v>#VALUE!</v>
      </c>
      <c r="AD213" s="74" t="e">
        <f t="shared" si="125"/>
        <v>#VALUE!</v>
      </c>
      <c r="AE213" s="74" t="e">
        <f t="shared" si="125"/>
        <v>#VALUE!</v>
      </c>
      <c r="AF213" s="74" t="e">
        <f t="shared" si="125"/>
        <v>#VALUE!</v>
      </c>
      <c r="AG213" s="74" t="e">
        <f t="shared" si="125"/>
        <v>#VALUE!</v>
      </c>
      <c r="AH213" s="74" t="e">
        <f t="shared" si="125"/>
        <v>#VALUE!</v>
      </c>
      <c r="AI213" s="74" t="e">
        <f t="shared" si="125"/>
        <v>#VALUE!</v>
      </c>
      <c r="AJ213" s="74" t="e">
        <f t="shared" si="125"/>
        <v>#VALUE!</v>
      </c>
      <c r="AK213" s="74" t="e">
        <f t="shared" si="125"/>
        <v>#VALUE!</v>
      </c>
      <c r="AL213" s="74" t="e">
        <f t="shared" si="125"/>
        <v>#VALUE!</v>
      </c>
      <c r="AM213" s="74" t="e">
        <f t="shared" si="125"/>
        <v>#VALUE!</v>
      </c>
      <c r="AN213" s="74" t="e">
        <f t="shared" si="125"/>
        <v>#VALUE!</v>
      </c>
      <c r="AO213" s="74" t="e">
        <f t="shared" si="125"/>
        <v>#VALUE!</v>
      </c>
      <c r="AP213" s="74" t="e">
        <f t="shared" si="125"/>
        <v>#VALUE!</v>
      </c>
      <c r="AQ213" s="74" t="e">
        <f t="shared" si="125"/>
        <v>#VALUE!</v>
      </c>
      <c r="AR213" s="74" t="e">
        <f t="shared" si="125"/>
        <v>#VALUE!</v>
      </c>
      <c r="AS213" s="74" t="e">
        <f t="shared" si="125"/>
        <v>#VALUE!</v>
      </c>
      <c r="AT213" s="74" t="e">
        <f t="shared" si="125"/>
        <v>#VALUE!</v>
      </c>
      <c r="AU213" s="74" t="e">
        <f t="shared" si="125"/>
        <v>#VALUE!</v>
      </c>
      <c r="AV213" s="74" t="e">
        <f t="shared" si="125"/>
        <v>#VALUE!</v>
      </c>
      <c r="AW213" s="74" t="e">
        <f t="shared" si="125"/>
        <v>#VALUE!</v>
      </c>
      <c r="AX213" s="74" t="e">
        <f t="shared" si="125"/>
        <v>#VALUE!</v>
      </c>
      <c r="AY213" s="74" t="e">
        <f t="shared" si="125"/>
        <v>#VALUE!</v>
      </c>
      <c r="AZ213" s="74" t="e">
        <f t="shared" si="125"/>
        <v>#VALUE!</v>
      </c>
      <c r="BA213" s="74" t="e">
        <f t="shared" si="125"/>
        <v>#VALUE!</v>
      </c>
      <c r="BB213" s="74" t="e">
        <f t="shared" si="125"/>
        <v>#VALUE!</v>
      </c>
      <c r="BC213" s="74" t="e">
        <f t="shared" si="125"/>
        <v>#VALUE!</v>
      </c>
      <c r="BD213" s="74" t="e">
        <f t="shared" si="125"/>
        <v>#VALUE!</v>
      </c>
      <c r="BE213" s="74" t="e">
        <f t="shared" si="125"/>
        <v>#VALUE!</v>
      </c>
      <c r="BF213" s="75" t="e">
        <f t="shared" si="112"/>
        <v>#VALUE!</v>
      </c>
      <c r="BG213" s="55"/>
    </row>
    <row r="214" spans="6:59" ht="14.4" hidden="1" customHeight="1" x14ac:dyDescent="0.3">
      <c r="F214" s="92"/>
      <c r="O214" s="287"/>
      <c r="P214" s="288"/>
      <c r="Q214" s="289"/>
      <c r="R214" s="279" t="s">
        <v>146</v>
      </c>
      <c r="S214" s="280"/>
      <c r="T214" s="280"/>
      <c r="U214" s="280"/>
      <c r="V214" s="280"/>
      <c r="W214" s="280"/>
      <c r="X214" s="258"/>
      <c r="Y214" s="258"/>
      <c r="Z214" s="258"/>
      <c r="AA214" s="64" t="e">
        <f t="shared" ref="AA214:BE214" si="126">COUNTIFS($F$23:$F$28,$O$183,$L$23:$L$28,"FT",AA$23:AA$41,"U")+COUNTIFS($F$23:$F$28,$O$183,$L$23:$L$28,"FT",AA$23:AA$41,"UC")+COUNTIFS($F$23:$F$28,$O$183,$L$23:$L$28,"FT",AA$23:AA$41,"NCNS")+COUNTIFS($F$23:$F$28,$O$183,$L$23:$L$28,"FT",AA$23:AA$41,"TR-U")+COUNTIFS($F$23:$F$28,$O$183,$L$23:$L$28,"FT",AA$23:AA$41,"TR-UC")+COUNTIFS($F$23:$F$28,$O$183,$L$23:$L$28,"FT",AA$23:AA$41,"TR-NCNS")</f>
        <v>#VALUE!</v>
      </c>
      <c r="AB214" s="64" t="e">
        <f t="shared" si="126"/>
        <v>#VALUE!</v>
      </c>
      <c r="AC214" s="64" t="e">
        <f t="shared" si="126"/>
        <v>#VALUE!</v>
      </c>
      <c r="AD214" s="64" t="e">
        <f t="shared" si="126"/>
        <v>#VALUE!</v>
      </c>
      <c r="AE214" s="64" t="e">
        <f t="shared" si="126"/>
        <v>#VALUE!</v>
      </c>
      <c r="AF214" s="64" t="e">
        <f t="shared" si="126"/>
        <v>#VALUE!</v>
      </c>
      <c r="AG214" s="64" t="e">
        <f t="shared" si="126"/>
        <v>#VALUE!</v>
      </c>
      <c r="AH214" s="64" t="e">
        <f t="shared" si="126"/>
        <v>#VALUE!</v>
      </c>
      <c r="AI214" s="64" t="e">
        <f t="shared" si="126"/>
        <v>#VALUE!</v>
      </c>
      <c r="AJ214" s="64" t="e">
        <f t="shared" si="126"/>
        <v>#VALUE!</v>
      </c>
      <c r="AK214" s="64" t="e">
        <f t="shared" si="126"/>
        <v>#VALUE!</v>
      </c>
      <c r="AL214" s="64" t="e">
        <f t="shared" si="126"/>
        <v>#VALUE!</v>
      </c>
      <c r="AM214" s="64" t="e">
        <f t="shared" si="126"/>
        <v>#VALUE!</v>
      </c>
      <c r="AN214" s="64" t="e">
        <f t="shared" si="126"/>
        <v>#VALUE!</v>
      </c>
      <c r="AO214" s="64" t="e">
        <f t="shared" si="126"/>
        <v>#VALUE!</v>
      </c>
      <c r="AP214" s="64" t="e">
        <f t="shared" si="126"/>
        <v>#VALUE!</v>
      </c>
      <c r="AQ214" s="64" t="e">
        <f t="shared" si="126"/>
        <v>#VALUE!</v>
      </c>
      <c r="AR214" s="64" t="e">
        <f t="shared" si="126"/>
        <v>#VALUE!</v>
      </c>
      <c r="AS214" s="64" t="e">
        <f t="shared" si="126"/>
        <v>#VALUE!</v>
      </c>
      <c r="AT214" s="64" t="e">
        <f t="shared" si="126"/>
        <v>#VALUE!</v>
      </c>
      <c r="AU214" s="64" t="e">
        <f t="shared" si="126"/>
        <v>#VALUE!</v>
      </c>
      <c r="AV214" s="64" t="e">
        <f t="shared" si="126"/>
        <v>#VALUE!</v>
      </c>
      <c r="AW214" s="64" t="e">
        <f t="shared" si="126"/>
        <v>#VALUE!</v>
      </c>
      <c r="AX214" s="64" t="e">
        <f t="shared" si="126"/>
        <v>#VALUE!</v>
      </c>
      <c r="AY214" s="64" t="e">
        <f t="shared" si="126"/>
        <v>#VALUE!</v>
      </c>
      <c r="AZ214" s="64" t="e">
        <f t="shared" si="126"/>
        <v>#VALUE!</v>
      </c>
      <c r="BA214" s="64" t="e">
        <f t="shared" si="126"/>
        <v>#VALUE!</v>
      </c>
      <c r="BB214" s="64" t="e">
        <f t="shared" si="126"/>
        <v>#VALUE!</v>
      </c>
      <c r="BC214" s="64" t="e">
        <f t="shared" si="126"/>
        <v>#VALUE!</v>
      </c>
      <c r="BD214" s="64" t="e">
        <f t="shared" si="126"/>
        <v>#VALUE!</v>
      </c>
      <c r="BE214" s="64" t="e">
        <f t="shared" si="126"/>
        <v>#VALUE!</v>
      </c>
      <c r="BF214" s="45" t="e">
        <f t="shared" si="112"/>
        <v>#VALUE!</v>
      </c>
      <c r="BG214" s="55"/>
    </row>
    <row r="215" spans="6:59" ht="14.4" hidden="1" customHeight="1" x14ac:dyDescent="0.3">
      <c r="F215" s="92"/>
      <c r="O215" s="287"/>
      <c r="P215" s="288"/>
      <c r="Q215" s="289"/>
      <c r="R215" s="279" t="s">
        <v>150</v>
      </c>
      <c r="S215" s="280"/>
      <c r="T215" s="280"/>
      <c r="U215" s="280"/>
      <c r="V215" s="280"/>
      <c r="W215" s="280"/>
      <c r="X215" s="258"/>
      <c r="Y215" s="258"/>
      <c r="Z215" s="258"/>
      <c r="AA215" s="64" t="e">
        <f t="shared" ref="AA215:BE215" si="127">COUNTIFS($F$23:$F$28,$O$183,$L$23:$L$28,"HT",AA$23:AA$41,"U")+COUNTIFS($F$23:$F$28,$O$183,$L$23:$L$28,"HT",AA$23:AA$41,"UC")+COUNTIFS($F$23:$F$28,$O$183,$L$23:$L$28,"HT",AA$23:AA$41,"NCNS")+COUNTIFS($F$23:$F$28,$O$183,$L$23:$L$28,"HT",AA$23:AA$41,"TR-U")+COUNTIFS($F$23:$F$28,$O$183,$L$23:$L$28,"HT",AA$23:AA$41,"TR-UC")+COUNTIFS($F$23:$F$28,$O$183,$L$23:$L$28,"HT",AA$23:AA$41,"TR-NCNS")</f>
        <v>#VALUE!</v>
      </c>
      <c r="AB215" s="64" t="e">
        <f t="shared" si="127"/>
        <v>#VALUE!</v>
      </c>
      <c r="AC215" s="64" t="e">
        <f t="shared" si="127"/>
        <v>#VALUE!</v>
      </c>
      <c r="AD215" s="64" t="e">
        <f t="shared" si="127"/>
        <v>#VALUE!</v>
      </c>
      <c r="AE215" s="64" t="e">
        <f t="shared" si="127"/>
        <v>#VALUE!</v>
      </c>
      <c r="AF215" s="64" t="e">
        <f t="shared" si="127"/>
        <v>#VALUE!</v>
      </c>
      <c r="AG215" s="64" t="e">
        <f t="shared" si="127"/>
        <v>#VALUE!</v>
      </c>
      <c r="AH215" s="64" t="e">
        <f t="shared" si="127"/>
        <v>#VALUE!</v>
      </c>
      <c r="AI215" s="64" t="e">
        <f t="shared" si="127"/>
        <v>#VALUE!</v>
      </c>
      <c r="AJ215" s="64" t="e">
        <f t="shared" si="127"/>
        <v>#VALUE!</v>
      </c>
      <c r="AK215" s="64" t="e">
        <f t="shared" si="127"/>
        <v>#VALUE!</v>
      </c>
      <c r="AL215" s="64" t="e">
        <f t="shared" si="127"/>
        <v>#VALUE!</v>
      </c>
      <c r="AM215" s="64" t="e">
        <f t="shared" si="127"/>
        <v>#VALUE!</v>
      </c>
      <c r="AN215" s="64" t="e">
        <f t="shared" si="127"/>
        <v>#VALUE!</v>
      </c>
      <c r="AO215" s="64" t="e">
        <f t="shared" si="127"/>
        <v>#VALUE!</v>
      </c>
      <c r="AP215" s="64" t="e">
        <f t="shared" si="127"/>
        <v>#VALUE!</v>
      </c>
      <c r="AQ215" s="64" t="e">
        <f t="shared" si="127"/>
        <v>#VALUE!</v>
      </c>
      <c r="AR215" s="64" t="e">
        <f t="shared" si="127"/>
        <v>#VALUE!</v>
      </c>
      <c r="AS215" s="64" t="e">
        <f t="shared" si="127"/>
        <v>#VALUE!</v>
      </c>
      <c r="AT215" s="64" t="e">
        <f t="shared" si="127"/>
        <v>#VALUE!</v>
      </c>
      <c r="AU215" s="64" t="e">
        <f t="shared" si="127"/>
        <v>#VALUE!</v>
      </c>
      <c r="AV215" s="64" t="e">
        <f t="shared" si="127"/>
        <v>#VALUE!</v>
      </c>
      <c r="AW215" s="64" t="e">
        <f t="shared" si="127"/>
        <v>#VALUE!</v>
      </c>
      <c r="AX215" s="64" t="e">
        <f t="shared" si="127"/>
        <v>#VALUE!</v>
      </c>
      <c r="AY215" s="64" t="e">
        <f t="shared" si="127"/>
        <v>#VALUE!</v>
      </c>
      <c r="AZ215" s="64" t="e">
        <f t="shared" si="127"/>
        <v>#VALUE!</v>
      </c>
      <c r="BA215" s="64" t="e">
        <f t="shared" si="127"/>
        <v>#VALUE!</v>
      </c>
      <c r="BB215" s="64" t="e">
        <f t="shared" si="127"/>
        <v>#VALUE!</v>
      </c>
      <c r="BC215" s="64" t="e">
        <f t="shared" si="127"/>
        <v>#VALUE!</v>
      </c>
      <c r="BD215" s="64" t="e">
        <f t="shared" si="127"/>
        <v>#VALUE!</v>
      </c>
      <c r="BE215" s="64" t="e">
        <f t="shared" si="127"/>
        <v>#VALUE!</v>
      </c>
      <c r="BF215" s="45" t="e">
        <f t="shared" si="112"/>
        <v>#VALUE!</v>
      </c>
      <c r="BG215" s="55"/>
    </row>
    <row r="216" spans="6:59" ht="14.4" hidden="1" customHeight="1" x14ac:dyDescent="0.3">
      <c r="F216" s="92"/>
      <c r="O216" s="287"/>
      <c r="P216" s="288"/>
      <c r="Q216" s="289"/>
      <c r="R216" s="279" t="s">
        <v>153</v>
      </c>
      <c r="S216" s="280"/>
      <c r="T216" s="280"/>
      <c r="U216" s="280"/>
      <c r="V216" s="280"/>
      <c r="W216" s="280"/>
      <c r="X216" s="258"/>
      <c r="Y216" s="258"/>
      <c r="Z216" s="258"/>
      <c r="AA216" s="64" t="e">
        <f t="shared" ref="AA216:BE216" si="128">COUNTIFS($F$23:$F$28,$O$183,AA23:AA41,"S")+COUNTIFS($F$23:$F$28,$O$183,AA23:AA41,"TR-S")</f>
        <v>#VALUE!</v>
      </c>
      <c r="AB216" s="64" t="e">
        <f t="shared" si="128"/>
        <v>#VALUE!</v>
      </c>
      <c r="AC216" s="64" t="e">
        <f t="shared" si="128"/>
        <v>#VALUE!</v>
      </c>
      <c r="AD216" s="64" t="e">
        <f t="shared" si="128"/>
        <v>#VALUE!</v>
      </c>
      <c r="AE216" s="64" t="e">
        <f t="shared" si="128"/>
        <v>#VALUE!</v>
      </c>
      <c r="AF216" s="64" t="e">
        <f t="shared" si="128"/>
        <v>#VALUE!</v>
      </c>
      <c r="AG216" s="64" t="e">
        <f t="shared" si="128"/>
        <v>#VALUE!</v>
      </c>
      <c r="AH216" s="64" t="e">
        <f t="shared" si="128"/>
        <v>#VALUE!</v>
      </c>
      <c r="AI216" s="64" t="e">
        <f t="shared" si="128"/>
        <v>#VALUE!</v>
      </c>
      <c r="AJ216" s="64" t="e">
        <f t="shared" si="128"/>
        <v>#VALUE!</v>
      </c>
      <c r="AK216" s="64" t="e">
        <f t="shared" si="128"/>
        <v>#VALUE!</v>
      </c>
      <c r="AL216" s="64" t="e">
        <f t="shared" si="128"/>
        <v>#VALUE!</v>
      </c>
      <c r="AM216" s="64" t="e">
        <f t="shared" si="128"/>
        <v>#VALUE!</v>
      </c>
      <c r="AN216" s="64" t="e">
        <f t="shared" si="128"/>
        <v>#VALUE!</v>
      </c>
      <c r="AO216" s="64" t="e">
        <f t="shared" si="128"/>
        <v>#VALUE!</v>
      </c>
      <c r="AP216" s="64" t="e">
        <f t="shared" si="128"/>
        <v>#VALUE!</v>
      </c>
      <c r="AQ216" s="64" t="e">
        <f t="shared" si="128"/>
        <v>#VALUE!</v>
      </c>
      <c r="AR216" s="64" t="e">
        <f t="shared" si="128"/>
        <v>#VALUE!</v>
      </c>
      <c r="AS216" s="64" t="e">
        <f t="shared" si="128"/>
        <v>#VALUE!</v>
      </c>
      <c r="AT216" s="64" t="e">
        <f t="shared" si="128"/>
        <v>#VALUE!</v>
      </c>
      <c r="AU216" s="64" t="e">
        <f t="shared" si="128"/>
        <v>#VALUE!</v>
      </c>
      <c r="AV216" s="64" t="e">
        <f t="shared" si="128"/>
        <v>#VALUE!</v>
      </c>
      <c r="AW216" s="64" t="e">
        <f t="shared" si="128"/>
        <v>#VALUE!</v>
      </c>
      <c r="AX216" s="64" t="e">
        <f t="shared" si="128"/>
        <v>#VALUE!</v>
      </c>
      <c r="AY216" s="64" t="e">
        <f t="shared" si="128"/>
        <v>#VALUE!</v>
      </c>
      <c r="AZ216" s="64" t="e">
        <f t="shared" si="128"/>
        <v>#VALUE!</v>
      </c>
      <c r="BA216" s="64" t="e">
        <f t="shared" si="128"/>
        <v>#VALUE!</v>
      </c>
      <c r="BB216" s="64" t="e">
        <f t="shared" si="128"/>
        <v>#VALUE!</v>
      </c>
      <c r="BC216" s="64" t="e">
        <f t="shared" si="128"/>
        <v>#VALUE!</v>
      </c>
      <c r="BD216" s="64" t="e">
        <f t="shared" si="128"/>
        <v>#VALUE!</v>
      </c>
      <c r="BE216" s="64" t="e">
        <f t="shared" si="128"/>
        <v>#VALUE!</v>
      </c>
      <c r="BF216" s="45" t="e">
        <f t="shared" ref="BF216:BF222" si="129">MAX(AA216:BE216)</f>
        <v>#VALUE!</v>
      </c>
      <c r="BG216" s="55"/>
    </row>
    <row r="217" spans="6:59" ht="14.4" hidden="1" customHeight="1" x14ac:dyDescent="0.3">
      <c r="F217" s="92"/>
      <c r="O217" s="287"/>
      <c r="P217" s="288"/>
      <c r="Q217" s="289"/>
      <c r="R217" s="279" t="s">
        <v>157</v>
      </c>
      <c r="S217" s="280"/>
      <c r="T217" s="280"/>
      <c r="U217" s="280"/>
      <c r="V217" s="280"/>
      <c r="W217" s="280"/>
      <c r="X217" s="258"/>
      <c r="Y217" s="258"/>
      <c r="Z217" s="258"/>
      <c r="AA217" s="74" t="e">
        <f t="shared" ref="AA217:BE217" si="130">AA218+(AA219/2)</f>
        <v>#VALUE!</v>
      </c>
      <c r="AB217" s="74" t="e">
        <f t="shared" si="130"/>
        <v>#VALUE!</v>
      </c>
      <c r="AC217" s="74" t="e">
        <f t="shared" si="130"/>
        <v>#VALUE!</v>
      </c>
      <c r="AD217" s="74" t="e">
        <f t="shared" si="130"/>
        <v>#VALUE!</v>
      </c>
      <c r="AE217" s="74" t="e">
        <f t="shared" si="130"/>
        <v>#VALUE!</v>
      </c>
      <c r="AF217" s="74" t="e">
        <f t="shared" si="130"/>
        <v>#VALUE!</v>
      </c>
      <c r="AG217" s="74" t="e">
        <f t="shared" si="130"/>
        <v>#VALUE!</v>
      </c>
      <c r="AH217" s="74" t="e">
        <f t="shared" si="130"/>
        <v>#VALUE!</v>
      </c>
      <c r="AI217" s="74" t="e">
        <f t="shared" si="130"/>
        <v>#VALUE!</v>
      </c>
      <c r="AJ217" s="74" t="e">
        <f t="shared" si="130"/>
        <v>#VALUE!</v>
      </c>
      <c r="AK217" s="74" t="e">
        <f t="shared" si="130"/>
        <v>#VALUE!</v>
      </c>
      <c r="AL217" s="74" t="e">
        <f t="shared" si="130"/>
        <v>#VALUE!</v>
      </c>
      <c r="AM217" s="74" t="e">
        <f t="shared" si="130"/>
        <v>#VALUE!</v>
      </c>
      <c r="AN217" s="74" t="e">
        <f t="shared" si="130"/>
        <v>#VALUE!</v>
      </c>
      <c r="AO217" s="74" t="e">
        <f t="shared" si="130"/>
        <v>#VALUE!</v>
      </c>
      <c r="AP217" s="74" t="e">
        <f t="shared" si="130"/>
        <v>#VALUE!</v>
      </c>
      <c r="AQ217" s="74" t="e">
        <f t="shared" si="130"/>
        <v>#VALUE!</v>
      </c>
      <c r="AR217" s="74" t="e">
        <f t="shared" si="130"/>
        <v>#VALUE!</v>
      </c>
      <c r="AS217" s="74" t="e">
        <f t="shared" si="130"/>
        <v>#VALUE!</v>
      </c>
      <c r="AT217" s="74" t="e">
        <f t="shared" si="130"/>
        <v>#VALUE!</v>
      </c>
      <c r="AU217" s="74" t="e">
        <f t="shared" si="130"/>
        <v>#VALUE!</v>
      </c>
      <c r="AV217" s="74" t="e">
        <f t="shared" si="130"/>
        <v>#VALUE!</v>
      </c>
      <c r="AW217" s="74" t="e">
        <f t="shared" si="130"/>
        <v>#VALUE!</v>
      </c>
      <c r="AX217" s="74" t="e">
        <f t="shared" si="130"/>
        <v>#VALUE!</v>
      </c>
      <c r="AY217" s="74" t="e">
        <f t="shared" si="130"/>
        <v>#VALUE!</v>
      </c>
      <c r="AZ217" s="74" t="e">
        <f t="shared" si="130"/>
        <v>#VALUE!</v>
      </c>
      <c r="BA217" s="74" t="e">
        <f t="shared" si="130"/>
        <v>#VALUE!</v>
      </c>
      <c r="BB217" s="74" t="e">
        <f t="shared" si="130"/>
        <v>#VALUE!</v>
      </c>
      <c r="BC217" s="74" t="e">
        <f t="shared" si="130"/>
        <v>#VALUE!</v>
      </c>
      <c r="BD217" s="74" t="e">
        <f t="shared" si="130"/>
        <v>#VALUE!</v>
      </c>
      <c r="BE217" s="74" t="e">
        <f t="shared" si="130"/>
        <v>#VALUE!</v>
      </c>
      <c r="BF217" s="75" t="e">
        <f t="shared" si="129"/>
        <v>#VALUE!</v>
      </c>
      <c r="BG217" s="55"/>
    </row>
    <row r="218" spans="6:59" ht="14.4" hidden="1" customHeight="1" x14ac:dyDescent="0.3">
      <c r="F218" s="92"/>
      <c r="O218" s="287"/>
      <c r="P218" s="288"/>
      <c r="Q218" s="289"/>
      <c r="R218" s="279" t="s">
        <v>160</v>
      </c>
      <c r="S218" s="280"/>
      <c r="T218" s="280"/>
      <c r="U218" s="280"/>
      <c r="V218" s="280"/>
      <c r="W218" s="280"/>
      <c r="X218" s="258"/>
      <c r="Y218" s="258"/>
      <c r="Z218" s="258"/>
      <c r="AA218" s="64" t="e">
        <f t="shared" ref="AA218:BE218" si="131">COUNTIFS($F$23:$F$28,$O$183,$L$23:$L$28,"FT",AA$23:AA$41,"S")+COUNTIFS($F$23:$F$28,$O$183,$L$23:$L$28,"FT",AA$23:AA$41,"TR-S")</f>
        <v>#VALUE!</v>
      </c>
      <c r="AB218" s="64" t="e">
        <f t="shared" si="131"/>
        <v>#VALUE!</v>
      </c>
      <c r="AC218" s="64" t="e">
        <f t="shared" si="131"/>
        <v>#VALUE!</v>
      </c>
      <c r="AD218" s="64" t="e">
        <f t="shared" si="131"/>
        <v>#VALUE!</v>
      </c>
      <c r="AE218" s="64" t="e">
        <f t="shared" si="131"/>
        <v>#VALUE!</v>
      </c>
      <c r="AF218" s="64" t="e">
        <f t="shared" si="131"/>
        <v>#VALUE!</v>
      </c>
      <c r="AG218" s="64" t="e">
        <f t="shared" si="131"/>
        <v>#VALUE!</v>
      </c>
      <c r="AH218" s="64" t="e">
        <f t="shared" si="131"/>
        <v>#VALUE!</v>
      </c>
      <c r="AI218" s="64" t="e">
        <f t="shared" si="131"/>
        <v>#VALUE!</v>
      </c>
      <c r="AJ218" s="64" t="e">
        <f t="shared" si="131"/>
        <v>#VALUE!</v>
      </c>
      <c r="AK218" s="64" t="e">
        <f t="shared" si="131"/>
        <v>#VALUE!</v>
      </c>
      <c r="AL218" s="64" t="e">
        <f t="shared" si="131"/>
        <v>#VALUE!</v>
      </c>
      <c r="AM218" s="64" t="e">
        <f t="shared" si="131"/>
        <v>#VALUE!</v>
      </c>
      <c r="AN218" s="64" t="e">
        <f t="shared" si="131"/>
        <v>#VALUE!</v>
      </c>
      <c r="AO218" s="64" t="e">
        <f t="shared" si="131"/>
        <v>#VALUE!</v>
      </c>
      <c r="AP218" s="64" t="e">
        <f t="shared" si="131"/>
        <v>#VALUE!</v>
      </c>
      <c r="AQ218" s="64" t="e">
        <f t="shared" si="131"/>
        <v>#VALUE!</v>
      </c>
      <c r="AR218" s="64" t="e">
        <f t="shared" si="131"/>
        <v>#VALUE!</v>
      </c>
      <c r="AS218" s="64" t="e">
        <f t="shared" si="131"/>
        <v>#VALUE!</v>
      </c>
      <c r="AT218" s="64" t="e">
        <f t="shared" si="131"/>
        <v>#VALUE!</v>
      </c>
      <c r="AU218" s="64" t="e">
        <f t="shared" si="131"/>
        <v>#VALUE!</v>
      </c>
      <c r="AV218" s="64" t="e">
        <f t="shared" si="131"/>
        <v>#VALUE!</v>
      </c>
      <c r="AW218" s="64" t="e">
        <f t="shared" si="131"/>
        <v>#VALUE!</v>
      </c>
      <c r="AX218" s="64" t="e">
        <f t="shared" si="131"/>
        <v>#VALUE!</v>
      </c>
      <c r="AY218" s="64" t="e">
        <f t="shared" si="131"/>
        <v>#VALUE!</v>
      </c>
      <c r="AZ218" s="64" t="e">
        <f t="shared" si="131"/>
        <v>#VALUE!</v>
      </c>
      <c r="BA218" s="64" t="e">
        <f t="shared" si="131"/>
        <v>#VALUE!</v>
      </c>
      <c r="BB218" s="64" t="e">
        <f t="shared" si="131"/>
        <v>#VALUE!</v>
      </c>
      <c r="BC218" s="64" t="e">
        <f t="shared" si="131"/>
        <v>#VALUE!</v>
      </c>
      <c r="BD218" s="64" t="e">
        <f t="shared" si="131"/>
        <v>#VALUE!</v>
      </c>
      <c r="BE218" s="64" t="e">
        <f t="shared" si="131"/>
        <v>#VALUE!</v>
      </c>
      <c r="BF218" s="45" t="e">
        <f t="shared" si="129"/>
        <v>#VALUE!</v>
      </c>
      <c r="BG218" s="55"/>
    </row>
    <row r="219" spans="6:59" ht="14.4" hidden="1" customHeight="1" x14ac:dyDescent="0.3">
      <c r="O219" s="287"/>
      <c r="P219" s="288"/>
      <c r="Q219" s="289"/>
      <c r="R219" s="279" t="s">
        <v>163</v>
      </c>
      <c r="S219" s="280"/>
      <c r="T219" s="280"/>
      <c r="U219" s="280"/>
      <c r="V219" s="280"/>
      <c r="W219" s="280"/>
      <c r="X219" s="258"/>
      <c r="Y219" s="258"/>
      <c r="Z219" s="258"/>
      <c r="AA219" s="64" t="e">
        <f t="shared" ref="AA219:BE219" si="132">COUNTIFS($F$23:$F$28,$O$183,$L$23:$L$28,"HT",AA$23:AA$41,"S")+COUNTIFS($F$23:$F$28,$O$183,$L$23:$L$28,"HT",AA$23:AA$41,"TR-S")</f>
        <v>#VALUE!</v>
      </c>
      <c r="AB219" s="64" t="e">
        <f t="shared" si="132"/>
        <v>#VALUE!</v>
      </c>
      <c r="AC219" s="64" t="e">
        <f t="shared" si="132"/>
        <v>#VALUE!</v>
      </c>
      <c r="AD219" s="64" t="e">
        <f t="shared" si="132"/>
        <v>#VALUE!</v>
      </c>
      <c r="AE219" s="64" t="e">
        <f t="shared" si="132"/>
        <v>#VALUE!</v>
      </c>
      <c r="AF219" s="64" t="e">
        <f t="shared" si="132"/>
        <v>#VALUE!</v>
      </c>
      <c r="AG219" s="64" t="e">
        <f t="shared" si="132"/>
        <v>#VALUE!</v>
      </c>
      <c r="AH219" s="64" t="e">
        <f t="shared" si="132"/>
        <v>#VALUE!</v>
      </c>
      <c r="AI219" s="64" t="e">
        <f t="shared" si="132"/>
        <v>#VALUE!</v>
      </c>
      <c r="AJ219" s="64" t="e">
        <f t="shared" si="132"/>
        <v>#VALUE!</v>
      </c>
      <c r="AK219" s="64" t="e">
        <f t="shared" si="132"/>
        <v>#VALUE!</v>
      </c>
      <c r="AL219" s="64" t="e">
        <f t="shared" si="132"/>
        <v>#VALUE!</v>
      </c>
      <c r="AM219" s="64" t="e">
        <f t="shared" si="132"/>
        <v>#VALUE!</v>
      </c>
      <c r="AN219" s="64" t="e">
        <f t="shared" si="132"/>
        <v>#VALUE!</v>
      </c>
      <c r="AO219" s="64" t="e">
        <f t="shared" si="132"/>
        <v>#VALUE!</v>
      </c>
      <c r="AP219" s="64" t="e">
        <f t="shared" si="132"/>
        <v>#VALUE!</v>
      </c>
      <c r="AQ219" s="64" t="e">
        <f t="shared" si="132"/>
        <v>#VALUE!</v>
      </c>
      <c r="AR219" s="64" t="e">
        <f t="shared" si="132"/>
        <v>#VALUE!</v>
      </c>
      <c r="AS219" s="64" t="e">
        <f t="shared" si="132"/>
        <v>#VALUE!</v>
      </c>
      <c r="AT219" s="64" t="e">
        <f t="shared" si="132"/>
        <v>#VALUE!</v>
      </c>
      <c r="AU219" s="64" t="e">
        <f t="shared" si="132"/>
        <v>#VALUE!</v>
      </c>
      <c r="AV219" s="64" t="e">
        <f t="shared" si="132"/>
        <v>#VALUE!</v>
      </c>
      <c r="AW219" s="64" t="e">
        <f t="shared" si="132"/>
        <v>#VALUE!</v>
      </c>
      <c r="AX219" s="64" t="e">
        <f t="shared" si="132"/>
        <v>#VALUE!</v>
      </c>
      <c r="AY219" s="64" t="e">
        <f t="shared" si="132"/>
        <v>#VALUE!</v>
      </c>
      <c r="AZ219" s="64" t="e">
        <f t="shared" si="132"/>
        <v>#VALUE!</v>
      </c>
      <c r="BA219" s="64" t="e">
        <f t="shared" si="132"/>
        <v>#VALUE!</v>
      </c>
      <c r="BB219" s="64" t="e">
        <f t="shared" si="132"/>
        <v>#VALUE!</v>
      </c>
      <c r="BC219" s="64" t="e">
        <f t="shared" si="132"/>
        <v>#VALUE!</v>
      </c>
      <c r="BD219" s="64" t="e">
        <f t="shared" si="132"/>
        <v>#VALUE!</v>
      </c>
      <c r="BE219" s="64" t="e">
        <f t="shared" si="132"/>
        <v>#VALUE!</v>
      </c>
      <c r="BF219" s="45" t="e">
        <f t="shared" si="129"/>
        <v>#VALUE!</v>
      </c>
      <c r="BG219" s="55"/>
    </row>
    <row r="220" spans="6:59" ht="14.4" hidden="1" customHeight="1" x14ac:dyDescent="0.3">
      <c r="O220" s="287"/>
      <c r="P220" s="288"/>
      <c r="Q220" s="289"/>
      <c r="R220" s="279" t="s">
        <v>166</v>
      </c>
      <c r="S220" s="280"/>
      <c r="T220" s="280"/>
      <c r="U220" s="280"/>
      <c r="V220" s="280"/>
      <c r="W220" s="280"/>
      <c r="X220" s="258"/>
      <c r="Y220" s="258"/>
      <c r="Z220" s="258"/>
      <c r="AA220" s="64" t="e">
        <f t="shared" ref="AA220:BE220" si="133">COUNTIFS($F$23:$F$28,$O$183,AA$23:AA$41,"TD")+COUNTIFS($F$23:$F$28,$O$183,AA$23:AA$41,"PR")</f>
        <v>#VALUE!</v>
      </c>
      <c r="AB220" s="64" t="e">
        <f t="shared" si="133"/>
        <v>#VALUE!</v>
      </c>
      <c r="AC220" s="64" t="e">
        <f t="shared" si="133"/>
        <v>#VALUE!</v>
      </c>
      <c r="AD220" s="64" t="e">
        <f t="shared" si="133"/>
        <v>#VALUE!</v>
      </c>
      <c r="AE220" s="64" t="e">
        <f t="shared" si="133"/>
        <v>#VALUE!</v>
      </c>
      <c r="AF220" s="64" t="e">
        <f t="shared" si="133"/>
        <v>#VALUE!</v>
      </c>
      <c r="AG220" s="64" t="e">
        <f t="shared" si="133"/>
        <v>#VALUE!</v>
      </c>
      <c r="AH220" s="64" t="e">
        <f t="shared" si="133"/>
        <v>#VALUE!</v>
      </c>
      <c r="AI220" s="64" t="e">
        <f t="shared" si="133"/>
        <v>#VALUE!</v>
      </c>
      <c r="AJ220" s="64" t="e">
        <f t="shared" si="133"/>
        <v>#VALUE!</v>
      </c>
      <c r="AK220" s="64" t="e">
        <f t="shared" si="133"/>
        <v>#VALUE!</v>
      </c>
      <c r="AL220" s="64" t="e">
        <f t="shared" si="133"/>
        <v>#VALUE!</v>
      </c>
      <c r="AM220" s="64" t="e">
        <f t="shared" si="133"/>
        <v>#VALUE!</v>
      </c>
      <c r="AN220" s="64" t="e">
        <f t="shared" si="133"/>
        <v>#VALUE!</v>
      </c>
      <c r="AO220" s="64" t="e">
        <f t="shared" si="133"/>
        <v>#VALUE!</v>
      </c>
      <c r="AP220" s="64" t="e">
        <f t="shared" si="133"/>
        <v>#VALUE!</v>
      </c>
      <c r="AQ220" s="64" t="e">
        <f t="shared" si="133"/>
        <v>#VALUE!</v>
      </c>
      <c r="AR220" s="64" t="e">
        <f t="shared" si="133"/>
        <v>#VALUE!</v>
      </c>
      <c r="AS220" s="64" t="e">
        <f t="shared" si="133"/>
        <v>#VALUE!</v>
      </c>
      <c r="AT220" s="64" t="e">
        <f t="shared" si="133"/>
        <v>#VALUE!</v>
      </c>
      <c r="AU220" s="64" t="e">
        <f t="shared" si="133"/>
        <v>#VALUE!</v>
      </c>
      <c r="AV220" s="64" t="e">
        <f t="shared" si="133"/>
        <v>#VALUE!</v>
      </c>
      <c r="AW220" s="64" t="e">
        <f t="shared" si="133"/>
        <v>#VALUE!</v>
      </c>
      <c r="AX220" s="64" t="e">
        <f t="shared" si="133"/>
        <v>#VALUE!</v>
      </c>
      <c r="AY220" s="64" t="e">
        <f t="shared" si="133"/>
        <v>#VALUE!</v>
      </c>
      <c r="AZ220" s="64" t="e">
        <f t="shared" si="133"/>
        <v>#VALUE!</v>
      </c>
      <c r="BA220" s="64" t="e">
        <f t="shared" si="133"/>
        <v>#VALUE!</v>
      </c>
      <c r="BB220" s="64" t="e">
        <f t="shared" si="133"/>
        <v>#VALUE!</v>
      </c>
      <c r="BC220" s="64" t="e">
        <f t="shared" si="133"/>
        <v>#VALUE!</v>
      </c>
      <c r="BD220" s="64" t="e">
        <f t="shared" si="133"/>
        <v>#VALUE!</v>
      </c>
      <c r="BE220" s="64" t="e">
        <f t="shared" si="133"/>
        <v>#VALUE!</v>
      </c>
      <c r="BF220" s="45" t="e">
        <f t="shared" si="129"/>
        <v>#VALUE!</v>
      </c>
      <c r="BG220" s="55"/>
    </row>
    <row r="221" spans="6:59" ht="14.4" hidden="1" customHeight="1" x14ac:dyDescent="0.3">
      <c r="O221" s="287"/>
      <c r="P221" s="288"/>
      <c r="Q221" s="289"/>
      <c r="R221" s="279" t="s">
        <v>169</v>
      </c>
      <c r="S221" s="280"/>
      <c r="T221" s="280"/>
      <c r="U221" s="280"/>
      <c r="V221" s="280"/>
      <c r="W221" s="280"/>
      <c r="X221" s="258"/>
      <c r="Y221" s="258"/>
      <c r="Z221" s="258"/>
      <c r="AA221" s="64" t="e">
        <f t="shared" ref="AA221:BE221" si="134">COUNTIFS($F$23:$F$28,$O$183,AA$23:AA$41,"RS")</f>
        <v>#VALUE!</v>
      </c>
      <c r="AB221" s="64" t="e">
        <f t="shared" si="134"/>
        <v>#VALUE!</v>
      </c>
      <c r="AC221" s="64" t="e">
        <f t="shared" si="134"/>
        <v>#VALUE!</v>
      </c>
      <c r="AD221" s="64" t="e">
        <f t="shared" si="134"/>
        <v>#VALUE!</v>
      </c>
      <c r="AE221" s="64" t="e">
        <f t="shared" si="134"/>
        <v>#VALUE!</v>
      </c>
      <c r="AF221" s="64" t="e">
        <f t="shared" si="134"/>
        <v>#VALUE!</v>
      </c>
      <c r="AG221" s="64" t="e">
        <f t="shared" si="134"/>
        <v>#VALUE!</v>
      </c>
      <c r="AH221" s="64" t="e">
        <f t="shared" si="134"/>
        <v>#VALUE!</v>
      </c>
      <c r="AI221" s="64" t="e">
        <f t="shared" si="134"/>
        <v>#VALUE!</v>
      </c>
      <c r="AJ221" s="64" t="e">
        <f t="shared" si="134"/>
        <v>#VALUE!</v>
      </c>
      <c r="AK221" s="64" t="e">
        <f t="shared" si="134"/>
        <v>#VALUE!</v>
      </c>
      <c r="AL221" s="64" t="e">
        <f t="shared" si="134"/>
        <v>#VALUE!</v>
      </c>
      <c r="AM221" s="64" t="e">
        <f t="shared" si="134"/>
        <v>#VALUE!</v>
      </c>
      <c r="AN221" s="64" t="e">
        <f t="shared" si="134"/>
        <v>#VALUE!</v>
      </c>
      <c r="AO221" s="64" t="e">
        <f t="shared" si="134"/>
        <v>#VALUE!</v>
      </c>
      <c r="AP221" s="64" t="e">
        <f t="shared" si="134"/>
        <v>#VALUE!</v>
      </c>
      <c r="AQ221" s="64" t="e">
        <f t="shared" si="134"/>
        <v>#VALUE!</v>
      </c>
      <c r="AR221" s="64" t="e">
        <f t="shared" si="134"/>
        <v>#VALUE!</v>
      </c>
      <c r="AS221" s="64" t="e">
        <f t="shared" si="134"/>
        <v>#VALUE!</v>
      </c>
      <c r="AT221" s="64" t="e">
        <f t="shared" si="134"/>
        <v>#VALUE!</v>
      </c>
      <c r="AU221" s="64" t="e">
        <f t="shared" si="134"/>
        <v>#VALUE!</v>
      </c>
      <c r="AV221" s="64" t="e">
        <f t="shared" si="134"/>
        <v>#VALUE!</v>
      </c>
      <c r="AW221" s="64" t="e">
        <f t="shared" si="134"/>
        <v>#VALUE!</v>
      </c>
      <c r="AX221" s="64" t="e">
        <f t="shared" si="134"/>
        <v>#VALUE!</v>
      </c>
      <c r="AY221" s="64" t="e">
        <f t="shared" si="134"/>
        <v>#VALUE!</v>
      </c>
      <c r="AZ221" s="64" t="e">
        <f t="shared" si="134"/>
        <v>#VALUE!</v>
      </c>
      <c r="BA221" s="64" t="e">
        <f t="shared" si="134"/>
        <v>#VALUE!</v>
      </c>
      <c r="BB221" s="64" t="e">
        <f t="shared" si="134"/>
        <v>#VALUE!</v>
      </c>
      <c r="BC221" s="64" t="e">
        <f t="shared" si="134"/>
        <v>#VALUE!</v>
      </c>
      <c r="BD221" s="64" t="e">
        <f t="shared" si="134"/>
        <v>#VALUE!</v>
      </c>
      <c r="BE221" s="64" t="e">
        <f t="shared" si="134"/>
        <v>#VALUE!</v>
      </c>
      <c r="BF221" s="45" t="e">
        <f t="shared" si="129"/>
        <v>#VALUE!</v>
      </c>
      <c r="BG221" s="55"/>
    </row>
    <row r="222" spans="6:59" ht="14.4" hidden="1" customHeight="1" x14ac:dyDescent="0.3">
      <c r="O222" s="287"/>
      <c r="P222" s="288"/>
      <c r="Q222" s="289"/>
      <c r="R222" s="279" t="s">
        <v>180</v>
      </c>
      <c r="S222" s="280"/>
      <c r="T222" s="280"/>
      <c r="U222" s="280"/>
      <c r="V222" s="280"/>
      <c r="W222" s="280"/>
      <c r="X222" s="258"/>
      <c r="Y222" s="258"/>
      <c r="Z222" s="258"/>
      <c r="AA222" s="64" t="e">
        <f t="shared" ref="AA222:BE222" si="135">COUNTIFS($F$23:$F$28,$O$183,AA$23:AA$41,"TM")</f>
        <v>#VALUE!</v>
      </c>
      <c r="AB222" s="64" t="e">
        <f t="shared" si="135"/>
        <v>#VALUE!</v>
      </c>
      <c r="AC222" s="64" t="e">
        <f t="shared" si="135"/>
        <v>#VALUE!</v>
      </c>
      <c r="AD222" s="64" t="e">
        <f t="shared" si="135"/>
        <v>#VALUE!</v>
      </c>
      <c r="AE222" s="64" t="e">
        <f t="shared" si="135"/>
        <v>#VALUE!</v>
      </c>
      <c r="AF222" s="64" t="e">
        <f t="shared" si="135"/>
        <v>#VALUE!</v>
      </c>
      <c r="AG222" s="64" t="e">
        <f t="shared" si="135"/>
        <v>#VALUE!</v>
      </c>
      <c r="AH222" s="64" t="e">
        <f t="shared" si="135"/>
        <v>#VALUE!</v>
      </c>
      <c r="AI222" s="64" t="e">
        <f t="shared" si="135"/>
        <v>#VALUE!</v>
      </c>
      <c r="AJ222" s="64" t="e">
        <f t="shared" si="135"/>
        <v>#VALUE!</v>
      </c>
      <c r="AK222" s="64" t="e">
        <f t="shared" si="135"/>
        <v>#VALUE!</v>
      </c>
      <c r="AL222" s="64" t="e">
        <f t="shared" si="135"/>
        <v>#VALUE!</v>
      </c>
      <c r="AM222" s="64" t="e">
        <f t="shared" si="135"/>
        <v>#VALUE!</v>
      </c>
      <c r="AN222" s="64" t="e">
        <f t="shared" si="135"/>
        <v>#VALUE!</v>
      </c>
      <c r="AO222" s="64" t="e">
        <f t="shared" si="135"/>
        <v>#VALUE!</v>
      </c>
      <c r="AP222" s="64" t="e">
        <f t="shared" si="135"/>
        <v>#VALUE!</v>
      </c>
      <c r="AQ222" s="64" t="e">
        <f t="shared" si="135"/>
        <v>#VALUE!</v>
      </c>
      <c r="AR222" s="64" t="e">
        <f t="shared" si="135"/>
        <v>#VALUE!</v>
      </c>
      <c r="AS222" s="64" t="e">
        <f t="shared" si="135"/>
        <v>#VALUE!</v>
      </c>
      <c r="AT222" s="64" t="e">
        <f t="shared" si="135"/>
        <v>#VALUE!</v>
      </c>
      <c r="AU222" s="64" t="e">
        <f t="shared" si="135"/>
        <v>#VALUE!</v>
      </c>
      <c r="AV222" s="64" t="e">
        <f t="shared" si="135"/>
        <v>#VALUE!</v>
      </c>
      <c r="AW222" s="64" t="e">
        <f t="shared" si="135"/>
        <v>#VALUE!</v>
      </c>
      <c r="AX222" s="64" t="e">
        <f t="shared" si="135"/>
        <v>#VALUE!</v>
      </c>
      <c r="AY222" s="64" t="e">
        <f t="shared" si="135"/>
        <v>#VALUE!</v>
      </c>
      <c r="AZ222" s="64" t="e">
        <f t="shared" si="135"/>
        <v>#VALUE!</v>
      </c>
      <c r="BA222" s="64" t="e">
        <f t="shared" si="135"/>
        <v>#VALUE!</v>
      </c>
      <c r="BB222" s="64" t="e">
        <f t="shared" si="135"/>
        <v>#VALUE!</v>
      </c>
      <c r="BC222" s="64" t="e">
        <f t="shared" si="135"/>
        <v>#VALUE!</v>
      </c>
      <c r="BD222" s="64" t="e">
        <f t="shared" si="135"/>
        <v>#VALUE!</v>
      </c>
      <c r="BE222" s="64" t="e">
        <f t="shared" si="135"/>
        <v>#VALUE!</v>
      </c>
      <c r="BF222" s="45" t="e">
        <f t="shared" si="129"/>
        <v>#VALUE!</v>
      </c>
      <c r="BG222" s="55"/>
    </row>
    <row r="223" spans="6:59" ht="14.4" hidden="1" customHeight="1" x14ac:dyDescent="0.3">
      <c r="O223" s="287"/>
      <c r="P223" s="288"/>
      <c r="Q223" s="289"/>
      <c r="R223" s="279" t="s">
        <v>161</v>
      </c>
      <c r="S223" s="280"/>
      <c r="T223" s="280"/>
      <c r="U223" s="280"/>
      <c r="V223" s="280"/>
      <c r="W223" s="280"/>
      <c r="X223" s="258"/>
      <c r="Y223" s="258"/>
      <c r="Z223" s="258"/>
      <c r="AA223" s="85">
        <f t="shared" ref="AA223:BF223" si="136">IFERROR(IF(AA184&lt;5,0,((AA221+AA222)/(AA184+AA221+AA222))),0)</f>
        <v>0</v>
      </c>
      <c r="AB223" s="85">
        <f t="shared" si="136"/>
        <v>0</v>
      </c>
      <c r="AC223" s="85">
        <f t="shared" si="136"/>
        <v>0</v>
      </c>
      <c r="AD223" s="85">
        <f t="shared" si="136"/>
        <v>0</v>
      </c>
      <c r="AE223" s="85">
        <f t="shared" si="136"/>
        <v>0</v>
      </c>
      <c r="AF223" s="85">
        <f t="shared" si="136"/>
        <v>0</v>
      </c>
      <c r="AG223" s="85">
        <f t="shared" si="136"/>
        <v>0</v>
      </c>
      <c r="AH223" s="85">
        <f t="shared" si="136"/>
        <v>0</v>
      </c>
      <c r="AI223" s="85">
        <f t="shared" si="136"/>
        <v>0</v>
      </c>
      <c r="AJ223" s="85">
        <f t="shared" si="136"/>
        <v>0</v>
      </c>
      <c r="AK223" s="85">
        <f t="shared" si="136"/>
        <v>0</v>
      </c>
      <c r="AL223" s="85">
        <f t="shared" si="136"/>
        <v>0</v>
      </c>
      <c r="AM223" s="85">
        <f t="shared" si="136"/>
        <v>0</v>
      </c>
      <c r="AN223" s="85">
        <f t="shared" si="136"/>
        <v>0</v>
      </c>
      <c r="AO223" s="85">
        <f t="shared" si="136"/>
        <v>0</v>
      </c>
      <c r="AP223" s="85">
        <f t="shared" si="136"/>
        <v>0</v>
      </c>
      <c r="AQ223" s="85">
        <f t="shared" si="136"/>
        <v>0</v>
      </c>
      <c r="AR223" s="85">
        <f t="shared" si="136"/>
        <v>0</v>
      </c>
      <c r="AS223" s="85">
        <f t="shared" si="136"/>
        <v>0</v>
      </c>
      <c r="AT223" s="85">
        <f t="shared" si="136"/>
        <v>0</v>
      </c>
      <c r="AU223" s="85">
        <f t="shared" si="136"/>
        <v>0</v>
      </c>
      <c r="AV223" s="85">
        <f t="shared" si="136"/>
        <v>0</v>
      </c>
      <c r="AW223" s="85">
        <f t="shared" si="136"/>
        <v>0</v>
      </c>
      <c r="AX223" s="85">
        <f t="shared" si="136"/>
        <v>0</v>
      </c>
      <c r="AY223" s="85">
        <f t="shared" si="136"/>
        <v>0</v>
      </c>
      <c r="AZ223" s="85">
        <f t="shared" si="136"/>
        <v>0</v>
      </c>
      <c r="BA223" s="85">
        <f t="shared" si="136"/>
        <v>0</v>
      </c>
      <c r="BB223" s="85">
        <f t="shared" si="136"/>
        <v>0</v>
      </c>
      <c r="BC223" s="85">
        <f t="shared" si="136"/>
        <v>0</v>
      </c>
      <c r="BD223" s="85">
        <f t="shared" si="136"/>
        <v>0</v>
      </c>
      <c r="BE223" s="85">
        <f t="shared" si="136"/>
        <v>0</v>
      </c>
      <c r="BF223" s="86">
        <f t="shared" si="136"/>
        <v>0</v>
      </c>
      <c r="BG223" s="55"/>
    </row>
    <row r="224" spans="6:59" ht="14.4" hidden="1" customHeight="1" x14ac:dyDescent="0.3">
      <c r="O224" s="287"/>
      <c r="P224" s="288"/>
      <c r="Q224" s="289"/>
      <c r="R224" s="279" t="s">
        <v>164</v>
      </c>
      <c r="S224" s="280"/>
      <c r="T224" s="280"/>
      <c r="U224" s="280"/>
      <c r="V224" s="280"/>
      <c r="W224" s="280"/>
      <c r="X224" s="258"/>
      <c r="Y224" s="258"/>
      <c r="Z224" s="258"/>
      <c r="AA224" s="85">
        <f t="shared" ref="AA224:BF224" si="137">IFERROR(IF(AA184&lt;5,0,(AA221/(AA184+AA221+AA222))),0)</f>
        <v>0</v>
      </c>
      <c r="AB224" s="85">
        <f t="shared" si="137"/>
        <v>0</v>
      </c>
      <c r="AC224" s="85">
        <f t="shared" si="137"/>
        <v>0</v>
      </c>
      <c r="AD224" s="85">
        <f t="shared" si="137"/>
        <v>0</v>
      </c>
      <c r="AE224" s="85">
        <f t="shared" si="137"/>
        <v>0</v>
      </c>
      <c r="AF224" s="85">
        <f t="shared" si="137"/>
        <v>0</v>
      </c>
      <c r="AG224" s="85">
        <f t="shared" si="137"/>
        <v>0</v>
      </c>
      <c r="AH224" s="85">
        <f t="shared" si="137"/>
        <v>0</v>
      </c>
      <c r="AI224" s="85">
        <f t="shared" si="137"/>
        <v>0</v>
      </c>
      <c r="AJ224" s="85">
        <f t="shared" si="137"/>
        <v>0</v>
      </c>
      <c r="AK224" s="85">
        <f t="shared" si="137"/>
        <v>0</v>
      </c>
      <c r="AL224" s="85">
        <f t="shared" si="137"/>
        <v>0</v>
      </c>
      <c r="AM224" s="85">
        <f t="shared" si="137"/>
        <v>0</v>
      </c>
      <c r="AN224" s="85">
        <f t="shared" si="137"/>
        <v>0</v>
      </c>
      <c r="AO224" s="85">
        <f t="shared" si="137"/>
        <v>0</v>
      </c>
      <c r="AP224" s="85">
        <f t="shared" si="137"/>
        <v>0</v>
      </c>
      <c r="AQ224" s="85">
        <f t="shared" si="137"/>
        <v>0</v>
      </c>
      <c r="AR224" s="85">
        <f t="shared" si="137"/>
        <v>0</v>
      </c>
      <c r="AS224" s="85">
        <f t="shared" si="137"/>
        <v>0</v>
      </c>
      <c r="AT224" s="85">
        <f t="shared" si="137"/>
        <v>0</v>
      </c>
      <c r="AU224" s="85">
        <f t="shared" si="137"/>
        <v>0</v>
      </c>
      <c r="AV224" s="85">
        <f t="shared" si="137"/>
        <v>0</v>
      </c>
      <c r="AW224" s="85">
        <f t="shared" si="137"/>
        <v>0</v>
      </c>
      <c r="AX224" s="85">
        <f t="shared" si="137"/>
        <v>0</v>
      </c>
      <c r="AY224" s="85">
        <f t="shared" si="137"/>
        <v>0</v>
      </c>
      <c r="AZ224" s="85">
        <f t="shared" si="137"/>
        <v>0</v>
      </c>
      <c r="BA224" s="85">
        <f t="shared" si="137"/>
        <v>0</v>
      </c>
      <c r="BB224" s="85">
        <f t="shared" si="137"/>
        <v>0</v>
      </c>
      <c r="BC224" s="85">
        <f t="shared" si="137"/>
        <v>0</v>
      </c>
      <c r="BD224" s="85">
        <f t="shared" si="137"/>
        <v>0</v>
      </c>
      <c r="BE224" s="85">
        <f t="shared" si="137"/>
        <v>0</v>
      </c>
      <c r="BF224" s="86">
        <f t="shared" si="137"/>
        <v>0</v>
      </c>
      <c r="BG224" s="55"/>
    </row>
    <row r="225" spans="15:59" ht="14.4" hidden="1" customHeight="1" x14ac:dyDescent="0.3">
      <c r="O225" s="287"/>
      <c r="P225" s="288"/>
      <c r="Q225" s="289"/>
      <c r="R225" s="279" t="s">
        <v>171</v>
      </c>
      <c r="S225" s="280"/>
      <c r="T225" s="280"/>
      <c r="U225" s="280"/>
      <c r="V225" s="280"/>
      <c r="W225" s="280"/>
      <c r="X225" s="258"/>
      <c r="Y225" s="258"/>
      <c r="Z225" s="258"/>
      <c r="AA225" s="85">
        <f t="shared" ref="AA225:BF225" si="138">IFERROR(IF(AA184&lt;5,0,(AA222/(AA184+AA221+AA222))),0)</f>
        <v>0</v>
      </c>
      <c r="AB225" s="85">
        <f t="shared" si="138"/>
        <v>0</v>
      </c>
      <c r="AC225" s="85">
        <f t="shared" si="138"/>
        <v>0</v>
      </c>
      <c r="AD225" s="85">
        <f t="shared" si="138"/>
        <v>0</v>
      </c>
      <c r="AE225" s="85">
        <f t="shared" si="138"/>
        <v>0</v>
      </c>
      <c r="AF225" s="85">
        <f t="shared" si="138"/>
        <v>0</v>
      </c>
      <c r="AG225" s="85">
        <f t="shared" si="138"/>
        <v>0</v>
      </c>
      <c r="AH225" s="85">
        <f t="shared" si="138"/>
        <v>0</v>
      </c>
      <c r="AI225" s="85">
        <f t="shared" si="138"/>
        <v>0</v>
      </c>
      <c r="AJ225" s="85">
        <f t="shared" si="138"/>
        <v>0</v>
      </c>
      <c r="AK225" s="85">
        <f t="shared" si="138"/>
        <v>0</v>
      </c>
      <c r="AL225" s="85">
        <f t="shared" si="138"/>
        <v>0</v>
      </c>
      <c r="AM225" s="85">
        <f t="shared" si="138"/>
        <v>0</v>
      </c>
      <c r="AN225" s="85">
        <f t="shared" si="138"/>
        <v>0</v>
      </c>
      <c r="AO225" s="85">
        <f t="shared" si="138"/>
        <v>0</v>
      </c>
      <c r="AP225" s="85">
        <f t="shared" si="138"/>
        <v>0</v>
      </c>
      <c r="AQ225" s="85">
        <f t="shared" si="138"/>
        <v>0</v>
      </c>
      <c r="AR225" s="85">
        <f t="shared" si="138"/>
        <v>0</v>
      </c>
      <c r="AS225" s="85">
        <f t="shared" si="138"/>
        <v>0</v>
      </c>
      <c r="AT225" s="85">
        <f t="shared" si="138"/>
        <v>0</v>
      </c>
      <c r="AU225" s="85">
        <f t="shared" si="138"/>
        <v>0</v>
      </c>
      <c r="AV225" s="85">
        <f t="shared" si="138"/>
        <v>0</v>
      </c>
      <c r="AW225" s="85">
        <f t="shared" si="138"/>
        <v>0</v>
      </c>
      <c r="AX225" s="85">
        <f t="shared" si="138"/>
        <v>0</v>
      </c>
      <c r="AY225" s="85">
        <f t="shared" si="138"/>
        <v>0</v>
      </c>
      <c r="AZ225" s="85">
        <f t="shared" si="138"/>
        <v>0</v>
      </c>
      <c r="BA225" s="85">
        <f t="shared" si="138"/>
        <v>0</v>
      </c>
      <c r="BB225" s="85">
        <f t="shared" si="138"/>
        <v>0</v>
      </c>
      <c r="BC225" s="85">
        <f t="shared" si="138"/>
        <v>0</v>
      </c>
      <c r="BD225" s="85">
        <f t="shared" si="138"/>
        <v>0</v>
      </c>
      <c r="BE225" s="85">
        <f t="shared" si="138"/>
        <v>0</v>
      </c>
      <c r="BF225" s="86">
        <f t="shared" si="138"/>
        <v>0</v>
      </c>
      <c r="BG225" s="55"/>
    </row>
    <row r="226" spans="15:59" ht="14.4" hidden="1" customHeight="1" x14ac:dyDescent="0.3">
      <c r="O226" s="287"/>
      <c r="P226" s="288"/>
      <c r="Q226" s="289"/>
      <c r="R226" s="279" t="s">
        <v>172</v>
      </c>
      <c r="S226" s="280"/>
      <c r="T226" s="280"/>
      <c r="U226" s="280"/>
      <c r="V226" s="280"/>
      <c r="W226" s="280"/>
      <c r="X226" s="258"/>
      <c r="Y226" s="258"/>
      <c r="Z226" s="258"/>
      <c r="AA226" s="87" t="str">
        <f t="shared" ref="AA226:BF226" si="139">IFERROR(((AA209+AA213)/AA188),"")</f>
        <v/>
      </c>
      <c r="AB226" s="87" t="str">
        <f t="shared" si="139"/>
        <v/>
      </c>
      <c r="AC226" s="87" t="str">
        <f t="shared" si="139"/>
        <v/>
      </c>
      <c r="AD226" s="87" t="str">
        <f t="shared" si="139"/>
        <v/>
      </c>
      <c r="AE226" s="87" t="str">
        <f t="shared" si="139"/>
        <v/>
      </c>
      <c r="AF226" s="87" t="str">
        <f t="shared" si="139"/>
        <v/>
      </c>
      <c r="AG226" s="87" t="str">
        <f t="shared" si="139"/>
        <v/>
      </c>
      <c r="AH226" s="87" t="str">
        <f t="shared" si="139"/>
        <v/>
      </c>
      <c r="AI226" s="87" t="str">
        <f t="shared" si="139"/>
        <v/>
      </c>
      <c r="AJ226" s="87" t="str">
        <f t="shared" si="139"/>
        <v/>
      </c>
      <c r="AK226" s="87" t="str">
        <f t="shared" si="139"/>
        <v/>
      </c>
      <c r="AL226" s="87" t="str">
        <f t="shared" si="139"/>
        <v/>
      </c>
      <c r="AM226" s="87" t="str">
        <f t="shared" si="139"/>
        <v/>
      </c>
      <c r="AN226" s="87" t="str">
        <f t="shared" si="139"/>
        <v/>
      </c>
      <c r="AO226" s="87" t="str">
        <f t="shared" si="139"/>
        <v/>
      </c>
      <c r="AP226" s="87" t="str">
        <f t="shared" si="139"/>
        <v/>
      </c>
      <c r="AQ226" s="87" t="str">
        <f t="shared" si="139"/>
        <v/>
      </c>
      <c r="AR226" s="87" t="str">
        <f t="shared" si="139"/>
        <v/>
      </c>
      <c r="AS226" s="87" t="str">
        <f t="shared" si="139"/>
        <v/>
      </c>
      <c r="AT226" s="87" t="str">
        <f t="shared" si="139"/>
        <v/>
      </c>
      <c r="AU226" s="87" t="str">
        <f t="shared" si="139"/>
        <v/>
      </c>
      <c r="AV226" s="87" t="str">
        <f t="shared" si="139"/>
        <v/>
      </c>
      <c r="AW226" s="87" t="str">
        <f t="shared" si="139"/>
        <v/>
      </c>
      <c r="AX226" s="87" t="str">
        <f t="shared" si="139"/>
        <v/>
      </c>
      <c r="AY226" s="87" t="str">
        <f t="shared" si="139"/>
        <v/>
      </c>
      <c r="AZ226" s="87" t="str">
        <f t="shared" si="139"/>
        <v/>
      </c>
      <c r="BA226" s="87" t="str">
        <f t="shared" si="139"/>
        <v/>
      </c>
      <c r="BB226" s="87" t="str">
        <f t="shared" si="139"/>
        <v/>
      </c>
      <c r="BC226" s="87" t="str">
        <f t="shared" si="139"/>
        <v/>
      </c>
      <c r="BD226" s="87" t="str">
        <f t="shared" si="139"/>
        <v/>
      </c>
      <c r="BE226" s="87" t="str">
        <f t="shared" si="139"/>
        <v/>
      </c>
      <c r="BF226" s="86" t="str">
        <f t="shared" si="139"/>
        <v/>
      </c>
      <c r="BG226" s="55"/>
    </row>
    <row r="227" spans="15:59" ht="14.4" hidden="1" customHeight="1" x14ac:dyDescent="0.3">
      <c r="O227" s="287"/>
      <c r="P227" s="288"/>
      <c r="Q227" s="289"/>
      <c r="R227" s="279" t="s">
        <v>173</v>
      </c>
      <c r="S227" s="280"/>
      <c r="T227" s="280"/>
      <c r="U227" s="280"/>
      <c r="V227" s="280"/>
      <c r="W227" s="280"/>
      <c r="X227" s="258"/>
      <c r="Y227" s="258"/>
      <c r="Z227" s="258"/>
      <c r="AA227" s="87" t="str">
        <f t="shared" ref="AA227:BF227" si="140">IFERROR((AA201+AA205)/(AA188+AA201+AA205),"")</f>
        <v/>
      </c>
      <c r="AB227" s="87" t="str">
        <f t="shared" si="140"/>
        <v/>
      </c>
      <c r="AC227" s="87" t="str">
        <f t="shared" si="140"/>
        <v/>
      </c>
      <c r="AD227" s="87" t="str">
        <f t="shared" si="140"/>
        <v/>
      </c>
      <c r="AE227" s="87" t="str">
        <f t="shared" si="140"/>
        <v/>
      </c>
      <c r="AF227" s="87" t="str">
        <f t="shared" si="140"/>
        <v/>
      </c>
      <c r="AG227" s="87" t="str">
        <f t="shared" si="140"/>
        <v/>
      </c>
      <c r="AH227" s="87" t="str">
        <f t="shared" si="140"/>
        <v/>
      </c>
      <c r="AI227" s="87" t="str">
        <f t="shared" si="140"/>
        <v/>
      </c>
      <c r="AJ227" s="87" t="str">
        <f t="shared" si="140"/>
        <v/>
      </c>
      <c r="AK227" s="87" t="str">
        <f t="shared" si="140"/>
        <v/>
      </c>
      <c r="AL227" s="87" t="str">
        <f t="shared" si="140"/>
        <v/>
      </c>
      <c r="AM227" s="87" t="str">
        <f t="shared" si="140"/>
        <v/>
      </c>
      <c r="AN227" s="87" t="str">
        <f t="shared" si="140"/>
        <v/>
      </c>
      <c r="AO227" s="87" t="str">
        <f t="shared" si="140"/>
        <v/>
      </c>
      <c r="AP227" s="87" t="str">
        <f t="shared" si="140"/>
        <v/>
      </c>
      <c r="AQ227" s="87" t="str">
        <f t="shared" si="140"/>
        <v/>
      </c>
      <c r="AR227" s="87" t="str">
        <f t="shared" si="140"/>
        <v/>
      </c>
      <c r="AS227" s="87" t="str">
        <f t="shared" si="140"/>
        <v/>
      </c>
      <c r="AT227" s="87" t="str">
        <f t="shared" si="140"/>
        <v/>
      </c>
      <c r="AU227" s="87" t="str">
        <f t="shared" si="140"/>
        <v/>
      </c>
      <c r="AV227" s="87" t="str">
        <f t="shared" si="140"/>
        <v/>
      </c>
      <c r="AW227" s="87" t="str">
        <f t="shared" si="140"/>
        <v/>
      </c>
      <c r="AX227" s="87" t="str">
        <f t="shared" si="140"/>
        <v/>
      </c>
      <c r="AY227" s="87" t="str">
        <f t="shared" si="140"/>
        <v/>
      </c>
      <c r="AZ227" s="87" t="str">
        <f t="shared" si="140"/>
        <v/>
      </c>
      <c r="BA227" s="87" t="str">
        <f t="shared" si="140"/>
        <v/>
      </c>
      <c r="BB227" s="87" t="str">
        <f t="shared" si="140"/>
        <v/>
      </c>
      <c r="BC227" s="87" t="str">
        <f t="shared" si="140"/>
        <v/>
      </c>
      <c r="BD227" s="87" t="str">
        <f t="shared" si="140"/>
        <v/>
      </c>
      <c r="BE227" s="87" t="str">
        <f t="shared" si="140"/>
        <v/>
      </c>
      <c r="BF227" s="86" t="str">
        <f t="shared" si="140"/>
        <v/>
      </c>
      <c r="BG227" s="55"/>
    </row>
    <row r="228" spans="15:59" ht="14.4" hidden="1" customHeight="1" x14ac:dyDescent="0.3">
      <c r="O228" s="287"/>
      <c r="P228" s="288"/>
      <c r="Q228" s="289"/>
      <c r="R228" s="279" t="s">
        <v>174</v>
      </c>
      <c r="S228" s="280"/>
      <c r="T228" s="280"/>
      <c r="U228" s="280"/>
      <c r="V228" s="280"/>
      <c r="W228" s="280"/>
      <c r="X228" s="258"/>
      <c r="Y228" s="258"/>
      <c r="Z228" s="258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45"/>
      <c r="BG228" s="55"/>
    </row>
    <row r="229" spans="15:59" ht="14.4" hidden="1" customHeight="1" x14ac:dyDescent="0.3">
      <c r="O229" s="287"/>
      <c r="P229" s="288"/>
      <c r="Q229" s="289"/>
      <c r="R229" s="279" t="s">
        <v>175</v>
      </c>
      <c r="S229" s="280"/>
      <c r="T229" s="280"/>
      <c r="U229" s="280"/>
      <c r="V229" s="280"/>
      <c r="W229" s="280"/>
      <c r="X229" s="258"/>
      <c r="Y229" s="258"/>
      <c r="Z229" s="258"/>
      <c r="AA229" s="64" t="e">
        <f t="shared" ref="AA229:BE229" si="141">IF(AA188&lt;&gt;0,ROUNDUP(AA184*0.08,0),0)</f>
        <v>#VALUE!</v>
      </c>
      <c r="AB229" s="64" t="e">
        <f t="shared" si="141"/>
        <v>#VALUE!</v>
      </c>
      <c r="AC229" s="64" t="e">
        <f t="shared" si="141"/>
        <v>#VALUE!</v>
      </c>
      <c r="AD229" s="64" t="e">
        <f t="shared" si="141"/>
        <v>#VALUE!</v>
      </c>
      <c r="AE229" s="64" t="e">
        <f t="shared" si="141"/>
        <v>#VALUE!</v>
      </c>
      <c r="AF229" s="64" t="e">
        <f t="shared" si="141"/>
        <v>#VALUE!</v>
      </c>
      <c r="AG229" s="64" t="e">
        <f t="shared" si="141"/>
        <v>#VALUE!</v>
      </c>
      <c r="AH229" s="64" t="e">
        <f t="shared" si="141"/>
        <v>#VALUE!</v>
      </c>
      <c r="AI229" s="64" t="e">
        <f t="shared" si="141"/>
        <v>#VALUE!</v>
      </c>
      <c r="AJ229" s="64" t="e">
        <f t="shared" si="141"/>
        <v>#VALUE!</v>
      </c>
      <c r="AK229" s="64" t="e">
        <f t="shared" si="141"/>
        <v>#VALUE!</v>
      </c>
      <c r="AL229" s="64" t="e">
        <f t="shared" si="141"/>
        <v>#VALUE!</v>
      </c>
      <c r="AM229" s="64" t="e">
        <f t="shared" si="141"/>
        <v>#VALUE!</v>
      </c>
      <c r="AN229" s="64" t="e">
        <f t="shared" si="141"/>
        <v>#VALUE!</v>
      </c>
      <c r="AO229" s="64" t="e">
        <f t="shared" si="141"/>
        <v>#VALUE!</v>
      </c>
      <c r="AP229" s="64" t="e">
        <f t="shared" si="141"/>
        <v>#VALUE!</v>
      </c>
      <c r="AQ229" s="64" t="e">
        <f t="shared" si="141"/>
        <v>#VALUE!</v>
      </c>
      <c r="AR229" s="64" t="e">
        <f t="shared" si="141"/>
        <v>#VALUE!</v>
      </c>
      <c r="AS229" s="64" t="e">
        <f t="shared" si="141"/>
        <v>#VALUE!</v>
      </c>
      <c r="AT229" s="64" t="e">
        <f t="shared" si="141"/>
        <v>#VALUE!</v>
      </c>
      <c r="AU229" s="64" t="e">
        <f t="shared" si="141"/>
        <v>#VALUE!</v>
      </c>
      <c r="AV229" s="64" t="e">
        <f t="shared" si="141"/>
        <v>#VALUE!</v>
      </c>
      <c r="AW229" s="64" t="e">
        <f t="shared" si="141"/>
        <v>#VALUE!</v>
      </c>
      <c r="AX229" s="64" t="e">
        <f t="shared" si="141"/>
        <v>#VALUE!</v>
      </c>
      <c r="AY229" s="64" t="e">
        <f t="shared" si="141"/>
        <v>#VALUE!</v>
      </c>
      <c r="AZ229" s="64" t="e">
        <f t="shared" si="141"/>
        <v>#VALUE!</v>
      </c>
      <c r="BA229" s="64" t="e">
        <f t="shared" si="141"/>
        <v>#VALUE!</v>
      </c>
      <c r="BB229" s="64" t="e">
        <f t="shared" si="141"/>
        <v>#VALUE!</v>
      </c>
      <c r="BC229" s="64" t="e">
        <f t="shared" si="141"/>
        <v>#VALUE!</v>
      </c>
      <c r="BD229" s="64" t="e">
        <f t="shared" si="141"/>
        <v>#VALUE!</v>
      </c>
      <c r="BE229" s="64" t="e">
        <f t="shared" si="141"/>
        <v>#VALUE!</v>
      </c>
      <c r="BF229" s="45" t="e">
        <f>SUM(AA229:BE229)</f>
        <v>#VALUE!</v>
      </c>
      <c r="BG229" s="55"/>
    </row>
    <row r="230" spans="15:59" ht="14.4" hidden="1" customHeight="1" x14ac:dyDescent="0.3">
      <c r="O230" s="287"/>
      <c r="P230" s="288"/>
      <c r="Q230" s="289"/>
      <c r="R230" s="279"/>
      <c r="S230" s="280"/>
      <c r="T230" s="280"/>
      <c r="U230" s="280"/>
      <c r="V230" s="280"/>
      <c r="W230" s="280"/>
      <c r="X230" s="258"/>
      <c r="Y230" s="258"/>
      <c r="Z230" s="258"/>
      <c r="AA230" s="64" t="e">
        <f t="shared" ref="AA230:BE230" si="142">AA213+AA209+AA205+AA201</f>
        <v>#VALUE!</v>
      </c>
      <c r="AB230" s="64" t="e">
        <f t="shared" si="142"/>
        <v>#VALUE!</v>
      </c>
      <c r="AC230" s="64" t="e">
        <f t="shared" si="142"/>
        <v>#VALUE!</v>
      </c>
      <c r="AD230" s="64" t="e">
        <f t="shared" si="142"/>
        <v>#VALUE!</v>
      </c>
      <c r="AE230" s="64" t="e">
        <f t="shared" si="142"/>
        <v>#VALUE!</v>
      </c>
      <c r="AF230" s="64" t="e">
        <f t="shared" si="142"/>
        <v>#VALUE!</v>
      </c>
      <c r="AG230" s="64" t="e">
        <f t="shared" si="142"/>
        <v>#VALUE!</v>
      </c>
      <c r="AH230" s="64" t="e">
        <f t="shared" si="142"/>
        <v>#VALUE!</v>
      </c>
      <c r="AI230" s="64" t="e">
        <f t="shared" si="142"/>
        <v>#VALUE!</v>
      </c>
      <c r="AJ230" s="64" t="e">
        <f t="shared" si="142"/>
        <v>#VALUE!</v>
      </c>
      <c r="AK230" s="64" t="e">
        <f t="shared" si="142"/>
        <v>#VALUE!</v>
      </c>
      <c r="AL230" s="64" t="e">
        <f t="shared" si="142"/>
        <v>#VALUE!</v>
      </c>
      <c r="AM230" s="64" t="e">
        <f t="shared" si="142"/>
        <v>#VALUE!</v>
      </c>
      <c r="AN230" s="64" t="e">
        <f t="shared" si="142"/>
        <v>#VALUE!</v>
      </c>
      <c r="AO230" s="64" t="e">
        <f t="shared" si="142"/>
        <v>#VALUE!</v>
      </c>
      <c r="AP230" s="64" t="e">
        <f t="shared" si="142"/>
        <v>#VALUE!</v>
      </c>
      <c r="AQ230" s="64" t="e">
        <f t="shared" si="142"/>
        <v>#VALUE!</v>
      </c>
      <c r="AR230" s="64" t="e">
        <f t="shared" si="142"/>
        <v>#VALUE!</v>
      </c>
      <c r="AS230" s="64" t="e">
        <f t="shared" si="142"/>
        <v>#VALUE!</v>
      </c>
      <c r="AT230" s="64" t="e">
        <f t="shared" si="142"/>
        <v>#VALUE!</v>
      </c>
      <c r="AU230" s="64" t="e">
        <f t="shared" si="142"/>
        <v>#VALUE!</v>
      </c>
      <c r="AV230" s="64" t="e">
        <f t="shared" si="142"/>
        <v>#VALUE!</v>
      </c>
      <c r="AW230" s="64" t="e">
        <f t="shared" si="142"/>
        <v>#VALUE!</v>
      </c>
      <c r="AX230" s="64" t="e">
        <f t="shared" si="142"/>
        <v>#VALUE!</v>
      </c>
      <c r="AY230" s="64" t="e">
        <f t="shared" si="142"/>
        <v>#VALUE!</v>
      </c>
      <c r="AZ230" s="64" t="e">
        <f t="shared" si="142"/>
        <v>#VALUE!</v>
      </c>
      <c r="BA230" s="64" t="e">
        <f t="shared" si="142"/>
        <v>#VALUE!</v>
      </c>
      <c r="BB230" s="64" t="e">
        <f t="shared" si="142"/>
        <v>#VALUE!</v>
      </c>
      <c r="BC230" s="64" t="e">
        <f t="shared" si="142"/>
        <v>#VALUE!</v>
      </c>
      <c r="BD230" s="64" t="e">
        <f t="shared" si="142"/>
        <v>#VALUE!</v>
      </c>
      <c r="BE230" s="64" t="e">
        <f t="shared" si="142"/>
        <v>#VALUE!</v>
      </c>
      <c r="BF230" s="45" t="e">
        <f>SUM(AA230:BE230)</f>
        <v>#VALUE!</v>
      </c>
      <c r="BG230" s="55"/>
    </row>
    <row r="231" spans="15:59" ht="15" hidden="1" customHeight="1" thickBot="1" x14ac:dyDescent="0.35">
      <c r="O231" s="287"/>
      <c r="P231" s="288"/>
      <c r="Q231" s="289"/>
      <c r="R231" s="279" t="s">
        <v>176</v>
      </c>
      <c r="S231" s="280"/>
      <c r="T231" s="280"/>
      <c r="U231" s="280"/>
      <c r="V231" s="280"/>
      <c r="W231" s="280"/>
      <c r="X231" s="258"/>
      <c r="Y231" s="258"/>
      <c r="Z231" s="258"/>
      <c r="AA231" s="88" t="e">
        <f t="shared" ref="AA231:BF231" si="143">AA229-AA230</f>
        <v>#VALUE!</v>
      </c>
      <c r="AB231" s="88" t="e">
        <f t="shared" si="143"/>
        <v>#VALUE!</v>
      </c>
      <c r="AC231" s="88" t="e">
        <f t="shared" si="143"/>
        <v>#VALUE!</v>
      </c>
      <c r="AD231" s="88" t="e">
        <f t="shared" si="143"/>
        <v>#VALUE!</v>
      </c>
      <c r="AE231" s="88" t="e">
        <f t="shared" si="143"/>
        <v>#VALUE!</v>
      </c>
      <c r="AF231" s="88" t="e">
        <f t="shared" si="143"/>
        <v>#VALUE!</v>
      </c>
      <c r="AG231" s="88" t="e">
        <f t="shared" si="143"/>
        <v>#VALUE!</v>
      </c>
      <c r="AH231" s="88" t="e">
        <f t="shared" si="143"/>
        <v>#VALUE!</v>
      </c>
      <c r="AI231" s="88" t="e">
        <f t="shared" si="143"/>
        <v>#VALUE!</v>
      </c>
      <c r="AJ231" s="88" t="e">
        <f t="shared" si="143"/>
        <v>#VALUE!</v>
      </c>
      <c r="AK231" s="88" t="e">
        <f t="shared" si="143"/>
        <v>#VALUE!</v>
      </c>
      <c r="AL231" s="88" t="e">
        <f t="shared" si="143"/>
        <v>#VALUE!</v>
      </c>
      <c r="AM231" s="88" t="e">
        <f t="shared" si="143"/>
        <v>#VALUE!</v>
      </c>
      <c r="AN231" s="88" t="e">
        <f t="shared" si="143"/>
        <v>#VALUE!</v>
      </c>
      <c r="AO231" s="88" t="e">
        <f t="shared" si="143"/>
        <v>#VALUE!</v>
      </c>
      <c r="AP231" s="88" t="e">
        <f t="shared" si="143"/>
        <v>#VALUE!</v>
      </c>
      <c r="AQ231" s="88" t="e">
        <f t="shared" si="143"/>
        <v>#VALUE!</v>
      </c>
      <c r="AR231" s="88" t="e">
        <f t="shared" si="143"/>
        <v>#VALUE!</v>
      </c>
      <c r="AS231" s="88" t="e">
        <f t="shared" si="143"/>
        <v>#VALUE!</v>
      </c>
      <c r="AT231" s="88" t="e">
        <f t="shared" si="143"/>
        <v>#VALUE!</v>
      </c>
      <c r="AU231" s="88" t="e">
        <f t="shared" si="143"/>
        <v>#VALUE!</v>
      </c>
      <c r="AV231" s="88" t="e">
        <f t="shared" si="143"/>
        <v>#VALUE!</v>
      </c>
      <c r="AW231" s="88" t="e">
        <f t="shared" si="143"/>
        <v>#VALUE!</v>
      </c>
      <c r="AX231" s="88" t="e">
        <f t="shared" si="143"/>
        <v>#VALUE!</v>
      </c>
      <c r="AY231" s="88" t="e">
        <f t="shared" si="143"/>
        <v>#VALUE!</v>
      </c>
      <c r="AZ231" s="88" t="e">
        <f t="shared" si="143"/>
        <v>#VALUE!</v>
      </c>
      <c r="BA231" s="88" t="e">
        <f t="shared" si="143"/>
        <v>#VALUE!</v>
      </c>
      <c r="BB231" s="88" t="e">
        <f t="shared" si="143"/>
        <v>#VALUE!</v>
      </c>
      <c r="BC231" s="88" t="e">
        <f t="shared" si="143"/>
        <v>#VALUE!</v>
      </c>
      <c r="BD231" s="88" t="e">
        <f t="shared" si="143"/>
        <v>#VALUE!</v>
      </c>
      <c r="BE231" s="88" t="e">
        <f t="shared" si="143"/>
        <v>#VALUE!</v>
      </c>
      <c r="BF231" s="89" t="e">
        <f t="shared" si="143"/>
        <v>#VALUE!</v>
      </c>
      <c r="BG231" s="55"/>
    </row>
    <row r="232" spans="15:59" ht="14.4" hidden="1" customHeight="1" x14ac:dyDescent="0.3">
      <c r="O232" s="287"/>
      <c r="P232" s="288"/>
      <c r="Q232" s="289"/>
      <c r="R232" s="279" t="s">
        <v>177</v>
      </c>
      <c r="S232" s="280"/>
      <c r="T232" s="280"/>
      <c r="U232" s="280"/>
      <c r="V232" s="280"/>
      <c r="W232" s="280"/>
      <c r="X232" s="90"/>
      <c r="Y232" s="90"/>
      <c r="Z232" s="90"/>
      <c r="BF232" s="91"/>
    </row>
    <row r="233" spans="15:59" ht="15" hidden="1" customHeight="1" thickBot="1" x14ac:dyDescent="0.35">
      <c r="O233" s="290"/>
      <c r="P233" s="291"/>
      <c r="Q233" s="292"/>
      <c r="R233" s="279" t="s">
        <v>178</v>
      </c>
      <c r="S233" s="280"/>
      <c r="T233" s="280"/>
      <c r="U233" s="280"/>
      <c r="V233" s="280"/>
      <c r="W233" s="280"/>
      <c r="X233" s="90"/>
      <c r="Y233" s="90"/>
      <c r="Z233" s="90"/>
      <c r="BF233" s="91"/>
    </row>
    <row r="234" spans="15:59" ht="14.4" hidden="1" customHeight="1" x14ac:dyDescent="0.3">
      <c r="O234" s="1"/>
      <c r="AA234" s="54" t="e">
        <f t="shared" ref="AA234:BE234" si="144">COUNTIFS(AA23:AA41,"",$F$23:$F$28,$O$235)</f>
        <v>#VALUE!</v>
      </c>
      <c r="AB234" s="54" t="e">
        <f t="shared" si="144"/>
        <v>#VALUE!</v>
      </c>
      <c r="AC234" s="54" t="e">
        <f t="shared" si="144"/>
        <v>#VALUE!</v>
      </c>
      <c r="AD234" s="54" t="e">
        <f t="shared" si="144"/>
        <v>#VALUE!</v>
      </c>
      <c r="AE234" s="54" t="e">
        <f t="shared" si="144"/>
        <v>#VALUE!</v>
      </c>
      <c r="AF234" s="54" t="e">
        <f t="shared" si="144"/>
        <v>#VALUE!</v>
      </c>
      <c r="AG234" s="54" t="e">
        <f t="shared" si="144"/>
        <v>#VALUE!</v>
      </c>
      <c r="AH234" s="54" t="e">
        <f t="shared" si="144"/>
        <v>#VALUE!</v>
      </c>
      <c r="AI234" s="54" t="e">
        <f t="shared" si="144"/>
        <v>#VALUE!</v>
      </c>
      <c r="AJ234" s="54" t="e">
        <f t="shared" si="144"/>
        <v>#VALUE!</v>
      </c>
      <c r="AK234" s="54" t="e">
        <f t="shared" si="144"/>
        <v>#VALUE!</v>
      </c>
      <c r="AL234" s="54" t="e">
        <f t="shared" si="144"/>
        <v>#VALUE!</v>
      </c>
      <c r="AM234" s="54" t="e">
        <f t="shared" si="144"/>
        <v>#VALUE!</v>
      </c>
      <c r="AN234" s="54" t="e">
        <f t="shared" si="144"/>
        <v>#VALUE!</v>
      </c>
      <c r="AO234" s="54" t="e">
        <f t="shared" si="144"/>
        <v>#VALUE!</v>
      </c>
      <c r="AP234" s="54" t="e">
        <f t="shared" si="144"/>
        <v>#VALUE!</v>
      </c>
      <c r="AQ234" s="54" t="e">
        <f t="shared" si="144"/>
        <v>#VALUE!</v>
      </c>
      <c r="AR234" s="54" t="e">
        <f t="shared" si="144"/>
        <v>#VALUE!</v>
      </c>
      <c r="AS234" s="54" t="e">
        <f t="shared" si="144"/>
        <v>#VALUE!</v>
      </c>
      <c r="AT234" s="54" t="e">
        <f t="shared" si="144"/>
        <v>#VALUE!</v>
      </c>
      <c r="AU234" s="54" t="e">
        <f t="shared" si="144"/>
        <v>#VALUE!</v>
      </c>
      <c r="AV234" s="54" t="e">
        <f t="shared" si="144"/>
        <v>#VALUE!</v>
      </c>
      <c r="AW234" s="54" t="e">
        <f t="shared" si="144"/>
        <v>#VALUE!</v>
      </c>
      <c r="AX234" s="54" t="e">
        <f t="shared" si="144"/>
        <v>#VALUE!</v>
      </c>
      <c r="AY234" s="54" t="e">
        <f t="shared" si="144"/>
        <v>#VALUE!</v>
      </c>
      <c r="AZ234" s="54" t="e">
        <f t="shared" si="144"/>
        <v>#VALUE!</v>
      </c>
      <c r="BA234" s="54" t="e">
        <f t="shared" si="144"/>
        <v>#VALUE!</v>
      </c>
      <c r="BB234" s="54" t="e">
        <f t="shared" si="144"/>
        <v>#VALUE!</v>
      </c>
      <c r="BC234" s="54" t="e">
        <f t="shared" si="144"/>
        <v>#VALUE!</v>
      </c>
      <c r="BD234" s="54" t="e">
        <f t="shared" si="144"/>
        <v>#VALUE!</v>
      </c>
      <c r="BE234" s="54" t="e">
        <f t="shared" si="144"/>
        <v>#VALUE!</v>
      </c>
      <c r="BF234" s="45" t="str">
        <f>IFERROR(AVERAGE(AA234:BE234),"")</f>
        <v/>
      </c>
    </row>
    <row r="235" spans="15:59" ht="14.4" hidden="1" customHeight="1" x14ac:dyDescent="0.3">
      <c r="O235" s="295" t="s">
        <v>181</v>
      </c>
      <c r="P235" s="295"/>
      <c r="Q235" s="295"/>
      <c r="AA235" s="64" t="e">
        <f t="shared" ref="AA235:BE235" si="145">AA243+AA252+AA256+AA260+AA264+AA247+AA268</f>
        <v>#VALUE!</v>
      </c>
      <c r="AB235" s="64" t="e">
        <f t="shared" si="145"/>
        <v>#VALUE!</v>
      </c>
      <c r="AC235" s="64" t="e">
        <f t="shared" si="145"/>
        <v>#VALUE!</v>
      </c>
      <c r="AD235" s="64" t="e">
        <f t="shared" si="145"/>
        <v>#VALUE!</v>
      </c>
      <c r="AE235" s="64" t="e">
        <f t="shared" si="145"/>
        <v>#VALUE!</v>
      </c>
      <c r="AF235" s="64" t="e">
        <f t="shared" si="145"/>
        <v>#VALUE!</v>
      </c>
      <c r="AG235" s="64" t="e">
        <f t="shared" si="145"/>
        <v>#VALUE!</v>
      </c>
      <c r="AH235" s="64" t="e">
        <f t="shared" si="145"/>
        <v>#VALUE!</v>
      </c>
      <c r="AI235" s="64" t="e">
        <f t="shared" si="145"/>
        <v>#VALUE!</v>
      </c>
      <c r="AJ235" s="64" t="e">
        <f t="shared" si="145"/>
        <v>#VALUE!</v>
      </c>
      <c r="AK235" s="64" t="e">
        <f t="shared" si="145"/>
        <v>#VALUE!</v>
      </c>
      <c r="AL235" s="64" t="e">
        <f t="shared" si="145"/>
        <v>#VALUE!</v>
      </c>
      <c r="AM235" s="64" t="e">
        <f t="shared" si="145"/>
        <v>#VALUE!</v>
      </c>
      <c r="AN235" s="64" t="e">
        <f t="shared" si="145"/>
        <v>#VALUE!</v>
      </c>
      <c r="AO235" s="64" t="e">
        <f t="shared" si="145"/>
        <v>#VALUE!</v>
      </c>
      <c r="AP235" s="64" t="e">
        <f t="shared" si="145"/>
        <v>#VALUE!</v>
      </c>
      <c r="AQ235" s="64" t="e">
        <f t="shared" si="145"/>
        <v>#VALUE!</v>
      </c>
      <c r="AR235" s="64" t="e">
        <f t="shared" si="145"/>
        <v>#VALUE!</v>
      </c>
      <c r="AS235" s="64" t="e">
        <f t="shared" si="145"/>
        <v>#VALUE!</v>
      </c>
      <c r="AT235" s="64" t="e">
        <f t="shared" si="145"/>
        <v>#VALUE!</v>
      </c>
      <c r="AU235" s="64" t="e">
        <f t="shared" si="145"/>
        <v>#VALUE!</v>
      </c>
      <c r="AV235" s="64" t="e">
        <f t="shared" si="145"/>
        <v>#VALUE!</v>
      </c>
      <c r="AW235" s="64" t="e">
        <f t="shared" si="145"/>
        <v>#VALUE!</v>
      </c>
      <c r="AX235" s="64" t="e">
        <f t="shared" si="145"/>
        <v>#VALUE!</v>
      </c>
      <c r="AY235" s="64" t="e">
        <f t="shared" si="145"/>
        <v>#VALUE!</v>
      </c>
      <c r="AZ235" s="64" t="e">
        <f t="shared" si="145"/>
        <v>#VALUE!</v>
      </c>
      <c r="BA235" s="64" t="e">
        <f t="shared" si="145"/>
        <v>#VALUE!</v>
      </c>
      <c r="BB235" s="64" t="e">
        <f t="shared" si="145"/>
        <v>#VALUE!</v>
      </c>
      <c r="BC235" s="64" t="e">
        <f t="shared" si="145"/>
        <v>#VALUE!</v>
      </c>
      <c r="BD235" s="64" t="e">
        <f t="shared" si="145"/>
        <v>#VALUE!</v>
      </c>
      <c r="BE235" s="64" t="e">
        <f t="shared" si="145"/>
        <v>#VALUE!</v>
      </c>
      <c r="BF235" s="45" t="e">
        <f>MAX(AA235:BE235)</f>
        <v>#VALUE!</v>
      </c>
    </row>
    <row r="236" spans="15:59" ht="14.4" hidden="1" customHeight="1" x14ac:dyDescent="0.3">
      <c r="O236" s="284" t="str">
        <f>O235&amp;"'s  Team"</f>
        <v>Omer Bin Ishaq's  Team</v>
      </c>
      <c r="P236" s="285"/>
      <c r="Q236" s="286"/>
      <c r="R236" s="277" t="s">
        <v>27</v>
      </c>
      <c r="S236" s="278"/>
      <c r="T236" s="278"/>
      <c r="U236" s="278"/>
      <c r="V236" s="278"/>
      <c r="W236" s="279"/>
      <c r="X236" s="257"/>
      <c r="Y236" s="257"/>
      <c r="Z236" s="257"/>
      <c r="AA236" s="64" t="e">
        <f t="shared" ref="AA236:BE238" si="146">AA244+AA253+AA257+AA265+AA248+AA261+AA269</f>
        <v>#VALUE!</v>
      </c>
      <c r="AB236" s="64" t="e">
        <f t="shared" si="146"/>
        <v>#VALUE!</v>
      </c>
      <c r="AC236" s="64" t="e">
        <f t="shared" si="146"/>
        <v>#VALUE!</v>
      </c>
      <c r="AD236" s="64" t="e">
        <f t="shared" si="146"/>
        <v>#VALUE!</v>
      </c>
      <c r="AE236" s="64" t="e">
        <f t="shared" si="146"/>
        <v>#VALUE!</v>
      </c>
      <c r="AF236" s="64" t="e">
        <f t="shared" si="146"/>
        <v>#VALUE!</v>
      </c>
      <c r="AG236" s="64" t="e">
        <f t="shared" si="146"/>
        <v>#VALUE!</v>
      </c>
      <c r="AH236" s="64" t="e">
        <f t="shared" si="146"/>
        <v>#VALUE!</v>
      </c>
      <c r="AI236" s="64" t="e">
        <f t="shared" si="146"/>
        <v>#VALUE!</v>
      </c>
      <c r="AJ236" s="64" t="e">
        <f t="shared" si="146"/>
        <v>#VALUE!</v>
      </c>
      <c r="AK236" s="64" t="e">
        <f t="shared" si="146"/>
        <v>#VALUE!</v>
      </c>
      <c r="AL236" s="64" t="e">
        <f t="shared" si="146"/>
        <v>#VALUE!</v>
      </c>
      <c r="AM236" s="64" t="e">
        <f t="shared" si="146"/>
        <v>#VALUE!</v>
      </c>
      <c r="AN236" s="64" t="e">
        <f t="shared" si="146"/>
        <v>#VALUE!</v>
      </c>
      <c r="AO236" s="64" t="e">
        <f t="shared" si="146"/>
        <v>#VALUE!</v>
      </c>
      <c r="AP236" s="64" t="e">
        <f t="shared" si="146"/>
        <v>#VALUE!</v>
      </c>
      <c r="AQ236" s="64" t="e">
        <f t="shared" si="146"/>
        <v>#VALUE!</v>
      </c>
      <c r="AR236" s="64" t="e">
        <f t="shared" si="146"/>
        <v>#VALUE!</v>
      </c>
      <c r="AS236" s="64" t="e">
        <f t="shared" si="146"/>
        <v>#VALUE!</v>
      </c>
      <c r="AT236" s="64" t="e">
        <f t="shared" si="146"/>
        <v>#VALUE!</v>
      </c>
      <c r="AU236" s="64" t="e">
        <f t="shared" si="146"/>
        <v>#VALUE!</v>
      </c>
      <c r="AV236" s="64" t="e">
        <f t="shared" si="146"/>
        <v>#VALUE!</v>
      </c>
      <c r="AW236" s="64" t="e">
        <f t="shared" si="146"/>
        <v>#VALUE!</v>
      </c>
      <c r="AX236" s="64" t="e">
        <f t="shared" si="146"/>
        <v>#VALUE!</v>
      </c>
      <c r="AY236" s="64" t="e">
        <f t="shared" si="146"/>
        <v>#VALUE!</v>
      </c>
      <c r="AZ236" s="64" t="e">
        <f t="shared" si="146"/>
        <v>#VALUE!</v>
      </c>
      <c r="BA236" s="64" t="e">
        <f t="shared" si="146"/>
        <v>#VALUE!</v>
      </c>
      <c r="BB236" s="64" t="e">
        <f t="shared" si="146"/>
        <v>#VALUE!</v>
      </c>
      <c r="BC236" s="64" t="e">
        <f t="shared" si="146"/>
        <v>#VALUE!</v>
      </c>
      <c r="BD236" s="64" t="e">
        <f t="shared" si="146"/>
        <v>#VALUE!</v>
      </c>
      <c r="BE236" s="64" t="e">
        <f t="shared" si="146"/>
        <v>#VALUE!</v>
      </c>
      <c r="BF236" s="45" t="e">
        <f>MAX(AA236:BE236)</f>
        <v>#VALUE!</v>
      </c>
    </row>
    <row r="237" spans="15:59" ht="14.4" hidden="1" customHeight="1" x14ac:dyDescent="0.3">
      <c r="O237" s="287"/>
      <c r="P237" s="288"/>
      <c r="Q237" s="289"/>
      <c r="R237" s="277" t="s">
        <v>64</v>
      </c>
      <c r="S237" s="278"/>
      <c r="T237" s="278"/>
      <c r="U237" s="278"/>
      <c r="V237" s="278"/>
      <c r="W237" s="279"/>
      <c r="X237" s="257"/>
      <c r="Y237" s="257"/>
      <c r="Z237" s="257"/>
      <c r="AA237" s="64" t="e">
        <f t="shared" si="146"/>
        <v>#VALUE!</v>
      </c>
      <c r="AB237" s="64" t="e">
        <f t="shared" si="146"/>
        <v>#VALUE!</v>
      </c>
      <c r="AC237" s="64" t="e">
        <f t="shared" si="146"/>
        <v>#VALUE!</v>
      </c>
      <c r="AD237" s="64" t="e">
        <f t="shared" si="146"/>
        <v>#VALUE!</v>
      </c>
      <c r="AE237" s="64" t="e">
        <f t="shared" si="146"/>
        <v>#VALUE!</v>
      </c>
      <c r="AF237" s="64" t="e">
        <f t="shared" si="146"/>
        <v>#VALUE!</v>
      </c>
      <c r="AG237" s="64" t="e">
        <f t="shared" si="146"/>
        <v>#VALUE!</v>
      </c>
      <c r="AH237" s="64" t="e">
        <f t="shared" si="146"/>
        <v>#VALUE!</v>
      </c>
      <c r="AI237" s="64" t="e">
        <f t="shared" si="146"/>
        <v>#VALUE!</v>
      </c>
      <c r="AJ237" s="64" t="e">
        <f t="shared" si="146"/>
        <v>#VALUE!</v>
      </c>
      <c r="AK237" s="64" t="e">
        <f t="shared" si="146"/>
        <v>#VALUE!</v>
      </c>
      <c r="AL237" s="64" t="e">
        <f t="shared" si="146"/>
        <v>#VALUE!</v>
      </c>
      <c r="AM237" s="64" t="e">
        <f t="shared" si="146"/>
        <v>#VALUE!</v>
      </c>
      <c r="AN237" s="64" t="e">
        <f t="shared" si="146"/>
        <v>#VALUE!</v>
      </c>
      <c r="AO237" s="64" t="e">
        <f t="shared" si="146"/>
        <v>#VALUE!</v>
      </c>
      <c r="AP237" s="64" t="e">
        <f t="shared" si="146"/>
        <v>#VALUE!</v>
      </c>
      <c r="AQ237" s="64" t="e">
        <f t="shared" si="146"/>
        <v>#VALUE!</v>
      </c>
      <c r="AR237" s="64" t="e">
        <f t="shared" si="146"/>
        <v>#VALUE!</v>
      </c>
      <c r="AS237" s="64" t="e">
        <f t="shared" si="146"/>
        <v>#VALUE!</v>
      </c>
      <c r="AT237" s="64" t="e">
        <f t="shared" si="146"/>
        <v>#VALUE!</v>
      </c>
      <c r="AU237" s="64" t="e">
        <f t="shared" si="146"/>
        <v>#VALUE!</v>
      </c>
      <c r="AV237" s="64" t="e">
        <f t="shared" si="146"/>
        <v>#VALUE!</v>
      </c>
      <c r="AW237" s="64" t="e">
        <f t="shared" si="146"/>
        <v>#VALUE!</v>
      </c>
      <c r="AX237" s="64" t="e">
        <f t="shared" si="146"/>
        <v>#VALUE!</v>
      </c>
      <c r="AY237" s="64" t="e">
        <f t="shared" si="146"/>
        <v>#VALUE!</v>
      </c>
      <c r="AZ237" s="64" t="e">
        <f t="shared" si="146"/>
        <v>#VALUE!</v>
      </c>
      <c r="BA237" s="64" t="e">
        <f t="shared" si="146"/>
        <v>#VALUE!</v>
      </c>
      <c r="BB237" s="64" t="e">
        <f t="shared" si="146"/>
        <v>#VALUE!</v>
      </c>
      <c r="BC237" s="64" t="e">
        <f t="shared" si="146"/>
        <v>#VALUE!</v>
      </c>
      <c r="BD237" s="64" t="e">
        <f t="shared" si="146"/>
        <v>#VALUE!</v>
      </c>
      <c r="BE237" s="64" t="e">
        <f t="shared" si="146"/>
        <v>#VALUE!</v>
      </c>
      <c r="BF237" s="45" t="e">
        <f>MAX(AA237:BE237)</f>
        <v>#VALUE!</v>
      </c>
    </row>
    <row r="238" spans="15:59" ht="14.4" hidden="1" customHeight="1" x14ac:dyDescent="0.3">
      <c r="O238" s="287"/>
      <c r="P238" s="288"/>
      <c r="Q238" s="289"/>
      <c r="R238" s="277" t="s">
        <v>66</v>
      </c>
      <c r="S238" s="278"/>
      <c r="T238" s="278"/>
      <c r="U238" s="278"/>
      <c r="V238" s="278"/>
      <c r="W238" s="279"/>
      <c r="X238" s="257"/>
      <c r="Y238" s="257"/>
      <c r="Z238" s="257"/>
      <c r="AA238" s="64" t="e">
        <f t="shared" si="146"/>
        <v>#VALUE!</v>
      </c>
      <c r="AB238" s="64" t="e">
        <f t="shared" si="146"/>
        <v>#VALUE!</v>
      </c>
      <c r="AC238" s="64" t="e">
        <f t="shared" si="146"/>
        <v>#VALUE!</v>
      </c>
      <c r="AD238" s="64" t="e">
        <f t="shared" si="146"/>
        <v>#VALUE!</v>
      </c>
      <c r="AE238" s="64" t="e">
        <f t="shared" si="146"/>
        <v>#VALUE!</v>
      </c>
      <c r="AF238" s="64" t="e">
        <f t="shared" si="146"/>
        <v>#VALUE!</v>
      </c>
      <c r="AG238" s="64" t="e">
        <f t="shared" si="146"/>
        <v>#VALUE!</v>
      </c>
      <c r="AH238" s="64" t="e">
        <f t="shared" si="146"/>
        <v>#VALUE!</v>
      </c>
      <c r="AI238" s="64" t="e">
        <f t="shared" si="146"/>
        <v>#VALUE!</v>
      </c>
      <c r="AJ238" s="64" t="e">
        <f t="shared" si="146"/>
        <v>#VALUE!</v>
      </c>
      <c r="AK238" s="64" t="e">
        <f t="shared" si="146"/>
        <v>#VALUE!</v>
      </c>
      <c r="AL238" s="64" t="e">
        <f t="shared" si="146"/>
        <v>#VALUE!</v>
      </c>
      <c r="AM238" s="64" t="e">
        <f t="shared" si="146"/>
        <v>#VALUE!</v>
      </c>
      <c r="AN238" s="64" t="e">
        <f t="shared" si="146"/>
        <v>#VALUE!</v>
      </c>
      <c r="AO238" s="64" t="e">
        <f t="shared" si="146"/>
        <v>#VALUE!</v>
      </c>
      <c r="AP238" s="64" t="e">
        <f t="shared" si="146"/>
        <v>#VALUE!</v>
      </c>
      <c r="AQ238" s="64" t="e">
        <f t="shared" si="146"/>
        <v>#VALUE!</v>
      </c>
      <c r="AR238" s="64" t="e">
        <f t="shared" si="146"/>
        <v>#VALUE!</v>
      </c>
      <c r="AS238" s="64" t="e">
        <f t="shared" si="146"/>
        <v>#VALUE!</v>
      </c>
      <c r="AT238" s="64" t="e">
        <f t="shared" si="146"/>
        <v>#VALUE!</v>
      </c>
      <c r="AU238" s="64" t="e">
        <f t="shared" si="146"/>
        <v>#VALUE!</v>
      </c>
      <c r="AV238" s="64" t="e">
        <f t="shared" si="146"/>
        <v>#VALUE!</v>
      </c>
      <c r="AW238" s="64" t="e">
        <f t="shared" si="146"/>
        <v>#VALUE!</v>
      </c>
      <c r="AX238" s="64" t="e">
        <f t="shared" si="146"/>
        <v>#VALUE!</v>
      </c>
      <c r="AY238" s="64" t="e">
        <f t="shared" si="146"/>
        <v>#VALUE!</v>
      </c>
      <c r="AZ238" s="64" t="e">
        <f t="shared" si="146"/>
        <v>#VALUE!</v>
      </c>
      <c r="BA238" s="64" t="e">
        <f t="shared" si="146"/>
        <v>#VALUE!</v>
      </c>
      <c r="BB238" s="64" t="e">
        <f t="shared" si="146"/>
        <v>#VALUE!</v>
      </c>
      <c r="BC238" s="64" t="e">
        <f t="shared" si="146"/>
        <v>#VALUE!</v>
      </c>
      <c r="BD238" s="64" t="e">
        <f t="shared" si="146"/>
        <v>#VALUE!</v>
      </c>
      <c r="BE238" s="64" t="e">
        <f t="shared" si="146"/>
        <v>#VALUE!</v>
      </c>
      <c r="BF238" s="45" t="e">
        <f>MAX(AA238:BE238)</f>
        <v>#VALUE!</v>
      </c>
    </row>
    <row r="239" spans="15:59" ht="14.4" hidden="1" customHeight="1" x14ac:dyDescent="0.3">
      <c r="O239" s="287"/>
      <c r="P239" s="288"/>
      <c r="Q239" s="289"/>
      <c r="R239" s="277" t="s">
        <v>69</v>
      </c>
      <c r="S239" s="278"/>
      <c r="T239" s="278"/>
      <c r="U239" s="278"/>
      <c r="V239" s="278"/>
      <c r="W239" s="279"/>
      <c r="X239" s="257"/>
      <c r="Y239" s="257"/>
      <c r="Z239" s="257"/>
      <c r="AA239" s="64" t="e">
        <f t="shared" ref="AA239:BE239" si="147">AA243+AA260+AA264</f>
        <v>#VALUE!</v>
      </c>
      <c r="AB239" s="64" t="e">
        <f t="shared" si="147"/>
        <v>#VALUE!</v>
      </c>
      <c r="AC239" s="64" t="e">
        <f t="shared" si="147"/>
        <v>#VALUE!</v>
      </c>
      <c r="AD239" s="64" t="e">
        <f t="shared" si="147"/>
        <v>#VALUE!</v>
      </c>
      <c r="AE239" s="64" t="e">
        <f t="shared" si="147"/>
        <v>#VALUE!</v>
      </c>
      <c r="AF239" s="64" t="e">
        <f t="shared" si="147"/>
        <v>#VALUE!</v>
      </c>
      <c r="AG239" s="64" t="e">
        <f t="shared" si="147"/>
        <v>#VALUE!</v>
      </c>
      <c r="AH239" s="64" t="e">
        <f t="shared" si="147"/>
        <v>#VALUE!</v>
      </c>
      <c r="AI239" s="64" t="e">
        <f t="shared" si="147"/>
        <v>#VALUE!</v>
      </c>
      <c r="AJ239" s="64" t="e">
        <f t="shared" si="147"/>
        <v>#VALUE!</v>
      </c>
      <c r="AK239" s="64" t="e">
        <f t="shared" si="147"/>
        <v>#VALUE!</v>
      </c>
      <c r="AL239" s="64" t="e">
        <f t="shared" si="147"/>
        <v>#VALUE!</v>
      </c>
      <c r="AM239" s="64" t="e">
        <f t="shared" si="147"/>
        <v>#VALUE!</v>
      </c>
      <c r="AN239" s="64" t="e">
        <f t="shared" si="147"/>
        <v>#VALUE!</v>
      </c>
      <c r="AO239" s="64" t="e">
        <f t="shared" si="147"/>
        <v>#VALUE!</v>
      </c>
      <c r="AP239" s="64" t="e">
        <f t="shared" si="147"/>
        <v>#VALUE!</v>
      </c>
      <c r="AQ239" s="64" t="e">
        <f t="shared" si="147"/>
        <v>#VALUE!</v>
      </c>
      <c r="AR239" s="64" t="e">
        <f t="shared" si="147"/>
        <v>#VALUE!</v>
      </c>
      <c r="AS239" s="64" t="e">
        <f t="shared" si="147"/>
        <v>#VALUE!</v>
      </c>
      <c r="AT239" s="64" t="e">
        <f t="shared" si="147"/>
        <v>#VALUE!</v>
      </c>
      <c r="AU239" s="64" t="e">
        <f t="shared" si="147"/>
        <v>#VALUE!</v>
      </c>
      <c r="AV239" s="64" t="e">
        <f t="shared" si="147"/>
        <v>#VALUE!</v>
      </c>
      <c r="AW239" s="64" t="e">
        <f t="shared" si="147"/>
        <v>#VALUE!</v>
      </c>
      <c r="AX239" s="64" t="e">
        <f t="shared" si="147"/>
        <v>#VALUE!</v>
      </c>
      <c r="AY239" s="64" t="e">
        <f t="shared" si="147"/>
        <v>#VALUE!</v>
      </c>
      <c r="AZ239" s="64" t="e">
        <f t="shared" si="147"/>
        <v>#VALUE!</v>
      </c>
      <c r="BA239" s="64" t="e">
        <f t="shared" si="147"/>
        <v>#VALUE!</v>
      </c>
      <c r="BB239" s="64" t="e">
        <f t="shared" si="147"/>
        <v>#VALUE!</v>
      </c>
      <c r="BC239" s="64" t="e">
        <f t="shared" si="147"/>
        <v>#VALUE!</v>
      </c>
      <c r="BD239" s="64" t="e">
        <f t="shared" si="147"/>
        <v>#VALUE!</v>
      </c>
      <c r="BE239" s="64" t="e">
        <f t="shared" si="147"/>
        <v>#VALUE!</v>
      </c>
      <c r="BF239" s="45" t="e">
        <f t="shared" ref="BF239:BF250" si="148">SUM(AA239:BE239)</f>
        <v>#VALUE!</v>
      </c>
      <c r="BG239" s="78" t="e">
        <f>BF239-SUMIFS($N$23:$N$128,$F$23:$F$128,$O$235)</f>
        <v>#VALUE!</v>
      </c>
    </row>
    <row r="240" spans="15:59" ht="14.4" hidden="1" customHeight="1" x14ac:dyDescent="0.3">
      <c r="O240" s="287"/>
      <c r="P240" s="288"/>
      <c r="Q240" s="289"/>
      <c r="R240" s="277" t="s">
        <v>72</v>
      </c>
      <c r="S240" s="278"/>
      <c r="T240" s="278"/>
      <c r="U240" s="278"/>
      <c r="V240" s="278"/>
      <c r="W240" s="279"/>
      <c r="X240" s="257"/>
      <c r="Y240" s="257"/>
      <c r="Z240" s="257"/>
      <c r="AA240" s="74" t="e">
        <f t="shared" ref="AA240:BE240" si="149">AA241+(AA242/2)</f>
        <v>#VALUE!</v>
      </c>
      <c r="AB240" s="74" t="e">
        <f t="shared" si="149"/>
        <v>#VALUE!</v>
      </c>
      <c r="AC240" s="74" t="e">
        <f t="shared" si="149"/>
        <v>#VALUE!</v>
      </c>
      <c r="AD240" s="74" t="e">
        <f t="shared" si="149"/>
        <v>#VALUE!</v>
      </c>
      <c r="AE240" s="74" t="e">
        <f t="shared" si="149"/>
        <v>#VALUE!</v>
      </c>
      <c r="AF240" s="74" t="e">
        <f t="shared" si="149"/>
        <v>#VALUE!</v>
      </c>
      <c r="AG240" s="74" t="e">
        <f t="shared" si="149"/>
        <v>#VALUE!</v>
      </c>
      <c r="AH240" s="74" t="e">
        <f t="shared" si="149"/>
        <v>#VALUE!</v>
      </c>
      <c r="AI240" s="74" t="e">
        <f t="shared" si="149"/>
        <v>#VALUE!</v>
      </c>
      <c r="AJ240" s="74" t="e">
        <f t="shared" si="149"/>
        <v>#VALUE!</v>
      </c>
      <c r="AK240" s="74" t="e">
        <f t="shared" si="149"/>
        <v>#VALUE!</v>
      </c>
      <c r="AL240" s="74" t="e">
        <f t="shared" si="149"/>
        <v>#VALUE!</v>
      </c>
      <c r="AM240" s="74" t="e">
        <f t="shared" si="149"/>
        <v>#VALUE!</v>
      </c>
      <c r="AN240" s="74" t="e">
        <f t="shared" si="149"/>
        <v>#VALUE!</v>
      </c>
      <c r="AO240" s="74" t="e">
        <f t="shared" si="149"/>
        <v>#VALUE!</v>
      </c>
      <c r="AP240" s="74" t="e">
        <f t="shared" si="149"/>
        <v>#VALUE!</v>
      </c>
      <c r="AQ240" s="74" t="e">
        <f t="shared" si="149"/>
        <v>#VALUE!</v>
      </c>
      <c r="AR240" s="74" t="e">
        <f t="shared" si="149"/>
        <v>#VALUE!</v>
      </c>
      <c r="AS240" s="74" t="e">
        <f t="shared" si="149"/>
        <v>#VALUE!</v>
      </c>
      <c r="AT240" s="74" t="e">
        <f t="shared" si="149"/>
        <v>#VALUE!</v>
      </c>
      <c r="AU240" s="74" t="e">
        <f t="shared" si="149"/>
        <v>#VALUE!</v>
      </c>
      <c r="AV240" s="74" t="e">
        <f t="shared" si="149"/>
        <v>#VALUE!</v>
      </c>
      <c r="AW240" s="74" t="e">
        <f t="shared" si="149"/>
        <v>#VALUE!</v>
      </c>
      <c r="AX240" s="74" t="e">
        <f t="shared" si="149"/>
        <v>#VALUE!</v>
      </c>
      <c r="AY240" s="74" t="e">
        <f t="shared" si="149"/>
        <v>#VALUE!</v>
      </c>
      <c r="AZ240" s="74" t="e">
        <f t="shared" si="149"/>
        <v>#VALUE!</v>
      </c>
      <c r="BA240" s="74" t="e">
        <f t="shared" si="149"/>
        <v>#VALUE!</v>
      </c>
      <c r="BB240" s="74" t="e">
        <f t="shared" si="149"/>
        <v>#VALUE!</v>
      </c>
      <c r="BC240" s="74" t="e">
        <f t="shared" si="149"/>
        <v>#VALUE!</v>
      </c>
      <c r="BD240" s="74" t="e">
        <f t="shared" si="149"/>
        <v>#VALUE!</v>
      </c>
      <c r="BE240" s="74" t="e">
        <f t="shared" si="149"/>
        <v>#VALUE!</v>
      </c>
      <c r="BF240" s="75" t="e">
        <f t="shared" si="148"/>
        <v>#VALUE!</v>
      </c>
    </row>
    <row r="241" spans="15:59" ht="14.4" hidden="1" customHeight="1" x14ac:dyDescent="0.3">
      <c r="O241" s="287"/>
      <c r="P241" s="288"/>
      <c r="Q241" s="289"/>
      <c r="R241" s="277" t="s">
        <v>74</v>
      </c>
      <c r="S241" s="278"/>
      <c r="T241" s="278"/>
      <c r="U241" s="278"/>
      <c r="V241" s="278"/>
      <c r="W241" s="279"/>
      <c r="X241" s="257"/>
      <c r="Y241" s="257"/>
      <c r="Z241" s="257"/>
      <c r="AA241" s="64" t="e">
        <f t="shared" ref="AA241:BE242" si="150">AA245+AA262+AA266</f>
        <v>#VALUE!</v>
      </c>
      <c r="AB241" s="64" t="e">
        <f t="shared" si="150"/>
        <v>#VALUE!</v>
      </c>
      <c r="AC241" s="64" t="e">
        <f t="shared" si="150"/>
        <v>#VALUE!</v>
      </c>
      <c r="AD241" s="64" t="e">
        <f t="shared" si="150"/>
        <v>#VALUE!</v>
      </c>
      <c r="AE241" s="64" t="e">
        <f t="shared" si="150"/>
        <v>#VALUE!</v>
      </c>
      <c r="AF241" s="64" t="e">
        <f t="shared" si="150"/>
        <v>#VALUE!</v>
      </c>
      <c r="AG241" s="64" t="e">
        <f t="shared" si="150"/>
        <v>#VALUE!</v>
      </c>
      <c r="AH241" s="64" t="e">
        <f t="shared" si="150"/>
        <v>#VALUE!</v>
      </c>
      <c r="AI241" s="64" t="e">
        <f t="shared" si="150"/>
        <v>#VALUE!</v>
      </c>
      <c r="AJ241" s="64" t="e">
        <f t="shared" si="150"/>
        <v>#VALUE!</v>
      </c>
      <c r="AK241" s="64" t="e">
        <f t="shared" si="150"/>
        <v>#VALUE!</v>
      </c>
      <c r="AL241" s="64" t="e">
        <f t="shared" si="150"/>
        <v>#VALUE!</v>
      </c>
      <c r="AM241" s="64" t="e">
        <f t="shared" si="150"/>
        <v>#VALUE!</v>
      </c>
      <c r="AN241" s="64" t="e">
        <f t="shared" si="150"/>
        <v>#VALUE!</v>
      </c>
      <c r="AO241" s="64" t="e">
        <f t="shared" si="150"/>
        <v>#VALUE!</v>
      </c>
      <c r="AP241" s="64" t="e">
        <f t="shared" si="150"/>
        <v>#VALUE!</v>
      </c>
      <c r="AQ241" s="64" t="e">
        <f t="shared" si="150"/>
        <v>#VALUE!</v>
      </c>
      <c r="AR241" s="64" t="e">
        <f t="shared" si="150"/>
        <v>#VALUE!</v>
      </c>
      <c r="AS241" s="64" t="e">
        <f t="shared" si="150"/>
        <v>#VALUE!</v>
      </c>
      <c r="AT241" s="64" t="e">
        <f t="shared" si="150"/>
        <v>#VALUE!</v>
      </c>
      <c r="AU241" s="64" t="e">
        <f t="shared" si="150"/>
        <v>#VALUE!</v>
      </c>
      <c r="AV241" s="64" t="e">
        <f t="shared" si="150"/>
        <v>#VALUE!</v>
      </c>
      <c r="AW241" s="64" t="e">
        <f t="shared" si="150"/>
        <v>#VALUE!</v>
      </c>
      <c r="AX241" s="64" t="e">
        <f t="shared" si="150"/>
        <v>#VALUE!</v>
      </c>
      <c r="AY241" s="64" t="e">
        <f t="shared" si="150"/>
        <v>#VALUE!</v>
      </c>
      <c r="AZ241" s="64" t="e">
        <f t="shared" si="150"/>
        <v>#VALUE!</v>
      </c>
      <c r="BA241" s="64" t="e">
        <f t="shared" si="150"/>
        <v>#VALUE!</v>
      </c>
      <c r="BB241" s="64" t="e">
        <f t="shared" si="150"/>
        <v>#VALUE!</v>
      </c>
      <c r="BC241" s="64" t="e">
        <f t="shared" si="150"/>
        <v>#VALUE!</v>
      </c>
      <c r="BD241" s="64" t="e">
        <f t="shared" si="150"/>
        <v>#VALUE!</v>
      </c>
      <c r="BE241" s="64" t="e">
        <f t="shared" si="150"/>
        <v>#VALUE!</v>
      </c>
      <c r="BF241" s="45" t="e">
        <f t="shared" si="148"/>
        <v>#VALUE!</v>
      </c>
    </row>
    <row r="242" spans="15:59" ht="14.4" hidden="1" customHeight="1" x14ac:dyDescent="0.3">
      <c r="O242" s="287"/>
      <c r="P242" s="288"/>
      <c r="Q242" s="289"/>
      <c r="R242" s="277" t="s">
        <v>76</v>
      </c>
      <c r="S242" s="278"/>
      <c r="T242" s="278"/>
      <c r="U242" s="278"/>
      <c r="V242" s="278"/>
      <c r="W242" s="279"/>
      <c r="X242" s="257"/>
      <c r="Y242" s="257"/>
      <c r="Z242" s="257"/>
      <c r="AA242" s="64" t="e">
        <f t="shared" si="150"/>
        <v>#VALUE!</v>
      </c>
      <c r="AB242" s="64" t="e">
        <f t="shared" si="150"/>
        <v>#VALUE!</v>
      </c>
      <c r="AC242" s="64" t="e">
        <f t="shared" si="150"/>
        <v>#VALUE!</v>
      </c>
      <c r="AD242" s="64" t="e">
        <f t="shared" si="150"/>
        <v>#VALUE!</v>
      </c>
      <c r="AE242" s="64" t="e">
        <f t="shared" si="150"/>
        <v>#VALUE!</v>
      </c>
      <c r="AF242" s="64" t="e">
        <f t="shared" si="150"/>
        <v>#VALUE!</v>
      </c>
      <c r="AG242" s="64" t="e">
        <f t="shared" si="150"/>
        <v>#VALUE!</v>
      </c>
      <c r="AH242" s="64" t="e">
        <f t="shared" si="150"/>
        <v>#VALUE!</v>
      </c>
      <c r="AI242" s="64" t="e">
        <f t="shared" si="150"/>
        <v>#VALUE!</v>
      </c>
      <c r="AJ242" s="64" t="e">
        <f t="shared" si="150"/>
        <v>#VALUE!</v>
      </c>
      <c r="AK242" s="64" t="e">
        <f t="shared" si="150"/>
        <v>#VALUE!</v>
      </c>
      <c r="AL242" s="64" t="e">
        <f t="shared" si="150"/>
        <v>#VALUE!</v>
      </c>
      <c r="AM242" s="64" t="e">
        <f t="shared" si="150"/>
        <v>#VALUE!</v>
      </c>
      <c r="AN242" s="64" t="e">
        <f t="shared" si="150"/>
        <v>#VALUE!</v>
      </c>
      <c r="AO242" s="64" t="e">
        <f t="shared" si="150"/>
        <v>#VALUE!</v>
      </c>
      <c r="AP242" s="64" t="e">
        <f t="shared" si="150"/>
        <v>#VALUE!</v>
      </c>
      <c r="AQ242" s="64" t="e">
        <f t="shared" si="150"/>
        <v>#VALUE!</v>
      </c>
      <c r="AR242" s="64" t="e">
        <f t="shared" si="150"/>
        <v>#VALUE!</v>
      </c>
      <c r="AS242" s="64" t="e">
        <f t="shared" si="150"/>
        <v>#VALUE!</v>
      </c>
      <c r="AT242" s="64" t="e">
        <f t="shared" si="150"/>
        <v>#VALUE!</v>
      </c>
      <c r="AU242" s="64" t="e">
        <f t="shared" si="150"/>
        <v>#VALUE!</v>
      </c>
      <c r="AV242" s="64" t="e">
        <f t="shared" si="150"/>
        <v>#VALUE!</v>
      </c>
      <c r="AW242" s="64" t="e">
        <f t="shared" si="150"/>
        <v>#VALUE!</v>
      </c>
      <c r="AX242" s="64" t="e">
        <f t="shared" si="150"/>
        <v>#VALUE!</v>
      </c>
      <c r="AY242" s="64" t="e">
        <f t="shared" si="150"/>
        <v>#VALUE!</v>
      </c>
      <c r="AZ242" s="64" t="e">
        <f t="shared" si="150"/>
        <v>#VALUE!</v>
      </c>
      <c r="BA242" s="64" t="e">
        <f t="shared" si="150"/>
        <v>#VALUE!</v>
      </c>
      <c r="BB242" s="64" t="e">
        <f t="shared" si="150"/>
        <v>#VALUE!</v>
      </c>
      <c r="BC242" s="64" t="e">
        <f t="shared" si="150"/>
        <v>#VALUE!</v>
      </c>
      <c r="BD242" s="64" t="e">
        <f t="shared" si="150"/>
        <v>#VALUE!</v>
      </c>
      <c r="BE242" s="64" t="e">
        <f t="shared" si="150"/>
        <v>#VALUE!</v>
      </c>
      <c r="BF242" s="45" t="e">
        <f t="shared" si="148"/>
        <v>#VALUE!</v>
      </c>
    </row>
    <row r="243" spans="15:59" ht="14.4" hidden="1" customHeight="1" x14ac:dyDescent="0.3">
      <c r="O243" s="287"/>
      <c r="P243" s="288"/>
      <c r="Q243" s="289"/>
      <c r="R243" s="277" t="s">
        <v>79</v>
      </c>
      <c r="S243" s="278"/>
      <c r="T243" s="278"/>
      <c r="U243" s="278"/>
      <c r="V243" s="278"/>
      <c r="W243" s="279"/>
      <c r="X243" s="257"/>
      <c r="Y243" s="257"/>
      <c r="Z243" s="257"/>
      <c r="AA243" s="64" t="e">
        <f t="shared" ref="AA243:BE243" si="151">COUNTIFS($F$23:$F$28,$O$235,AA23:AA41,"P")+COUNTIFS($F$23:$F$28,$O$235,AA23:AA41,"RP")+COUNTIFS($F$23:$F$28,$O$235,AA23:AA41,"T-RP")+COUNTIFS($F$23:$F$28,$O$235,AA23:AA41,"T")+COUNTIFS($F$23:$F$28,$O$235,AA23:AA41,"MU")+COUNTIFS($F$23:$F$28,$O$235,AA23:AA41,"T-MU")+COUNTIFS($F$23:$F$28,$O$235,AA23:AA41,"EL")+COUNTIFS($F$23:$F$28,$O$235,AA23:AA41,"T-EL")+COUNTIFS($F$23:$F$28,$O$235,AA23:AA41,"EL-MU")+COUNTIFS($F$23:$F$28,$O$235,AA23:AA41,"TR")+COUNTIFS($F$23:$F$28,$O$235,AA23:AA41,"TR-MU")+COUNTIFS($F$23:$F$28,$O$235,AA23:AA41,"TR-EL")+COUNTIFS($F$23:$F$28,$O$235,AA23:AA41,"TR-T")</f>
        <v>#VALUE!</v>
      </c>
      <c r="AB243" s="64" t="e">
        <f t="shared" si="151"/>
        <v>#VALUE!</v>
      </c>
      <c r="AC243" s="64" t="e">
        <f t="shared" si="151"/>
        <v>#VALUE!</v>
      </c>
      <c r="AD243" s="64" t="e">
        <f t="shared" si="151"/>
        <v>#VALUE!</v>
      </c>
      <c r="AE243" s="64" t="e">
        <f t="shared" si="151"/>
        <v>#VALUE!</v>
      </c>
      <c r="AF243" s="64" t="e">
        <f t="shared" si="151"/>
        <v>#VALUE!</v>
      </c>
      <c r="AG243" s="64" t="e">
        <f t="shared" si="151"/>
        <v>#VALUE!</v>
      </c>
      <c r="AH243" s="64" t="e">
        <f t="shared" si="151"/>
        <v>#VALUE!</v>
      </c>
      <c r="AI243" s="64" t="e">
        <f t="shared" si="151"/>
        <v>#VALUE!</v>
      </c>
      <c r="AJ243" s="64" t="e">
        <f t="shared" si="151"/>
        <v>#VALUE!</v>
      </c>
      <c r="AK243" s="64" t="e">
        <f t="shared" si="151"/>
        <v>#VALUE!</v>
      </c>
      <c r="AL243" s="64" t="e">
        <f t="shared" si="151"/>
        <v>#VALUE!</v>
      </c>
      <c r="AM243" s="64" t="e">
        <f t="shared" si="151"/>
        <v>#VALUE!</v>
      </c>
      <c r="AN243" s="64" t="e">
        <f t="shared" si="151"/>
        <v>#VALUE!</v>
      </c>
      <c r="AO243" s="64" t="e">
        <f t="shared" si="151"/>
        <v>#VALUE!</v>
      </c>
      <c r="AP243" s="64" t="e">
        <f t="shared" si="151"/>
        <v>#VALUE!</v>
      </c>
      <c r="AQ243" s="64" t="e">
        <f t="shared" si="151"/>
        <v>#VALUE!</v>
      </c>
      <c r="AR243" s="64" t="e">
        <f t="shared" si="151"/>
        <v>#VALUE!</v>
      </c>
      <c r="AS243" s="64" t="e">
        <f t="shared" si="151"/>
        <v>#VALUE!</v>
      </c>
      <c r="AT243" s="64" t="e">
        <f t="shared" si="151"/>
        <v>#VALUE!</v>
      </c>
      <c r="AU243" s="64" t="e">
        <f t="shared" si="151"/>
        <v>#VALUE!</v>
      </c>
      <c r="AV243" s="64" t="e">
        <f t="shared" si="151"/>
        <v>#VALUE!</v>
      </c>
      <c r="AW243" s="64" t="e">
        <f t="shared" si="151"/>
        <v>#VALUE!</v>
      </c>
      <c r="AX243" s="64" t="e">
        <f t="shared" si="151"/>
        <v>#VALUE!</v>
      </c>
      <c r="AY243" s="64" t="e">
        <f t="shared" si="151"/>
        <v>#VALUE!</v>
      </c>
      <c r="AZ243" s="64" t="e">
        <f t="shared" si="151"/>
        <v>#VALUE!</v>
      </c>
      <c r="BA243" s="64" t="e">
        <f t="shared" si="151"/>
        <v>#VALUE!</v>
      </c>
      <c r="BB243" s="64" t="e">
        <f t="shared" si="151"/>
        <v>#VALUE!</v>
      </c>
      <c r="BC243" s="64" t="e">
        <f t="shared" si="151"/>
        <v>#VALUE!</v>
      </c>
      <c r="BD243" s="64" t="e">
        <f t="shared" si="151"/>
        <v>#VALUE!</v>
      </c>
      <c r="BE243" s="64" t="e">
        <f t="shared" si="151"/>
        <v>#VALUE!</v>
      </c>
      <c r="BF243" s="45" t="e">
        <f t="shared" si="148"/>
        <v>#VALUE!</v>
      </c>
      <c r="BG243" s="78" t="e">
        <f>BF243-SUMIFS($O$23:$O$128,$F$23:$F$128,$O$235)</f>
        <v>#VALUE!</v>
      </c>
    </row>
    <row r="244" spans="15:59" ht="14.4" hidden="1" customHeight="1" x14ac:dyDescent="0.3">
      <c r="O244" s="287"/>
      <c r="P244" s="288"/>
      <c r="Q244" s="289"/>
      <c r="R244" s="277" t="s">
        <v>81</v>
      </c>
      <c r="S244" s="278"/>
      <c r="T244" s="278"/>
      <c r="U244" s="278"/>
      <c r="V244" s="278"/>
      <c r="W244" s="279"/>
      <c r="X244" s="257"/>
      <c r="Y244" s="257"/>
      <c r="Z244" s="257"/>
      <c r="AA244" s="74" t="e">
        <f t="shared" ref="AA244:BE244" si="152">AA245+(AA246/2)</f>
        <v>#VALUE!</v>
      </c>
      <c r="AB244" s="74" t="e">
        <f t="shared" si="152"/>
        <v>#VALUE!</v>
      </c>
      <c r="AC244" s="74" t="e">
        <f t="shared" si="152"/>
        <v>#VALUE!</v>
      </c>
      <c r="AD244" s="74" t="e">
        <f t="shared" si="152"/>
        <v>#VALUE!</v>
      </c>
      <c r="AE244" s="74" t="e">
        <f t="shared" si="152"/>
        <v>#VALUE!</v>
      </c>
      <c r="AF244" s="74" t="e">
        <f t="shared" si="152"/>
        <v>#VALUE!</v>
      </c>
      <c r="AG244" s="74" t="e">
        <f t="shared" si="152"/>
        <v>#VALUE!</v>
      </c>
      <c r="AH244" s="74" t="e">
        <f t="shared" si="152"/>
        <v>#VALUE!</v>
      </c>
      <c r="AI244" s="74" t="e">
        <f t="shared" si="152"/>
        <v>#VALUE!</v>
      </c>
      <c r="AJ244" s="74" t="e">
        <f t="shared" si="152"/>
        <v>#VALUE!</v>
      </c>
      <c r="AK244" s="74" t="e">
        <f t="shared" si="152"/>
        <v>#VALUE!</v>
      </c>
      <c r="AL244" s="74" t="e">
        <f t="shared" si="152"/>
        <v>#VALUE!</v>
      </c>
      <c r="AM244" s="74" t="e">
        <f t="shared" si="152"/>
        <v>#VALUE!</v>
      </c>
      <c r="AN244" s="74" t="e">
        <f t="shared" si="152"/>
        <v>#VALUE!</v>
      </c>
      <c r="AO244" s="74" t="e">
        <f t="shared" si="152"/>
        <v>#VALUE!</v>
      </c>
      <c r="AP244" s="74" t="e">
        <f t="shared" si="152"/>
        <v>#VALUE!</v>
      </c>
      <c r="AQ244" s="74" t="e">
        <f t="shared" si="152"/>
        <v>#VALUE!</v>
      </c>
      <c r="AR244" s="74" t="e">
        <f t="shared" si="152"/>
        <v>#VALUE!</v>
      </c>
      <c r="AS244" s="74" t="e">
        <f t="shared" si="152"/>
        <v>#VALUE!</v>
      </c>
      <c r="AT244" s="74" t="e">
        <f t="shared" si="152"/>
        <v>#VALUE!</v>
      </c>
      <c r="AU244" s="74" t="e">
        <f t="shared" si="152"/>
        <v>#VALUE!</v>
      </c>
      <c r="AV244" s="74" t="e">
        <f t="shared" si="152"/>
        <v>#VALUE!</v>
      </c>
      <c r="AW244" s="74" t="e">
        <f t="shared" si="152"/>
        <v>#VALUE!</v>
      </c>
      <c r="AX244" s="74" t="e">
        <f t="shared" si="152"/>
        <v>#VALUE!</v>
      </c>
      <c r="AY244" s="74" t="e">
        <f t="shared" si="152"/>
        <v>#VALUE!</v>
      </c>
      <c r="AZ244" s="74" t="e">
        <f t="shared" si="152"/>
        <v>#VALUE!</v>
      </c>
      <c r="BA244" s="74" t="e">
        <f t="shared" si="152"/>
        <v>#VALUE!</v>
      </c>
      <c r="BB244" s="74" t="e">
        <f t="shared" si="152"/>
        <v>#VALUE!</v>
      </c>
      <c r="BC244" s="74" t="e">
        <f t="shared" si="152"/>
        <v>#VALUE!</v>
      </c>
      <c r="BD244" s="74" t="e">
        <f t="shared" si="152"/>
        <v>#VALUE!</v>
      </c>
      <c r="BE244" s="74" t="e">
        <f t="shared" si="152"/>
        <v>#VALUE!</v>
      </c>
      <c r="BF244" s="75" t="e">
        <f t="shared" si="148"/>
        <v>#VALUE!</v>
      </c>
    </row>
    <row r="245" spans="15:59" ht="14.4" hidden="1" customHeight="1" x14ac:dyDescent="0.3">
      <c r="O245" s="287"/>
      <c r="P245" s="288"/>
      <c r="Q245" s="289"/>
      <c r="R245" s="277" t="s">
        <v>15</v>
      </c>
      <c r="S245" s="278"/>
      <c r="T245" s="278"/>
      <c r="U245" s="278"/>
      <c r="V245" s="278"/>
      <c r="W245" s="279"/>
      <c r="X245" s="257"/>
      <c r="Y245" s="257"/>
      <c r="Z245" s="257"/>
      <c r="AA245" s="64" t="e">
        <f t="shared" ref="AA245:BE245" si="153">COUNTIFS($F$23:$F$28,$O$235,$L$23:$L$28,"FT",AA$23:AA$41,"P")+COUNTIFS($F$23:$F$28,$O$235,$L$23:$L$28,"FT",AA$23:AA$41,"RP")+COUNTIFS($F$23:$F$28,$O$235,$L$23:$L$28,"FT",AA$23:AA$41,"T-RP")+COUNTIFS($F$23:$F$28,$O$235,$L$23:$L$28,"FT",AA$23:AA$41,"T")+COUNTIFS($F$23:$F$28,$O$235,$L$23:$L$28,"FT",AA$23:AA$41,"MU")+COUNTIFS($F$23:$F$28,$O$235,$L$23:$L$28,"FT",AA$23:AA$41,"T-MU")+COUNTIFS($F$23:$F$28,$O$235,$L$23:$L$28,"FT",AA$23:AA$41,"EL")+COUNTIFS($F$23:$F$28,$O$235,$L$23:$L$28,"FT",AA$23:AA$41,"T-EL")+COUNTIFS($F$23:$F$28,$O$235,$L$23:$L$28,"FT",AA$23:AA$41,"EL-MU")+COUNTIFS($F$23:$F$28,$O$235,$L$23:$L$28,"FT",AA$23:AA$41,"TR")+COUNTIFS($F$23:$F$28,$O$235,$L$23:$L$28,"FT",AA$23:AA$41,"TR-MU")+COUNTIFS($F$23:$F$28,$O$235,$L$23:$L$28,"FT",AA$23:AA$41,"TR-EL")+COUNTIFS($F$23:$F$28,$O$235,$L$23:$L$28,"FT",AA$23:AA$41,"TR-T")</f>
        <v>#VALUE!</v>
      </c>
      <c r="AB245" s="64" t="e">
        <f t="shared" si="153"/>
        <v>#VALUE!</v>
      </c>
      <c r="AC245" s="64" t="e">
        <f t="shared" si="153"/>
        <v>#VALUE!</v>
      </c>
      <c r="AD245" s="64" t="e">
        <f t="shared" si="153"/>
        <v>#VALUE!</v>
      </c>
      <c r="AE245" s="64" t="e">
        <f t="shared" si="153"/>
        <v>#VALUE!</v>
      </c>
      <c r="AF245" s="64" t="e">
        <f t="shared" si="153"/>
        <v>#VALUE!</v>
      </c>
      <c r="AG245" s="64" t="e">
        <f t="shared" si="153"/>
        <v>#VALUE!</v>
      </c>
      <c r="AH245" s="64" t="e">
        <f t="shared" si="153"/>
        <v>#VALUE!</v>
      </c>
      <c r="AI245" s="64" t="e">
        <f t="shared" si="153"/>
        <v>#VALUE!</v>
      </c>
      <c r="AJ245" s="64" t="e">
        <f t="shared" si="153"/>
        <v>#VALUE!</v>
      </c>
      <c r="AK245" s="64" t="e">
        <f t="shared" si="153"/>
        <v>#VALUE!</v>
      </c>
      <c r="AL245" s="64" t="e">
        <f t="shared" si="153"/>
        <v>#VALUE!</v>
      </c>
      <c r="AM245" s="64" t="e">
        <f t="shared" si="153"/>
        <v>#VALUE!</v>
      </c>
      <c r="AN245" s="64" t="e">
        <f t="shared" si="153"/>
        <v>#VALUE!</v>
      </c>
      <c r="AO245" s="64" t="e">
        <f t="shared" si="153"/>
        <v>#VALUE!</v>
      </c>
      <c r="AP245" s="64" t="e">
        <f t="shared" si="153"/>
        <v>#VALUE!</v>
      </c>
      <c r="AQ245" s="64" t="e">
        <f t="shared" si="153"/>
        <v>#VALUE!</v>
      </c>
      <c r="AR245" s="64" t="e">
        <f t="shared" si="153"/>
        <v>#VALUE!</v>
      </c>
      <c r="AS245" s="64" t="e">
        <f t="shared" si="153"/>
        <v>#VALUE!</v>
      </c>
      <c r="AT245" s="64" t="e">
        <f t="shared" si="153"/>
        <v>#VALUE!</v>
      </c>
      <c r="AU245" s="64" t="e">
        <f t="shared" si="153"/>
        <v>#VALUE!</v>
      </c>
      <c r="AV245" s="64" t="e">
        <f t="shared" si="153"/>
        <v>#VALUE!</v>
      </c>
      <c r="AW245" s="64" t="e">
        <f t="shared" si="153"/>
        <v>#VALUE!</v>
      </c>
      <c r="AX245" s="64" t="e">
        <f t="shared" si="153"/>
        <v>#VALUE!</v>
      </c>
      <c r="AY245" s="64" t="e">
        <f t="shared" si="153"/>
        <v>#VALUE!</v>
      </c>
      <c r="AZ245" s="64" t="e">
        <f t="shared" si="153"/>
        <v>#VALUE!</v>
      </c>
      <c r="BA245" s="64" t="e">
        <f t="shared" si="153"/>
        <v>#VALUE!</v>
      </c>
      <c r="BB245" s="64" t="e">
        <f t="shared" si="153"/>
        <v>#VALUE!</v>
      </c>
      <c r="BC245" s="64" t="e">
        <f t="shared" si="153"/>
        <v>#VALUE!</v>
      </c>
      <c r="BD245" s="64" t="e">
        <f t="shared" si="153"/>
        <v>#VALUE!</v>
      </c>
      <c r="BE245" s="64" t="e">
        <f t="shared" si="153"/>
        <v>#VALUE!</v>
      </c>
      <c r="BF245" s="45" t="e">
        <f t="shared" si="148"/>
        <v>#VALUE!</v>
      </c>
    </row>
    <row r="246" spans="15:59" ht="14.4" hidden="1" customHeight="1" x14ac:dyDescent="0.3">
      <c r="O246" s="287"/>
      <c r="P246" s="288"/>
      <c r="Q246" s="289"/>
      <c r="R246" s="277" t="s">
        <v>84</v>
      </c>
      <c r="S246" s="278"/>
      <c r="T246" s="278"/>
      <c r="U246" s="278"/>
      <c r="V246" s="278"/>
      <c r="W246" s="279"/>
      <c r="X246" s="257"/>
      <c r="Y246" s="257"/>
      <c r="Z246" s="257"/>
      <c r="AA246" s="64" t="e">
        <f t="shared" ref="AA246:BE246" si="154">COUNTIFS($F$23:$F$28,$O$235,$L$23:$L$28,"HT",AA$23:AA$41,"P")+COUNTIFS($F$23:$F$28,$O$235,$L$23:$L$28,"HT",AA$23:AA$41,"RP")+COUNTIFS($F$23:$F$28,$O$235,$L$23:$L$28,"HT",AA$23:AA$41,"T-RP")+COUNTIFS($F$23:$F$28,$O$235,$L$23:$L$28,"HT",AA$23:AA$41,"T")+COUNTIFS($F$23:$F$28,$O$235,$L$23:$L$28,"HT",AA$23:AA$41,"MU")+COUNTIFS($F$23:$F$28,$O$235,$L$23:$L$28,"HT",AA$23:AA$41,"T-MU")+COUNTIFS($F$23:$F$28,$O$235,$L$23:$L$28,"HT",AA$23:AA$41,"EL")+COUNTIFS($F$23:$F$28,$O$235,$L$23:$L$28,"HT",AA$23:AA$41,"T-EL")+COUNTIFS($F$23:$F$28,$O$235,$L$23:$L$28,"HT",AA$23:AA$41,"EL-MU")+COUNTIFS($F$23:$F$28,$O$235,$L$23:$L$28,"HT",AA$23:AA$41,"TR")+COUNTIFS($F$23:$F$28,$O$235,$L$23:$L$28,"HT",AA$23:AA$41,"TR-MU")+COUNTIFS($F$23:$F$28,$O$235,$L$23:$L$28,"HT",AA$23:AA$41,"TR-EL")+COUNTIFS($F$23:$F$28,$O$235,$L$23:$L$28,"HT",AA$23:AA$41,"TR-T")</f>
        <v>#VALUE!</v>
      </c>
      <c r="AB246" s="64" t="e">
        <f t="shared" si="154"/>
        <v>#VALUE!</v>
      </c>
      <c r="AC246" s="64" t="e">
        <f t="shared" si="154"/>
        <v>#VALUE!</v>
      </c>
      <c r="AD246" s="64" t="e">
        <f t="shared" si="154"/>
        <v>#VALUE!</v>
      </c>
      <c r="AE246" s="64" t="e">
        <f t="shared" si="154"/>
        <v>#VALUE!</v>
      </c>
      <c r="AF246" s="64" t="e">
        <f t="shared" si="154"/>
        <v>#VALUE!</v>
      </c>
      <c r="AG246" s="64" t="e">
        <f t="shared" si="154"/>
        <v>#VALUE!</v>
      </c>
      <c r="AH246" s="64" t="e">
        <f t="shared" si="154"/>
        <v>#VALUE!</v>
      </c>
      <c r="AI246" s="64" t="e">
        <f t="shared" si="154"/>
        <v>#VALUE!</v>
      </c>
      <c r="AJ246" s="64" t="e">
        <f t="shared" si="154"/>
        <v>#VALUE!</v>
      </c>
      <c r="AK246" s="64" t="e">
        <f t="shared" si="154"/>
        <v>#VALUE!</v>
      </c>
      <c r="AL246" s="64" t="e">
        <f t="shared" si="154"/>
        <v>#VALUE!</v>
      </c>
      <c r="AM246" s="64" t="e">
        <f t="shared" si="154"/>
        <v>#VALUE!</v>
      </c>
      <c r="AN246" s="64" t="e">
        <f t="shared" si="154"/>
        <v>#VALUE!</v>
      </c>
      <c r="AO246" s="64" t="e">
        <f t="shared" si="154"/>
        <v>#VALUE!</v>
      </c>
      <c r="AP246" s="64" t="e">
        <f t="shared" si="154"/>
        <v>#VALUE!</v>
      </c>
      <c r="AQ246" s="64" t="e">
        <f t="shared" si="154"/>
        <v>#VALUE!</v>
      </c>
      <c r="AR246" s="64" t="e">
        <f t="shared" si="154"/>
        <v>#VALUE!</v>
      </c>
      <c r="AS246" s="64" t="e">
        <f t="shared" si="154"/>
        <v>#VALUE!</v>
      </c>
      <c r="AT246" s="64" t="e">
        <f t="shared" si="154"/>
        <v>#VALUE!</v>
      </c>
      <c r="AU246" s="64" t="e">
        <f t="shared" si="154"/>
        <v>#VALUE!</v>
      </c>
      <c r="AV246" s="64" t="e">
        <f t="shared" si="154"/>
        <v>#VALUE!</v>
      </c>
      <c r="AW246" s="64" t="e">
        <f t="shared" si="154"/>
        <v>#VALUE!</v>
      </c>
      <c r="AX246" s="64" t="e">
        <f t="shared" si="154"/>
        <v>#VALUE!</v>
      </c>
      <c r="AY246" s="64" t="e">
        <f t="shared" si="154"/>
        <v>#VALUE!</v>
      </c>
      <c r="AZ246" s="64" t="e">
        <f t="shared" si="154"/>
        <v>#VALUE!</v>
      </c>
      <c r="BA246" s="64" t="e">
        <f t="shared" si="154"/>
        <v>#VALUE!</v>
      </c>
      <c r="BB246" s="64" t="e">
        <f t="shared" si="154"/>
        <v>#VALUE!</v>
      </c>
      <c r="BC246" s="64" t="e">
        <f t="shared" si="154"/>
        <v>#VALUE!</v>
      </c>
      <c r="BD246" s="64" t="e">
        <f t="shared" si="154"/>
        <v>#VALUE!</v>
      </c>
      <c r="BE246" s="64" t="e">
        <f t="shared" si="154"/>
        <v>#VALUE!</v>
      </c>
      <c r="BF246" s="45" t="e">
        <f t="shared" si="148"/>
        <v>#VALUE!</v>
      </c>
    </row>
    <row r="247" spans="15:59" ht="14.4" hidden="1" customHeight="1" x14ac:dyDescent="0.3">
      <c r="O247" s="287"/>
      <c r="P247" s="288"/>
      <c r="Q247" s="289"/>
      <c r="R247" s="277" t="s">
        <v>87</v>
      </c>
      <c r="S247" s="278"/>
      <c r="T247" s="278"/>
      <c r="U247" s="278"/>
      <c r="V247" s="278"/>
      <c r="W247" s="279"/>
      <c r="X247" s="257"/>
      <c r="Y247" s="257"/>
      <c r="Z247" s="257"/>
      <c r="AA247" s="64" t="e">
        <f t="shared" ref="AA247:BE247" si="155">COUNTIFS($F$23:$F$28,$O$235,AA$23:AA$41,"OFF")+COUNTIFS($F$23:$F$28,$O$235,AA$23:AA$41,"TR-OFF")</f>
        <v>#VALUE!</v>
      </c>
      <c r="AB247" s="64" t="e">
        <f t="shared" si="155"/>
        <v>#VALUE!</v>
      </c>
      <c r="AC247" s="64" t="e">
        <f t="shared" si="155"/>
        <v>#VALUE!</v>
      </c>
      <c r="AD247" s="64" t="e">
        <f t="shared" si="155"/>
        <v>#VALUE!</v>
      </c>
      <c r="AE247" s="64" t="e">
        <f t="shared" si="155"/>
        <v>#VALUE!</v>
      </c>
      <c r="AF247" s="64" t="e">
        <f t="shared" si="155"/>
        <v>#VALUE!</v>
      </c>
      <c r="AG247" s="64" t="e">
        <f t="shared" si="155"/>
        <v>#VALUE!</v>
      </c>
      <c r="AH247" s="64" t="e">
        <f t="shared" si="155"/>
        <v>#VALUE!</v>
      </c>
      <c r="AI247" s="64" t="e">
        <f t="shared" si="155"/>
        <v>#VALUE!</v>
      </c>
      <c r="AJ247" s="64" t="e">
        <f t="shared" si="155"/>
        <v>#VALUE!</v>
      </c>
      <c r="AK247" s="64" t="e">
        <f t="shared" si="155"/>
        <v>#VALUE!</v>
      </c>
      <c r="AL247" s="64" t="e">
        <f t="shared" si="155"/>
        <v>#VALUE!</v>
      </c>
      <c r="AM247" s="64" t="e">
        <f t="shared" si="155"/>
        <v>#VALUE!</v>
      </c>
      <c r="AN247" s="64" t="e">
        <f t="shared" si="155"/>
        <v>#VALUE!</v>
      </c>
      <c r="AO247" s="64" t="e">
        <f t="shared" si="155"/>
        <v>#VALUE!</v>
      </c>
      <c r="AP247" s="64" t="e">
        <f t="shared" si="155"/>
        <v>#VALUE!</v>
      </c>
      <c r="AQ247" s="64" t="e">
        <f t="shared" si="155"/>
        <v>#VALUE!</v>
      </c>
      <c r="AR247" s="64" t="e">
        <f t="shared" si="155"/>
        <v>#VALUE!</v>
      </c>
      <c r="AS247" s="64" t="e">
        <f t="shared" si="155"/>
        <v>#VALUE!</v>
      </c>
      <c r="AT247" s="64" t="e">
        <f t="shared" si="155"/>
        <v>#VALUE!</v>
      </c>
      <c r="AU247" s="64" t="e">
        <f t="shared" si="155"/>
        <v>#VALUE!</v>
      </c>
      <c r="AV247" s="64" t="e">
        <f t="shared" si="155"/>
        <v>#VALUE!</v>
      </c>
      <c r="AW247" s="64" t="e">
        <f t="shared" si="155"/>
        <v>#VALUE!</v>
      </c>
      <c r="AX247" s="64" t="e">
        <f t="shared" si="155"/>
        <v>#VALUE!</v>
      </c>
      <c r="AY247" s="64" t="e">
        <f t="shared" si="155"/>
        <v>#VALUE!</v>
      </c>
      <c r="AZ247" s="64" t="e">
        <f t="shared" si="155"/>
        <v>#VALUE!</v>
      </c>
      <c r="BA247" s="64" t="e">
        <f t="shared" si="155"/>
        <v>#VALUE!</v>
      </c>
      <c r="BB247" s="64" t="e">
        <f t="shared" si="155"/>
        <v>#VALUE!</v>
      </c>
      <c r="BC247" s="64" t="e">
        <f t="shared" si="155"/>
        <v>#VALUE!</v>
      </c>
      <c r="BD247" s="64" t="e">
        <f t="shared" si="155"/>
        <v>#VALUE!</v>
      </c>
      <c r="BE247" s="64" t="e">
        <f t="shared" si="155"/>
        <v>#VALUE!</v>
      </c>
      <c r="BF247" s="45" t="e">
        <f t="shared" si="148"/>
        <v>#VALUE!</v>
      </c>
      <c r="BG247" s="78" t="e">
        <f>BF247-SUMIFS($Q$23:$Q$128,$F$23:$F$128,$O$235)</f>
        <v>#VALUE!</v>
      </c>
    </row>
    <row r="248" spans="15:59" ht="14.4" hidden="1" customHeight="1" x14ac:dyDescent="0.3">
      <c r="O248" s="287"/>
      <c r="P248" s="288"/>
      <c r="Q248" s="289"/>
      <c r="R248" s="277" t="s">
        <v>90</v>
      </c>
      <c r="S248" s="278"/>
      <c r="T248" s="278"/>
      <c r="U248" s="278"/>
      <c r="V248" s="278"/>
      <c r="W248" s="279"/>
      <c r="X248" s="257"/>
      <c r="Y248" s="257"/>
      <c r="Z248" s="257"/>
      <c r="AA248" s="74" t="e">
        <f t="shared" ref="AA248:BE248" si="156">AA249+(AA250/2)</f>
        <v>#VALUE!</v>
      </c>
      <c r="AB248" s="74" t="e">
        <f t="shared" si="156"/>
        <v>#VALUE!</v>
      </c>
      <c r="AC248" s="74" t="e">
        <f t="shared" si="156"/>
        <v>#VALUE!</v>
      </c>
      <c r="AD248" s="74" t="e">
        <f t="shared" si="156"/>
        <v>#VALUE!</v>
      </c>
      <c r="AE248" s="74" t="e">
        <f t="shared" si="156"/>
        <v>#VALUE!</v>
      </c>
      <c r="AF248" s="74" t="e">
        <f t="shared" si="156"/>
        <v>#VALUE!</v>
      </c>
      <c r="AG248" s="74" t="e">
        <f t="shared" si="156"/>
        <v>#VALUE!</v>
      </c>
      <c r="AH248" s="74" t="e">
        <f t="shared" si="156"/>
        <v>#VALUE!</v>
      </c>
      <c r="AI248" s="74" t="e">
        <f t="shared" si="156"/>
        <v>#VALUE!</v>
      </c>
      <c r="AJ248" s="74" t="e">
        <f t="shared" si="156"/>
        <v>#VALUE!</v>
      </c>
      <c r="AK248" s="74" t="e">
        <f t="shared" si="156"/>
        <v>#VALUE!</v>
      </c>
      <c r="AL248" s="74" t="e">
        <f t="shared" si="156"/>
        <v>#VALUE!</v>
      </c>
      <c r="AM248" s="74" t="e">
        <f t="shared" si="156"/>
        <v>#VALUE!</v>
      </c>
      <c r="AN248" s="74" t="e">
        <f t="shared" si="156"/>
        <v>#VALUE!</v>
      </c>
      <c r="AO248" s="74" t="e">
        <f t="shared" si="156"/>
        <v>#VALUE!</v>
      </c>
      <c r="AP248" s="74" t="e">
        <f t="shared" si="156"/>
        <v>#VALUE!</v>
      </c>
      <c r="AQ248" s="74" t="e">
        <f t="shared" si="156"/>
        <v>#VALUE!</v>
      </c>
      <c r="AR248" s="74" t="e">
        <f t="shared" si="156"/>
        <v>#VALUE!</v>
      </c>
      <c r="AS248" s="74" t="e">
        <f t="shared" si="156"/>
        <v>#VALUE!</v>
      </c>
      <c r="AT248" s="74" t="e">
        <f t="shared" si="156"/>
        <v>#VALUE!</v>
      </c>
      <c r="AU248" s="74" t="e">
        <f t="shared" si="156"/>
        <v>#VALUE!</v>
      </c>
      <c r="AV248" s="74" t="e">
        <f t="shared" si="156"/>
        <v>#VALUE!</v>
      </c>
      <c r="AW248" s="74" t="e">
        <f t="shared" si="156"/>
        <v>#VALUE!</v>
      </c>
      <c r="AX248" s="74" t="e">
        <f t="shared" si="156"/>
        <v>#VALUE!</v>
      </c>
      <c r="AY248" s="74" t="e">
        <f t="shared" si="156"/>
        <v>#VALUE!</v>
      </c>
      <c r="AZ248" s="74" t="e">
        <f t="shared" si="156"/>
        <v>#VALUE!</v>
      </c>
      <c r="BA248" s="74" t="e">
        <f t="shared" si="156"/>
        <v>#VALUE!</v>
      </c>
      <c r="BB248" s="74" t="e">
        <f t="shared" si="156"/>
        <v>#VALUE!</v>
      </c>
      <c r="BC248" s="74" t="e">
        <f t="shared" si="156"/>
        <v>#VALUE!</v>
      </c>
      <c r="BD248" s="74" t="e">
        <f t="shared" si="156"/>
        <v>#VALUE!</v>
      </c>
      <c r="BE248" s="74" t="e">
        <f t="shared" si="156"/>
        <v>#VALUE!</v>
      </c>
      <c r="BF248" s="75" t="e">
        <f t="shared" si="148"/>
        <v>#VALUE!</v>
      </c>
    </row>
    <row r="249" spans="15:59" ht="14.4" hidden="1" customHeight="1" x14ac:dyDescent="0.3">
      <c r="O249" s="287"/>
      <c r="P249" s="288"/>
      <c r="Q249" s="289"/>
      <c r="R249" s="277" t="s">
        <v>31</v>
      </c>
      <c r="S249" s="278"/>
      <c r="T249" s="278"/>
      <c r="U249" s="278"/>
      <c r="V249" s="278"/>
      <c r="W249" s="279"/>
      <c r="X249" s="257"/>
      <c r="Y249" s="257"/>
      <c r="Z249" s="257"/>
      <c r="AA249" s="64" t="e">
        <f t="shared" ref="AA249:BE249" si="157">COUNTIFS($F$23:$F$28,$O$235,$L$23:$L$28,"FT",AA$23:AA$41,"OFF")+COUNTIFS($F$23:$F$28,$O$235,$L$23:$L$28,"FT",AA$23:AA$41,"TR-OFF")</f>
        <v>#VALUE!</v>
      </c>
      <c r="AB249" s="64" t="e">
        <f t="shared" si="157"/>
        <v>#VALUE!</v>
      </c>
      <c r="AC249" s="64" t="e">
        <f t="shared" si="157"/>
        <v>#VALUE!</v>
      </c>
      <c r="AD249" s="64" t="e">
        <f t="shared" si="157"/>
        <v>#VALUE!</v>
      </c>
      <c r="AE249" s="64" t="e">
        <f t="shared" si="157"/>
        <v>#VALUE!</v>
      </c>
      <c r="AF249" s="64" t="e">
        <f t="shared" si="157"/>
        <v>#VALUE!</v>
      </c>
      <c r="AG249" s="64" t="e">
        <f t="shared" si="157"/>
        <v>#VALUE!</v>
      </c>
      <c r="AH249" s="64" t="e">
        <f t="shared" si="157"/>
        <v>#VALUE!</v>
      </c>
      <c r="AI249" s="64" t="e">
        <f t="shared" si="157"/>
        <v>#VALUE!</v>
      </c>
      <c r="AJ249" s="64" t="e">
        <f t="shared" si="157"/>
        <v>#VALUE!</v>
      </c>
      <c r="AK249" s="64" t="e">
        <f t="shared" si="157"/>
        <v>#VALUE!</v>
      </c>
      <c r="AL249" s="64" t="e">
        <f t="shared" si="157"/>
        <v>#VALUE!</v>
      </c>
      <c r="AM249" s="64" t="e">
        <f t="shared" si="157"/>
        <v>#VALUE!</v>
      </c>
      <c r="AN249" s="64" t="e">
        <f t="shared" si="157"/>
        <v>#VALUE!</v>
      </c>
      <c r="AO249" s="64" t="e">
        <f t="shared" si="157"/>
        <v>#VALUE!</v>
      </c>
      <c r="AP249" s="64" t="e">
        <f t="shared" si="157"/>
        <v>#VALUE!</v>
      </c>
      <c r="AQ249" s="64" t="e">
        <f t="shared" si="157"/>
        <v>#VALUE!</v>
      </c>
      <c r="AR249" s="64" t="e">
        <f t="shared" si="157"/>
        <v>#VALUE!</v>
      </c>
      <c r="AS249" s="64" t="e">
        <f t="shared" si="157"/>
        <v>#VALUE!</v>
      </c>
      <c r="AT249" s="64" t="e">
        <f t="shared" si="157"/>
        <v>#VALUE!</v>
      </c>
      <c r="AU249" s="64" t="e">
        <f t="shared" si="157"/>
        <v>#VALUE!</v>
      </c>
      <c r="AV249" s="64" t="e">
        <f t="shared" si="157"/>
        <v>#VALUE!</v>
      </c>
      <c r="AW249" s="64" t="e">
        <f t="shared" si="157"/>
        <v>#VALUE!</v>
      </c>
      <c r="AX249" s="64" t="e">
        <f t="shared" si="157"/>
        <v>#VALUE!</v>
      </c>
      <c r="AY249" s="64" t="e">
        <f t="shared" si="157"/>
        <v>#VALUE!</v>
      </c>
      <c r="AZ249" s="64" t="e">
        <f t="shared" si="157"/>
        <v>#VALUE!</v>
      </c>
      <c r="BA249" s="64" t="e">
        <f t="shared" si="157"/>
        <v>#VALUE!</v>
      </c>
      <c r="BB249" s="64" t="e">
        <f t="shared" si="157"/>
        <v>#VALUE!</v>
      </c>
      <c r="BC249" s="64" t="e">
        <f t="shared" si="157"/>
        <v>#VALUE!</v>
      </c>
      <c r="BD249" s="64" t="e">
        <f t="shared" si="157"/>
        <v>#VALUE!</v>
      </c>
      <c r="BE249" s="64" t="e">
        <f t="shared" si="157"/>
        <v>#VALUE!</v>
      </c>
      <c r="BF249" s="45" t="e">
        <f t="shared" si="148"/>
        <v>#VALUE!</v>
      </c>
    </row>
    <row r="250" spans="15:59" ht="14.4" hidden="1" customHeight="1" x14ac:dyDescent="0.3">
      <c r="O250" s="287"/>
      <c r="P250" s="288"/>
      <c r="Q250" s="289"/>
      <c r="R250" s="277" t="s">
        <v>95</v>
      </c>
      <c r="S250" s="278"/>
      <c r="T250" s="278"/>
      <c r="U250" s="278"/>
      <c r="V250" s="278"/>
      <c r="W250" s="279"/>
      <c r="X250" s="257"/>
      <c r="Y250" s="257"/>
      <c r="Z250" s="257"/>
      <c r="AA250" s="64" t="e">
        <f t="shared" ref="AA250:BE250" si="158">COUNTIFS($F$23:$F$28,$O$235,$L$23:$L$28,"HT",AA$23:AA$41,"OFF")+COUNTIFS($F$23:$F$28,$O$235,$L$23:$L$28,"HT",AA$23:AA$41,"TR-OFF")</f>
        <v>#VALUE!</v>
      </c>
      <c r="AB250" s="64" t="e">
        <f t="shared" si="158"/>
        <v>#VALUE!</v>
      </c>
      <c r="AC250" s="64" t="e">
        <f t="shared" si="158"/>
        <v>#VALUE!</v>
      </c>
      <c r="AD250" s="64" t="e">
        <f t="shared" si="158"/>
        <v>#VALUE!</v>
      </c>
      <c r="AE250" s="64" t="e">
        <f t="shared" si="158"/>
        <v>#VALUE!</v>
      </c>
      <c r="AF250" s="64" t="e">
        <f t="shared" si="158"/>
        <v>#VALUE!</v>
      </c>
      <c r="AG250" s="64" t="e">
        <f t="shared" si="158"/>
        <v>#VALUE!</v>
      </c>
      <c r="AH250" s="64" t="e">
        <f t="shared" si="158"/>
        <v>#VALUE!</v>
      </c>
      <c r="AI250" s="64" t="e">
        <f t="shared" si="158"/>
        <v>#VALUE!</v>
      </c>
      <c r="AJ250" s="64" t="e">
        <f t="shared" si="158"/>
        <v>#VALUE!</v>
      </c>
      <c r="AK250" s="64" t="e">
        <f t="shared" si="158"/>
        <v>#VALUE!</v>
      </c>
      <c r="AL250" s="64" t="e">
        <f t="shared" si="158"/>
        <v>#VALUE!</v>
      </c>
      <c r="AM250" s="64" t="e">
        <f t="shared" si="158"/>
        <v>#VALUE!</v>
      </c>
      <c r="AN250" s="64" t="e">
        <f t="shared" si="158"/>
        <v>#VALUE!</v>
      </c>
      <c r="AO250" s="64" t="e">
        <f t="shared" si="158"/>
        <v>#VALUE!</v>
      </c>
      <c r="AP250" s="64" t="e">
        <f t="shared" si="158"/>
        <v>#VALUE!</v>
      </c>
      <c r="AQ250" s="64" t="e">
        <f t="shared" si="158"/>
        <v>#VALUE!</v>
      </c>
      <c r="AR250" s="64" t="e">
        <f t="shared" si="158"/>
        <v>#VALUE!</v>
      </c>
      <c r="AS250" s="64" t="e">
        <f t="shared" si="158"/>
        <v>#VALUE!</v>
      </c>
      <c r="AT250" s="64" t="e">
        <f t="shared" si="158"/>
        <v>#VALUE!</v>
      </c>
      <c r="AU250" s="64" t="e">
        <f t="shared" si="158"/>
        <v>#VALUE!</v>
      </c>
      <c r="AV250" s="64" t="e">
        <f t="shared" si="158"/>
        <v>#VALUE!</v>
      </c>
      <c r="AW250" s="64" t="e">
        <f t="shared" si="158"/>
        <v>#VALUE!</v>
      </c>
      <c r="AX250" s="64" t="e">
        <f t="shared" si="158"/>
        <v>#VALUE!</v>
      </c>
      <c r="AY250" s="64" t="e">
        <f t="shared" si="158"/>
        <v>#VALUE!</v>
      </c>
      <c r="AZ250" s="64" t="e">
        <f t="shared" si="158"/>
        <v>#VALUE!</v>
      </c>
      <c r="BA250" s="64" t="e">
        <f t="shared" si="158"/>
        <v>#VALUE!</v>
      </c>
      <c r="BB250" s="64" t="e">
        <f t="shared" si="158"/>
        <v>#VALUE!</v>
      </c>
      <c r="BC250" s="64" t="e">
        <f t="shared" si="158"/>
        <v>#VALUE!</v>
      </c>
      <c r="BD250" s="64" t="e">
        <f t="shared" si="158"/>
        <v>#VALUE!</v>
      </c>
      <c r="BE250" s="64" t="e">
        <f t="shared" si="158"/>
        <v>#VALUE!</v>
      </c>
      <c r="BF250" s="45" t="e">
        <f t="shared" si="148"/>
        <v>#VALUE!</v>
      </c>
    </row>
    <row r="251" spans="15:59" ht="14.4" hidden="1" customHeight="1" x14ac:dyDescent="0.3">
      <c r="O251" s="287"/>
      <c r="P251" s="288"/>
      <c r="Q251" s="289"/>
      <c r="R251" s="277" t="s">
        <v>98</v>
      </c>
      <c r="S251" s="278"/>
      <c r="T251" s="278"/>
      <c r="U251" s="278"/>
      <c r="V251" s="278"/>
      <c r="W251" s="279"/>
      <c r="X251" s="257"/>
      <c r="Y251" s="257"/>
      <c r="Z251" s="257"/>
      <c r="AA251" s="64" t="e">
        <f t="shared" ref="AA251:BE251" si="159">COUNTIFS($F$23:$F$28,$O$235,AA$23:AA$41,"TR")+COUNTIFS($F$23:$F$28,$O$235,AA$23:AA$41,"TR-T")+COUNTIFS($F$23:$F$28,$O$235,AA$23:AA$41,"TR-OFF")+COUNTIFS($F$23:$F$28,$O$235,AA$23:AA$41,"TR-AU")+COUNTIFS($F$23:$F$28,$O$235,AA$23:AA$41,"TR-UC")+COUNTIFS($F$23:$F$28,$O$235,AA$23:AA$41,"TR-U")+COUNTIFS($F$23:$F$28,$O$235,AA$23:AA$41,"TR-NCNS")+COUNTIFS($F$23:$F$28,$O$235,AA$23:AA$41,"TR-MU")+COUNTIFS($F$23:$F$28,$O$235,AA$23:AA$41,"TR-EL")</f>
        <v>#VALUE!</v>
      </c>
      <c r="AB251" s="64" t="e">
        <f t="shared" si="159"/>
        <v>#VALUE!</v>
      </c>
      <c r="AC251" s="64" t="e">
        <f t="shared" si="159"/>
        <v>#VALUE!</v>
      </c>
      <c r="AD251" s="64" t="e">
        <f t="shared" si="159"/>
        <v>#VALUE!</v>
      </c>
      <c r="AE251" s="64" t="e">
        <f t="shared" si="159"/>
        <v>#VALUE!</v>
      </c>
      <c r="AF251" s="64" t="e">
        <f t="shared" si="159"/>
        <v>#VALUE!</v>
      </c>
      <c r="AG251" s="64" t="e">
        <f t="shared" si="159"/>
        <v>#VALUE!</v>
      </c>
      <c r="AH251" s="64" t="e">
        <f t="shared" si="159"/>
        <v>#VALUE!</v>
      </c>
      <c r="AI251" s="64" t="e">
        <f t="shared" si="159"/>
        <v>#VALUE!</v>
      </c>
      <c r="AJ251" s="64" t="e">
        <f t="shared" si="159"/>
        <v>#VALUE!</v>
      </c>
      <c r="AK251" s="64" t="e">
        <f t="shared" si="159"/>
        <v>#VALUE!</v>
      </c>
      <c r="AL251" s="64" t="e">
        <f t="shared" si="159"/>
        <v>#VALUE!</v>
      </c>
      <c r="AM251" s="64" t="e">
        <f t="shared" si="159"/>
        <v>#VALUE!</v>
      </c>
      <c r="AN251" s="64" t="e">
        <f t="shared" si="159"/>
        <v>#VALUE!</v>
      </c>
      <c r="AO251" s="64" t="e">
        <f t="shared" si="159"/>
        <v>#VALUE!</v>
      </c>
      <c r="AP251" s="64" t="e">
        <f t="shared" si="159"/>
        <v>#VALUE!</v>
      </c>
      <c r="AQ251" s="64" t="e">
        <f t="shared" si="159"/>
        <v>#VALUE!</v>
      </c>
      <c r="AR251" s="64" t="e">
        <f t="shared" si="159"/>
        <v>#VALUE!</v>
      </c>
      <c r="AS251" s="64" t="e">
        <f t="shared" si="159"/>
        <v>#VALUE!</v>
      </c>
      <c r="AT251" s="64" t="e">
        <f t="shared" si="159"/>
        <v>#VALUE!</v>
      </c>
      <c r="AU251" s="64" t="e">
        <f t="shared" si="159"/>
        <v>#VALUE!</v>
      </c>
      <c r="AV251" s="64" t="e">
        <f t="shared" si="159"/>
        <v>#VALUE!</v>
      </c>
      <c r="AW251" s="64" t="e">
        <f t="shared" si="159"/>
        <v>#VALUE!</v>
      </c>
      <c r="AX251" s="64" t="e">
        <f t="shared" si="159"/>
        <v>#VALUE!</v>
      </c>
      <c r="AY251" s="64" t="e">
        <f t="shared" si="159"/>
        <v>#VALUE!</v>
      </c>
      <c r="AZ251" s="64" t="e">
        <f t="shared" si="159"/>
        <v>#VALUE!</v>
      </c>
      <c r="BA251" s="64" t="e">
        <f t="shared" si="159"/>
        <v>#VALUE!</v>
      </c>
      <c r="BB251" s="64" t="e">
        <f t="shared" si="159"/>
        <v>#VALUE!</v>
      </c>
      <c r="BC251" s="64" t="e">
        <f t="shared" si="159"/>
        <v>#VALUE!</v>
      </c>
      <c r="BD251" s="64" t="e">
        <f t="shared" si="159"/>
        <v>#VALUE!</v>
      </c>
      <c r="BE251" s="64" t="e">
        <f t="shared" si="159"/>
        <v>#VALUE!</v>
      </c>
      <c r="BF251" s="45" t="e">
        <f>MAX(AA251:BE251)</f>
        <v>#VALUE!</v>
      </c>
    </row>
    <row r="252" spans="15:59" ht="14.4" hidden="1" customHeight="1" x14ac:dyDescent="0.3">
      <c r="O252" s="287"/>
      <c r="P252" s="288"/>
      <c r="Q252" s="289"/>
      <c r="R252" s="277" t="s">
        <v>101</v>
      </c>
      <c r="S252" s="278"/>
      <c r="T252" s="278"/>
      <c r="U252" s="278"/>
      <c r="V252" s="278"/>
      <c r="W252" s="279"/>
      <c r="X252" s="257"/>
      <c r="Y252" s="257"/>
      <c r="Z252" s="257"/>
      <c r="AA252" s="64" t="e">
        <f t="shared" ref="AA252:BE252" si="160">COUNTIFS($F$23:$F$28,$O$235,AA23:AA41,"Leave")+COUNTIFS($F$23:$F$28,$O$235,AA23:AA41,"CL")</f>
        <v>#VALUE!</v>
      </c>
      <c r="AB252" s="64" t="e">
        <f t="shared" si="160"/>
        <v>#VALUE!</v>
      </c>
      <c r="AC252" s="64" t="e">
        <f t="shared" si="160"/>
        <v>#VALUE!</v>
      </c>
      <c r="AD252" s="64" t="e">
        <f t="shared" si="160"/>
        <v>#VALUE!</v>
      </c>
      <c r="AE252" s="64" t="e">
        <f t="shared" si="160"/>
        <v>#VALUE!</v>
      </c>
      <c r="AF252" s="64" t="e">
        <f t="shared" si="160"/>
        <v>#VALUE!</v>
      </c>
      <c r="AG252" s="64" t="e">
        <f t="shared" si="160"/>
        <v>#VALUE!</v>
      </c>
      <c r="AH252" s="64" t="e">
        <f t="shared" si="160"/>
        <v>#VALUE!</v>
      </c>
      <c r="AI252" s="64" t="e">
        <f t="shared" si="160"/>
        <v>#VALUE!</v>
      </c>
      <c r="AJ252" s="64" t="e">
        <f t="shared" si="160"/>
        <v>#VALUE!</v>
      </c>
      <c r="AK252" s="64" t="e">
        <f t="shared" si="160"/>
        <v>#VALUE!</v>
      </c>
      <c r="AL252" s="64" t="e">
        <f t="shared" si="160"/>
        <v>#VALUE!</v>
      </c>
      <c r="AM252" s="64" t="e">
        <f t="shared" si="160"/>
        <v>#VALUE!</v>
      </c>
      <c r="AN252" s="64" t="e">
        <f t="shared" si="160"/>
        <v>#VALUE!</v>
      </c>
      <c r="AO252" s="64" t="e">
        <f t="shared" si="160"/>
        <v>#VALUE!</v>
      </c>
      <c r="AP252" s="64" t="e">
        <f t="shared" si="160"/>
        <v>#VALUE!</v>
      </c>
      <c r="AQ252" s="64" t="e">
        <f t="shared" si="160"/>
        <v>#VALUE!</v>
      </c>
      <c r="AR252" s="64" t="e">
        <f t="shared" si="160"/>
        <v>#VALUE!</v>
      </c>
      <c r="AS252" s="64" t="e">
        <f t="shared" si="160"/>
        <v>#VALUE!</v>
      </c>
      <c r="AT252" s="64" t="e">
        <f t="shared" si="160"/>
        <v>#VALUE!</v>
      </c>
      <c r="AU252" s="64" t="e">
        <f t="shared" si="160"/>
        <v>#VALUE!</v>
      </c>
      <c r="AV252" s="64" t="e">
        <f t="shared" si="160"/>
        <v>#VALUE!</v>
      </c>
      <c r="AW252" s="64" t="e">
        <f t="shared" si="160"/>
        <v>#VALUE!</v>
      </c>
      <c r="AX252" s="64" t="e">
        <f t="shared" si="160"/>
        <v>#VALUE!</v>
      </c>
      <c r="AY252" s="64" t="e">
        <f t="shared" si="160"/>
        <v>#VALUE!</v>
      </c>
      <c r="AZ252" s="64" t="e">
        <f t="shared" si="160"/>
        <v>#VALUE!</v>
      </c>
      <c r="BA252" s="64" t="e">
        <f t="shared" si="160"/>
        <v>#VALUE!</v>
      </c>
      <c r="BB252" s="64" t="e">
        <f t="shared" si="160"/>
        <v>#VALUE!</v>
      </c>
      <c r="BC252" s="64" t="e">
        <f t="shared" si="160"/>
        <v>#VALUE!</v>
      </c>
      <c r="BD252" s="64" t="e">
        <f t="shared" si="160"/>
        <v>#VALUE!</v>
      </c>
      <c r="BE252" s="64" t="e">
        <f t="shared" si="160"/>
        <v>#VALUE!</v>
      </c>
      <c r="BF252" s="45" t="e">
        <f t="shared" ref="BF252:BF267" si="161">SUM(AA252:BE252)</f>
        <v>#VALUE!</v>
      </c>
      <c r="BG252" s="78" t="e">
        <f>(BF252+BF256)-SUMIFS($U$23:$U$128,$F$23:$F$128,$O$235)</f>
        <v>#VALUE!</v>
      </c>
    </row>
    <row r="253" spans="15:59" ht="14.4" hidden="1" customHeight="1" x14ac:dyDescent="0.3">
      <c r="O253" s="287"/>
      <c r="P253" s="288"/>
      <c r="Q253" s="289"/>
      <c r="R253" s="277" t="s">
        <v>91</v>
      </c>
      <c r="S253" s="278"/>
      <c r="T253" s="278"/>
      <c r="U253" s="278"/>
      <c r="V253" s="278"/>
      <c r="W253" s="279"/>
      <c r="X253" s="257"/>
      <c r="Y253" s="257"/>
      <c r="Z253" s="257"/>
      <c r="AA253" s="74" t="e">
        <f t="shared" ref="AA253:BE253" si="162">AA254+(AA255/2)</f>
        <v>#VALUE!</v>
      </c>
      <c r="AB253" s="74" t="e">
        <f t="shared" si="162"/>
        <v>#VALUE!</v>
      </c>
      <c r="AC253" s="74" t="e">
        <f t="shared" si="162"/>
        <v>#VALUE!</v>
      </c>
      <c r="AD253" s="74" t="e">
        <f t="shared" si="162"/>
        <v>#VALUE!</v>
      </c>
      <c r="AE253" s="74" t="e">
        <f t="shared" si="162"/>
        <v>#VALUE!</v>
      </c>
      <c r="AF253" s="74" t="e">
        <f t="shared" si="162"/>
        <v>#VALUE!</v>
      </c>
      <c r="AG253" s="74" t="e">
        <f t="shared" si="162"/>
        <v>#VALUE!</v>
      </c>
      <c r="AH253" s="74" t="e">
        <f t="shared" si="162"/>
        <v>#VALUE!</v>
      </c>
      <c r="AI253" s="74" t="e">
        <f t="shared" si="162"/>
        <v>#VALUE!</v>
      </c>
      <c r="AJ253" s="74" t="e">
        <f t="shared" si="162"/>
        <v>#VALUE!</v>
      </c>
      <c r="AK253" s="74" t="e">
        <f t="shared" si="162"/>
        <v>#VALUE!</v>
      </c>
      <c r="AL253" s="74" t="e">
        <f t="shared" si="162"/>
        <v>#VALUE!</v>
      </c>
      <c r="AM253" s="74" t="e">
        <f t="shared" si="162"/>
        <v>#VALUE!</v>
      </c>
      <c r="AN253" s="74" t="e">
        <f t="shared" si="162"/>
        <v>#VALUE!</v>
      </c>
      <c r="AO253" s="74" t="e">
        <f t="shared" si="162"/>
        <v>#VALUE!</v>
      </c>
      <c r="AP253" s="74" t="e">
        <f t="shared" si="162"/>
        <v>#VALUE!</v>
      </c>
      <c r="AQ253" s="74" t="e">
        <f t="shared" si="162"/>
        <v>#VALUE!</v>
      </c>
      <c r="AR253" s="74" t="e">
        <f t="shared" si="162"/>
        <v>#VALUE!</v>
      </c>
      <c r="AS253" s="74" t="e">
        <f t="shared" si="162"/>
        <v>#VALUE!</v>
      </c>
      <c r="AT253" s="74" t="e">
        <f t="shared" si="162"/>
        <v>#VALUE!</v>
      </c>
      <c r="AU253" s="74" t="e">
        <f t="shared" si="162"/>
        <v>#VALUE!</v>
      </c>
      <c r="AV253" s="74" t="e">
        <f t="shared" si="162"/>
        <v>#VALUE!</v>
      </c>
      <c r="AW253" s="74" t="e">
        <f t="shared" si="162"/>
        <v>#VALUE!</v>
      </c>
      <c r="AX253" s="74" t="e">
        <f t="shared" si="162"/>
        <v>#VALUE!</v>
      </c>
      <c r="AY253" s="74" t="e">
        <f t="shared" si="162"/>
        <v>#VALUE!</v>
      </c>
      <c r="AZ253" s="74" t="e">
        <f t="shared" si="162"/>
        <v>#VALUE!</v>
      </c>
      <c r="BA253" s="74" t="e">
        <f t="shared" si="162"/>
        <v>#VALUE!</v>
      </c>
      <c r="BB253" s="74" t="e">
        <f t="shared" si="162"/>
        <v>#VALUE!</v>
      </c>
      <c r="BC253" s="74" t="e">
        <f t="shared" si="162"/>
        <v>#VALUE!</v>
      </c>
      <c r="BD253" s="74" t="e">
        <f t="shared" si="162"/>
        <v>#VALUE!</v>
      </c>
      <c r="BE253" s="74" t="e">
        <f t="shared" si="162"/>
        <v>#VALUE!</v>
      </c>
      <c r="BF253" s="75" t="e">
        <f t="shared" si="161"/>
        <v>#VALUE!</v>
      </c>
    </row>
    <row r="254" spans="15:59" ht="14.4" hidden="1" customHeight="1" x14ac:dyDescent="0.3">
      <c r="O254" s="287"/>
      <c r="P254" s="288"/>
      <c r="Q254" s="289"/>
      <c r="R254" s="277" t="s">
        <v>105</v>
      </c>
      <c r="S254" s="278"/>
      <c r="T254" s="278"/>
      <c r="U254" s="278"/>
      <c r="V254" s="278"/>
      <c r="W254" s="279"/>
      <c r="X254" s="257"/>
      <c r="Y254" s="257"/>
      <c r="Z254" s="257"/>
      <c r="AA254" s="64" t="e">
        <f t="shared" ref="AA254:BE254" si="163">COUNTIFS($F$23:$F$28,$O$235,$L$23:$L$28,"FT",AA$23:AA$41,"Leave")+COUNTIFS($F$23:$F$28,$O$235,$L$23:$L$28,"FT",AA$23:AA$41,"CL")</f>
        <v>#VALUE!</v>
      </c>
      <c r="AB254" s="64" t="e">
        <f t="shared" si="163"/>
        <v>#VALUE!</v>
      </c>
      <c r="AC254" s="64" t="e">
        <f t="shared" si="163"/>
        <v>#VALUE!</v>
      </c>
      <c r="AD254" s="64" t="e">
        <f t="shared" si="163"/>
        <v>#VALUE!</v>
      </c>
      <c r="AE254" s="64" t="e">
        <f t="shared" si="163"/>
        <v>#VALUE!</v>
      </c>
      <c r="AF254" s="64" t="e">
        <f t="shared" si="163"/>
        <v>#VALUE!</v>
      </c>
      <c r="AG254" s="64" t="e">
        <f t="shared" si="163"/>
        <v>#VALUE!</v>
      </c>
      <c r="AH254" s="64" t="e">
        <f t="shared" si="163"/>
        <v>#VALUE!</v>
      </c>
      <c r="AI254" s="64" t="e">
        <f t="shared" si="163"/>
        <v>#VALUE!</v>
      </c>
      <c r="AJ254" s="64" t="e">
        <f t="shared" si="163"/>
        <v>#VALUE!</v>
      </c>
      <c r="AK254" s="64" t="e">
        <f t="shared" si="163"/>
        <v>#VALUE!</v>
      </c>
      <c r="AL254" s="64" t="e">
        <f t="shared" si="163"/>
        <v>#VALUE!</v>
      </c>
      <c r="AM254" s="64" t="e">
        <f t="shared" si="163"/>
        <v>#VALUE!</v>
      </c>
      <c r="AN254" s="64" t="e">
        <f t="shared" si="163"/>
        <v>#VALUE!</v>
      </c>
      <c r="AO254" s="64" t="e">
        <f t="shared" si="163"/>
        <v>#VALUE!</v>
      </c>
      <c r="AP254" s="64" t="e">
        <f t="shared" si="163"/>
        <v>#VALUE!</v>
      </c>
      <c r="AQ254" s="64" t="e">
        <f t="shared" si="163"/>
        <v>#VALUE!</v>
      </c>
      <c r="AR254" s="64" t="e">
        <f t="shared" si="163"/>
        <v>#VALUE!</v>
      </c>
      <c r="AS254" s="64" t="e">
        <f t="shared" si="163"/>
        <v>#VALUE!</v>
      </c>
      <c r="AT254" s="64" t="e">
        <f t="shared" si="163"/>
        <v>#VALUE!</v>
      </c>
      <c r="AU254" s="64" t="e">
        <f t="shared" si="163"/>
        <v>#VALUE!</v>
      </c>
      <c r="AV254" s="64" t="e">
        <f t="shared" si="163"/>
        <v>#VALUE!</v>
      </c>
      <c r="AW254" s="64" t="e">
        <f t="shared" si="163"/>
        <v>#VALUE!</v>
      </c>
      <c r="AX254" s="64" t="e">
        <f t="shared" si="163"/>
        <v>#VALUE!</v>
      </c>
      <c r="AY254" s="64" t="e">
        <f t="shared" si="163"/>
        <v>#VALUE!</v>
      </c>
      <c r="AZ254" s="64" t="e">
        <f t="shared" si="163"/>
        <v>#VALUE!</v>
      </c>
      <c r="BA254" s="64" t="e">
        <f t="shared" si="163"/>
        <v>#VALUE!</v>
      </c>
      <c r="BB254" s="64" t="e">
        <f t="shared" si="163"/>
        <v>#VALUE!</v>
      </c>
      <c r="BC254" s="64" t="e">
        <f t="shared" si="163"/>
        <v>#VALUE!</v>
      </c>
      <c r="BD254" s="64" t="e">
        <f t="shared" si="163"/>
        <v>#VALUE!</v>
      </c>
      <c r="BE254" s="64" t="e">
        <f t="shared" si="163"/>
        <v>#VALUE!</v>
      </c>
      <c r="BF254" s="45" t="e">
        <f t="shared" si="161"/>
        <v>#VALUE!</v>
      </c>
    </row>
    <row r="255" spans="15:59" ht="14.4" hidden="1" customHeight="1" x14ac:dyDescent="0.3">
      <c r="O255" s="287"/>
      <c r="P255" s="288"/>
      <c r="Q255" s="289"/>
      <c r="R255" s="277" t="s">
        <v>111</v>
      </c>
      <c r="S255" s="278"/>
      <c r="T255" s="278"/>
      <c r="U255" s="278"/>
      <c r="V255" s="278"/>
      <c r="W255" s="279"/>
      <c r="X255" s="257"/>
      <c r="Y255" s="257"/>
      <c r="Z255" s="257"/>
      <c r="AA255" s="64" t="e">
        <f t="shared" ref="AA255:BE255" si="164">COUNTIFS($F$23:$F$28,$O$235,$L$23:$L$28,"HT",AA$23:AA$41,"Leave")+COUNTIFS($F$23:$F$28,$O$235,$L$23:$L$28,"HT",AA$23:AA$41,"CL")</f>
        <v>#VALUE!</v>
      </c>
      <c r="AB255" s="64" t="e">
        <f t="shared" si="164"/>
        <v>#VALUE!</v>
      </c>
      <c r="AC255" s="64" t="e">
        <f t="shared" si="164"/>
        <v>#VALUE!</v>
      </c>
      <c r="AD255" s="64" t="e">
        <f t="shared" si="164"/>
        <v>#VALUE!</v>
      </c>
      <c r="AE255" s="64" t="e">
        <f t="shared" si="164"/>
        <v>#VALUE!</v>
      </c>
      <c r="AF255" s="64" t="e">
        <f t="shared" si="164"/>
        <v>#VALUE!</v>
      </c>
      <c r="AG255" s="64" t="e">
        <f t="shared" si="164"/>
        <v>#VALUE!</v>
      </c>
      <c r="AH255" s="64" t="e">
        <f t="shared" si="164"/>
        <v>#VALUE!</v>
      </c>
      <c r="AI255" s="64" t="e">
        <f t="shared" si="164"/>
        <v>#VALUE!</v>
      </c>
      <c r="AJ255" s="64" t="e">
        <f t="shared" si="164"/>
        <v>#VALUE!</v>
      </c>
      <c r="AK255" s="64" t="e">
        <f t="shared" si="164"/>
        <v>#VALUE!</v>
      </c>
      <c r="AL255" s="64" t="e">
        <f t="shared" si="164"/>
        <v>#VALUE!</v>
      </c>
      <c r="AM255" s="64" t="e">
        <f t="shared" si="164"/>
        <v>#VALUE!</v>
      </c>
      <c r="AN255" s="64" t="e">
        <f t="shared" si="164"/>
        <v>#VALUE!</v>
      </c>
      <c r="AO255" s="64" t="e">
        <f t="shared" si="164"/>
        <v>#VALUE!</v>
      </c>
      <c r="AP255" s="64" t="e">
        <f t="shared" si="164"/>
        <v>#VALUE!</v>
      </c>
      <c r="AQ255" s="64" t="e">
        <f t="shared" si="164"/>
        <v>#VALUE!</v>
      </c>
      <c r="AR255" s="64" t="e">
        <f t="shared" si="164"/>
        <v>#VALUE!</v>
      </c>
      <c r="AS255" s="64" t="e">
        <f t="shared" si="164"/>
        <v>#VALUE!</v>
      </c>
      <c r="AT255" s="64" t="e">
        <f t="shared" si="164"/>
        <v>#VALUE!</v>
      </c>
      <c r="AU255" s="64" t="e">
        <f t="shared" si="164"/>
        <v>#VALUE!</v>
      </c>
      <c r="AV255" s="64" t="e">
        <f t="shared" si="164"/>
        <v>#VALUE!</v>
      </c>
      <c r="AW255" s="64" t="e">
        <f t="shared" si="164"/>
        <v>#VALUE!</v>
      </c>
      <c r="AX255" s="64" t="e">
        <f t="shared" si="164"/>
        <v>#VALUE!</v>
      </c>
      <c r="AY255" s="64" t="e">
        <f t="shared" si="164"/>
        <v>#VALUE!</v>
      </c>
      <c r="AZ255" s="64" t="e">
        <f t="shared" si="164"/>
        <v>#VALUE!</v>
      </c>
      <c r="BA255" s="64" t="e">
        <f t="shared" si="164"/>
        <v>#VALUE!</v>
      </c>
      <c r="BB255" s="64" t="e">
        <f t="shared" si="164"/>
        <v>#VALUE!</v>
      </c>
      <c r="BC255" s="64" t="e">
        <f t="shared" si="164"/>
        <v>#VALUE!</v>
      </c>
      <c r="BD255" s="64" t="e">
        <f t="shared" si="164"/>
        <v>#VALUE!</v>
      </c>
      <c r="BE255" s="64" t="e">
        <f t="shared" si="164"/>
        <v>#VALUE!</v>
      </c>
      <c r="BF255" s="45" t="e">
        <f t="shared" si="161"/>
        <v>#VALUE!</v>
      </c>
    </row>
    <row r="256" spans="15:59" ht="14.4" hidden="1" customHeight="1" x14ac:dyDescent="0.3">
      <c r="O256" s="287"/>
      <c r="P256" s="288"/>
      <c r="Q256" s="289"/>
      <c r="R256" s="277" t="s">
        <v>114</v>
      </c>
      <c r="S256" s="278"/>
      <c r="T256" s="278"/>
      <c r="U256" s="278"/>
      <c r="V256" s="278"/>
      <c r="W256" s="279"/>
      <c r="X256" s="257"/>
      <c r="Y256" s="257"/>
      <c r="Z256" s="257"/>
      <c r="AA256" s="64" t="e">
        <f t="shared" ref="AA256:BE256" si="165">COUNTIFS($F$23:$F$28,$O$235,AA23:AA41,"AU")+COUNTIFS($F$23:$F$28,$O$235,AA23:AA41,"TR-AU")</f>
        <v>#VALUE!</v>
      </c>
      <c r="AB256" s="64" t="e">
        <f t="shared" si="165"/>
        <v>#VALUE!</v>
      </c>
      <c r="AC256" s="64" t="e">
        <f t="shared" si="165"/>
        <v>#VALUE!</v>
      </c>
      <c r="AD256" s="64" t="e">
        <f t="shared" si="165"/>
        <v>#VALUE!</v>
      </c>
      <c r="AE256" s="64" t="e">
        <f t="shared" si="165"/>
        <v>#VALUE!</v>
      </c>
      <c r="AF256" s="64" t="e">
        <f t="shared" si="165"/>
        <v>#VALUE!</v>
      </c>
      <c r="AG256" s="64" t="e">
        <f t="shared" si="165"/>
        <v>#VALUE!</v>
      </c>
      <c r="AH256" s="64" t="e">
        <f t="shared" si="165"/>
        <v>#VALUE!</v>
      </c>
      <c r="AI256" s="64" t="e">
        <f t="shared" si="165"/>
        <v>#VALUE!</v>
      </c>
      <c r="AJ256" s="64" t="e">
        <f t="shared" si="165"/>
        <v>#VALUE!</v>
      </c>
      <c r="AK256" s="64" t="e">
        <f t="shared" si="165"/>
        <v>#VALUE!</v>
      </c>
      <c r="AL256" s="64" t="e">
        <f t="shared" si="165"/>
        <v>#VALUE!</v>
      </c>
      <c r="AM256" s="64" t="e">
        <f t="shared" si="165"/>
        <v>#VALUE!</v>
      </c>
      <c r="AN256" s="64" t="e">
        <f t="shared" si="165"/>
        <v>#VALUE!</v>
      </c>
      <c r="AO256" s="64" t="e">
        <f t="shared" si="165"/>
        <v>#VALUE!</v>
      </c>
      <c r="AP256" s="64" t="e">
        <f t="shared" si="165"/>
        <v>#VALUE!</v>
      </c>
      <c r="AQ256" s="64" t="e">
        <f t="shared" si="165"/>
        <v>#VALUE!</v>
      </c>
      <c r="AR256" s="64" t="e">
        <f t="shared" si="165"/>
        <v>#VALUE!</v>
      </c>
      <c r="AS256" s="64" t="e">
        <f t="shared" si="165"/>
        <v>#VALUE!</v>
      </c>
      <c r="AT256" s="64" t="e">
        <f t="shared" si="165"/>
        <v>#VALUE!</v>
      </c>
      <c r="AU256" s="64" t="e">
        <f t="shared" si="165"/>
        <v>#VALUE!</v>
      </c>
      <c r="AV256" s="64" t="e">
        <f t="shared" si="165"/>
        <v>#VALUE!</v>
      </c>
      <c r="AW256" s="64" t="e">
        <f t="shared" si="165"/>
        <v>#VALUE!</v>
      </c>
      <c r="AX256" s="64" t="e">
        <f t="shared" si="165"/>
        <v>#VALUE!</v>
      </c>
      <c r="AY256" s="64" t="e">
        <f t="shared" si="165"/>
        <v>#VALUE!</v>
      </c>
      <c r="AZ256" s="64" t="e">
        <f t="shared" si="165"/>
        <v>#VALUE!</v>
      </c>
      <c r="BA256" s="64" t="e">
        <f t="shared" si="165"/>
        <v>#VALUE!</v>
      </c>
      <c r="BB256" s="64" t="e">
        <f t="shared" si="165"/>
        <v>#VALUE!</v>
      </c>
      <c r="BC256" s="64" t="e">
        <f t="shared" si="165"/>
        <v>#VALUE!</v>
      </c>
      <c r="BD256" s="64" t="e">
        <f t="shared" si="165"/>
        <v>#VALUE!</v>
      </c>
      <c r="BE256" s="64" t="e">
        <f t="shared" si="165"/>
        <v>#VALUE!</v>
      </c>
      <c r="BF256" s="45" t="e">
        <f t="shared" si="161"/>
        <v>#VALUE!</v>
      </c>
    </row>
    <row r="257" spans="15:59" ht="14.4" hidden="1" customHeight="1" x14ac:dyDescent="0.3">
      <c r="O257" s="287"/>
      <c r="P257" s="288"/>
      <c r="Q257" s="289"/>
      <c r="R257" s="277" t="s">
        <v>118</v>
      </c>
      <c r="S257" s="278"/>
      <c r="T257" s="278"/>
      <c r="U257" s="278"/>
      <c r="V257" s="278"/>
      <c r="W257" s="279"/>
      <c r="X257" s="257"/>
      <c r="Y257" s="257"/>
      <c r="Z257" s="257"/>
      <c r="AA257" s="74" t="e">
        <f t="shared" ref="AA257:BE257" si="166">AA258+(AA259/2)</f>
        <v>#VALUE!</v>
      </c>
      <c r="AB257" s="74" t="e">
        <f t="shared" si="166"/>
        <v>#VALUE!</v>
      </c>
      <c r="AC257" s="74" t="e">
        <f t="shared" si="166"/>
        <v>#VALUE!</v>
      </c>
      <c r="AD257" s="74" t="e">
        <f t="shared" si="166"/>
        <v>#VALUE!</v>
      </c>
      <c r="AE257" s="74" t="e">
        <f t="shared" si="166"/>
        <v>#VALUE!</v>
      </c>
      <c r="AF257" s="74" t="e">
        <f t="shared" si="166"/>
        <v>#VALUE!</v>
      </c>
      <c r="AG257" s="74" t="e">
        <f t="shared" si="166"/>
        <v>#VALUE!</v>
      </c>
      <c r="AH257" s="74" t="e">
        <f t="shared" si="166"/>
        <v>#VALUE!</v>
      </c>
      <c r="AI257" s="74" t="e">
        <f t="shared" si="166"/>
        <v>#VALUE!</v>
      </c>
      <c r="AJ257" s="74" t="e">
        <f t="shared" si="166"/>
        <v>#VALUE!</v>
      </c>
      <c r="AK257" s="74" t="e">
        <f t="shared" si="166"/>
        <v>#VALUE!</v>
      </c>
      <c r="AL257" s="74" t="e">
        <f t="shared" si="166"/>
        <v>#VALUE!</v>
      </c>
      <c r="AM257" s="74" t="e">
        <f t="shared" si="166"/>
        <v>#VALUE!</v>
      </c>
      <c r="AN257" s="74" t="e">
        <f t="shared" si="166"/>
        <v>#VALUE!</v>
      </c>
      <c r="AO257" s="74" t="e">
        <f t="shared" si="166"/>
        <v>#VALUE!</v>
      </c>
      <c r="AP257" s="74" t="e">
        <f t="shared" si="166"/>
        <v>#VALUE!</v>
      </c>
      <c r="AQ257" s="74" t="e">
        <f t="shared" si="166"/>
        <v>#VALUE!</v>
      </c>
      <c r="AR257" s="74" t="e">
        <f t="shared" si="166"/>
        <v>#VALUE!</v>
      </c>
      <c r="AS257" s="74" t="e">
        <f t="shared" si="166"/>
        <v>#VALUE!</v>
      </c>
      <c r="AT257" s="74" t="e">
        <f t="shared" si="166"/>
        <v>#VALUE!</v>
      </c>
      <c r="AU257" s="74" t="e">
        <f t="shared" si="166"/>
        <v>#VALUE!</v>
      </c>
      <c r="AV257" s="74" t="e">
        <f t="shared" si="166"/>
        <v>#VALUE!</v>
      </c>
      <c r="AW257" s="74" t="e">
        <f t="shared" si="166"/>
        <v>#VALUE!</v>
      </c>
      <c r="AX257" s="74" t="e">
        <f t="shared" si="166"/>
        <v>#VALUE!</v>
      </c>
      <c r="AY257" s="74" t="e">
        <f t="shared" si="166"/>
        <v>#VALUE!</v>
      </c>
      <c r="AZ257" s="74" t="e">
        <f t="shared" si="166"/>
        <v>#VALUE!</v>
      </c>
      <c r="BA257" s="74" t="e">
        <f t="shared" si="166"/>
        <v>#VALUE!</v>
      </c>
      <c r="BB257" s="74" t="e">
        <f t="shared" si="166"/>
        <v>#VALUE!</v>
      </c>
      <c r="BC257" s="74" t="e">
        <f t="shared" si="166"/>
        <v>#VALUE!</v>
      </c>
      <c r="BD257" s="74" t="e">
        <f t="shared" si="166"/>
        <v>#VALUE!</v>
      </c>
      <c r="BE257" s="74" t="e">
        <f t="shared" si="166"/>
        <v>#VALUE!</v>
      </c>
      <c r="BF257" s="75" t="e">
        <f t="shared" si="161"/>
        <v>#VALUE!</v>
      </c>
    </row>
    <row r="258" spans="15:59" ht="14.4" hidden="1" customHeight="1" x14ac:dyDescent="0.3">
      <c r="O258" s="287"/>
      <c r="P258" s="288"/>
      <c r="Q258" s="289"/>
      <c r="R258" s="277" t="s">
        <v>121</v>
      </c>
      <c r="S258" s="278"/>
      <c r="T258" s="278"/>
      <c r="U258" s="278"/>
      <c r="V258" s="278"/>
      <c r="W258" s="279"/>
      <c r="X258" s="257"/>
      <c r="Y258" s="257"/>
      <c r="Z258" s="257"/>
      <c r="AA258" s="64" t="e">
        <f t="shared" ref="AA258:BE258" si="167">COUNTIFS($F$23:$F$28,$O$235,$L$23:$L$28,"FT",AA$23:AA$41,"AU")+COUNTIFS($F$23:$F$28,$O$235,$L$23:$L$28,"FT",AA$23:AA$41,"TR-AU")</f>
        <v>#VALUE!</v>
      </c>
      <c r="AB258" s="64" t="e">
        <f t="shared" si="167"/>
        <v>#VALUE!</v>
      </c>
      <c r="AC258" s="64" t="e">
        <f t="shared" si="167"/>
        <v>#VALUE!</v>
      </c>
      <c r="AD258" s="64" t="e">
        <f t="shared" si="167"/>
        <v>#VALUE!</v>
      </c>
      <c r="AE258" s="64" t="e">
        <f t="shared" si="167"/>
        <v>#VALUE!</v>
      </c>
      <c r="AF258" s="64" t="e">
        <f t="shared" si="167"/>
        <v>#VALUE!</v>
      </c>
      <c r="AG258" s="64" t="e">
        <f t="shared" si="167"/>
        <v>#VALUE!</v>
      </c>
      <c r="AH258" s="64" t="e">
        <f t="shared" si="167"/>
        <v>#VALUE!</v>
      </c>
      <c r="AI258" s="64" t="e">
        <f t="shared" si="167"/>
        <v>#VALUE!</v>
      </c>
      <c r="AJ258" s="64" t="e">
        <f t="shared" si="167"/>
        <v>#VALUE!</v>
      </c>
      <c r="AK258" s="64" t="e">
        <f t="shared" si="167"/>
        <v>#VALUE!</v>
      </c>
      <c r="AL258" s="64" t="e">
        <f t="shared" si="167"/>
        <v>#VALUE!</v>
      </c>
      <c r="AM258" s="64" t="e">
        <f t="shared" si="167"/>
        <v>#VALUE!</v>
      </c>
      <c r="AN258" s="64" t="e">
        <f t="shared" si="167"/>
        <v>#VALUE!</v>
      </c>
      <c r="AO258" s="64" t="e">
        <f t="shared" si="167"/>
        <v>#VALUE!</v>
      </c>
      <c r="AP258" s="64" t="e">
        <f t="shared" si="167"/>
        <v>#VALUE!</v>
      </c>
      <c r="AQ258" s="64" t="e">
        <f t="shared" si="167"/>
        <v>#VALUE!</v>
      </c>
      <c r="AR258" s="64" t="e">
        <f t="shared" si="167"/>
        <v>#VALUE!</v>
      </c>
      <c r="AS258" s="64" t="e">
        <f t="shared" si="167"/>
        <v>#VALUE!</v>
      </c>
      <c r="AT258" s="64" t="e">
        <f t="shared" si="167"/>
        <v>#VALUE!</v>
      </c>
      <c r="AU258" s="64" t="e">
        <f t="shared" si="167"/>
        <v>#VALUE!</v>
      </c>
      <c r="AV258" s="64" t="e">
        <f t="shared" si="167"/>
        <v>#VALUE!</v>
      </c>
      <c r="AW258" s="64" t="e">
        <f t="shared" si="167"/>
        <v>#VALUE!</v>
      </c>
      <c r="AX258" s="64" t="e">
        <f t="shared" si="167"/>
        <v>#VALUE!</v>
      </c>
      <c r="AY258" s="64" t="e">
        <f t="shared" si="167"/>
        <v>#VALUE!</v>
      </c>
      <c r="AZ258" s="64" t="e">
        <f t="shared" si="167"/>
        <v>#VALUE!</v>
      </c>
      <c r="BA258" s="64" t="e">
        <f t="shared" si="167"/>
        <v>#VALUE!</v>
      </c>
      <c r="BB258" s="64" t="e">
        <f t="shared" si="167"/>
        <v>#VALUE!</v>
      </c>
      <c r="BC258" s="64" t="e">
        <f t="shared" si="167"/>
        <v>#VALUE!</v>
      </c>
      <c r="BD258" s="64" t="e">
        <f t="shared" si="167"/>
        <v>#VALUE!</v>
      </c>
      <c r="BE258" s="64" t="e">
        <f t="shared" si="167"/>
        <v>#VALUE!</v>
      </c>
      <c r="BF258" s="45" t="e">
        <f t="shared" si="161"/>
        <v>#VALUE!</v>
      </c>
    </row>
    <row r="259" spans="15:59" ht="14.4" hidden="1" customHeight="1" x14ac:dyDescent="0.3">
      <c r="O259" s="287"/>
      <c r="P259" s="288"/>
      <c r="Q259" s="289"/>
      <c r="R259" s="277" t="s">
        <v>125</v>
      </c>
      <c r="S259" s="278"/>
      <c r="T259" s="278"/>
      <c r="U259" s="278"/>
      <c r="V259" s="278"/>
      <c r="W259" s="279"/>
      <c r="X259" s="257"/>
      <c r="Y259" s="257"/>
      <c r="Z259" s="257"/>
      <c r="AA259" s="64" t="e">
        <f t="shared" ref="AA259:BE259" si="168">COUNTIFS($F$23:$F$28,$O$235,$L$23:$L$28,"HT",AA$23:AA$41,"AU")+COUNTIFS($F$23:$F$28,$O$235,$L$23:$L$28,"HT",AA$23:AA$41,"TR-AU")</f>
        <v>#VALUE!</v>
      </c>
      <c r="AB259" s="64" t="e">
        <f t="shared" si="168"/>
        <v>#VALUE!</v>
      </c>
      <c r="AC259" s="64" t="e">
        <f t="shared" si="168"/>
        <v>#VALUE!</v>
      </c>
      <c r="AD259" s="64" t="e">
        <f t="shared" si="168"/>
        <v>#VALUE!</v>
      </c>
      <c r="AE259" s="64" t="e">
        <f t="shared" si="168"/>
        <v>#VALUE!</v>
      </c>
      <c r="AF259" s="64" t="e">
        <f t="shared" si="168"/>
        <v>#VALUE!</v>
      </c>
      <c r="AG259" s="64" t="e">
        <f t="shared" si="168"/>
        <v>#VALUE!</v>
      </c>
      <c r="AH259" s="64" t="e">
        <f t="shared" si="168"/>
        <v>#VALUE!</v>
      </c>
      <c r="AI259" s="64" t="e">
        <f t="shared" si="168"/>
        <v>#VALUE!</v>
      </c>
      <c r="AJ259" s="64" t="e">
        <f t="shared" si="168"/>
        <v>#VALUE!</v>
      </c>
      <c r="AK259" s="64" t="e">
        <f t="shared" si="168"/>
        <v>#VALUE!</v>
      </c>
      <c r="AL259" s="64" t="e">
        <f t="shared" si="168"/>
        <v>#VALUE!</v>
      </c>
      <c r="AM259" s="64" t="e">
        <f t="shared" si="168"/>
        <v>#VALUE!</v>
      </c>
      <c r="AN259" s="64" t="e">
        <f t="shared" si="168"/>
        <v>#VALUE!</v>
      </c>
      <c r="AO259" s="64" t="e">
        <f t="shared" si="168"/>
        <v>#VALUE!</v>
      </c>
      <c r="AP259" s="64" t="e">
        <f t="shared" si="168"/>
        <v>#VALUE!</v>
      </c>
      <c r="AQ259" s="64" t="e">
        <f t="shared" si="168"/>
        <v>#VALUE!</v>
      </c>
      <c r="AR259" s="64" t="e">
        <f t="shared" si="168"/>
        <v>#VALUE!</v>
      </c>
      <c r="AS259" s="64" t="e">
        <f t="shared" si="168"/>
        <v>#VALUE!</v>
      </c>
      <c r="AT259" s="64" t="e">
        <f t="shared" si="168"/>
        <v>#VALUE!</v>
      </c>
      <c r="AU259" s="64" t="e">
        <f t="shared" si="168"/>
        <v>#VALUE!</v>
      </c>
      <c r="AV259" s="64" t="e">
        <f t="shared" si="168"/>
        <v>#VALUE!</v>
      </c>
      <c r="AW259" s="64" t="e">
        <f t="shared" si="168"/>
        <v>#VALUE!</v>
      </c>
      <c r="AX259" s="64" t="e">
        <f t="shared" si="168"/>
        <v>#VALUE!</v>
      </c>
      <c r="AY259" s="64" t="e">
        <f t="shared" si="168"/>
        <v>#VALUE!</v>
      </c>
      <c r="AZ259" s="64" t="e">
        <f t="shared" si="168"/>
        <v>#VALUE!</v>
      </c>
      <c r="BA259" s="64" t="e">
        <f t="shared" si="168"/>
        <v>#VALUE!</v>
      </c>
      <c r="BB259" s="64" t="e">
        <f t="shared" si="168"/>
        <v>#VALUE!</v>
      </c>
      <c r="BC259" s="64" t="e">
        <f t="shared" si="168"/>
        <v>#VALUE!</v>
      </c>
      <c r="BD259" s="64" t="e">
        <f t="shared" si="168"/>
        <v>#VALUE!</v>
      </c>
      <c r="BE259" s="64" t="e">
        <f t="shared" si="168"/>
        <v>#VALUE!</v>
      </c>
      <c r="BF259" s="45" t="e">
        <f t="shared" si="161"/>
        <v>#VALUE!</v>
      </c>
    </row>
    <row r="260" spans="15:59" ht="14.4" hidden="1" customHeight="1" x14ac:dyDescent="0.3">
      <c r="O260" s="287"/>
      <c r="P260" s="288"/>
      <c r="Q260" s="289"/>
      <c r="R260" s="277" t="s">
        <v>128</v>
      </c>
      <c r="S260" s="278"/>
      <c r="T260" s="278"/>
      <c r="U260" s="278"/>
      <c r="V260" s="278"/>
      <c r="W260" s="279"/>
      <c r="X260" s="257"/>
      <c r="Y260" s="257"/>
      <c r="Z260" s="257"/>
      <c r="AA260" s="64" t="e">
        <f t="shared" ref="AA260:BE260" si="169">COUNTIFS($F$23:$F$28,$O$235,AA23:AA41,"A")+COUNTIFS($F$23:$F$28,$O$235,AA23:AA41,"SL")</f>
        <v>#VALUE!</v>
      </c>
      <c r="AB260" s="64" t="e">
        <f t="shared" si="169"/>
        <v>#VALUE!</v>
      </c>
      <c r="AC260" s="64" t="e">
        <f t="shared" si="169"/>
        <v>#VALUE!</v>
      </c>
      <c r="AD260" s="64" t="e">
        <f t="shared" si="169"/>
        <v>#VALUE!</v>
      </c>
      <c r="AE260" s="64" t="e">
        <f t="shared" si="169"/>
        <v>#VALUE!</v>
      </c>
      <c r="AF260" s="64" t="e">
        <f t="shared" si="169"/>
        <v>#VALUE!</v>
      </c>
      <c r="AG260" s="64" t="e">
        <f t="shared" si="169"/>
        <v>#VALUE!</v>
      </c>
      <c r="AH260" s="64" t="e">
        <f t="shared" si="169"/>
        <v>#VALUE!</v>
      </c>
      <c r="AI260" s="64" t="e">
        <f t="shared" si="169"/>
        <v>#VALUE!</v>
      </c>
      <c r="AJ260" s="64" t="e">
        <f t="shared" si="169"/>
        <v>#VALUE!</v>
      </c>
      <c r="AK260" s="64" t="e">
        <f t="shared" si="169"/>
        <v>#VALUE!</v>
      </c>
      <c r="AL260" s="64" t="e">
        <f t="shared" si="169"/>
        <v>#VALUE!</v>
      </c>
      <c r="AM260" s="64" t="e">
        <f t="shared" si="169"/>
        <v>#VALUE!</v>
      </c>
      <c r="AN260" s="64" t="e">
        <f t="shared" si="169"/>
        <v>#VALUE!</v>
      </c>
      <c r="AO260" s="64" t="e">
        <f t="shared" si="169"/>
        <v>#VALUE!</v>
      </c>
      <c r="AP260" s="64" t="e">
        <f t="shared" si="169"/>
        <v>#VALUE!</v>
      </c>
      <c r="AQ260" s="64" t="e">
        <f t="shared" si="169"/>
        <v>#VALUE!</v>
      </c>
      <c r="AR260" s="64" t="e">
        <f t="shared" si="169"/>
        <v>#VALUE!</v>
      </c>
      <c r="AS260" s="64" t="e">
        <f t="shared" si="169"/>
        <v>#VALUE!</v>
      </c>
      <c r="AT260" s="64" t="e">
        <f t="shared" si="169"/>
        <v>#VALUE!</v>
      </c>
      <c r="AU260" s="64" t="e">
        <f t="shared" si="169"/>
        <v>#VALUE!</v>
      </c>
      <c r="AV260" s="64" t="e">
        <f t="shared" si="169"/>
        <v>#VALUE!</v>
      </c>
      <c r="AW260" s="64" t="e">
        <f t="shared" si="169"/>
        <v>#VALUE!</v>
      </c>
      <c r="AX260" s="64" t="e">
        <f t="shared" si="169"/>
        <v>#VALUE!</v>
      </c>
      <c r="AY260" s="64" t="e">
        <f t="shared" si="169"/>
        <v>#VALUE!</v>
      </c>
      <c r="AZ260" s="64" t="e">
        <f t="shared" si="169"/>
        <v>#VALUE!</v>
      </c>
      <c r="BA260" s="64" t="e">
        <f t="shared" si="169"/>
        <v>#VALUE!</v>
      </c>
      <c r="BB260" s="64" t="e">
        <f t="shared" si="169"/>
        <v>#VALUE!</v>
      </c>
      <c r="BC260" s="64" t="e">
        <f t="shared" si="169"/>
        <v>#VALUE!</v>
      </c>
      <c r="BD260" s="64" t="e">
        <f t="shared" si="169"/>
        <v>#VALUE!</v>
      </c>
      <c r="BE260" s="64" t="e">
        <f t="shared" si="169"/>
        <v>#VALUE!</v>
      </c>
      <c r="BF260" s="45" t="e">
        <f t="shared" si="161"/>
        <v>#VALUE!</v>
      </c>
      <c r="BG260" s="78" t="e">
        <f>(BF260+BF264)-SUMIFS($R$23:$R$128,$F$23:$F$128,$O$235)</f>
        <v>#VALUE!</v>
      </c>
    </row>
    <row r="261" spans="15:59" ht="14.4" hidden="1" customHeight="1" x14ac:dyDescent="0.3">
      <c r="O261" s="287"/>
      <c r="P261" s="288"/>
      <c r="Q261" s="289"/>
      <c r="R261" s="277" t="s">
        <v>131</v>
      </c>
      <c r="S261" s="278"/>
      <c r="T261" s="278"/>
      <c r="U261" s="278"/>
      <c r="V261" s="278"/>
      <c r="W261" s="279"/>
      <c r="X261" s="257"/>
      <c r="Y261" s="257"/>
      <c r="Z261" s="257"/>
      <c r="AA261" s="74" t="e">
        <f t="shared" ref="AA261:BE261" si="170">AA262+(AA263/2)</f>
        <v>#VALUE!</v>
      </c>
      <c r="AB261" s="74" t="e">
        <f t="shared" si="170"/>
        <v>#VALUE!</v>
      </c>
      <c r="AC261" s="74" t="e">
        <f t="shared" si="170"/>
        <v>#VALUE!</v>
      </c>
      <c r="AD261" s="74" t="e">
        <f t="shared" si="170"/>
        <v>#VALUE!</v>
      </c>
      <c r="AE261" s="74" t="e">
        <f t="shared" si="170"/>
        <v>#VALUE!</v>
      </c>
      <c r="AF261" s="74" t="e">
        <f t="shared" si="170"/>
        <v>#VALUE!</v>
      </c>
      <c r="AG261" s="74" t="e">
        <f t="shared" si="170"/>
        <v>#VALUE!</v>
      </c>
      <c r="AH261" s="74" t="e">
        <f t="shared" si="170"/>
        <v>#VALUE!</v>
      </c>
      <c r="AI261" s="74" t="e">
        <f t="shared" si="170"/>
        <v>#VALUE!</v>
      </c>
      <c r="AJ261" s="74" t="e">
        <f t="shared" si="170"/>
        <v>#VALUE!</v>
      </c>
      <c r="AK261" s="74" t="e">
        <f t="shared" si="170"/>
        <v>#VALUE!</v>
      </c>
      <c r="AL261" s="74" t="e">
        <f t="shared" si="170"/>
        <v>#VALUE!</v>
      </c>
      <c r="AM261" s="74" t="e">
        <f t="shared" si="170"/>
        <v>#VALUE!</v>
      </c>
      <c r="AN261" s="74" t="e">
        <f t="shared" si="170"/>
        <v>#VALUE!</v>
      </c>
      <c r="AO261" s="74" t="e">
        <f t="shared" si="170"/>
        <v>#VALUE!</v>
      </c>
      <c r="AP261" s="74" t="e">
        <f t="shared" si="170"/>
        <v>#VALUE!</v>
      </c>
      <c r="AQ261" s="74" t="e">
        <f t="shared" si="170"/>
        <v>#VALUE!</v>
      </c>
      <c r="AR261" s="74" t="e">
        <f t="shared" si="170"/>
        <v>#VALUE!</v>
      </c>
      <c r="AS261" s="74" t="e">
        <f t="shared" si="170"/>
        <v>#VALUE!</v>
      </c>
      <c r="AT261" s="74" t="e">
        <f t="shared" si="170"/>
        <v>#VALUE!</v>
      </c>
      <c r="AU261" s="74" t="e">
        <f t="shared" si="170"/>
        <v>#VALUE!</v>
      </c>
      <c r="AV261" s="74" t="e">
        <f t="shared" si="170"/>
        <v>#VALUE!</v>
      </c>
      <c r="AW261" s="74" t="e">
        <f t="shared" si="170"/>
        <v>#VALUE!</v>
      </c>
      <c r="AX261" s="74" t="e">
        <f t="shared" si="170"/>
        <v>#VALUE!</v>
      </c>
      <c r="AY261" s="74" t="e">
        <f t="shared" si="170"/>
        <v>#VALUE!</v>
      </c>
      <c r="AZ261" s="74" t="e">
        <f t="shared" si="170"/>
        <v>#VALUE!</v>
      </c>
      <c r="BA261" s="74" t="e">
        <f t="shared" si="170"/>
        <v>#VALUE!</v>
      </c>
      <c r="BB261" s="74" t="e">
        <f t="shared" si="170"/>
        <v>#VALUE!</v>
      </c>
      <c r="BC261" s="74" t="e">
        <f t="shared" si="170"/>
        <v>#VALUE!</v>
      </c>
      <c r="BD261" s="74" t="e">
        <f t="shared" si="170"/>
        <v>#VALUE!</v>
      </c>
      <c r="BE261" s="74" t="e">
        <f t="shared" si="170"/>
        <v>#VALUE!</v>
      </c>
      <c r="BF261" s="75" t="e">
        <f t="shared" si="161"/>
        <v>#VALUE!</v>
      </c>
    </row>
    <row r="262" spans="15:59" ht="14.4" hidden="1" customHeight="1" x14ac:dyDescent="0.3">
      <c r="O262" s="287"/>
      <c r="P262" s="288"/>
      <c r="Q262" s="289"/>
      <c r="R262" s="277" t="s">
        <v>122</v>
      </c>
      <c r="S262" s="278"/>
      <c r="T262" s="278"/>
      <c r="U262" s="278"/>
      <c r="V262" s="278"/>
      <c r="W262" s="279"/>
      <c r="X262" s="257"/>
      <c r="Y262" s="257"/>
      <c r="Z262" s="257"/>
      <c r="AA262" s="64" t="e">
        <f t="shared" ref="AA262:BE262" si="171">COUNTIFS($F$23:$F$28,$O$235,$L$23:$L$28,"FT",AA$23:AA$41,"A")+COUNTIFS($F$23:$F$28,$O$235,$L$23:$L$28,"FT",AA$23:AA$41,"SL")</f>
        <v>#VALUE!</v>
      </c>
      <c r="AB262" s="64" t="e">
        <f t="shared" si="171"/>
        <v>#VALUE!</v>
      </c>
      <c r="AC262" s="64" t="e">
        <f t="shared" si="171"/>
        <v>#VALUE!</v>
      </c>
      <c r="AD262" s="64" t="e">
        <f t="shared" si="171"/>
        <v>#VALUE!</v>
      </c>
      <c r="AE262" s="64" t="e">
        <f t="shared" si="171"/>
        <v>#VALUE!</v>
      </c>
      <c r="AF262" s="64" t="e">
        <f t="shared" si="171"/>
        <v>#VALUE!</v>
      </c>
      <c r="AG262" s="64" t="e">
        <f t="shared" si="171"/>
        <v>#VALUE!</v>
      </c>
      <c r="AH262" s="64" t="e">
        <f t="shared" si="171"/>
        <v>#VALUE!</v>
      </c>
      <c r="AI262" s="64" t="e">
        <f t="shared" si="171"/>
        <v>#VALUE!</v>
      </c>
      <c r="AJ262" s="64" t="e">
        <f t="shared" si="171"/>
        <v>#VALUE!</v>
      </c>
      <c r="AK262" s="64" t="e">
        <f t="shared" si="171"/>
        <v>#VALUE!</v>
      </c>
      <c r="AL262" s="64" t="e">
        <f t="shared" si="171"/>
        <v>#VALUE!</v>
      </c>
      <c r="AM262" s="64" t="e">
        <f t="shared" si="171"/>
        <v>#VALUE!</v>
      </c>
      <c r="AN262" s="64" t="e">
        <f t="shared" si="171"/>
        <v>#VALUE!</v>
      </c>
      <c r="AO262" s="64" t="e">
        <f t="shared" si="171"/>
        <v>#VALUE!</v>
      </c>
      <c r="AP262" s="64" t="e">
        <f t="shared" si="171"/>
        <v>#VALUE!</v>
      </c>
      <c r="AQ262" s="64" t="e">
        <f t="shared" si="171"/>
        <v>#VALUE!</v>
      </c>
      <c r="AR262" s="64" t="e">
        <f t="shared" si="171"/>
        <v>#VALUE!</v>
      </c>
      <c r="AS262" s="64" t="e">
        <f t="shared" si="171"/>
        <v>#VALUE!</v>
      </c>
      <c r="AT262" s="64" t="e">
        <f t="shared" si="171"/>
        <v>#VALUE!</v>
      </c>
      <c r="AU262" s="64" t="e">
        <f t="shared" si="171"/>
        <v>#VALUE!</v>
      </c>
      <c r="AV262" s="64" t="e">
        <f t="shared" si="171"/>
        <v>#VALUE!</v>
      </c>
      <c r="AW262" s="64" t="e">
        <f t="shared" si="171"/>
        <v>#VALUE!</v>
      </c>
      <c r="AX262" s="64" t="e">
        <f t="shared" si="171"/>
        <v>#VALUE!</v>
      </c>
      <c r="AY262" s="64" t="e">
        <f t="shared" si="171"/>
        <v>#VALUE!</v>
      </c>
      <c r="AZ262" s="64" t="e">
        <f t="shared" si="171"/>
        <v>#VALUE!</v>
      </c>
      <c r="BA262" s="64" t="e">
        <f t="shared" si="171"/>
        <v>#VALUE!</v>
      </c>
      <c r="BB262" s="64" t="e">
        <f t="shared" si="171"/>
        <v>#VALUE!</v>
      </c>
      <c r="BC262" s="64" t="e">
        <f t="shared" si="171"/>
        <v>#VALUE!</v>
      </c>
      <c r="BD262" s="64" t="e">
        <f t="shared" si="171"/>
        <v>#VALUE!</v>
      </c>
      <c r="BE262" s="64" t="e">
        <f t="shared" si="171"/>
        <v>#VALUE!</v>
      </c>
      <c r="BF262" s="45" t="e">
        <f t="shared" si="161"/>
        <v>#VALUE!</v>
      </c>
    </row>
    <row r="263" spans="15:59" ht="14.4" hidden="1" customHeight="1" x14ac:dyDescent="0.3">
      <c r="O263" s="287"/>
      <c r="P263" s="288"/>
      <c r="Q263" s="289"/>
      <c r="R263" s="277" t="s">
        <v>137</v>
      </c>
      <c r="S263" s="278"/>
      <c r="T263" s="278"/>
      <c r="U263" s="278"/>
      <c r="V263" s="278"/>
      <c r="W263" s="279"/>
      <c r="X263" s="257"/>
      <c r="Y263" s="257"/>
      <c r="Z263" s="257"/>
      <c r="AA263" s="64" t="e">
        <f t="shared" ref="AA263:BE263" si="172">COUNTIFS($F$23:$F$28,$O$235,$L$23:$L$28,"HT",AA$23:AA$41,"A")+COUNTIFS($F$23:$F$28,$O$235,$L$23:$L$28,"HT",AA$23:AA$41,"SL")</f>
        <v>#VALUE!</v>
      </c>
      <c r="AB263" s="64" t="e">
        <f t="shared" si="172"/>
        <v>#VALUE!</v>
      </c>
      <c r="AC263" s="64" t="e">
        <f t="shared" si="172"/>
        <v>#VALUE!</v>
      </c>
      <c r="AD263" s="64" t="e">
        <f t="shared" si="172"/>
        <v>#VALUE!</v>
      </c>
      <c r="AE263" s="64" t="e">
        <f t="shared" si="172"/>
        <v>#VALUE!</v>
      </c>
      <c r="AF263" s="64" t="e">
        <f t="shared" si="172"/>
        <v>#VALUE!</v>
      </c>
      <c r="AG263" s="64" t="e">
        <f t="shared" si="172"/>
        <v>#VALUE!</v>
      </c>
      <c r="AH263" s="64" t="e">
        <f t="shared" si="172"/>
        <v>#VALUE!</v>
      </c>
      <c r="AI263" s="64" t="e">
        <f t="shared" si="172"/>
        <v>#VALUE!</v>
      </c>
      <c r="AJ263" s="64" t="e">
        <f t="shared" si="172"/>
        <v>#VALUE!</v>
      </c>
      <c r="AK263" s="64" t="e">
        <f t="shared" si="172"/>
        <v>#VALUE!</v>
      </c>
      <c r="AL263" s="64" t="e">
        <f t="shared" si="172"/>
        <v>#VALUE!</v>
      </c>
      <c r="AM263" s="64" t="e">
        <f t="shared" si="172"/>
        <v>#VALUE!</v>
      </c>
      <c r="AN263" s="64" t="e">
        <f t="shared" si="172"/>
        <v>#VALUE!</v>
      </c>
      <c r="AO263" s="64" t="e">
        <f t="shared" si="172"/>
        <v>#VALUE!</v>
      </c>
      <c r="AP263" s="64" t="e">
        <f t="shared" si="172"/>
        <v>#VALUE!</v>
      </c>
      <c r="AQ263" s="64" t="e">
        <f t="shared" si="172"/>
        <v>#VALUE!</v>
      </c>
      <c r="AR263" s="64" t="e">
        <f t="shared" si="172"/>
        <v>#VALUE!</v>
      </c>
      <c r="AS263" s="64" t="e">
        <f t="shared" si="172"/>
        <v>#VALUE!</v>
      </c>
      <c r="AT263" s="64" t="e">
        <f t="shared" si="172"/>
        <v>#VALUE!</v>
      </c>
      <c r="AU263" s="64" t="e">
        <f t="shared" si="172"/>
        <v>#VALUE!</v>
      </c>
      <c r="AV263" s="64" t="e">
        <f t="shared" si="172"/>
        <v>#VALUE!</v>
      </c>
      <c r="AW263" s="64" t="e">
        <f t="shared" si="172"/>
        <v>#VALUE!</v>
      </c>
      <c r="AX263" s="64" t="e">
        <f t="shared" si="172"/>
        <v>#VALUE!</v>
      </c>
      <c r="AY263" s="64" t="e">
        <f t="shared" si="172"/>
        <v>#VALUE!</v>
      </c>
      <c r="AZ263" s="64" t="e">
        <f t="shared" si="172"/>
        <v>#VALUE!</v>
      </c>
      <c r="BA263" s="64" t="e">
        <f t="shared" si="172"/>
        <v>#VALUE!</v>
      </c>
      <c r="BB263" s="64" t="e">
        <f t="shared" si="172"/>
        <v>#VALUE!</v>
      </c>
      <c r="BC263" s="64" t="e">
        <f t="shared" si="172"/>
        <v>#VALUE!</v>
      </c>
      <c r="BD263" s="64" t="e">
        <f t="shared" si="172"/>
        <v>#VALUE!</v>
      </c>
      <c r="BE263" s="64" t="e">
        <f t="shared" si="172"/>
        <v>#VALUE!</v>
      </c>
      <c r="BF263" s="45" t="e">
        <f t="shared" si="161"/>
        <v>#VALUE!</v>
      </c>
    </row>
    <row r="264" spans="15:59" ht="14.4" hidden="1" customHeight="1" x14ac:dyDescent="0.3">
      <c r="O264" s="287"/>
      <c r="P264" s="288"/>
      <c r="Q264" s="289"/>
      <c r="R264" s="277" t="s">
        <v>140</v>
      </c>
      <c r="S264" s="278"/>
      <c r="T264" s="278"/>
      <c r="U264" s="278"/>
      <c r="V264" s="278"/>
      <c r="W264" s="279"/>
      <c r="X264" s="257"/>
      <c r="Y264" s="257"/>
      <c r="Z264" s="257"/>
      <c r="AA264" s="64" t="e">
        <f t="shared" ref="AA264:BE264" si="173">COUNTIFS($F$23:$F$28,$O$235,AA23:AA41,"U")+COUNTIFS($F$23:$F$28,$O$235,AA23:AA41,"UC")+COUNTIFS($F$23:$F$28,$O$235,AA23:AA41,"NCNS")+COUNTIFS($F$23:$F$28,$O$235,AA23:AA41,"TR-U")+COUNTIFS($F$23:$F$28,$O$235,AA23:AA41,"TR-UC")+COUNTIFS($F$23:$F$28,$O$235,AA23:AA41,"TR-NCNS")</f>
        <v>#VALUE!</v>
      </c>
      <c r="AB264" s="64" t="e">
        <f t="shared" si="173"/>
        <v>#VALUE!</v>
      </c>
      <c r="AC264" s="64" t="e">
        <f t="shared" si="173"/>
        <v>#VALUE!</v>
      </c>
      <c r="AD264" s="64" t="e">
        <f t="shared" si="173"/>
        <v>#VALUE!</v>
      </c>
      <c r="AE264" s="64" t="e">
        <f t="shared" si="173"/>
        <v>#VALUE!</v>
      </c>
      <c r="AF264" s="64" t="e">
        <f t="shared" si="173"/>
        <v>#VALUE!</v>
      </c>
      <c r="AG264" s="64" t="e">
        <f t="shared" si="173"/>
        <v>#VALUE!</v>
      </c>
      <c r="AH264" s="64" t="e">
        <f t="shared" si="173"/>
        <v>#VALUE!</v>
      </c>
      <c r="AI264" s="64" t="e">
        <f t="shared" si="173"/>
        <v>#VALUE!</v>
      </c>
      <c r="AJ264" s="64" t="e">
        <f t="shared" si="173"/>
        <v>#VALUE!</v>
      </c>
      <c r="AK264" s="64" t="e">
        <f t="shared" si="173"/>
        <v>#VALUE!</v>
      </c>
      <c r="AL264" s="64" t="e">
        <f t="shared" si="173"/>
        <v>#VALUE!</v>
      </c>
      <c r="AM264" s="64" t="e">
        <f t="shared" si="173"/>
        <v>#VALUE!</v>
      </c>
      <c r="AN264" s="64" t="e">
        <f t="shared" si="173"/>
        <v>#VALUE!</v>
      </c>
      <c r="AO264" s="64" t="e">
        <f t="shared" si="173"/>
        <v>#VALUE!</v>
      </c>
      <c r="AP264" s="64" t="e">
        <f t="shared" si="173"/>
        <v>#VALUE!</v>
      </c>
      <c r="AQ264" s="64" t="e">
        <f t="shared" si="173"/>
        <v>#VALUE!</v>
      </c>
      <c r="AR264" s="64" t="e">
        <f t="shared" si="173"/>
        <v>#VALUE!</v>
      </c>
      <c r="AS264" s="64" t="e">
        <f t="shared" si="173"/>
        <v>#VALUE!</v>
      </c>
      <c r="AT264" s="64" t="e">
        <f t="shared" si="173"/>
        <v>#VALUE!</v>
      </c>
      <c r="AU264" s="64" t="e">
        <f t="shared" si="173"/>
        <v>#VALUE!</v>
      </c>
      <c r="AV264" s="64" t="e">
        <f t="shared" si="173"/>
        <v>#VALUE!</v>
      </c>
      <c r="AW264" s="64" t="e">
        <f t="shared" si="173"/>
        <v>#VALUE!</v>
      </c>
      <c r="AX264" s="64" t="e">
        <f t="shared" si="173"/>
        <v>#VALUE!</v>
      </c>
      <c r="AY264" s="64" t="e">
        <f t="shared" si="173"/>
        <v>#VALUE!</v>
      </c>
      <c r="AZ264" s="64" t="e">
        <f t="shared" si="173"/>
        <v>#VALUE!</v>
      </c>
      <c r="BA264" s="64" t="e">
        <f t="shared" si="173"/>
        <v>#VALUE!</v>
      </c>
      <c r="BB264" s="64" t="e">
        <f t="shared" si="173"/>
        <v>#VALUE!</v>
      </c>
      <c r="BC264" s="64" t="e">
        <f t="shared" si="173"/>
        <v>#VALUE!</v>
      </c>
      <c r="BD264" s="64" t="e">
        <f t="shared" si="173"/>
        <v>#VALUE!</v>
      </c>
      <c r="BE264" s="64" t="e">
        <f t="shared" si="173"/>
        <v>#VALUE!</v>
      </c>
      <c r="BF264" s="45" t="e">
        <f t="shared" si="161"/>
        <v>#VALUE!</v>
      </c>
    </row>
    <row r="265" spans="15:59" ht="14.4" hidden="1" customHeight="1" x14ac:dyDescent="0.3">
      <c r="O265" s="287"/>
      <c r="P265" s="288"/>
      <c r="Q265" s="289"/>
      <c r="R265" s="277" t="s">
        <v>143</v>
      </c>
      <c r="S265" s="278"/>
      <c r="T265" s="278"/>
      <c r="U265" s="278"/>
      <c r="V265" s="278"/>
      <c r="W265" s="279"/>
      <c r="X265" s="257"/>
      <c r="Y265" s="257"/>
      <c r="Z265" s="257"/>
      <c r="AA265" s="74" t="e">
        <f t="shared" ref="AA265:BE265" si="174">AA266+(AA267/2)</f>
        <v>#VALUE!</v>
      </c>
      <c r="AB265" s="74" t="e">
        <f t="shared" si="174"/>
        <v>#VALUE!</v>
      </c>
      <c r="AC265" s="74" t="e">
        <f t="shared" si="174"/>
        <v>#VALUE!</v>
      </c>
      <c r="AD265" s="74" t="e">
        <f t="shared" si="174"/>
        <v>#VALUE!</v>
      </c>
      <c r="AE265" s="74" t="e">
        <f t="shared" si="174"/>
        <v>#VALUE!</v>
      </c>
      <c r="AF265" s="74" t="e">
        <f t="shared" si="174"/>
        <v>#VALUE!</v>
      </c>
      <c r="AG265" s="74" t="e">
        <f t="shared" si="174"/>
        <v>#VALUE!</v>
      </c>
      <c r="AH265" s="74" t="e">
        <f t="shared" si="174"/>
        <v>#VALUE!</v>
      </c>
      <c r="AI265" s="74" t="e">
        <f t="shared" si="174"/>
        <v>#VALUE!</v>
      </c>
      <c r="AJ265" s="74" t="e">
        <f t="shared" si="174"/>
        <v>#VALUE!</v>
      </c>
      <c r="AK265" s="74" t="e">
        <f t="shared" si="174"/>
        <v>#VALUE!</v>
      </c>
      <c r="AL265" s="74" t="e">
        <f t="shared" si="174"/>
        <v>#VALUE!</v>
      </c>
      <c r="AM265" s="74" t="e">
        <f t="shared" si="174"/>
        <v>#VALUE!</v>
      </c>
      <c r="AN265" s="74" t="e">
        <f t="shared" si="174"/>
        <v>#VALUE!</v>
      </c>
      <c r="AO265" s="74" t="e">
        <f t="shared" si="174"/>
        <v>#VALUE!</v>
      </c>
      <c r="AP265" s="74" t="e">
        <f t="shared" si="174"/>
        <v>#VALUE!</v>
      </c>
      <c r="AQ265" s="74" t="e">
        <f t="shared" si="174"/>
        <v>#VALUE!</v>
      </c>
      <c r="AR265" s="74" t="e">
        <f t="shared" si="174"/>
        <v>#VALUE!</v>
      </c>
      <c r="AS265" s="74" t="e">
        <f t="shared" si="174"/>
        <v>#VALUE!</v>
      </c>
      <c r="AT265" s="74" t="e">
        <f t="shared" si="174"/>
        <v>#VALUE!</v>
      </c>
      <c r="AU265" s="74" t="e">
        <f t="shared" si="174"/>
        <v>#VALUE!</v>
      </c>
      <c r="AV265" s="74" t="e">
        <f t="shared" si="174"/>
        <v>#VALUE!</v>
      </c>
      <c r="AW265" s="74" t="e">
        <f t="shared" si="174"/>
        <v>#VALUE!</v>
      </c>
      <c r="AX265" s="74" t="e">
        <f t="shared" si="174"/>
        <v>#VALUE!</v>
      </c>
      <c r="AY265" s="74" t="e">
        <f t="shared" si="174"/>
        <v>#VALUE!</v>
      </c>
      <c r="AZ265" s="74" t="e">
        <f t="shared" si="174"/>
        <v>#VALUE!</v>
      </c>
      <c r="BA265" s="74" t="e">
        <f t="shared" si="174"/>
        <v>#VALUE!</v>
      </c>
      <c r="BB265" s="74" t="e">
        <f t="shared" si="174"/>
        <v>#VALUE!</v>
      </c>
      <c r="BC265" s="74" t="e">
        <f t="shared" si="174"/>
        <v>#VALUE!</v>
      </c>
      <c r="BD265" s="74" t="e">
        <f t="shared" si="174"/>
        <v>#VALUE!</v>
      </c>
      <c r="BE265" s="74" t="e">
        <f t="shared" si="174"/>
        <v>#VALUE!</v>
      </c>
      <c r="BF265" s="75" t="e">
        <f t="shared" si="161"/>
        <v>#VALUE!</v>
      </c>
    </row>
    <row r="266" spans="15:59" ht="14.4" hidden="1" customHeight="1" x14ac:dyDescent="0.3">
      <c r="O266" s="287"/>
      <c r="P266" s="288"/>
      <c r="Q266" s="289"/>
      <c r="R266" s="277" t="s">
        <v>146</v>
      </c>
      <c r="S266" s="278"/>
      <c r="T266" s="278"/>
      <c r="U266" s="278"/>
      <c r="V266" s="278"/>
      <c r="W266" s="279"/>
      <c r="X266" s="257"/>
      <c r="Y266" s="257"/>
      <c r="Z266" s="257"/>
      <c r="AA266" s="64" t="e">
        <f t="shared" ref="AA266:BE266" si="175">COUNTIFS($F$23:$F$28,$O$235,$L$23:$L$28,"FT",AA$23:AA$41,"U")+COUNTIFS($F$23:$F$28,$O$235,$L$23:$L$28,"FT",AA$23:AA$41,"UC")+COUNTIFS($F$23:$F$28,$O$235,$L$23:$L$28,"FT",AA$23:AA$41,"NCNS")+COUNTIFS($F$23:$F$28,$O$235,$L$23:$L$28,"FT",AA$23:AA$41,"TR-U")+COUNTIFS($F$23:$F$28,$O$235,$L$23:$L$28,"FT",AA$23:AA$41,"TR-UC")+COUNTIFS($F$23:$F$28,$O$235,$L$23:$L$28,"FT",AA$23:AA$41,"TR-NCNS")</f>
        <v>#VALUE!</v>
      </c>
      <c r="AB266" s="64" t="e">
        <f t="shared" si="175"/>
        <v>#VALUE!</v>
      </c>
      <c r="AC266" s="64" t="e">
        <f t="shared" si="175"/>
        <v>#VALUE!</v>
      </c>
      <c r="AD266" s="64" t="e">
        <f t="shared" si="175"/>
        <v>#VALUE!</v>
      </c>
      <c r="AE266" s="64" t="e">
        <f t="shared" si="175"/>
        <v>#VALUE!</v>
      </c>
      <c r="AF266" s="64" t="e">
        <f t="shared" si="175"/>
        <v>#VALUE!</v>
      </c>
      <c r="AG266" s="64" t="e">
        <f t="shared" si="175"/>
        <v>#VALUE!</v>
      </c>
      <c r="AH266" s="64" t="e">
        <f t="shared" si="175"/>
        <v>#VALUE!</v>
      </c>
      <c r="AI266" s="64" t="e">
        <f t="shared" si="175"/>
        <v>#VALUE!</v>
      </c>
      <c r="AJ266" s="64" t="e">
        <f t="shared" si="175"/>
        <v>#VALUE!</v>
      </c>
      <c r="AK266" s="64" t="e">
        <f t="shared" si="175"/>
        <v>#VALUE!</v>
      </c>
      <c r="AL266" s="64" t="e">
        <f t="shared" si="175"/>
        <v>#VALUE!</v>
      </c>
      <c r="AM266" s="64" t="e">
        <f t="shared" si="175"/>
        <v>#VALUE!</v>
      </c>
      <c r="AN266" s="64" t="e">
        <f t="shared" si="175"/>
        <v>#VALUE!</v>
      </c>
      <c r="AO266" s="64" t="e">
        <f t="shared" si="175"/>
        <v>#VALUE!</v>
      </c>
      <c r="AP266" s="64" t="e">
        <f t="shared" si="175"/>
        <v>#VALUE!</v>
      </c>
      <c r="AQ266" s="64" t="e">
        <f t="shared" si="175"/>
        <v>#VALUE!</v>
      </c>
      <c r="AR266" s="64" t="e">
        <f t="shared" si="175"/>
        <v>#VALUE!</v>
      </c>
      <c r="AS266" s="64" t="e">
        <f t="shared" si="175"/>
        <v>#VALUE!</v>
      </c>
      <c r="AT266" s="64" t="e">
        <f t="shared" si="175"/>
        <v>#VALUE!</v>
      </c>
      <c r="AU266" s="64" t="e">
        <f t="shared" si="175"/>
        <v>#VALUE!</v>
      </c>
      <c r="AV266" s="64" t="e">
        <f t="shared" si="175"/>
        <v>#VALUE!</v>
      </c>
      <c r="AW266" s="64" t="e">
        <f t="shared" si="175"/>
        <v>#VALUE!</v>
      </c>
      <c r="AX266" s="64" t="e">
        <f t="shared" si="175"/>
        <v>#VALUE!</v>
      </c>
      <c r="AY266" s="64" t="e">
        <f t="shared" si="175"/>
        <v>#VALUE!</v>
      </c>
      <c r="AZ266" s="64" t="e">
        <f t="shared" si="175"/>
        <v>#VALUE!</v>
      </c>
      <c r="BA266" s="64" t="e">
        <f t="shared" si="175"/>
        <v>#VALUE!</v>
      </c>
      <c r="BB266" s="64" t="e">
        <f t="shared" si="175"/>
        <v>#VALUE!</v>
      </c>
      <c r="BC266" s="64" t="e">
        <f t="shared" si="175"/>
        <v>#VALUE!</v>
      </c>
      <c r="BD266" s="64" t="e">
        <f t="shared" si="175"/>
        <v>#VALUE!</v>
      </c>
      <c r="BE266" s="64" t="e">
        <f t="shared" si="175"/>
        <v>#VALUE!</v>
      </c>
      <c r="BF266" s="45" t="e">
        <f t="shared" si="161"/>
        <v>#VALUE!</v>
      </c>
    </row>
    <row r="267" spans="15:59" ht="14.4" hidden="1" customHeight="1" x14ac:dyDescent="0.3">
      <c r="O267" s="287"/>
      <c r="P267" s="288"/>
      <c r="Q267" s="289"/>
      <c r="R267" s="277" t="s">
        <v>150</v>
      </c>
      <c r="S267" s="278"/>
      <c r="T267" s="278"/>
      <c r="U267" s="278"/>
      <c r="V267" s="278"/>
      <c r="W267" s="279"/>
      <c r="X267" s="257"/>
      <c r="Y267" s="257"/>
      <c r="Z267" s="257"/>
      <c r="AA267" s="64" t="e">
        <f t="shared" ref="AA267:BE267" si="176">COUNTIFS($F$23:$F$28,$O$235,$L$23:$L$28,"HT",AA$23:AA$41,"U")+COUNTIFS($F$23:$F$28,$O$235,$L$23:$L$28,"HT",AA$23:AA$41,"UC")+COUNTIFS($F$23:$F$28,$O$235,$L$23:$L$28,"HT",AA$23:AA$41,"NCNS")+COUNTIFS($F$23:$F$28,$O$235,$L$23:$L$28,"HT",AA$23:AA$41,"TR-U")+COUNTIFS($F$23:$F$28,$O$235,$L$23:$L$28,"HT",AA$23:AA$41,"TR-UC")+COUNTIFS($F$23:$F$28,$O$235,$L$23:$L$28,"HT",AA$23:AA$41,"TR-NCNS")</f>
        <v>#VALUE!</v>
      </c>
      <c r="AB267" s="64" t="e">
        <f t="shared" si="176"/>
        <v>#VALUE!</v>
      </c>
      <c r="AC267" s="64" t="e">
        <f t="shared" si="176"/>
        <v>#VALUE!</v>
      </c>
      <c r="AD267" s="64" t="e">
        <f t="shared" si="176"/>
        <v>#VALUE!</v>
      </c>
      <c r="AE267" s="64" t="e">
        <f t="shared" si="176"/>
        <v>#VALUE!</v>
      </c>
      <c r="AF267" s="64" t="e">
        <f t="shared" si="176"/>
        <v>#VALUE!</v>
      </c>
      <c r="AG267" s="64" t="e">
        <f t="shared" si="176"/>
        <v>#VALUE!</v>
      </c>
      <c r="AH267" s="64" t="e">
        <f t="shared" si="176"/>
        <v>#VALUE!</v>
      </c>
      <c r="AI267" s="64" t="e">
        <f t="shared" si="176"/>
        <v>#VALUE!</v>
      </c>
      <c r="AJ267" s="64" t="e">
        <f t="shared" si="176"/>
        <v>#VALUE!</v>
      </c>
      <c r="AK267" s="64" t="e">
        <f t="shared" si="176"/>
        <v>#VALUE!</v>
      </c>
      <c r="AL267" s="64" t="e">
        <f t="shared" si="176"/>
        <v>#VALUE!</v>
      </c>
      <c r="AM267" s="64" t="e">
        <f t="shared" si="176"/>
        <v>#VALUE!</v>
      </c>
      <c r="AN267" s="64" t="e">
        <f t="shared" si="176"/>
        <v>#VALUE!</v>
      </c>
      <c r="AO267" s="64" t="e">
        <f t="shared" si="176"/>
        <v>#VALUE!</v>
      </c>
      <c r="AP267" s="64" t="e">
        <f t="shared" si="176"/>
        <v>#VALUE!</v>
      </c>
      <c r="AQ267" s="64" t="e">
        <f t="shared" si="176"/>
        <v>#VALUE!</v>
      </c>
      <c r="AR267" s="64" t="e">
        <f t="shared" si="176"/>
        <v>#VALUE!</v>
      </c>
      <c r="AS267" s="64" t="e">
        <f t="shared" si="176"/>
        <v>#VALUE!</v>
      </c>
      <c r="AT267" s="64" t="e">
        <f t="shared" si="176"/>
        <v>#VALUE!</v>
      </c>
      <c r="AU267" s="64" t="e">
        <f t="shared" si="176"/>
        <v>#VALUE!</v>
      </c>
      <c r="AV267" s="64" t="e">
        <f t="shared" si="176"/>
        <v>#VALUE!</v>
      </c>
      <c r="AW267" s="64" t="e">
        <f t="shared" si="176"/>
        <v>#VALUE!</v>
      </c>
      <c r="AX267" s="64" t="e">
        <f t="shared" si="176"/>
        <v>#VALUE!</v>
      </c>
      <c r="AY267" s="64" t="e">
        <f t="shared" si="176"/>
        <v>#VALUE!</v>
      </c>
      <c r="AZ267" s="64" t="e">
        <f t="shared" si="176"/>
        <v>#VALUE!</v>
      </c>
      <c r="BA267" s="64" t="e">
        <f t="shared" si="176"/>
        <v>#VALUE!</v>
      </c>
      <c r="BB267" s="64" t="e">
        <f t="shared" si="176"/>
        <v>#VALUE!</v>
      </c>
      <c r="BC267" s="64" t="e">
        <f t="shared" si="176"/>
        <v>#VALUE!</v>
      </c>
      <c r="BD267" s="64" t="e">
        <f t="shared" si="176"/>
        <v>#VALUE!</v>
      </c>
      <c r="BE267" s="64" t="e">
        <f t="shared" si="176"/>
        <v>#VALUE!</v>
      </c>
      <c r="BF267" s="45" t="e">
        <f t="shared" si="161"/>
        <v>#VALUE!</v>
      </c>
    </row>
    <row r="268" spans="15:59" ht="14.4" hidden="1" customHeight="1" x14ac:dyDescent="0.3">
      <c r="O268" s="287"/>
      <c r="P268" s="288"/>
      <c r="Q268" s="289"/>
      <c r="R268" s="277" t="s">
        <v>153</v>
      </c>
      <c r="S268" s="278"/>
      <c r="T268" s="278"/>
      <c r="U268" s="278"/>
      <c r="V268" s="278"/>
      <c r="W268" s="279"/>
      <c r="X268" s="257"/>
      <c r="Y268" s="257"/>
      <c r="Z268" s="257"/>
      <c r="AA268" s="64" t="e">
        <f t="shared" ref="AA268:BE268" si="177">COUNTIFS($F$23:$F$28,$O$235,AA23:AA41,"S")+COUNTIFS($F$23:$F$28,$O$235,AA23:AA41,"TR-S")</f>
        <v>#VALUE!</v>
      </c>
      <c r="AB268" s="64" t="e">
        <f t="shared" si="177"/>
        <v>#VALUE!</v>
      </c>
      <c r="AC268" s="64" t="e">
        <f t="shared" si="177"/>
        <v>#VALUE!</v>
      </c>
      <c r="AD268" s="64" t="e">
        <f t="shared" si="177"/>
        <v>#VALUE!</v>
      </c>
      <c r="AE268" s="64" t="e">
        <f t="shared" si="177"/>
        <v>#VALUE!</v>
      </c>
      <c r="AF268" s="64" t="e">
        <f t="shared" si="177"/>
        <v>#VALUE!</v>
      </c>
      <c r="AG268" s="64" t="e">
        <f t="shared" si="177"/>
        <v>#VALUE!</v>
      </c>
      <c r="AH268" s="64" t="e">
        <f t="shared" si="177"/>
        <v>#VALUE!</v>
      </c>
      <c r="AI268" s="64" t="e">
        <f t="shared" si="177"/>
        <v>#VALUE!</v>
      </c>
      <c r="AJ268" s="64" t="e">
        <f t="shared" si="177"/>
        <v>#VALUE!</v>
      </c>
      <c r="AK268" s="64" t="e">
        <f t="shared" si="177"/>
        <v>#VALUE!</v>
      </c>
      <c r="AL268" s="64" t="e">
        <f t="shared" si="177"/>
        <v>#VALUE!</v>
      </c>
      <c r="AM268" s="64" t="e">
        <f t="shared" si="177"/>
        <v>#VALUE!</v>
      </c>
      <c r="AN268" s="64" t="e">
        <f t="shared" si="177"/>
        <v>#VALUE!</v>
      </c>
      <c r="AO268" s="64" t="e">
        <f t="shared" si="177"/>
        <v>#VALUE!</v>
      </c>
      <c r="AP268" s="64" t="e">
        <f t="shared" si="177"/>
        <v>#VALUE!</v>
      </c>
      <c r="AQ268" s="64" t="e">
        <f t="shared" si="177"/>
        <v>#VALUE!</v>
      </c>
      <c r="AR268" s="64" t="e">
        <f t="shared" si="177"/>
        <v>#VALUE!</v>
      </c>
      <c r="AS268" s="64" t="e">
        <f t="shared" si="177"/>
        <v>#VALUE!</v>
      </c>
      <c r="AT268" s="64" t="e">
        <f t="shared" si="177"/>
        <v>#VALUE!</v>
      </c>
      <c r="AU268" s="64" t="e">
        <f t="shared" si="177"/>
        <v>#VALUE!</v>
      </c>
      <c r="AV268" s="64" t="e">
        <f t="shared" si="177"/>
        <v>#VALUE!</v>
      </c>
      <c r="AW268" s="64" t="e">
        <f t="shared" si="177"/>
        <v>#VALUE!</v>
      </c>
      <c r="AX268" s="64" t="e">
        <f t="shared" si="177"/>
        <v>#VALUE!</v>
      </c>
      <c r="AY268" s="64" t="e">
        <f t="shared" si="177"/>
        <v>#VALUE!</v>
      </c>
      <c r="AZ268" s="64" t="e">
        <f t="shared" si="177"/>
        <v>#VALUE!</v>
      </c>
      <c r="BA268" s="64" t="e">
        <f t="shared" si="177"/>
        <v>#VALUE!</v>
      </c>
      <c r="BB268" s="64" t="e">
        <f t="shared" si="177"/>
        <v>#VALUE!</v>
      </c>
      <c r="BC268" s="64" t="e">
        <f t="shared" si="177"/>
        <v>#VALUE!</v>
      </c>
      <c r="BD268" s="64" t="e">
        <f t="shared" si="177"/>
        <v>#VALUE!</v>
      </c>
      <c r="BE268" s="64" t="e">
        <f t="shared" si="177"/>
        <v>#VALUE!</v>
      </c>
      <c r="BF268" s="45" t="e">
        <f t="shared" ref="BF268:BF274" si="178">MAX(AA268:BE268)</f>
        <v>#VALUE!</v>
      </c>
    </row>
    <row r="269" spans="15:59" ht="14.4" hidden="1" customHeight="1" x14ac:dyDescent="0.3">
      <c r="O269" s="287"/>
      <c r="P269" s="288"/>
      <c r="Q269" s="289"/>
      <c r="R269" s="277" t="s">
        <v>157</v>
      </c>
      <c r="S269" s="278"/>
      <c r="T269" s="278"/>
      <c r="U269" s="278"/>
      <c r="V269" s="278"/>
      <c r="W269" s="279"/>
      <c r="X269" s="257"/>
      <c r="Y269" s="257"/>
      <c r="Z269" s="257"/>
      <c r="AA269" s="74" t="e">
        <f t="shared" ref="AA269:BE269" si="179">AA270+(AA271/2)</f>
        <v>#VALUE!</v>
      </c>
      <c r="AB269" s="74" t="e">
        <f t="shared" si="179"/>
        <v>#VALUE!</v>
      </c>
      <c r="AC269" s="74" t="e">
        <f t="shared" si="179"/>
        <v>#VALUE!</v>
      </c>
      <c r="AD269" s="74" t="e">
        <f t="shared" si="179"/>
        <v>#VALUE!</v>
      </c>
      <c r="AE269" s="74" t="e">
        <f t="shared" si="179"/>
        <v>#VALUE!</v>
      </c>
      <c r="AF269" s="74" t="e">
        <f t="shared" si="179"/>
        <v>#VALUE!</v>
      </c>
      <c r="AG269" s="74" t="e">
        <f t="shared" si="179"/>
        <v>#VALUE!</v>
      </c>
      <c r="AH269" s="74" t="e">
        <f t="shared" si="179"/>
        <v>#VALUE!</v>
      </c>
      <c r="AI269" s="74" t="e">
        <f t="shared" si="179"/>
        <v>#VALUE!</v>
      </c>
      <c r="AJ269" s="74" t="e">
        <f t="shared" si="179"/>
        <v>#VALUE!</v>
      </c>
      <c r="AK269" s="74" t="e">
        <f t="shared" si="179"/>
        <v>#VALUE!</v>
      </c>
      <c r="AL269" s="74" t="e">
        <f t="shared" si="179"/>
        <v>#VALUE!</v>
      </c>
      <c r="AM269" s="74" t="e">
        <f t="shared" si="179"/>
        <v>#VALUE!</v>
      </c>
      <c r="AN269" s="74" t="e">
        <f t="shared" si="179"/>
        <v>#VALUE!</v>
      </c>
      <c r="AO269" s="74" t="e">
        <f t="shared" si="179"/>
        <v>#VALUE!</v>
      </c>
      <c r="AP269" s="74" t="e">
        <f t="shared" si="179"/>
        <v>#VALUE!</v>
      </c>
      <c r="AQ269" s="74" t="e">
        <f t="shared" si="179"/>
        <v>#VALUE!</v>
      </c>
      <c r="AR269" s="74" t="e">
        <f t="shared" si="179"/>
        <v>#VALUE!</v>
      </c>
      <c r="AS269" s="74" t="e">
        <f t="shared" si="179"/>
        <v>#VALUE!</v>
      </c>
      <c r="AT269" s="74" t="e">
        <f t="shared" si="179"/>
        <v>#VALUE!</v>
      </c>
      <c r="AU269" s="74" t="e">
        <f t="shared" si="179"/>
        <v>#VALUE!</v>
      </c>
      <c r="AV269" s="74" t="e">
        <f t="shared" si="179"/>
        <v>#VALUE!</v>
      </c>
      <c r="AW269" s="74" t="e">
        <f t="shared" si="179"/>
        <v>#VALUE!</v>
      </c>
      <c r="AX269" s="74" t="e">
        <f t="shared" si="179"/>
        <v>#VALUE!</v>
      </c>
      <c r="AY269" s="74" t="e">
        <f t="shared" si="179"/>
        <v>#VALUE!</v>
      </c>
      <c r="AZ269" s="74" t="e">
        <f t="shared" si="179"/>
        <v>#VALUE!</v>
      </c>
      <c r="BA269" s="74" t="e">
        <f t="shared" si="179"/>
        <v>#VALUE!</v>
      </c>
      <c r="BB269" s="74" t="e">
        <f t="shared" si="179"/>
        <v>#VALUE!</v>
      </c>
      <c r="BC269" s="74" t="e">
        <f t="shared" si="179"/>
        <v>#VALUE!</v>
      </c>
      <c r="BD269" s="74" t="e">
        <f t="shared" si="179"/>
        <v>#VALUE!</v>
      </c>
      <c r="BE269" s="74" t="e">
        <f t="shared" si="179"/>
        <v>#VALUE!</v>
      </c>
      <c r="BF269" s="75" t="e">
        <f t="shared" si="178"/>
        <v>#VALUE!</v>
      </c>
    </row>
    <row r="270" spans="15:59" ht="14.4" hidden="1" customHeight="1" x14ac:dyDescent="0.3">
      <c r="O270" s="287"/>
      <c r="P270" s="288"/>
      <c r="Q270" s="289"/>
      <c r="R270" s="277" t="s">
        <v>160</v>
      </c>
      <c r="S270" s="278"/>
      <c r="T270" s="278"/>
      <c r="U270" s="278"/>
      <c r="V270" s="278"/>
      <c r="W270" s="279"/>
      <c r="X270" s="257"/>
      <c r="Y270" s="257"/>
      <c r="Z270" s="257"/>
      <c r="AA270" s="64" t="e">
        <f t="shared" ref="AA270:BE270" si="180">COUNTIFS($F$23:$F$28,$O$235,$L$23:$L$28,"FT",AA$23:AA$41,"S")+COUNTIFS($F$23:$F$28,$O$235,$L$23:$L$28,"FT",AA$23:AA$41,"TR-S")</f>
        <v>#VALUE!</v>
      </c>
      <c r="AB270" s="64" t="e">
        <f t="shared" si="180"/>
        <v>#VALUE!</v>
      </c>
      <c r="AC270" s="64" t="e">
        <f t="shared" si="180"/>
        <v>#VALUE!</v>
      </c>
      <c r="AD270" s="64" t="e">
        <f t="shared" si="180"/>
        <v>#VALUE!</v>
      </c>
      <c r="AE270" s="64" t="e">
        <f t="shared" si="180"/>
        <v>#VALUE!</v>
      </c>
      <c r="AF270" s="64" t="e">
        <f t="shared" si="180"/>
        <v>#VALUE!</v>
      </c>
      <c r="AG270" s="64" t="e">
        <f t="shared" si="180"/>
        <v>#VALUE!</v>
      </c>
      <c r="AH270" s="64" t="e">
        <f t="shared" si="180"/>
        <v>#VALUE!</v>
      </c>
      <c r="AI270" s="64" t="e">
        <f t="shared" si="180"/>
        <v>#VALUE!</v>
      </c>
      <c r="AJ270" s="64" t="e">
        <f t="shared" si="180"/>
        <v>#VALUE!</v>
      </c>
      <c r="AK270" s="64" t="e">
        <f t="shared" si="180"/>
        <v>#VALUE!</v>
      </c>
      <c r="AL270" s="64" t="e">
        <f t="shared" si="180"/>
        <v>#VALUE!</v>
      </c>
      <c r="AM270" s="64" t="e">
        <f t="shared" si="180"/>
        <v>#VALUE!</v>
      </c>
      <c r="AN270" s="64" t="e">
        <f t="shared" si="180"/>
        <v>#VALUE!</v>
      </c>
      <c r="AO270" s="64" t="e">
        <f t="shared" si="180"/>
        <v>#VALUE!</v>
      </c>
      <c r="AP270" s="64" t="e">
        <f t="shared" si="180"/>
        <v>#VALUE!</v>
      </c>
      <c r="AQ270" s="64" t="e">
        <f t="shared" si="180"/>
        <v>#VALUE!</v>
      </c>
      <c r="AR270" s="64" t="e">
        <f t="shared" si="180"/>
        <v>#VALUE!</v>
      </c>
      <c r="AS270" s="64" t="e">
        <f t="shared" si="180"/>
        <v>#VALUE!</v>
      </c>
      <c r="AT270" s="64" t="e">
        <f t="shared" si="180"/>
        <v>#VALUE!</v>
      </c>
      <c r="AU270" s="64" t="e">
        <f t="shared" si="180"/>
        <v>#VALUE!</v>
      </c>
      <c r="AV270" s="64" t="e">
        <f t="shared" si="180"/>
        <v>#VALUE!</v>
      </c>
      <c r="AW270" s="64" t="e">
        <f t="shared" si="180"/>
        <v>#VALUE!</v>
      </c>
      <c r="AX270" s="64" t="e">
        <f t="shared" si="180"/>
        <v>#VALUE!</v>
      </c>
      <c r="AY270" s="64" t="e">
        <f t="shared" si="180"/>
        <v>#VALUE!</v>
      </c>
      <c r="AZ270" s="64" t="e">
        <f t="shared" si="180"/>
        <v>#VALUE!</v>
      </c>
      <c r="BA270" s="64" t="e">
        <f t="shared" si="180"/>
        <v>#VALUE!</v>
      </c>
      <c r="BB270" s="64" t="e">
        <f t="shared" si="180"/>
        <v>#VALUE!</v>
      </c>
      <c r="BC270" s="64" t="e">
        <f t="shared" si="180"/>
        <v>#VALUE!</v>
      </c>
      <c r="BD270" s="64" t="e">
        <f t="shared" si="180"/>
        <v>#VALUE!</v>
      </c>
      <c r="BE270" s="64" t="e">
        <f t="shared" si="180"/>
        <v>#VALUE!</v>
      </c>
      <c r="BF270" s="45" t="e">
        <f t="shared" si="178"/>
        <v>#VALUE!</v>
      </c>
    </row>
    <row r="271" spans="15:59" ht="14.4" hidden="1" customHeight="1" x14ac:dyDescent="0.3">
      <c r="O271" s="287"/>
      <c r="P271" s="288"/>
      <c r="Q271" s="289"/>
      <c r="R271" s="277" t="s">
        <v>163</v>
      </c>
      <c r="S271" s="278"/>
      <c r="T271" s="278"/>
      <c r="U271" s="278"/>
      <c r="V271" s="278"/>
      <c r="W271" s="279"/>
      <c r="X271" s="257"/>
      <c r="Y271" s="257"/>
      <c r="Z271" s="257"/>
      <c r="AA271" s="64" t="e">
        <f t="shared" ref="AA271:BE271" si="181">COUNTIFS($F$23:$F$28,$O$235,$L$23:$L$28,"HT",AA$23:AA$41,"S")+COUNTIFS($F$23:$F$28,$O$235,$L$23:$L$28,"HT",AA$23:AA$41,"TR-S")</f>
        <v>#VALUE!</v>
      </c>
      <c r="AB271" s="64" t="e">
        <f t="shared" si="181"/>
        <v>#VALUE!</v>
      </c>
      <c r="AC271" s="64" t="e">
        <f t="shared" si="181"/>
        <v>#VALUE!</v>
      </c>
      <c r="AD271" s="64" t="e">
        <f t="shared" si="181"/>
        <v>#VALUE!</v>
      </c>
      <c r="AE271" s="64" t="e">
        <f t="shared" si="181"/>
        <v>#VALUE!</v>
      </c>
      <c r="AF271" s="64" t="e">
        <f t="shared" si="181"/>
        <v>#VALUE!</v>
      </c>
      <c r="AG271" s="64" t="e">
        <f t="shared" si="181"/>
        <v>#VALUE!</v>
      </c>
      <c r="AH271" s="64" t="e">
        <f t="shared" si="181"/>
        <v>#VALUE!</v>
      </c>
      <c r="AI271" s="64" t="e">
        <f t="shared" si="181"/>
        <v>#VALUE!</v>
      </c>
      <c r="AJ271" s="64" t="e">
        <f t="shared" si="181"/>
        <v>#VALUE!</v>
      </c>
      <c r="AK271" s="64" t="e">
        <f t="shared" si="181"/>
        <v>#VALUE!</v>
      </c>
      <c r="AL271" s="64" t="e">
        <f t="shared" si="181"/>
        <v>#VALUE!</v>
      </c>
      <c r="AM271" s="64" t="e">
        <f t="shared" si="181"/>
        <v>#VALUE!</v>
      </c>
      <c r="AN271" s="64" t="e">
        <f t="shared" si="181"/>
        <v>#VALUE!</v>
      </c>
      <c r="AO271" s="64" t="e">
        <f t="shared" si="181"/>
        <v>#VALUE!</v>
      </c>
      <c r="AP271" s="64" t="e">
        <f t="shared" si="181"/>
        <v>#VALUE!</v>
      </c>
      <c r="AQ271" s="64" t="e">
        <f t="shared" si="181"/>
        <v>#VALUE!</v>
      </c>
      <c r="AR271" s="64" t="e">
        <f t="shared" si="181"/>
        <v>#VALUE!</v>
      </c>
      <c r="AS271" s="64" t="e">
        <f t="shared" si="181"/>
        <v>#VALUE!</v>
      </c>
      <c r="AT271" s="64" t="e">
        <f t="shared" si="181"/>
        <v>#VALUE!</v>
      </c>
      <c r="AU271" s="64" t="e">
        <f t="shared" si="181"/>
        <v>#VALUE!</v>
      </c>
      <c r="AV271" s="64" t="e">
        <f t="shared" si="181"/>
        <v>#VALUE!</v>
      </c>
      <c r="AW271" s="64" t="e">
        <f t="shared" si="181"/>
        <v>#VALUE!</v>
      </c>
      <c r="AX271" s="64" t="e">
        <f t="shared" si="181"/>
        <v>#VALUE!</v>
      </c>
      <c r="AY271" s="64" t="e">
        <f t="shared" si="181"/>
        <v>#VALUE!</v>
      </c>
      <c r="AZ271" s="64" t="e">
        <f t="shared" si="181"/>
        <v>#VALUE!</v>
      </c>
      <c r="BA271" s="64" t="e">
        <f t="shared" si="181"/>
        <v>#VALUE!</v>
      </c>
      <c r="BB271" s="64" t="e">
        <f t="shared" si="181"/>
        <v>#VALUE!</v>
      </c>
      <c r="BC271" s="64" t="e">
        <f t="shared" si="181"/>
        <v>#VALUE!</v>
      </c>
      <c r="BD271" s="64" t="e">
        <f t="shared" si="181"/>
        <v>#VALUE!</v>
      </c>
      <c r="BE271" s="64" t="e">
        <f t="shared" si="181"/>
        <v>#VALUE!</v>
      </c>
      <c r="BF271" s="45" t="e">
        <f t="shared" si="178"/>
        <v>#VALUE!</v>
      </c>
    </row>
    <row r="272" spans="15:59" ht="14.4" hidden="1" customHeight="1" x14ac:dyDescent="0.3">
      <c r="O272" s="287"/>
      <c r="P272" s="288"/>
      <c r="Q272" s="289"/>
      <c r="R272" s="277" t="s">
        <v>166</v>
      </c>
      <c r="S272" s="278"/>
      <c r="T272" s="278"/>
      <c r="U272" s="278"/>
      <c r="V272" s="278"/>
      <c r="W272" s="279"/>
      <c r="X272" s="257"/>
      <c r="Y272" s="257"/>
      <c r="Z272" s="257"/>
      <c r="AA272" s="64" t="e">
        <f t="shared" ref="AA272:BE272" si="182">COUNTIFS($F$23:$F$28,$O$235,AA$23:AA$41,"TD")+COUNTIFS($F$23:$F$28,$O$235,AA$23:AA$41,"PR")</f>
        <v>#VALUE!</v>
      </c>
      <c r="AB272" s="64" t="e">
        <f t="shared" si="182"/>
        <v>#VALUE!</v>
      </c>
      <c r="AC272" s="64" t="e">
        <f t="shared" si="182"/>
        <v>#VALUE!</v>
      </c>
      <c r="AD272" s="64" t="e">
        <f t="shared" si="182"/>
        <v>#VALUE!</v>
      </c>
      <c r="AE272" s="64" t="e">
        <f t="shared" si="182"/>
        <v>#VALUE!</v>
      </c>
      <c r="AF272" s="64" t="e">
        <f t="shared" si="182"/>
        <v>#VALUE!</v>
      </c>
      <c r="AG272" s="64" t="e">
        <f t="shared" si="182"/>
        <v>#VALUE!</v>
      </c>
      <c r="AH272" s="64" t="e">
        <f t="shared" si="182"/>
        <v>#VALUE!</v>
      </c>
      <c r="AI272" s="64" t="e">
        <f t="shared" si="182"/>
        <v>#VALUE!</v>
      </c>
      <c r="AJ272" s="64" t="e">
        <f t="shared" si="182"/>
        <v>#VALUE!</v>
      </c>
      <c r="AK272" s="64" t="e">
        <f t="shared" si="182"/>
        <v>#VALUE!</v>
      </c>
      <c r="AL272" s="64" t="e">
        <f t="shared" si="182"/>
        <v>#VALUE!</v>
      </c>
      <c r="AM272" s="64" t="e">
        <f t="shared" si="182"/>
        <v>#VALUE!</v>
      </c>
      <c r="AN272" s="64" t="e">
        <f t="shared" si="182"/>
        <v>#VALUE!</v>
      </c>
      <c r="AO272" s="64" t="e">
        <f t="shared" si="182"/>
        <v>#VALUE!</v>
      </c>
      <c r="AP272" s="64" t="e">
        <f t="shared" si="182"/>
        <v>#VALUE!</v>
      </c>
      <c r="AQ272" s="64" t="e">
        <f t="shared" si="182"/>
        <v>#VALUE!</v>
      </c>
      <c r="AR272" s="64" t="e">
        <f t="shared" si="182"/>
        <v>#VALUE!</v>
      </c>
      <c r="AS272" s="64" t="e">
        <f t="shared" si="182"/>
        <v>#VALUE!</v>
      </c>
      <c r="AT272" s="64" t="e">
        <f t="shared" si="182"/>
        <v>#VALUE!</v>
      </c>
      <c r="AU272" s="64" t="e">
        <f t="shared" si="182"/>
        <v>#VALUE!</v>
      </c>
      <c r="AV272" s="64" t="e">
        <f t="shared" si="182"/>
        <v>#VALUE!</v>
      </c>
      <c r="AW272" s="64" t="e">
        <f t="shared" si="182"/>
        <v>#VALUE!</v>
      </c>
      <c r="AX272" s="64" t="e">
        <f t="shared" si="182"/>
        <v>#VALUE!</v>
      </c>
      <c r="AY272" s="64" t="e">
        <f t="shared" si="182"/>
        <v>#VALUE!</v>
      </c>
      <c r="AZ272" s="64" t="e">
        <f t="shared" si="182"/>
        <v>#VALUE!</v>
      </c>
      <c r="BA272" s="64" t="e">
        <f t="shared" si="182"/>
        <v>#VALUE!</v>
      </c>
      <c r="BB272" s="64" t="e">
        <f t="shared" si="182"/>
        <v>#VALUE!</v>
      </c>
      <c r="BC272" s="64" t="e">
        <f t="shared" si="182"/>
        <v>#VALUE!</v>
      </c>
      <c r="BD272" s="64" t="e">
        <f t="shared" si="182"/>
        <v>#VALUE!</v>
      </c>
      <c r="BE272" s="64" t="e">
        <f t="shared" si="182"/>
        <v>#VALUE!</v>
      </c>
      <c r="BF272" s="45" t="e">
        <f t="shared" si="178"/>
        <v>#VALUE!</v>
      </c>
    </row>
    <row r="273" spans="15:58" ht="14.4" hidden="1" customHeight="1" x14ac:dyDescent="0.3">
      <c r="O273" s="287"/>
      <c r="P273" s="288"/>
      <c r="Q273" s="289"/>
      <c r="R273" s="277" t="s">
        <v>169</v>
      </c>
      <c r="S273" s="278"/>
      <c r="T273" s="278"/>
      <c r="U273" s="278"/>
      <c r="V273" s="278"/>
      <c r="W273" s="279"/>
      <c r="X273" s="257"/>
      <c r="Y273" s="257"/>
      <c r="Z273" s="257"/>
      <c r="AA273" s="64" t="e">
        <f t="shared" ref="AA273:BE273" si="183">COUNTIFS($F$23:$F$28,$O$235,AA$23:AA$41,"RS")</f>
        <v>#VALUE!</v>
      </c>
      <c r="AB273" s="64" t="e">
        <f t="shared" si="183"/>
        <v>#VALUE!</v>
      </c>
      <c r="AC273" s="64" t="e">
        <f t="shared" si="183"/>
        <v>#VALUE!</v>
      </c>
      <c r="AD273" s="64" t="e">
        <f t="shared" si="183"/>
        <v>#VALUE!</v>
      </c>
      <c r="AE273" s="64" t="e">
        <f t="shared" si="183"/>
        <v>#VALUE!</v>
      </c>
      <c r="AF273" s="64" t="e">
        <f t="shared" si="183"/>
        <v>#VALUE!</v>
      </c>
      <c r="AG273" s="64" t="e">
        <f t="shared" si="183"/>
        <v>#VALUE!</v>
      </c>
      <c r="AH273" s="64" t="e">
        <f t="shared" si="183"/>
        <v>#VALUE!</v>
      </c>
      <c r="AI273" s="64" t="e">
        <f t="shared" si="183"/>
        <v>#VALUE!</v>
      </c>
      <c r="AJ273" s="64" t="e">
        <f t="shared" si="183"/>
        <v>#VALUE!</v>
      </c>
      <c r="AK273" s="64" t="e">
        <f t="shared" si="183"/>
        <v>#VALUE!</v>
      </c>
      <c r="AL273" s="64" t="e">
        <f t="shared" si="183"/>
        <v>#VALUE!</v>
      </c>
      <c r="AM273" s="64" t="e">
        <f t="shared" si="183"/>
        <v>#VALUE!</v>
      </c>
      <c r="AN273" s="64" t="e">
        <f t="shared" si="183"/>
        <v>#VALUE!</v>
      </c>
      <c r="AO273" s="64" t="e">
        <f t="shared" si="183"/>
        <v>#VALUE!</v>
      </c>
      <c r="AP273" s="64" t="e">
        <f t="shared" si="183"/>
        <v>#VALUE!</v>
      </c>
      <c r="AQ273" s="64" t="e">
        <f t="shared" si="183"/>
        <v>#VALUE!</v>
      </c>
      <c r="AR273" s="64" t="e">
        <f t="shared" si="183"/>
        <v>#VALUE!</v>
      </c>
      <c r="AS273" s="64" t="e">
        <f t="shared" si="183"/>
        <v>#VALUE!</v>
      </c>
      <c r="AT273" s="64" t="e">
        <f t="shared" si="183"/>
        <v>#VALUE!</v>
      </c>
      <c r="AU273" s="64" t="e">
        <f t="shared" si="183"/>
        <v>#VALUE!</v>
      </c>
      <c r="AV273" s="64" t="e">
        <f t="shared" si="183"/>
        <v>#VALUE!</v>
      </c>
      <c r="AW273" s="64" t="e">
        <f t="shared" si="183"/>
        <v>#VALUE!</v>
      </c>
      <c r="AX273" s="64" t="e">
        <f t="shared" si="183"/>
        <v>#VALUE!</v>
      </c>
      <c r="AY273" s="64" t="e">
        <f t="shared" si="183"/>
        <v>#VALUE!</v>
      </c>
      <c r="AZ273" s="64" t="e">
        <f t="shared" si="183"/>
        <v>#VALUE!</v>
      </c>
      <c r="BA273" s="64" t="e">
        <f t="shared" si="183"/>
        <v>#VALUE!</v>
      </c>
      <c r="BB273" s="64" t="e">
        <f t="shared" si="183"/>
        <v>#VALUE!</v>
      </c>
      <c r="BC273" s="64" t="e">
        <f t="shared" si="183"/>
        <v>#VALUE!</v>
      </c>
      <c r="BD273" s="64" t="e">
        <f t="shared" si="183"/>
        <v>#VALUE!</v>
      </c>
      <c r="BE273" s="64" t="e">
        <f t="shared" si="183"/>
        <v>#VALUE!</v>
      </c>
      <c r="BF273" s="45" t="e">
        <f t="shared" si="178"/>
        <v>#VALUE!</v>
      </c>
    </row>
    <row r="274" spans="15:58" ht="14.4" hidden="1" customHeight="1" x14ac:dyDescent="0.3">
      <c r="O274" s="287"/>
      <c r="P274" s="288"/>
      <c r="Q274" s="289"/>
      <c r="R274" s="277" t="s">
        <v>170</v>
      </c>
      <c r="S274" s="278"/>
      <c r="T274" s="278"/>
      <c r="U274" s="278"/>
      <c r="V274" s="278"/>
      <c r="W274" s="279"/>
      <c r="X274" s="257"/>
      <c r="Y274" s="257"/>
      <c r="Z274" s="257"/>
      <c r="AA274" s="64" t="e">
        <f t="shared" ref="AA274:BE274" si="184">COUNTIFS($F$23:$F$28,$O$235,AA$23:AA$41,"TM")</f>
        <v>#VALUE!</v>
      </c>
      <c r="AB274" s="64" t="e">
        <f t="shared" si="184"/>
        <v>#VALUE!</v>
      </c>
      <c r="AC274" s="64" t="e">
        <f t="shared" si="184"/>
        <v>#VALUE!</v>
      </c>
      <c r="AD274" s="64" t="e">
        <f t="shared" si="184"/>
        <v>#VALUE!</v>
      </c>
      <c r="AE274" s="64" t="e">
        <f t="shared" si="184"/>
        <v>#VALUE!</v>
      </c>
      <c r="AF274" s="64" t="e">
        <f t="shared" si="184"/>
        <v>#VALUE!</v>
      </c>
      <c r="AG274" s="64" t="e">
        <f t="shared" si="184"/>
        <v>#VALUE!</v>
      </c>
      <c r="AH274" s="64" t="e">
        <f t="shared" si="184"/>
        <v>#VALUE!</v>
      </c>
      <c r="AI274" s="64" t="e">
        <f t="shared" si="184"/>
        <v>#VALUE!</v>
      </c>
      <c r="AJ274" s="64" t="e">
        <f t="shared" si="184"/>
        <v>#VALUE!</v>
      </c>
      <c r="AK274" s="64" t="e">
        <f t="shared" si="184"/>
        <v>#VALUE!</v>
      </c>
      <c r="AL274" s="64" t="e">
        <f t="shared" si="184"/>
        <v>#VALUE!</v>
      </c>
      <c r="AM274" s="64" t="e">
        <f t="shared" si="184"/>
        <v>#VALUE!</v>
      </c>
      <c r="AN274" s="64" t="e">
        <f t="shared" si="184"/>
        <v>#VALUE!</v>
      </c>
      <c r="AO274" s="64" t="e">
        <f t="shared" si="184"/>
        <v>#VALUE!</v>
      </c>
      <c r="AP274" s="64" t="e">
        <f t="shared" si="184"/>
        <v>#VALUE!</v>
      </c>
      <c r="AQ274" s="64" t="e">
        <f t="shared" si="184"/>
        <v>#VALUE!</v>
      </c>
      <c r="AR274" s="64" t="e">
        <f t="shared" si="184"/>
        <v>#VALUE!</v>
      </c>
      <c r="AS274" s="64" t="e">
        <f t="shared" si="184"/>
        <v>#VALUE!</v>
      </c>
      <c r="AT274" s="64" t="e">
        <f t="shared" si="184"/>
        <v>#VALUE!</v>
      </c>
      <c r="AU274" s="64" t="e">
        <f t="shared" si="184"/>
        <v>#VALUE!</v>
      </c>
      <c r="AV274" s="64" t="e">
        <f t="shared" si="184"/>
        <v>#VALUE!</v>
      </c>
      <c r="AW274" s="64" t="e">
        <f t="shared" si="184"/>
        <v>#VALUE!</v>
      </c>
      <c r="AX274" s="64" t="e">
        <f t="shared" si="184"/>
        <v>#VALUE!</v>
      </c>
      <c r="AY274" s="64" t="e">
        <f t="shared" si="184"/>
        <v>#VALUE!</v>
      </c>
      <c r="AZ274" s="64" t="e">
        <f t="shared" si="184"/>
        <v>#VALUE!</v>
      </c>
      <c r="BA274" s="64" t="e">
        <f t="shared" si="184"/>
        <v>#VALUE!</v>
      </c>
      <c r="BB274" s="64" t="e">
        <f t="shared" si="184"/>
        <v>#VALUE!</v>
      </c>
      <c r="BC274" s="64" t="e">
        <f t="shared" si="184"/>
        <v>#VALUE!</v>
      </c>
      <c r="BD274" s="64" t="e">
        <f t="shared" si="184"/>
        <v>#VALUE!</v>
      </c>
      <c r="BE274" s="64" t="e">
        <f t="shared" si="184"/>
        <v>#VALUE!</v>
      </c>
      <c r="BF274" s="45" t="e">
        <f t="shared" si="178"/>
        <v>#VALUE!</v>
      </c>
    </row>
    <row r="275" spans="15:58" ht="14.4" hidden="1" customHeight="1" x14ac:dyDescent="0.3">
      <c r="O275" s="287"/>
      <c r="P275" s="288"/>
      <c r="Q275" s="289"/>
      <c r="R275" s="277" t="s">
        <v>161</v>
      </c>
      <c r="S275" s="278"/>
      <c r="T275" s="278"/>
      <c r="U275" s="278"/>
      <c r="V275" s="278"/>
      <c r="W275" s="279"/>
      <c r="X275" s="257"/>
      <c r="Y275" s="257"/>
      <c r="Z275" s="257"/>
      <c r="AA275" s="85">
        <f t="shared" ref="AA275:BE275" si="185">IFERROR(IF(AA236&lt;5,0,((AA273+AA274)/(AA236+AA273+AA274))),0)</f>
        <v>0</v>
      </c>
      <c r="AB275" s="85">
        <f t="shared" si="185"/>
        <v>0</v>
      </c>
      <c r="AC275" s="85">
        <f t="shared" si="185"/>
        <v>0</v>
      </c>
      <c r="AD275" s="85">
        <f t="shared" si="185"/>
        <v>0</v>
      </c>
      <c r="AE275" s="85">
        <f t="shared" si="185"/>
        <v>0</v>
      </c>
      <c r="AF275" s="85">
        <f t="shared" si="185"/>
        <v>0</v>
      </c>
      <c r="AG275" s="85">
        <f t="shared" si="185"/>
        <v>0</v>
      </c>
      <c r="AH275" s="85">
        <f t="shared" si="185"/>
        <v>0</v>
      </c>
      <c r="AI275" s="85">
        <f t="shared" si="185"/>
        <v>0</v>
      </c>
      <c r="AJ275" s="85">
        <f t="shared" si="185"/>
        <v>0</v>
      </c>
      <c r="AK275" s="85">
        <f t="shared" si="185"/>
        <v>0</v>
      </c>
      <c r="AL275" s="85">
        <f t="shared" si="185"/>
        <v>0</v>
      </c>
      <c r="AM275" s="85">
        <f t="shared" si="185"/>
        <v>0</v>
      </c>
      <c r="AN275" s="85">
        <f t="shared" si="185"/>
        <v>0</v>
      </c>
      <c r="AO275" s="85">
        <f t="shared" si="185"/>
        <v>0</v>
      </c>
      <c r="AP275" s="85">
        <f t="shared" si="185"/>
        <v>0</v>
      </c>
      <c r="AQ275" s="85">
        <f t="shared" si="185"/>
        <v>0</v>
      </c>
      <c r="AR275" s="85">
        <f t="shared" si="185"/>
        <v>0</v>
      </c>
      <c r="AS275" s="85">
        <f t="shared" si="185"/>
        <v>0</v>
      </c>
      <c r="AT275" s="85">
        <f t="shared" si="185"/>
        <v>0</v>
      </c>
      <c r="AU275" s="85">
        <f t="shared" si="185"/>
        <v>0</v>
      </c>
      <c r="AV275" s="85">
        <f t="shared" si="185"/>
        <v>0</v>
      </c>
      <c r="AW275" s="85">
        <f t="shared" si="185"/>
        <v>0</v>
      </c>
      <c r="AX275" s="85">
        <f t="shared" si="185"/>
        <v>0</v>
      </c>
      <c r="AY275" s="85">
        <f t="shared" si="185"/>
        <v>0</v>
      </c>
      <c r="AZ275" s="85">
        <f t="shared" si="185"/>
        <v>0</v>
      </c>
      <c r="BA275" s="85">
        <f t="shared" si="185"/>
        <v>0</v>
      </c>
      <c r="BB275" s="85">
        <f t="shared" si="185"/>
        <v>0</v>
      </c>
      <c r="BC275" s="85">
        <f t="shared" si="185"/>
        <v>0</v>
      </c>
      <c r="BD275" s="85">
        <f t="shared" si="185"/>
        <v>0</v>
      </c>
      <c r="BE275" s="85">
        <f t="shared" si="185"/>
        <v>0</v>
      </c>
      <c r="BF275" s="86">
        <f>IFERROR((BF273+BF274)/(BF235+BF273+BF274),0)</f>
        <v>0</v>
      </c>
    </row>
    <row r="276" spans="15:58" ht="14.4" hidden="1" customHeight="1" x14ac:dyDescent="0.3">
      <c r="O276" s="287"/>
      <c r="P276" s="288"/>
      <c r="Q276" s="289"/>
      <c r="R276" s="277" t="s">
        <v>164</v>
      </c>
      <c r="S276" s="278"/>
      <c r="T276" s="278"/>
      <c r="U276" s="278"/>
      <c r="V276" s="278"/>
      <c r="W276" s="279"/>
      <c r="X276" s="257"/>
      <c r="Y276" s="257"/>
      <c r="Z276" s="257"/>
      <c r="AA276" s="85">
        <f t="shared" ref="AA276:BE276" si="186">IFERROR(IF(AA236&lt;5,0,(AA273/(AA236+AA273+AA274))),0)</f>
        <v>0</v>
      </c>
      <c r="AB276" s="85">
        <f t="shared" si="186"/>
        <v>0</v>
      </c>
      <c r="AC276" s="85">
        <f t="shared" si="186"/>
        <v>0</v>
      </c>
      <c r="AD276" s="85">
        <f t="shared" si="186"/>
        <v>0</v>
      </c>
      <c r="AE276" s="85">
        <f t="shared" si="186"/>
        <v>0</v>
      </c>
      <c r="AF276" s="85">
        <f t="shared" si="186"/>
        <v>0</v>
      </c>
      <c r="AG276" s="85">
        <f t="shared" si="186"/>
        <v>0</v>
      </c>
      <c r="AH276" s="85">
        <f t="shared" si="186"/>
        <v>0</v>
      </c>
      <c r="AI276" s="85">
        <f t="shared" si="186"/>
        <v>0</v>
      </c>
      <c r="AJ276" s="85">
        <f t="shared" si="186"/>
        <v>0</v>
      </c>
      <c r="AK276" s="85">
        <f t="shared" si="186"/>
        <v>0</v>
      </c>
      <c r="AL276" s="85">
        <f t="shared" si="186"/>
        <v>0</v>
      </c>
      <c r="AM276" s="85">
        <f t="shared" si="186"/>
        <v>0</v>
      </c>
      <c r="AN276" s="85">
        <f t="shared" si="186"/>
        <v>0</v>
      </c>
      <c r="AO276" s="85">
        <f t="shared" si="186"/>
        <v>0</v>
      </c>
      <c r="AP276" s="85">
        <f t="shared" si="186"/>
        <v>0</v>
      </c>
      <c r="AQ276" s="85">
        <f t="shared" si="186"/>
        <v>0</v>
      </c>
      <c r="AR276" s="85">
        <f t="shared" si="186"/>
        <v>0</v>
      </c>
      <c r="AS276" s="85">
        <f t="shared" si="186"/>
        <v>0</v>
      </c>
      <c r="AT276" s="85">
        <f t="shared" si="186"/>
        <v>0</v>
      </c>
      <c r="AU276" s="85">
        <f t="shared" si="186"/>
        <v>0</v>
      </c>
      <c r="AV276" s="85">
        <f t="shared" si="186"/>
        <v>0</v>
      </c>
      <c r="AW276" s="85">
        <f t="shared" si="186"/>
        <v>0</v>
      </c>
      <c r="AX276" s="85">
        <f t="shared" si="186"/>
        <v>0</v>
      </c>
      <c r="AY276" s="85">
        <f t="shared" si="186"/>
        <v>0</v>
      </c>
      <c r="AZ276" s="85">
        <f t="shared" si="186"/>
        <v>0</v>
      </c>
      <c r="BA276" s="85">
        <f t="shared" si="186"/>
        <v>0</v>
      </c>
      <c r="BB276" s="85">
        <f t="shared" si="186"/>
        <v>0</v>
      </c>
      <c r="BC276" s="85">
        <f t="shared" si="186"/>
        <v>0</v>
      </c>
      <c r="BD276" s="85">
        <f t="shared" si="186"/>
        <v>0</v>
      </c>
      <c r="BE276" s="85">
        <f t="shared" si="186"/>
        <v>0</v>
      </c>
      <c r="BF276" s="86">
        <f>IFERROR((BF273/(BF235+BF273+BF274)),0)</f>
        <v>0</v>
      </c>
    </row>
    <row r="277" spans="15:58" ht="14.4" hidden="1" customHeight="1" x14ac:dyDescent="0.3">
      <c r="O277" s="287"/>
      <c r="P277" s="288"/>
      <c r="Q277" s="289"/>
      <c r="R277" s="277" t="s">
        <v>171</v>
      </c>
      <c r="S277" s="278"/>
      <c r="T277" s="278"/>
      <c r="U277" s="278"/>
      <c r="V277" s="278"/>
      <c r="W277" s="279"/>
      <c r="X277" s="257"/>
      <c r="Y277" s="257"/>
      <c r="Z277" s="257"/>
      <c r="AA277" s="85">
        <f t="shared" ref="AA277:BE277" si="187">IFERROR(IF(AA236&lt;5,0,(AA274/(AA236+AA273+AA274))),0)</f>
        <v>0</v>
      </c>
      <c r="AB277" s="85">
        <f t="shared" si="187"/>
        <v>0</v>
      </c>
      <c r="AC277" s="85">
        <f t="shared" si="187"/>
        <v>0</v>
      </c>
      <c r="AD277" s="85">
        <f t="shared" si="187"/>
        <v>0</v>
      </c>
      <c r="AE277" s="85">
        <f t="shared" si="187"/>
        <v>0</v>
      </c>
      <c r="AF277" s="85">
        <f t="shared" si="187"/>
        <v>0</v>
      </c>
      <c r="AG277" s="85">
        <f t="shared" si="187"/>
        <v>0</v>
      </c>
      <c r="AH277" s="85">
        <f t="shared" si="187"/>
        <v>0</v>
      </c>
      <c r="AI277" s="85">
        <f t="shared" si="187"/>
        <v>0</v>
      </c>
      <c r="AJ277" s="85">
        <f t="shared" si="187"/>
        <v>0</v>
      </c>
      <c r="AK277" s="85">
        <f t="shared" si="187"/>
        <v>0</v>
      </c>
      <c r="AL277" s="85">
        <f t="shared" si="187"/>
        <v>0</v>
      </c>
      <c r="AM277" s="85">
        <f t="shared" si="187"/>
        <v>0</v>
      </c>
      <c r="AN277" s="85">
        <f t="shared" si="187"/>
        <v>0</v>
      </c>
      <c r="AO277" s="85">
        <f t="shared" si="187"/>
        <v>0</v>
      </c>
      <c r="AP277" s="85">
        <f t="shared" si="187"/>
        <v>0</v>
      </c>
      <c r="AQ277" s="85">
        <f t="shared" si="187"/>
        <v>0</v>
      </c>
      <c r="AR277" s="85">
        <f t="shared" si="187"/>
        <v>0</v>
      </c>
      <c r="AS277" s="85">
        <f t="shared" si="187"/>
        <v>0</v>
      </c>
      <c r="AT277" s="85">
        <f t="shared" si="187"/>
        <v>0</v>
      </c>
      <c r="AU277" s="85">
        <f t="shared" si="187"/>
        <v>0</v>
      </c>
      <c r="AV277" s="85">
        <f t="shared" si="187"/>
        <v>0</v>
      </c>
      <c r="AW277" s="85">
        <f t="shared" si="187"/>
        <v>0</v>
      </c>
      <c r="AX277" s="85">
        <f t="shared" si="187"/>
        <v>0</v>
      </c>
      <c r="AY277" s="85">
        <f t="shared" si="187"/>
        <v>0</v>
      </c>
      <c r="AZ277" s="85">
        <f t="shared" si="187"/>
        <v>0</v>
      </c>
      <c r="BA277" s="85">
        <f t="shared" si="187"/>
        <v>0</v>
      </c>
      <c r="BB277" s="85">
        <f t="shared" si="187"/>
        <v>0</v>
      </c>
      <c r="BC277" s="85">
        <f t="shared" si="187"/>
        <v>0</v>
      </c>
      <c r="BD277" s="85">
        <f t="shared" si="187"/>
        <v>0</v>
      </c>
      <c r="BE277" s="85">
        <f t="shared" si="187"/>
        <v>0</v>
      </c>
      <c r="BF277" s="86">
        <f>IFERROR((BF274/(BF235+BF273+BF274)),0)</f>
        <v>0</v>
      </c>
    </row>
    <row r="278" spans="15:58" ht="14.4" hidden="1" customHeight="1" x14ac:dyDescent="0.3">
      <c r="O278" s="287"/>
      <c r="P278" s="288"/>
      <c r="Q278" s="289"/>
      <c r="R278" s="277" t="s">
        <v>172</v>
      </c>
      <c r="S278" s="278"/>
      <c r="T278" s="278"/>
      <c r="U278" s="278"/>
      <c r="V278" s="278"/>
      <c r="W278" s="279"/>
      <c r="X278" s="257"/>
      <c r="Y278" s="257"/>
      <c r="Z278" s="257"/>
      <c r="AA278" s="87" t="str">
        <f t="shared" ref="AA278:BE278" si="188">IFERROR(((AA261+AA265)/AA240),"")</f>
        <v/>
      </c>
      <c r="AB278" s="87" t="str">
        <f t="shared" si="188"/>
        <v/>
      </c>
      <c r="AC278" s="87" t="str">
        <f t="shared" si="188"/>
        <v/>
      </c>
      <c r="AD278" s="87" t="str">
        <f t="shared" si="188"/>
        <v/>
      </c>
      <c r="AE278" s="87" t="str">
        <f t="shared" si="188"/>
        <v/>
      </c>
      <c r="AF278" s="87" t="str">
        <f t="shared" si="188"/>
        <v/>
      </c>
      <c r="AG278" s="87" t="str">
        <f t="shared" si="188"/>
        <v/>
      </c>
      <c r="AH278" s="87" t="str">
        <f t="shared" si="188"/>
        <v/>
      </c>
      <c r="AI278" s="87" t="str">
        <f t="shared" si="188"/>
        <v/>
      </c>
      <c r="AJ278" s="87" t="str">
        <f t="shared" si="188"/>
        <v/>
      </c>
      <c r="AK278" s="87" t="str">
        <f t="shared" si="188"/>
        <v/>
      </c>
      <c r="AL278" s="87" t="str">
        <f t="shared" si="188"/>
        <v/>
      </c>
      <c r="AM278" s="87" t="str">
        <f t="shared" si="188"/>
        <v/>
      </c>
      <c r="AN278" s="87" t="str">
        <f t="shared" si="188"/>
        <v/>
      </c>
      <c r="AO278" s="87" t="str">
        <f t="shared" si="188"/>
        <v/>
      </c>
      <c r="AP278" s="87" t="str">
        <f t="shared" si="188"/>
        <v/>
      </c>
      <c r="AQ278" s="87" t="str">
        <f t="shared" si="188"/>
        <v/>
      </c>
      <c r="AR278" s="87" t="str">
        <f t="shared" si="188"/>
        <v/>
      </c>
      <c r="AS278" s="87" t="str">
        <f t="shared" si="188"/>
        <v/>
      </c>
      <c r="AT278" s="87" t="str">
        <f t="shared" si="188"/>
        <v/>
      </c>
      <c r="AU278" s="87" t="str">
        <f t="shared" si="188"/>
        <v/>
      </c>
      <c r="AV278" s="87" t="str">
        <f t="shared" si="188"/>
        <v/>
      </c>
      <c r="AW278" s="87" t="str">
        <f t="shared" si="188"/>
        <v/>
      </c>
      <c r="AX278" s="87" t="str">
        <f t="shared" si="188"/>
        <v/>
      </c>
      <c r="AY278" s="87" t="str">
        <f t="shared" si="188"/>
        <v/>
      </c>
      <c r="AZ278" s="87" t="str">
        <f t="shared" si="188"/>
        <v/>
      </c>
      <c r="BA278" s="87" t="str">
        <f t="shared" si="188"/>
        <v/>
      </c>
      <c r="BB278" s="87" t="str">
        <f t="shared" si="188"/>
        <v/>
      </c>
      <c r="BC278" s="87" t="str">
        <f t="shared" si="188"/>
        <v/>
      </c>
      <c r="BD278" s="87" t="str">
        <f t="shared" si="188"/>
        <v/>
      </c>
      <c r="BE278" s="87" t="str">
        <f t="shared" si="188"/>
        <v/>
      </c>
      <c r="BF278" s="86" t="str">
        <f>IFERROR(((BF260+BF264)/BF239),"")</f>
        <v/>
      </c>
    </row>
    <row r="279" spans="15:58" ht="14.4" hidden="1" customHeight="1" x14ac:dyDescent="0.3">
      <c r="O279" s="287"/>
      <c r="P279" s="288"/>
      <c r="Q279" s="289"/>
      <c r="R279" s="277" t="s">
        <v>173</v>
      </c>
      <c r="S279" s="278"/>
      <c r="T279" s="278"/>
      <c r="U279" s="278"/>
      <c r="V279" s="278"/>
      <c r="W279" s="279"/>
      <c r="X279" s="257"/>
      <c r="Y279" s="257"/>
      <c r="Z279" s="257"/>
      <c r="AA279" s="87" t="str">
        <f t="shared" ref="AA279:BE279" si="189">IFERROR((AA253+AA257)/(AA240+AA253+AA257),"")</f>
        <v/>
      </c>
      <c r="AB279" s="87" t="str">
        <f t="shared" si="189"/>
        <v/>
      </c>
      <c r="AC279" s="87" t="str">
        <f t="shared" si="189"/>
        <v/>
      </c>
      <c r="AD279" s="87" t="str">
        <f t="shared" si="189"/>
        <v/>
      </c>
      <c r="AE279" s="87" t="str">
        <f t="shared" si="189"/>
        <v/>
      </c>
      <c r="AF279" s="87" t="str">
        <f t="shared" si="189"/>
        <v/>
      </c>
      <c r="AG279" s="87" t="str">
        <f t="shared" si="189"/>
        <v/>
      </c>
      <c r="AH279" s="87" t="str">
        <f t="shared" si="189"/>
        <v/>
      </c>
      <c r="AI279" s="87" t="str">
        <f t="shared" si="189"/>
        <v/>
      </c>
      <c r="AJ279" s="87" t="str">
        <f t="shared" si="189"/>
        <v/>
      </c>
      <c r="AK279" s="87" t="str">
        <f t="shared" si="189"/>
        <v/>
      </c>
      <c r="AL279" s="87" t="str">
        <f t="shared" si="189"/>
        <v/>
      </c>
      <c r="AM279" s="87" t="str">
        <f t="shared" si="189"/>
        <v/>
      </c>
      <c r="AN279" s="87" t="str">
        <f t="shared" si="189"/>
        <v/>
      </c>
      <c r="AO279" s="87" t="str">
        <f t="shared" si="189"/>
        <v/>
      </c>
      <c r="AP279" s="87" t="str">
        <f t="shared" si="189"/>
        <v/>
      </c>
      <c r="AQ279" s="87" t="str">
        <f t="shared" si="189"/>
        <v/>
      </c>
      <c r="AR279" s="87" t="str">
        <f t="shared" si="189"/>
        <v/>
      </c>
      <c r="AS279" s="87" t="str">
        <f t="shared" si="189"/>
        <v/>
      </c>
      <c r="AT279" s="87" t="str">
        <f t="shared" si="189"/>
        <v/>
      </c>
      <c r="AU279" s="87" t="str">
        <f t="shared" si="189"/>
        <v/>
      </c>
      <c r="AV279" s="87" t="str">
        <f t="shared" si="189"/>
        <v/>
      </c>
      <c r="AW279" s="87" t="str">
        <f t="shared" si="189"/>
        <v/>
      </c>
      <c r="AX279" s="87" t="str">
        <f t="shared" si="189"/>
        <v/>
      </c>
      <c r="AY279" s="87" t="str">
        <f t="shared" si="189"/>
        <v/>
      </c>
      <c r="AZ279" s="87" t="str">
        <f t="shared" si="189"/>
        <v/>
      </c>
      <c r="BA279" s="87" t="str">
        <f t="shared" si="189"/>
        <v/>
      </c>
      <c r="BB279" s="87" t="str">
        <f t="shared" si="189"/>
        <v/>
      </c>
      <c r="BC279" s="87" t="str">
        <f t="shared" si="189"/>
        <v/>
      </c>
      <c r="BD279" s="87" t="str">
        <f t="shared" si="189"/>
        <v/>
      </c>
      <c r="BE279" s="87" t="str">
        <f t="shared" si="189"/>
        <v/>
      </c>
      <c r="BF279" s="86" t="str">
        <f>IFERROR((BF252+BF256)/(BF239+BF252+BF256),"")</f>
        <v/>
      </c>
    </row>
    <row r="280" spans="15:58" ht="14.4" hidden="1" customHeight="1" x14ac:dyDescent="0.3">
      <c r="O280" s="287"/>
      <c r="P280" s="288"/>
      <c r="Q280" s="289"/>
      <c r="R280" s="277" t="s">
        <v>174</v>
      </c>
      <c r="S280" s="278"/>
      <c r="T280" s="278"/>
      <c r="U280" s="278"/>
      <c r="V280" s="278"/>
      <c r="W280" s="279"/>
      <c r="X280" s="257"/>
      <c r="Y280" s="257"/>
      <c r="Z280" s="257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  <c r="AS280" s="64"/>
      <c r="AT280" s="64"/>
      <c r="AU280" s="64"/>
      <c r="AV280" s="64"/>
      <c r="AW280" s="64"/>
      <c r="AX280" s="64"/>
      <c r="AY280" s="64"/>
      <c r="AZ280" s="64"/>
      <c r="BA280" s="64"/>
      <c r="BB280" s="64"/>
      <c r="BC280" s="64"/>
      <c r="BD280" s="64"/>
      <c r="BE280" s="64"/>
      <c r="BF280" s="45"/>
    </row>
    <row r="281" spans="15:58" ht="14.4" hidden="1" customHeight="1" x14ac:dyDescent="0.3">
      <c r="O281" s="287"/>
      <c r="P281" s="288"/>
      <c r="Q281" s="289"/>
      <c r="R281" s="277" t="s">
        <v>175</v>
      </c>
      <c r="S281" s="278"/>
      <c r="T281" s="278"/>
      <c r="U281" s="278"/>
      <c r="V281" s="278"/>
      <c r="W281" s="279"/>
      <c r="X281" s="257"/>
      <c r="Y281" s="257"/>
      <c r="Z281" s="257"/>
      <c r="AA281" s="64" t="e">
        <f t="shared" ref="AA281:BE281" si="190">IF(AA240&lt;&gt;0,ROUNDUP(AA236*0.08,0),0)</f>
        <v>#VALUE!</v>
      </c>
      <c r="AB281" s="64" t="e">
        <f t="shared" si="190"/>
        <v>#VALUE!</v>
      </c>
      <c r="AC281" s="64" t="e">
        <f t="shared" si="190"/>
        <v>#VALUE!</v>
      </c>
      <c r="AD281" s="64" t="e">
        <f t="shared" si="190"/>
        <v>#VALUE!</v>
      </c>
      <c r="AE281" s="64" t="e">
        <f t="shared" si="190"/>
        <v>#VALUE!</v>
      </c>
      <c r="AF281" s="64" t="e">
        <f t="shared" si="190"/>
        <v>#VALUE!</v>
      </c>
      <c r="AG281" s="64" t="e">
        <f t="shared" si="190"/>
        <v>#VALUE!</v>
      </c>
      <c r="AH281" s="64" t="e">
        <f t="shared" si="190"/>
        <v>#VALUE!</v>
      </c>
      <c r="AI281" s="64" t="e">
        <f t="shared" si="190"/>
        <v>#VALUE!</v>
      </c>
      <c r="AJ281" s="64" t="e">
        <f t="shared" si="190"/>
        <v>#VALUE!</v>
      </c>
      <c r="AK281" s="64" t="e">
        <f t="shared" si="190"/>
        <v>#VALUE!</v>
      </c>
      <c r="AL281" s="64" t="e">
        <f t="shared" si="190"/>
        <v>#VALUE!</v>
      </c>
      <c r="AM281" s="64" t="e">
        <f t="shared" si="190"/>
        <v>#VALUE!</v>
      </c>
      <c r="AN281" s="64" t="e">
        <f t="shared" si="190"/>
        <v>#VALUE!</v>
      </c>
      <c r="AO281" s="64" t="e">
        <f t="shared" si="190"/>
        <v>#VALUE!</v>
      </c>
      <c r="AP281" s="64" t="e">
        <f t="shared" si="190"/>
        <v>#VALUE!</v>
      </c>
      <c r="AQ281" s="64" t="e">
        <f t="shared" si="190"/>
        <v>#VALUE!</v>
      </c>
      <c r="AR281" s="64" t="e">
        <f t="shared" si="190"/>
        <v>#VALUE!</v>
      </c>
      <c r="AS281" s="64" t="e">
        <f t="shared" si="190"/>
        <v>#VALUE!</v>
      </c>
      <c r="AT281" s="64" t="e">
        <f t="shared" si="190"/>
        <v>#VALUE!</v>
      </c>
      <c r="AU281" s="64" t="e">
        <f t="shared" si="190"/>
        <v>#VALUE!</v>
      </c>
      <c r="AV281" s="64" t="e">
        <f t="shared" si="190"/>
        <v>#VALUE!</v>
      </c>
      <c r="AW281" s="64" t="e">
        <f t="shared" si="190"/>
        <v>#VALUE!</v>
      </c>
      <c r="AX281" s="64" t="e">
        <f t="shared" si="190"/>
        <v>#VALUE!</v>
      </c>
      <c r="AY281" s="64" t="e">
        <f t="shared" si="190"/>
        <v>#VALUE!</v>
      </c>
      <c r="AZ281" s="64" t="e">
        <f t="shared" si="190"/>
        <v>#VALUE!</v>
      </c>
      <c r="BA281" s="64" t="e">
        <f t="shared" si="190"/>
        <v>#VALUE!</v>
      </c>
      <c r="BB281" s="64" t="e">
        <f t="shared" si="190"/>
        <v>#VALUE!</v>
      </c>
      <c r="BC281" s="64" t="e">
        <f t="shared" si="190"/>
        <v>#VALUE!</v>
      </c>
      <c r="BD281" s="64" t="e">
        <f t="shared" si="190"/>
        <v>#VALUE!</v>
      </c>
      <c r="BE281" s="64" t="e">
        <f t="shared" si="190"/>
        <v>#VALUE!</v>
      </c>
      <c r="BF281" s="45" t="e">
        <f>SUM(AA281:BE281)</f>
        <v>#VALUE!</v>
      </c>
    </row>
    <row r="282" spans="15:58" ht="14.4" hidden="1" customHeight="1" x14ac:dyDescent="0.3">
      <c r="O282" s="287"/>
      <c r="P282" s="288"/>
      <c r="Q282" s="289"/>
      <c r="R282" s="277"/>
      <c r="S282" s="278"/>
      <c r="T282" s="278"/>
      <c r="U282" s="278"/>
      <c r="V282" s="278"/>
      <c r="W282" s="279"/>
      <c r="X282" s="257"/>
      <c r="Y282" s="257"/>
      <c r="Z282" s="257"/>
      <c r="AA282" s="64" t="e">
        <f t="shared" ref="AA282:BE282" si="191">AA265+AA261+AA257+AA253</f>
        <v>#VALUE!</v>
      </c>
      <c r="AB282" s="64" t="e">
        <f t="shared" si="191"/>
        <v>#VALUE!</v>
      </c>
      <c r="AC282" s="64" t="e">
        <f t="shared" si="191"/>
        <v>#VALUE!</v>
      </c>
      <c r="AD282" s="64" t="e">
        <f t="shared" si="191"/>
        <v>#VALUE!</v>
      </c>
      <c r="AE282" s="64" t="e">
        <f t="shared" si="191"/>
        <v>#VALUE!</v>
      </c>
      <c r="AF282" s="64" t="e">
        <f t="shared" si="191"/>
        <v>#VALUE!</v>
      </c>
      <c r="AG282" s="64" t="e">
        <f t="shared" si="191"/>
        <v>#VALUE!</v>
      </c>
      <c r="AH282" s="64" t="e">
        <f t="shared" si="191"/>
        <v>#VALUE!</v>
      </c>
      <c r="AI282" s="64" t="e">
        <f t="shared" si="191"/>
        <v>#VALUE!</v>
      </c>
      <c r="AJ282" s="64" t="e">
        <f t="shared" si="191"/>
        <v>#VALUE!</v>
      </c>
      <c r="AK282" s="64" t="e">
        <f t="shared" si="191"/>
        <v>#VALUE!</v>
      </c>
      <c r="AL282" s="64" t="e">
        <f t="shared" si="191"/>
        <v>#VALUE!</v>
      </c>
      <c r="AM282" s="64" t="e">
        <f t="shared" si="191"/>
        <v>#VALUE!</v>
      </c>
      <c r="AN282" s="64" t="e">
        <f t="shared" si="191"/>
        <v>#VALUE!</v>
      </c>
      <c r="AO282" s="64" t="e">
        <f t="shared" si="191"/>
        <v>#VALUE!</v>
      </c>
      <c r="AP282" s="64" t="e">
        <f t="shared" si="191"/>
        <v>#VALUE!</v>
      </c>
      <c r="AQ282" s="64" t="e">
        <f t="shared" si="191"/>
        <v>#VALUE!</v>
      </c>
      <c r="AR282" s="64" t="e">
        <f t="shared" si="191"/>
        <v>#VALUE!</v>
      </c>
      <c r="AS282" s="64" t="e">
        <f t="shared" si="191"/>
        <v>#VALUE!</v>
      </c>
      <c r="AT282" s="64" t="e">
        <f t="shared" si="191"/>
        <v>#VALUE!</v>
      </c>
      <c r="AU282" s="64" t="e">
        <f t="shared" si="191"/>
        <v>#VALUE!</v>
      </c>
      <c r="AV282" s="64" t="e">
        <f t="shared" si="191"/>
        <v>#VALUE!</v>
      </c>
      <c r="AW282" s="64" t="e">
        <f t="shared" si="191"/>
        <v>#VALUE!</v>
      </c>
      <c r="AX282" s="64" t="e">
        <f t="shared" si="191"/>
        <v>#VALUE!</v>
      </c>
      <c r="AY282" s="64" t="e">
        <f t="shared" si="191"/>
        <v>#VALUE!</v>
      </c>
      <c r="AZ282" s="64" t="e">
        <f t="shared" si="191"/>
        <v>#VALUE!</v>
      </c>
      <c r="BA282" s="64" t="e">
        <f t="shared" si="191"/>
        <v>#VALUE!</v>
      </c>
      <c r="BB282" s="64" t="e">
        <f t="shared" si="191"/>
        <v>#VALUE!</v>
      </c>
      <c r="BC282" s="64" t="e">
        <f t="shared" si="191"/>
        <v>#VALUE!</v>
      </c>
      <c r="BD282" s="64" t="e">
        <f t="shared" si="191"/>
        <v>#VALUE!</v>
      </c>
      <c r="BE282" s="64" t="e">
        <f t="shared" si="191"/>
        <v>#VALUE!</v>
      </c>
      <c r="BF282" s="45" t="e">
        <f>SUM(AA282:BE282)</f>
        <v>#VALUE!</v>
      </c>
    </row>
    <row r="283" spans="15:58" ht="15" hidden="1" customHeight="1" thickBot="1" x14ac:dyDescent="0.35">
      <c r="O283" s="287"/>
      <c r="P283" s="288"/>
      <c r="Q283" s="289"/>
      <c r="R283" s="277" t="s">
        <v>176</v>
      </c>
      <c r="S283" s="278"/>
      <c r="T283" s="278"/>
      <c r="U283" s="278"/>
      <c r="V283" s="278"/>
      <c r="W283" s="279"/>
      <c r="X283" s="257"/>
      <c r="Y283" s="257"/>
      <c r="Z283" s="257"/>
      <c r="AA283" s="88" t="e">
        <f t="shared" ref="AA283:BF283" si="192">AA281-AA282</f>
        <v>#VALUE!</v>
      </c>
      <c r="AB283" s="88" t="e">
        <f t="shared" si="192"/>
        <v>#VALUE!</v>
      </c>
      <c r="AC283" s="88" t="e">
        <f t="shared" si="192"/>
        <v>#VALUE!</v>
      </c>
      <c r="AD283" s="88" t="e">
        <f t="shared" si="192"/>
        <v>#VALUE!</v>
      </c>
      <c r="AE283" s="88" t="e">
        <f t="shared" si="192"/>
        <v>#VALUE!</v>
      </c>
      <c r="AF283" s="88" t="e">
        <f t="shared" si="192"/>
        <v>#VALUE!</v>
      </c>
      <c r="AG283" s="88" t="e">
        <f t="shared" si="192"/>
        <v>#VALUE!</v>
      </c>
      <c r="AH283" s="88" t="e">
        <f t="shared" si="192"/>
        <v>#VALUE!</v>
      </c>
      <c r="AI283" s="88" t="e">
        <f t="shared" si="192"/>
        <v>#VALUE!</v>
      </c>
      <c r="AJ283" s="88" t="e">
        <f t="shared" si="192"/>
        <v>#VALUE!</v>
      </c>
      <c r="AK283" s="88" t="e">
        <f t="shared" si="192"/>
        <v>#VALUE!</v>
      </c>
      <c r="AL283" s="88" t="e">
        <f t="shared" si="192"/>
        <v>#VALUE!</v>
      </c>
      <c r="AM283" s="88" t="e">
        <f t="shared" si="192"/>
        <v>#VALUE!</v>
      </c>
      <c r="AN283" s="88" t="e">
        <f t="shared" si="192"/>
        <v>#VALUE!</v>
      </c>
      <c r="AO283" s="88" t="e">
        <f t="shared" si="192"/>
        <v>#VALUE!</v>
      </c>
      <c r="AP283" s="88" t="e">
        <f t="shared" si="192"/>
        <v>#VALUE!</v>
      </c>
      <c r="AQ283" s="88" t="e">
        <f t="shared" si="192"/>
        <v>#VALUE!</v>
      </c>
      <c r="AR283" s="88" t="e">
        <f t="shared" si="192"/>
        <v>#VALUE!</v>
      </c>
      <c r="AS283" s="88" t="e">
        <f t="shared" si="192"/>
        <v>#VALUE!</v>
      </c>
      <c r="AT283" s="88" t="e">
        <f t="shared" si="192"/>
        <v>#VALUE!</v>
      </c>
      <c r="AU283" s="88" t="e">
        <f t="shared" si="192"/>
        <v>#VALUE!</v>
      </c>
      <c r="AV283" s="88" t="e">
        <f t="shared" si="192"/>
        <v>#VALUE!</v>
      </c>
      <c r="AW283" s="88" t="e">
        <f t="shared" si="192"/>
        <v>#VALUE!</v>
      </c>
      <c r="AX283" s="88" t="e">
        <f t="shared" si="192"/>
        <v>#VALUE!</v>
      </c>
      <c r="AY283" s="88" t="e">
        <f t="shared" si="192"/>
        <v>#VALUE!</v>
      </c>
      <c r="AZ283" s="88" t="e">
        <f t="shared" si="192"/>
        <v>#VALUE!</v>
      </c>
      <c r="BA283" s="88" t="e">
        <f t="shared" si="192"/>
        <v>#VALUE!</v>
      </c>
      <c r="BB283" s="88" t="e">
        <f t="shared" si="192"/>
        <v>#VALUE!</v>
      </c>
      <c r="BC283" s="88" t="e">
        <f t="shared" si="192"/>
        <v>#VALUE!</v>
      </c>
      <c r="BD283" s="88" t="e">
        <f t="shared" si="192"/>
        <v>#VALUE!</v>
      </c>
      <c r="BE283" s="88" t="e">
        <f t="shared" si="192"/>
        <v>#VALUE!</v>
      </c>
      <c r="BF283" s="93" t="e">
        <f t="shared" si="192"/>
        <v>#VALUE!</v>
      </c>
    </row>
    <row r="284" spans="15:58" ht="14.4" hidden="1" customHeight="1" x14ac:dyDescent="0.3">
      <c r="O284" s="287"/>
      <c r="P284" s="288"/>
      <c r="Q284" s="289"/>
      <c r="R284" s="277" t="s">
        <v>177</v>
      </c>
      <c r="S284" s="278"/>
      <c r="T284" s="278"/>
      <c r="U284" s="278"/>
      <c r="V284" s="278"/>
      <c r="W284" s="279"/>
      <c r="X284" s="90"/>
      <c r="Y284" s="90"/>
      <c r="Z284" s="90"/>
      <c r="BF284" s="91"/>
    </row>
    <row r="285" spans="15:58" ht="15" hidden="1" customHeight="1" thickBot="1" x14ac:dyDescent="0.35">
      <c r="O285" s="290"/>
      <c r="P285" s="291"/>
      <c r="Q285" s="292"/>
      <c r="R285" s="277" t="s">
        <v>178</v>
      </c>
      <c r="S285" s="278"/>
      <c r="T285" s="278"/>
      <c r="U285" s="278"/>
      <c r="V285" s="278"/>
      <c r="W285" s="279"/>
      <c r="X285" s="90"/>
      <c r="Y285" s="90"/>
      <c r="Z285" s="90"/>
      <c r="BF285" s="91"/>
    </row>
    <row r="286" spans="15:58" ht="14.4" hidden="1" customHeight="1" x14ac:dyDescent="0.3">
      <c r="O286" s="1"/>
      <c r="AA286" s="54" t="e">
        <f t="shared" ref="AA286:BE286" si="193">COUNTIFS(AA23:AA41,"",$F$23:$F$28,$O$287)</f>
        <v>#VALUE!</v>
      </c>
      <c r="AB286" s="54" t="e">
        <f t="shared" si="193"/>
        <v>#VALUE!</v>
      </c>
      <c r="AC286" s="54" t="e">
        <f t="shared" si="193"/>
        <v>#VALUE!</v>
      </c>
      <c r="AD286" s="54" t="e">
        <f t="shared" si="193"/>
        <v>#VALUE!</v>
      </c>
      <c r="AE286" s="54" t="e">
        <f t="shared" si="193"/>
        <v>#VALUE!</v>
      </c>
      <c r="AF286" s="54" t="e">
        <f t="shared" si="193"/>
        <v>#VALUE!</v>
      </c>
      <c r="AG286" s="54" t="e">
        <f t="shared" si="193"/>
        <v>#VALUE!</v>
      </c>
      <c r="AH286" s="54" t="e">
        <f t="shared" si="193"/>
        <v>#VALUE!</v>
      </c>
      <c r="AI286" s="54" t="e">
        <f t="shared" si="193"/>
        <v>#VALUE!</v>
      </c>
      <c r="AJ286" s="54" t="e">
        <f t="shared" si="193"/>
        <v>#VALUE!</v>
      </c>
      <c r="AK286" s="54" t="e">
        <f t="shared" si="193"/>
        <v>#VALUE!</v>
      </c>
      <c r="AL286" s="54" t="e">
        <f t="shared" si="193"/>
        <v>#VALUE!</v>
      </c>
      <c r="AM286" s="54" t="e">
        <f t="shared" si="193"/>
        <v>#VALUE!</v>
      </c>
      <c r="AN286" s="54" t="e">
        <f t="shared" si="193"/>
        <v>#VALUE!</v>
      </c>
      <c r="AO286" s="54" t="e">
        <f t="shared" si="193"/>
        <v>#VALUE!</v>
      </c>
      <c r="AP286" s="54" t="e">
        <f t="shared" si="193"/>
        <v>#VALUE!</v>
      </c>
      <c r="AQ286" s="54" t="e">
        <f t="shared" si="193"/>
        <v>#VALUE!</v>
      </c>
      <c r="AR286" s="54" t="e">
        <f t="shared" si="193"/>
        <v>#VALUE!</v>
      </c>
      <c r="AS286" s="54" t="e">
        <f t="shared" si="193"/>
        <v>#VALUE!</v>
      </c>
      <c r="AT286" s="54" t="e">
        <f t="shared" si="193"/>
        <v>#VALUE!</v>
      </c>
      <c r="AU286" s="54" t="e">
        <f t="shared" si="193"/>
        <v>#VALUE!</v>
      </c>
      <c r="AV286" s="54" t="e">
        <f t="shared" si="193"/>
        <v>#VALUE!</v>
      </c>
      <c r="AW286" s="54" t="e">
        <f t="shared" si="193"/>
        <v>#VALUE!</v>
      </c>
      <c r="AX286" s="54" t="e">
        <f t="shared" si="193"/>
        <v>#VALUE!</v>
      </c>
      <c r="AY286" s="54" t="e">
        <f t="shared" si="193"/>
        <v>#VALUE!</v>
      </c>
      <c r="AZ286" s="54" t="e">
        <f t="shared" si="193"/>
        <v>#VALUE!</v>
      </c>
      <c r="BA286" s="54" t="e">
        <f t="shared" si="193"/>
        <v>#VALUE!</v>
      </c>
      <c r="BB286" s="54" t="e">
        <f t="shared" si="193"/>
        <v>#VALUE!</v>
      </c>
      <c r="BC286" s="54" t="e">
        <f t="shared" si="193"/>
        <v>#VALUE!</v>
      </c>
      <c r="BD286" s="54" t="e">
        <f t="shared" si="193"/>
        <v>#VALUE!</v>
      </c>
      <c r="BE286" s="54" t="e">
        <f t="shared" si="193"/>
        <v>#VALUE!</v>
      </c>
      <c r="BF286" s="45" t="str">
        <f>IFERROR(AVERAGE(AA286:BE286),"")</f>
        <v/>
      </c>
    </row>
    <row r="287" spans="15:58" ht="14.4" hidden="1" customHeight="1" x14ac:dyDescent="0.3">
      <c r="O287" s="295" t="s">
        <v>182</v>
      </c>
      <c r="P287" s="295"/>
      <c r="Q287" s="295"/>
      <c r="AA287" s="64" t="e">
        <f t="shared" ref="AA287:BE287" si="194">AA295+AA304+AA308+AA312+AA316+AA299+AA320</f>
        <v>#VALUE!</v>
      </c>
      <c r="AB287" s="64" t="e">
        <f t="shared" si="194"/>
        <v>#VALUE!</v>
      </c>
      <c r="AC287" s="64" t="e">
        <f t="shared" si="194"/>
        <v>#VALUE!</v>
      </c>
      <c r="AD287" s="64" t="e">
        <f t="shared" si="194"/>
        <v>#VALUE!</v>
      </c>
      <c r="AE287" s="64" t="e">
        <f t="shared" si="194"/>
        <v>#VALUE!</v>
      </c>
      <c r="AF287" s="64" t="e">
        <f t="shared" si="194"/>
        <v>#VALUE!</v>
      </c>
      <c r="AG287" s="64" t="e">
        <f t="shared" si="194"/>
        <v>#VALUE!</v>
      </c>
      <c r="AH287" s="64" t="e">
        <f t="shared" si="194"/>
        <v>#VALUE!</v>
      </c>
      <c r="AI287" s="64" t="e">
        <f t="shared" si="194"/>
        <v>#VALUE!</v>
      </c>
      <c r="AJ287" s="64" t="e">
        <f t="shared" si="194"/>
        <v>#VALUE!</v>
      </c>
      <c r="AK287" s="64" t="e">
        <f t="shared" si="194"/>
        <v>#VALUE!</v>
      </c>
      <c r="AL287" s="64" t="e">
        <f t="shared" si="194"/>
        <v>#VALUE!</v>
      </c>
      <c r="AM287" s="64" t="e">
        <f t="shared" si="194"/>
        <v>#VALUE!</v>
      </c>
      <c r="AN287" s="64" t="e">
        <f t="shared" si="194"/>
        <v>#VALUE!</v>
      </c>
      <c r="AO287" s="64" t="e">
        <f t="shared" si="194"/>
        <v>#VALUE!</v>
      </c>
      <c r="AP287" s="64" t="e">
        <f t="shared" si="194"/>
        <v>#VALUE!</v>
      </c>
      <c r="AQ287" s="64" t="e">
        <f t="shared" si="194"/>
        <v>#VALUE!</v>
      </c>
      <c r="AR287" s="64" t="e">
        <f t="shared" si="194"/>
        <v>#VALUE!</v>
      </c>
      <c r="AS287" s="64" t="e">
        <f t="shared" si="194"/>
        <v>#VALUE!</v>
      </c>
      <c r="AT287" s="64" t="e">
        <f t="shared" si="194"/>
        <v>#VALUE!</v>
      </c>
      <c r="AU287" s="64" t="e">
        <f t="shared" si="194"/>
        <v>#VALUE!</v>
      </c>
      <c r="AV287" s="64" t="e">
        <f t="shared" si="194"/>
        <v>#VALUE!</v>
      </c>
      <c r="AW287" s="64" t="e">
        <f t="shared" si="194"/>
        <v>#VALUE!</v>
      </c>
      <c r="AX287" s="64" t="e">
        <f t="shared" si="194"/>
        <v>#VALUE!</v>
      </c>
      <c r="AY287" s="64" t="e">
        <f t="shared" si="194"/>
        <v>#VALUE!</v>
      </c>
      <c r="AZ287" s="64" t="e">
        <f t="shared" si="194"/>
        <v>#VALUE!</v>
      </c>
      <c r="BA287" s="64" t="e">
        <f t="shared" si="194"/>
        <v>#VALUE!</v>
      </c>
      <c r="BB287" s="64" t="e">
        <f t="shared" si="194"/>
        <v>#VALUE!</v>
      </c>
      <c r="BC287" s="64" t="e">
        <f t="shared" si="194"/>
        <v>#VALUE!</v>
      </c>
      <c r="BD287" s="64" t="e">
        <f t="shared" si="194"/>
        <v>#VALUE!</v>
      </c>
      <c r="BE287" s="64" t="e">
        <f t="shared" si="194"/>
        <v>#VALUE!</v>
      </c>
      <c r="BF287" s="45" t="e">
        <f>MAX(AA287:BE287)</f>
        <v>#VALUE!</v>
      </c>
    </row>
    <row r="288" spans="15:58" ht="14.4" hidden="1" customHeight="1" x14ac:dyDescent="0.3">
      <c r="O288" s="284" t="str">
        <f>O287&amp;"'s  Team"</f>
        <v>Jehanzaib Rasul's  Team</v>
      </c>
      <c r="P288" s="285"/>
      <c r="Q288" s="286"/>
      <c r="R288" s="279" t="s">
        <v>27</v>
      </c>
      <c r="S288" s="280"/>
      <c r="T288" s="280"/>
      <c r="U288" s="280"/>
      <c r="V288" s="280"/>
      <c r="W288" s="280"/>
      <c r="X288" s="258"/>
      <c r="Y288" s="258"/>
      <c r="Z288" s="258"/>
      <c r="AA288" s="64" t="e">
        <f t="shared" ref="AA288:BE290" si="195">AA296+AA305+AA309+AA317+AA300+AA313+AA321</f>
        <v>#VALUE!</v>
      </c>
      <c r="AB288" s="64" t="e">
        <f t="shared" si="195"/>
        <v>#VALUE!</v>
      </c>
      <c r="AC288" s="64" t="e">
        <f t="shared" si="195"/>
        <v>#VALUE!</v>
      </c>
      <c r="AD288" s="64" t="e">
        <f t="shared" si="195"/>
        <v>#VALUE!</v>
      </c>
      <c r="AE288" s="64" t="e">
        <f t="shared" si="195"/>
        <v>#VALUE!</v>
      </c>
      <c r="AF288" s="64" t="e">
        <f t="shared" si="195"/>
        <v>#VALUE!</v>
      </c>
      <c r="AG288" s="64" t="e">
        <f t="shared" si="195"/>
        <v>#VALUE!</v>
      </c>
      <c r="AH288" s="64" t="e">
        <f t="shared" si="195"/>
        <v>#VALUE!</v>
      </c>
      <c r="AI288" s="64" t="e">
        <f t="shared" si="195"/>
        <v>#VALUE!</v>
      </c>
      <c r="AJ288" s="64" t="e">
        <f t="shared" si="195"/>
        <v>#VALUE!</v>
      </c>
      <c r="AK288" s="64" t="e">
        <f t="shared" si="195"/>
        <v>#VALUE!</v>
      </c>
      <c r="AL288" s="64" t="e">
        <f t="shared" si="195"/>
        <v>#VALUE!</v>
      </c>
      <c r="AM288" s="64" t="e">
        <f t="shared" si="195"/>
        <v>#VALUE!</v>
      </c>
      <c r="AN288" s="64" t="e">
        <f t="shared" si="195"/>
        <v>#VALUE!</v>
      </c>
      <c r="AO288" s="64" t="e">
        <f t="shared" si="195"/>
        <v>#VALUE!</v>
      </c>
      <c r="AP288" s="64" t="e">
        <f t="shared" si="195"/>
        <v>#VALUE!</v>
      </c>
      <c r="AQ288" s="64" t="e">
        <f t="shared" si="195"/>
        <v>#VALUE!</v>
      </c>
      <c r="AR288" s="64" t="e">
        <f t="shared" si="195"/>
        <v>#VALUE!</v>
      </c>
      <c r="AS288" s="64" t="e">
        <f t="shared" si="195"/>
        <v>#VALUE!</v>
      </c>
      <c r="AT288" s="64" t="e">
        <f t="shared" si="195"/>
        <v>#VALUE!</v>
      </c>
      <c r="AU288" s="64" t="e">
        <f t="shared" si="195"/>
        <v>#VALUE!</v>
      </c>
      <c r="AV288" s="64" t="e">
        <f t="shared" si="195"/>
        <v>#VALUE!</v>
      </c>
      <c r="AW288" s="64" t="e">
        <f t="shared" si="195"/>
        <v>#VALUE!</v>
      </c>
      <c r="AX288" s="64" t="e">
        <f t="shared" si="195"/>
        <v>#VALUE!</v>
      </c>
      <c r="AY288" s="64" t="e">
        <f t="shared" si="195"/>
        <v>#VALUE!</v>
      </c>
      <c r="AZ288" s="64" t="e">
        <f t="shared" si="195"/>
        <v>#VALUE!</v>
      </c>
      <c r="BA288" s="64" t="e">
        <f t="shared" si="195"/>
        <v>#VALUE!</v>
      </c>
      <c r="BB288" s="64" t="e">
        <f t="shared" si="195"/>
        <v>#VALUE!</v>
      </c>
      <c r="BC288" s="64" t="e">
        <f t="shared" si="195"/>
        <v>#VALUE!</v>
      </c>
      <c r="BD288" s="64" t="e">
        <f t="shared" si="195"/>
        <v>#VALUE!</v>
      </c>
      <c r="BE288" s="64" t="e">
        <f t="shared" si="195"/>
        <v>#VALUE!</v>
      </c>
      <c r="BF288" s="45" t="e">
        <f>MAX(AA288:BE288)</f>
        <v>#VALUE!</v>
      </c>
    </row>
    <row r="289" spans="15:59" ht="14.4" hidden="1" customHeight="1" x14ac:dyDescent="0.3">
      <c r="O289" s="287"/>
      <c r="P289" s="288"/>
      <c r="Q289" s="289"/>
      <c r="R289" s="279" t="s">
        <v>64</v>
      </c>
      <c r="S289" s="280"/>
      <c r="T289" s="280"/>
      <c r="U289" s="280"/>
      <c r="V289" s="280"/>
      <c r="W289" s="280"/>
      <c r="X289" s="258"/>
      <c r="Y289" s="258"/>
      <c r="Z289" s="258"/>
      <c r="AA289" s="64" t="e">
        <f t="shared" si="195"/>
        <v>#VALUE!</v>
      </c>
      <c r="AB289" s="64" t="e">
        <f t="shared" si="195"/>
        <v>#VALUE!</v>
      </c>
      <c r="AC289" s="64" t="e">
        <f t="shared" si="195"/>
        <v>#VALUE!</v>
      </c>
      <c r="AD289" s="64" t="e">
        <f t="shared" si="195"/>
        <v>#VALUE!</v>
      </c>
      <c r="AE289" s="64" t="e">
        <f t="shared" si="195"/>
        <v>#VALUE!</v>
      </c>
      <c r="AF289" s="64" t="e">
        <f t="shared" si="195"/>
        <v>#VALUE!</v>
      </c>
      <c r="AG289" s="64" t="e">
        <f t="shared" si="195"/>
        <v>#VALUE!</v>
      </c>
      <c r="AH289" s="64" t="e">
        <f t="shared" si="195"/>
        <v>#VALUE!</v>
      </c>
      <c r="AI289" s="64" t="e">
        <f t="shared" si="195"/>
        <v>#VALUE!</v>
      </c>
      <c r="AJ289" s="64" t="e">
        <f t="shared" si="195"/>
        <v>#VALUE!</v>
      </c>
      <c r="AK289" s="64" t="e">
        <f t="shared" si="195"/>
        <v>#VALUE!</v>
      </c>
      <c r="AL289" s="64" t="e">
        <f t="shared" si="195"/>
        <v>#VALUE!</v>
      </c>
      <c r="AM289" s="64" t="e">
        <f t="shared" si="195"/>
        <v>#VALUE!</v>
      </c>
      <c r="AN289" s="64" t="e">
        <f t="shared" si="195"/>
        <v>#VALUE!</v>
      </c>
      <c r="AO289" s="64" t="e">
        <f t="shared" si="195"/>
        <v>#VALUE!</v>
      </c>
      <c r="AP289" s="64" t="e">
        <f t="shared" si="195"/>
        <v>#VALUE!</v>
      </c>
      <c r="AQ289" s="64" t="e">
        <f t="shared" si="195"/>
        <v>#VALUE!</v>
      </c>
      <c r="AR289" s="64" t="e">
        <f t="shared" si="195"/>
        <v>#VALUE!</v>
      </c>
      <c r="AS289" s="64" t="e">
        <f t="shared" si="195"/>
        <v>#VALUE!</v>
      </c>
      <c r="AT289" s="64" t="e">
        <f t="shared" si="195"/>
        <v>#VALUE!</v>
      </c>
      <c r="AU289" s="64" t="e">
        <f t="shared" si="195"/>
        <v>#VALUE!</v>
      </c>
      <c r="AV289" s="64" t="e">
        <f t="shared" si="195"/>
        <v>#VALUE!</v>
      </c>
      <c r="AW289" s="64" t="e">
        <f t="shared" si="195"/>
        <v>#VALUE!</v>
      </c>
      <c r="AX289" s="64" t="e">
        <f t="shared" si="195"/>
        <v>#VALUE!</v>
      </c>
      <c r="AY289" s="64" t="e">
        <f t="shared" si="195"/>
        <v>#VALUE!</v>
      </c>
      <c r="AZ289" s="64" t="e">
        <f t="shared" si="195"/>
        <v>#VALUE!</v>
      </c>
      <c r="BA289" s="64" t="e">
        <f t="shared" si="195"/>
        <v>#VALUE!</v>
      </c>
      <c r="BB289" s="64" t="e">
        <f t="shared" si="195"/>
        <v>#VALUE!</v>
      </c>
      <c r="BC289" s="64" t="e">
        <f t="shared" si="195"/>
        <v>#VALUE!</v>
      </c>
      <c r="BD289" s="64" t="e">
        <f t="shared" si="195"/>
        <v>#VALUE!</v>
      </c>
      <c r="BE289" s="64" t="e">
        <f t="shared" si="195"/>
        <v>#VALUE!</v>
      </c>
      <c r="BF289" s="45" t="e">
        <f>MAX(AA289:BE289)</f>
        <v>#VALUE!</v>
      </c>
    </row>
    <row r="290" spans="15:59" ht="14.4" hidden="1" customHeight="1" x14ac:dyDescent="0.3">
      <c r="O290" s="287"/>
      <c r="P290" s="288"/>
      <c r="Q290" s="289"/>
      <c r="R290" s="279" t="s">
        <v>66</v>
      </c>
      <c r="S290" s="280"/>
      <c r="T290" s="280"/>
      <c r="U290" s="280"/>
      <c r="V290" s="280"/>
      <c r="W290" s="280"/>
      <c r="X290" s="258"/>
      <c r="Y290" s="258"/>
      <c r="Z290" s="258"/>
      <c r="AA290" s="64" t="e">
        <f t="shared" si="195"/>
        <v>#VALUE!</v>
      </c>
      <c r="AB290" s="64" t="e">
        <f t="shared" si="195"/>
        <v>#VALUE!</v>
      </c>
      <c r="AC290" s="64" t="e">
        <f t="shared" si="195"/>
        <v>#VALUE!</v>
      </c>
      <c r="AD290" s="64" t="e">
        <f t="shared" si="195"/>
        <v>#VALUE!</v>
      </c>
      <c r="AE290" s="64" t="e">
        <f t="shared" si="195"/>
        <v>#VALUE!</v>
      </c>
      <c r="AF290" s="64" t="e">
        <f t="shared" si="195"/>
        <v>#VALUE!</v>
      </c>
      <c r="AG290" s="64" t="e">
        <f t="shared" si="195"/>
        <v>#VALUE!</v>
      </c>
      <c r="AH290" s="64" t="e">
        <f t="shared" si="195"/>
        <v>#VALUE!</v>
      </c>
      <c r="AI290" s="64" t="e">
        <f t="shared" si="195"/>
        <v>#VALUE!</v>
      </c>
      <c r="AJ290" s="64" t="e">
        <f t="shared" si="195"/>
        <v>#VALUE!</v>
      </c>
      <c r="AK290" s="64" t="e">
        <f t="shared" si="195"/>
        <v>#VALUE!</v>
      </c>
      <c r="AL290" s="64" t="e">
        <f t="shared" si="195"/>
        <v>#VALUE!</v>
      </c>
      <c r="AM290" s="64" t="e">
        <f t="shared" si="195"/>
        <v>#VALUE!</v>
      </c>
      <c r="AN290" s="64" t="e">
        <f t="shared" si="195"/>
        <v>#VALUE!</v>
      </c>
      <c r="AO290" s="64" t="e">
        <f t="shared" si="195"/>
        <v>#VALUE!</v>
      </c>
      <c r="AP290" s="64" t="e">
        <f t="shared" si="195"/>
        <v>#VALUE!</v>
      </c>
      <c r="AQ290" s="64" t="e">
        <f t="shared" si="195"/>
        <v>#VALUE!</v>
      </c>
      <c r="AR290" s="64" t="e">
        <f t="shared" si="195"/>
        <v>#VALUE!</v>
      </c>
      <c r="AS290" s="64" t="e">
        <f t="shared" si="195"/>
        <v>#VALUE!</v>
      </c>
      <c r="AT290" s="64" t="e">
        <f t="shared" si="195"/>
        <v>#VALUE!</v>
      </c>
      <c r="AU290" s="64" t="e">
        <f t="shared" si="195"/>
        <v>#VALUE!</v>
      </c>
      <c r="AV290" s="64" t="e">
        <f t="shared" si="195"/>
        <v>#VALUE!</v>
      </c>
      <c r="AW290" s="64" t="e">
        <f t="shared" si="195"/>
        <v>#VALUE!</v>
      </c>
      <c r="AX290" s="64" t="e">
        <f t="shared" si="195"/>
        <v>#VALUE!</v>
      </c>
      <c r="AY290" s="64" t="e">
        <f t="shared" si="195"/>
        <v>#VALUE!</v>
      </c>
      <c r="AZ290" s="64" t="e">
        <f t="shared" si="195"/>
        <v>#VALUE!</v>
      </c>
      <c r="BA290" s="64" t="e">
        <f t="shared" si="195"/>
        <v>#VALUE!</v>
      </c>
      <c r="BB290" s="64" t="e">
        <f t="shared" si="195"/>
        <v>#VALUE!</v>
      </c>
      <c r="BC290" s="64" t="e">
        <f t="shared" si="195"/>
        <v>#VALUE!</v>
      </c>
      <c r="BD290" s="64" t="e">
        <f t="shared" si="195"/>
        <v>#VALUE!</v>
      </c>
      <c r="BE290" s="64" t="e">
        <f t="shared" si="195"/>
        <v>#VALUE!</v>
      </c>
      <c r="BF290" s="45" t="e">
        <f>MAX(AA290:BE290)</f>
        <v>#VALUE!</v>
      </c>
    </row>
    <row r="291" spans="15:59" ht="14.4" hidden="1" customHeight="1" x14ac:dyDescent="0.3">
      <c r="O291" s="287"/>
      <c r="P291" s="288"/>
      <c r="Q291" s="289"/>
      <c r="R291" s="279" t="s">
        <v>69</v>
      </c>
      <c r="S291" s="280"/>
      <c r="T291" s="280"/>
      <c r="U291" s="280"/>
      <c r="V291" s="280"/>
      <c r="W291" s="280"/>
      <c r="X291" s="258"/>
      <c r="Y291" s="258"/>
      <c r="Z291" s="258"/>
      <c r="AA291" s="64" t="e">
        <f t="shared" ref="AA291:BE291" si="196">AA295+AA312+AA316</f>
        <v>#VALUE!</v>
      </c>
      <c r="AB291" s="64" t="e">
        <f t="shared" si="196"/>
        <v>#VALUE!</v>
      </c>
      <c r="AC291" s="64" t="e">
        <f t="shared" si="196"/>
        <v>#VALUE!</v>
      </c>
      <c r="AD291" s="64" t="e">
        <f t="shared" si="196"/>
        <v>#VALUE!</v>
      </c>
      <c r="AE291" s="64" t="e">
        <f t="shared" si="196"/>
        <v>#VALUE!</v>
      </c>
      <c r="AF291" s="64" t="e">
        <f t="shared" si="196"/>
        <v>#VALUE!</v>
      </c>
      <c r="AG291" s="64" t="e">
        <f t="shared" si="196"/>
        <v>#VALUE!</v>
      </c>
      <c r="AH291" s="64" t="e">
        <f t="shared" si="196"/>
        <v>#VALUE!</v>
      </c>
      <c r="AI291" s="64" t="e">
        <f t="shared" si="196"/>
        <v>#VALUE!</v>
      </c>
      <c r="AJ291" s="64" t="e">
        <f t="shared" si="196"/>
        <v>#VALUE!</v>
      </c>
      <c r="AK291" s="64" t="e">
        <f t="shared" si="196"/>
        <v>#VALUE!</v>
      </c>
      <c r="AL291" s="64" t="e">
        <f t="shared" si="196"/>
        <v>#VALUE!</v>
      </c>
      <c r="AM291" s="64" t="e">
        <f t="shared" si="196"/>
        <v>#VALUE!</v>
      </c>
      <c r="AN291" s="64" t="e">
        <f t="shared" si="196"/>
        <v>#VALUE!</v>
      </c>
      <c r="AO291" s="64" t="e">
        <f t="shared" si="196"/>
        <v>#VALUE!</v>
      </c>
      <c r="AP291" s="64" t="e">
        <f t="shared" si="196"/>
        <v>#VALUE!</v>
      </c>
      <c r="AQ291" s="64" t="e">
        <f t="shared" si="196"/>
        <v>#VALUE!</v>
      </c>
      <c r="AR291" s="64" t="e">
        <f t="shared" si="196"/>
        <v>#VALUE!</v>
      </c>
      <c r="AS291" s="64" t="e">
        <f t="shared" si="196"/>
        <v>#VALUE!</v>
      </c>
      <c r="AT291" s="64" t="e">
        <f t="shared" si="196"/>
        <v>#VALUE!</v>
      </c>
      <c r="AU291" s="64" t="e">
        <f t="shared" si="196"/>
        <v>#VALUE!</v>
      </c>
      <c r="AV291" s="64" t="e">
        <f t="shared" si="196"/>
        <v>#VALUE!</v>
      </c>
      <c r="AW291" s="64" t="e">
        <f t="shared" si="196"/>
        <v>#VALUE!</v>
      </c>
      <c r="AX291" s="64" t="e">
        <f t="shared" si="196"/>
        <v>#VALUE!</v>
      </c>
      <c r="AY291" s="64" t="e">
        <f t="shared" si="196"/>
        <v>#VALUE!</v>
      </c>
      <c r="AZ291" s="64" t="e">
        <f t="shared" si="196"/>
        <v>#VALUE!</v>
      </c>
      <c r="BA291" s="64" t="e">
        <f t="shared" si="196"/>
        <v>#VALUE!</v>
      </c>
      <c r="BB291" s="64" t="e">
        <f t="shared" si="196"/>
        <v>#VALUE!</v>
      </c>
      <c r="BC291" s="64" t="e">
        <f t="shared" si="196"/>
        <v>#VALUE!</v>
      </c>
      <c r="BD291" s="64" t="e">
        <f t="shared" si="196"/>
        <v>#VALUE!</v>
      </c>
      <c r="BE291" s="64" t="e">
        <f t="shared" si="196"/>
        <v>#VALUE!</v>
      </c>
      <c r="BF291" s="45" t="e">
        <f t="shared" ref="BF291:BF302" si="197">SUM(AA291:BE291)</f>
        <v>#VALUE!</v>
      </c>
      <c r="BG291" s="78" t="e">
        <f>BF291-SUMIFS($N$23:$N$128,$F$23:$F$128,$O$287)</f>
        <v>#VALUE!</v>
      </c>
    </row>
    <row r="292" spans="15:59" ht="14.4" hidden="1" customHeight="1" x14ac:dyDescent="0.3">
      <c r="O292" s="287"/>
      <c r="P292" s="288"/>
      <c r="Q292" s="289"/>
      <c r="R292" s="279" t="s">
        <v>72</v>
      </c>
      <c r="S292" s="280"/>
      <c r="T292" s="280"/>
      <c r="U292" s="280"/>
      <c r="V292" s="280"/>
      <c r="W292" s="280"/>
      <c r="X292" s="258"/>
      <c r="Y292" s="258"/>
      <c r="Z292" s="258"/>
      <c r="AA292" s="74" t="e">
        <f t="shared" ref="AA292:BE292" si="198">AA293+(AA294/2)</f>
        <v>#VALUE!</v>
      </c>
      <c r="AB292" s="74" t="e">
        <f t="shared" si="198"/>
        <v>#VALUE!</v>
      </c>
      <c r="AC292" s="74" t="e">
        <f t="shared" si="198"/>
        <v>#VALUE!</v>
      </c>
      <c r="AD292" s="74" t="e">
        <f t="shared" si="198"/>
        <v>#VALUE!</v>
      </c>
      <c r="AE292" s="74" t="e">
        <f t="shared" si="198"/>
        <v>#VALUE!</v>
      </c>
      <c r="AF292" s="74" t="e">
        <f t="shared" si="198"/>
        <v>#VALUE!</v>
      </c>
      <c r="AG292" s="74" t="e">
        <f t="shared" si="198"/>
        <v>#VALUE!</v>
      </c>
      <c r="AH292" s="74" t="e">
        <f t="shared" si="198"/>
        <v>#VALUE!</v>
      </c>
      <c r="AI292" s="74" t="e">
        <f t="shared" si="198"/>
        <v>#VALUE!</v>
      </c>
      <c r="AJ292" s="74" t="e">
        <f t="shared" si="198"/>
        <v>#VALUE!</v>
      </c>
      <c r="AK292" s="74" t="e">
        <f t="shared" si="198"/>
        <v>#VALUE!</v>
      </c>
      <c r="AL292" s="74" t="e">
        <f t="shared" si="198"/>
        <v>#VALUE!</v>
      </c>
      <c r="AM292" s="74" t="e">
        <f t="shared" si="198"/>
        <v>#VALUE!</v>
      </c>
      <c r="AN292" s="74" t="e">
        <f t="shared" si="198"/>
        <v>#VALUE!</v>
      </c>
      <c r="AO292" s="74" t="e">
        <f t="shared" si="198"/>
        <v>#VALUE!</v>
      </c>
      <c r="AP292" s="74" t="e">
        <f t="shared" si="198"/>
        <v>#VALUE!</v>
      </c>
      <c r="AQ292" s="74" t="e">
        <f t="shared" si="198"/>
        <v>#VALUE!</v>
      </c>
      <c r="AR292" s="74" t="e">
        <f t="shared" si="198"/>
        <v>#VALUE!</v>
      </c>
      <c r="AS292" s="74" t="e">
        <f t="shared" si="198"/>
        <v>#VALUE!</v>
      </c>
      <c r="AT292" s="74" t="e">
        <f t="shared" si="198"/>
        <v>#VALUE!</v>
      </c>
      <c r="AU292" s="74" t="e">
        <f t="shared" si="198"/>
        <v>#VALUE!</v>
      </c>
      <c r="AV292" s="74" t="e">
        <f t="shared" si="198"/>
        <v>#VALUE!</v>
      </c>
      <c r="AW292" s="74" t="e">
        <f t="shared" si="198"/>
        <v>#VALUE!</v>
      </c>
      <c r="AX292" s="74" t="e">
        <f t="shared" si="198"/>
        <v>#VALUE!</v>
      </c>
      <c r="AY292" s="74" t="e">
        <f t="shared" si="198"/>
        <v>#VALUE!</v>
      </c>
      <c r="AZ292" s="74" t="e">
        <f t="shared" si="198"/>
        <v>#VALUE!</v>
      </c>
      <c r="BA292" s="74" t="e">
        <f t="shared" si="198"/>
        <v>#VALUE!</v>
      </c>
      <c r="BB292" s="74" t="e">
        <f t="shared" si="198"/>
        <v>#VALUE!</v>
      </c>
      <c r="BC292" s="74" t="e">
        <f t="shared" si="198"/>
        <v>#VALUE!</v>
      </c>
      <c r="BD292" s="74" t="e">
        <f t="shared" si="198"/>
        <v>#VALUE!</v>
      </c>
      <c r="BE292" s="74" t="e">
        <f t="shared" si="198"/>
        <v>#VALUE!</v>
      </c>
      <c r="BF292" s="75" t="e">
        <f t="shared" si="197"/>
        <v>#VALUE!</v>
      </c>
    </row>
    <row r="293" spans="15:59" ht="14.4" hidden="1" customHeight="1" x14ac:dyDescent="0.3">
      <c r="O293" s="287"/>
      <c r="P293" s="288"/>
      <c r="Q293" s="289"/>
      <c r="R293" s="279" t="s">
        <v>74</v>
      </c>
      <c r="S293" s="280"/>
      <c r="T293" s="280"/>
      <c r="U293" s="280"/>
      <c r="V293" s="280"/>
      <c r="W293" s="280"/>
      <c r="X293" s="258"/>
      <c r="Y293" s="258"/>
      <c r="Z293" s="258"/>
      <c r="AA293" s="64" t="e">
        <f t="shared" ref="AA293:BE294" si="199">AA297+AA314+AA318</f>
        <v>#VALUE!</v>
      </c>
      <c r="AB293" s="64" t="e">
        <f t="shared" si="199"/>
        <v>#VALUE!</v>
      </c>
      <c r="AC293" s="64" t="e">
        <f t="shared" si="199"/>
        <v>#VALUE!</v>
      </c>
      <c r="AD293" s="64" t="e">
        <f t="shared" si="199"/>
        <v>#VALUE!</v>
      </c>
      <c r="AE293" s="64" t="e">
        <f t="shared" si="199"/>
        <v>#VALUE!</v>
      </c>
      <c r="AF293" s="64" t="e">
        <f t="shared" si="199"/>
        <v>#VALUE!</v>
      </c>
      <c r="AG293" s="64" t="e">
        <f t="shared" si="199"/>
        <v>#VALUE!</v>
      </c>
      <c r="AH293" s="64" t="e">
        <f t="shared" si="199"/>
        <v>#VALUE!</v>
      </c>
      <c r="AI293" s="64" t="e">
        <f t="shared" si="199"/>
        <v>#VALUE!</v>
      </c>
      <c r="AJ293" s="64" t="e">
        <f t="shared" si="199"/>
        <v>#VALUE!</v>
      </c>
      <c r="AK293" s="64" t="e">
        <f t="shared" si="199"/>
        <v>#VALUE!</v>
      </c>
      <c r="AL293" s="64" t="e">
        <f t="shared" si="199"/>
        <v>#VALUE!</v>
      </c>
      <c r="AM293" s="64" t="e">
        <f t="shared" si="199"/>
        <v>#VALUE!</v>
      </c>
      <c r="AN293" s="64" t="e">
        <f t="shared" si="199"/>
        <v>#VALUE!</v>
      </c>
      <c r="AO293" s="64" t="e">
        <f t="shared" si="199"/>
        <v>#VALUE!</v>
      </c>
      <c r="AP293" s="64" t="e">
        <f t="shared" si="199"/>
        <v>#VALUE!</v>
      </c>
      <c r="AQ293" s="64" t="e">
        <f t="shared" si="199"/>
        <v>#VALUE!</v>
      </c>
      <c r="AR293" s="64" t="e">
        <f t="shared" si="199"/>
        <v>#VALUE!</v>
      </c>
      <c r="AS293" s="64" t="e">
        <f t="shared" si="199"/>
        <v>#VALUE!</v>
      </c>
      <c r="AT293" s="64" t="e">
        <f t="shared" si="199"/>
        <v>#VALUE!</v>
      </c>
      <c r="AU293" s="64" t="e">
        <f t="shared" si="199"/>
        <v>#VALUE!</v>
      </c>
      <c r="AV293" s="64" t="e">
        <f t="shared" si="199"/>
        <v>#VALUE!</v>
      </c>
      <c r="AW293" s="64" t="e">
        <f t="shared" si="199"/>
        <v>#VALUE!</v>
      </c>
      <c r="AX293" s="64" t="e">
        <f t="shared" si="199"/>
        <v>#VALUE!</v>
      </c>
      <c r="AY293" s="64" t="e">
        <f t="shared" si="199"/>
        <v>#VALUE!</v>
      </c>
      <c r="AZ293" s="64" t="e">
        <f t="shared" si="199"/>
        <v>#VALUE!</v>
      </c>
      <c r="BA293" s="64" t="e">
        <f t="shared" si="199"/>
        <v>#VALUE!</v>
      </c>
      <c r="BB293" s="64" t="e">
        <f t="shared" si="199"/>
        <v>#VALUE!</v>
      </c>
      <c r="BC293" s="64" t="e">
        <f t="shared" si="199"/>
        <v>#VALUE!</v>
      </c>
      <c r="BD293" s="64" t="e">
        <f t="shared" si="199"/>
        <v>#VALUE!</v>
      </c>
      <c r="BE293" s="64" t="e">
        <f t="shared" si="199"/>
        <v>#VALUE!</v>
      </c>
      <c r="BF293" s="45" t="e">
        <f t="shared" si="197"/>
        <v>#VALUE!</v>
      </c>
    </row>
    <row r="294" spans="15:59" ht="14.4" hidden="1" customHeight="1" x14ac:dyDescent="0.3">
      <c r="O294" s="287"/>
      <c r="P294" s="288"/>
      <c r="Q294" s="289"/>
      <c r="R294" s="279" t="s">
        <v>76</v>
      </c>
      <c r="S294" s="280"/>
      <c r="T294" s="280"/>
      <c r="U294" s="280"/>
      <c r="V294" s="280"/>
      <c r="W294" s="280"/>
      <c r="X294" s="258"/>
      <c r="Y294" s="258"/>
      <c r="Z294" s="258"/>
      <c r="AA294" s="64" t="e">
        <f t="shared" si="199"/>
        <v>#VALUE!</v>
      </c>
      <c r="AB294" s="64" t="e">
        <f t="shared" si="199"/>
        <v>#VALUE!</v>
      </c>
      <c r="AC294" s="64" t="e">
        <f t="shared" si="199"/>
        <v>#VALUE!</v>
      </c>
      <c r="AD294" s="64" t="e">
        <f t="shared" si="199"/>
        <v>#VALUE!</v>
      </c>
      <c r="AE294" s="64" t="e">
        <f t="shared" si="199"/>
        <v>#VALUE!</v>
      </c>
      <c r="AF294" s="64" t="e">
        <f t="shared" si="199"/>
        <v>#VALUE!</v>
      </c>
      <c r="AG294" s="64" t="e">
        <f t="shared" si="199"/>
        <v>#VALUE!</v>
      </c>
      <c r="AH294" s="64" t="e">
        <f t="shared" si="199"/>
        <v>#VALUE!</v>
      </c>
      <c r="AI294" s="64" t="e">
        <f t="shared" si="199"/>
        <v>#VALUE!</v>
      </c>
      <c r="AJ294" s="64" t="e">
        <f t="shared" si="199"/>
        <v>#VALUE!</v>
      </c>
      <c r="AK294" s="64" t="e">
        <f t="shared" si="199"/>
        <v>#VALUE!</v>
      </c>
      <c r="AL294" s="64" t="e">
        <f t="shared" si="199"/>
        <v>#VALUE!</v>
      </c>
      <c r="AM294" s="64" t="e">
        <f t="shared" si="199"/>
        <v>#VALUE!</v>
      </c>
      <c r="AN294" s="64" t="e">
        <f t="shared" si="199"/>
        <v>#VALUE!</v>
      </c>
      <c r="AO294" s="64" t="e">
        <f t="shared" si="199"/>
        <v>#VALUE!</v>
      </c>
      <c r="AP294" s="64" t="e">
        <f t="shared" si="199"/>
        <v>#VALUE!</v>
      </c>
      <c r="AQ294" s="64" t="e">
        <f t="shared" si="199"/>
        <v>#VALUE!</v>
      </c>
      <c r="AR294" s="64" t="e">
        <f t="shared" si="199"/>
        <v>#VALUE!</v>
      </c>
      <c r="AS294" s="64" t="e">
        <f t="shared" si="199"/>
        <v>#VALUE!</v>
      </c>
      <c r="AT294" s="64" t="e">
        <f t="shared" si="199"/>
        <v>#VALUE!</v>
      </c>
      <c r="AU294" s="64" t="e">
        <f t="shared" si="199"/>
        <v>#VALUE!</v>
      </c>
      <c r="AV294" s="64" t="e">
        <f t="shared" si="199"/>
        <v>#VALUE!</v>
      </c>
      <c r="AW294" s="64" t="e">
        <f t="shared" si="199"/>
        <v>#VALUE!</v>
      </c>
      <c r="AX294" s="64" t="e">
        <f t="shared" si="199"/>
        <v>#VALUE!</v>
      </c>
      <c r="AY294" s="64" t="e">
        <f t="shared" si="199"/>
        <v>#VALUE!</v>
      </c>
      <c r="AZ294" s="64" t="e">
        <f t="shared" si="199"/>
        <v>#VALUE!</v>
      </c>
      <c r="BA294" s="64" t="e">
        <f t="shared" si="199"/>
        <v>#VALUE!</v>
      </c>
      <c r="BB294" s="64" t="e">
        <f t="shared" si="199"/>
        <v>#VALUE!</v>
      </c>
      <c r="BC294" s="64" t="e">
        <f t="shared" si="199"/>
        <v>#VALUE!</v>
      </c>
      <c r="BD294" s="64" t="e">
        <f t="shared" si="199"/>
        <v>#VALUE!</v>
      </c>
      <c r="BE294" s="64" t="e">
        <f t="shared" si="199"/>
        <v>#VALUE!</v>
      </c>
      <c r="BF294" s="45" t="e">
        <f t="shared" si="197"/>
        <v>#VALUE!</v>
      </c>
    </row>
    <row r="295" spans="15:59" ht="14.4" hidden="1" customHeight="1" x14ac:dyDescent="0.3">
      <c r="O295" s="287"/>
      <c r="P295" s="288"/>
      <c r="Q295" s="289"/>
      <c r="R295" s="279" t="s">
        <v>79</v>
      </c>
      <c r="S295" s="280"/>
      <c r="T295" s="280"/>
      <c r="U295" s="280"/>
      <c r="V295" s="280"/>
      <c r="W295" s="280"/>
      <c r="X295" s="258"/>
      <c r="Y295" s="258"/>
      <c r="Z295" s="258"/>
      <c r="AA295" s="64" t="e">
        <f t="shared" ref="AA295:BE295" si="200">COUNTIFS($F$23:$F$28,$O$287,AA23:AA41,"P")+COUNTIFS($F$23:$F$28,$O$287,AA23:AA41,"RP")+COUNTIFS($F$23:$F$28,$O$287,AA23:AA41,"T-RP")+COUNTIFS($F$23:$F$28,$O$287,AA23:AA41,"T")+COUNTIFS($F$23:$F$28,$O$287,AA23:AA41,"MU")+COUNTIFS($F$23:$F$28,$O$287,AA23:AA41,"T-MU")+COUNTIFS($F$23:$F$28,$O$287,AA23:AA41,"EL")+COUNTIFS($F$23:$F$28,$O$287,AA23:AA41,"T-EL")+COUNTIFS($F$23:$F$28,$O$287,AA23:AA41,"EL-MU")+COUNTIFS($F$23:$F$28,$O$287,AA23:AA41,"TR")+COUNTIFS($F$23:$F$28,$O$287,AA23:AA41,"TR-MU")+COUNTIFS($F$23:$F$28,$O$287,AA23:AA41,"TR-EL")+COUNTIFS($F$23:$F$28,$O$287,AA23:AA41,"TR-T")</f>
        <v>#VALUE!</v>
      </c>
      <c r="AB295" s="64" t="e">
        <f t="shared" si="200"/>
        <v>#VALUE!</v>
      </c>
      <c r="AC295" s="64" t="e">
        <f t="shared" si="200"/>
        <v>#VALUE!</v>
      </c>
      <c r="AD295" s="64" t="e">
        <f t="shared" si="200"/>
        <v>#VALUE!</v>
      </c>
      <c r="AE295" s="64" t="e">
        <f t="shared" si="200"/>
        <v>#VALUE!</v>
      </c>
      <c r="AF295" s="64" t="e">
        <f t="shared" si="200"/>
        <v>#VALUE!</v>
      </c>
      <c r="AG295" s="64" t="e">
        <f t="shared" si="200"/>
        <v>#VALUE!</v>
      </c>
      <c r="AH295" s="64" t="e">
        <f t="shared" si="200"/>
        <v>#VALUE!</v>
      </c>
      <c r="AI295" s="64" t="e">
        <f t="shared" si="200"/>
        <v>#VALUE!</v>
      </c>
      <c r="AJ295" s="64" t="e">
        <f t="shared" si="200"/>
        <v>#VALUE!</v>
      </c>
      <c r="AK295" s="64" t="e">
        <f t="shared" si="200"/>
        <v>#VALUE!</v>
      </c>
      <c r="AL295" s="64" t="e">
        <f t="shared" si="200"/>
        <v>#VALUE!</v>
      </c>
      <c r="AM295" s="64" t="e">
        <f t="shared" si="200"/>
        <v>#VALUE!</v>
      </c>
      <c r="AN295" s="64" t="e">
        <f t="shared" si="200"/>
        <v>#VALUE!</v>
      </c>
      <c r="AO295" s="64" t="e">
        <f t="shared" si="200"/>
        <v>#VALUE!</v>
      </c>
      <c r="AP295" s="64" t="e">
        <f t="shared" si="200"/>
        <v>#VALUE!</v>
      </c>
      <c r="AQ295" s="64" t="e">
        <f t="shared" si="200"/>
        <v>#VALUE!</v>
      </c>
      <c r="AR295" s="64" t="e">
        <f t="shared" si="200"/>
        <v>#VALUE!</v>
      </c>
      <c r="AS295" s="64" t="e">
        <f t="shared" si="200"/>
        <v>#VALUE!</v>
      </c>
      <c r="AT295" s="64" t="e">
        <f t="shared" si="200"/>
        <v>#VALUE!</v>
      </c>
      <c r="AU295" s="64" t="e">
        <f t="shared" si="200"/>
        <v>#VALUE!</v>
      </c>
      <c r="AV295" s="64" t="e">
        <f t="shared" si="200"/>
        <v>#VALUE!</v>
      </c>
      <c r="AW295" s="64" t="e">
        <f t="shared" si="200"/>
        <v>#VALUE!</v>
      </c>
      <c r="AX295" s="64" t="e">
        <f t="shared" si="200"/>
        <v>#VALUE!</v>
      </c>
      <c r="AY295" s="64" t="e">
        <f t="shared" si="200"/>
        <v>#VALUE!</v>
      </c>
      <c r="AZ295" s="64" t="e">
        <f t="shared" si="200"/>
        <v>#VALUE!</v>
      </c>
      <c r="BA295" s="64" t="e">
        <f t="shared" si="200"/>
        <v>#VALUE!</v>
      </c>
      <c r="BB295" s="64" t="e">
        <f t="shared" si="200"/>
        <v>#VALUE!</v>
      </c>
      <c r="BC295" s="64" t="e">
        <f t="shared" si="200"/>
        <v>#VALUE!</v>
      </c>
      <c r="BD295" s="64" t="e">
        <f t="shared" si="200"/>
        <v>#VALUE!</v>
      </c>
      <c r="BE295" s="64" t="e">
        <f t="shared" si="200"/>
        <v>#VALUE!</v>
      </c>
      <c r="BF295" s="45" t="e">
        <f t="shared" si="197"/>
        <v>#VALUE!</v>
      </c>
      <c r="BG295" s="78" t="e">
        <f>BF295-SUMIFS($O$23:$O$128,$F$23:$F$128,$O$287)</f>
        <v>#VALUE!</v>
      </c>
    </row>
    <row r="296" spans="15:59" ht="14.4" hidden="1" customHeight="1" x14ac:dyDescent="0.3">
      <c r="O296" s="287"/>
      <c r="P296" s="288"/>
      <c r="Q296" s="289"/>
      <c r="R296" s="279" t="s">
        <v>81</v>
      </c>
      <c r="S296" s="280"/>
      <c r="T296" s="280"/>
      <c r="U296" s="280"/>
      <c r="V296" s="280"/>
      <c r="W296" s="280"/>
      <c r="X296" s="258"/>
      <c r="Y296" s="258"/>
      <c r="Z296" s="258"/>
      <c r="AA296" s="74" t="e">
        <f t="shared" ref="AA296:BE296" si="201">AA297+(AA298/2)</f>
        <v>#VALUE!</v>
      </c>
      <c r="AB296" s="74" t="e">
        <f t="shared" si="201"/>
        <v>#VALUE!</v>
      </c>
      <c r="AC296" s="74" t="e">
        <f t="shared" si="201"/>
        <v>#VALUE!</v>
      </c>
      <c r="AD296" s="74" t="e">
        <f t="shared" si="201"/>
        <v>#VALUE!</v>
      </c>
      <c r="AE296" s="74" t="e">
        <f t="shared" si="201"/>
        <v>#VALUE!</v>
      </c>
      <c r="AF296" s="74" t="e">
        <f t="shared" si="201"/>
        <v>#VALUE!</v>
      </c>
      <c r="AG296" s="74" t="e">
        <f t="shared" si="201"/>
        <v>#VALUE!</v>
      </c>
      <c r="AH296" s="74" t="e">
        <f t="shared" si="201"/>
        <v>#VALUE!</v>
      </c>
      <c r="AI296" s="74" t="e">
        <f t="shared" si="201"/>
        <v>#VALUE!</v>
      </c>
      <c r="AJ296" s="74" t="e">
        <f t="shared" si="201"/>
        <v>#VALUE!</v>
      </c>
      <c r="AK296" s="74" t="e">
        <f t="shared" si="201"/>
        <v>#VALUE!</v>
      </c>
      <c r="AL296" s="74" t="e">
        <f t="shared" si="201"/>
        <v>#VALUE!</v>
      </c>
      <c r="AM296" s="74" t="e">
        <f t="shared" si="201"/>
        <v>#VALUE!</v>
      </c>
      <c r="AN296" s="74" t="e">
        <f t="shared" si="201"/>
        <v>#VALUE!</v>
      </c>
      <c r="AO296" s="74" t="e">
        <f t="shared" si="201"/>
        <v>#VALUE!</v>
      </c>
      <c r="AP296" s="74" t="e">
        <f t="shared" si="201"/>
        <v>#VALUE!</v>
      </c>
      <c r="AQ296" s="74" t="e">
        <f t="shared" si="201"/>
        <v>#VALUE!</v>
      </c>
      <c r="AR296" s="74" t="e">
        <f t="shared" si="201"/>
        <v>#VALUE!</v>
      </c>
      <c r="AS296" s="74" t="e">
        <f t="shared" si="201"/>
        <v>#VALUE!</v>
      </c>
      <c r="AT296" s="74" t="e">
        <f t="shared" si="201"/>
        <v>#VALUE!</v>
      </c>
      <c r="AU296" s="74" t="e">
        <f t="shared" si="201"/>
        <v>#VALUE!</v>
      </c>
      <c r="AV296" s="74" t="e">
        <f t="shared" si="201"/>
        <v>#VALUE!</v>
      </c>
      <c r="AW296" s="74" t="e">
        <f t="shared" si="201"/>
        <v>#VALUE!</v>
      </c>
      <c r="AX296" s="74" t="e">
        <f t="shared" si="201"/>
        <v>#VALUE!</v>
      </c>
      <c r="AY296" s="74" t="e">
        <f t="shared" si="201"/>
        <v>#VALUE!</v>
      </c>
      <c r="AZ296" s="74" t="e">
        <f t="shared" si="201"/>
        <v>#VALUE!</v>
      </c>
      <c r="BA296" s="74" t="e">
        <f t="shared" si="201"/>
        <v>#VALUE!</v>
      </c>
      <c r="BB296" s="74" t="e">
        <f t="shared" si="201"/>
        <v>#VALUE!</v>
      </c>
      <c r="BC296" s="74" t="e">
        <f t="shared" si="201"/>
        <v>#VALUE!</v>
      </c>
      <c r="BD296" s="74" t="e">
        <f t="shared" si="201"/>
        <v>#VALUE!</v>
      </c>
      <c r="BE296" s="74" t="e">
        <f t="shared" si="201"/>
        <v>#VALUE!</v>
      </c>
      <c r="BF296" s="75" t="e">
        <f t="shared" si="197"/>
        <v>#VALUE!</v>
      </c>
    </row>
    <row r="297" spans="15:59" ht="14.4" hidden="1" customHeight="1" x14ac:dyDescent="0.3">
      <c r="O297" s="287"/>
      <c r="P297" s="288"/>
      <c r="Q297" s="289"/>
      <c r="R297" s="279" t="s">
        <v>15</v>
      </c>
      <c r="S297" s="280"/>
      <c r="T297" s="280"/>
      <c r="U297" s="280"/>
      <c r="V297" s="280"/>
      <c r="W297" s="280"/>
      <c r="X297" s="258"/>
      <c r="Y297" s="258"/>
      <c r="Z297" s="258"/>
      <c r="AA297" s="64" t="e">
        <f t="shared" ref="AA297:BE297" si="202">COUNTIFS($F$23:$F$28,$O$287,$L$23:$L$28,"FT",AA$23:AA$41,"P")+COUNTIFS($F$23:$F$28,$O$287,$L$23:$L$28,"FT",AA$23:AA$41,"RP")+COUNTIFS($F$23:$F$28,$O$287,$L$23:$L$28,"FT",AA$23:AA$41,"T-RP")+COUNTIFS($F$23:$F$28,$O$287,$L$23:$L$28,"FT",AA$23:AA$41,"T")+COUNTIFS($F$23:$F$28,$O$287,$L$23:$L$28,"FT",AA$23:AA$41,"MU")+COUNTIFS($F$23:$F$28,$O$287,$L$23:$L$28,"FT",AA$23:AA$41,"T-MU")+COUNTIFS($F$23:$F$28,$O$287,$L$23:$L$28,"FT",AA$23:AA$41,"EL")+COUNTIFS($F$23:$F$28,$O$287,$L$23:$L$28,"FT",AA$23:AA$41,"T-EL")+COUNTIFS($F$23:$F$28,$O$287,$L$23:$L$28,"FT",AA$23:AA$41,"EL-MU")+COUNTIFS($F$23:$F$28,$O$287,$L$23:$L$28,"FT",AA$23:AA$41,"TR")+COUNTIFS($F$23:$F$28,$O$287,$L$23:$L$28,"FT",AA$23:AA$41,"TR-MU")+COUNTIFS($F$23:$F$28,$O$287,$L$23:$L$28,"FT",AA$23:AA$41,"TR-EL")+COUNTIFS($F$23:$F$28,$O$287,$L$23:$L$28,"FT",AA$23:AA$41,"TR-T")</f>
        <v>#VALUE!</v>
      </c>
      <c r="AB297" s="64" t="e">
        <f t="shared" si="202"/>
        <v>#VALUE!</v>
      </c>
      <c r="AC297" s="64" t="e">
        <f t="shared" si="202"/>
        <v>#VALUE!</v>
      </c>
      <c r="AD297" s="64" t="e">
        <f t="shared" si="202"/>
        <v>#VALUE!</v>
      </c>
      <c r="AE297" s="64" t="e">
        <f t="shared" si="202"/>
        <v>#VALUE!</v>
      </c>
      <c r="AF297" s="64" t="e">
        <f t="shared" si="202"/>
        <v>#VALUE!</v>
      </c>
      <c r="AG297" s="64" t="e">
        <f t="shared" si="202"/>
        <v>#VALUE!</v>
      </c>
      <c r="AH297" s="64" t="e">
        <f t="shared" si="202"/>
        <v>#VALUE!</v>
      </c>
      <c r="AI297" s="64" t="e">
        <f t="shared" si="202"/>
        <v>#VALUE!</v>
      </c>
      <c r="AJ297" s="64" t="e">
        <f t="shared" si="202"/>
        <v>#VALUE!</v>
      </c>
      <c r="AK297" s="64" t="e">
        <f t="shared" si="202"/>
        <v>#VALUE!</v>
      </c>
      <c r="AL297" s="64" t="e">
        <f t="shared" si="202"/>
        <v>#VALUE!</v>
      </c>
      <c r="AM297" s="64" t="e">
        <f t="shared" si="202"/>
        <v>#VALUE!</v>
      </c>
      <c r="AN297" s="64" t="e">
        <f t="shared" si="202"/>
        <v>#VALUE!</v>
      </c>
      <c r="AO297" s="64" t="e">
        <f t="shared" si="202"/>
        <v>#VALUE!</v>
      </c>
      <c r="AP297" s="64" t="e">
        <f t="shared" si="202"/>
        <v>#VALUE!</v>
      </c>
      <c r="AQ297" s="64" t="e">
        <f t="shared" si="202"/>
        <v>#VALUE!</v>
      </c>
      <c r="AR297" s="64" t="e">
        <f t="shared" si="202"/>
        <v>#VALUE!</v>
      </c>
      <c r="AS297" s="64" t="e">
        <f t="shared" si="202"/>
        <v>#VALUE!</v>
      </c>
      <c r="AT297" s="64" t="e">
        <f t="shared" si="202"/>
        <v>#VALUE!</v>
      </c>
      <c r="AU297" s="64" t="e">
        <f t="shared" si="202"/>
        <v>#VALUE!</v>
      </c>
      <c r="AV297" s="64" t="e">
        <f t="shared" si="202"/>
        <v>#VALUE!</v>
      </c>
      <c r="AW297" s="64" t="e">
        <f t="shared" si="202"/>
        <v>#VALUE!</v>
      </c>
      <c r="AX297" s="64" t="e">
        <f t="shared" si="202"/>
        <v>#VALUE!</v>
      </c>
      <c r="AY297" s="64" t="e">
        <f t="shared" si="202"/>
        <v>#VALUE!</v>
      </c>
      <c r="AZ297" s="64" t="e">
        <f t="shared" si="202"/>
        <v>#VALUE!</v>
      </c>
      <c r="BA297" s="64" t="e">
        <f t="shared" si="202"/>
        <v>#VALUE!</v>
      </c>
      <c r="BB297" s="64" t="e">
        <f t="shared" si="202"/>
        <v>#VALUE!</v>
      </c>
      <c r="BC297" s="64" t="e">
        <f t="shared" si="202"/>
        <v>#VALUE!</v>
      </c>
      <c r="BD297" s="64" t="e">
        <f t="shared" si="202"/>
        <v>#VALUE!</v>
      </c>
      <c r="BE297" s="64" t="e">
        <f t="shared" si="202"/>
        <v>#VALUE!</v>
      </c>
      <c r="BF297" s="45" t="e">
        <f t="shared" si="197"/>
        <v>#VALUE!</v>
      </c>
    </row>
    <row r="298" spans="15:59" ht="14.4" hidden="1" customHeight="1" x14ac:dyDescent="0.3">
      <c r="O298" s="287"/>
      <c r="P298" s="288"/>
      <c r="Q298" s="289"/>
      <c r="R298" s="279" t="s">
        <v>84</v>
      </c>
      <c r="S298" s="280"/>
      <c r="T298" s="280"/>
      <c r="U298" s="280"/>
      <c r="V298" s="280"/>
      <c r="W298" s="280"/>
      <c r="X298" s="258"/>
      <c r="Y298" s="258"/>
      <c r="Z298" s="258"/>
      <c r="AA298" s="64" t="e">
        <f t="shared" ref="AA298:BE298" si="203">COUNTIFS($F$23:$F$28,$O$287,$L$23:$L$28,"HT",AA$23:AA$41,"P")+COUNTIFS($F$23:$F$28,$O$287,$L$23:$L$28,"HT",AA$23:AA$41,"RP")+COUNTIFS($F$23:$F$28,$O$287,$L$23:$L$28,"HT",AA$23:AA$41,"T-RP")+COUNTIFS($F$23:$F$28,$O$287,$L$23:$L$28,"HT",AA$23:AA$41,"T")+COUNTIFS($F$23:$F$28,$O$287,$L$23:$L$28,"HT",AA$23:AA$41,"MU")+COUNTIFS($F$23:$F$28,$O$287,$L$23:$L$28,"HT",AA$23:AA$41,"T-MU")+COUNTIFS($F$23:$F$28,$O$287,$L$23:$L$28,"HT",AA$23:AA$41,"EL")+COUNTIFS($F$23:$F$28,$O$287,$L$23:$L$28,"HT",AA$23:AA$41,"T-EL")+COUNTIFS($F$23:$F$28,$O$287,$L$23:$L$28,"HT",AA$23:AA$41,"EL-MU")+COUNTIFS($F$23:$F$28,$O$287,$L$23:$L$28,"HT",AA$23:AA$41,"TR")+COUNTIFS($F$23:$F$28,$O$287,$L$23:$L$28,"HT",AA$23:AA$41,"TR-MU")+COUNTIFS($F$23:$F$28,$O$287,$L$23:$L$28,"HT",AA$23:AA$41,"TR-EL")+COUNTIFS($F$23:$F$28,$O$287,$L$23:$L$28,"HT",AA$23:AA$41,"TR-T")</f>
        <v>#VALUE!</v>
      </c>
      <c r="AB298" s="64" t="e">
        <f t="shared" si="203"/>
        <v>#VALUE!</v>
      </c>
      <c r="AC298" s="64" t="e">
        <f t="shared" si="203"/>
        <v>#VALUE!</v>
      </c>
      <c r="AD298" s="64" t="e">
        <f t="shared" si="203"/>
        <v>#VALUE!</v>
      </c>
      <c r="AE298" s="64" t="e">
        <f t="shared" si="203"/>
        <v>#VALUE!</v>
      </c>
      <c r="AF298" s="64" t="e">
        <f t="shared" si="203"/>
        <v>#VALUE!</v>
      </c>
      <c r="AG298" s="64" t="e">
        <f t="shared" si="203"/>
        <v>#VALUE!</v>
      </c>
      <c r="AH298" s="64" t="e">
        <f t="shared" si="203"/>
        <v>#VALUE!</v>
      </c>
      <c r="AI298" s="64" t="e">
        <f t="shared" si="203"/>
        <v>#VALUE!</v>
      </c>
      <c r="AJ298" s="64" t="e">
        <f t="shared" si="203"/>
        <v>#VALUE!</v>
      </c>
      <c r="AK298" s="64" t="e">
        <f t="shared" si="203"/>
        <v>#VALUE!</v>
      </c>
      <c r="AL298" s="64" t="e">
        <f t="shared" si="203"/>
        <v>#VALUE!</v>
      </c>
      <c r="AM298" s="64" t="e">
        <f t="shared" si="203"/>
        <v>#VALUE!</v>
      </c>
      <c r="AN298" s="64" t="e">
        <f t="shared" si="203"/>
        <v>#VALUE!</v>
      </c>
      <c r="AO298" s="64" t="e">
        <f t="shared" si="203"/>
        <v>#VALUE!</v>
      </c>
      <c r="AP298" s="64" t="e">
        <f t="shared" si="203"/>
        <v>#VALUE!</v>
      </c>
      <c r="AQ298" s="64" t="e">
        <f t="shared" si="203"/>
        <v>#VALUE!</v>
      </c>
      <c r="AR298" s="64" t="e">
        <f t="shared" si="203"/>
        <v>#VALUE!</v>
      </c>
      <c r="AS298" s="64" t="e">
        <f t="shared" si="203"/>
        <v>#VALUE!</v>
      </c>
      <c r="AT298" s="64" t="e">
        <f t="shared" si="203"/>
        <v>#VALUE!</v>
      </c>
      <c r="AU298" s="64" t="e">
        <f t="shared" si="203"/>
        <v>#VALUE!</v>
      </c>
      <c r="AV298" s="64" t="e">
        <f t="shared" si="203"/>
        <v>#VALUE!</v>
      </c>
      <c r="AW298" s="64" t="e">
        <f t="shared" si="203"/>
        <v>#VALUE!</v>
      </c>
      <c r="AX298" s="64" t="e">
        <f t="shared" si="203"/>
        <v>#VALUE!</v>
      </c>
      <c r="AY298" s="64" t="e">
        <f t="shared" si="203"/>
        <v>#VALUE!</v>
      </c>
      <c r="AZ298" s="64" t="e">
        <f t="shared" si="203"/>
        <v>#VALUE!</v>
      </c>
      <c r="BA298" s="64" t="e">
        <f t="shared" si="203"/>
        <v>#VALUE!</v>
      </c>
      <c r="BB298" s="64" t="e">
        <f t="shared" si="203"/>
        <v>#VALUE!</v>
      </c>
      <c r="BC298" s="64" t="e">
        <f t="shared" si="203"/>
        <v>#VALUE!</v>
      </c>
      <c r="BD298" s="64" t="e">
        <f t="shared" si="203"/>
        <v>#VALUE!</v>
      </c>
      <c r="BE298" s="64" t="e">
        <f t="shared" si="203"/>
        <v>#VALUE!</v>
      </c>
      <c r="BF298" s="45" t="e">
        <f t="shared" si="197"/>
        <v>#VALUE!</v>
      </c>
    </row>
    <row r="299" spans="15:59" ht="14.4" hidden="1" customHeight="1" x14ac:dyDescent="0.3">
      <c r="O299" s="287"/>
      <c r="P299" s="288"/>
      <c r="Q299" s="289"/>
      <c r="R299" s="279" t="s">
        <v>87</v>
      </c>
      <c r="S299" s="280"/>
      <c r="T299" s="280"/>
      <c r="U299" s="280"/>
      <c r="V299" s="280"/>
      <c r="W299" s="280"/>
      <c r="X299" s="258"/>
      <c r="Y299" s="258"/>
      <c r="Z299" s="258"/>
      <c r="AA299" s="64" t="e">
        <f t="shared" ref="AA299:BE299" si="204">COUNTIFS($F$23:$F$28,$O$287,AA$23:AA$41,"OFF")+COUNTIFS($F$23:$F$28,$O$287,AA$23:AA$41,"TR-OFF")</f>
        <v>#VALUE!</v>
      </c>
      <c r="AB299" s="64" t="e">
        <f t="shared" si="204"/>
        <v>#VALUE!</v>
      </c>
      <c r="AC299" s="64" t="e">
        <f t="shared" si="204"/>
        <v>#VALUE!</v>
      </c>
      <c r="AD299" s="64" t="e">
        <f t="shared" si="204"/>
        <v>#VALUE!</v>
      </c>
      <c r="AE299" s="64" t="e">
        <f t="shared" si="204"/>
        <v>#VALUE!</v>
      </c>
      <c r="AF299" s="64" t="e">
        <f t="shared" si="204"/>
        <v>#VALUE!</v>
      </c>
      <c r="AG299" s="64" t="e">
        <f t="shared" si="204"/>
        <v>#VALUE!</v>
      </c>
      <c r="AH299" s="64" t="e">
        <f t="shared" si="204"/>
        <v>#VALUE!</v>
      </c>
      <c r="AI299" s="64" t="e">
        <f t="shared" si="204"/>
        <v>#VALUE!</v>
      </c>
      <c r="AJ299" s="64" t="e">
        <f t="shared" si="204"/>
        <v>#VALUE!</v>
      </c>
      <c r="AK299" s="64" t="e">
        <f t="shared" si="204"/>
        <v>#VALUE!</v>
      </c>
      <c r="AL299" s="64" t="e">
        <f t="shared" si="204"/>
        <v>#VALUE!</v>
      </c>
      <c r="AM299" s="64" t="e">
        <f t="shared" si="204"/>
        <v>#VALUE!</v>
      </c>
      <c r="AN299" s="64" t="e">
        <f t="shared" si="204"/>
        <v>#VALUE!</v>
      </c>
      <c r="AO299" s="64" t="e">
        <f t="shared" si="204"/>
        <v>#VALUE!</v>
      </c>
      <c r="AP299" s="64" t="e">
        <f t="shared" si="204"/>
        <v>#VALUE!</v>
      </c>
      <c r="AQ299" s="64" t="e">
        <f t="shared" si="204"/>
        <v>#VALUE!</v>
      </c>
      <c r="AR299" s="64" t="e">
        <f t="shared" si="204"/>
        <v>#VALUE!</v>
      </c>
      <c r="AS299" s="64" t="e">
        <f t="shared" si="204"/>
        <v>#VALUE!</v>
      </c>
      <c r="AT299" s="64" t="e">
        <f t="shared" si="204"/>
        <v>#VALUE!</v>
      </c>
      <c r="AU299" s="64" t="e">
        <f t="shared" si="204"/>
        <v>#VALUE!</v>
      </c>
      <c r="AV299" s="64" t="e">
        <f t="shared" si="204"/>
        <v>#VALUE!</v>
      </c>
      <c r="AW299" s="64" t="e">
        <f t="shared" si="204"/>
        <v>#VALUE!</v>
      </c>
      <c r="AX299" s="64" t="e">
        <f t="shared" si="204"/>
        <v>#VALUE!</v>
      </c>
      <c r="AY299" s="64" t="e">
        <f t="shared" si="204"/>
        <v>#VALUE!</v>
      </c>
      <c r="AZ299" s="64" t="e">
        <f t="shared" si="204"/>
        <v>#VALUE!</v>
      </c>
      <c r="BA299" s="64" t="e">
        <f t="shared" si="204"/>
        <v>#VALUE!</v>
      </c>
      <c r="BB299" s="64" t="e">
        <f t="shared" si="204"/>
        <v>#VALUE!</v>
      </c>
      <c r="BC299" s="64" t="e">
        <f t="shared" si="204"/>
        <v>#VALUE!</v>
      </c>
      <c r="BD299" s="64" t="e">
        <f t="shared" si="204"/>
        <v>#VALUE!</v>
      </c>
      <c r="BE299" s="64" t="e">
        <f t="shared" si="204"/>
        <v>#VALUE!</v>
      </c>
      <c r="BF299" s="45" t="e">
        <f t="shared" si="197"/>
        <v>#VALUE!</v>
      </c>
      <c r="BG299" s="78" t="e">
        <f>BF299-SUMIFS($Q$23:$Q$128,$F$23:$F$128,$O$287)</f>
        <v>#VALUE!</v>
      </c>
    </row>
    <row r="300" spans="15:59" ht="14.4" hidden="1" customHeight="1" x14ac:dyDescent="0.3">
      <c r="O300" s="287"/>
      <c r="P300" s="288"/>
      <c r="Q300" s="289"/>
      <c r="R300" s="279" t="s">
        <v>90</v>
      </c>
      <c r="S300" s="280"/>
      <c r="T300" s="280"/>
      <c r="U300" s="280"/>
      <c r="V300" s="280"/>
      <c r="W300" s="280"/>
      <c r="X300" s="258"/>
      <c r="Y300" s="258"/>
      <c r="Z300" s="258"/>
      <c r="AA300" s="74" t="e">
        <f t="shared" ref="AA300:BE300" si="205">AA301+(AA302/2)</f>
        <v>#VALUE!</v>
      </c>
      <c r="AB300" s="74" t="e">
        <f t="shared" si="205"/>
        <v>#VALUE!</v>
      </c>
      <c r="AC300" s="74" t="e">
        <f t="shared" si="205"/>
        <v>#VALUE!</v>
      </c>
      <c r="AD300" s="74" t="e">
        <f t="shared" si="205"/>
        <v>#VALUE!</v>
      </c>
      <c r="AE300" s="74" t="e">
        <f t="shared" si="205"/>
        <v>#VALUE!</v>
      </c>
      <c r="AF300" s="74" t="e">
        <f t="shared" si="205"/>
        <v>#VALUE!</v>
      </c>
      <c r="AG300" s="74" t="e">
        <f t="shared" si="205"/>
        <v>#VALUE!</v>
      </c>
      <c r="AH300" s="74" t="e">
        <f t="shared" si="205"/>
        <v>#VALUE!</v>
      </c>
      <c r="AI300" s="74" t="e">
        <f t="shared" si="205"/>
        <v>#VALUE!</v>
      </c>
      <c r="AJ300" s="74" t="e">
        <f t="shared" si="205"/>
        <v>#VALUE!</v>
      </c>
      <c r="AK300" s="74" t="e">
        <f t="shared" si="205"/>
        <v>#VALUE!</v>
      </c>
      <c r="AL300" s="74" t="e">
        <f t="shared" si="205"/>
        <v>#VALUE!</v>
      </c>
      <c r="AM300" s="74" t="e">
        <f t="shared" si="205"/>
        <v>#VALUE!</v>
      </c>
      <c r="AN300" s="74" t="e">
        <f t="shared" si="205"/>
        <v>#VALUE!</v>
      </c>
      <c r="AO300" s="74" t="e">
        <f t="shared" si="205"/>
        <v>#VALUE!</v>
      </c>
      <c r="AP300" s="74" t="e">
        <f t="shared" si="205"/>
        <v>#VALUE!</v>
      </c>
      <c r="AQ300" s="74" t="e">
        <f t="shared" si="205"/>
        <v>#VALUE!</v>
      </c>
      <c r="AR300" s="74" t="e">
        <f t="shared" si="205"/>
        <v>#VALUE!</v>
      </c>
      <c r="AS300" s="74" t="e">
        <f t="shared" si="205"/>
        <v>#VALUE!</v>
      </c>
      <c r="AT300" s="74" t="e">
        <f t="shared" si="205"/>
        <v>#VALUE!</v>
      </c>
      <c r="AU300" s="74" t="e">
        <f t="shared" si="205"/>
        <v>#VALUE!</v>
      </c>
      <c r="AV300" s="74" t="e">
        <f t="shared" si="205"/>
        <v>#VALUE!</v>
      </c>
      <c r="AW300" s="74" t="e">
        <f t="shared" si="205"/>
        <v>#VALUE!</v>
      </c>
      <c r="AX300" s="74" t="e">
        <f t="shared" si="205"/>
        <v>#VALUE!</v>
      </c>
      <c r="AY300" s="74" t="e">
        <f t="shared" si="205"/>
        <v>#VALUE!</v>
      </c>
      <c r="AZ300" s="74" t="e">
        <f t="shared" si="205"/>
        <v>#VALUE!</v>
      </c>
      <c r="BA300" s="74" t="e">
        <f t="shared" si="205"/>
        <v>#VALUE!</v>
      </c>
      <c r="BB300" s="74" t="e">
        <f t="shared" si="205"/>
        <v>#VALUE!</v>
      </c>
      <c r="BC300" s="74" t="e">
        <f t="shared" si="205"/>
        <v>#VALUE!</v>
      </c>
      <c r="BD300" s="74" t="e">
        <f t="shared" si="205"/>
        <v>#VALUE!</v>
      </c>
      <c r="BE300" s="74" t="e">
        <f t="shared" si="205"/>
        <v>#VALUE!</v>
      </c>
      <c r="BF300" s="75" t="e">
        <f t="shared" si="197"/>
        <v>#VALUE!</v>
      </c>
    </row>
    <row r="301" spans="15:59" ht="14.4" hidden="1" customHeight="1" x14ac:dyDescent="0.3">
      <c r="O301" s="287"/>
      <c r="P301" s="288"/>
      <c r="Q301" s="289"/>
      <c r="R301" s="279" t="s">
        <v>31</v>
      </c>
      <c r="S301" s="280"/>
      <c r="T301" s="280"/>
      <c r="U301" s="280"/>
      <c r="V301" s="280"/>
      <c r="W301" s="280"/>
      <c r="X301" s="258"/>
      <c r="Y301" s="258"/>
      <c r="Z301" s="258"/>
      <c r="AA301" s="64" t="e">
        <f t="shared" ref="AA301:BE301" si="206">COUNTIFS($F$23:$F$28,$O$287,$L$23:$L$28,"FT",AA$23:AA$41,"OFF")+COUNTIFS($F$23:$F$28,$O$287,$L$23:$L$28,"FT",AA$23:AA$41,"TR-OFF")</f>
        <v>#VALUE!</v>
      </c>
      <c r="AB301" s="64" t="e">
        <f t="shared" si="206"/>
        <v>#VALUE!</v>
      </c>
      <c r="AC301" s="64" t="e">
        <f t="shared" si="206"/>
        <v>#VALUE!</v>
      </c>
      <c r="AD301" s="64" t="e">
        <f t="shared" si="206"/>
        <v>#VALUE!</v>
      </c>
      <c r="AE301" s="64" t="e">
        <f t="shared" si="206"/>
        <v>#VALUE!</v>
      </c>
      <c r="AF301" s="64" t="e">
        <f t="shared" si="206"/>
        <v>#VALUE!</v>
      </c>
      <c r="AG301" s="64" t="e">
        <f t="shared" si="206"/>
        <v>#VALUE!</v>
      </c>
      <c r="AH301" s="64" t="e">
        <f t="shared" si="206"/>
        <v>#VALUE!</v>
      </c>
      <c r="AI301" s="64" t="e">
        <f t="shared" si="206"/>
        <v>#VALUE!</v>
      </c>
      <c r="AJ301" s="64" t="e">
        <f t="shared" si="206"/>
        <v>#VALUE!</v>
      </c>
      <c r="AK301" s="64" t="e">
        <f t="shared" si="206"/>
        <v>#VALUE!</v>
      </c>
      <c r="AL301" s="64" t="e">
        <f t="shared" si="206"/>
        <v>#VALUE!</v>
      </c>
      <c r="AM301" s="64" t="e">
        <f t="shared" si="206"/>
        <v>#VALUE!</v>
      </c>
      <c r="AN301" s="64" t="e">
        <f t="shared" si="206"/>
        <v>#VALUE!</v>
      </c>
      <c r="AO301" s="64" t="e">
        <f t="shared" si="206"/>
        <v>#VALUE!</v>
      </c>
      <c r="AP301" s="64" t="e">
        <f t="shared" si="206"/>
        <v>#VALUE!</v>
      </c>
      <c r="AQ301" s="64" t="e">
        <f t="shared" si="206"/>
        <v>#VALUE!</v>
      </c>
      <c r="AR301" s="64" t="e">
        <f t="shared" si="206"/>
        <v>#VALUE!</v>
      </c>
      <c r="AS301" s="64" t="e">
        <f t="shared" si="206"/>
        <v>#VALUE!</v>
      </c>
      <c r="AT301" s="64" t="e">
        <f t="shared" si="206"/>
        <v>#VALUE!</v>
      </c>
      <c r="AU301" s="64" t="e">
        <f t="shared" si="206"/>
        <v>#VALUE!</v>
      </c>
      <c r="AV301" s="64" t="e">
        <f t="shared" si="206"/>
        <v>#VALUE!</v>
      </c>
      <c r="AW301" s="64" t="e">
        <f t="shared" si="206"/>
        <v>#VALUE!</v>
      </c>
      <c r="AX301" s="64" t="e">
        <f t="shared" si="206"/>
        <v>#VALUE!</v>
      </c>
      <c r="AY301" s="64" t="e">
        <f t="shared" si="206"/>
        <v>#VALUE!</v>
      </c>
      <c r="AZ301" s="64" t="e">
        <f t="shared" si="206"/>
        <v>#VALUE!</v>
      </c>
      <c r="BA301" s="64" t="e">
        <f t="shared" si="206"/>
        <v>#VALUE!</v>
      </c>
      <c r="BB301" s="64" t="e">
        <f t="shared" si="206"/>
        <v>#VALUE!</v>
      </c>
      <c r="BC301" s="64" t="e">
        <f t="shared" si="206"/>
        <v>#VALUE!</v>
      </c>
      <c r="BD301" s="64" t="e">
        <f t="shared" si="206"/>
        <v>#VALUE!</v>
      </c>
      <c r="BE301" s="64" t="e">
        <f t="shared" si="206"/>
        <v>#VALUE!</v>
      </c>
      <c r="BF301" s="45" t="e">
        <f t="shared" si="197"/>
        <v>#VALUE!</v>
      </c>
    </row>
    <row r="302" spans="15:59" ht="14.4" hidden="1" customHeight="1" x14ac:dyDescent="0.3">
      <c r="O302" s="287"/>
      <c r="P302" s="288"/>
      <c r="Q302" s="289"/>
      <c r="R302" s="279" t="s">
        <v>95</v>
      </c>
      <c r="S302" s="280"/>
      <c r="T302" s="280"/>
      <c r="U302" s="280"/>
      <c r="V302" s="280"/>
      <c r="W302" s="280"/>
      <c r="X302" s="258"/>
      <c r="Y302" s="258"/>
      <c r="Z302" s="258"/>
      <c r="AA302" s="64" t="e">
        <f t="shared" ref="AA302:BE302" si="207">COUNTIFS($F$23:$F$28,$O$287,$L$23:$L$28,"HT",AA$23:AA$41,"OFF")+COUNTIFS($F$23:$F$28,$O$287,$L$23:$L$28,"HT",AA$23:AA$41,"TR-OFF")</f>
        <v>#VALUE!</v>
      </c>
      <c r="AB302" s="64" t="e">
        <f t="shared" si="207"/>
        <v>#VALUE!</v>
      </c>
      <c r="AC302" s="64" t="e">
        <f t="shared" si="207"/>
        <v>#VALUE!</v>
      </c>
      <c r="AD302" s="64" t="e">
        <f t="shared" si="207"/>
        <v>#VALUE!</v>
      </c>
      <c r="AE302" s="64" t="e">
        <f t="shared" si="207"/>
        <v>#VALUE!</v>
      </c>
      <c r="AF302" s="64" t="e">
        <f t="shared" si="207"/>
        <v>#VALUE!</v>
      </c>
      <c r="AG302" s="64" t="e">
        <f t="shared" si="207"/>
        <v>#VALUE!</v>
      </c>
      <c r="AH302" s="64" t="e">
        <f t="shared" si="207"/>
        <v>#VALUE!</v>
      </c>
      <c r="AI302" s="64" t="e">
        <f t="shared" si="207"/>
        <v>#VALUE!</v>
      </c>
      <c r="AJ302" s="64" t="e">
        <f t="shared" si="207"/>
        <v>#VALUE!</v>
      </c>
      <c r="AK302" s="64" t="e">
        <f t="shared" si="207"/>
        <v>#VALUE!</v>
      </c>
      <c r="AL302" s="64" t="e">
        <f t="shared" si="207"/>
        <v>#VALUE!</v>
      </c>
      <c r="AM302" s="64" t="e">
        <f t="shared" si="207"/>
        <v>#VALUE!</v>
      </c>
      <c r="AN302" s="64" t="e">
        <f t="shared" si="207"/>
        <v>#VALUE!</v>
      </c>
      <c r="AO302" s="64" t="e">
        <f t="shared" si="207"/>
        <v>#VALUE!</v>
      </c>
      <c r="AP302" s="64" t="e">
        <f t="shared" si="207"/>
        <v>#VALUE!</v>
      </c>
      <c r="AQ302" s="64" t="e">
        <f t="shared" si="207"/>
        <v>#VALUE!</v>
      </c>
      <c r="AR302" s="64" t="e">
        <f t="shared" si="207"/>
        <v>#VALUE!</v>
      </c>
      <c r="AS302" s="64" t="e">
        <f t="shared" si="207"/>
        <v>#VALUE!</v>
      </c>
      <c r="AT302" s="64" t="e">
        <f t="shared" si="207"/>
        <v>#VALUE!</v>
      </c>
      <c r="AU302" s="64" t="e">
        <f t="shared" si="207"/>
        <v>#VALUE!</v>
      </c>
      <c r="AV302" s="64" t="e">
        <f t="shared" si="207"/>
        <v>#VALUE!</v>
      </c>
      <c r="AW302" s="64" t="e">
        <f t="shared" si="207"/>
        <v>#VALUE!</v>
      </c>
      <c r="AX302" s="64" t="e">
        <f t="shared" si="207"/>
        <v>#VALUE!</v>
      </c>
      <c r="AY302" s="64" t="e">
        <f t="shared" si="207"/>
        <v>#VALUE!</v>
      </c>
      <c r="AZ302" s="64" t="e">
        <f t="shared" si="207"/>
        <v>#VALUE!</v>
      </c>
      <c r="BA302" s="64" t="e">
        <f t="shared" si="207"/>
        <v>#VALUE!</v>
      </c>
      <c r="BB302" s="64" t="e">
        <f t="shared" si="207"/>
        <v>#VALUE!</v>
      </c>
      <c r="BC302" s="64" t="e">
        <f t="shared" si="207"/>
        <v>#VALUE!</v>
      </c>
      <c r="BD302" s="64" t="e">
        <f t="shared" si="207"/>
        <v>#VALUE!</v>
      </c>
      <c r="BE302" s="64" t="e">
        <f t="shared" si="207"/>
        <v>#VALUE!</v>
      </c>
      <c r="BF302" s="45" t="e">
        <f t="shared" si="197"/>
        <v>#VALUE!</v>
      </c>
    </row>
    <row r="303" spans="15:59" ht="14.4" hidden="1" customHeight="1" x14ac:dyDescent="0.3">
      <c r="O303" s="287"/>
      <c r="P303" s="288"/>
      <c r="Q303" s="289"/>
      <c r="R303" s="279" t="s">
        <v>98</v>
      </c>
      <c r="S303" s="280"/>
      <c r="T303" s="280"/>
      <c r="U303" s="280"/>
      <c r="V303" s="280"/>
      <c r="W303" s="280"/>
      <c r="X303" s="258"/>
      <c r="Y303" s="258"/>
      <c r="Z303" s="258"/>
      <c r="AA303" s="64" t="e">
        <f t="shared" ref="AA303:BE303" si="208">COUNTIFS($F$23:$F$28,$O$287,AA$23:AA$41,"TR")+COUNTIFS($F$23:$F$28,$O$287,AA$23:AA$41,"TR-T")+COUNTIFS($F$23:$F$28,$O$287,AA$23:AA$41,"TR-OFF")+COUNTIFS($F$23:$F$28,$O$287,AA$23:AA$41,"TR-AU")+COUNTIFS($F$23:$F$28,$O$287,AA$23:AA$41,"TR-UC")+COUNTIFS($F$23:$F$28,$O$287,AA$23:AA$41,"TR-U")+COUNTIFS($F$23:$F$28,$O$287,AA$23:AA$41,"TR-NCNS")+COUNTIFS($F$23:$F$28,$O$287,AA$23:AA$41,"TR-MU")+COUNTIFS($F$23:$F$28,$O$287,AA$23:AA$41,"TR-EL")</f>
        <v>#VALUE!</v>
      </c>
      <c r="AB303" s="64" t="e">
        <f t="shared" si="208"/>
        <v>#VALUE!</v>
      </c>
      <c r="AC303" s="64" t="e">
        <f t="shared" si="208"/>
        <v>#VALUE!</v>
      </c>
      <c r="AD303" s="64" t="e">
        <f t="shared" si="208"/>
        <v>#VALUE!</v>
      </c>
      <c r="AE303" s="64" t="e">
        <f t="shared" si="208"/>
        <v>#VALUE!</v>
      </c>
      <c r="AF303" s="64" t="e">
        <f t="shared" si="208"/>
        <v>#VALUE!</v>
      </c>
      <c r="AG303" s="64" t="e">
        <f t="shared" si="208"/>
        <v>#VALUE!</v>
      </c>
      <c r="AH303" s="64" t="e">
        <f t="shared" si="208"/>
        <v>#VALUE!</v>
      </c>
      <c r="AI303" s="64" t="e">
        <f t="shared" si="208"/>
        <v>#VALUE!</v>
      </c>
      <c r="AJ303" s="64" t="e">
        <f t="shared" si="208"/>
        <v>#VALUE!</v>
      </c>
      <c r="AK303" s="64" t="e">
        <f t="shared" si="208"/>
        <v>#VALUE!</v>
      </c>
      <c r="AL303" s="64" t="e">
        <f t="shared" si="208"/>
        <v>#VALUE!</v>
      </c>
      <c r="AM303" s="64" t="e">
        <f t="shared" si="208"/>
        <v>#VALUE!</v>
      </c>
      <c r="AN303" s="64" t="e">
        <f t="shared" si="208"/>
        <v>#VALUE!</v>
      </c>
      <c r="AO303" s="64" t="e">
        <f t="shared" si="208"/>
        <v>#VALUE!</v>
      </c>
      <c r="AP303" s="64" t="e">
        <f t="shared" si="208"/>
        <v>#VALUE!</v>
      </c>
      <c r="AQ303" s="64" t="e">
        <f t="shared" si="208"/>
        <v>#VALUE!</v>
      </c>
      <c r="AR303" s="64" t="e">
        <f t="shared" si="208"/>
        <v>#VALUE!</v>
      </c>
      <c r="AS303" s="64" t="e">
        <f t="shared" si="208"/>
        <v>#VALUE!</v>
      </c>
      <c r="AT303" s="64" t="e">
        <f t="shared" si="208"/>
        <v>#VALUE!</v>
      </c>
      <c r="AU303" s="64" t="e">
        <f t="shared" si="208"/>
        <v>#VALUE!</v>
      </c>
      <c r="AV303" s="64" t="e">
        <f t="shared" si="208"/>
        <v>#VALUE!</v>
      </c>
      <c r="AW303" s="64" t="e">
        <f t="shared" si="208"/>
        <v>#VALUE!</v>
      </c>
      <c r="AX303" s="64" t="e">
        <f t="shared" si="208"/>
        <v>#VALUE!</v>
      </c>
      <c r="AY303" s="64" t="e">
        <f t="shared" si="208"/>
        <v>#VALUE!</v>
      </c>
      <c r="AZ303" s="64" t="e">
        <f t="shared" si="208"/>
        <v>#VALUE!</v>
      </c>
      <c r="BA303" s="64" t="e">
        <f t="shared" si="208"/>
        <v>#VALUE!</v>
      </c>
      <c r="BB303" s="64" t="e">
        <f t="shared" si="208"/>
        <v>#VALUE!</v>
      </c>
      <c r="BC303" s="64" t="e">
        <f t="shared" si="208"/>
        <v>#VALUE!</v>
      </c>
      <c r="BD303" s="64" t="e">
        <f t="shared" si="208"/>
        <v>#VALUE!</v>
      </c>
      <c r="BE303" s="64" t="e">
        <f t="shared" si="208"/>
        <v>#VALUE!</v>
      </c>
      <c r="BF303" s="45" t="e">
        <f>MAX(AA303:BE303)</f>
        <v>#VALUE!</v>
      </c>
    </row>
    <row r="304" spans="15:59" ht="14.4" hidden="1" customHeight="1" x14ac:dyDescent="0.3">
      <c r="O304" s="287"/>
      <c r="P304" s="288"/>
      <c r="Q304" s="289"/>
      <c r="R304" s="279" t="s">
        <v>101</v>
      </c>
      <c r="S304" s="280"/>
      <c r="T304" s="280"/>
      <c r="U304" s="280"/>
      <c r="V304" s="280"/>
      <c r="W304" s="280"/>
      <c r="X304" s="258"/>
      <c r="Y304" s="258"/>
      <c r="Z304" s="258"/>
      <c r="AA304" s="64" t="e">
        <f t="shared" ref="AA304:BE304" si="209">COUNTIFS($F$23:$F$28,$O$287,AA23:AA41,"Leave")+COUNTIFS($F$23:$F$28,$O$287,AA23:AA41,"CL")</f>
        <v>#VALUE!</v>
      </c>
      <c r="AB304" s="64" t="e">
        <f t="shared" si="209"/>
        <v>#VALUE!</v>
      </c>
      <c r="AC304" s="64" t="e">
        <f t="shared" si="209"/>
        <v>#VALUE!</v>
      </c>
      <c r="AD304" s="64" t="e">
        <f t="shared" si="209"/>
        <v>#VALUE!</v>
      </c>
      <c r="AE304" s="64" t="e">
        <f t="shared" si="209"/>
        <v>#VALUE!</v>
      </c>
      <c r="AF304" s="64" t="e">
        <f t="shared" si="209"/>
        <v>#VALUE!</v>
      </c>
      <c r="AG304" s="64" t="e">
        <f t="shared" si="209"/>
        <v>#VALUE!</v>
      </c>
      <c r="AH304" s="64" t="e">
        <f t="shared" si="209"/>
        <v>#VALUE!</v>
      </c>
      <c r="AI304" s="64" t="e">
        <f t="shared" si="209"/>
        <v>#VALUE!</v>
      </c>
      <c r="AJ304" s="64" t="e">
        <f t="shared" si="209"/>
        <v>#VALUE!</v>
      </c>
      <c r="AK304" s="64" t="e">
        <f t="shared" si="209"/>
        <v>#VALUE!</v>
      </c>
      <c r="AL304" s="64" t="e">
        <f t="shared" si="209"/>
        <v>#VALUE!</v>
      </c>
      <c r="AM304" s="64" t="e">
        <f t="shared" si="209"/>
        <v>#VALUE!</v>
      </c>
      <c r="AN304" s="64" t="e">
        <f t="shared" si="209"/>
        <v>#VALUE!</v>
      </c>
      <c r="AO304" s="64" t="e">
        <f t="shared" si="209"/>
        <v>#VALUE!</v>
      </c>
      <c r="AP304" s="64" t="e">
        <f t="shared" si="209"/>
        <v>#VALUE!</v>
      </c>
      <c r="AQ304" s="64" t="e">
        <f t="shared" si="209"/>
        <v>#VALUE!</v>
      </c>
      <c r="AR304" s="64" t="e">
        <f t="shared" si="209"/>
        <v>#VALUE!</v>
      </c>
      <c r="AS304" s="64" t="e">
        <f t="shared" si="209"/>
        <v>#VALUE!</v>
      </c>
      <c r="AT304" s="64" t="e">
        <f t="shared" si="209"/>
        <v>#VALUE!</v>
      </c>
      <c r="AU304" s="64" t="e">
        <f t="shared" si="209"/>
        <v>#VALUE!</v>
      </c>
      <c r="AV304" s="64" t="e">
        <f t="shared" si="209"/>
        <v>#VALUE!</v>
      </c>
      <c r="AW304" s="64" t="e">
        <f t="shared" si="209"/>
        <v>#VALUE!</v>
      </c>
      <c r="AX304" s="64" t="e">
        <f t="shared" si="209"/>
        <v>#VALUE!</v>
      </c>
      <c r="AY304" s="64" t="e">
        <f t="shared" si="209"/>
        <v>#VALUE!</v>
      </c>
      <c r="AZ304" s="64" t="e">
        <f t="shared" si="209"/>
        <v>#VALUE!</v>
      </c>
      <c r="BA304" s="64" t="e">
        <f t="shared" si="209"/>
        <v>#VALUE!</v>
      </c>
      <c r="BB304" s="64" t="e">
        <f t="shared" si="209"/>
        <v>#VALUE!</v>
      </c>
      <c r="BC304" s="64" t="e">
        <f t="shared" si="209"/>
        <v>#VALUE!</v>
      </c>
      <c r="BD304" s="64" t="e">
        <f t="shared" si="209"/>
        <v>#VALUE!</v>
      </c>
      <c r="BE304" s="64" t="e">
        <f t="shared" si="209"/>
        <v>#VALUE!</v>
      </c>
      <c r="BF304" s="45" t="e">
        <f t="shared" ref="BF304:BF319" si="210">SUM(AA304:BE304)</f>
        <v>#VALUE!</v>
      </c>
      <c r="BG304" s="78" t="e">
        <f>(BF304+BF308)-SUMIFS($U$23:$U$128,$F$23:$F$128,$O$287)</f>
        <v>#VALUE!</v>
      </c>
    </row>
    <row r="305" spans="15:59" ht="14.4" hidden="1" customHeight="1" x14ac:dyDescent="0.3">
      <c r="O305" s="287"/>
      <c r="P305" s="288"/>
      <c r="Q305" s="289"/>
      <c r="R305" s="279" t="s">
        <v>91</v>
      </c>
      <c r="S305" s="280"/>
      <c r="T305" s="280"/>
      <c r="U305" s="280"/>
      <c r="V305" s="280"/>
      <c r="W305" s="280"/>
      <c r="X305" s="258"/>
      <c r="Y305" s="258"/>
      <c r="Z305" s="258"/>
      <c r="AA305" s="74" t="e">
        <f t="shared" ref="AA305:BE305" si="211">AA306+(AA307/2)</f>
        <v>#VALUE!</v>
      </c>
      <c r="AB305" s="74" t="e">
        <f t="shared" si="211"/>
        <v>#VALUE!</v>
      </c>
      <c r="AC305" s="74" t="e">
        <f t="shared" si="211"/>
        <v>#VALUE!</v>
      </c>
      <c r="AD305" s="74" t="e">
        <f t="shared" si="211"/>
        <v>#VALUE!</v>
      </c>
      <c r="AE305" s="74" t="e">
        <f t="shared" si="211"/>
        <v>#VALUE!</v>
      </c>
      <c r="AF305" s="74" t="e">
        <f t="shared" si="211"/>
        <v>#VALUE!</v>
      </c>
      <c r="AG305" s="74" t="e">
        <f t="shared" si="211"/>
        <v>#VALUE!</v>
      </c>
      <c r="AH305" s="74" t="e">
        <f t="shared" si="211"/>
        <v>#VALUE!</v>
      </c>
      <c r="AI305" s="74" t="e">
        <f t="shared" si="211"/>
        <v>#VALUE!</v>
      </c>
      <c r="AJ305" s="74" t="e">
        <f t="shared" si="211"/>
        <v>#VALUE!</v>
      </c>
      <c r="AK305" s="74" t="e">
        <f t="shared" si="211"/>
        <v>#VALUE!</v>
      </c>
      <c r="AL305" s="74" t="e">
        <f t="shared" si="211"/>
        <v>#VALUE!</v>
      </c>
      <c r="AM305" s="74" t="e">
        <f t="shared" si="211"/>
        <v>#VALUE!</v>
      </c>
      <c r="AN305" s="74" t="e">
        <f t="shared" si="211"/>
        <v>#VALUE!</v>
      </c>
      <c r="AO305" s="74" t="e">
        <f t="shared" si="211"/>
        <v>#VALUE!</v>
      </c>
      <c r="AP305" s="74" t="e">
        <f t="shared" si="211"/>
        <v>#VALUE!</v>
      </c>
      <c r="AQ305" s="74" t="e">
        <f t="shared" si="211"/>
        <v>#VALUE!</v>
      </c>
      <c r="AR305" s="74" t="e">
        <f t="shared" si="211"/>
        <v>#VALUE!</v>
      </c>
      <c r="AS305" s="74" t="e">
        <f t="shared" si="211"/>
        <v>#VALUE!</v>
      </c>
      <c r="AT305" s="74" t="e">
        <f t="shared" si="211"/>
        <v>#VALUE!</v>
      </c>
      <c r="AU305" s="74" t="e">
        <f t="shared" si="211"/>
        <v>#VALUE!</v>
      </c>
      <c r="AV305" s="74" t="e">
        <f t="shared" si="211"/>
        <v>#VALUE!</v>
      </c>
      <c r="AW305" s="74" t="e">
        <f t="shared" si="211"/>
        <v>#VALUE!</v>
      </c>
      <c r="AX305" s="74" t="e">
        <f t="shared" si="211"/>
        <v>#VALUE!</v>
      </c>
      <c r="AY305" s="74" t="e">
        <f t="shared" si="211"/>
        <v>#VALUE!</v>
      </c>
      <c r="AZ305" s="74" t="e">
        <f t="shared" si="211"/>
        <v>#VALUE!</v>
      </c>
      <c r="BA305" s="74" t="e">
        <f t="shared" si="211"/>
        <v>#VALUE!</v>
      </c>
      <c r="BB305" s="74" t="e">
        <f t="shared" si="211"/>
        <v>#VALUE!</v>
      </c>
      <c r="BC305" s="74" t="e">
        <f t="shared" si="211"/>
        <v>#VALUE!</v>
      </c>
      <c r="BD305" s="74" t="e">
        <f t="shared" si="211"/>
        <v>#VALUE!</v>
      </c>
      <c r="BE305" s="74" t="e">
        <f t="shared" si="211"/>
        <v>#VALUE!</v>
      </c>
      <c r="BF305" s="75" t="e">
        <f t="shared" si="210"/>
        <v>#VALUE!</v>
      </c>
    </row>
    <row r="306" spans="15:59" ht="14.4" hidden="1" customHeight="1" x14ac:dyDescent="0.3">
      <c r="O306" s="287"/>
      <c r="P306" s="288"/>
      <c r="Q306" s="289"/>
      <c r="R306" s="279" t="s">
        <v>105</v>
      </c>
      <c r="S306" s="280"/>
      <c r="T306" s="280"/>
      <c r="U306" s="280"/>
      <c r="V306" s="280"/>
      <c r="W306" s="280"/>
      <c r="X306" s="258"/>
      <c r="Y306" s="258"/>
      <c r="Z306" s="258"/>
      <c r="AA306" s="64" t="e">
        <f t="shared" ref="AA306:BE306" si="212">COUNTIFS($F$23:$F$28,$O$287,$L$23:$L$28,"FT",AA$23:AA$41,"Leave")+COUNTIFS($F$23:$F$28,$O$287,$L$23:$L$28,"FT",AA$23:AA$41,"CL")</f>
        <v>#VALUE!</v>
      </c>
      <c r="AB306" s="64" t="e">
        <f t="shared" si="212"/>
        <v>#VALUE!</v>
      </c>
      <c r="AC306" s="64" t="e">
        <f t="shared" si="212"/>
        <v>#VALUE!</v>
      </c>
      <c r="AD306" s="64" t="e">
        <f t="shared" si="212"/>
        <v>#VALUE!</v>
      </c>
      <c r="AE306" s="64" t="e">
        <f t="shared" si="212"/>
        <v>#VALUE!</v>
      </c>
      <c r="AF306" s="64" t="e">
        <f t="shared" si="212"/>
        <v>#VALUE!</v>
      </c>
      <c r="AG306" s="64" t="e">
        <f t="shared" si="212"/>
        <v>#VALUE!</v>
      </c>
      <c r="AH306" s="64" t="e">
        <f t="shared" si="212"/>
        <v>#VALUE!</v>
      </c>
      <c r="AI306" s="64" t="e">
        <f t="shared" si="212"/>
        <v>#VALUE!</v>
      </c>
      <c r="AJ306" s="64" t="e">
        <f t="shared" si="212"/>
        <v>#VALUE!</v>
      </c>
      <c r="AK306" s="64" t="e">
        <f t="shared" si="212"/>
        <v>#VALUE!</v>
      </c>
      <c r="AL306" s="64" t="e">
        <f t="shared" si="212"/>
        <v>#VALUE!</v>
      </c>
      <c r="AM306" s="64" t="e">
        <f t="shared" si="212"/>
        <v>#VALUE!</v>
      </c>
      <c r="AN306" s="64" t="e">
        <f t="shared" si="212"/>
        <v>#VALUE!</v>
      </c>
      <c r="AO306" s="64" t="e">
        <f t="shared" si="212"/>
        <v>#VALUE!</v>
      </c>
      <c r="AP306" s="64" t="e">
        <f t="shared" si="212"/>
        <v>#VALUE!</v>
      </c>
      <c r="AQ306" s="64" t="e">
        <f t="shared" si="212"/>
        <v>#VALUE!</v>
      </c>
      <c r="AR306" s="64" t="e">
        <f t="shared" si="212"/>
        <v>#VALUE!</v>
      </c>
      <c r="AS306" s="64" t="e">
        <f t="shared" si="212"/>
        <v>#VALUE!</v>
      </c>
      <c r="AT306" s="64" t="e">
        <f t="shared" si="212"/>
        <v>#VALUE!</v>
      </c>
      <c r="AU306" s="64" t="e">
        <f t="shared" si="212"/>
        <v>#VALUE!</v>
      </c>
      <c r="AV306" s="64" t="e">
        <f t="shared" si="212"/>
        <v>#VALUE!</v>
      </c>
      <c r="AW306" s="64" t="e">
        <f t="shared" si="212"/>
        <v>#VALUE!</v>
      </c>
      <c r="AX306" s="64" t="e">
        <f t="shared" si="212"/>
        <v>#VALUE!</v>
      </c>
      <c r="AY306" s="64" t="e">
        <f t="shared" si="212"/>
        <v>#VALUE!</v>
      </c>
      <c r="AZ306" s="64" t="e">
        <f t="shared" si="212"/>
        <v>#VALUE!</v>
      </c>
      <c r="BA306" s="64" t="e">
        <f t="shared" si="212"/>
        <v>#VALUE!</v>
      </c>
      <c r="BB306" s="64" t="e">
        <f t="shared" si="212"/>
        <v>#VALUE!</v>
      </c>
      <c r="BC306" s="64" t="e">
        <f t="shared" si="212"/>
        <v>#VALUE!</v>
      </c>
      <c r="BD306" s="64" t="e">
        <f t="shared" si="212"/>
        <v>#VALUE!</v>
      </c>
      <c r="BE306" s="64" t="e">
        <f t="shared" si="212"/>
        <v>#VALUE!</v>
      </c>
      <c r="BF306" s="45" t="e">
        <f t="shared" si="210"/>
        <v>#VALUE!</v>
      </c>
    </row>
    <row r="307" spans="15:59" ht="14.4" hidden="1" customHeight="1" x14ac:dyDescent="0.3">
      <c r="O307" s="287"/>
      <c r="P307" s="288"/>
      <c r="Q307" s="289"/>
      <c r="R307" s="279" t="s">
        <v>111</v>
      </c>
      <c r="S307" s="280"/>
      <c r="T307" s="280"/>
      <c r="U307" s="280"/>
      <c r="V307" s="280"/>
      <c r="W307" s="280"/>
      <c r="X307" s="258"/>
      <c r="Y307" s="258"/>
      <c r="Z307" s="258"/>
      <c r="AA307" s="64" t="e">
        <f t="shared" ref="AA307:BE307" si="213">COUNTIFS($F$23:$F$28,$O$287,$L$23:$L$28,"HT",AA$23:AA$41,"Leave")+COUNTIFS($F$23:$F$28,$O$287,$L$23:$L$28,"HT",AA$23:AA$41,"CL")</f>
        <v>#VALUE!</v>
      </c>
      <c r="AB307" s="64" t="e">
        <f t="shared" si="213"/>
        <v>#VALUE!</v>
      </c>
      <c r="AC307" s="64" t="e">
        <f t="shared" si="213"/>
        <v>#VALUE!</v>
      </c>
      <c r="AD307" s="64" t="e">
        <f t="shared" si="213"/>
        <v>#VALUE!</v>
      </c>
      <c r="AE307" s="64" t="e">
        <f t="shared" si="213"/>
        <v>#VALUE!</v>
      </c>
      <c r="AF307" s="64" t="e">
        <f t="shared" si="213"/>
        <v>#VALUE!</v>
      </c>
      <c r="AG307" s="64" t="e">
        <f t="shared" si="213"/>
        <v>#VALUE!</v>
      </c>
      <c r="AH307" s="64" t="e">
        <f t="shared" si="213"/>
        <v>#VALUE!</v>
      </c>
      <c r="AI307" s="64" t="e">
        <f t="shared" si="213"/>
        <v>#VALUE!</v>
      </c>
      <c r="AJ307" s="64" t="e">
        <f t="shared" si="213"/>
        <v>#VALUE!</v>
      </c>
      <c r="AK307" s="64" t="e">
        <f t="shared" si="213"/>
        <v>#VALUE!</v>
      </c>
      <c r="AL307" s="64" t="e">
        <f t="shared" si="213"/>
        <v>#VALUE!</v>
      </c>
      <c r="AM307" s="64" t="e">
        <f t="shared" si="213"/>
        <v>#VALUE!</v>
      </c>
      <c r="AN307" s="64" t="e">
        <f t="shared" si="213"/>
        <v>#VALUE!</v>
      </c>
      <c r="AO307" s="64" t="e">
        <f t="shared" si="213"/>
        <v>#VALUE!</v>
      </c>
      <c r="AP307" s="64" t="e">
        <f t="shared" si="213"/>
        <v>#VALUE!</v>
      </c>
      <c r="AQ307" s="64" t="e">
        <f t="shared" si="213"/>
        <v>#VALUE!</v>
      </c>
      <c r="AR307" s="64" t="e">
        <f t="shared" si="213"/>
        <v>#VALUE!</v>
      </c>
      <c r="AS307" s="64" t="e">
        <f t="shared" si="213"/>
        <v>#VALUE!</v>
      </c>
      <c r="AT307" s="64" t="e">
        <f t="shared" si="213"/>
        <v>#VALUE!</v>
      </c>
      <c r="AU307" s="64" t="e">
        <f t="shared" si="213"/>
        <v>#VALUE!</v>
      </c>
      <c r="AV307" s="64" t="e">
        <f t="shared" si="213"/>
        <v>#VALUE!</v>
      </c>
      <c r="AW307" s="64" t="e">
        <f t="shared" si="213"/>
        <v>#VALUE!</v>
      </c>
      <c r="AX307" s="64" t="e">
        <f t="shared" si="213"/>
        <v>#VALUE!</v>
      </c>
      <c r="AY307" s="64" t="e">
        <f t="shared" si="213"/>
        <v>#VALUE!</v>
      </c>
      <c r="AZ307" s="64" t="e">
        <f t="shared" si="213"/>
        <v>#VALUE!</v>
      </c>
      <c r="BA307" s="64" t="e">
        <f t="shared" si="213"/>
        <v>#VALUE!</v>
      </c>
      <c r="BB307" s="64" t="e">
        <f t="shared" si="213"/>
        <v>#VALUE!</v>
      </c>
      <c r="BC307" s="64" t="e">
        <f t="shared" si="213"/>
        <v>#VALUE!</v>
      </c>
      <c r="BD307" s="64" t="e">
        <f t="shared" si="213"/>
        <v>#VALUE!</v>
      </c>
      <c r="BE307" s="64" t="e">
        <f t="shared" si="213"/>
        <v>#VALUE!</v>
      </c>
      <c r="BF307" s="45" t="e">
        <f t="shared" si="210"/>
        <v>#VALUE!</v>
      </c>
    </row>
    <row r="308" spans="15:59" ht="14.4" hidden="1" customHeight="1" x14ac:dyDescent="0.3">
      <c r="O308" s="287"/>
      <c r="P308" s="288"/>
      <c r="Q308" s="289"/>
      <c r="R308" s="279" t="s">
        <v>114</v>
      </c>
      <c r="S308" s="280"/>
      <c r="T308" s="280"/>
      <c r="U308" s="280"/>
      <c r="V308" s="280"/>
      <c r="W308" s="280"/>
      <c r="X308" s="258"/>
      <c r="Y308" s="258"/>
      <c r="Z308" s="258"/>
      <c r="AA308" s="64" t="e">
        <f t="shared" ref="AA308:BE308" si="214">COUNTIFS($F$23:$F$28,$O$287,AA23:AA41,"AU")+COUNTIFS($F$23:$F$28,$O$287,AA23:AA41,"TR-AU")</f>
        <v>#VALUE!</v>
      </c>
      <c r="AB308" s="64" t="e">
        <f t="shared" si="214"/>
        <v>#VALUE!</v>
      </c>
      <c r="AC308" s="64" t="e">
        <f t="shared" si="214"/>
        <v>#VALUE!</v>
      </c>
      <c r="AD308" s="64" t="e">
        <f t="shared" si="214"/>
        <v>#VALUE!</v>
      </c>
      <c r="AE308" s="64" t="e">
        <f t="shared" si="214"/>
        <v>#VALUE!</v>
      </c>
      <c r="AF308" s="64" t="e">
        <f t="shared" si="214"/>
        <v>#VALUE!</v>
      </c>
      <c r="AG308" s="64" t="e">
        <f t="shared" si="214"/>
        <v>#VALUE!</v>
      </c>
      <c r="AH308" s="64" t="e">
        <f t="shared" si="214"/>
        <v>#VALUE!</v>
      </c>
      <c r="AI308" s="64" t="e">
        <f t="shared" si="214"/>
        <v>#VALUE!</v>
      </c>
      <c r="AJ308" s="64" t="e">
        <f t="shared" si="214"/>
        <v>#VALUE!</v>
      </c>
      <c r="AK308" s="64" t="e">
        <f t="shared" si="214"/>
        <v>#VALUE!</v>
      </c>
      <c r="AL308" s="64" t="e">
        <f t="shared" si="214"/>
        <v>#VALUE!</v>
      </c>
      <c r="AM308" s="64" t="e">
        <f t="shared" si="214"/>
        <v>#VALUE!</v>
      </c>
      <c r="AN308" s="64" t="e">
        <f t="shared" si="214"/>
        <v>#VALUE!</v>
      </c>
      <c r="AO308" s="64" t="e">
        <f t="shared" si="214"/>
        <v>#VALUE!</v>
      </c>
      <c r="AP308" s="64" t="e">
        <f t="shared" si="214"/>
        <v>#VALUE!</v>
      </c>
      <c r="AQ308" s="64" t="e">
        <f t="shared" si="214"/>
        <v>#VALUE!</v>
      </c>
      <c r="AR308" s="64" t="e">
        <f t="shared" si="214"/>
        <v>#VALUE!</v>
      </c>
      <c r="AS308" s="64" t="e">
        <f t="shared" si="214"/>
        <v>#VALUE!</v>
      </c>
      <c r="AT308" s="64" t="e">
        <f t="shared" si="214"/>
        <v>#VALUE!</v>
      </c>
      <c r="AU308" s="64" t="e">
        <f t="shared" si="214"/>
        <v>#VALUE!</v>
      </c>
      <c r="AV308" s="64" t="e">
        <f t="shared" si="214"/>
        <v>#VALUE!</v>
      </c>
      <c r="AW308" s="64" t="e">
        <f t="shared" si="214"/>
        <v>#VALUE!</v>
      </c>
      <c r="AX308" s="64" t="e">
        <f t="shared" si="214"/>
        <v>#VALUE!</v>
      </c>
      <c r="AY308" s="64" t="e">
        <f t="shared" si="214"/>
        <v>#VALUE!</v>
      </c>
      <c r="AZ308" s="64" t="e">
        <f t="shared" si="214"/>
        <v>#VALUE!</v>
      </c>
      <c r="BA308" s="64" t="e">
        <f t="shared" si="214"/>
        <v>#VALUE!</v>
      </c>
      <c r="BB308" s="64" t="e">
        <f t="shared" si="214"/>
        <v>#VALUE!</v>
      </c>
      <c r="BC308" s="64" t="e">
        <f t="shared" si="214"/>
        <v>#VALUE!</v>
      </c>
      <c r="BD308" s="64" t="e">
        <f t="shared" si="214"/>
        <v>#VALUE!</v>
      </c>
      <c r="BE308" s="64" t="e">
        <f t="shared" si="214"/>
        <v>#VALUE!</v>
      </c>
      <c r="BF308" s="45" t="e">
        <f t="shared" si="210"/>
        <v>#VALUE!</v>
      </c>
    </row>
    <row r="309" spans="15:59" ht="14.4" hidden="1" customHeight="1" x14ac:dyDescent="0.3">
      <c r="O309" s="287"/>
      <c r="P309" s="288"/>
      <c r="Q309" s="289"/>
      <c r="R309" s="279" t="s">
        <v>118</v>
      </c>
      <c r="S309" s="280"/>
      <c r="T309" s="280"/>
      <c r="U309" s="280"/>
      <c r="V309" s="280"/>
      <c r="W309" s="280"/>
      <c r="X309" s="258"/>
      <c r="Y309" s="258"/>
      <c r="Z309" s="258"/>
      <c r="AA309" s="74" t="e">
        <f t="shared" ref="AA309:BE309" si="215">AA310+(AA311/2)</f>
        <v>#VALUE!</v>
      </c>
      <c r="AB309" s="74" t="e">
        <f t="shared" si="215"/>
        <v>#VALUE!</v>
      </c>
      <c r="AC309" s="74" t="e">
        <f t="shared" si="215"/>
        <v>#VALUE!</v>
      </c>
      <c r="AD309" s="74" t="e">
        <f t="shared" si="215"/>
        <v>#VALUE!</v>
      </c>
      <c r="AE309" s="74" t="e">
        <f t="shared" si="215"/>
        <v>#VALUE!</v>
      </c>
      <c r="AF309" s="74" t="e">
        <f t="shared" si="215"/>
        <v>#VALUE!</v>
      </c>
      <c r="AG309" s="74" t="e">
        <f t="shared" si="215"/>
        <v>#VALUE!</v>
      </c>
      <c r="AH309" s="74" t="e">
        <f t="shared" si="215"/>
        <v>#VALUE!</v>
      </c>
      <c r="AI309" s="74" t="e">
        <f t="shared" si="215"/>
        <v>#VALUE!</v>
      </c>
      <c r="AJ309" s="74" t="e">
        <f t="shared" si="215"/>
        <v>#VALUE!</v>
      </c>
      <c r="AK309" s="74" t="e">
        <f t="shared" si="215"/>
        <v>#VALUE!</v>
      </c>
      <c r="AL309" s="74" t="e">
        <f t="shared" si="215"/>
        <v>#VALUE!</v>
      </c>
      <c r="AM309" s="74" t="e">
        <f t="shared" si="215"/>
        <v>#VALUE!</v>
      </c>
      <c r="AN309" s="74" t="e">
        <f t="shared" si="215"/>
        <v>#VALUE!</v>
      </c>
      <c r="AO309" s="74" t="e">
        <f t="shared" si="215"/>
        <v>#VALUE!</v>
      </c>
      <c r="AP309" s="74" t="e">
        <f t="shared" si="215"/>
        <v>#VALUE!</v>
      </c>
      <c r="AQ309" s="74" t="e">
        <f t="shared" si="215"/>
        <v>#VALUE!</v>
      </c>
      <c r="AR309" s="74" t="e">
        <f t="shared" si="215"/>
        <v>#VALUE!</v>
      </c>
      <c r="AS309" s="74" t="e">
        <f t="shared" si="215"/>
        <v>#VALUE!</v>
      </c>
      <c r="AT309" s="74" t="e">
        <f t="shared" si="215"/>
        <v>#VALUE!</v>
      </c>
      <c r="AU309" s="74" t="e">
        <f t="shared" si="215"/>
        <v>#VALUE!</v>
      </c>
      <c r="AV309" s="74" t="e">
        <f t="shared" si="215"/>
        <v>#VALUE!</v>
      </c>
      <c r="AW309" s="74" t="e">
        <f t="shared" si="215"/>
        <v>#VALUE!</v>
      </c>
      <c r="AX309" s="74" t="e">
        <f t="shared" si="215"/>
        <v>#VALUE!</v>
      </c>
      <c r="AY309" s="74" t="e">
        <f t="shared" si="215"/>
        <v>#VALUE!</v>
      </c>
      <c r="AZ309" s="74" t="e">
        <f t="shared" si="215"/>
        <v>#VALUE!</v>
      </c>
      <c r="BA309" s="74" t="e">
        <f t="shared" si="215"/>
        <v>#VALUE!</v>
      </c>
      <c r="BB309" s="74" t="e">
        <f t="shared" si="215"/>
        <v>#VALUE!</v>
      </c>
      <c r="BC309" s="74" t="e">
        <f t="shared" si="215"/>
        <v>#VALUE!</v>
      </c>
      <c r="BD309" s="74" t="e">
        <f t="shared" si="215"/>
        <v>#VALUE!</v>
      </c>
      <c r="BE309" s="74" t="e">
        <f t="shared" si="215"/>
        <v>#VALUE!</v>
      </c>
      <c r="BF309" s="75" t="e">
        <f t="shared" si="210"/>
        <v>#VALUE!</v>
      </c>
    </row>
    <row r="310" spans="15:59" ht="14.4" hidden="1" customHeight="1" x14ac:dyDescent="0.3">
      <c r="O310" s="287"/>
      <c r="P310" s="288"/>
      <c r="Q310" s="289"/>
      <c r="R310" s="279" t="s">
        <v>121</v>
      </c>
      <c r="S310" s="280"/>
      <c r="T310" s="280"/>
      <c r="U310" s="280"/>
      <c r="V310" s="280"/>
      <c r="W310" s="280"/>
      <c r="X310" s="258"/>
      <c r="Y310" s="258"/>
      <c r="Z310" s="258"/>
      <c r="AA310" s="64" t="e">
        <f t="shared" ref="AA310:BE310" si="216">COUNTIFS($F$23:$F$28,$O$287,$L$23:$L$28,"FT",AA$23:AA$41,"AU")+COUNTIFS($F$23:$F$28,$O$287,$L$23:$L$28,"FT",AA$23:AA$41,"TR-AU")</f>
        <v>#VALUE!</v>
      </c>
      <c r="AB310" s="64" t="e">
        <f t="shared" si="216"/>
        <v>#VALUE!</v>
      </c>
      <c r="AC310" s="64" t="e">
        <f t="shared" si="216"/>
        <v>#VALUE!</v>
      </c>
      <c r="AD310" s="64" t="e">
        <f t="shared" si="216"/>
        <v>#VALUE!</v>
      </c>
      <c r="AE310" s="64" t="e">
        <f t="shared" si="216"/>
        <v>#VALUE!</v>
      </c>
      <c r="AF310" s="64" t="e">
        <f t="shared" si="216"/>
        <v>#VALUE!</v>
      </c>
      <c r="AG310" s="64" t="e">
        <f t="shared" si="216"/>
        <v>#VALUE!</v>
      </c>
      <c r="AH310" s="64" t="e">
        <f t="shared" si="216"/>
        <v>#VALUE!</v>
      </c>
      <c r="AI310" s="64" t="e">
        <f t="shared" si="216"/>
        <v>#VALUE!</v>
      </c>
      <c r="AJ310" s="64" t="e">
        <f t="shared" si="216"/>
        <v>#VALUE!</v>
      </c>
      <c r="AK310" s="64" t="e">
        <f t="shared" si="216"/>
        <v>#VALUE!</v>
      </c>
      <c r="AL310" s="64" t="e">
        <f t="shared" si="216"/>
        <v>#VALUE!</v>
      </c>
      <c r="AM310" s="64" t="e">
        <f t="shared" si="216"/>
        <v>#VALUE!</v>
      </c>
      <c r="AN310" s="64" t="e">
        <f t="shared" si="216"/>
        <v>#VALUE!</v>
      </c>
      <c r="AO310" s="64" t="e">
        <f t="shared" si="216"/>
        <v>#VALUE!</v>
      </c>
      <c r="AP310" s="64" t="e">
        <f t="shared" si="216"/>
        <v>#VALUE!</v>
      </c>
      <c r="AQ310" s="64" t="e">
        <f t="shared" si="216"/>
        <v>#VALUE!</v>
      </c>
      <c r="AR310" s="64" t="e">
        <f t="shared" si="216"/>
        <v>#VALUE!</v>
      </c>
      <c r="AS310" s="64" t="e">
        <f t="shared" si="216"/>
        <v>#VALUE!</v>
      </c>
      <c r="AT310" s="64" t="e">
        <f t="shared" si="216"/>
        <v>#VALUE!</v>
      </c>
      <c r="AU310" s="64" t="e">
        <f t="shared" si="216"/>
        <v>#VALUE!</v>
      </c>
      <c r="AV310" s="64" t="e">
        <f t="shared" si="216"/>
        <v>#VALUE!</v>
      </c>
      <c r="AW310" s="64" t="e">
        <f t="shared" si="216"/>
        <v>#VALUE!</v>
      </c>
      <c r="AX310" s="64" t="e">
        <f t="shared" si="216"/>
        <v>#VALUE!</v>
      </c>
      <c r="AY310" s="64" t="e">
        <f t="shared" si="216"/>
        <v>#VALUE!</v>
      </c>
      <c r="AZ310" s="64" t="e">
        <f t="shared" si="216"/>
        <v>#VALUE!</v>
      </c>
      <c r="BA310" s="64" t="e">
        <f t="shared" si="216"/>
        <v>#VALUE!</v>
      </c>
      <c r="BB310" s="64" t="e">
        <f t="shared" si="216"/>
        <v>#VALUE!</v>
      </c>
      <c r="BC310" s="64" t="e">
        <f t="shared" si="216"/>
        <v>#VALUE!</v>
      </c>
      <c r="BD310" s="64" t="e">
        <f t="shared" si="216"/>
        <v>#VALUE!</v>
      </c>
      <c r="BE310" s="64" t="e">
        <f t="shared" si="216"/>
        <v>#VALUE!</v>
      </c>
      <c r="BF310" s="45" t="e">
        <f t="shared" si="210"/>
        <v>#VALUE!</v>
      </c>
    </row>
    <row r="311" spans="15:59" ht="14.4" hidden="1" customHeight="1" x14ac:dyDescent="0.3">
      <c r="O311" s="287"/>
      <c r="P311" s="288"/>
      <c r="Q311" s="289"/>
      <c r="R311" s="279" t="s">
        <v>125</v>
      </c>
      <c r="S311" s="280"/>
      <c r="T311" s="280"/>
      <c r="U311" s="280"/>
      <c r="V311" s="280"/>
      <c r="W311" s="280"/>
      <c r="X311" s="258"/>
      <c r="Y311" s="258"/>
      <c r="Z311" s="258"/>
      <c r="AA311" s="64" t="e">
        <f t="shared" ref="AA311:BE311" si="217">COUNTIFS($F$23:$F$28,$O$287,$L$23:$L$28,"HT",AA$23:AA$41,"AU")+COUNTIFS($F$23:$F$28,$O$287,$L$23:$L$28,"HT",AA$23:AA$41,"TR-AU")</f>
        <v>#VALUE!</v>
      </c>
      <c r="AB311" s="64" t="e">
        <f t="shared" si="217"/>
        <v>#VALUE!</v>
      </c>
      <c r="AC311" s="64" t="e">
        <f t="shared" si="217"/>
        <v>#VALUE!</v>
      </c>
      <c r="AD311" s="64" t="e">
        <f t="shared" si="217"/>
        <v>#VALUE!</v>
      </c>
      <c r="AE311" s="64" t="e">
        <f t="shared" si="217"/>
        <v>#VALUE!</v>
      </c>
      <c r="AF311" s="64" t="e">
        <f t="shared" si="217"/>
        <v>#VALUE!</v>
      </c>
      <c r="AG311" s="64" t="e">
        <f t="shared" si="217"/>
        <v>#VALUE!</v>
      </c>
      <c r="AH311" s="64" t="e">
        <f t="shared" si="217"/>
        <v>#VALUE!</v>
      </c>
      <c r="AI311" s="64" t="e">
        <f t="shared" si="217"/>
        <v>#VALUE!</v>
      </c>
      <c r="AJ311" s="64" t="e">
        <f t="shared" si="217"/>
        <v>#VALUE!</v>
      </c>
      <c r="AK311" s="64" t="e">
        <f t="shared" si="217"/>
        <v>#VALUE!</v>
      </c>
      <c r="AL311" s="64" t="e">
        <f t="shared" si="217"/>
        <v>#VALUE!</v>
      </c>
      <c r="AM311" s="64" t="e">
        <f t="shared" si="217"/>
        <v>#VALUE!</v>
      </c>
      <c r="AN311" s="64" t="e">
        <f t="shared" si="217"/>
        <v>#VALUE!</v>
      </c>
      <c r="AO311" s="64" t="e">
        <f t="shared" si="217"/>
        <v>#VALUE!</v>
      </c>
      <c r="AP311" s="64" t="e">
        <f t="shared" si="217"/>
        <v>#VALUE!</v>
      </c>
      <c r="AQ311" s="64" t="e">
        <f t="shared" si="217"/>
        <v>#VALUE!</v>
      </c>
      <c r="AR311" s="64" t="e">
        <f t="shared" si="217"/>
        <v>#VALUE!</v>
      </c>
      <c r="AS311" s="64" t="e">
        <f t="shared" si="217"/>
        <v>#VALUE!</v>
      </c>
      <c r="AT311" s="64" t="e">
        <f t="shared" si="217"/>
        <v>#VALUE!</v>
      </c>
      <c r="AU311" s="64" t="e">
        <f t="shared" si="217"/>
        <v>#VALUE!</v>
      </c>
      <c r="AV311" s="64" t="e">
        <f t="shared" si="217"/>
        <v>#VALUE!</v>
      </c>
      <c r="AW311" s="64" t="e">
        <f t="shared" si="217"/>
        <v>#VALUE!</v>
      </c>
      <c r="AX311" s="64" t="e">
        <f t="shared" si="217"/>
        <v>#VALUE!</v>
      </c>
      <c r="AY311" s="64" t="e">
        <f t="shared" si="217"/>
        <v>#VALUE!</v>
      </c>
      <c r="AZ311" s="64" t="e">
        <f t="shared" si="217"/>
        <v>#VALUE!</v>
      </c>
      <c r="BA311" s="64" t="e">
        <f t="shared" si="217"/>
        <v>#VALUE!</v>
      </c>
      <c r="BB311" s="64" t="e">
        <f t="shared" si="217"/>
        <v>#VALUE!</v>
      </c>
      <c r="BC311" s="64" t="e">
        <f t="shared" si="217"/>
        <v>#VALUE!</v>
      </c>
      <c r="BD311" s="64" t="e">
        <f t="shared" si="217"/>
        <v>#VALUE!</v>
      </c>
      <c r="BE311" s="64" t="e">
        <f t="shared" si="217"/>
        <v>#VALUE!</v>
      </c>
      <c r="BF311" s="45" t="e">
        <f t="shared" si="210"/>
        <v>#VALUE!</v>
      </c>
    </row>
    <row r="312" spans="15:59" ht="14.4" hidden="1" customHeight="1" x14ac:dyDescent="0.3">
      <c r="O312" s="287"/>
      <c r="P312" s="288"/>
      <c r="Q312" s="289"/>
      <c r="R312" s="279" t="s">
        <v>128</v>
      </c>
      <c r="S312" s="280"/>
      <c r="T312" s="280"/>
      <c r="U312" s="280"/>
      <c r="V312" s="280"/>
      <c r="W312" s="280"/>
      <c r="X312" s="258"/>
      <c r="Y312" s="258"/>
      <c r="Z312" s="258"/>
      <c r="AA312" s="64" t="e">
        <f t="shared" ref="AA312:BE312" si="218">COUNTIFS($F$23:$F$28,$O$287,AA23:AA41,"A")+COUNTIFS($F$23:$F$28,$O$287,AA23:AA41,"SL")</f>
        <v>#VALUE!</v>
      </c>
      <c r="AB312" s="64" t="e">
        <f t="shared" si="218"/>
        <v>#VALUE!</v>
      </c>
      <c r="AC312" s="64" t="e">
        <f t="shared" si="218"/>
        <v>#VALUE!</v>
      </c>
      <c r="AD312" s="64" t="e">
        <f t="shared" si="218"/>
        <v>#VALUE!</v>
      </c>
      <c r="AE312" s="64" t="e">
        <f t="shared" si="218"/>
        <v>#VALUE!</v>
      </c>
      <c r="AF312" s="64" t="e">
        <f t="shared" si="218"/>
        <v>#VALUE!</v>
      </c>
      <c r="AG312" s="64" t="e">
        <f t="shared" si="218"/>
        <v>#VALUE!</v>
      </c>
      <c r="AH312" s="64" t="e">
        <f t="shared" si="218"/>
        <v>#VALUE!</v>
      </c>
      <c r="AI312" s="64" t="e">
        <f t="shared" si="218"/>
        <v>#VALUE!</v>
      </c>
      <c r="AJ312" s="64" t="e">
        <f t="shared" si="218"/>
        <v>#VALUE!</v>
      </c>
      <c r="AK312" s="64" t="e">
        <f t="shared" si="218"/>
        <v>#VALUE!</v>
      </c>
      <c r="AL312" s="64" t="e">
        <f t="shared" si="218"/>
        <v>#VALUE!</v>
      </c>
      <c r="AM312" s="64" t="e">
        <f t="shared" si="218"/>
        <v>#VALUE!</v>
      </c>
      <c r="AN312" s="64" t="e">
        <f t="shared" si="218"/>
        <v>#VALUE!</v>
      </c>
      <c r="AO312" s="64" t="e">
        <f t="shared" si="218"/>
        <v>#VALUE!</v>
      </c>
      <c r="AP312" s="64" t="e">
        <f t="shared" si="218"/>
        <v>#VALUE!</v>
      </c>
      <c r="AQ312" s="64" t="e">
        <f t="shared" si="218"/>
        <v>#VALUE!</v>
      </c>
      <c r="AR312" s="64" t="e">
        <f t="shared" si="218"/>
        <v>#VALUE!</v>
      </c>
      <c r="AS312" s="64" t="e">
        <f t="shared" si="218"/>
        <v>#VALUE!</v>
      </c>
      <c r="AT312" s="64" t="e">
        <f t="shared" si="218"/>
        <v>#VALUE!</v>
      </c>
      <c r="AU312" s="64" t="e">
        <f t="shared" si="218"/>
        <v>#VALUE!</v>
      </c>
      <c r="AV312" s="64" t="e">
        <f t="shared" si="218"/>
        <v>#VALUE!</v>
      </c>
      <c r="AW312" s="64" t="e">
        <f t="shared" si="218"/>
        <v>#VALUE!</v>
      </c>
      <c r="AX312" s="64" t="e">
        <f t="shared" si="218"/>
        <v>#VALUE!</v>
      </c>
      <c r="AY312" s="64" t="e">
        <f t="shared" si="218"/>
        <v>#VALUE!</v>
      </c>
      <c r="AZ312" s="64" t="e">
        <f t="shared" si="218"/>
        <v>#VALUE!</v>
      </c>
      <c r="BA312" s="64" t="e">
        <f t="shared" si="218"/>
        <v>#VALUE!</v>
      </c>
      <c r="BB312" s="64" t="e">
        <f t="shared" si="218"/>
        <v>#VALUE!</v>
      </c>
      <c r="BC312" s="64" t="e">
        <f t="shared" si="218"/>
        <v>#VALUE!</v>
      </c>
      <c r="BD312" s="64" t="e">
        <f t="shared" si="218"/>
        <v>#VALUE!</v>
      </c>
      <c r="BE312" s="64" t="e">
        <f t="shared" si="218"/>
        <v>#VALUE!</v>
      </c>
      <c r="BF312" s="45" t="e">
        <f t="shared" si="210"/>
        <v>#VALUE!</v>
      </c>
      <c r="BG312" s="78" t="e">
        <f>(BF312+BF316)-SUMIFS($R$23:$R$128,$F$23:$F$128,$O$287)</f>
        <v>#VALUE!</v>
      </c>
    </row>
    <row r="313" spans="15:59" ht="14.4" hidden="1" customHeight="1" x14ac:dyDescent="0.3">
      <c r="O313" s="287"/>
      <c r="P313" s="288"/>
      <c r="Q313" s="289"/>
      <c r="R313" s="279" t="s">
        <v>131</v>
      </c>
      <c r="S313" s="280"/>
      <c r="T313" s="280"/>
      <c r="U313" s="280"/>
      <c r="V313" s="280"/>
      <c r="W313" s="280"/>
      <c r="X313" s="258"/>
      <c r="Y313" s="258"/>
      <c r="Z313" s="258"/>
      <c r="AA313" s="74" t="e">
        <f t="shared" ref="AA313:BE313" si="219">AA314+(AA315/2)</f>
        <v>#VALUE!</v>
      </c>
      <c r="AB313" s="74" t="e">
        <f t="shared" si="219"/>
        <v>#VALUE!</v>
      </c>
      <c r="AC313" s="74" t="e">
        <f t="shared" si="219"/>
        <v>#VALUE!</v>
      </c>
      <c r="AD313" s="74" t="e">
        <f t="shared" si="219"/>
        <v>#VALUE!</v>
      </c>
      <c r="AE313" s="74" t="e">
        <f t="shared" si="219"/>
        <v>#VALUE!</v>
      </c>
      <c r="AF313" s="74" t="e">
        <f t="shared" si="219"/>
        <v>#VALUE!</v>
      </c>
      <c r="AG313" s="74" t="e">
        <f t="shared" si="219"/>
        <v>#VALUE!</v>
      </c>
      <c r="AH313" s="74" t="e">
        <f t="shared" si="219"/>
        <v>#VALUE!</v>
      </c>
      <c r="AI313" s="74" t="e">
        <f t="shared" si="219"/>
        <v>#VALUE!</v>
      </c>
      <c r="AJ313" s="74" t="e">
        <f t="shared" si="219"/>
        <v>#VALUE!</v>
      </c>
      <c r="AK313" s="74" t="e">
        <f t="shared" si="219"/>
        <v>#VALUE!</v>
      </c>
      <c r="AL313" s="74" t="e">
        <f t="shared" si="219"/>
        <v>#VALUE!</v>
      </c>
      <c r="AM313" s="74" t="e">
        <f t="shared" si="219"/>
        <v>#VALUE!</v>
      </c>
      <c r="AN313" s="74" t="e">
        <f t="shared" si="219"/>
        <v>#VALUE!</v>
      </c>
      <c r="AO313" s="74" t="e">
        <f t="shared" si="219"/>
        <v>#VALUE!</v>
      </c>
      <c r="AP313" s="74" t="e">
        <f t="shared" si="219"/>
        <v>#VALUE!</v>
      </c>
      <c r="AQ313" s="74" t="e">
        <f t="shared" si="219"/>
        <v>#VALUE!</v>
      </c>
      <c r="AR313" s="74" t="e">
        <f t="shared" si="219"/>
        <v>#VALUE!</v>
      </c>
      <c r="AS313" s="74" t="e">
        <f t="shared" si="219"/>
        <v>#VALUE!</v>
      </c>
      <c r="AT313" s="74" t="e">
        <f t="shared" si="219"/>
        <v>#VALUE!</v>
      </c>
      <c r="AU313" s="74" t="e">
        <f t="shared" si="219"/>
        <v>#VALUE!</v>
      </c>
      <c r="AV313" s="74" t="e">
        <f t="shared" si="219"/>
        <v>#VALUE!</v>
      </c>
      <c r="AW313" s="74" t="e">
        <f t="shared" si="219"/>
        <v>#VALUE!</v>
      </c>
      <c r="AX313" s="74" t="e">
        <f t="shared" si="219"/>
        <v>#VALUE!</v>
      </c>
      <c r="AY313" s="74" t="e">
        <f t="shared" si="219"/>
        <v>#VALUE!</v>
      </c>
      <c r="AZ313" s="74" t="e">
        <f t="shared" si="219"/>
        <v>#VALUE!</v>
      </c>
      <c r="BA313" s="74" t="e">
        <f t="shared" si="219"/>
        <v>#VALUE!</v>
      </c>
      <c r="BB313" s="74" t="e">
        <f t="shared" si="219"/>
        <v>#VALUE!</v>
      </c>
      <c r="BC313" s="74" t="e">
        <f t="shared" si="219"/>
        <v>#VALUE!</v>
      </c>
      <c r="BD313" s="74" t="e">
        <f t="shared" si="219"/>
        <v>#VALUE!</v>
      </c>
      <c r="BE313" s="74" t="e">
        <f t="shared" si="219"/>
        <v>#VALUE!</v>
      </c>
      <c r="BF313" s="75" t="e">
        <f t="shared" si="210"/>
        <v>#VALUE!</v>
      </c>
    </row>
    <row r="314" spans="15:59" ht="14.4" hidden="1" customHeight="1" x14ac:dyDescent="0.3">
      <c r="O314" s="287"/>
      <c r="P314" s="288"/>
      <c r="Q314" s="289"/>
      <c r="R314" s="279" t="s">
        <v>122</v>
      </c>
      <c r="S314" s="280"/>
      <c r="T314" s="280"/>
      <c r="U314" s="280"/>
      <c r="V314" s="280"/>
      <c r="W314" s="280"/>
      <c r="X314" s="258"/>
      <c r="Y314" s="258"/>
      <c r="Z314" s="258"/>
      <c r="AA314" s="64" t="e">
        <f t="shared" ref="AA314:BE314" si="220">COUNTIFS($F$23:$F$28,$O$287,$L$23:$L$28,"FT",AA$23:AA$41,"A")+COUNTIFS($F$23:$F$28,$O$287,$L$23:$L$28,"FT",AA$23:AA$41,"SL")</f>
        <v>#VALUE!</v>
      </c>
      <c r="AB314" s="64" t="e">
        <f t="shared" si="220"/>
        <v>#VALUE!</v>
      </c>
      <c r="AC314" s="64" t="e">
        <f t="shared" si="220"/>
        <v>#VALUE!</v>
      </c>
      <c r="AD314" s="64" t="e">
        <f t="shared" si="220"/>
        <v>#VALUE!</v>
      </c>
      <c r="AE314" s="64" t="e">
        <f t="shared" si="220"/>
        <v>#VALUE!</v>
      </c>
      <c r="AF314" s="64" t="e">
        <f t="shared" si="220"/>
        <v>#VALUE!</v>
      </c>
      <c r="AG314" s="64" t="e">
        <f t="shared" si="220"/>
        <v>#VALUE!</v>
      </c>
      <c r="AH314" s="64" t="e">
        <f t="shared" si="220"/>
        <v>#VALUE!</v>
      </c>
      <c r="AI314" s="64" t="e">
        <f t="shared" si="220"/>
        <v>#VALUE!</v>
      </c>
      <c r="AJ314" s="64" t="e">
        <f t="shared" si="220"/>
        <v>#VALUE!</v>
      </c>
      <c r="AK314" s="64" t="e">
        <f t="shared" si="220"/>
        <v>#VALUE!</v>
      </c>
      <c r="AL314" s="64" t="e">
        <f t="shared" si="220"/>
        <v>#VALUE!</v>
      </c>
      <c r="AM314" s="64" t="e">
        <f t="shared" si="220"/>
        <v>#VALUE!</v>
      </c>
      <c r="AN314" s="64" t="e">
        <f t="shared" si="220"/>
        <v>#VALUE!</v>
      </c>
      <c r="AO314" s="64" t="e">
        <f t="shared" si="220"/>
        <v>#VALUE!</v>
      </c>
      <c r="AP314" s="64" t="e">
        <f t="shared" si="220"/>
        <v>#VALUE!</v>
      </c>
      <c r="AQ314" s="64" t="e">
        <f t="shared" si="220"/>
        <v>#VALUE!</v>
      </c>
      <c r="AR314" s="64" t="e">
        <f t="shared" si="220"/>
        <v>#VALUE!</v>
      </c>
      <c r="AS314" s="64" t="e">
        <f t="shared" si="220"/>
        <v>#VALUE!</v>
      </c>
      <c r="AT314" s="64" t="e">
        <f t="shared" si="220"/>
        <v>#VALUE!</v>
      </c>
      <c r="AU314" s="64" t="e">
        <f t="shared" si="220"/>
        <v>#VALUE!</v>
      </c>
      <c r="AV314" s="64" t="e">
        <f t="shared" si="220"/>
        <v>#VALUE!</v>
      </c>
      <c r="AW314" s="64" t="e">
        <f t="shared" si="220"/>
        <v>#VALUE!</v>
      </c>
      <c r="AX314" s="64" t="e">
        <f t="shared" si="220"/>
        <v>#VALUE!</v>
      </c>
      <c r="AY314" s="64" t="e">
        <f t="shared" si="220"/>
        <v>#VALUE!</v>
      </c>
      <c r="AZ314" s="64" t="e">
        <f t="shared" si="220"/>
        <v>#VALUE!</v>
      </c>
      <c r="BA314" s="64" t="e">
        <f t="shared" si="220"/>
        <v>#VALUE!</v>
      </c>
      <c r="BB314" s="64" t="e">
        <f t="shared" si="220"/>
        <v>#VALUE!</v>
      </c>
      <c r="BC314" s="64" t="e">
        <f t="shared" si="220"/>
        <v>#VALUE!</v>
      </c>
      <c r="BD314" s="64" t="e">
        <f t="shared" si="220"/>
        <v>#VALUE!</v>
      </c>
      <c r="BE314" s="64" t="e">
        <f t="shared" si="220"/>
        <v>#VALUE!</v>
      </c>
      <c r="BF314" s="45" t="e">
        <f t="shared" si="210"/>
        <v>#VALUE!</v>
      </c>
    </row>
    <row r="315" spans="15:59" ht="14.4" hidden="1" customHeight="1" x14ac:dyDescent="0.3">
      <c r="O315" s="287"/>
      <c r="P315" s="288"/>
      <c r="Q315" s="289"/>
      <c r="R315" s="279" t="s">
        <v>137</v>
      </c>
      <c r="S315" s="280"/>
      <c r="T315" s="280"/>
      <c r="U315" s="280"/>
      <c r="V315" s="280"/>
      <c r="W315" s="280"/>
      <c r="X315" s="258"/>
      <c r="Y315" s="258"/>
      <c r="Z315" s="258"/>
      <c r="AA315" s="64" t="e">
        <f t="shared" ref="AA315:BE315" si="221">COUNTIFS($F$23:$F$28,$O$287,$L$23:$L$28,"HT",AA$23:AA$41,"A")+COUNTIFS($F$23:$F$28,$O$287,$L$23:$L$28,"HT",AA$23:AA$41,"SL")</f>
        <v>#VALUE!</v>
      </c>
      <c r="AB315" s="64" t="e">
        <f t="shared" si="221"/>
        <v>#VALUE!</v>
      </c>
      <c r="AC315" s="64" t="e">
        <f t="shared" si="221"/>
        <v>#VALUE!</v>
      </c>
      <c r="AD315" s="64" t="e">
        <f t="shared" si="221"/>
        <v>#VALUE!</v>
      </c>
      <c r="AE315" s="64" t="e">
        <f t="shared" si="221"/>
        <v>#VALUE!</v>
      </c>
      <c r="AF315" s="64" t="e">
        <f t="shared" si="221"/>
        <v>#VALUE!</v>
      </c>
      <c r="AG315" s="64" t="e">
        <f t="shared" si="221"/>
        <v>#VALUE!</v>
      </c>
      <c r="AH315" s="64" t="e">
        <f t="shared" si="221"/>
        <v>#VALUE!</v>
      </c>
      <c r="AI315" s="64" t="e">
        <f t="shared" si="221"/>
        <v>#VALUE!</v>
      </c>
      <c r="AJ315" s="64" t="e">
        <f t="shared" si="221"/>
        <v>#VALUE!</v>
      </c>
      <c r="AK315" s="64" t="e">
        <f t="shared" si="221"/>
        <v>#VALUE!</v>
      </c>
      <c r="AL315" s="64" t="e">
        <f t="shared" si="221"/>
        <v>#VALUE!</v>
      </c>
      <c r="AM315" s="64" t="e">
        <f t="shared" si="221"/>
        <v>#VALUE!</v>
      </c>
      <c r="AN315" s="64" t="e">
        <f t="shared" si="221"/>
        <v>#VALUE!</v>
      </c>
      <c r="AO315" s="64" t="e">
        <f t="shared" si="221"/>
        <v>#VALUE!</v>
      </c>
      <c r="AP315" s="64" t="e">
        <f t="shared" si="221"/>
        <v>#VALUE!</v>
      </c>
      <c r="AQ315" s="64" t="e">
        <f t="shared" si="221"/>
        <v>#VALUE!</v>
      </c>
      <c r="AR315" s="64" t="e">
        <f t="shared" si="221"/>
        <v>#VALUE!</v>
      </c>
      <c r="AS315" s="64" t="e">
        <f t="shared" si="221"/>
        <v>#VALUE!</v>
      </c>
      <c r="AT315" s="64" t="e">
        <f t="shared" si="221"/>
        <v>#VALUE!</v>
      </c>
      <c r="AU315" s="64" t="e">
        <f t="shared" si="221"/>
        <v>#VALUE!</v>
      </c>
      <c r="AV315" s="64" t="e">
        <f t="shared" si="221"/>
        <v>#VALUE!</v>
      </c>
      <c r="AW315" s="64" t="e">
        <f t="shared" si="221"/>
        <v>#VALUE!</v>
      </c>
      <c r="AX315" s="64" t="e">
        <f t="shared" si="221"/>
        <v>#VALUE!</v>
      </c>
      <c r="AY315" s="64" t="e">
        <f t="shared" si="221"/>
        <v>#VALUE!</v>
      </c>
      <c r="AZ315" s="64" t="e">
        <f t="shared" si="221"/>
        <v>#VALUE!</v>
      </c>
      <c r="BA315" s="64" t="e">
        <f t="shared" si="221"/>
        <v>#VALUE!</v>
      </c>
      <c r="BB315" s="64" t="e">
        <f t="shared" si="221"/>
        <v>#VALUE!</v>
      </c>
      <c r="BC315" s="64" t="e">
        <f t="shared" si="221"/>
        <v>#VALUE!</v>
      </c>
      <c r="BD315" s="64" t="e">
        <f t="shared" si="221"/>
        <v>#VALUE!</v>
      </c>
      <c r="BE315" s="64" t="e">
        <f t="shared" si="221"/>
        <v>#VALUE!</v>
      </c>
      <c r="BF315" s="45" t="e">
        <f t="shared" si="210"/>
        <v>#VALUE!</v>
      </c>
    </row>
    <row r="316" spans="15:59" ht="14.4" hidden="1" customHeight="1" x14ac:dyDescent="0.3">
      <c r="O316" s="287"/>
      <c r="P316" s="288"/>
      <c r="Q316" s="289"/>
      <c r="R316" s="279" t="s">
        <v>140</v>
      </c>
      <c r="S316" s="280"/>
      <c r="T316" s="280"/>
      <c r="U316" s="280"/>
      <c r="V316" s="280"/>
      <c r="W316" s="280"/>
      <c r="X316" s="258"/>
      <c r="Y316" s="258"/>
      <c r="Z316" s="258"/>
      <c r="AA316" s="64" t="e">
        <f t="shared" ref="AA316:BE316" si="222">COUNTIFS($F$23:$F$28,$O$287,AA$23:AA$41,"U")+COUNTIFS($F$23:$F$28,$O$287,AA$23:AA$41,"UC")+COUNTIFS($F$23:$F$28,$O$287,AA$23:AA$41,"NCNS")+COUNTIFS($F$23:$F$28,$O$287,AA$23:AA$41,"TR-U")+COUNTIFS($F$23:$F$28,$O$287,AA$23:AA$41,"TR-UC")+COUNTIFS($F$23:$F$28,$O$287,AA$23:AA$41,"TR-NCNS")</f>
        <v>#VALUE!</v>
      </c>
      <c r="AB316" s="64" t="e">
        <f t="shared" si="222"/>
        <v>#VALUE!</v>
      </c>
      <c r="AC316" s="64" t="e">
        <f t="shared" si="222"/>
        <v>#VALUE!</v>
      </c>
      <c r="AD316" s="64" t="e">
        <f t="shared" si="222"/>
        <v>#VALUE!</v>
      </c>
      <c r="AE316" s="64" t="e">
        <f t="shared" si="222"/>
        <v>#VALUE!</v>
      </c>
      <c r="AF316" s="64" t="e">
        <f t="shared" si="222"/>
        <v>#VALUE!</v>
      </c>
      <c r="AG316" s="64" t="e">
        <f t="shared" si="222"/>
        <v>#VALUE!</v>
      </c>
      <c r="AH316" s="64" t="e">
        <f t="shared" si="222"/>
        <v>#VALUE!</v>
      </c>
      <c r="AI316" s="64" t="e">
        <f t="shared" si="222"/>
        <v>#VALUE!</v>
      </c>
      <c r="AJ316" s="64" t="e">
        <f t="shared" si="222"/>
        <v>#VALUE!</v>
      </c>
      <c r="AK316" s="64" t="e">
        <f t="shared" si="222"/>
        <v>#VALUE!</v>
      </c>
      <c r="AL316" s="64" t="e">
        <f t="shared" si="222"/>
        <v>#VALUE!</v>
      </c>
      <c r="AM316" s="64" t="e">
        <f t="shared" si="222"/>
        <v>#VALUE!</v>
      </c>
      <c r="AN316" s="64" t="e">
        <f t="shared" si="222"/>
        <v>#VALUE!</v>
      </c>
      <c r="AO316" s="64" t="e">
        <f t="shared" si="222"/>
        <v>#VALUE!</v>
      </c>
      <c r="AP316" s="64" t="e">
        <f t="shared" si="222"/>
        <v>#VALUE!</v>
      </c>
      <c r="AQ316" s="64" t="e">
        <f t="shared" si="222"/>
        <v>#VALUE!</v>
      </c>
      <c r="AR316" s="64" t="e">
        <f t="shared" si="222"/>
        <v>#VALUE!</v>
      </c>
      <c r="AS316" s="64" t="e">
        <f t="shared" si="222"/>
        <v>#VALUE!</v>
      </c>
      <c r="AT316" s="64" t="e">
        <f t="shared" si="222"/>
        <v>#VALUE!</v>
      </c>
      <c r="AU316" s="64" t="e">
        <f t="shared" si="222"/>
        <v>#VALUE!</v>
      </c>
      <c r="AV316" s="64" t="e">
        <f t="shared" si="222"/>
        <v>#VALUE!</v>
      </c>
      <c r="AW316" s="64" t="e">
        <f t="shared" si="222"/>
        <v>#VALUE!</v>
      </c>
      <c r="AX316" s="64" t="e">
        <f t="shared" si="222"/>
        <v>#VALUE!</v>
      </c>
      <c r="AY316" s="64" t="e">
        <f t="shared" si="222"/>
        <v>#VALUE!</v>
      </c>
      <c r="AZ316" s="64" t="e">
        <f t="shared" si="222"/>
        <v>#VALUE!</v>
      </c>
      <c r="BA316" s="64" t="e">
        <f t="shared" si="222"/>
        <v>#VALUE!</v>
      </c>
      <c r="BB316" s="64" t="e">
        <f t="shared" si="222"/>
        <v>#VALUE!</v>
      </c>
      <c r="BC316" s="64" t="e">
        <f t="shared" si="222"/>
        <v>#VALUE!</v>
      </c>
      <c r="BD316" s="64" t="e">
        <f t="shared" si="222"/>
        <v>#VALUE!</v>
      </c>
      <c r="BE316" s="64" t="e">
        <f t="shared" si="222"/>
        <v>#VALUE!</v>
      </c>
      <c r="BF316" s="45" t="e">
        <f t="shared" si="210"/>
        <v>#VALUE!</v>
      </c>
    </row>
    <row r="317" spans="15:59" ht="14.4" hidden="1" customHeight="1" x14ac:dyDescent="0.3">
      <c r="O317" s="287"/>
      <c r="P317" s="288"/>
      <c r="Q317" s="289"/>
      <c r="R317" s="279" t="s">
        <v>143</v>
      </c>
      <c r="S317" s="280"/>
      <c r="T317" s="280"/>
      <c r="U317" s="280"/>
      <c r="V317" s="280"/>
      <c r="W317" s="280"/>
      <c r="X317" s="258"/>
      <c r="Y317" s="258"/>
      <c r="Z317" s="258"/>
      <c r="AA317" s="74" t="e">
        <f t="shared" ref="AA317:BE317" si="223">AA318+(AA319/2)</f>
        <v>#VALUE!</v>
      </c>
      <c r="AB317" s="74" t="e">
        <f t="shared" si="223"/>
        <v>#VALUE!</v>
      </c>
      <c r="AC317" s="74" t="e">
        <f t="shared" si="223"/>
        <v>#VALUE!</v>
      </c>
      <c r="AD317" s="74" t="e">
        <f t="shared" si="223"/>
        <v>#VALUE!</v>
      </c>
      <c r="AE317" s="74" t="e">
        <f t="shared" si="223"/>
        <v>#VALUE!</v>
      </c>
      <c r="AF317" s="74" t="e">
        <f t="shared" si="223"/>
        <v>#VALUE!</v>
      </c>
      <c r="AG317" s="74" t="e">
        <f t="shared" si="223"/>
        <v>#VALUE!</v>
      </c>
      <c r="AH317" s="74" t="e">
        <f t="shared" si="223"/>
        <v>#VALUE!</v>
      </c>
      <c r="AI317" s="74" t="e">
        <f t="shared" si="223"/>
        <v>#VALUE!</v>
      </c>
      <c r="AJ317" s="74" t="e">
        <f t="shared" si="223"/>
        <v>#VALUE!</v>
      </c>
      <c r="AK317" s="74" t="e">
        <f t="shared" si="223"/>
        <v>#VALUE!</v>
      </c>
      <c r="AL317" s="74" t="e">
        <f t="shared" si="223"/>
        <v>#VALUE!</v>
      </c>
      <c r="AM317" s="74" t="e">
        <f t="shared" si="223"/>
        <v>#VALUE!</v>
      </c>
      <c r="AN317" s="74" t="e">
        <f t="shared" si="223"/>
        <v>#VALUE!</v>
      </c>
      <c r="AO317" s="74" t="e">
        <f t="shared" si="223"/>
        <v>#VALUE!</v>
      </c>
      <c r="AP317" s="74" t="e">
        <f t="shared" si="223"/>
        <v>#VALUE!</v>
      </c>
      <c r="AQ317" s="74" t="e">
        <f t="shared" si="223"/>
        <v>#VALUE!</v>
      </c>
      <c r="AR317" s="74" t="e">
        <f t="shared" si="223"/>
        <v>#VALUE!</v>
      </c>
      <c r="AS317" s="74" t="e">
        <f t="shared" si="223"/>
        <v>#VALUE!</v>
      </c>
      <c r="AT317" s="74" t="e">
        <f t="shared" si="223"/>
        <v>#VALUE!</v>
      </c>
      <c r="AU317" s="74" t="e">
        <f t="shared" si="223"/>
        <v>#VALUE!</v>
      </c>
      <c r="AV317" s="74" t="e">
        <f t="shared" si="223"/>
        <v>#VALUE!</v>
      </c>
      <c r="AW317" s="74" t="e">
        <f t="shared" si="223"/>
        <v>#VALUE!</v>
      </c>
      <c r="AX317" s="74" t="e">
        <f t="shared" si="223"/>
        <v>#VALUE!</v>
      </c>
      <c r="AY317" s="74" t="e">
        <f t="shared" si="223"/>
        <v>#VALUE!</v>
      </c>
      <c r="AZ317" s="74" t="e">
        <f t="shared" si="223"/>
        <v>#VALUE!</v>
      </c>
      <c r="BA317" s="74" t="e">
        <f t="shared" si="223"/>
        <v>#VALUE!</v>
      </c>
      <c r="BB317" s="74" t="e">
        <f t="shared" si="223"/>
        <v>#VALUE!</v>
      </c>
      <c r="BC317" s="74" t="e">
        <f t="shared" si="223"/>
        <v>#VALUE!</v>
      </c>
      <c r="BD317" s="74" t="e">
        <f t="shared" si="223"/>
        <v>#VALUE!</v>
      </c>
      <c r="BE317" s="74" t="e">
        <f t="shared" si="223"/>
        <v>#VALUE!</v>
      </c>
      <c r="BF317" s="75" t="e">
        <f t="shared" si="210"/>
        <v>#VALUE!</v>
      </c>
    </row>
    <row r="318" spans="15:59" ht="14.4" hidden="1" customHeight="1" x14ac:dyDescent="0.3">
      <c r="O318" s="287"/>
      <c r="P318" s="288"/>
      <c r="Q318" s="289"/>
      <c r="R318" s="279" t="s">
        <v>146</v>
      </c>
      <c r="S318" s="280"/>
      <c r="T318" s="280"/>
      <c r="U318" s="280"/>
      <c r="V318" s="280"/>
      <c r="W318" s="280"/>
      <c r="X318" s="258"/>
      <c r="Y318" s="258"/>
      <c r="Z318" s="258"/>
      <c r="AA318" s="64" t="e">
        <f t="shared" ref="AA318:BE318" si="224">COUNTIFS($F$23:$F$28,$O$287,$L$23:$L$28,"FT",AA$23:AA$41,"U")+COUNTIFS($F$23:$F$28,$O$287,$L$23:$L$28,"FT",AA$23:AA$41,"UC")+COUNTIFS($F$23:$F$28,$O$287,$L$23:$L$28,"FT",AA$23:AA$41,"NCNS")+COUNTIFS($F$23:$F$28,$O$287,$L$23:$L$28,"FT",AA$23:AA$41,"TR-U")+COUNTIFS($F$23:$F$28,$O$287,$L$23:$L$28,"FT",AA$23:AA$41,"TR-UC")+COUNTIFS($F$23:$F$28,$O$287,$L$23:$L$28,"FT",AA$23:AA$41,"TR-NCNS")</f>
        <v>#VALUE!</v>
      </c>
      <c r="AB318" s="64" t="e">
        <f t="shared" si="224"/>
        <v>#VALUE!</v>
      </c>
      <c r="AC318" s="64" t="e">
        <f t="shared" si="224"/>
        <v>#VALUE!</v>
      </c>
      <c r="AD318" s="64" t="e">
        <f t="shared" si="224"/>
        <v>#VALUE!</v>
      </c>
      <c r="AE318" s="64" t="e">
        <f t="shared" si="224"/>
        <v>#VALUE!</v>
      </c>
      <c r="AF318" s="64" t="e">
        <f t="shared" si="224"/>
        <v>#VALUE!</v>
      </c>
      <c r="AG318" s="64" t="e">
        <f t="shared" si="224"/>
        <v>#VALUE!</v>
      </c>
      <c r="AH318" s="64" t="e">
        <f t="shared" si="224"/>
        <v>#VALUE!</v>
      </c>
      <c r="AI318" s="64" t="e">
        <f t="shared" si="224"/>
        <v>#VALUE!</v>
      </c>
      <c r="AJ318" s="64" t="e">
        <f t="shared" si="224"/>
        <v>#VALUE!</v>
      </c>
      <c r="AK318" s="64" t="e">
        <f t="shared" si="224"/>
        <v>#VALUE!</v>
      </c>
      <c r="AL318" s="64" t="e">
        <f t="shared" si="224"/>
        <v>#VALUE!</v>
      </c>
      <c r="AM318" s="64" t="e">
        <f t="shared" si="224"/>
        <v>#VALUE!</v>
      </c>
      <c r="AN318" s="64" t="e">
        <f t="shared" si="224"/>
        <v>#VALUE!</v>
      </c>
      <c r="AO318" s="64" t="e">
        <f t="shared" si="224"/>
        <v>#VALUE!</v>
      </c>
      <c r="AP318" s="64" t="e">
        <f t="shared" si="224"/>
        <v>#VALUE!</v>
      </c>
      <c r="AQ318" s="64" t="e">
        <f t="shared" si="224"/>
        <v>#VALUE!</v>
      </c>
      <c r="AR318" s="64" t="e">
        <f t="shared" si="224"/>
        <v>#VALUE!</v>
      </c>
      <c r="AS318" s="64" t="e">
        <f t="shared" si="224"/>
        <v>#VALUE!</v>
      </c>
      <c r="AT318" s="64" t="e">
        <f t="shared" si="224"/>
        <v>#VALUE!</v>
      </c>
      <c r="AU318" s="64" t="e">
        <f t="shared" si="224"/>
        <v>#VALUE!</v>
      </c>
      <c r="AV318" s="64" t="e">
        <f t="shared" si="224"/>
        <v>#VALUE!</v>
      </c>
      <c r="AW318" s="64" t="e">
        <f t="shared" si="224"/>
        <v>#VALUE!</v>
      </c>
      <c r="AX318" s="64" t="e">
        <f t="shared" si="224"/>
        <v>#VALUE!</v>
      </c>
      <c r="AY318" s="64" t="e">
        <f t="shared" si="224"/>
        <v>#VALUE!</v>
      </c>
      <c r="AZ318" s="64" t="e">
        <f t="shared" si="224"/>
        <v>#VALUE!</v>
      </c>
      <c r="BA318" s="64" t="e">
        <f t="shared" si="224"/>
        <v>#VALUE!</v>
      </c>
      <c r="BB318" s="64" t="e">
        <f t="shared" si="224"/>
        <v>#VALUE!</v>
      </c>
      <c r="BC318" s="64" t="e">
        <f t="shared" si="224"/>
        <v>#VALUE!</v>
      </c>
      <c r="BD318" s="64" t="e">
        <f t="shared" si="224"/>
        <v>#VALUE!</v>
      </c>
      <c r="BE318" s="64" t="e">
        <f t="shared" si="224"/>
        <v>#VALUE!</v>
      </c>
      <c r="BF318" s="45" t="e">
        <f t="shared" si="210"/>
        <v>#VALUE!</v>
      </c>
    </row>
    <row r="319" spans="15:59" ht="14.4" hidden="1" customHeight="1" x14ac:dyDescent="0.3">
      <c r="O319" s="287"/>
      <c r="P319" s="288"/>
      <c r="Q319" s="289"/>
      <c r="R319" s="279" t="s">
        <v>150</v>
      </c>
      <c r="S319" s="280"/>
      <c r="T319" s="280"/>
      <c r="U319" s="280"/>
      <c r="V319" s="280"/>
      <c r="W319" s="280"/>
      <c r="X319" s="258"/>
      <c r="Y319" s="258"/>
      <c r="Z319" s="258"/>
      <c r="AA319" s="64" t="e">
        <f t="shared" ref="AA319:BE319" si="225">COUNTIFS($F$23:$F$28,$O$287,$L$23:$L$28,"HT",AA$23:AA$41,"U")+COUNTIFS($F$23:$F$28,$O$287,$L$23:$L$28,"HT",AA$23:AA$41,"UC")+COUNTIFS($F$23:$F$28,$O$287,$L$23:$L$28,"HT",AA$23:AA$41,"NCNS")+COUNTIFS($F$23:$F$28,$O$287,$L$23:$L$28,"HT",AA$23:AA$41,"TR-U")+COUNTIFS($F$23:$F$28,$O$287,$L$23:$L$28,"HT",AA$23:AA$41,"TR-UC")+COUNTIFS($F$23:$F$28,$O$287,$L$23:$L$28,"HT",AA$23:AA$41,"TR-NCNS")</f>
        <v>#VALUE!</v>
      </c>
      <c r="AB319" s="64" t="e">
        <f t="shared" si="225"/>
        <v>#VALUE!</v>
      </c>
      <c r="AC319" s="64" t="e">
        <f t="shared" si="225"/>
        <v>#VALUE!</v>
      </c>
      <c r="AD319" s="64" t="e">
        <f t="shared" si="225"/>
        <v>#VALUE!</v>
      </c>
      <c r="AE319" s="64" t="e">
        <f t="shared" si="225"/>
        <v>#VALUE!</v>
      </c>
      <c r="AF319" s="64" t="e">
        <f t="shared" si="225"/>
        <v>#VALUE!</v>
      </c>
      <c r="AG319" s="64" t="e">
        <f t="shared" si="225"/>
        <v>#VALUE!</v>
      </c>
      <c r="AH319" s="64" t="e">
        <f t="shared" si="225"/>
        <v>#VALUE!</v>
      </c>
      <c r="AI319" s="64" t="e">
        <f t="shared" si="225"/>
        <v>#VALUE!</v>
      </c>
      <c r="AJ319" s="64" t="e">
        <f t="shared" si="225"/>
        <v>#VALUE!</v>
      </c>
      <c r="AK319" s="64" t="e">
        <f t="shared" si="225"/>
        <v>#VALUE!</v>
      </c>
      <c r="AL319" s="64" t="e">
        <f t="shared" si="225"/>
        <v>#VALUE!</v>
      </c>
      <c r="AM319" s="64" t="e">
        <f t="shared" si="225"/>
        <v>#VALUE!</v>
      </c>
      <c r="AN319" s="64" t="e">
        <f t="shared" si="225"/>
        <v>#VALUE!</v>
      </c>
      <c r="AO319" s="64" t="e">
        <f t="shared" si="225"/>
        <v>#VALUE!</v>
      </c>
      <c r="AP319" s="64" t="e">
        <f t="shared" si="225"/>
        <v>#VALUE!</v>
      </c>
      <c r="AQ319" s="64" t="e">
        <f t="shared" si="225"/>
        <v>#VALUE!</v>
      </c>
      <c r="AR319" s="64" t="e">
        <f t="shared" si="225"/>
        <v>#VALUE!</v>
      </c>
      <c r="AS319" s="64" t="e">
        <f t="shared" si="225"/>
        <v>#VALUE!</v>
      </c>
      <c r="AT319" s="64" t="e">
        <f t="shared" si="225"/>
        <v>#VALUE!</v>
      </c>
      <c r="AU319" s="64" t="e">
        <f t="shared" si="225"/>
        <v>#VALUE!</v>
      </c>
      <c r="AV319" s="64" t="e">
        <f t="shared" si="225"/>
        <v>#VALUE!</v>
      </c>
      <c r="AW319" s="64" t="e">
        <f t="shared" si="225"/>
        <v>#VALUE!</v>
      </c>
      <c r="AX319" s="64" t="e">
        <f t="shared" si="225"/>
        <v>#VALUE!</v>
      </c>
      <c r="AY319" s="64" t="e">
        <f t="shared" si="225"/>
        <v>#VALUE!</v>
      </c>
      <c r="AZ319" s="64" t="e">
        <f t="shared" si="225"/>
        <v>#VALUE!</v>
      </c>
      <c r="BA319" s="64" t="e">
        <f t="shared" si="225"/>
        <v>#VALUE!</v>
      </c>
      <c r="BB319" s="64" t="e">
        <f t="shared" si="225"/>
        <v>#VALUE!</v>
      </c>
      <c r="BC319" s="64" t="e">
        <f t="shared" si="225"/>
        <v>#VALUE!</v>
      </c>
      <c r="BD319" s="64" t="e">
        <f t="shared" si="225"/>
        <v>#VALUE!</v>
      </c>
      <c r="BE319" s="64" t="e">
        <f t="shared" si="225"/>
        <v>#VALUE!</v>
      </c>
      <c r="BF319" s="45" t="e">
        <f t="shared" si="210"/>
        <v>#VALUE!</v>
      </c>
    </row>
    <row r="320" spans="15:59" ht="14.4" hidden="1" customHeight="1" x14ac:dyDescent="0.3">
      <c r="O320" s="287"/>
      <c r="P320" s="288"/>
      <c r="Q320" s="289"/>
      <c r="R320" s="279" t="s">
        <v>153</v>
      </c>
      <c r="S320" s="280"/>
      <c r="T320" s="280"/>
      <c r="U320" s="280"/>
      <c r="V320" s="280"/>
      <c r="W320" s="280"/>
      <c r="X320" s="258"/>
      <c r="Y320" s="258"/>
      <c r="Z320" s="258"/>
      <c r="AA320" s="64" t="e">
        <f t="shared" ref="AA320:BE320" si="226">COUNTIFS($F$23:$F$28,$O$287,AA23:AA41,"S")+COUNTIFS($F$23:$F$28,$O$287,AA23:AA41,"TR-S")</f>
        <v>#VALUE!</v>
      </c>
      <c r="AB320" s="64" t="e">
        <f t="shared" si="226"/>
        <v>#VALUE!</v>
      </c>
      <c r="AC320" s="64" t="e">
        <f t="shared" si="226"/>
        <v>#VALUE!</v>
      </c>
      <c r="AD320" s="64" t="e">
        <f t="shared" si="226"/>
        <v>#VALUE!</v>
      </c>
      <c r="AE320" s="64" t="e">
        <f t="shared" si="226"/>
        <v>#VALUE!</v>
      </c>
      <c r="AF320" s="64" t="e">
        <f t="shared" si="226"/>
        <v>#VALUE!</v>
      </c>
      <c r="AG320" s="64" t="e">
        <f t="shared" si="226"/>
        <v>#VALUE!</v>
      </c>
      <c r="AH320" s="64" t="e">
        <f t="shared" si="226"/>
        <v>#VALUE!</v>
      </c>
      <c r="AI320" s="64" t="e">
        <f t="shared" si="226"/>
        <v>#VALUE!</v>
      </c>
      <c r="AJ320" s="64" t="e">
        <f t="shared" si="226"/>
        <v>#VALUE!</v>
      </c>
      <c r="AK320" s="64" t="e">
        <f t="shared" si="226"/>
        <v>#VALUE!</v>
      </c>
      <c r="AL320" s="64" t="e">
        <f t="shared" si="226"/>
        <v>#VALUE!</v>
      </c>
      <c r="AM320" s="64" t="e">
        <f t="shared" si="226"/>
        <v>#VALUE!</v>
      </c>
      <c r="AN320" s="64" t="e">
        <f t="shared" si="226"/>
        <v>#VALUE!</v>
      </c>
      <c r="AO320" s="64" t="e">
        <f t="shared" si="226"/>
        <v>#VALUE!</v>
      </c>
      <c r="AP320" s="64" t="e">
        <f t="shared" si="226"/>
        <v>#VALUE!</v>
      </c>
      <c r="AQ320" s="64" t="e">
        <f t="shared" si="226"/>
        <v>#VALUE!</v>
      </c>
      <c r="AR320" s="64" t="e">
        <f t="shared" si="226"/>
        <v>#VALUE!</v>
      </c>
      <c r="AS320" s="64" t="e">
        <f t="shared" si="226"/>
        <v>#VALUE!</v>
      </c>
      <c r="AT320" s="64" t="e">
        <f t="shared" si="226"/>
        <v>#VALUE!</v>
      </c>
      <c r="AU320" s="64" t="e">
        <f t="shared" si="226"/>
        <v>#VALUE!</v>
      </c>
      <c r="AV320" s="64" t="e">
        <f t="shared" si="226"/>
        <v>#VALUE!</v>
      </c>
      <c r="AW320" s="64" t="e">
        <f t="shared" si="226"/>
        <v>#VALUE!</v>
      </c>
      <c r="AX320" s="64" t="e">
        <f t="shared" si="226"/>
        <v>#VALUE!</v>
      </c>
      <c r="AY320" s="64" t="e">
        <f t="shared" si="226"/>
        <v>#VALUE!</v>
      </c>
      <c r="AZ320" s="64" t="e">
        <f t="shared" si="226"/>
        <v>#VALUE!</v>
      </c>
      <c r="BA320" s="64" t="e">
        <f t="shared" si="226"/>
        <v>#VALUE!</v>
      </c>
      <c r="BB320" s="64" t="e">
        <f t="shared" si="226"/>
        <v>#VALUE!</v>
      </c>
      <c r="BC320" s="64" t="e">
        <f t="shared" si="226"/>
        <v>#VALUE!</v>
      </c>
      <c r="BD320" s="64" t="e">
        <f t="shared" si="226"/>
        <v>#VALUE!</v>
      </c>
      <c r="BE320" s="64" t="e">
        <f t="shared" si="226"/>
        <v>#VALUE!</v>
      </c>
      <c r="BF320" s="45" t="e">
        <f t="shared" ref="BF320:BF326" si="227">MAX(AA320:BE320)</f>
        <v>#VALUE!</v>
      </c>
    </row>
    <row r="321" spans="15:58" ht="14.4" hidden="1" customHeight="1" x14ac:dyDescent="0.3">
      <c r="O321" s="287"/>
      <c r="P321" s="288"/>
      <c r="Q321" s="289"/>
      <c r="R321" s="279" t="s">
        <v>157</v>
      </c>
      <c r="S321" s="280"/>
      <c r="T321" s="280"/>
      <c r="U321" s="280"/>
      <c r="V321" s="280"/>
      <c r="W321" s="280"/>
      <c r="X321" s="258"/>
      <c r="Y321" s="258"/>
      <c r="Z321" s="258"/>
      <c r="AA321" s="74" t="e">
        <f t="shared" ref="AA321:BE321" si="228">AA322+(AA323/2)</f>
        <v>#VALUE!</v>
      </c>
      <c r="AB321" s="74" t="e">
        <f t="shared" si="228"/>
        <v>#VALUE!</v>
      </c>
      <c r="AC321" s="74" t="e">
        <f t="shared" si="228"/>
        <v>#VALUE!</v>
      </c>
      <c r="AD321" s="74" t="e">
        <f t="shared" si="228"/>
        <v>#VALUE!</v>
      </c>
      <c r="AE321" s="74" t="e">
        <f t="shared" si="228"/>
        <v>#VALUE!</v>
      </c>
      <c r="AF321" s="74" t="e">
        <f t="shared" si="228"/>
        <v>#VALUE!</v>
      </c>
      <c r="AG321" s="74" t="e">
        <f t="shared" si="228"/>
        <v>#VALUE!</v>
      </c>
      <c r="AH321" s="74" t="e">
        <f t="shared" si="228"/>
        <v>#VALUE!</v>
      </c>
      <c r="AI321" s="74" t="e">
        <f t="shared" si="228"/>
        <v>#VALUE!</v>
      </c>
      <c r="AJ321" s="74" t="e">
        <f t="shared" si="228"/>
        <v>#VALUE!</v>
      </c>
      <c r="AK321" s="74" t="e">
        <f t="shared" si="228"/>
        <v>#VALUE!</v>
      </c>
      <c r="AL321" s="74" t="e">
        <f t="shared" si="228"/>
        <v>#VALUE!</v>
      </c>
      <c r="AM321" s="74" t="e">
        <f t="shared" si="228"/>
        <v>#VALUE!</v>
      </c>
      <c r="AN321" s="74" t="e">
        <f t="shared" si="228"/>
        <v>#VALUE!</v>
      </c>
      <c r="AO321" s="74" t="e">
        <f t="shared" si="228"/>
        <v>#VALUE!</v>
      </c>
      <c r="AP321" s="74" t="e">
        <f t="shared" si="228"/>
        <v>#VALUE!</v>
      </c>
      <c r="AQ321" s="74" t="e">
        <f t="shared" si="228"/>
        <v>#VALUE!</v>
      </c>
      <c r="AR321" s="74" t="e">
        <f t="shared" si="228"/>
        <v>#VALUE!</v>
      </c>
      <c r="AS321" s="74" t="e">
        <f t="shared" si="228"/>
        <v>#VALUE!</v>
      </c>
      <c r="AT321" s="74" t="e">
        <f t="shared" si="228"/>
        <v>#VALUE!</v>
      </c>
      <c r="AU321" s="74" t="e">
        <f t="shared" si="228"/>
        <v>#VALUE!</v>
      </c>
      <c r="AV321" s="74" t="e">
        <f t="shared" si="228"/>
        <v>#VALUE!</v>
      </c>
      <c r="AW321" s="74" t="e">
        <f t="shared" si="228"/>
        <v>#VALUE!</v>
      </c>
      <c r="AX321" s="74" t="e">
        <f t="shared" si="228"/>
        <v>#VALUE!</v>
      </c>
      <c r="AY321" s="74" t="e">
        <f t="shared" si="228"/>
        <v>#VALUE!</v>
      </c>
      <c r="AZ321" s="74" t="e">
        <f t="shared" si="228"/>
        <v>#VALUE!</v>
      </c>
      <c r="BA321" s="74" t="e">
        <f t="shared" si="228"/>
        <v>#VALUE!</v>
      </c>
      <c r="BB321" s="74" t="e">
        <f t="shared" si="228"/>
        <v>#VALUE!</v>
      </c>
      <c r="BC321" s="74" t="e">
        <f t="shared" si="228"/>
        <v>#VALUE!</v>
      </c>
      <c r="BD321" s="74" t="e">
        <f t="shared" si="228"/>
        <v>#VALUE!</v>
      </c>
      <c r="BE321" s="74" t="e">
        <f t="shared" si="228"/>
        <v>#VALUE!</v>
      </c>
      <c r="BF321" s="75" t="e">
        <f t="shared" si="227"/>
        <v>#VALUE!</v>
      </c>
    </row>
    <row r="322" spans="15:58" ht="14.4" hidden="1" customHeight="1" x14ac:dyDescent="0.3">
      <c r="O322" s="287"/>
      <c r="P322" s="288"/>
      <c r="Q322" s="289"/>
      <c r="R322" s="279" t="s">
        <v>160</v>
      </c>
      <c r="S322" s="280"/>
      <c r="T322" s="280"/>
      <c r="U322" s="280"/>
      <c r="V322" s="280"/>
      <c r="W322" s="280"/>
      <c r="X322" s="258"/>
      <c r="Y322" s="258"/>
      <c r="Z322" s="258"/>
      <c r="AA322" s="64" t="e">
        <f t="shared" ref="AA322:BE322" si="229">COUNTIFS($F$23:$F$28,$O$287,$L$23:$L$28,"FT",AA$23:AA$41,"S")+COUNTIFS($F$23:$F$28,$O$287,$L$23:$L$28,"FT",AA$23:AA$41,"TR-S")</f>
        <v>#VALUE!</v>
      </c>
      <c r="AB322" s="64" t="e">
        <f t="shared" si="229"/>
        <v>#VALUE!</v>
      </c>
      <c r="AC322" s="64" t="e">
        <f t="shared" si="229"/>
        <v>#VALUE!</v>
      </c>
      <c r="AD322" s="64" t="e">
        <f t="shared" si="229"/>
        <v>#VALUE!</v>
      </c>
      <c r="AE322" s="64" t="e">
        <f t="shared" si="229"/>
        <v>#VALUE!</v>
      </c>
      <c r="AF322" s="64" t="e">
        <f t="shared" si="229"/>
        <v>#VALUE!</v>
      </c>
      <c r="AG322" s="64" t="e">
        <f t="shared" si="229"/>
        <v>#VALUE!</v>
      </c>
      <c r="AH322" s="64" t="e">
        <f t="shared" si="229"/>
        <v>#VALUE!</v>
      </c>
      <c r="AI322" s="64" t="e">
        <f t="shared" si="229"/>
        <v>#VALUE!</v>
      </c>
      <c r="AJ322" s="64" t="e">
        <f t="shared" si="229"/>
        <v>#VALUE!</v>
      </c>
      <c r="AK322" s="64" t="e">
        <f t="shared" si="229"/>
        <v>#VALUE!</v>
      </c>
      <c r="AL322" s="64" t="e">
        <f t="shared" si="229"/>
        <v>#VALUE!</v>
      </c>
      <c r="AM322" s="64" t="e">
        <f t="shared" si="229"/>
        <v>#VALUE!</v>
      </c>
      <c r="AN322" s="64" t="e">
        <f t="shared" si="229"/>
        <v>#VALUE!</v>
      </c>
      <c r="AO322" s="64" t="e">
        <f t="shared" si="229"/>
        <v>#VALUE!</v>
      </c>
      <c r="AP322" s="64" t="e">
        <f t="shared" si="229"/>
        <v>#VALUE!</v>
      </c>
      <c r="AQ322" s="64" t="e">
        <f t="shared" si="229"/>
        <v>#VALUE!</v>
      </c>
      <c r="AR322" s="64" t="e">
        <f t="shared" si="229"/>
        <v>#VALUE!</v>
      </c>
      <c r="AS322" s="64" t="e">
        <f t="shared" si="229"/>
        <v>#VALUE!</v>
      </c>
      <c r="AT322" s="64" t="e">
        <f t="shared" si="229"/>
        <v>#VALUE!</v>
      </c>
      <c r="AU322" s="64" t="e">
        <f t="shared" si="229"/>
        <v>#VALUE!</v>
      </c>
      <c r="AV322" s="64" t="e">
        <f t="shared" si="229"/>
        <v>#VALUE!</v>
      </c>
      <c r="AW322" s="64" t="e">
        <f t="shared" si="229"/>
        <v>#VALUE!</v>
      </c>
      <c r="AX322" s="64" t="e">
        <f t="shared" si="229"/>
        <v>#VALUE!</v>
      </c>
      <c r="AY322" s="64" t="e">
        <f t="shared" si="229"/>
        <v>#VALUE!</v>
      </c>
      <c r="AZ322" s="64" t="e">
        <f t="shared" si="229"/>
        <v>#VALUE!</v>
      </c>
      <c r="BA322" s="64" t="e">
        <f t="shared" si="229"/>
        <v>#VALUE!</v>
      </c>
      <c r="BB322" s="64" t="e">
        <f t="shared" si="229"/>
        <v>#VALUE!</v>
      </c>
      <c r="BC322" s="64" t="e">
        <f t="shared" si="229"/>
        <v>#VALUE!</v>
      </c>
      <c r="BD322" s="64" t="e">
        <f t="shared" si="229"/>
        <v>#VALUE!</v>
      </c>
      <c r="BE322" s="64" t="e">
        <f t="shared" si="229"/>
        <v>#VALUE!</v>
      </c>
      <c r="BF322" s="45" t="e">
        <f t="shared" si="227"/>
        <v>#VALUE!</v>
      </c>
    </row>
    <row r="323" spans="15:58" ht="14.4" hidden="1" customHeight="1" x14ac:dyDescent="0.3">
      <c r="O323" s="287"/>
      <c r="P323" s="288"/>
      <c r="Q323" s="289"/>
      <c r="R323" s="279" t="s">
        <v>163</v>
      </c>
      <c r="S323" s="280"/>
      <c r="T323" s="280"/>
      <c r="U323" s="280"/>
      <c r="V323" s="280"/>
      <c r="W323" s="280"/>
      <c r="X323" s="258"/>
      <c r="Y323" s="258"/>
      <c r="Z323" s="258"/>
      <c r="AA323" s="64" t="e">
        <f t="shared" ref="AA323:BE323" si="230">COUNTIFS($F$23:$F$28,$O$287,$L$23:$L$28,"HT",AA$23:AA$41,"S")+COUNTIFS($F$23:$F$28,$O$287,$L$23:$L$28,"HT",AA$23:AA$41,"TR-S")</f>
        <v>#VALUE!</v>
      </c>
      <c r="AB323" s="64" t="e">
        <f t="shared" si="230"/>
        <v>#VALUE!</v>
      </c>
      <c r="AC323" s="64" t="e">
        <f t="shared" si="230"/>
        <v>#VALUE!</v>
      </c>
      <c r="AD323" s="64" t="e">
        <f t="shared" si="230"/>
        <v>#VALUE!</v>
      </c>
      <c r="AE323" s="64" t="e">
        <f t="shared" si="230"/>
        <v>#VALUE!</v>
      </c>
      <c r="AF323" s="64" t="e">
        <f t="shared" si="230"/>
        <v>#VALUE!</v>
      </c>
      <c r="AG323" s="64" t="e">
        <f t="shared" si="230"/>
        <v>#VALUE!</v>
      </c>
      <c r="AH323" s="64" t="e">
        <f t="shared" si="230"/>
        <v>#VALUE!</v>
      </c>
      <c r="AI323" s="64" t="e">
        <f t="shared" si="230"/>
        <v>#VALUE!</v>
      </c>
      <c r="AJ323" s="64" t="e">
        <f t="shared" si="230"/>
        <v>#VALUE!</v>
      </c>
      <c r="AK323" s="64" t="e">
        <f t="shared" si="230"/>
        <v>#VALUE!</v>
      </c>
      <c r="AL323" s="64" t="e">
        <f t="shared" si="230"/>
        <v>#VALUE!</v>
      </c>
      <c r="AM323" s="64" t="e">
        <f t="shared" si="230"/>
        <v>#VALUE!</v>
      </c>
      <c r="AN323" s="64" t="e">
        <f t="shared" si="230"/>
        <v>#VALUE!</v>
      </c>
      <c r="AO323" s="64" t="e">
        <f t="shared" si="230"/>
        <v>#VALUE!</v>
      </c>
      <c r="AP323" s="64" t="e">
        <f t="shared" si="230"/>
        <v>#VALUE!</v>
      </c>
      <c r="AQ323" s="64" t="e">
        <f t="shared" si="230"/>
        <v>#VALUE!</v>
      </c>
      <c r="AR323" s="64" t="e">
        <f t="shared" si="230"/>
        <v>#VALUE!</v>
      </c>
      <c r="AS323" s="64" t="e">
        <f t="shared" si="230"/>
        <v>#VALUE!</v>
      </c>
      <c r="AT323" s="64" t="e">
        <f t="shared" si="230"/>
        <v>#VALUE!</v>
      </c>
      <c r="AU323" s="64" t="e">
        <f t="shared" si="230"/>
        <v>#VALUE!</v>
      </c>
      <c r="AV323" s="64" t="e">
        <f t="shared" si="230"/>
        <v>#VALUE!</v>
      </c>
      <c r="AW323" s="64" t="e">
        <f t="shared" si="230"/>
        <v>#VALUE!</v>
      </c>
      <c r="AX323" s="64" t="e">
        <f t="shared" si="230"/>
        <v>#VALUE!</v>
      </c>
      <c r="AY323" s="64" t="e">
        <f t="shared" si="230"/>
        <v>#VALUE!</v>
      </c>
      <c r="AZ323" s="64" t="e">
        <f t="shared" si="230"/>
        <v>#VALUE!</v>
      </c>
      <c r="BA323" s="64" t="e">
        <f t="shared" si="230"/>
        <v>#VALUE!</v>
      </c>
      <c r="BB323" s="64" t="e">
        <f t="shared" si="230"/>
        <v>#VALUE!</v>
      </c>
      <c r="BC323" s="64" t="e">
        <f t="shared" si="230"/>
        <v>#VALUE!</v>
      </c>
      <c r="BD323" s="64" t="e">
        <f t="shared" si="230"/>
        <v>#VALUE!</v>
      </c>
      <c r="BE323" s="64" t="e">
        <f t="shared" si="230"/>
        <v>#VALUE!</v>
      </c>
      <c r="BF323" s="45" t="e">
        <f t="shared" si="227"/>
        <v>#VALUE!</v>
      </c>
    </row>
    <row r="324" spans="15:58" ht="14.4" hidden="1" customHeight="1" x14ac:dyDescent="0.3">
      <c r="O324" s="287"/>
      <c r="P324" s="288"/>
      <c r="Q324" s="289"/>
      <c r="R324" s="279" t="s">
        <v>166</v>
      </c>
      <c r="S324" s="280"/>
      <c r="T324" s="280"/>
      <c r="U324" s="280"/>
      <c r="V324" s="280"/>
      <c r="W324" s="280"/>
      <c r="X324" s="258"/>
      <c r="Y324" s="258"/>
      <c r="Z324" s="258"/>
      <c r="AA324" s="64" t="e">
        <f t="shared" ref="AA324:BE324" si="231">COUNTIFS($F$23:$F$28,$O$287,AA$23:AA$41,"TD")+COUNTIFS($F$23:$F$28,$O$287,AA$23:AA$41,"PR")</f>
        <v>#VALUE!</v>
      </c>
      <c r="AB324" s="64" t="e">
        <f t="shared" si="231"/>
        <v>#VALUE!</v>
      </c>
      <c r="AC324" s="64" t="e">
        <f t="shared" si="231"/>
        <v>#VALUE!</v>
      </c>
      <c r="AD324" s="64" t="e">
        <f t="shared" si="231"/>
        <v>#VALUE!</v>
      </c>
      <c r="AE324" s="64" t="e">
        <f t="shared" si="231"/>
        <v>#VALUE!</v>
      </c>
      <c r="AF324" s="64" t="e">
        <f t="shared" si="231"/>
        <v>#VALUE!</v>
      </c>
      <c r="AG324" s="64" t="e">
        <f t="shared" si="231"/>
        <v>#VALUE!</v>
      </c>
      <c r="AH324" s="64" t="e">
        <f t="shared" si="231"/>
        <v>#VALUE!</v>
      </c>
      <c r="AI324" s="64" t="e">
        <f t="shared" si="231"/>
        <v>#VALUE!</v>
      </c>
      <c r="AJ324" s="64" t="e">
        <f t="shared" si="231"/>
        <v>#VALUE!</v>
      </c>
      <c r="AK324" s="64" t="e">
        <f t="shared" si="231"/>
        <v>#VALUE!</v>
      </c>
      <c r="AL324" s="64" t="e">
        <f t="shared" si="231"/>
        <v>#VALUE!</v>
      </c>
      <c r="AM324" s="64" t="e">
        <f t="shared" si="231"/>
        <v>#VALUE!</v>
      </c>
      <c r="AN324" s="64" t="e">
        <f t="shared" si="231"/>
        <v>#VALUE!</v>
      </c>
      <c r="AO324" s="64" t="e">
        <f t="shared" si="231"/>
        <v>#VALUE!</v>
      </c>
      <c r="AP324" s="64" t="e">
        <f t="shared" si="231"/>
        <v>#VALUE!</v>
      </c>
      <c r="AQ324" s="64" t="e">
        <f t="shared" si="231"/>
        <v>#VALUE!</v>
      </c>
      <c r="AR324" s="64" t="e">
        <f t="shared" si="231"/>
        <v>#VALUE!</v>
      </c>
      <c r="AS324" s="64" t="e">
        <f t="shared" si="231"/>
        <v>#VALUE!</v>
      </c>
      <c r="AT324" s="64" t="e">
        <f t="shared" si="231"/>
        <v>#VALUE!</v>
      </c>
      <c r="AU324" s="64" t="e">
        <f t="shared" si="231"/>
        <v>#VALUE!</v>
      </c>
      <c r="AV324" s="64" t="e">
        <f t="shared" si="231"/>
        <v>#VALUE!</v>
      </c>
      <c r="AW324" s="64" t="e">
        <f t="shared" si="231"/>
        <v>#VALUE!</v>
      </c>
      <c r="AX324" s="64" t="e">
        <f t="shared" si="231"/>
        <v>#VALUE!</v>
      </c>
      <c r="AY324" s="64" t="e">
        <f t="shared" si="231"/>
        <v>#VALUE!</v>
      </c>
      <c r="AZ324" s="64" t="e">
        <f t="shared" si="231"/>
        <v>#VALUE!</v>
      </c>
      <c r="BA324" s="64" t="e">
        <f t="shared" si="231"/>
        <v>#VALUE!</v>
      </c>
      <c r="BB324" s="64" t="e">
        <f t="shared" si="231"/>
        <v>#VALUE!</v>
      </c>
      <c r="BC324" s="64" t="e">
        <f t="shared" si="231"/>
        <v>#VALUE!</v>
      </c>
      <c r="BD324" s="64" t="e">
        <f t="shared" si="231"/>
        <v>#VALUE!</v>
      </c>
      <c r="BE324" s="64" t="e">
        <f t="shared" si="231"/>
        <v>#VALUE!</v>
      </c>
      <c r="BF324" s="45" t="e">
        <f t="shared" si="227"/>
        <v>#VALUE!</v>
      </c>
    </row>
    <row r="325" spans="15:58" ht="14.4" hidden="1" customHeight="1" x14ac:dyDescent="0.3">
      <c r="O325" s="287"/>
      <c r="P325" s="288"/>
      <c r="Q325" s="289"/>
      <c r="R325" s="279" t="s">
        <v>169</v>
      </c>
      <c r="S325" s="280"/>
      <c r="T325" s="280"/>
      <c r="U325" s="280"/>
      <c r="V325" s="280"/>
      <c r="W325" s="280"/>
      <c r="X325" s="258"/>
      <c r="Y325" s="258"/>
      <c r="Z325" s="258"/>
      <c r="AA325" s="64" t="e">
        <f t="shared" ref="AA325:BE325" si="232">COUNTIFS($F$23:$F$28,$O$287,AA$23:AA$41,"RS")</f>
        <v>#VALUE!</v>
      </c>
      <c r="AB325" s="64" t="e">
        <f t="shared" si="232"/>
        <v>#VALUE!</v>
      </c>
      <c r="AC325" s="64" t="e">
        <f t="shared" si="232"/>
        <v>#VALUE!</v>
      </c>
      <c r="AD325" s="64" t="e">
        <f t="shared" si="232"/>
        <v>#VALUE!</v>
      </c>
      <c r="AE325" s="64" t="e">
        <f t="shared" si="232"/>
        <v>#VALUE!</v>
      </c>
      <c r="AF325" s="64" t="e">
        <f t="shared" si="232"/>
        <v>#VALUE!</v>
      </c>
      <c r="AG325" s="64" t="e">
        <f t="shared" si="232"/>
        <v>#VALUE!</v>
      </c>
      <c r="AH325" s="64" t="e">
        <f t="shared" si="232"/>
        <v>#VALUE!</v>
      </c>
      <c r="AI325" s="64" t="e">
        <f t="shared" si="232"/>
        <v>#VALUE!</v>
      </c>
      <c r="AJ325" s="64" t="e">
        <f t="shared" si="232"/>
        <v>#VALUE!</v>
      </c>
      <c r="AK325" s="64" t="e">
        <f t="shared" si="232"/>
        <v>#VALUE!</v>
      </c>
      <c r="AL325" s="64" t="e">
        <f t="shared" si="232"/>
        <v>#VALUE!</v>
      </c>
      <c r="AM325" s="64" t="e">
        <f t="shared" si="232"/>
        <v>#VALUE!</v>
      </c>
      <c r="AN325" s="64" t="e">
        <f t="shared" si="232"/>
        <v>#VALUE!</v>
      </c>
      <c r="AO325" s="64" t="e">
        <f t="shared" si="232"/>
        <v>#VALUE!</v>
      </c>
      <c r="AP325" s="64" t="e">
        <f t="shared" si="232"/>
        <v>#VALUE!</v>
      </c>
      <c r="AQ325" s="64" t="e">
        <f t="shared" si="232"/>
        <v>#VALUE!</v>
      </c>
      <c r="AR325" s="64" t="e">
        <f t="shared" si="232"/>
        <v>#VALUE!</v>
      </c>
      <c r="AS325" s="64" t="e">
        <f t="shared" si="232"/>
        <v>#VALUE!</v>
      </c>
      <c r="AT325" s="64" t="e">
        <f t="shared" si="232"/>
        <v>#VALUE!</v>
      </c>
      <c r="AU325" s="64" t="e">
        <f t="shared" si="232"/>
        <v>#VALUE!</v>
      </c>
      <c r="AV325" s="64" t="e">
        <f t="shared" si="232"/>
        <v>#VALUE!</v>
      </c>
      <c r="AW325" s="64" t="e">
        <f t="shared" si="232"/>
        <v>#VALUE!</v>
      </c>
      <c r="AX325" s="64" t="e">
        <f t="shared" si="232"/>
        <v>#VALUE!</v>
      </c>
      <c r="AY325" s="64" t="e">
        <f t="shared" si="232"/>
        <v>#VALUE!</v>
      </c>
      <c r="AZ325" s="64" t="e">
        <f t="shared" si="232"/>
        <v>#VALUE!</v>
      </c>
      <c r="BA325" s="64" t="e">
        <f t="shared" si="232"/>
        <v>#VALUE!</v>
      </c>
      <c r="BB325" s="64" t="e">
        <f t="shared" si="232"/>
        <v>#VALUE!</v>
      </c>
      <c r="BC325" s="64" t="e">
        <f t="shared" si="232"/>
        <v>#VALUE!</v>
      </c>
      <c r="BD325" s="64" t="e">
        <f t="shared" si="232"/>
        <v>#VALUE!</v>
      </c>
      <c r="BE325" s="64" t="e">
        <f t="shared" si="232"/>
        <v>#VALUE!</v>
      </c>
      <c r="BF325" s="45" t="e">
        <f t="shared" si="227"/>
        <v>#VALUE!</v>
      </c>
    </row>
    <row r="326" spans="15:58" ht="14.4" hidden="1" customHeight="1" x14ac:dyDescent="0.3">
      <c r="O326" s="287"/>
      <c r="P326" s="288"/>
      <c r="Q326" s="289"/>
      <c r="R326" s="279" t="s">
        <v>170</v>
      </c>
      <c r="S326" s="280"/>
      <c r="T326" s="280"/>
      <c r="U326" s="280"/>
      <c r="V326" s="280"/>
      <c r="W326" s="280"/>
      <c r="X326" s="258"/>
      <c r="Y326" s="258"/>
      <c r="Z326" s="258"/>
      <c r="AA326" s="64" t="e">
        <f t="shared" ref="AA326:BE326" si="233">COUNTIFS($F$23:$F$28,$O$287,AA$23:AA$41,"TM")</f>
        <v>#VALUE!</v>
      </c>
      <c r="AB326" s="64" t="e">
        <f t="shared" si="233"/>
        <v>#VALUE!</v>
      </c>
      <c r="AC326" s="64" t="e">
        <f t="shared" si="233"/>
        <v>#VALUE!</v>
      </c>
      <c r="AD326" s="64" t="e">
        <f t="shared" si="233"/>
        <v>#VALUE!</v>
      </c>
      <c r="AE326" s="64" t="e">
        <f t="shared" si="233"/>
        <v>#VALUE!</v>
      </c>
      <c r="AF326" s="64" t="e">
        <f t="shared" si="233"/>
        <v>#VALUE!</v>
      </c>
      <c r="AG326" s="64" t="e">
        <f t="shared" si="233"/>
        <v>#VALUE!</v>
      </c>
      <c r="AH326" s="64" t="e">
        <f t="shared" si="233"/>
        <v>#VALUE!</v>
      </c>
      <c r="AI326" s="64" t="e">
        <f t="shared" si="233"/>
        <v>#VALUE!</v>
      </c>
      <c r="AJ326" s="64" t="e">
        <f t="shared" si="233"/>
        <v>#VALUE!</v>
      </c>
      <c r="AK326" s="64" t="e">
        <f t="shared" si="233"/>
        <v>#VALUE!</v>
      </c>
      <c r="AL326" s="64" t="e">
        <f t="shared" si="233"/>
        <v>#VALUE!</v>
      </c>
      <c r="AM326" s="64" t="e">
        <f t="shared" si="233"/>
        <v>#VALUE!</v>
      </c>
      <c r="AN326" s="64" t="e">
        <f t="shared" si="233"/>
        <v>#VALUE!</v>
      </c>
      <c r="AO326" s="64" t="e">
        <f t="shared" si="233"/>
        <v>#VALUE!</v>
      </c>
      <c r="AP326" s="64" t="e">
        <f t="shared" si="233"/>
        <v>#VALUE!</v>
      </c>
      <c r="AQ326" s="64" t="e">
        <f t="shared" si="233"/>
        <v>#VALUE!</v>
      </c>
      <c r="AR326" s="64" t="e">
        <f t="shared" si="233"/>
        <v>#VALUE!</v>
      </c>
      <c r="AS326" s="64" t="e">
        <f t="shared" si="233"/>
        <v>#VALUE!</v>
      </c>
      <c r="AT326" s="64" t="e">
        <f t="shared" si="233"/>
        <v>#VALUE!</v>
      </c>
      <c r="AU326" s="64" t="e">
        <f t="shared" si="233"/>
        <v>#VALUE!</v>
      </c>
      <c r="AV326" s="64" t="e">
        <f t="shared" si="233"/>
        <v>#VALUE!</v>
      </c>
      <c r="AW326" s="64" t="e">
        <f t="shared" si="233"/>
        <v>#VALUE!</v>
      </c>
      <c r="AX326" s="64" t="e">
        <f t="shared" si="233"/>
        <v>#VALUE!</v>
      </c>
      <c r="AY326" s="64" t="e">
        <f t="shared" si="233"/>
        <v>#VALUE!</v>
      </c>
      <c r="AZ326" s="64" t="e">
        <f t="shared" si="233"/>
        <v>#VALUE!</v>
      </c>
      <c r="BA326" s="64" t="e">
        <f t="shared" si="233"/>
        <v>#VALUE!</v>
      </c>
      <c r="BB326" s="64" t="e">
        <f t="shared" si="233"/>
        <v>#VALUE!</v>
      </c>
      <c r="BC326" s="64" t="e">
        <f t="shared" si="233"/>
        <v>#VALUE!</v>
      </c>
      <c r="BD326" s="64" t="e">
        <f t="shared" si="233"/>
        <v>#VALUE!</v>
      </c>
      <c r="BE326" s="64" t="e">
        <f t="shared" si="233"/>
        <v>#VALUE!</v>
      </c>
      <c r="BF326" s="45" t="e">
        <f t="shared" si="227"/>
        <v>#VALUE!</v>
      </c>
    </row>
    <row r="327" spans="15:58" ht="14.4" hidden="1" customHeight="1" x14ac:dyDescent="0.3">
      <c r="O327" s="287"/>
      <c r="P327" s="288"/>
      <c r="Q327" s="289"/>
      <c r="R327" s="279" t="s">
        <v>161</v>
      </c>
      <c r="S327" s="280"/>
      <c r="T327" s="280"/>
      <c r="U327" s="280"/>
      <c r="V327" s="280"/>
      <c r="W327" s="280"/>
      <c r="X327" s="258"/>
      <c r="Y327" s="258"/>
      <c r="Z327" s="258"/>
      <c r="AA327" s="85">
        <f t="shared" ref="AA327:BF327" si="234">IFERROR(IF(AA288&lt;5,0,((AA325+AA326)/(AA288+AA325+AA326))),0)</f>
        <v>0</v>
      </c>
      <c r="AB327" s="85">
        <f t="shared" si="234"/>
        <v>0</v>
      </c>
      <c r="AC327" s="85">
        <f t="shared" si="234"/>
        <v>0</v>
      </c>
      <c r="AD327" s="85">
        <f t="shared" si="234"/>
        <v>0</v>
      </c>
      <c r="AE327" s="85">
        <f t="shared" si="234"/>
        <v>0</v>
      </c>
      <c r="AF327" s="85">
        <f t="shared" si="234"/>
        <v>0</v>
      </c>
      <c r="AG327" s="85">
        <f t="shared" si="234"/>
        <v>0</v>
      </c>
      <c r="AH327" s="85">
        <f t="shared" si="234"/>
        <v>0</v>
      </c>
      <c r="AI327" s="85">
        <f t="shared" si="234"/>
        <v>0</v>
      </c>
      <c r="AJ327" s="85">
        <f t="shared" si="234"/>
        <v>0</v>
      </c>
      <c r="AK327" s="85">
        <f t="shared" si="234"/>
        <v>0</v>
      </c>
      <c r="AL327" s="85">
        <f t="shared" si="234"/>
        <v>0</v>
      </c>
      <c r="AM327" s="85">
        <f t="shared" si="234"/>
        <v>0</v>
      </c>
      <c r="AN327" s="85">
        <f t="shared" si="234"/>
        <v>0</v>
      </c>
      <c r="AO327" s="85">
        <f t="shared" si="234"/>
        <v>0</v>
      </c>
      <c r="AP327" s="85">
        <f t="shared" si="234"/>
        <v>0</v>
      </c>
      <c r="AQ327" s="85">
        <f t="shared" si="234"/>
        <v>0</v>
      </c>
      <c r="AR327" s="85">
        <f t="shared" si="234"/>
        <v>0</v>
      </c>
      <c r="AS327" s="85">
        <f t="shared" si="234"/>
        <v>0</v>
      </c>
      <c r="AT327" s="85">
        <f t="shared" si="234"/>
        <v>0</v>
      </c>
      <c r="AU327" s="85">
        <f t="shared" si="234"/>
        <v>0</v>
      </c>
      <c r="AV327" s="85">
        <f t="shared" si="234"/>
        <v>0</v>
      </c>
      <c r="AW327" s="85">
        <f t="shared" si="234"/>
        <v>0</v>
      </c>
      <c r="AX327" s="85">
        <f t="shared" si="234"/>
        <v>0</v>
      </c>
      <c r="AY327" s="85">
        <f t="shared" si="234"/>
        <v>0</v>
      </c>
      <c r="AZ327" s="85">
        <f t="shared" si="234"/>
        <v>0</v>
      </c>
      <c r="BA327" s="85">
        <f t="shared" si="234"/>
        <v>0</v>
      </c>
      <c r="BB327" s="85">
        <f t="shared" si="234"/>
        <v>0</v>
      </c>
      <c r="BC327" s="85">
        <f t="shared" si="234"/>
        <v>0</v>
      </c>
      <c r="BD327" s="85">
        <f t="shared" si="234"/>
        <v>0</v>
      </c>
      <c r="BE327" s="85">
        <f t="shared" si="234"/>
        <v>0</v>
      </c>
      <c r="BF327" s="86">
        <f t="shared" si="234"/>
        <v>0</v>
      </c>
    </row>
    <row r="328" spans="15:58" ht="14.4" hidden="1" customHeight="1" x14ac:dyDescent="0.3">
      <c r="O328" s="287"/>
      <c r="P328" s="288"/>
      <c r="Q328" s="289"/>
      <c r="R328" s="279" t="s">
        <v>164</v>
      </c>
      <c r="S328" s="280"/>
      <c r="T328" s="280"/>
      <c r="U328" s="280"/>
      <c r="V328" s="280"/>
      <c r="W328" s="280"/>
      <c r="X328" s="258"/>
      <c r="Y328" s="258"/>
      <c r="Z328" s="258"/>
      <c r="AA328" s="85">
        <f t="shared" ref="AA328:BF328" si="235">IFERROR(IF(AA288&lt;5,0,(AA325/(AA288+AA325+AA326))),0)</f>
        <v>0</v>
      </c>
      <c r="AB328" s="85">
        <f t="shared" si="235"/>
        <v>0</v>
      </c>
      <c r="AC328" s="85">
        <f t="shared" si="235"/>
        <v>0</v>
      </c>
      <c r="AD328" s="85">
        <f t="shared" si="235"/>
        <v>0</v>
      </c>
      <c r="AE328" s="85">
        <f t="shared" si="235"/>
        <v>0</v>
      </c>
      <c r="AF328" s="85">
        <f t="shared" si="235"/>
        <v>0</v>
      </c>
      <c r="AG328" s="85">
        <f t="shared" si="235"/>
        <v>0</v>
      </c>
      <c r="AH328" s="85">
        <f t="shared" si="235"/>
        <v>0</v>
      </c>
      <c r="AI328" s="85">
        <f t="shared" si="235"/>
        <v>0</v>
      </c>
      <c r="AJ328" s="85">
        <f t="shared" si="235"/>
        <v>0</v>
      </c>
      <c r="AK328" s="85">
        <f t="shared" si="235"/>
        <v>0</v>
      </c>
      <c r="AL328" s="85">
        <f t="shared" si="235"/>
        <v>0</v>
      </c>
      <c r="AM328" s="85">
        <f t="shared" si="235"/>
        <v>0</v>
      </c>
      <c r="AN328" s="85">
        <f t="shared" si="235"/>
        <v>0</v>
      </c>
      <c r="AO328" s="85">
        <f t="shared" si="235"/>
        <v>0</v>
      </c>
      <c r="AP328" s="85">
        <f t="shared" si="235"/>
        <v>0</v>
      </c>
      <c r="AQ328" s="85">
        <f t="shared" si="235"/>
        <v>0</v>
      </c>
      <c r="AR328" s="85">
        <f t="shared" si="235"/>
        <v>0</v>
      </c>
      <c r="AS328" s="85">
        <f t="shared" si="235"/>
        <v>0</v>
      </c>
      <c r="AT328" s="85">
        <f t="shared" si="235"/>
        <v>0</v>
      </c>
      <c r="AU328" s="85">
        <f t="shared" si="235"/>
        <v>0</v>
      </c>
      <c r="AV328" s="85">
        <f t="shared" si="235"/>
        <v>0</v>
      </c>
      <c r="AW328" s="85">
        <f t="shared" si="235"/>
        <v>0</v>
      </c>
      <c r="AX328" s="85">
        <f t="shared" si="235"/>
        <v>0</v>
      </c>
      <c r="AY328" s="85">
        <f t="shared" si="235"/>
        <v>0</v>
      </c>
      <c r="AZ328" s="85">
        <f t="shared" si="235"/>
        <v>0</v>
      </c>
      <c r="BA328" s="85">
        <f t="shared" si="235"/>
        <v>0</v>
      </c>
      <c r="BB328" s="85">
        <f t="shared" si="235"/>
        <v>0</v>
      </c>
      <c r="BC328" s="85">
        <f t="shared" si="235"/>
        <v>0</v>
      </c>
      <c r="BD328" s="85">
        <f t="shared" si="235"/>
        <v>0</v>
      </c>
      <c r="BE328" s="85">
        <f t="shared" si="235"/>
        <v>0</v>
      </c>
      <c r="BF328" s="86">
        <f t="shared" si="235"/>
        <v>0</v>
      </c>
    </row>
    <row r="329" spans="15:58" ht="14.4" hidden="1" customHeight="1" x14ac:dyDescent="0.3">
      <c r="O329" s="287"/>
      <c r="P329" s="288"/>
      <c r="Q329" s="289"/>
      <c r="R329" s="279" t="s">
        <v>171</v>
      </c>
      <c r="S329" s="280"/>
      <c r="T329" s="280"/>
      <c r="U329" s="280"/>
      <c r="V329" s="280"/>
      <c r="W329" s="280"/>
      <c r="X329" s="258"/>
      <c r="Y329" s="258"/>
      <c r="Z329" s="258"/>
      <c r="AA329" s="85">
        <f t="shared" ref="AA329:BF329" si="236">IFERROR(IF(AA288&lt;5,0,(AA326/(AA288+AA325+AA326))),0)</f>
        <v>0</v>
      </c>
      <c r="AB329" s="85">
        <f t="shared" si="236"/>
        <v>0</v>
      </c>
      <c r="AC329" s="85">
        <f t="shared" si="236"/>
        <v>0</v>
      </c>
      <c r="AD329" s="85">
        <f t="shared" si="236"/>
        <v>0</v>
      </c>
      <c r="AE329" s="85">
        <f t="shared" si="236"/>
        <v>0</v>
      </c>
      <c r="AF329" s="85">
        <f t="shared" si="236"/>
        <v>0</v>
      </c>
      <c r="AG329" s="85">
        <f t="shared" si="236"/>
        <v>0</v>
      </c>
      <c r="AH329" s="85">
        <f t="shared" si="236"/>
        <v>0</v>
      </c>
      <c r="AI329" s="85">
        <f t="shared" si="236"/>
        <v>0</v>
      </c>
      <c r="AJ329" s="85">
        <f t="shared" si="236"/>
        <v>0</v>
      </c>
      <c r="AK329" s="85">
        <f t="shared" si="236"/>
        <v>0</v>
      </c>
      <c r="AL329" s="85">
        <f t="shared" si="236"/>
        <v>0</v>
      </c>
      <c r="AM329" s="85">
        <f t="shared" si="236"/>
        <v>0</v>
      </c>
      <c r="AN329" s="85">
        <f t="shared" si="236"/>
        <v>0</v>
      </c>
      <c r="AO329" s="85">
        <f t="shared" si="236"/>
        <v>0</v>
      </c>
      <c r="AP329" s="85">
        <f t="shared" si="236"/>
        <v>0</v>
      </c>
      <c r="AQ329" s="85">
        <f t="shared" si="236"/>
        <v>0</v>
      </c>
      <c r="AR329" s="85">
        <f t="shared" si="236"/>
        <v>0</v>
      </c>
      <c r="AS329" s="85">
        <f t="shared" si="236"/>
        <v>0</v>
      </c>
      <c r="AT329" s="85">
        <f t="shared" si="236"/>
        <v>0</v>
      </c>
      <c r="AU329" s="85">
        <f t="shared" si="236"/>
        <v>0</v>
      </c>
      <c r="AV329" s="85">
        <f t="shared" si="236"/>
        <v>0</v>
      </c>
      <c r="AW329" s="85">
        <f t="shared" si="236"/>
        <v>0</v>
      </c>
      <c r="AX329" s="85">
        <f t="shared" si="236"/>
        <v>0</v>
      </c>
      <c r="AY329" s="85">
        <f t="shared" si="236"/>
        <v>0</v>
      </c>
      <c r="AZ329" s="85">
        <f t="shared" si="236"/>
        <v>0</v>
      </c>
      <c r="BA329" s="85">
        <f t="shared" si="236"/>
        <v>0</v>
      </c>
      <c r="BB329" s="85">
        <f t="shared" si="236"/>
        <v>0</v>
      </c>
      <c r="BC329" s="85">
        <f t="shared" si="236"/>
        <v>0</v>
      </c>
      <c r="BD329" s="85">
        <f t="shared" si="236"/>
        <v>0</v>
      </c>
      <c r="BE329" s="85">
        <f t="shared" si="236"/>
        <v>0</v>
      </c>
      <c r="BF329" s="86">
        <f t="shared" si="236"/>
        <v>0</v>
      </c>
    </row>
    <row r="330" spans="15:58" ht="14.4" hidden="1" customHeight="1" x14ac:dyDescent="0.3">
      <c r="O330" s="287"/>
      <c r="P330" s="288"/>
      <c r="Q330" s="289"/>
      <c r="R330" s="279" t="s">
        <v>172</v>
      </c>
      <c r="S330" s="280"/>
      <c r="T330" s="280"/>
      <c r="U330" s="280"/>
      <c r="V330" s="280"/>
      <c r="W330" s="280"/>
      <c r="X330" s="258"/>
      <c r="Y330" s="258"/>
      <c r="Z330" s="258"/>
      <c r="AA330" s="87" t="str">
        <f t="shared" ref="AA330:BF330" si="237">IFERROR(((AA313+AA317)/AA292),"")</f>
        <v/>
      </c>
      <c r="AB330" s="87" t="str">
        <f t="shared" si="237"/>
        <v/>
      </c>
      <c r="AC330" s="87" t="str">
        <f t="shared" si="237"/>
        <v/>
      </c>
      <c r="AD330" s="87" t="str">
        <f t="shared" si="237"/>
        <v/>
      </c>
      <c r="AE330" s="87" t="str">
        <f t="shared" si="237"/>
        <v/>
      </c>
      <c r="AF330" s="87" t="str">
        <f t="shared" si="237"/>
        <v/>
      </c>
      <c r="AG330" s="87" t="str">
        <f t="shared" si="237"/>
        <v/>
      </c>
      <c r="AH330" s="87" t="str">
        <f t="shared" si="237"/>
        <v/>
      </c>
      <c r="AI330" s="87" t="str">
        <f t="shared" si="237"/>
        <v/>
      </c>
      <c r="AJ330" s="87" t="str">
        <f t="shared" si="237"/>
        <v/>
      </c>
      <c r="AK330" s="87" t="str">
        <f t="shared" si="237"/>
        <v/>
      </c>
      <c r="AL330" s="87" t="str">
        <f t="shared" si="237"/>
        <v/>
      </c>
      <c r="AM330" s="87" t="str">
        <f t="shared" si="237"/>
        <v/>
      </c>
      <c r="AN330" s="87" t="str">
        <f t="shared" si="237"/>
        <v/>
      </c>
      <c r="AO330" s="87" t="str">
        <f t="shared" si="237"/>
        <v/>
      </c>
      <c r="AP330" s="87" t="str">
        <f t="shared" si="237"/>
        <v/>
      </c>
      <c r="AQ330" s="87" t="str">
        <f t="shared" si="237"/>
        <v/>
      </c>
      <c r="AR330" s="87" t="str">
        <f t="shared" si="237"/>
        <v/>
      </c>
      <c r="AS330" s="87" t="str">
        <f t="shared" si="237"/>
        <v/>
      </c>
      <c r="AT330" s="87" t="str">
        <f t="shared" si="237"/>
        <v/>
      </c>
      <c r="AU330" s="87" t="str">
        <f t="shared" si="237"/>
        <v/>
      </c>
      <c r="AV330" s="87" t="str">
        <f t="shared" si="237"/>
        <v/>
      </c>
      <c r="AW330" s="87" t="str">
        <f t="shared" si="237"/>
        <v/>
      </c>
      <c r="AX330" s="87" t="str">
        <f t="shared" si="237"/>
        <v/>
      </c>
      <c r="AY330" s="87" t="str">
        <f t="shared" si="237"/>
        <v/>
      </c>
      <c r="AZ330" s="87" t="str">
        <f t="shared" si="237"/>
        <v/>
      </c>
      <c r="BA330" s="87" t="str">
        <f t="shared" si="237"/>
        <v/>
      </c>
      <c r="BB330" s="87" t="str">
        <f t="shared" si="237"/>
        <v/>
      </c>
      <c r="BC330" s="87" t="str">
        <f t="shared" si="237"/>
        <v/>
      </c>
      <c r="BD330" s="87" t="str">
        <f t="shared" si="237"/>
        <v/>
      </c>
      <c r="BE330" s="87" t="str">
        <f t="shared" si="237"/>
        <v/>
      </c>
      <c r="BF330" s="86" t="str">
        <f t="shared" si="237"/>
        <v/>
      </c>
    </row>
    <row r="331" spans="15:58" ht="14.4" hidden="1" customHeight="1" x14ac:dyDescent="0.3">
      <c r="O331" s="287"/>
      <c r="P331" s="288"/>
      <c r="Q331" s="289"/>
      <c r="R331" s="279" t="s">
        <v>173</v>
      </c>
      <c r="S331" s="280"/>
      <c r="T331" s="280"/>
      <c r="U331" s="280"/>
      <c r="V331" s="280"/>
      <c r="W331" s="280"/>
      <c r="X331" s="258"/>
      <c r="Y331" s="258"/>
      <c r="Z331" s="258"/>
      <c r="AA331" s="87" t="str">
        <f t="shared" ref="AA331:BF331" si="238">IFERROR((AA305+AA309)/(AA292+AA305+AA309),"")</f>
        <v/>
      </c>
      <c r="AB331" s="87" t="str">
        <f t="shared" si="238"/>
        <v/>
      </c>
      <c r="AC331" s="87" t="str">
        <f t="shared" si="238"/>
        <v/>
      </c>
      <c r="AD331" s="87" t="str">
        <f t="shared" si="238"/>
        <v/>
      </c>
      <c r="AE331" s="87" t="str">
        <f t="shared" si="238"/>
        <v/>
      </c>
      <c r="AF331" s="87" t="str">
        <f t="shared" si="238"/>
        <v/>
      </c>
      <c r="AG331" s="87" t="str">
        <f t="shared" si="238"/>
        <v/>
      </c>
      <c r="AH331" s="87" t="str">
        <f t="shared" si="238"/>
        <v/>
      </c>
      <c r="AI331" s="87" t="str">
        <f t="shared" si="238"/>
        <v/>
      </c>
      <c r="AJ331" s="87" t="str">
        <f t="shared" si="238"/>
        <v/>
      </c>
      <c r="AK331" s="87" t="str">
        <f t="shared" si="238"/>
        <v/>
      </c>
      <c r="AL331" s="87" t="str">
        <f t="shared" si="238"/>
        <v/>
      </c>
      <c r="AM331" s="87" t="str">
        <f t="shared" si="238"/>
        <v/>
      </c>
      <c r="AN331" s="87" t="str">
        <f t="shared" si="238"/>
        <v/>
      </c>
      <c r="AO331" s="87" t="str">
        <f t="shared" si="238"/>
        <v/>
      </c>
      <c r="AP331" s="87" t="str">
        <f t="shared" si="238"/>
        <v/>
      </c>
      <c r="AQ331" s="87" t="str">
        <f t="shared" si="238"/>
        <v/>
      </c>
      <c r="AR331" s="87" t="str">
        <f t="shared" si="238"/>
        <v/>
      </c>
      <c r="AS331" s="87" t="str">
        <f t="shared" si="238"/>
        <v/>
      </c>
      <c r="AT331" s="87" t="str">
        <f t="shared" si="238"/>
        <v/>
      </c>
      <c r="AU331" s="87" t="str">
        <f t="shared" si="238"/>
        <v/>
      </c>
      <c r="AV331" s="87" t="str">
        <f t="shared" si="238"/>
        <v/>
      </c>
      <c r="AW331" s="87" t="str">
        <f t="shared" si="238"/>
        <v/>
      </c>
      <c r="AX331" s="87" t="str">
        <f t="shared" si="238"/>
        <v/>
      </c>
      <c r="AY331" s="87" t="str">
        <f t="shared" si="238"/>
        <v/>
      </c>
      <c r="AZ331" s="87" t="str">
        <f t="shared" si="238"/>
        <v/>
      </c>
      <c r="BA331" s="87" t="str">
        <f t="shared" si="238"/>
        <v/>
      </c>
      <c r="BB331" s="87" t="str">
        <f t="shared" si="238"/>
        <v/>
      </c>
      <c r="BC331" s="87" t="str">
        <f t="shared" si="238"/>
        <v/>
      </c>
      <c r="BD331" s="87" t="str">
        <f t="shared" si="238"/>
        <v/>
      </c>
      <c r="BE331" s="87" t="str">
        <f t="shared" si="238"/>
        <v/>
      </c>
      <c r="BF331" s="86" t="str">
        <f t="shared" si="238"/>
        <v/>
      </c>
    </row>
    <row r="332" spans="15:58" ht="14.4" hidden="1" customHeight="1" x14ac:dyDescent="0.3">
      <c r="O332" s="287"/>
      <c r="P332" s="288"/>
      <c r="Q332" s="289"/>
      <c r="R332" s="279" t="s">
        <v>174</v>
      </c>
      <c r="S332" s="280"/>
      <c r="T332" s="280"/>
      <c r="U332" s="280"/>
      <c r="V332" s="280"/>
      <c r="W332" s="280"/>
      <c r="X332" s="258"/>
      <c r="Y332" s="258"/>
      <c r="Z332" s="258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  <c r="AS332" s="64"/>
      <c r="AT332" s="64"/>
      <c r="AU332" s="64"/>
      <c r="AV332" s="64"/>
      <c r="AW332" s="64"/>
      <c r="AX332" s="64"/>
      <c r="AY332" s="64"/>
      <c r="AZ332" s="64"/>
      <c r="BA332" s="64"/>
      <c r="BB332" s="64"/>
      <c r="BC332" s="64"/>
      <c r="BD332" s="64"/>
      <c r="BE332" s="64"/>
      <c r="BF332" s="45"/>
    </row>
    <row r="333" spans="15:58" ht="14.4" hidden="1" customHeight="1" x14ac:dyDescent="0.3">
      <c r="O333" s="287"/>
      <c r="P333" s="288"/>
      <c r="Q333" s="289"/>
      <c r="R333" s="279" t="s">
        <v>175</v>
      </c>
      <c r="S333" s="280"/>
      <c r="T333" s="280"/>
      <c r="U333" s="280"/>
      <c r="V333" s="280"/>
      <c r="W333" s="280"/>
      <c r="X333" s="258"/>
      <c r="Y333" s="258"/>
      <c r="Z333" s="258"/>
      <c r="AA333" s="64" t="e">
        <f t="shared" ref="AA333:BE333" si="239">IF(AA292&lt;&gt;0,ROUNDUP(AA288*0.08,0),0)</f>
        <v>#VALUE!</v>
      </c>
      <c r="AB333" s="64" t="e">
        <f t="shared" si="239"/>
        <v>#VALUE!</v>
      </c>
      <c r="AC333" s="64" t="e">
        <f t="shared" si="239"/>
        <v>#VALUE!</v>
      </c>
      <c r="AD333" s="64" t="e">
        <f t="shared" si="239"/>
        <v>#VALUE!</v>
      </c>
      <c r="AE333" s="64" t="e">
        <f t="shared" si="239"/>
        <v>#VALUE!</v>
      </c>
      <c r="AF333" s="64" t="e">
        <f t="shared" si="239"/>
        <v>#VALUE!</v>
      </c>
      <c r="AG333" s="64" t="e">
        <f t="shared" si="239"/>
        <v>#VALUE!</v>
      </c>
      <c r="AH333" s="64" t="e">
        <f t="shared" si="239"/>
        <v>#VALUE!</v>
      </c>
      <c r="AI333" s="64" t="e">
        <f t="shared" si="239"/>
        <v>#VALUE!</v>
      </c>
      <c r="AJ333" s="64" t="e">
        <f t="shared" si="239"/>
        <v>#VALUE!</v>
      </c>
      <c r="AK333" s="64" t="e">
        <f t="shared" si="239"/>
        <v>#VALUE!</v>
      </c>
      <c r="AL333" s="64" t="e">
        <f t="shared" si="239"/>
        <v>#VALUE!</v>
      </c>
      <c r="AM333" s="64" t="e">
        <f t="shared" si="239"/>
        <v>#VALUE!</v>
      </c>
      <c r="AN333" s="64" t="e">
        <f t="shared" si="239"/>
        <v>#VALUE!</v>
      </c>
      <c r="AO333" s="64" t="e">
        <f t="shared" si="239"/>
        <v>#VALUE!</v>
      </c>
      <c r="AP333" s="64" t="e">
        <f t="shared" si="239"/>
        <v>#VALUE!</v>
      </c>
      <c r="AQ333" s="64" t="e">
        <f t="shared" si="239"/>
        <v>#VALUE!</v>
      </c>
      <c r="AR333" s="64" t="e">
        <f t="shared" si="239"/>
        <v>#VALUE!</v>
      </c>
      <c r="AS333" s="64" t="e">
        <f t="shared" si="239"/>
        <v>#VALUE!</v>
      </c>
      <c r="AT333" s="64" t="e">
        <f t="shared" si="239"/>
        <v>#VALUE!</v>
      </c>
      <c r="AU333" s="64" t="e">
        <f t="shared" si="239"/>
        <v>#VALUE!</v>
      </c>
      <c r="AV333" s="64" t="e">
        <f t="shared" si="239"/>
        <v>#VALUE!</v>
      </c>
      <c r="AW333" s="64" t="e">
        <f t="shared" si="239"/>
        <v>#VALUE!</v>
      </c>
      <c r="AX333" s="64" t="e">
        <f t="shared" si="239"/>
        <v>#VALUE!</v>
      </c>
      <c r="AY333" s="64" t="e">
        <f t="shared" si="239"/>
        <v>#VALUE!</v>
      </c>
      <c r="AZ333" s="64" t="e">
        <f t="shared" si="239"/>
        <v>#VALUE!</v>
      </c>
      <c r="BA333" s="64" t="e">
        <f t="shared" si="239"/>
        <v>#VALUE!</v>
      </c>
      <c r="BB333" s="64" t="e">
        <f t="shared" si="239"/>
        <v>#VALUE!</v>
      </c>
      <c r="BC333" s="64" t="e">
        <f t="shared" si="239"/>
        <v>#VALUE!</v>
      </c>
      <c r="BD333" s="64" t="e">
        <f t="shared" si="239"/>
        <v>#VALUE!</v>
      </c>
      <c r="BE333" s="64" t="e">
        <f t="shared" si="239"/>
        <v>#VALUE!</v>
      </c>
      <c r="BF333" s="45" t="e">
        <f>SUM(AA333:BE333)</f>
        <v>#VALUE!</v>
      </c>
    </row>
    <row r="334" spans="15:58" ht="14.4" hidden="1" customHeight="1" x14ac:dyDescent="0.3">
      <c r="O334" s="287"/>
      <c r="P334" s="288"/>
      <c r="Q334" s="289"/>
      <c r="R334" s="279"/>
      <c r="S334" s="280"/>
      <c r="T334" s="280"/>
      <c r="U334" s="280"/>
      <c r="V334" s="280"/>
      <c r="W334" s="280"/>
      <c r="X334" s="258"/>
      <c r="Y334" s="258"/>
      <c r="Z334" s="258"/>
      <c r="AA334" s="64" t="e">
        <f t="shared" ref="AA334:BE334" si="240">AA317+AA313+AA309+AA305</f>
        <v>#VALUE!</v>
      </c>
      <c r="AB334" s="64" t="e">
        <f t="shared" si="240"/>
        <v>#VALUE!</v>
      </c>
      <c r="AC334" s="64" t="e">
        <f t="shared" si="240"/>
        <v>#VALUE!</v>
      </c>
      <c r="AD334" s="64" t="e">
        <f t="shared" si="240"/>
        <v>#VALUE!</v>
      </c>
      <c r="AE334" s="64" t="e">
        <f t="shared" si="240"/>
        <v>#VALUE!</v>
      </c>
      <c r="AF334" s="64" t="e">
        <f t="shared" si="240"/>
        <v>#VALUE!</v>
      </c>
      <c r="AG334" s="64" t="e">
        <f t="shared" si="240"/>
        <v>#VALUE!</v>
      </c>
      <c r="AH334" s="64" t="e">
        <f t="shared" si="240"/>
        <v>#VALUE!</v>
      </c>
      <c r="AI334" s="64" t="e">
        <f t="shared" si="240"/>
        <v>#VALUE!</v>
      </c>
      <c r="AJ334" s="64" t="e">
        <f t="shared" si="240"/>
        <v>#VALUE!</v>
      </c>
      <c r="AK334" s="64" t="e">
        <f t="shared" si="240"/>
        <v>#VALUE!</v>
      </c>
      <c r="AL334" s="64" t="e">
        <f t="shared" si="240"/>
        <v>#VALUE!</v>
      </c>
      <c r="AM334" s="64" t="e">
        <f t="shared" si="240"/>
        <v>#VALUE!</v>
      </c>
      <c r="AN334" s="64" t="e">
        <f t="shared" si="240"/>
        <v>#VALUE!</v>
      </c>
      <c r="AO334" s="64" t="e">
        <f t="shared" si="240"/>
        <v>#VALUE!</v>
      </c>
      <c r="AP334" s="64" t="e">
        <f t="shared" si="240"/>
        <v>#VALUE!</v>
      </c>
      <c r="AQ334" s="64" t="e">
        <f t="shared" si="240"/>
        <v>#VALUE!</v>
      </c>
      <c r="AR334" s="64" t="e">
        <f t="shared" si="240"/>
        <v>#VALUE!</v>
      </c>
      <c r="AS334" s="64" t="e">
        <f t="shared" si="240"/>
        <v>#VALUE!</v>
      </c>
      <c r="AT334" s="64" t="e">
        <f t="shared" si="240"/>
        <v>#VALUE!</v>
      </c>
      <c r="AU334" s="64" t="e">
        <f t="shared" si="240"/>
        <v>#VALUE!</v>
      </c>
      <c r="AV334" s="64" t="e">
        <f t="shared" si="240"/>
        <v>#VALUE!</v>
      </c>
      <c r="AW334" s="64" t="e">
        <f t="shared" si="240"/>
        <v>#VALUE!</v>
      </c>
      <c r="AX334" s="64" t="e">
        <f t="shared" si="240"/>
        <v>#VALUE!</v>
      </c>
      <c r="AY334" s="64" t="e">
        <f t="shared" si="240"/>
        <v>#VALUE!</v>
      </c>
      <c r="AZ334" s="64" t="e">
        <f t="shared" si="240"/>
        <v>#VALUE!</v>
      </c>
      <c r="BA334" s="64" t="e">
        <f t="shared" si="240"/>
        <v>#VALUE!</v>
      </c>
      <c r="BB334" s="64" t="e">
        <f t="shared" si="240"/>
        <v>#VALUE!</v>
      </c>
      <c r="BC334" s="64" t="e">
        <f t="shared" si="240"/>
        <v>#VALUE!</v>
      </c>
      <c r="BD334" s="64" t="e">
        <f t="shared" si="240"/>
        <v>#VALUE!</v>
      </c>
      <c r="BE334" s="64" t="e">
        <f t="shared" si="240"/>
        <v>#VALUE!</v>
      </c>
      <c r="BF334" s="45" t="e">
        <f>SUM(AA334:BE334)</f>
        <v>#VALUE!</v>
      </c>
    </row>
    <row r="335" spans="15:58" ht="15" hidden="1" customHeight="1" thickBot="1" x14ac:dyDescent="0.35">
      <c r="O335" s="287"/>
      <c r="P335" s="288"/>
      <c r="Q335" s="289"/>
      <c r="R335" s="279" t="s">
        <v>176</v>
      </c>
      <c r="S335" s="280"/>
      <c r="T335" s="280"/>
      <c r="U335" s="280"/>
      <c r="V335" s="280"/>
      <c r="W335" s="280"/>
      <c r="X335" s="258"/>
      <c r="Y335" s="258"/>
      <c r="Z335" s="258"/>
      <c r="AA335" s="88" t="e">
        <f t="shared" ref="AA335:BF335" si="241">AA333-AA334</f>
        <v>#VALUE!</v>
      </c>
      <c r="AB335" s="88" t="e">
        <f t="shared" si="241"/>
        <v>#VALUE!</v>
      </c>
      <c r="AC335" s="88" t="e">
        <f t="shared" si="241"/>
        <v>#VALUE!</v>
      </c>
      <c r="AD335" s="88" t="e">
        <f t="shared" si="241"/>
        <v>#VALUE!</v>
      </c>
      <c r="AE335" s="88" t="e">
        <f t="shared" si="241"/>
        <v>#VALUE!</v>
      </c>
      <c r="AF335" s="88" t="e">
        <f t="shared" si="241"/>
        <v>#VALUE!</v>
      </c>
      <c r="AG335" s="88" t="e">
        <f t="shared" si="241"/>
        <v>#VALUE!</v>
      </c>
      <c r="AH335" s="88" t="e">
        <f t="shared" si="241"/>
        <v>#VALUE!</v>
      </c>
      <c r="AI335" s="88" t="e">
        <f t="shared" si="241"/>
        <v>#VALUE!</v>
      </c>
      <c r="AJ335" s="88" t="e">
        <f t="shared" si="241"/>
        <v>#VALUE!</v>
      </c>
      <c r="AK335" s="88" t="e">
        <f t="shared" si="241"/>
        <v>#VALUE!</v>
      </c>
      <c r="AL335" s="88" t="e">
        <f t="shared" si="241"/>
        <v>#VALUE!</v>
      </c>
      <c r="AM335" s="88" t="e">
        <f t="shared" si="241"/>
        <v>#VALUE!</v>
      </c>
      <c r="AN335" s="88" t="e">
        <f t="shared" si="241"/>
        <v>#VALUE!</v>
      </c>
      <c r="AO335" s="88" t="e">
        <f t="shared" si="241"/>
        <v>#VALUE!</v>
      </c>
      <c r="AP335" s="88" t="e">
        <f t="shared" si="241"/>
        <v>#VALUE!</v>
      </c>
      <c r="AQ335" s="88" t="e">
        <f t="shared" si="241"/>
        <v>#VALUE!</v>
      </c>
      <c r="AR335" s="88" t="e">
        <f t="shared" si="241"/>
        <v>#VALUE!</v>
      </c>
      <c r="AS335" s="88" t="e">
        <f t="shared" si="241"/>
        <v>#VALUE!</v>
      </c>
      <c r="AT335" s="88" t="e">
        <f t="shared" si="241"/>
        <v>#VALUE!</v>
      </c>
      <c r="AU335" s="88" t="e">
        <f t="shared" si="241"/>
        <v>#VALUE!</v>
      </c>
      <c r="AV335" s="88" t="e">
        <f t="shared" si="241"/>
        <v>#VALUE!</v>
      </c>
      <c r="AW335" s="88" t="e">
        <f t="shared" si="241"/>
        <v>#VALUE!</v>
      </c>
      <c r="AX335" s="88" t="e">
        <f t="shared" si="241"/>
        <v>#VALUE!</v>
      </c>
      <c r="AY335" s="88" t="e">
        <f t="shared" si="241"/>
        <v>#VALUE!</v>
      </c>
      <c r="AZ335" s="88" t="e">
        <f t="shared" si="241"/>
        <v>#VALUE!</v>
      </c>
      <c r="BA335" s="88" t="e">
        <f t="shared" si="241"/>
        <v>#VALUE!</v>
      </c>
      <c r="BB335" s="88" t="e">
        <f t="shared" si="241"/>
        <v>#VALUE!</v>
      </c>
      <c r="BC335" s="88" t="e">
        <f t="shared" si="241"/>
        <v>#VALUE!</v>
      </c>
      <c r="BD335" s="88" t="e">
        <f t="shared" si="241"/>
        <v>#VALUE!</v>
      </c>
      <c r="BE335" s="88" t="e">
        <f t="shared" si="241"/>
        <v>#VALUE!</v>
      </c>
      <c r="BF335" s="89" t="e">
        <f t="shared" si="241"/>
        <v>#VALUE!</v>
      </c>
    </row>
    <row r="336" spans="15:58" ht="14.4" hidden="1" customHeight="1" x14ac:dyDescent="0.3">
      <c r="O336" s="287"/>
      <c r="P336" s="288"/>
      <c r="Q336" s="289"/>
      <c r="R336" s="279" t="s">
        <v>177</v>
      </c>
      <c r="S336" s="280"/>
      <c r="T336" s="280"/>
      <c r="U336" s="280"/>
      <c r="V336" s="280"/>
      <c r="W336" s="280"/>
      <c r="X336" s="90"/>
      <c r="Y336" s="90"/>
      <c r="Z336" s="90"/>
    </row>
    <row r="337" spans="7:26" ht="14.4" hidden="1" customHeight="1" x14ac:dyDescent="0.3">
      <c r="O337" s="290"/>
      <c r="P337" s="291"/>
      <c r="Q337" s="292"/>
      <c r="R337" s="279" t="s">
        <v>178</v>
      </c>
      <c r="S337" s="280"/>
      <c r="T337" s="280"/>
      <c r="U337" s="280"/>
      <c r="V337" s="280"/>
      <c r="W337" s="280"/>
      <c r="X337" s="90"/>
      <c r="Y337" s="90"/>
      <c r="Z337" s="90"/>
    </row>
    <row r="338" spans="7:26" ht="14.4" hidden="1" customHeight="1" x14ac:dyDescent="0.3"/>
    <row r="339" spans="7:26" ht="14.4" hidden="1" customHeight="1" x14ac:dyDescent="0.3"/>
    <row r="340" spans="7:26" ht="14.4" hidden="1" customHeight="1" x14ac:dyDescent="0.3"/>
    <row r="341" spans="7:26" ht="14.4" hidden="1" customHeight="1" x14ac:dyDescent="0.3"/>
    <row r="342" spans="7:26" ht="14.4" hidden="1" customHeight="1" x14ac:dyDescent="0.3"/>
    <row r="343" spans="7:26" ht="14.4" hidden="1" customHeight="1" x14ac:dyDescent="0.3">
      <c r="G343" s="20"/>
      <c r="H343" s="94"/>
    </row>
    <row r="344" spans="7:26" ht="14.4" hidden="1" customHeight="1" x14ac:dyDescent="0.3">
      <c r="G344" s="20"/>
      <c r="H344" s="94"/>
    </row>
    <row r="345" spans="7:26" ht="14.4" hidden="1" customHeight="1" x14ac:dyDescent="0.3">
      <c r="G345" s="20"/>
      <c r="H345" s="94"/>
    </row>
    <row r="346" spans="7:26" x14ac:dyDescent="0.3">
      <c r="H346" s="94"/>
    </row>
    <row r="347" spans="7:26" x14ac:dyDescent="0.3">
      <c r="G347" s="94"/>
      <c r="H347" s="94"/>
    </row>
    <row r="348" spans="7:26" x14ac:dyDescent="0.3">
      <c r="H348" s="94"/>
    </row>
    <row r="352" spans="7:26" x14ac:dyDescent="0.3">
      <c r="G352" s="95"/>
      <c r="H352" s="94"/>
    </row>
    <row r="356" spans="6:6" ht="15.6" x14ac:dyDescent="0.3">
      <c r="F356" s="96"/>
    </row>
  </sheetData>
  <autoFilter ref="A2:BG126" xr:uid="{0A4B3FEB-76B5-41EC-B5E4-0E816609F277}"/>
  <mergeCells count="240">
    <mergeCell ref="AF1:AF2"/>
    <mergeCell ref="AG1:AG2"/>
    <mergeCell ref="AH1:AH2"/>
    <mergeCell ref="AI1:AI2"/>
    <mergeCell ref="AJ1:AJ2"/>
    <mergeCell ref="AK1:AK2"/>
    <mergeCell ref="A1:Z1"/>
    <mergeCell ref="AA1:AA2"/>
    <mergeCell ref="AB1:AB2"/>
    <mergeCell ref="AC1:AC2"/>
    <mergeCell ref="AD1:AD2"/>
    <mergeCell ref="AE1:AE2"/>
    <mergeCell ref="AT1:AT2"/>
    <mergeCell ref="AU1:AU2"/>
    <mergeCell ref="AV1:AV2"/>
    <mergeCell ref="AW1:AW2"/>
    <mergeCell ref="AL1:AL2"/>
    <mergeCell ref="AM1:AM2"/>
    <mergeCell ref="AN1:AN2"/>
    <mergeCell ref="AO1:AO2"/>
    <mergeCell ref="AP1:AP2"/>
    <mergeCell ref="AQ1:AQ2"/>
    <mergeCell ref="R138:W138"/>
    <mergeCell ref="R139:W139"/>
    <mergeCell ref="R140:W140"/>
    <mergeCell ref="R141:W141"/>
    <mergeCell ref="R142:W142"/>
    <mergeCell ref="R143:W143"/>
    <mergeCell ref="BD1:BD2"/>
    <mergeCell ref="BE1:BE2"/>
    <mergeCell ref="A128:G128"/>
    <mergeCell ref="O132:Q181"/>
    <mergeCell ref="R132:W132"/>
    <mergeCell ref="R133:W133"/>
    <mergeCell ref="R134:W134"/>
    <mergeCell ref="R135:W135"/>
    <mergeCell ref="R136:W136"/>
    <mergeCell ref="R137:W137"/>
    <mergeCell ref="AX1:AX2"/>
    <mergeCell ref="AY1:AY2"/>
    <mergeCell ref="AZ1:AZ2"/>
    <mergeCell ref="BA1:BA2"/>
    <mergeCell ref="BB1:BB2"/>
    <mergeCell ref="BC1:BC2"/>
    <mergeCell ref="AR1:AR2"/>
    <mergeCell ref="AS1:AS2"/>
    <mergeCell ref="R150:W150"/>
    <mergeCell ref="R151:W151"/>
    <mergeCell ref="R152:W152"/>
    <mergeCell ref="R153:W153"/>
    <mergeCell ref="R154:W154"/>
    <mergeCell ref="R155:W155"/>
    <mergeCell ref="R144:W144"/>
    <mergeCell ref="R145:W145"/>
    <mergeCell ref="R146:W146"/>
    <mergeCell ref="R147:W147"/>
    <mergeCell ref="R148:W148"/>
    <mergeCell ref="R149:W149"/>
    <mergeCell ref="R162:W162"/>
    <mergeCell ref="R163:W163"/>
    <mergeCell ref="R164:W164"/>
    <mergeCell ref="R165:W165"/>
    <mergeCell ref="R166:W166"/>
    <mergeCell ref="R167:W167"/>
    <mergeCell ref="R156:W156"/>
    <mergeCell ref="R157:W157"/>
    <mergeCell ref="R158:W158"/>
    <mergeCell ref="R159:W159"/>
    <mergeCell ref="R160:W160"/>
    <mergeCell ref="R161:W161"/>
    <mergeCell ref="R174:W174"/>
    <mergeCell ref="R175:W175"/>
    <mergeCell ref="R176:W176"/>
    <mergeCell ref="R177:W177"/>
    <mergeCell ref="R178:W178"/>
    <mergeCell ref="R179:W179"/>
    <mergeCell ref="R168:W168"/>
    <mergeCell ref="R169:W169"/>
    <mergeCell ref="R170:W170"/>
    <mergeCell ref="R171:W171"/>
    <mergeCell ref="R172:W172"/>
    <mergeCell ref="R173:W173"/>
    <mergeCell ref="R190:W190"/>
    <mergeCell ref="R191:W191"/>
    <mergeCell ref="R192:W192"/>
    <mergeCell ref="R193:W193"/>
    <mergeCell ref="R194:W194"/>
    <mergeCell ref="R195:W195"/>
    <mergeCell ref="R180:W180"/>
    <mergeCell ref="R181:W181"/>
    <mergeCell ref="O183:Q183"/>
    <mergeCell ref="O184:Q233"/>
    <mergeCell ref="R184:W184"/>
    <mergeCell ref="R185:W185"/>
    <mergeCell ref="R186:W186"/>
    <mergeCell ref="R187:W187"/>
    <mergeCell ref="R188:W188"/>
    <mergeCell ref="R189:W189"/>
    <mergeCell ref="R202:W202"/>
    <mergeCell ref="R203:W203"/>
    <mergeCell ref="R204:W204"/>
    <mergeCell ref="R205:W205"/>
    <mergeCell ref="R206:W206"/>
    <mergeCell ref="R207:W207"/>
    <mergeCell ref="R196:W196"/>
    <mergeCell ref="R197:W197"/>
    <mergeCell ref="R198:W198"/>
    <mergeCell ref="R199:W199"/>
    <mergeCell ref="R200:W200"/>
    <mergeCell ref="R201:W201"/>
    <mergeCell ref="R214:W214"/>
    <mergeCell ref="R215:W215"/>
    <mergeCell ref="R216:W216"/>
    <mergeCell ref="R217:W217"/>
    <mergeCell ref="R218:W218"/>
    <mergeCell ref="R219:W219"/>
    <mergeCell ref="R208:W208"/>
    <mergeCell ref="R209:W209"/>
    <mergeCell ref="R210:W210"/>
    <mergeCell ref="R211:W211"/>
    <mergeCell ref="R212:W212"/>
    <mergeCell ref="R213:W213"/>
    <mergeCell ref="R226:W226"/>
    <mergeCell ref="R227:W227"/>
    <mergeCell ref="R228:W228"/>
    <mergeCell ref="R229:W229"/>
    <mergeCell ref="R230:W230"/>
    <mergeCell ref="R231:W231"/>
    <mergeCell ref="R220:W220"/>
    <mergeCell ref="R221:W221"/>
    <mergeCell ref="R222:W222"/>
    <mergeCell ref="R223:W223"/>
    <mergeCell ref="R224:W224"/>
    <mergeCell ref="R225:W225"/>
    <mergeCell ref="R242:W242"/>
    <mergeCell ref="R243:W243"/>
    <mergeCell ref="R244:W244"/>
    <mergeCell ref="R245:W245"/>
    <mergeCell ref="R246:W246"/>
    <mergeCell ref="R247:W247"/>
    <mergeCell ref="R232:W232"/>
    <mergeCell ref="R233:W233"/>
    <mergeCell ref="O235:Q235"/>
    <mergeCell ref="O236:Q285"/>
    <mergeCell ref="R236:W236"/>
    <mergeCell ref="R237:W237"/>
    <mergeCell ref="R238:W238"/>
    <mergeCell ref="R239:W239"/>
    <mergeCell ref="R240:W240"/>
    <mergeCell ref="R241:W241"/>
    <mergeCell ref="R254:W254"/>
    <mergeCell ref="R255:W255"/>
    <mergeCell ref="R256:W256"/>
    <mergeCell ref="R257:W257"/>
    <mergeCell ref="R258:W258"/>
    <mergeCell ref="R259:W259"/>
    <mergeCell ref="R248:W248"/>
    <mergeCell ref="R249:W249"/>
    <mergeCell ref="R250:W250"/>
    <mergeCell ref="R251:W251"/>
    <mergeCell ref="R252:W252"/>
    <mergeCell ref="R253:W253"/>
    <mergeCell ref="R266:W266"/>
    <mergeCell ref="R267:W267"/>
    <mergeCell ref="R268:W268"/>
    <mergeCell ref="R269:W269"/>
    <mergeCell ref="R270:W270"/>
    <mergeCell ref="R271:W271"/>
    <mergeCell ref="R260:W260"/>
    <mergeCell ref="R261:W261"/>
    <mergeCell ref="R262:W262"/>
    <mergeCell ref="R263:W263"/>
    <mergeCell ref="R264:W264"/>
    <mergeCell ref="R265:W265"/>
    <mergeCell ref="R278:W278"/>
    <mergeCell ref="R279:W279"/>
    <mergeCell ref="R280:W280"/>
    <mergeCell ref="R281:W281"/>
    <mergeCell ref="R282:W282"/>
    <mergeCell ref="R283:W283"/>
    <mergeCell ref="R272:W272"/>
    <mergeCell ref="R273:W273"/>
    <mergeCell ref="R274:W274"/>
    <mergeCell ref="R275:W275"/>
    <mergeCell ref="R276:W276"/>
    <mergeCell ref="R277:W277"/>
    <mergeCell ref="R294:W294"/>
    <mergeCell ref="R295:W295"/>
    <mergeCell ref="R296:W296"/>
    <mergeCell ref="R297:W297"/>
    <mergeCell ref="R298:W298"/>
    <mergeCell ref="R299:W299"/>
    <mergeCell ref="R284:W284"/>
    <mergeCell ref="R285:W285"/>
    <mergeCell ref="O287:Q287"/>
    <mergeCell ref="O288:Q337"/>
    <mergeCell ref="R288:W288"/>
    <mergeCell ref="R289:W289"/>
    <mergeCell ref="R290:W290"/>
    <mergeCell ref="R291:W291"/>
    <mergeCell ref="R292:W292"/>
    <mergeCell ref="R293:W293"/>
    <mergeCell ref="R306:W306"/>
    <mergeCell ref="R307:W307"/>
    <mergeCell ref="R308:W308"/>
    <mergeCell ref="R309:W309"/>
    <mergeCell ref="R310:W310"/>
    <mergeCell ref="R311:W311"/>
    <mergeCell ref="R300:W300"/>
    <mergeCell ref="R301:W301"/>
    <mergeCell ref="R302:W302"/>
    <mergeCell ref="R303:W303"/>
    <mergeCell ref="R304:W304"/>
    <mergeCell ref="R305:W305"/>
    <mergeCell ref="R318:W318"/>
    <mergeCell ref="R319:W319"/>
    <mergeCell ref="R320:W320"/>
    <mergeCell ref="R321:W321"/>
    <mergeCell ref="R322:W322"/>
    <mergeCell ref="R323:W323"/>
    <mergeCell ref="R312:W312"/>
    <mergeCell ref="R313:W313"/>
    <mergeCell ref="R314:W314"/>
    <mergeCell ref="R315:W315"/>
    <mergeCell ref="R316:W316"/>
    <mergeCell ref="R317:W317"/>
    <mergeCell ref="R336:W336"/>
    <mergeCell ref="R337:W337"/>
    <mergeCell ref="R330:W330"/>
    <mergeCell ref="R331:W331"/>
    <mergeCell ref="R332:W332"/>
    <mergeCell ref="R333:W333"/>
    <mergeCell ref="R334:W334"/>
    <mergeCell ref="R335:W335"/>
    <mergeCell ref="R324:W324"/>
    <mergeCell ref="R325:W325"/>
    <mergeCell ref="R326:W326"/>
    <mergeCell ref="R327:W327"/>
    <mergeCell ref="R328:W328"/>
    <mergeCell ref="R329:W329"/>
  </mergeCells>
  <conditionalFormatting sqref="B38:B39">
    <cfRule type="duplicateValues" dxfId="138" priority="10"/>
  </conditionalFormatting>
  <conditionalFormatting sqref="A17:C17">
    <cfRule type="duplicateValues" dxfId="137" priority="9"/>
  </conditionalFormatting>
  <conditionalFormatting sqref="A5:C5">
    <cfRule type="duplicateValues" dxfId="136" priority="8"/>
  </conditionalFormatting>
  <conditionalFormatting sqref="A31:D31">
    <cfRule type="duplicateValues" dxfId="135" priority="7"/>
  </conditionalFormatting>
  <conditionalFormatting sqref="A32:D32">
    <cfRule type="duplicateValues" dxfId="134" priority="6"/>
  </conditionalFormatting>
  <conditionalFormatting sqref="C81:C82 A81:A82 C38:C39 A38:A39 C36 A36">
    <cfRule type="duplicateValues" dxfId="133" priority="5"/>
  </conditionalFormatting>
  <conditionalFormatting sqref="B54">
    <cfRule type="duplicateValues" dxfId="132" priority="4"/>
  </conditionalFormatting>
  <conditionalFormatting sqref="C54 A54">
    <cfRule type="duplicateValues" dxfId="131" priority="3"/>
  </conditionalFormatting>
  <conditionalFormatting sqref="A104:C105">
    <cfRule type="duplicateValues" dxfId="130" priority="2"/>
  </conditionalFormatting>
  <conditionalFormatting sqref="A18:C18">
    <cfRule type="duplicateValues" dxfId="129" priority="1"/>
  </conditionalFormatting>
  <pageMargins left="0.7" right="0.7" top="0.75" bottom="0.75" header="0.3" footer="0.3"/>
  <pageSetup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DC511-50A1-4651-BB71-D02BDFB90359}">
  <dimension ref="A1:BS356"/>
  <sheetViews>
    <sheetView tabSelected="1" zoomScale="85" zoomScaleNormal="85" workbookViewId="0">
      <pane xSplit="11" ySplit="2" topLeftCell="L3" activePane="bottomRight" state="frozen"/>
      <selection activeCell="BE115" sqref="BE115"/>
      <selection pane="topRight" activeCell="BE115" sqref="BE115"/>
      <selection pane="bottomLeft" activeCell="BE115" sqref="BE115"/>
      <selection pane="bottomRight" activeCell="G3" sqref="G3"/>
    </sheetView>
  </sheetViews>
  <sheetFormatPr defaultColWidth="19.5546875" defaultRowHeight="14.4" outlineLevelCol="1" x14ac:dyDescent="0.3"/>
  <cols>
    <col min="1" max="1" width="11.33203125" style="1" customWidth="1"/>
    <col min="2" max="2" width="14.109375" style="1" hidden="1" customWidth="1"/>
    <col min="3" max="3" width="30.33203125" style="1" bestFit="1" customWidth="1"/>
    <col min="4" max="4" width="27.88671875" style="1" hidden="1" customWidth="1"/>
    <col min="5" max="5" width="11" style="1" customWidth="1"/>
    <col min="6" max="6" width="13.88671875" style="1" customWidth="1" outlineLevel="1"/>
    <col min="7" max="7" width="33.6640625" style="1" customWidth="1" outlineLevel="1"/>
    <col min="8" max="8" width="20.6640625" style="1" bestFit="1" customWidth="1" outlineLevel="1"/>
    <col min="9" max="9" width="18.21875" style="1" hidden="1" customWidth="1"/>
    <col min="10" max="10" width="16.44140625" style="1" hidden="1" customWidth="1"/>
    <col min="11" max="11" width="10.33203125" style="1" customWidth="1"/>
    <col min="12" max="12" width="3.6640625" style="1" customWidth="1" outlineLevel="1"/>
    <col min="13" max="13" width="4.5546875" style="55" customWidth="1" outlineLevel="1"/>
    <col min="14" max="14" width="2.88671875" style="1" customWidth="1" outlineLevel="1"/>
    <col min="15" max="15" width="4.109375" style="55" customWidth="1" outlineLevel="1"/>
    <col min="16" max="16" width="4.5546875" style="1" customWidth="1" outlineLevel="1"/>
    <col min="17" max="17" width="4" style="1" customWidth="1" outlineLevel="1"/>
    <col min="18" max="22" width="4.5546875" style="1" customWidth="1" outlineLevel="1"/>
    <col min="23" max="23" width="3.77734375" style="1" customWidth="1" outlineLevel="1"/>
    <col min="24" max="26" width="4.5546875" style="1" customWidth="1" outlineLevel="1"/>
    <col min="27" max="27" width="2.88671875" style="1" customWidth="1"/>
    <col min="28" max="28" width="3.21875" style="1" customWidth="1"/>
    <col min="29" max="29" width="3.109375" style="1" customWidth="1"/>
    <col min="30" max="30" width="3.44140625" style="1" customWidth="1"/>
    <col min="31" max="31" width="3.33203125" style="1" customWidth="1"/>
    <col min="32" max="32" width="3" style="1" customWidth="1"/>
    <col min="33" max="57" width="3.109375" style="1" customWidth="1"/>
    <col min="58" max="58" width="3.6640625" style="1" customWidth="1"/>
    <col min="59" max="59" width="11.109375" style="1" customWidth="1"/>
    <col min="60" max="60" width="22.6640625" style="1" hidden="1" customWidth="1"/>
    <col min="61" max="61" width="16.33203125" style="1" hidden="1" customWidth="1"/>
    <col min="62" max="83" width="19.5546875" style="1"/>
    <col min="84" max="84" width="6" style="1" bestFit="1" customWidth="1"/>
    <col min="85" max="85" width="2.88671875" style="1" bestFit="1" customWidth="1"/>
    <col min="86" max="87" width="3" style="1" bestFit="1" customWidth="1"/>
    <col min="88" max="88" width="5" style="1" bestFit="1" customWidth="1"/>
    <col min="89" max="89" width="2.88671875" style="1" bestFit="1" customWidth="1"/>
    <col min="90" max="90" width="3" style="1" bestFit="1" customWidth="1"/>
    <col min="91" max="94" width="2.88671875" style="1" bestFit="1" customWidth="1"/>
    <col min="95" max="95" width="4" style="1" bestFit="1" customWidth="1"/>
    <col min="96" max="97" width="2.88671875" style="1" bestFit="1" customWidth="1"/>
    <col min="98" max="98" width="4" style="1" bestFit="1" customWidth="1"/>
    <col min="99" max="100" width="19.5546875" style="1"/>
    <col min="101" max="113" width="2.88671875" style="1" bestFit="1" customWidth="1"/>
    <col min="114" max="16384" width="19.5546875" style="1"/>
  </cols>
  <sheetData>
    <row r="1" spans="1:71" ht="22.8" customHeight="1" x14ac:dyDescent="0.3">
      <c r="A1" s="274" t="s">
        <v>783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6"/>
      <c r="AA1" s="272">
        <v>46235</v>
      </c>
      <c r="AB1" s="272">
        <f t="shared" ref="AB1:BE1" si="0">AA1+1</f>
        <v>46236</v>
      </c>
      <c r="AC1" s="272">
        <f t="shared" si="0"/>
        <v>46237</v>
      </c>
      <c r="AD1" s="272">
        <f t="shared" si="0"/>
        <v>46238</v>
      </c>
      <c r="AE1" s="272">
        <f t="shared" si="0"/>
        <v>46239</v>
      </c>
      <c r="AF1" s="272">
        <f t="shared" si="0"/>
        <v>46240</v>
      </c>
      <c r="AG1" s="272">
        <f t="shared" si="0"/>
        <v>46241</v>
      </c>
      <c r="AH1" s="272">
        <f t="shared" si="0"/>
        <v>46242</v>
      </c>
      <c r="AI1" s="272">
        <f t="shared" si="0"/>
        <v>46243</v>
      </c>
      <c r="AJ1" s="272">
        <f t="shared" si="0"/>
        <v>46244</v>
      </c>
      <c r="AK1" s="272">
        <f t="shared" si="0"/>
        <v>46245</v>
      </c>
      <c r="AL1" s="272">
        <f t="shared" si="0"/>
        <v>46246</v>
      </c>
      <c r="AM1" s="272">
        <f t="shared" si="0"/>
        <v>46247</v>
      </c>
      <c r="AN1" s="272">
        <f t="shared" si="0"/>
        <v>46248</v>
      </c>
      <c r="AO1" s="272">
        <f t="shared" si="0"/>
        <v>46249</v>
      </c>
      <c r="AP1" s="272">
        <f t="shared" si="0"/>
        <v>46250</v>
      </c>
      <c r="AQ1" s="272">
        <f t="shared" si="0"/>
        <v>46251</v>
      </c>
      <c r="AR1" s="272">
        <f t="shared" si="0"/>
        <v>46252</v>
      </c>
      <c r="AS1" s="272">
        <f t="shared" si="0"/>
        <v>46253</v>
      </c>
      <c r="AT1" s="272">
        <f t="shared" si="0"/>
        <v>46254</v>
      </c>
      <c r="AU1" s="272">
        <f t="shared" si="0"/>
        <v>46255</v>
      </c>
      <c r="AV1" s="272">
        <f t="shared" si="0"/>
        <v>46256</v>
      </c>
      <c r="AW1" s="272">
        <f t="shared" si="0"/>
        <v>46257</v>
      </c>
      <c r="AX1" s="272">
        <f t="shared" si="0"/>
        <v>46258</v>
      </c>
      <c r="AY1" s="272">
        <f t="shared" si="0"/>
        <v>46259</v>
      </c>
      <c r="AZ1" s="272">
        <f>AY1+1</f>
        <v>46260</v>
      </c>
      <c r="BA1" s="272">
        <f t="shared" si="0"/>
        <v>46261</v>
      </c>
      <c r="BB1" s="272">
        <f t="shared" si="0"/>
        <v>46262</v>
      </c>
      <c r="BC1" s="272">
        <f t="shared" si="0"/>
        <v>46263</v>
      </c>
      <c r="BD1" s="272">
        <f t="shared" si="0"/>
        <v>46264</v>
      </c>
      <c r="BE1" s="272">
        <f t="shared" si="0"/>
        <v>46265</v>
      </c>
    </row>
    <row r="2" spans="1:71" ht="120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719</v>
      </c>
      <c r="I2" s="2" t="s">
        <v>9</v>
      </c>
      <c r="J2" s="2" t="s">
        <v>10</v>
      </c>
      <c r="K2" s="3" t="s">
        <v>11</v>
      </c>
      <c r="L2" s="4" t="s">
        <v>12</v>
      </c>
      <c r="M2" s="5" t="s">
        <v>13</v>
      </c>
      <c r="N2" s="4" t="s">
        <v>14</v>
      </c>
      <c r="O2" s="5" t="s">
        <v>15</v>
      </c>
      <c r="P2" s="6" t="s">
        <v>16</v>
      </c>
      <c r="Q2" s="4" t="s">
        <v>17</v>
      </c>
      <c r="R2" s="4" t="s">
        <v>18</v>
      </c>
      <c r="S2" s="6" t="s">
        <v>19</v>
      </c>
      <c r="T2" s="7" t="s">
        <v>20</v>
      </c>
      <c r="U2" s="4" t="s">
        <v>21</v>
      </c>
      <c r="V2" s="4" t="s">
        <v>22</v>
      </c>
      <c r="W2" s="4" t="s">
        <v>23</v>
      </c>
      <c r="X2" s="8" t="s">
        <v>24</v>
      </c>
      <c r="Y2" s="8" t="s">
        <v>25</v>
      </c>
      <c r="Z2" s="6" t="s">
        <v>26</v>
      </c>
      <c r="AA2" s="273"/>
      <c r="AB2" s="273"/>
      <c r="AC2" s="273"/>
      <c r="AD2" s="273"/>
      <c r="AE2" s="273"/>
      <c r="AF2" s="273"/>
      <c r="AG2" s="273"/>
      <c r="AH2" s="273"/>
      <c r="AI2" s="273"/>
      <c r="AJ2" s="273"/>
      <c r="AK2" s="273"/>
      <c r="AL2" s="273"/>
      <c r="AM2" s="273"/>
      <c r="AN2" s="273"/>
      <c r="AO2" s="273"/>
      <c r="AP2" s="273"/>
      <c r="AQ2" s="273"/>
      <c r="AR2" s="273"/>
      <c r="AS2" s="273"/>
      <c r="AT2" s="273"/>
      <c r="AU2" s="273"/>
      <c r="AV2" s="273"/>
      <c r="AW2" s="273"/>
      <c r="AX2" s="273"/>
      <c r="AY2" s="273"/>
      <c r="AZ2" s="273"/>
      <c r="BA2" s="273"/>
      <c r="BB2" s="273"/>
      <c r="BC2" s="273"/>
      <c r="BD2" s="273"/>
      <c r="BE2" s="273"/>
      <c r="BG2" s="9" t="s">
        <v>27</v>
      </c>
      <c r="BJ2" s="9"/>
      <c r="BK2" s="10"/>
      <c r="BS2" s="11"/>
    </row>
    <row r="3" spans="1:71" ht="13.8" customHeight="1" x14ac:dyDescent="0.3">
      <c r="A3" s="99" t="s">
        <v>184</v>
      </c>
      <c r="B3" s="100"/>
      <c r="C3" s="100" t="s">
        <v>185</v>
      </c>
      <c r="D3" s="101"/>
      <c r="E3" s="100" t="s">
        <v>186</v>
      </c>
      <c r="F3" s="100" t="s">
        <v>187</v>
      </c>
      <c r="G3" s="100" t="s">
        <v>188</v>
      </c>
      <c r="H3" s="102" t="s">
        <v>784</v>
      </c>
      <c r="I3" s="102"/>
      <c r="J3" s="12"/>
      <c r="K3" s="13">
        <v>46076</v>
      </c>
      <c r="L3" s="14" t="s">
        <v>28</v>
      </c>
      <c r="M3" s="15">
        <f t="shared" ref="M3:M66" si="1">N3+Q3+U3</f>
        <v>31</v>
      </c>
      <c r="N3" s="15">
        <f t="shared" ref="N3:N66" si="2">O3+R3+(COUNTIF(AA3:BE3,"P/2")/2)+(COUNTIF(AA3:BE3,"TR-P/2")/2)</f>
        <v>19</v>
      </c>
      <c r="O3" s="15">
        <f t="shared" ref="O3:O66" si="3">COUNTIF(AA3:BE3,"P")+COUNTIF(AA3:BE3,"RP")+COUNTIF(AA3:BE3,"UT-RP")+COUNTIF(AA3:BE3,"AT-RP")+COUNTIF(AA3:BE3,"AT")+COUNTIF(AA3:BE3,"UT")+COUNTIF(AA3:BE3,"MU")+COUNTIF(AA3:BE3,"AT-MU")+COUNTIF(AA3:BE3,"UT-MU")+COUNTIF(AA3:BE3,"EL")+COUNTIF(AA3:BE3,"UT-EL")+COUNTIF(AA3:BE3,"AT-EL")+COUNTIF(AA3:BE3,"EL-MU")+COUNTIF(AA3:BE3,"TR")+COUNTIF(AA3:BE3,"TR-MU")+COUNTIF(AA3:BE3,"TR-EL")+COUNTIF(AA3:BE3,"TR-AT")+COUNTIF(AA3:BE3,"TR-UT")+COUNTIF(AA3:BE3,"TR-P")+(COUNTIF(AA3:BE3,"P/2")/2)</f>
        <v>19</v>
      </c>
      <c r="P3" s="15">
        <f t="shared" ref="P3:P66" si="4">COUNTIF(AA3:BE3,"Leave")</f>
        <v>0</v>
      </c>
      <c r="Q3" s="15">
        <f t="shared" ref="Q3:Q66" si="5">COUNTIF(AA3:BE3,"Off")+COUNTIF(AA3:BE3,"TR-Off")</f>
        <v>10</v>
      </c>
      <c r="R3" s="15">
        <f t="shared" ref="R3:R66" si="6">COUNTIF(AA3:BE3,"NCNS")+COUNTIF(AA3:BE3,"A")+COUNTIF(AA3:BE3,"U")+COUNTIF(AA3:BE3,"SL")+COUNTIF(AA3:BE3,"UC")+COUNTIF(AA3:BE3,"TR-UC")+COUNTIF(AA3:BE3,"TR-U")+COUNTIF(AA3:BE3,"TR-NCNS")</f>
        <v>0</v>
      </c>
      <c r="S3" s="15">
        <f t="shared" ref="S3:S66" si="7">(COUNTIF(AA3:BE3,"A")+(COUNTIF(AA3:BE3,"CL")+(COUNTIF(AA3:BE3,"SL"))))</f>
        <v>2</v>
      </c>
      <c r="T3" s="15">
        <f t="shared" ref="T3:T66" si="8">COUNTIF(AA3:BE3,"EL")+COUNTIF(AA3:BE3,"AT-EL")+COUNTIF(AA3:BE3,"UT-EL")+COUNTIF(AA3:BE3,"EL-MU")++COUNTIF(AA3:BE3,"TR-EL")</f>
        <v>0</v>
      </c>
      <c r="U3" s="15">
        <f t="shared" ref="U3:U66" si="9">(COUNTIF(AA3:BE3,"Leave")+(COUNTIF(AA3:BE3,"CL")+(COUNTIF(AA3:BE3,"AU")))+(COUNTIF(AA3:BE3,"TR-AU"))+(COUNTIF(AA3:BE3,"ML")))</f>
        <v>2</v>
      </c>
      <c r="V3" s="16">
        <f t="shared" ref="V3:V66" si="10">COUNTIF(AA3:BE3,"AU")+COUNTIF(AA3:BE3,"U")+COUNTIF(AA3:BE3,"UC")+COUNTIF(AA3:BE3,"NCNS")+COUNTIF(AA3:BE3,"TR-AU")+COUNTIF(AA3:BE3,"TR-U")+COUNTIF(AA3:BE3,"TR-UC")+COUNTIF(AA3:BE3,"TR-NCNS")+(COUNTIF(AA3:BE3,"P/2")/2)+(COUNTIF(AA3:BE3,"TR-P/2")/2)</f>
        <v>0</v>
      </c>
      <c r="W3" s="15">
        <f t="shared" ref="W3:W66" si="11">COUNTIF(AA3:BE3,"AT-RP")+COUNTIF(AA3:BE3,"AT")+COUNTIF(AA3:BE3,"AT-MU")+COUNTIF(AA3:BE3,"AT-EL")+COUNTIF(AA3:BE3,"TR-AT")+COUNTIF(AA3:BE3,"UT-RP")+COUNTIF(AA3:BE3,"UT")+COUNTIF(AA3:BE3,"UT-MU")+COUNTIF(AA3:BE3,"UT-EL")+COUNTIF(AA3:BE3,"TR-UT")</f>
        <v>0</v>
      </c>
      <c r="X3" s="17">
        <f t="shared" ref="X3:X66" si="12">COUNTIF(AA3:BE3,"MU")+COUNTIF(AA3:BE3,"UT-MU")+COUNTIF(AA3:BE3,"EL-MU")+COUNTIF(AA3:BE3,"TR-MU")</f>
        <v>0</v>
      </c>
      <c r="Y3" s="17">
        <f t="shared" ref="Y3:Y66" si="13">COUNTIF(AA3:BE3,"ML")</f>
        <v>0</v>
      </c>
      <c r="Z3" s="16">
        <f t="shared" ref="Z3:Z66" si="14">V3+S3+P3+Y3</f>
        <v>2</v>
      </c>
      <c r="AA3" s="224" t="s">
        <v>31</v>
      </c>
      <c r="AB3" s="224" t="s">
        <v>31</v>
      </c>
      <c r="AC3" s="224" t="s">
        <v>30</v>
      </c>
      <c r="AD3" s="224" t="s">
        <v>30</v>
      </c>
      <c r="AE3" s="224" t="s">
        <v>113</v>
      </c>
      <c r="AF3" s="224" t="s">
        <v>30</v>
      </c>
      <c r="AG3" s="224" t="s">
        <v>30</v>
      </c>
      <c r="AH3" s="224" t="s">
        <v>31</v>
      </c>
      <c r="AI3" s="224" t="s">
        <v>31</v>
      </c>
      <c r="AJ3" s="224" t="s">
        <v>30</v>
      </c>
      <c r="AK3" s="224" t="s">
        <v>30</v>
      </c>
      <c r="AL3" s="224" t="s">
        <v>113</v>
      </c>
      <c r="AM3" s="224" t="s">
        <v>30</v>
      </c>
      <c r="AN3" s="224" t="s">
        <v>30</v>
      </c>
      <c r="AO3" s="224" t="s">
        <v>31</v>
      </c>
      <c r="AP3" s="224" t="s">
        <v>31</v>
      </c>
      <c r="AQ3" s="224" t="s">
        <v>30</v>
      </c>
      <c r="AR3" s="224" t="s">
        <v>30</v>
      </c>
      <c r="AS3" s="224" t="s">
        <v>30</v>
      </c>
      <c r="AT3" s="224" t="s">
        <v>30</v>
      </c>
      <c r="AU3" s="224" t="s">
        <v>30</v>
      </c>
      <c r="AV3" s="224" t="s">
        <v>31</v>
      </c>
      <c r="AW3" s="224" t="s">
        <v>31</v>
      </c>
      <c r="AX3" s="224" t="s">
        <v>30</v>
      </c>
      <c r="AY3" s="224" t="s">
        <v>30</v>
      </c>
      <c r="AZ3" s="224" t="s">
        <v>30</v>
      </c>
      <c r="BA3" s="224" t="s">
        <v>30</v>
      </c>
      <c r="BB3" s="224" t="s">
        <v>30</v>
      </c>
      <c r="BC3" s="224" t="s">
        <v>31</v>
      </c>
      <c r="BD3" s="224" t="s">
        <v>31</v>
      </c>
      <c r="BE3" s="224" t="s">
        <v>30</v>
      </c>
      <c r="BF3" s="22"/>
      <c r="BG3" s="20">
        <f>COUNTBLANK(AA3:BE3)</f>
        <v>0</v>
      </c>
      <c r="BH3" s="21"/>
      <c r="BN3" s="11"/>
      <c r="BS3" s="11"/>
    </row>
    <row r="4" spans="1:71" ht="13.8" customHeight="1" x14ac:dyDescent="0.3">
      <c r="A4" s="99" t="s">
        <v>762</v>
      </c>
      <c r="B4" s="100"/>
      <c r="C4" s="100" t="s">
        <v>763</v>
      </c>
      <c r="D4" s="101"/>
      <c r="E4" s="100" t="s">
        <v>209</v>
      </c>
      <c r="F4" s="100" t="s">
        <v>187</v>
      </c>
      <c r="G4" s="100" t="s">
        <v>785</v>
      </c>
      <c r="H4" s="102" t="s">
        <v>784</v>
      </c>
      <c r="I4" s="102"/>
      <c r="J4" s="12"/>
      <c r="K4" s="13">
        <v>46211</v>
      </c>
      <c r="L4" s="14" t="s">
        <v>28</v>
      </c>
      <c r="M4" s="15">
        <f t="shared" si="1"/>
        <v>31</v>
      </c>
      <c r="N4" s="15">
        <f t="shared" si="2"/>
        <v>20</v>
      </c>
      <c r="O4" s="15">
        <f t="shared" si="3"/>
        <v>19</v>
      </c>
      <c r="P4" s="15">
        <f t="shared" si="4"/>
        <v>0</v>
      </c>
      <c r="Q4" s="15">
        <f t="shared" si="5"/>
        <v>11</v>
      </c>
      <c r="R4" s="15">
        <f t="shared" si="6"/>
        <v>1</v>
      </c>
      <c r="S4" s="15">
        <f t="shared" si="7"/>
        <v>0</v>
      </c>
      <c r="T4" s="15">
        <f t="shared" si="8"/>
        <v>0</v>
      </c>
      <c r="U4" s="15">
        <f t="shared" si="9"/>
        <v>0</v>
      </c>
      <c r="V4" s="16">
        <f t="shared" si="10"/>
        <v>1</v>
      </c>
      <c r="W4" s="15">
        <f t="shared" si="11"/>
        <v>0</v>
      </c>
      <c r="X4" s="17">
        <f t="shared" si="12"/>
        <v>0</v>
      </c>
      <c r="Y4" s="17">
        <f t="shared" si="13"/>
        <v>0</v>
      </c>
      <c r="Z4" s="16">
        <f t="shared" si="14"/>
        <v>1</v>
      </c>
      <c r="AA4" s="224" t="s">
        <v>31</v>
      </c>
      <c r="AB4" s="224" t="s">
        <v>31</v>
      </c>
      <c r="AC4" s="224" t="s">
        <v>30</v>
      </c>
      <c r="AD4" s="224" t="s">
        <v>30</v>
      </c>
      <c r="AE4" s="224" t="s">
        <v>30</v>
      </c>
      <c r="AF4" s="224" t="s">
        <v>30</v>
      </c>
      <c r="AG4" s="224" t="s">
        <v>30</v>
      </c>
      <c r="AH4" s="224" t="s">
        <v>31</v>
      </c>
      <c r="AI4" s="224" t="s">
        <v>31</v>
      </c>
      <c r="AJ4" s="224" t="s">
        <v>30</v>
      </c>
      <c r="AK4" s="224" t="s">
        <v>30</v>
      </c>
      <c r="AL4" s="224" t="s">
        <v>30</v>
      </c>
      <c r="AM4" s="224" t="s">
        <v>30</v>
      </c>
      <c r="AN4" s="224" t="s">
        <v>133</v>
      </c>
      <c r="AO4" s="224" t="s">
        <v>31</v>
      </c>
      <c r="AP4" s="224" t="s">
        <v>31</v>
      </c>
      <c r="AQ4" s="224" t="s">
        <v>30</v>
      </c>
      <c r="AR4" s="224" t="s">
        <v>30</v>
      </c>
      <c r="AS4" s="224" t="s">
        <v>30</v>
      </c>
      <c r="AT4" s="224" t="s">
        <v>30</v>
      </c>
      <c r="AU4" s="224" t="s">
        <v>30</v>
      </c>
      <c r="AV4" s="224" t="s">
        <v>31</v>
      </c>
      <c r="AW4" s="224" t="s">
        <v>31</v>
      </c>
      <c r="AX4" s="224" t="s">
        <v>30</v>
      </c>
      <c r="AY4" s="224" t="s">
        <v>30</v>
      </c>
      <c r="AZ4" s="224" t="s">
        <v>30</v>
      </c>
      <c r="BA4" s="224" t="s">
        <v>30</v>
      </c>
      <c r="BB4" s="224" t="s">
        <v>30</v>
      </c>
      <c r="BC4" s="224" t="s">
        <v>31</v>
      </c>
      <c r="BD4" s="224" t="s">
        <v>31</v>
      </c>
      <c r="BE4" s="224" t="s">
        <v>31</v>
      </c>
      <c r="BF4" s="22"/>
      <c r="BG4" s="20">
        <f t="shared" ref="BG4:BG69" si="15">COUNTBLANK(AA4:BE4)</f>
        <v>0</v>
      </c>
      <c r="BH4" s="21"/>
      <c r="BJ4" s="22"/>
      <c r="BN4" s="11"/>
      <c r="BS4" s="11"/>
    </row>
    <row r="5" spans="1:71" x14ac:dyDescent="0.3">
      <c r="A5" s="99" t="s">
        <v>786</v>
      </c>
      <c r="B5" s="100">
        <v>5503</v>
      </c>
      <c r="C5" s="100" t="s">
        <v>241</v>
      </c>
      <c r="D5" s="101"/>
      <c r="E5" s="100" t="s">
        <v>230</v>
      </c>
      <c r="F5" s="100" t="s">
        <v>449</v>
      </c>
      <c r="G5" s="100" t="s">
        <v>194</v>
      </c>
      <c r="H5" s="102" t="s">
        <v>784</v>
      </c>
      <c r="I5" s="106"/>
      <c r="J5" s="12" t="s">
        <v>196</v>
      </c>
      <c r="K5" s="24">
        <v>44217</v>
      </c>
      <c r="L5" s="14" t="s">
        <v>28</v>
      </c>
      <c r="M5" s="15">
        <f t="shared" si="1"/>
        <v>31</v>
      </c>
      <c r="N5" s="15">
        <f t="shared" si="2"/>
        <v>17</v>
      </c>
      <c r="O5" s="15">
        <f t="shared" si="3"/>
        <v>17</v>
      </c>
      <c r="P5" s="15">
        <f t="shared" si="4"/>
        <v>0</v>
      </c>
      <c r="Q5" s="15">
        <f t="shared" si="5"/>
        <v>10</v>
      </c>
      <c r="R5" s="15">
        <f t="shared" si="6"/>
        <v>0</v>
      </c>
      <c r="S5" s="15">
        <f t="shared" si="7"/>
        <v>4</v>
      </c>
      <c r="T5" s="15">
        <f t="shared" si="8"/>
        <v>8</v>
      </c>
      <c r="U5" s="15">
        <f t="shared" si="9"/>
        <v>4</v>
      </c>
      <c r="V5" s="16">
        <f t="shared" si="10"/>
        <v>0</v>
      </c>
      <c r="W5" s="15">
        <f t="shared" si="11"/>
        <v>6</v>
      </c>
      <c r="X5" s="17">
        <f t="shared" si="12"/>
        <v>0</v>
      </c>
      <c r="Y5" s="17">
        <f t="shared" si="13"/>
        <v>0</v>
      </c>
      <c r="Z5" s="16">
        <f t="shared" si="14"/>
        <v>4</v>
      </c>
      <c r="AA5" s="224" t="s">
        <v>31</v>
      </c>
      <c r="AB5" s="224" t="s">
        <v>31</v>
      </c>
      <c r="AC5" s="224" t="s">
        <v>215</v>
      </c>
      <c r="AD5" s="224" t="s">
        <v>30</v>
      </c>
      <c r="AE5" s="224" t="s">
        <v>215</v>
      </c>
      <c r="AF5" s="224" t="s">
        <v>30</v>
      </c>
      <c r="AG5" s="224" t="s">
        <v>113</v>
      </c>
      <c r="AH5" s="224" t="s">
        <v>31</v>
      </c>
      <c r="AI5" s="224" t="s">
        <v>31</v>
      </c>
      <c r="AJ5" s="224" t="s">
        <v>33</v>
      </c>
      <c r="AK5" s="224" t="s">
        <v>32</v>
      </c>
      <c r="AL5" s="224" t="s">
        <v>215</v>
      </c>
      <c r="AM5" s="224" t="s">
        <v>113</v>
      </c>
      <c r="AN5" s="224" t="s">
        <v>113</v>
      </c>
      <c r="AO5" s="224" t="s">
        <v>31</v>
      </c>
      <c r="AP5" s="224" t="s">
        <v>31</v>
      </c>
      <c r="AQ5" s="224" t="s">
        <v>30</v>
      </c>
      <c r="AR5" s="224" t="s">
        <v>215</v>
      </c>
      <c r="AS5" s="224" t="s">
        <v>30</v>
      </c>
      <c r="AT5" s="224" t="s">
        <v>30</v>
      </c>
      <c r="AU5" s="224" t="s">
        <v>33</v>
      </c>
      <c r="AV5" s="224" t="s">
        <v>31</v>
      </c>
      <c r="AW5" s="224" t="s">
        <v>31</v>
      </c>
      <c r="AX5" s="224" t="s">
        <v>30</v>
      </c>
      <c r="AY5" s="224" t="s">
        <v>113</v>
      </c>
      <c r="AZ5" s="224" t="s">
        <v>30</v>
      </c>
      <c r="BA5" s="224" t="s">
        <v>33</v>
      </c>
      <c r="BB5" s="224" t="s">
        <v>215</v>
      </c>
      <c r="BC5" s="224" t="s">
        <v>31</v>
      </c>
      <c r="BD5" s="224" t="s">
        <v>31</v>
      </c>
      <c r="BE5" s="224" t="s">
        <v>30</v>
      </c>
      <c r="BF5" s="22"/>
      <c r="BG5" s="20">
        <f t="shared" si="15"/>
        <v>0</v>
      </c>
      <c r="BH5" s="21"/>
      <c r="BJ5" s="22"/>
      <c r="BN5" s="11"/>
      <c r="BS5" s="11"/>
    </row>
    <row r="6" spans="1:71" x14ac:dyDescent="0.3">
      <c r="A6" s="99" t="s">
        <v>787</v>
      </c>
      <c r="B6" s="100">
        <v>4149</v>
      </c>
      <c r="C6" s="100" t="s">
        <v>248</v>
      </c>
      <c r="D6" s="101"/>
      <c r="E6" s="100" t="s">
        <v>230</v>
      </c>
      <c r="F6" s="100" t="s">
        <v>449</v>
      </c>
      <c r="G6" s="100" t="s">
        <v>194</v>
      </c>
      <c r="H6" s="102" t="s">
        <v>784</v>
      </c>
      <c r="I6" s="117" t="s">
        <v>249</v>
      </c>
      <c r="J6" s="12" t="s">
        <v>35</v>
      </c>
      <c r="K6" s="24">
        <v>45498</v>
      </c>
      <c r="L6" s="14" t="s">
        <v>28</v>
      </c>
      <c r="M6" s="15">
        <f t="shared" si="1"/>
        <v>31</v>
      </c>
      <c r="N6" s="15">
        <f t="shared" si="2"/>
        <v>18</v>
      </c>
      <c r="O6" s="15">
        <f t="shared" si="3"/>
        <v>15</v>
      </c>
      <c r="P6" s="15">
        <f t="shared" si="4"/>
        <v>0</v>
      </c>
      <c r="Q6" s="15">
        <f t="shared" si="5"/>
        <v>10</v>
      </c>
      <c r="R6" s="15">
        <f t="shared" si="6"/>
        <v>3</v>
      </c>
      <c r="S6" s="15">
        <f t="shared" si="7"/>
        <v>3</v>
      </c>
      <c r="T6" s="15">
        <f t="shared" si="8"/>
        <v>8</v>
      </c>
      <c r="U6" s="15">
        <f t="shared" si="9"/>
        <v>3</v>
      </c>
      <c r="V6" s="16">
        <f t="shared" si="10"/>
        <v>3</v>
      </c>
      <c r="W6" s="15">
        <f t="shared" si="11"/>
        <v>12</v>
      </c>
      <c r="X6" s="17">
        <f t="shared" si="12"/>
        <v>0</v>
      </c>
      <c r="Y6" s="17">
        <f t="shared" si="13"/>
        <v>0</v>
      </c>
      <c r="Z6" s="16">
        <f t="shared" si="14"/>
        <v>6</v>
      </c>
      <c r="AA6" s="224" t="s">
        <v>31</v>
      </c>
      <c r="AB6" s="224" t="s">
        <v>31</v>
      </c>
      <c r="AC6" s="224" t="s">
        <v>32</v>
      </c>
      <c r="AD6" s="224" t="s">
        <v>30</v>
      </c>
      <c r="AE6" s="224" t="s">
        <v>215</v>
      </c>
      <c r="AF6" s="224" t="s">
        <v>29</v>
      </c>
      <c r="AG6" s="224" t="s">
        <v>30</v>
      </c>
      <c r="AH6" s="224" t="s">
        <v>31</v>
      </c>
      <c r="AI6" s="224" t="s">
        <v>31</v>
      </c>
      <c r="AJ6" s="224" t="s">
        <v>215</v>
      </c>
      <c r="AK6" s="224" t="s">
        <v>215</v>
      </c>
      <c r="AL6" s="224" t="s">
        <v>32</v>
      </c>
      <c r="AM6" s="224" t="s">
        <v>215</v>
      </c>
      <c r="AN6" s="224" t="s">
        <v>215</v>
      </c>
      <c r="AO6" s="224" t="s">
        <v>31</v>
      </c>
      <c r="AP6" s="224" t="s">
        <v>31</v>
      </c>
      <c r="AQ6" s="224" t="s">
        <v>29</v>
      </c>
      <c r="AR6" s="224" t="s">
        <v>32</v>
      </c>
      <c r="AS6" s="224" t="s">
        <v>215</v>
      </c>
      <c r="AT6" s="224" t="s">
        <v>113</v>
      </c>
      <c r="AU6" s="224" t="s">
        <v>113</v>
      </c>
      <c r="AV6" s="224" t="s">
        <v>31</v>
      </c>
      <c r="AW6" s="224" t="s">
        <v>31</v>
      </c>
      <c r="AX6" s="224" t="s">
        <v>215</v>
      </c>
      <c r="AY6" s="224" t="s">
        <v>113</v>
      </c>
      <c r="AZ6" s="224" t="s">
        <v>29</v>
      </c>
      <c r="BA6" s="224" t="s">
        <v>215</v>
      </c>
      <c r="BB6" s="224" t="s">
        <v>30</v>
      </c>
      <c r="BC6" s="224" t="s">
        <v>31</v>
      </c>
      <c r="BD6" s="224" t="s">
        <v>31</v>
      </c>
      <c r="BE6" s="224" t="s">
        <v>32</v>
      </c>
      <c r="BF6" s="22"/>
      <c r="BG6" s="20">
        <f t="shared" si="15"/>
        <v>0</v>
      </c>
      <c r="BH6" s="21"/>
      <c r="BJ6" s="22"/>
      <c r="BN6" s="11"/>
      <c r="BS6" s="11"/>
    </row>
    <row r="7" spans="1:71" x14ac:dyDescent="0.3">
      <c r="A7" s="99" t="s">
        <v>788</v>
      </c>
      <c r="B7" s="100">
        <v>2029</v>
      </c>
      <c r="C7" s="100" t="s">
        <v>191</v>
      </c>
      <c r="D7" s="101"/>
      <c r="E7" s="100" t="s">
        <v>230</v>
      </c>
      <c r="F7" s="100" t="s">
        <v>449</v>
      </c>
      <c r="G7" s="100" t="s">
        <v>194</v>
      </c>
      <c r="H7" s="102" t="s">
        <v>784</v>
      </c>
      <c r="I7" s="117" t="s">
        <v>242</v>
      </c>
      <c r="J7" s="12" t="s">
        <v>35</v>
      </c>
      <c r="K7" s="24">
        <v>45796</v>
      </c>
      <c r="L7" s="14" t="s">
        <v>28</v>
      </c>
      <c r="M7" s="15">
        <f t="shared" si="1"/>
        <v>31</v>
      </c>
      <c r="N7" s="15">
        <f t="shared" si="2"/>
        <v>21</v>
      </c>
      <c r="O7" s="15">
        <f t="shared" si="3"/>
        <v>18</v>
      </c>
      <c r="P7" s="15">
        <f t="shared" si="4"/>
        <v>0</v>
      </c>
      <c r="Q7" s="15">
        <f t="shared" si="5"/>
        <v>10</v>
      </c>
      <c r="R7" s="15">
        <f t="shared" si="6"/>
        <v>3</v>
      </c>
      <c r="S7" s="15">
        <f t="shared" si="7"/>
        <v>2</v>
      </c>
      <c r="T7" s="15">
        <f t="shared" si="8"/>
        <v>6</v>
      </c>
      <c r="U7" s="15">
        <f t="shared" si="9"/>
        <v>0</v>
      </c>
      <c r="V7" s="16">
        <f t="shared" si="10"/>
        <v>1</v>
      </c>
      <c r="W7" s="15">
        <f t="shared" si="11"/>
        <v>6</v>
      </c>
      <c r="X7" s="17">
        <f t="shared" si="12"/>
        <v>0</v>
      </c>
      <c r="Y7" s="17">
        <f t="shared" si="13"/>
        <v>0</v>
      </c>
      <c r="Z7" s="16">
        <f t="shared" si="14"/>
        <v>3</v>
      </c>
      <c r="AA7" s="224" t="s">
        <v>31</v>
      </c>
      <c r="AB7" s="224" t="s">
        <v>31</v>
      </c>
      <c r="AC7" s="224" t="s">
        <v>30</v>
      </c>
      <c r="AD7" s="224" t="s">
        <v>30</v>
      </c>
      <c r="AE7" s="224" t="s">
        <v>215</v>
      </c>
      <c r="AF7" s="224" t="s">
        <v>29</v>
      </c>
      <c r="AG7" s="224" t="s">
        <v>215</v>
      </c>
      <c r="AH7" s="224" t="s">
        <v>31</v>
      </c>
      <c r="AI7" s="224" t="s">
        <v>31</v>
      </c>
      <c r="AJ7" s="224" t="s">
        <v>127</v>
      </c>
      <c r="AK7" s="224" t="s">
        <v>127</v>
      </c>
      <c r="AL7" s="224" t="s">
        <v>30</v>
      </c>
      <c r="AM7" s="224" t="s">
        <v>30</v>
      </c>
      <c r="AN7" s="224" t="s">
        <v>30</v>
      </c>
      <c r="AO7" s="224" t="s">
        <v>31</v>
      </c>
      <c r="AP7" s="224" t="s">
        <v>31</v>
      </c>
      <c r="AQ7" s="224" t="s">
        <v>30</v>
      </c>
      <c r="AR7" s="224" t="s">
        <v>30</v>
      </c>
      <c r="AS7" s="224" t="s">
        <v>215</v>
      </c>
      <c r="AT7" s="224" t="s">
        <v>215</v>
      </c>
      <c r="AU7" s="224" t="s">
        <v>30</v>
      </c>
      <c r="AV7" s="224" t="s">
        <v>31</v>
      </c>
      <c r="AW7" s="224" t="s">
        <v>31</v>
      </c>
      <c r="AX7" s="224" t="s">
        <v>30</v>
      </c>
      <c r="AY7" s="224" t="s">
        <v>215</v>
      </c>
      <c r="AZ7" s="224" t="s">
        <v>30</v>
      </c>
      <c r="BA7" s="224" t="s">
        <v>30</v>
      </c>
      <c r="BB7" s="224" t="s">
        <v>30</v>
      </c>
      <c r="BC7" s="224" t="s">
        <v>31</v>
      </c>
      <c r="BD7" s="224" t="s">
        <v>31</v>
      </c>
      <c r="BE7" s="224" t="s">
        <v>215</v>
      </c>
      <c r="BF7" s="22"/>
      <c r="BG7" s="20">
        <f t="shared" si="15"/>
        <v>0</v>
      </c>
      <c r="BH7" s="21"/>
      <c r="BJ7" s="22"/>
      <c r="BN7" s="11"/>
      <c r="BS7" s="11"/>
    </row>
    <row r="8" spans="1:71" x14ac:dyDescent="0.3">
      <c r="A8" s="103" t="s">
        <v>324</v>
      </c>
      <c r="B8" s="103"/>
      <c r="C8" s="104" t="s">
        <v>325</v>
      </c>
      <c r="D8" s="105"/>
      <c r="E8" s="104" t="s">
        <v>186</v>
      </c>
      <c r="F8" s="104" t="s">
        <v>225</v>
      </c>
      <c r="G8" s="104" t="s">
        <v>326</v>
      </c>
      <c r="H8" s="106" t="s">
        <v>201</v>
      </c>
      <c r="I8" s="106"/>
      <c r="J8" s="12" t="s">
        <v>202</v>
      </c>
      <c r="K8" s="13">
        <v>45635</v>
      </c>
      <c r="L8" s="14" t="s">
        <v>28</v>
      </c>
      <c r="M8" s="15">
        <f t="shared" si="1"/>
        <v>31</v>
      </c>
      <c r="N8" s="15">
        <f t="shared" si="2"/>
        <v>21</v>
      </c>
      <c r="O8" s="15">
        <f t="shared" si="3"/>
        <v>21</v>
      </c>
      <c r="P8" s="15">
        <f t="shared" si="4"/>
        <v>0</v>
      </c>
      <c r="Q8" s="15">
        <f t="shared" si="5"/>
        <v>10</v>
      </c>
      <c r="R8" s="15">
        <f t="shared" si="6"/>
        <v>0</v>
      </c>
      <c r="S8" s="15">
        <f t="shared" si="7"/>
        <v>0</v>
      </c>
      <c r="T8" s="15">
        <f t="shared" si="8"/>
        <v>0</v>
      </c>
      <c r="U8" s="15">
        <f t="shared" si="9"/>
        <v>0</v>
      </c>
      <c r="V8" s="16">
        <f t="shared" si="10"/>
        <v>0</v>
      </c>
      <c r="W8" s="15">
        <f t="shared" si="11"/>
        <v>0</v>
      </c>
      <c r="X8" s="17">
        <f t="shared" si="12"/>
        <v>0</v>
      </c>
      <c r="Y8" s="17">
        <f t="shared" si="13"/>
        <v>0</v>
      </c>
      <c r="Z8" s="16">
        <f t="shared" si="14"/>
        <v>0</v>
      </c>
      <c r="AA8" s="224" t="s">
        <v>31</v>
      </c>
      <c r="AB8" s="224" t="s">
        <v>31</v>
      </c>
      <c r="AC8" s="224" t="s">
        <v>30</v>
      </c>
      <c r="AD8" s="224" t="s">
        <v>30</v>
      </c>
      <c r="AE8" s="224" t="s">
        <v>30</v>
      </c>
      <c r="AF8" s="224" t="s">
        <v>30</v>
      </c>
      <c r="AG8" s="224" t="s">
        <v>30</v>
      </c>
      <c r="AH8" s="224" t="s">
        <v>31</v>
      </c>
      <c r="AI8" s="224" t="s">
        <v>31</v>
      </c>
      <c r="AJ8" s="224" t="s">
        <v>30</v>
      </c>
      <c r="AK8" s="224" t="s">
        <v>30</v>
      </c>
      <c r="AL8" s="224" t="s">
        <v>30</v>
      </c>
      <c r="AM8" s="224" t="s">
        <v>30</v>
      </c>
      <c r="AN8" s="224" t="s">
        <v>30</v>
      </c>
      <c r="AO8" s="224" t="s">
        <v>31</v>
      </c>
      <c r="AP8" s="224" t="s">
        <v>31</v>
      </c>
      <c r="AQ8" s="224" t="s">
        <v>30</v>
      </c>
      <c r="AR8" s="224" t="s">
        <v>30</v>
      </c>
      <c r="AS8" s="224" t="s">
        <v>30</v>
      </c>
      <c r="AT8" s="224" t="s">
        <v>30</v>
      </c>
      <c r="AU8" s="224" t="s">
        <v>30</v>
      </c>
      <c r="AV8" s="224" t="s">
        <v>31</v>
      </c>
      <c r="AW8" s="224" t="s">
        <v>31</v>
      </c>
      <c r="AX8" s="224" t="s">
        <v>30</v>
      </c>
      <c r="AY8" s="224" t="s">
        <v>30</v>
      </c>
      <c r="AZ8" s="224" t="s">
        <v>30</v>
      </c>
      <c r="BA8" s="224" t="s">
        <v>30</v>
      </c>
      <c r="BB8" s="224" t="s">
        <v>30</v>
      </c>
      <c r="BC8" s="224" t="s">
        <v>31</v>
      </c>
      <c r="BD8" s="224" t="s">
        <v>31</v>
      </c>
      <c r="BE8" s="224" t="s">
        <v>30</v>
      </c>
      <c r="BF8" s="22"/>
      <c r="BG8" s="20">
        <f t="shared" si="15"/>
        <v>0</v>
      </c>
      <c r="BH8" s="21"/>
      <c r="BJ8" s="22"/>
      <c r="BS8" s="11"/>
    </row>
    <row r="9" spans="1:71" ht="15" customHeight="1" x14ac:dyDescent="0.3">
      <c r="A9" s="103" t="s">
        <v>203</v>
      </c>
      <c r="B9" s="103"/>
      <c r="C9" s="104" t="s">
        <v>204</v>
      </c>
      <c r="D9" s="105"/>
      <c r="E9" s="104" t="s">
        <v>186</v>
      </c>
      <c r="F9" s="104" t="s">
        <v>187</v>
      </c>
      <c r="G9" s="104" t="s">
        <v>188</v>
      </c>
      <c r="H9" s="106" t="s">
        <v>201</v>
      </c>
      <c r="I9" s="106"/>
      <c r="J9" s="12" t="s">
        <v>205</v>
      </c>
      <c r="K9" s="13">
        <v>45965</v>
      </c>
      <c r="L9" s="14" t="s">
        <v>28</v>
      </c>
      <c r="M9" s="15">
        <f t="shared" si="1"/>
        <v>31</v>
      </c>
      <c r="N9" s="15">
        <f t="shared" si="2"/>
        <v>18</v>
      </c>
      <c r="O9" s="15">
        <f t="shared" si="3"/>
        <v>18</v>
      </c>
      <c r="P9" s="15">
        <f t="shared" si="4"/>
        <v>3</v>
      </c>
      <c r="Q9" s="15">
        <f t="shared" si="5"/>
        <v>10</v>
      </c>
      <c r="R9" s="15">
        <f t="shared" si="6"/>
        <v>0</v>
      </c>
      <c r="S9" s="15">
        <f t="shared" si="7"/>
        <v>0</v>
      </c>
      <c r="T9" s="15">
        <f t="shared" si="8"/>
        <v>0</v>
      </c>
      <c r="U9" s="15">
        <f t="shared" si="9"/>
        <v>3</v>
      </c>
      <c r="V9" s="16">
        <f t="shared" si="10"/>
        <v>0</v>
      </c>
      <c r="W9" s="15">
        <f t="shared" si="11"/>
        <v>0</v>
      </c>
      <c r="X9" s="17">
        <f t="shared" si="12"/>
        <v>0</v>
      </c>
      <c r="Y9" s="17">
        <f t="shared" si="13"/>
        <v>0</v>
      </c>
      <c r="Z9" s="16">
        <f t="shared" si="14"/>
        <v>3</v>
      </c>
      <c r="AA9" s="224" t="s">
        <v>31</v>
      </c>
      <c r="AB9" s="224" t="s">
        <v>31</v>
      </c>
      <c r="AC9" s="224" t="s">
        <v>30</v>
      </c>
      <c r="AD9" s="224" t="s">
        <v>30</v>
      </c>
      <c r="AE9" s="224" t="s">
        <v>30</v>
      </c>
      <c r="AF9" s="224" t="s">
        <v>30</v>
      </c>
      <c r="AG9" s="224" t="s">
        <v>30</v>
      </c>
      <c r="AH9" s="224" t="s">
        <v>31</v>
      </c>
      <c r="AI9" s="224" t="s">
        <v>31</v>
      </c>
      <c r="AJ9" s="224" t="s">
        <v>30</v>
      </c>
      <c r="AK9" s="224" t="s">
        <v>30</v>
      </c>
      <c r="AL9" s="224" t="s">
        <v>30</v>
      </c>
      <c r="AM9" s="224" t="s">
        <v>30</v>
      </c>
      <c r="AN9" s="224" t="s">
        <v>30</v>
      </c>
      <c r="AO9" s="224" t="s">
        <v>31</v>
      </c>
      <c r="AP9" s="224" t="s">
        <v>31</v>
      </c>
      <c r="AQ9" s="224" t="s">
        <v>30</v>
      </c>
      <c r="AR9" s="224" t="s">
        <v>30</v>
      </c>
      <c r="AS9" s="224" t="s">
        <v>108</v>
      </c>
      <c r="AT9" s="224" t="s">
        <v>108</v>
      </c>
      <c r="AU9" s="224" t="s">
        <v>108</v>
      </c>
      <c r="AV9" s="224" t="s">
        <v>31</v>
      </c>
      <c r="AW9" s="224" t="s">
        <v>31</v>
      </c>
      <c r="AX9" s="224" t="s">
        <v>30</v>
      </c>
      <c r="AY9" s="224" t="s">
        <v>30</v>
      </c>
      <c r="AZ9" s="224" t="s">
        <v>30</v>
      </c>
      <c r="BA9" s="224" t="s">
        <v>30</v>
      </c>
      <c r="BB9" s="224" t="s">
        <v>30</v>
      </c>
      <c r="BC9" s="224" t="s">
        <v>31</v>
      </c>
      <c r="BD9" s="224" t="s">
        <v>31</v>
      </c>
      <c r="BE9" s="224" t="s">
        <v>30</v>
      </c>
      <c r="BF9" s="22"/>
      <c r="BG9" s="20">
        <f t="shared" si="15"/>
        <v>0</v>
      </c>
      <c r="BH9" s="21"/>
      <c r="BJ9" s="22"/>
      <c r="BS9" s="11"/>
    </row>
    <row r="10" spans="1:71" ht="15" customHeight="1" x14ac:dyDescent="0.3">
      <c r="A10" s="120" t="s">
        <v>767</v>
      </c>
      <c r="B10" s="120"/>
      <c r="C10" s="122" t="s">
        <v>768</v>
      </c>
      <c r="D10" s="105"/>
      <c r="E10" s="104" t="s">
        <v>186</v>
      </c>
      <c r="F10" s="104" t="s">
        <v>199</v>
      </c>
      <c r="G10" s="104" t="s">
        <v>692</v>
      </c>
      <c r="H10" s="106" t="s">
        <v>201</v>
      </c>
      <c r="I10" s="106"/>
      <c r="J10" s="12"/>
      <c r="K10" s="13">
        <v>46217</v>
      </c>
      <c r="L10" s="14" t="s">
        <v>28</v>
      </c>
      <c r="M10" s="15">
        <f t="shared" si="1"/>
        <v>6</v>
      </c>
      <c r="N10" s="15">
        <f t="shared" si="2"/>
        <v>4</v>
      </c>
      <c r="O10" s="15">
        <f t="shared" si="3"/>
        <v>3</v>
      </c>
      <c r="P10" s="15">
        <f t="shared" si="4"/>
        <v>0</v>
      </c>
      <c r="Q10" s="15">
        <f t="shared" si="5"/>
        <v>2</v>
      </c>
      <c r="R10" s="15">
        <f t="shared" si="6"/>
        <v>1</v>
      </c>
      <c r="S10" s="15">
        <f t="shared" si="7"/>
        <v>0</v>
      </c>
      <c r="T10" s="15">
        <f t="shared" si="8"/>
        <v>0</v>
      </c>
      <c r="U10" s="15">
        <f t="shared" si="9"/>
        <v>0</v>
      </c>
      <c r="V10" s="16">
        <f t="shared" si="10"/>
        <v>1</v>
      </c>
      <c r="W10" s="15">
        <f t="shared" si="11"/>
        <v>0</v>
      </c>
      <c r="X10" s="17">
        <f t="shared" si="12"/>
        <v>0</v>
      </c>
      <c r="Y10" s="17">
        <f t="shared" si="13"/>
        <v>0</v>
      </c>
      <c r="Z10" s="16">
        <f t="shared" si="14"/>
        <v>1</v>
      </c>
      <c r="AA10" s="224" t="s">
        <v>31</v>
      </c>
      <c r="AB10" s="224" t="s">
        <v>31</v>
      </c>
      <c r="AC10" s="224" t="s">
        <v>30</v>
      </c>
      <c r="AD10" s="224" t="s">
        <v>30</v>
      </c>
      <c r="AE10" s="224" t="s">
        <v>133</v>
      </c>
      <c r="AF10" s="224" t="s">
        <v>30</v>
      </c>
      <c r="AG10" s="224" t="s">
        <v>165</v>
      </c>
      <c r="AH10" s="224" t="s">
        <v>165</v>
      </c>
      <c r="AI10" s="224" t="s">
        <v>165</v>
      </c>
      <c r="AJ10" s="224" t="s">
        <v>165</v>
      </c>
      <c r="AK10" s="224" t="s">
        <v>165</v>
      </c>
      <c r="AL10" s="224" t="s">
        <v>165</v>
      </c>
      <c r="AM10" s="224" t="s">
        <v>165</v>
      </c>
      <c r="AN10" s="224" t="s">
        <v>165</v>
      </c>
      <c r="AO10" s="224" t="s">
        <v>165</v>
      </c>
      <c r="AP10" s="224" t="s">
        <v>165</v>
      </c>
      <c r="AQ10" s="224" t="s">
        <v>165</v>
      </c>
      <c r="AR10" s="224" t="s">
        <v>165</v>
      </c>
      <c r="AS10" s="224" t="s">
        <v>165</v>
      </c>
      <c r="AT10" s="224" t="s">
        <v>165</v>
      </c>
      <c r="AU10" s="224" t="s">
        <v>165</v>
      </c>
      <c r="AV10" s="224" t="s">
        <v>165</v>
      </c>
      <c r="AW10" s="224" t="s">
        <v>165</v>
      </c>
      <c r="AX10" s="224" t="s">
        <v>165</v>
      </c>
      <c r="AY10" s="224" t="s">
        <v>165</v>
      </c>
      <c r="AZ10" s="224" t="s">
        <v>165</v>
      </c>
      <c r="BA10" s="224" t="s">
        <v>165</v>
      </c>
      <c r="BB10" s="224" t="s">
        <v>165</v>
      </c>
      <c r="BC10" s="224" t="s">
        <v>165</v>
      </c>
      <c r="BD10" s="224" t="s">
        <v>165</v>
      </c>
      <c r="BE10" s="224" t="s">
        <v>165</v>
      </c>
      <c r="BF10" s="22"/>
      <c r="BG10" s="20">
        <f t="shared" si="15"/>
        <v>0</v>
      </c>
      <c r="BH10" s="21"/>
      <c r="BJ10" s="22"/>
      <c r="BS10" s="11"/>
    </row>
    <row r="11" spans="1:71" ht="15" customHeight="1" x14ac:dyDescent="0.3">
      <c r="A11" s="103" t="s">
        <v>207</v>
      </c>
      <c r="B11" s="103"/>
      <c r="C11" s="104" t="s">
        <v>208</v>
      </c>
      <c r="D11" s="105"/>
      <c r="E11" s="104" t="s">
        <v>209</v>
      </c>
      <c r="F11" s="104" t="s">
        <v>187</v>
      </c>
      <c r="G11" s="104" t="s">
        <v>210</v>
      </c>
      <c r="H11" s="106" t="s">
        <v>201</v>
      </c>
      <c r="I11" s="106"/>
      <c r="J11" s="12"/>
      <c r="K11" s="13">
        <v>46009</v>
      </c>
      <c r="L11" s="14" t="s">
        <v>28</v>
      </c>
      <c r="M11" s="15">
        <f t="shared" si="1"/>
        <v>31</v>
      </c>
      <c r="N11" s="15">
        <f t="shared" si="2"/>
        <v>21</v>
      </c>
      <c r="O11" s="15">
        <f t="shared" si="3"/>
        <v>20</v>
      </c>
      <c r="P11" s="15">
        <f t="shared" si="4"/>
        <v>0</v>
      </c>
      <c r="Q11" s="15">
        <f t="shared" si="5"/>
        <v>10</v>
      </c>
      <c r="R11" s="15">
        <f t="shared" si="6"/>
        <v>1</v>
      </c>
      <c r="S11" s="15">
        <f t="shared" si="7"/>
        <v>0</v>
      </c>
      <c r="T11" s="15">
        <f t="shared" si="8"/>
        <v>0</v>
      </c>
      <c r="U11" s="15">
        <f t="shared" si="9"/>
        <v>0</v>
      </c>
      <c r="V11" s="16">
        <f t="shared" si="10"/>
        <v>1</v>
      </c>
      <c r="W11" s="15">
        <f t="shared" si="11"/>
        <v>0</v>
      </c>
      <c r="X11" s="17">
        <f t="shared" si="12"/>
        <v>0</v>
      </c>
      <c r="Y11" s="17">
        <f t="shared" si="13"/>
        <v>0</v>
      </c>
      <c r="Z11" s="16">
        <f t="shared" si="14"/>
        <v>1</v>
      </c>
      <c r="AA11" s="224" t="s">
        <v>31</v>
      </c>
      <c r="AB11" s="224" t="s">
        <v>31</v>
      </c>
      <c r="AC11" s="224" t="s">
        <v>30</v>
      </c>
      <c r="AD11" s="224" t="s">
        <v>30</v>
      </c>
      <c r="AE11" s="224" t="s">
        <v>30</v>
      </c>
      <c r="AF11" s="224" t="s">
        <v>30</v>
      </c>
      <c r="AG11" s="224" t="s">
        <v>30</v>
      </c>
      <c r="AH11" s="224" t="s">
        <v>31</v>
      </c>
      <c r="AI11" s="224" t="s">
        <v>31</v>
      </c>
      <c r="AJ11" s="224" t="s">
        <v>30</v>
      </c>
      <c r="AK11" s="224" t="s">
        <v>30</v>
      </c>
      <c r="AL11" s="224" t="s">
        <v>30</v>
      </c>
      <c r="AM11" s="224" t="s">
        <v>30</v>
      </c>
      <c r="AN11" s="224" t="s">
        <v>133</v>
      </c>
      <c r="AO11" s="224" t="s">
        <v>31</v>
      </c>
      <c r="AP11" s="224" t="s">
        <v>31</v>
      </c>
      <c r="AQ11" s="224" t="s">
        <v>30</v>
      </c>
      <c r="AR11" s="224" t="s">
        <v>30</v>
      </c>
      <c r="AS11" s="224" t="s">
        <v>30</v>
      </c>
      <c r="AT11" s="224" t="s">
        <v>30</v>
      </c>
      <c r="AU11" s="224" t="s">
        <v>30</v>
      </c>
      <c r="AV11" s="224" t="s">
        <v>31</v>
      </c>
      <c r="AW11" s="224" t="s">
        <v>31</v>
      </c>
      <c r="AX11" s="224" t="s">
        <v>30</v>
      </c>
      <c r="AY11" s="224" t="s">
        <v>30</v>
      </c>
      <c r="AZ11" s="224" t="s">
        <v>30</v>
      </c>
      <c r="BA11" s="224" t="s">
        <v>30</v>
      </c>
      <c r="BB11" s="224" t="s">
        <v>30</v>
      </c>
      <c r="BC11" s="224" t="s">
        <v>31</v>
      </c>
      <c r="BD11" s="224" t="s">
        <v>31</v>
      </c>
      <c r="BE11" s="224" t="s">
        <v>30</v>
      </c>
      <c r="BF11" s="22"/>
      <c r="BG11" s="20">
        <f t="shared" si="15"/>
        <v>0</v>
      </c>
      <c r="BH11" s="21"/>
      <c r="BJ11" s="22"/>
      <c r="BN11" s="11"/>
      <c r="BS11" s="11"/>
    </row>
    <row r="12" spans="1:71" ht="15" customHeight="1" x14ac:dyDescent="0.3">
      <c r="A12" s="103" t="s">
        <v>769</v>
      </c>
      <c r="B12" s="103"/>
      <c r="C12" s="104" t="s">
        <v>770</v>
      </c>
      <c r="D12" s="105"/>
      <c r="E12" s="104" t="s">
        <v>209</v>
      </c>
      <c r="F12" s="104" t="s">
        <v>187</v>
      </c>
      <c r="G12" s="104" t="s">
        <v>771</v>
      </c>
      <c r="H12" s="106" t="s">
        <v>201</v>
      </c>
      <c r="I12" s="106"/>
      <c r="J12" s="12" t="s">
        <v>35</v>
      </c>
      <c r="K12" s="13">
        <v>46218</v>
      </c>
      <c r="L12" s="14" t="s">
        <v>28</v>
      </c>
      <c r="M12" s="15">
        <f t="shared" si="1"/>
        <v>31</v>
      </c>
      <c r="N12" s="15">
        <f t="shared" si="2"/>
        <v>21</v>
      </c>
      <c r="O12" s="15">
        <f t="shared" si="3"/>
        <v>21</v>
      </c>
      <c r="P12" s="15">
        <f t="shared" si="4"/>
        <v>0</v>
      </c>
      <c r="Q12" s="15">
        <f t="shared" si="5"/>
        <v>10</v>
      </c>
      <c r="R12" s="15">
        <f t="shared" si="6"/>
        <v>0</v>
      </c>
      <c r="S12" s="15">
        <f t="shared" si="7"/>
        <v>0</v>
      </c>
      <c r="T12" s="15">
        <f t="shared" si="8"/>
        <v>0</v>
      </c>
      <c r="U12" s="15">
        <f t="shared" si="9"/>
        <v>0</v>
      </c>
      <c r="V12" s="16">
        <f t="shared" si="10"/>
        <v>0</v>
      </c>
      <c r="W12" s="15">
        <f t="shared" si="11"/>
        <v>5</v>
      </c>
      <c r="X12" s="17">
        <f t="shared" si="12"/>
        <v>0</v>
      </c>
      <c r="Y12" s="17">
        <f t="shared" si="13"/>
        <v>0</v>
      </c>
      <c r="Z12" s="16">
        <f t="shared" si="14"/>
        <v>0</v>
      </c>
      <c r="AA12" s="224" t="s">
        <v>31</v>
      </c>
      <c r="AB12" s="224" t="s">
        <v>31</v>
      </c>
      <c r="AC12" s="224" t="s">
        <v>32</v>
      </c>
      <c r="AD12" s="224" t="s">
        <v>32</v>
      </c>
      <c r="AE12" s="224" t="s">
        <v>30</v>
      </c>
      <c r="AF12" s="224" t="s">
        <v>30</v>
      </c>
      <c r="AG12" s="224" t="s">
        <v>32</v>
      </c>
      <c r="AH12" s="224" t="s">
        <v>31</v>
      </c>
      <c r="AI12" s="224" t="s">
        <v>31</v>
      </c>
      <c r="AJ12" s="224" t="s">
        <v>30</v>
      </c>
      <c r="AK12" s="224" t="s">
        <v>32</v>
      </c>
      <c r="AL12" s="224" t="s">
        <v>32</v>
      </c>
      <c r="AM12" s="224" t="s">
        <v>30</v>
      </c>
      <c r="AN12" s="224" t="s">
        <v>30</v>
      </c>
      <c r="AO12" s="224" t="s">
        <v>31</v>
      </c>
      <c r="AP12" s="224" t="s">
        <v>31</v>
      </c>
      <c r="AQ12" s="224" t="s">
        <v>30</v>
      </c>
      <c r="AR12" s="224" t="s">
        <v>30</v>
      </c>
      <c r="AS12" s="224" t="s">
        <v>30</v>
      </c>
      <c r="AT12" s="224" t="s">
        <v>30</v>
      </c>
      <c r="AU12" s="224" t="s">
        <v>30</v>
      </c>
      <c r="AV12" s="224" t="s">
        <v>31</v>
      </c>
      <c r="AW12" s="224" t="s">
        <v>31</v>
      </c>
      <c r="AX12" s="224" t="s">
        <v>30</v>
      </c>
      <c r="AY12" s="224" t="s">
        <v>30</v>
      </c>
      <c r="AZ12" s="224" t="s">
        <v>30</v>
      </c>
      <c r="BA12" s="224" t="s">
        <v>30</v>
      </c>
      <c r="BB12" s="224" t="s">
        <v>30</v>
      </c>
      <c r="BC12" s="224" t="s">
        <v>31</v>
      </c>
      <c r="BD12" s="224" t="s">
        <v>31</v>
      </c>
      <c r="BE12" s="224" t="s">
        <v>30</v>
      </c>
      <c r="BF12" s="22"/>
      <c r="BG12" s="20">
        <f t="shared" si="15"/>
        <v>0</v>
      </c>
      <c r="BH12" s="21"/>
      <c r="BJ12" s="22"/>
      <c r="BN12" s="11"/>
      <c r="BS12" s="11"/>
    </row>
    <row r="13" spans="1:71" ht="15" customHeight="1" x14ac:dyDescent="0.3">
      <c r="A13" s="103" t="s">
        <v>216</v>
      </c>
      <c r="B13" s="103"/>
      <c r="C13" s="104" t="s">
        <v>217</v>
      </c>
      <c r="D13" s="105"/>
      <c r="E13" s="104" t="s">
        <v>186</v>
      </c>
      <c r="F13" s="104" t="s">
        <v>193</v>
      </c>
      <c r="G13" s="104" t="s">
        <v>218</v>
      </c>
      <c r="H13" s="106" t="s">
        <v>214</v>
      </c>
      <c r="I13" s="106"/>
      <c r="J13" s="12"/>
      <c r="K13" s="13">
        <v>45796</v>
      </c>
      <c r="L13" s="14" t="s">
        <v>28</v>
      </c>
      <c r="M13" s="15">
        <f t="shared" si="1"/>
        <v>31</v>
      </c>
      <c r="N13" s="15">
        <f t="shared" si="2"/>
        <v>18</v>
      </c>
      <c r="O13" s="15">
        <f t="shared" si="3"/>
        <v>18</v>
      </c>
      <c r="P13" s="15">
        <f t="shared" si="4"/>
        <v>0</v>
      </c>
      <c r="Q13" s="15">
        <f t="shared" si="5"/>
        <v>11</v>
      </c>
      <c r="R13" s="15">
        <f t="shared" si="6"/>
        <v>0</v>
      </c>
      <c r="S13" s="15">
        <f t="shared" si="7"/>
        <v>2</v>
      </c>
      <c r="T13" s="15">
        <f t="shared" si="8"/>
        <v>0</v>
      </c>
      <c r="U13" s="15">
        <f t="shared" si="9"/>
        <v>2</v>
      </c>
      <c r="V13" s="16">
        <f t="shared" si="10"/>
        <v>0</v>
      </c>
      <c r="W13" s="15">
        <f t="shared" si="11"/>
        <v>0</v>
      </c>
      <c r="X13" s="17">
        <f t="shared" si="12"/>
        <v>0</v>
      </c>
      <c r="Y13" s="17">
        <f t="shared" si="13"/>
        <v>0</v>
      </c>
      <c r="Z13" s="16">
        <f t="shared" si="14"/>
        <v>2</v>
      </c>
      <c r="AA13" s="224" t="s">
        <v>31</v>
      </c>
      <c r="AB13" s="224" t="s">
        <v>31</v>
      </c>
      <c r="AC13" s="224" t="s">
        <v>30</v>
      </c>
      <c r="AD13" s="224" t="s">
        <v>30</v>
      </c>
      <c r="AE13" s="224" t="s">
        <v>30</v>
      </c>
      <c r="AF13" s="224" t="s">
        <v>30</v>
      </c>
      <c r="AG13" s="224" t="s">
        <v>30</v>
      </c>
      <c r="AH13" s="224" t="s">
        <v>31</v>
      </c>
      <c r="AI13" s="224" t="s">
        <v>31</v>
      </c>
      <c r="AJ13" s="224" t="s">
        <v>30</v>
      </c>
      <c r="AK13" s="224" t="s">
        <v>30</v>
      </c>
      <c r="AL13" s="224" t="s">
        <v>30</v>
      </c>
      <c r="AM13" s="224" t="s">
        <v>30</v>
      </c>
      <c r="AN13" s="224" t="s">
        <v>31</v>
      </c>
      <c r="AO13" s="224" t="s">
        <v>31</v>
      </c>
      <c r="AP13" s="224" t="s">
        <v>31</v>
      </c>
      <c r="AQ13" s="224" t="s">
        <v>30</v>
      </c>
      <c r="AR13" s="224" t="s">
        <v>113</v>
      </c>
      <c r="AS13" s="224" t="s">
        <v>30</v>
      </c>
      <c r="AT13" s="224" t="s">
        <v>30</v>
      </c>
      <c r="AU13" s="224" t="s">
        <v>30</v>
      </c>
      <c r="AV13" s="224" t="s">
        <v>31</v>
      </c>
      <c r="AW13" s="224" t="s">
        <v>31</v>
      </c>
      <c r="AX13" s="224" t="s">
        <v>30</v>
      </c>
      <c r="AY13" s="224" t="s">
        <v>113</v>
      </c>
      <c r="AZ13" s="224" t="s">
        <v>30</v>
      </c>
      <c r="BA13" s="224" t="s">
        <v>30</v>
      </c>
      <c r="BB13" s="224" t="s">
        <v>30</v>
      </c>
      <c r="BC13" s="224" t="s">
        <v>31</v>
      </c>
      <c r="BD13" s="224" t="s">
        <v>31</v>
      </c>
      <c r="BE13" s="224" t="s">
        <v>30</v>
      </c>
      <c r="BF13" s="22"/>
      <c r="BG13" s="20">
        <f t="shared" si="15"/>
        <v>0</v>
      </c>
      <c r="BH13" s="21"/>
      <c r="BJ13" s="22"/>
      <c r="BN13" s="11"/>
      <c r="BS13" s="11"/>
    </row>
    <row r="14" spans="1:71" x14ac:dyDescent="0.3">
      <c r="A14" s="120" t="s">
        <v>211</v>
      </c>
      <c r="B14" s="120">
        <v>2394</v>
      </c>
      <c r="C14" s="122" t="s">
        <v>212</v>
      </c>
      <c r="D14" s="105"/>
      <c r="E14" s="104" t="s">
        <v>186</v>
      </c>
      <c r="F14" s="104" t="s">
        <v>199</v>
      </c>
      <c r="G14" s="104" t="s">
        <v>213</v>
      </c>
      <c r="H14" s="106" t="s">
        <v>214</v>
      </c>
      <c r="I14" s="106"/>
      <c r="J14" s="12" t="s">
        <v>202</v>
      </c>
      <c r="K14" s="13">
        <v>45810</v>
      </c>
      <c r="L14" s="14" t="s">
        <v>28</v>
      </c>
      <c r="M14" s="15">
        <f t="shared" si="1"/>
        <v>28</v>
      </c>
      <c r="N14" s="15">
        <f t="shared" si="2"/>
        <v>17</v>
      </c>
      <c r="O14" s="15">
        <f t="shared" si="3"/>
        <v>17</v>
      </c>
      <c r="P14" s="15">
        <f t="shared" si="4"/>
        <v>0</v>
      </c>
      <c r="Q14" s="15">
        <f t="shared" si="5"/>
        <v>10</v>
      </c>
      <c r="R14" s="15">
        <f t="shared" si="6"/>
        <v>0</v>
      </c>
      <c r="S14" s="15">
        <f t="shared" si="7"/>
        <v>1</v>
      </c>
      <c r="T14" s="15">
        <f t="shared" si="8"/>
        <v>0</v>
      </c>
      <c r="U14" s="15">
        <f t="shared" si="9"/>
        <v>1</v>
      </c>
      <c r="V14" s="16">
        <f t="shared" si="10"/>
        <v>0</v>
      </c>
      <c r="W14" s="15">
        <f t="shared" si="11"/>
        <v>1</v>
      </c>
      <c r="X14" s="17">
        <f t="shared" si="12"/>
        <v>0</v>
      </c>
      <c r="Y14" s="17">
        <f t="shared" si="13"/>
        <v>0</v>
      </c>
      <c r="Z14" s="16">
        <f t="shared" si="14"/>
        <v>1</v>
      </c>
      <c r="AA14" s="224" t="s">
        <v>31</v>
      </c>
      <c r="AB14" s="224" t="s">
        <v>31</v>
      </c>
      <c r="AC14" s="224" t="s">
        <v>30</v>
      </c>
      <c r="AD14" s="224" t="s">
        <v>30</v>
      </c>
      <c r="AE14" s="224" t="s">
        <v>113</v>
      </c>
      <c r="AF14" s="224" t="s">
        <v>30</v>
      </c>
      <c r="AG14" s="224" t="s">
        <v>30</v>
      </c>
      <c r="AH14" s="224" t="s">
        <v>31</v>
      </c>
      <c r="AI14" s="224" t="s">
        <v>31</v>
      </c>
      <c r="AJ14" s="224" t="s">
        <v>30</v>
      </c>
      <c r="AK14" s="224" t="s">
        <v>30</v>
      </c>
      <c r="AL14" s="224" t="s">
        <v>30</v>
      </c>
      <c r="AM14" s="224" t="s">
        <v>30</v>
      </c>
      <c r="AN14" s="224" t="s">
        <v>31</v>
      </c>
      <c r="AO14" s="224" t="s">
        <v>31</v>
      </c>
      <c r="AP14" s="224" t="s">
        <v>31</v>
      </c>
      <c r="AQ14" s="224" t="s">
        <v>30</v>
      </c>
      <c r="AR14" s="224" t="s">
        <v>30</v>
      </c>
      <c r="AS14" s="224" t="s">
        <v>30</v>
      </c>
      <c r="AT14" s="224" t="s">
        <v>30</v>
      </c>
      <c r="AU14" s="224" t="s">
        <v>32</v>
      </c>
      <c r="AV14" s="224" t="s">
        <v>31</v>
      </c>
      <c r="AW14" s="224" t="s">
        <v>31</v>
      </c>
      <c r="AX14" s="224" t="s">
        <v>30</v>
      </c>
      <c r="AY14" s="224" t="s">
        <v>30</v>
      </c>
      <c r="AZ14" s="224" t="s">
        <v>31</v>
      </c>
      <c r="BA14" s="224" t="s">
        <v>30</v>
      </c>
      <c r="BB14" s="224" t="s">
        <v>30</v>
      </c>
      <c r="BC14" s="224" t="s">
        <v>162</v>
      </c>
      <c r="BD14" s="224" t="s">
        <v>162</v>
      </c>
      <c r="BE14" s="224" t="s">
        <v>162</v>
      </c>
      <c r="BF14" s="22"/>
      <c r="BG14" s="20">
        <f t="shared" si="15"/>
        <v>0</v>
      </c>
      <c r="BH14" s="21"/>
      <c r="BJ14" s="22"/>
      <c r="BS14" s="11"/>
    </row>
    <row r="15" spans="1:71" ht="13.8" customHeight="1" x14ac:dyDescent="0.3">
      <c r="A15" s="103" t="s">
        <v>327</v>
      </c>
      <c r="B15" s="103"/>
      <c r="C15" s="104" t="s">
        <v>328</v>
      </c>
      <c r="D15" s="105"/>
      <c r="E15" s="104" t="s">
        <v>186</v>
      </c>
      <c r="F15" s="104" t="s">
        <v>199</v>
      </c>
      <c r="G15" s="271" t="s">
        <v>827</v>
      </c>
      <c r="H15" s="106" t="s">
        <v>214</v>
      </c>
      <c r="I15" s="106"/>
      <c r="J15" s="12"/>
      <c r="K15" s="13">
        <v>46069</v>
      </c>
      <c r="L15" s="14" t="s">
        <v>28</v>
      </c>
      <c r="M15" s="15">
        <f t="shared" si="1"/>
        <v>31</v>
      </c>
      <c r="N15" s="15">
        <f t="shared" si="2"/>
        <v>19</v>
      </c>
      <c r="O15" s="15">
        <f t="shared" si="3"/>
        <v>19</v>
      </c>
      <c r="P15" s="15">
        <f t="shared" si="4"/>
        <v>0</v>
      </c>
      <c r="Q15" s="15">
        <f t="shared" si="5"/>
        <v>10</v>
      </c>
      <c r="R15" s="15">
        <f t="shared" si="6"/>
        <v>0</v>
      </c>
      <c r="S15" s="15">
        <f t="shared" si="7"/>
        <v>2</v>
      </c>
      <c r="T15" s="15">
        <f t="shared" si="8"/>
        <v>0</v>
      </c>
      <c r="U15" s="15">
        <f t="shared" si="9"/>
        <v>2</v>
      </c>
      <c r="V15" s="16">
        <f t="shared" si="10"/>
        <v>0</v>
      </c>
      <c r="W15" s="15">
        <f t="shared" si="11"/>
        <v>3</v>
      </c>
      <c r="X15" s="17">
        <f t="shared" si="12"/>
        <v>0</v>
      </c>
      <c r="Y15" s="17">
        <f t="shared" si="13"/>
        <v>0</v>
      </c>
      <c r="Z15" s="16">
        <f t="shared" si="14"/>
        <v>2</v>
      </c>
      <c r="AA15" s="224" t="s">
        <v>31</v>
      </c>
      <c r="AB15" s="224" t="s">
        <v>31</v>
      </c>
      <c r="AC15" s="224" t="s">
        <v>30</v>
      </c>
      <c r="AD15" s="224" t="s">
        <v>113</v>
      </c>
      <c r="AE15" s="224" t="s">
        <v>30</v>
      </c>
      <c r="AF15" s="224" t="s">
        <v>30</v>
      </c>
      <c r="AG15" s="224" t="s">
        <v>30</v>
      </c>
      <c r="AH15" s="224" t="s">
        <v>31</v>
      </c>
      <c r="AI15" s="224" t="s">
        <v>31</v>
      </c>
      <c r="AJ15" s="224" t="s">
        <v>32</v>
      </c>
      <c r="AK15" s="224" t="s">
        <v>30</v>
      </c>
      <c r="AL15" s="224" t="s">
        <v>30</v>
      </c>
      <c r="AM15" s="224" t="s">
        <v>32</v>
      </c>
      <c r="AN15" s="224" t="s">
        <v>30</v>
      </c>
      <c r="AO15" s="224" t="s">
        <v>31</v>
      </c>
      <c r="AP15" s="224" t="s">
        <v>31</v>
      </c>
      <c r="AQ15" s="224" t="s">
        <v>113</v>
      </c>
      <c r="AR15" s="224" t="s">
        <v>30</v>
      </c>
      <c r="AS15" s="224" t="s">
        <v>30</v>
      </c>
      <c r="AT15" s="224" t="s">
        <v>32</v>
      </c>
      <c r="AU15" s="224" t="s">
        <v>30</v>
      </c>
      <c r="AV15" s="224" t="s">
        <v>31</v>
      </c>
      <c r="AW15" s="224" t="s">
        <v>31</v>
      </c>
      <c r="AX15" s="224" t="s">
        <v>30</v>
      </c>
      <c r="AY15" s="224" t="s">
        <v>30</v>
      </c>
      <c r="AZ15" s="224" t="s">
        <v>30</v>
      </c>
      <c r="BA15" s="224" t="s">
        <v>30</v>
      </c>
      <c r="BB15" s="224" t="s">
        <v>30</v>
      </c>
      <c r="BC15" s="224" t="s">
        <v>31</v>
      </c>
      <c r="BD15" s="224" t="s">
        <v>31</v>
      </c>
      <c r="BE15" s="224" t="s">
        <v>30</v>
      </c>
      <c r="BF15" s="22"/>
      <c r="BG15" s="20">
        <f t="shared" si="15"/>
        <v>0</v>
      </c>
      <c r="BH15" s="21"/>
      <c r="BJ15" s="22"/>
      <c r="BS15" s="11"/>
    </row>
    <row r="16" spans="1:71" ht="13.8" customHeight="1" x14ac:dyDescent="0.3">
      <c r="A16" s="103" t="s">
        <v>220</v>
      </c>
      <c r="B16" s="103"/>
      <c r="C16" s="271" t="s">
        <v>221</v>
      </c>
      <c r="D16" s="105"/>
      <c r="E16" s="104" t="s">
        <v>186</v>
      </c>
      <c r="F16" s="104" t="s">
        <v>199</v>
      </c>
      <c r="G16" s="104" t="s">
        <v>222</v>
      </c>
      <c r="H16" s="106" t="s">
        <v>214</v>
      </c>
      <c r="I16" s="106"/>
      <c r="J16" s="12"/>
      <c r="K16" s="13">
        <v>46113</v>
      </c>
      <c r="L16" s="14" t="s">
        <v>28</v>
      </c>
      <c r="M16" s="15">
        <f t="shared" si="1"/>
        <v>31</v>
      </c>
      <c r="N16" s="15">
        <f t="shared" si="2"/>
        <v>20</v>
      </c>
      <c r="O16" s="15">
        <f t="shared" si="3"/>
        <v>20</v>
      </c>
      <c r="P16" s="15">
        <f t="shared" si="4"/>
        <v>0</v>
      </c>
      <c r="Q16" s="15">
        <f t="shared" si="5"/>
        <v>11</v>
      </c>
      <c r="R16" s="15">
        <f t="shared" si="6"/>
        <v>0</v>
      </c>
      <c r="S16" s="15">
        <f t="shared" si="7"/>
        <v>0</v>
      </c>
      <c r="T16" s="15">
        <f t="shared" si="8"/>
        <v>0</v>
      </c>
      <c r="U16" s="15">
        <f t="shared" si="9"/>
        <v>0</v>
      </c>
      <c r="V16" s="16">
        <f t="shared" si="10"/>
        <v>0</v>
      </c>
      <c r="W16" s="15">
        <f t="shared" si="11"/>
        <v>3</v>
      </c>
      <c r="X16" s="17">
        <f t="shared" si="12"/>
        <v>0</v>
      </c>
      <c r="Y16" s="17">
        <f t="shared" si="13"/>
        <v>0</v>
      </c>
      <c r="Z16" s="16">
        <f t="shared" si="14"/>
        <v>0</v>
      </c>
      <c r="AA16" s="224" t="s">
        <v>31</v>
      </c>
      <c r="AB16" s="224" t="s">
        <v>31</v>
      </c>
      <c r="AC16" s="224" t="s">
        <v>30</v>
      </c>
      <c r="AD16" s="224" t="s">
        <v>30</v>
      </c>
      <c r="AE16" s="224" t="s">
        <v>30</v>
      </c>
      <c r="AF16" s="224" t="s">
        <v>30</v>
      </c>
      <c r="AG16" s="224" t="s">
        <v>30</v>
      </c>
      <c r="AH16" s="224" t="s">
        <v>31</v>
      </c>
      <c r="AI16" s="224" t="s">
        <v>31</v>
      </c>
      <c r="AJ16" s="224" t="s">
        <v>30</v>
      </c>
      <c r="AK16" s="224" t="s">
        <v>30</v>
      </c>
      <c r="AL16" s="224" t="s">
        <v>30</v>
      </c>
      <c r="AM16" s="224" t="s">
        <v>30</v>
      </c>
      <c r="AN16" s="224" t="s">
        <v>31</v>
      </c>
      <c r="AO16" s="224" t="s">
        <v>31</v>
      </c>
      <c r="AP16" s="224" t="s">
        <v>31</v>
      </c>
      <c r="AQ16" s="224" t="s">
        <v>30</v>
      </c>
      <c r="AR16" s="224" t="s">
        <v>30</v>
      </c>
      <c r="AS16" s="224" t="s">
        <v>32</v>
      </c>
      <c r="AT16" s="224" t="s">
        <v>32</v>
      </c>
      <c r="AU16" s="224" t="s">
        <v>30</v>
      </c>
      <c r="AV16" s="224" t="s">
        <v>31</v>
      </c>
      <c r="AW16" s="224" t="s">
        <v>31</v>
      </c>
      <c r="AX16" s="224" t="s">
        <v>30</v>
      </c>
      <c r="AY16" s="224" t="s">
        <v>30</v>
      </c>
      <c r="AZ16" s="224" t="s">
        <v>32</v>
      </c>
      <c r="BA16" s="224" t="s">
        <v>30</v>
      </c>
      <c r="BB16" s="224" t="s">
        <v>30</v>
      </c>
      <c r="BC16" s="224" t="s">
        <v>31</v>
      </c>
      <c r="BD16" s="224" t="s">
        <v>31</v>
      </c>
      <c r="BE16" s="224" t="s">
        <v>30</v>
      </c>
      <c r="BF16" s="22"/>
      <c r="BG16" s="20">
        <f t="shared" si="15"/>
        <v>0</v>
      </c>
      <c r="BH16" s="21"/>
      <c r="BJ16" s="22"/>
      <c r="BS16" s="11"/>
    </row>
    <row r="17" spans="1:71" ht="13.8" customHeight="1" x14ac:dyDescent="0.3">
      <c r="A17" s="120" t="s">
        <v>723</v>
      </c>
      <c r="B17" s="103"/>
      <c r="C17" s="122" t="s">
        <v>724</v>
      </c>
      <c r="D17" s="105"/>
      <c r="E17" s="104" t="s">
        <v>186</v>
      </c>
      <c r="F17" s="104" t="s">
        <v>217</v>
      </c>
      <c r="G17" s="104" t="s">
        <v>725</v>
      </c>
      <c r="H17" s="106" t="s">
        <v>214</v>
      </c>
      <c r="I17" s="106"/>
      <c r="J17" s="12"/>
      <c r="K17" s="13">
        <v>46188</v>
      </c>
      <c r="L17" s="14" t="s">
        <v>28</v>
      </c>
      <c r="M17" s="15">
        <f t="shared" si="1"/>
        <v>12</v>
      </c>
      <c r="N17" s="15">
        <f t="shared" si="2"/>
        <v>8</v>
      </c>
      <c r="O17" s="15">
        <f t="shared" si="3"/>
        <v>6</v>
      </c>
      <c r="P17" s="15">
        <f t="shared" si="4"/>
        <v>0</v>
      </c>
      <c r="Q17" s="15">
        <f t="shared" si="5"/>
        <v>4</v>
      </c>
      <c r="R17" s="15">
        <f t="shared" si="6"/>
        <v>2</v>
      </c>
      <c r="S17" s="15">
        <f t="shared" si="7"/>
        <v>0</v>
      </c>
      <c r="T17" s="15">
        <f t="shared" si="8"/>
        <v>1</v>
      </c>
      <c r="U17" s="15">
        <f t="shared" si="9"/>
        <v>0</v>
      </c>
      <c r="V17" s="16">
        <f t="shared" si="10"/>
        <v>2</v>
      </c>
      <c r="W17" s="15">
        <f t="shared" si="11"/>
        <v>0</v>
      </c>
      <c r="X17" s="17">
        <f t="shared" si="12"/>
        <v>0</v>
      </c>
      <c r="Y17" s="17">
        <f t="shared" si="13"/>
        <v>0</v>
      </c>
      <c r="Z17" s="16">
        <f t="shared" si="14"/>
        <v>2</v>
      </c>
      <c r="AA17" s="224" t="s">
        <v>31</v>
      </c>
      <c r="AB17" s="224" t="s">
        <v>31</v>
      </c>
      <c r="AC17" s="224" t="s">
        <v>33</v>
      </c>
      <c r="AD17" s="224" t="s">
        <v>30</v>
      </c>
      <c r="AE17" s="224" t="s">
        <v>30</v>
      </c>
      <c r="AF17" s="224" t="s">
        <v>30</v>
      </c>
      <c r="AG17" s="224" t="s">
        <v>30</v>
      </c>
      <c r="AH17" s="224" t="s">
        <v>31</v>
      </c>
      <c r="AI17" s="224" t="s">
        <v>31</v>
      </c>
      <c r="AJ17" s="224" t="s">
        <v>133</v>
      </c>
      <c r="AK17" s="224" t="s">
        <v>133</v>
      </c>
      <c r="AL17" s="224" t="s">
        <v>30</v>
      </c>
      <c r="AM17" s="224" t="s">
        <v>165</v>
      </c>
      <c r="AN17" s="224" t="s">
        <v>165</v>
      </c>
      <c r="AO17" s="224" t="s">
        <v>165</v>
      </c>
      <c r="AP17" s="224" t="s">
        <v>165</v>
      </c>
      <c r="AQ17" s="224" t="s">
        <v>165</v>
      </c>
      <c r="AR17" s="224" t="s">
        <v>165</v>
      </c>
      <c r="AS17" s="224" t="s">
        <v>165</v>
      </c>
      <c r="AT17" s="224" t="s">
        <v>165</v>
      </c>
      <c r="AU17" s="224" t="s">
        <v>165</v>
      </c>
      <c r="AV17" s="224" t="s">
        <v>165</v>
      </c>
      <c r="AW17" s="224" t="s">
        <v>165</v>
      </c>
      <c r="AX17" s="224" t="s">
        <v>165</v>
      </c>
      <c r="AY17" s="224" t="s">
        <v>165</v>
      </c>
      <c r="AZ17" s="224" t="s">
        <v>165</v>
      </c>
      <c r="BA17" s="224" t="s">
        <v>165</v>
      </c>
      <c r="BB17" s="224" t="s">
        <v>165</v>
      </c>
      <c r="BC17" s="224" t="s">
        <v>165</v>
      </c>
      <c r="BD17" s="224" t="s">
        <v>165</v>
      </c>
      <c r="BE17" s="224" t="s">
        <v>165</v>
      </c>
      <c r="BF17" s="22"/>
      <c r="BG17" s="20">
        <f t="shared" si="15"/>
        <v>0</v>
      </c>
      <c r="BH17" s="21"/>
      <c r="BJ17" s="22"/>
      <c r="BS17" s="11"/>
    </row>
    <row r="18" spans="1:71" ht="13.8" customHeight="1" x14ac:dyDescent="0.3">
      <c r="A18" s="120" t="s">
        <v>726</v>
      </c>
      <c r="B18" s="103"/>
      <c r="C18" s="122" t="s">
        <v>727</v>
      </c>
      <c r="D18" s="105"/>
      <c r="E18" s="104" t="s">
        <v>186</v>
      </c>
      <c r="F18" s="104" t="s">
        <v>199</v>
      </c>
      <c r="G18" s="104" t="s">
        <v>722</v>
      </c>
      <c r="H18" s="106" t="s">
        <v>214</v>
      </c>
      <c r="I18" s="106"/>
      <c r="J18" s="12"/>
      <c r="K18" s="13">
        <v>46188</v>
      </c>
      <c r="L18" s="14" t="s">
        <v>28</v>
      </c>
      <c r="M18" s="15">
        <f t="shared" si="1"/>
        <v>12</v>
      </c>
      <c r="N18" s="15">
        <f t="shared" si="2"/>
        <v>8</v>
      </c>
      <c r="O18" s="15">
        <f t="shared" si="3"/>
        <v>8</v>
      </c>
      <c r="P18" s="15">
        <f t="shared" si="4"/>
        <v>0</v>
      </c>
      <c r="Q18" s="15">
        <f t="shared" si="5"/>
        <v>4</v>
      </c>
      <c r="R18" s="15">
        <f t="shared" si="6"/>
        <v>0</v>
      </c>
      <c r="S18" s="15">
        <f t="shared" si="7"/>
        <v>0</v>
      </c>
      <c r="T18" s="15">
        <f t="shared" si="8"/>
        <v>1</v>
      </c>
      <c r="U18" s="15">
        <f t="shared" si="9"/>
        <v>0</v>
      </c>
      <c r="V18" s="16">
        <f t="shared" si="10"/>
        <v>0</v>
      </c>
      <c r="W18" s="15">
        <f t="shared" si="11"/>
        <v>0</v>
      </c>
      <c r="X18" s="17">
        <f t="shared" si="12"/>
        <v>0</v>
      </c>
      <c r="Y18" s="17">
        <f t="shared" si="13"/>
        <v>0</v>
      </c>
      <c r="Z18" s="16">
        <f t="shared" si="14"/>
        <v>0</v>
      </c>
      <c r="AA18" s="224" t="s">
        <v>31</v>
      </c>
      <c r="AB18" s="224" t="s">
        <v>31</v>
      </c>
      <c r="AC18" s="224" t="s">
        <v>30</v>
      </c>
      <c r="AD18" s="224" t="s">
        <v>30</v>
      </c>
      <c r="AE18" s="224" t="s">
        <v>30</v>
      </c>
      <c r="AF18" s="224" t="s">
        <v>33</v>
      </c>
      <c r="AG18" s="224" t="s">
        <v>30</v>
      </c>
      <c r="AH18" s="224" t="s">
        <v>31</v>
      </c>
      <c r="AI18" s="224" t="s">
        <v>31</v>
      </c>
      <c r="AJ18" s="224" t="s">
        <v>30</v>
      </c>
      <c r="AK18" s="224" t="s">
        <v>30</v>
      </c>
      <c r="AL18" s="224" t="s">
        <v>30</v>
      </c>
      <c r="AM18" s="224" t="s">
        <v>165</v>
      </c>
      <c r="AN18" s="224" t="s">
        <v>165</v>
      </c>
      <c r="AO18" s="224" t="s">
        <v>165</v>
      </c>
      <c r="AP18" s="224" t="s">
        <v>165</v>
      </c>
      <c r="AQ18" s="224" t="s">
        <v>165</v>
      </c>
      <c r="AR18" s="224" t="s">
        <v>165</v>
      </c>
      <c r="AS18" s="224" t="s">
        <v>165</v>
      </c>
      <c r="AT18" s="224" t="s">
        <v>165</v>
      </c>
      <c r="AU18" s="224" t="s">
        <v>165</v>
      </c>
      <c r="AV18" s="224" t="s">
        <v>165</v>
      </c>
      <c r="AW18" s="224" t="s">
        <v>165</v>
      </c>
      <c r="AX18" s="224" t="s">
        <v>165</v>
      </c>
      <c r="AY18" s="224" t="s">
        <v>165</v>
      </c>
      <c r="AZ18" s="224" t="s">
        <v>165</v>
      </c>
      <c r="BA18" s="224" t="s">
        <v>165</v>
      </c>
      <c r="BB18" s="224" t="s">
        <v>165</v>
      </c>
      <c r="BC18" s="224" t="s">
        <v>165</v>
      </c>
      <c r="BD18" s="224" t="s">
        <v>165</v>
      </c>
      <c r="BE18" s="224" t="s">
        <v>165</v>
      </c>
      <c r="BF18" s="22"/>
      <c r="BG18" s="20">
        <f t="shared" si="15"/>
        <v>0</v>
      </c>
      <c r="BH18" s="21"/>
      <c r="BJ18" s="22"/>
      <c r="BS18" s="11"/>
    </row>
    <row r="19" spans="1:71" x14ac:dyDescent="0.3">
      <c r="A19" s="120" t="s">
        <v>728</v>
      </c>
      <c r="B19" s="103"/>
      <c r="C19" s="122" t="s">
        <v>729</v>
      </c>
      <c r="D19" s="105"/>
      <c r="E19" s="104" t="s">
        <v>186</v>
      </c>
      <c r="F19" s="104" t="s">
        <v>199</v>
      </c>
      <c r="G19" s="104" t="s">
        <v>722</v>
      </c>
      <c r="H19" s="106" t="s">
        <v>214</v>
      </c>
      <c r="I19" s="106"/>
      <c r="J19" s="12"/>
      <c r="K19" s="13">
        <v>46188</v>
      </c>
      <c r="L19" s="14" t="s">
        <v>28</v>
      </c>
      <c r="M19" s="15">
        <f t="shared" si="1"/>
        <v>12</v>
      </c>
      <c r="N19" s="15">
        <f t="shared" si="2"/>
        <v>8</v>
      </c>
      <c r="O19" s="15">
        <f t="shared" si="3"/>
        <v>5</v>
      </c>
      <c r="P19" s="15">
        <f t="shared" si="4"/>
        <v>0</v>
      </c>
      <c r="Q19" s="15">
        <f t="shared" si="5"/>
        <v>4</v>
      </c>
      <c r="R19" s="15">
        <f t="shared" si="6"/>
        <v>3</v>
      </c>
      <c r="S19" s="15">
        <f t="shared" si="7"/>
        <v>0</v>
      </c>
      <c r="T19" s="15">
        <f t="shared" si="8"/>
        <v>0</v>
      </c>
      <c r="U19" s="15">
        <f t="shared" si="9"/>
        <v>0</v>
      </c>
      <c r="V19" s="16">
        <f t="shared" si="10"/>
        <v>3</v>
      </c>
      <c r="W19" s="15">
        <f t="shared" si="11"/>
        <v>2</v>
      </c>
      <c r="X19" s="17">
        <f t="shared" si="12"/>
        <v>0</v>
      </c>
      <c r="Y19" s="17">
        <f t="shared" si="13"/>
        <v>0</v>
      </c>
      <c r="Z19" s="16">
        <f t="shared" si="14"/>
        <v>3</v>
      </c>
      <c r="AA19" s="224" t="s">
        <v>31</v>
      </c>
      <c r="AB19" s="224" t="s">
        <v>31</v>
      </c>
      <c r="AC19" s="224" t="s">
        <v>133</v>
      </c>
      <c r="AD19" s="224" t="s">
        <v>133</v>
      </c>
      <c r="AE19" s="224" t="s">
        <v>133</v>
      </c>
      <c r="AF19" s="224" t="s">
        <v>32</v>
      </c>
      <c r="AG19" s="224" t="s">
        <v>30</v>
      </c>
      <c r="AH19" s="224" t="s">
        <v>31</v>
      </c>
      <c r="AI19" s="224" t="s">
        <v>31</v>
      </c>
      <c r="AJ19" s="224" t="s">
        <v>30</v>
      </c>
      <c r="AK19" s="224" t="s">
        <v>30</v>
      </c>
      <c r="AL19" s="224" t="s">
        <v>32</v>
      </c>
      <c r="AM19" s="224" t="s">
        <v>165</v>
      </c>
      <c r="AN19" s="224" t="s">
        <v>165</v>
      </c>
      <c r="AO19" s="224" t="s">
        <v>165</v>
      </c>
      <c r="AP19" s="224" t="s">
        <v>165</v>
      </c>
      <c r="AQ19" s="224" t="s">
        <v>165</v>
      </c>
      <c r="AR19" s="224" t="s">
        <v>165</v>
      </c>
      <c r="AS19" s="224" t="s">
        <v>165</v>
      </c>
      <c r="AT19" s="224" t="s">
        <v>165</v>
      </c>
      <c r="AU19" s="224" t="s">
        <v>165</v>
      </c>
      <c r="AV19" s="224" t="s">
        <v>165</v>
      </c>
      <c r="AW19" s="224" t="s">
        <v>165</v>
      </c>
      <c r="AX19" s="224" t="s">
        <v>165</v>
      </c>
      <c r="AY19" s="224" t="s">
        <v>165</v>
      </c>
      <c r="AZ19" s="224" t="s">
        <v>165</v>
      </c>
      <c r="BA19" s="224" t="s">
        <v>165</v>
      </c>
      <c r="BB19" s="224" t="s">
        <v>165</v>
      </c>
      <c r="BC19" s="224" t="s">
        <v>165</v>
      </c>
      <c r="BD19" s="224" t="s">
        <v>165</v>
      </c>
      <c r="BE19" s="224" t="s">
        <v>165</v>
      </c>
      <c r="BF19" s="22"/>
      <c r="BG19" s="20">
        <f t="shared" si="15"/>
        <v>0</v>
      </c>
      <c r="BH19" s="21"/>
      <c r="BJ19" s="22"/>
      <c r="BN19" s="11"/>
      <c r="BS19" s="11"/>
    </row>
    <row r="20" spans="1:71" x14ac:dyDescent="0.3">
      <c r="A20" s="109" t="s">
        <v>807</v>
      </c>
      <c r="B20" s="111"/>
      <c r="C20" s="111" t="s">
        <v>808</v>
      </c>
      <c r="D20" s="105"/>
      <c r="E20" s="104" t="s">
        <v>186</v>
      </c>
      <c r="F20" s="104" t="s">
        <v>225</v>
      </c>
      <c r="G20" s="104" t="s">
        <v>809</v>
      </c>
      <c r="H20" s="106" t="s">
        <v>214</v>
      </c>
      <c r="I20" s="106"/>
      <c r="J20" s="12"/>
      <c r="K20" s="13">
        <v>46235</v>
      </c>
      <c r="L20" s="14" t="s">
        <v>28</v>
      </c>
      <c r="M20" s="15">
        <f t="shared" si="1"/>
        <v>31</v>
      </c>
      <c r="N20" s="15">
        <f t="shared" si="2"/>
        <v>19</v>
      </c>
      <c r="O20" s="15">
        <f t="shared" si="3"/>
        <v>18</v>
      </c>
      <c r="P20" s="15">
        <f t="shared" si="4"/>
        <v>0</v>
      </c>
      <c r="Q20" s="15">
        <f t="shared" si="5"/>
        <v>12</v>
      </c>
      <c r="R20" s="15">
        <f t="shared" si="6"/>
        <v>1</v>
      </c>
      <c r="S20" s="15">
        <f t="shared" si="7"/>
        <v>0</v>
      </c>
      <c r="T20" s="15">
        <f t="shared" si="8"/>
        <v>1</v>
      </c>
      <c r="U20" s="15">
        <f t="shared" si="9"/>
        <v>0</v>
      </c>
      <c r="V20" s="16">
        <f t="shared" si="10"/>
        <v>1</v>
      </c>
      <c r="W20" s="15">
        <f t="shared" si="11"/>
        <v>2</v>
      </c>
      <c r="X20" s="17">
        <f t="shared" si="12"/>
        <v>0</v>
      </c>
      <c r="Y20" s="17">
        <f t="shared" si="13"/>
        <v>0</v>
      </c>
      <c r="Z20" s="16">
        <f t="shared" si="14"/>
        <v>1</v>
      </c>
      <c r="AA20" s="224" t="s">
        <v>31</v>
      </c>
      <c r="AB20" s="224" t="s">
        <v>31</v>
      </c>
      <c r="AC20" s="224" t="s">
        <v>30</v>
      </c>
      <c r="AD20" s="224" t="s">
        <v>30</v>
      </c>
      <c r="AE20" s="224" t="s">
        <v>30</v>
      </c>
      <c r="AF20" s="224" t="s">
        <v>30</v>
      </c>
      <c r="AG20" s="224" t="s">
        <v>30</v>
      </c>
      <c r="AH20" s="224" t="s">
        <v>31</v>
      </c>
      <c r="AI20" s="224" t="s">
        <v>31</v>
      </c>
      <c r="AJ20" s="224" t="s">
        <v>30</v>
      </c>
      <c r="AK20" s="224" t="s">
        <v>30</v>
      </c>
      <c r="AL20" s="224" t="s">
        <v>32</v>
      </c>
      <c r="AM20" s="224" t="s">
        <v>30</v>
      </c>
      <c r="AN20" s="224" t="s">
        <v>31</v>
      </c>
      <c r="AO20" s="224" t="s">
        <v>31</v>
      </c>
      <c r="AP20" s="224" t="s">
        <v>31</v>
      </c>
      <c r="AQ20" s="224" t="s">
        <v>30</v>
      </c>
      <c r="AR20" s="224" t="s">
        <v>30</v>
      </c>
      <c r="AS20" s="224" t="s">
        <v>29</v>
      </c>
      <c r="AT20" s="224" t="s">
        <v>32</v>
      </c>
      <c r="AU20" s="224" t="s">
        <v>30</v>
      </c>
      <c r="AV20" s="224" t="s">
        <v>31</v>
      </c>
      <c r="AW20" s="224" t="s">
        <v>31</v>
      </c>
      <c r="AX20" s="224" t="s">
        <v>30</v>
      </c>
      <c r="AY20" s="224" t="s">
        <v>30</v>
      </c>
      <c r="AZ20" s="224" t="s">
        <v>31</v>
      </c>
      <c r="BA20" s="224" t="s">
        <v>30</v>
      </c>
      <c r="BB20" s="224" t="s">
        <v>33</v>
      </c>
      <c r="BC20" s="224" t="s">
        <v>31</v>
      </c>
      <c r="BD20" s="224" t="s">
        <v>31</v>
      </c>
      <c r="BE20" s="224" t="s">
        <v>30</v>
      </c>
      <c r="BF20" s="22"/>
      <c r="BG20" s="20">
        <f t="shared" si="15"/>
        <v>0</v>
      </c>
      <c r="BH20" s="21"/>
      <c r="BJ20" s="22"/>
      <c r="BN20" s="11"/>
      <c r="BS20" s="11"/>
    </row>
    <row r="21" spans="1:71" x14ac:dyDescent="0.3">
      <c r="A21" s="127" t="s">
        <v>825</v>
      </c>
      <c r="B21" s="268"/>
      <c r="C21" s="111" t="s">
        <v>826</v>
      </c>
      <c r="D21" s="105"/>
      <c r="E21" s="104" t="s">
        <v>186</v>
      </c>
      <c r="F21" s="104" t="s">
        <v>225</v>
      </c>
      <c r="G21" s="104" t="s">
        <v>692</v>
      </c>
      <c r="H21" s="106" t="s">
        <v>214</v>
      </c>
      <c r="I21" s="106"/>
      <c r="J21" s="12"/>
      <c r="K21" s="13">
        <v>46265</v>
      </c>
      <c r="L21" s="14" t="s">
        <v>28</v>
      </c>
      <c r="M21" s="15">
        <f t="shared" si="1"/>
        <v>1</v>
      </c>
      <c r="N21" s="15">
        <f t="shared" si="2"/>
        <v>1</v>
      </c>
      <c r="O21" s="15">
        <f t="shared" si="3"/>
        <v>1</v>
      </c>
      <c r="P21" s="15">
        <f t="shared" si="4"/>
        <v>0</v>
      </c>
      <c r="Q21" s="15">
        <f t="shared" si="5"/>
        <v>0</v>
      </c>
      <c r="R21" s="15">
        <f t="shared" si="6"/>
        <v>0</v>
      </c>
      <c r="S21" s="15">
        <f t="shared" si="7"/>
        <v>0</v>
      </c>
      <c r="T21" s="15">
        <f t="shared" si="8"/>
        <v>0</v>
      </c>
      <c r="U21" s="15">
        <f t="shared" si="9"/>
        <v>0</v>
      </c>
      <c r="V21" s="16">
        <f t="shared" si="10"/>
        <v>0</v>
      </c>
      <c r="W21" s="15">
        <f t="shared" si="11"/>
        <v>0</v>
      </c>
      <c r="X21" s="17">
        <f t="shared" si="12"/>
        <v>0</v>
      </c>
      <c r="Y21" s="17">
        <f t="shared" si="13"/>
        <v>0</v>
      </c>
      <c r="Z21" s="16">
        <f t="shared" si="14"/>
        <v>0</v>
      </c>
      <c r="AA21" s="224"/>
      <c r="AB21" s="224"/>
      <c r="AC21" s="224"/>
      <c r="AD21" s="224"/>
      <c r="AE21" s="224"/>
      <c r="AF21" s="224"/>
      <c r="AG21" s="224"/>
      <c r="AH21" s="224"/>
      <c r="AI21" s="224"/>
      <c r="AJ21" s="224"/>
      <c r="AK21" s="224"/>
      <c r="AL21" s="224"/>
      <c r="AM21" s="224"/>
      <c r="AN21" s="224"/>
      <c r="AO21" s="224"/>
      <c r="AP21" s="224"/>
      <c r="AQ21" s="224"/>
      <c r="AR21" s="224"/>
      <c r="AS21" s="224"/>
      <c r="AT21" s="224"/>
      <c r="AU21" s="224"/>
      <c r="AV21" s="224"/>
      <c r="AW21" s="224"/>
      <c r="AX21" s="224"/>
      <c r="AY21" s="224"/>
      <c r="AZ21" s="224"/>
      <c r="BA21" s="224"/>
      <c r="BB21" s="224"/>
      <c r="BC21" s="224"/>
      <c r="BD21" s="224"/>
      <c r="BE21" s="224" t="s">
        <v>30</v>
      </c>
      <c r="BF21" s="22"/>
      <c r="BG21" s="20">
        <f t="shared" si="15"/>
        <v>30</v>
      </c>
      <c r="BH21" s="21"/>
      <c r="BJ21" s="22"/>
      <c r="BN21" s="11"/>
      <c r="BS21" s="11"/>
    </row>
    <row r="22" spans="1:71" ht="15" customHeight="1" x14ac:dyDescent="0.3">
      <c r="A22" s="109" t="s">
        <v>813</v>
      </c>
      <c r="B22" s="111">
        <v>8501</v>
      </c>
      <c r="C22" s="111" t="s">
        <v>814</v>
      </c>
      <c r="D22" s="111"/>
      <c r="E22" s="104" t="s">
        <v>209</v>
      </c>
      <c r="F22" s="104" t="s">
        <v>225</v>
      </c>
      <c r="G22" s="104" t="s">
        <v>815</v>
      </c>
      <c r="H22" s="106" t="s">
        <v>214</v>
      </c>
      <c r="I22" s="106"/>
      <c r="J22" s="12" t="s">
        <v>232</v>
      </c>
      <c r="K22" s="13">
        <v>46239</v>
      </c>
      <c r="L22" s="14" t="s">
        <v>28</v>
      </c>
      <c r="M22" s="15">
        <f t="shared" si="1"/>
        <v>27</v>
      </c>
      <c r="N22" s="15">
        <f t="shared" si="2"/>
        <v>19</v>
      </c>
      <c r="O22" s="15">
        <f t="shared" si="3"/>
        <v>19</v>
      </c>
      <c r="P22" s="15">
        <f t="shared" si="4"/>
        <v>0</v>
      </c>
      <c r="Q22" s="15">
        <f t="shared" si="5"/>
        <v>8</v>
      </c>
      <c r="R22" s="15">
        <f t="shared" si="6"/>
        <v>0</v>
      </c>
      <c r="S22" s="15">
        <f t="shared" si="7"/>
        <v>0</v>
      </c>
      <c r="T22" s="15">
        <f t="shared" si="8"/>
        <v>0</v>
      </c>
      <c r="U22" s="15">
        <f t="shared" si="9"/>
        <v>0</v>
      </c>
      <c r="V22" s="16">
        <f t="shared" si="10"/>
        <v>0</v>
      </c>
      <c r="W22" s="15">
        <f t="shared" si="11"/>
        <v>0</v>
      </c>
      <c r="X22" s="17">
        <f t="shared" si="12"/>
        <v>0</v>
      </c>
      <c r="Y22" s="17">
        <f t="shared" si="13"/>
        <v>0</v>
      </c>
      <c r="Z22" s="16">
        <f t="shared" si="14"/>
        <v>0</v>
      </c>
      <c r="AA22" s="224" t="s">
        <v>791</v>
      </c>
      <c r="AB22" s="224" t="s">
        <v>791</v>
      </c>
      <c r="AC22" s="224" t="s">
        <v>791</v>
      </c>
      <c r="AD22" s="224" t="s">
        <v>791</v>
      </c>
      <c r="AE22" s="224" t="s">
        <v>30</v>
      </c>
      <c r="AF22" s="224" t="s">
        <v>30</v>
      </c>
      <c r="AG22" s="224" t="s">
        <v>30</v>
      </c>
      <c r="AH22" s="224" t="s">
        <v>31</v>
      </c>
      <c r="AI22" s="224" t="s">
        <v>31</v>
      </c>
      <c r="AJ22" s="224" t="s">
        <v>30</v>
      </c>
      <c r="AK22" s="224" t="s">
        <v>30</v>
      </c>
      <c r="AL22" s="224" t="s">
        <v>30</v>
      </c>
      <c r="AM22" s="224" t="s">
        <v>30</v>
      </c>
      <c r="AN22" s="224" t="s">
        <v>30</v>
      </c>
      <c r="AO22" s="224" t="s">
        <v>31</v>
      </c>
      <c r="AP22" s="224" t="s">
        <v>31</v>
      </c>
      <c r="AQ22" s="224" t="s">
        <v>30</v>
      </c>
      <c r="AR22" s="224" t="s">
        <v>30</v>
      </c>
      <c r="AS22" s="224" t="s">
        <v>30</v>
      </c>
      <c r="AT22" s="224" t="s">
        <v>30</v>
      </c>
      <c r="AU22" s="224" t="s">
        <v>30</v>
      </c>
      <c r="AV22" s="224" t="s">
        <v>31</v>
      </c>
      <c r="AW22" s="224" t="s">
        <v>31</v>
      </c>
      <c r="AX22" s="224" t="s">
        <v>30</v>
      </c>
      <c r="AY22" s="224" t="s">
        <v>30</v>
      </c>
      <c r="AZ22" s="224" t="s">
        <v>30</v>
      </c>
      <c r="BA22" s="224" t="s">
        <v>30</v>
      </c>
      <c r="BB22" s="224" t="s">
        <v>30</v>
      </c>
      <c r="BC22" s="224" t="s">
        <v>31</v>
      </c>
      <c r="BD22" s="224" t="s">
        <v>31</v>
      </c>
      <c r="BE22" s="224" t="s">
        <v>30</v>
      </c>
      <c r="BF22" s="22"/>
      <c r="BG22" s="20">
        <f t="shared" si="15"/>
        <v>4</v>
      </c>
      <c r="BH22" s="21"/>
      <c r="BJ22" s="22"/>
      <c r="BN22" s="11"/>
      <c r="BS22" s="11"/>
    </row>
    <row r="23" spans="1:71" x14ac:dyDescent="0.3">
      <c r="A23" s="103" t="s">
        <v>772</v>
      </c>
      <c r="B23" s="103"/>
      <c r="C23" s="104" t="s">
        <v>773</v>
      </c>
      <c r="D23" s="105"/>
      <c r="E23" s="104" t="s">
        <v>230</v>
      </c>
      <c r="F23" s="104" t="s">
        <v>225</v>
      </c>
      <c r="G23" s="104" t="s">
        <v>774</v>
      </c>
      <c r="H23" s="106" t="s">
        <v>214</v>
      </c>
      <c r="I23" s="106"/>
      <c r="J23" s="12"/>
      <c r="K23" s="13">
        <v>46204</v>
      </c>
      <c r="L23" s="14" t="s">
        <v>28</v>
      </c>
      <c r="M23" s="15">
        <f>N23+Q23+U23</f>
        <v>31</v>
      </c>
      <c r="N23" s="15">
        <f>O23+R23+(COUNTIF(AA23:BE23,"P/2")/2)+(COUNTIF(AA23:BE23,"TR-P/2")/2)</f>
        <v>19</v>
      </c>
      <c r="O23" s="15">
        <f>COUNTIF(AA23:BE23,"P")+COUNTIF(AA23:BE23,"RP")+COUNTIF(AA23:BE23,"UT-RP")+COUNTIF(AA23:BE23,"AT-RP")+COUNTIF(AA23:BE23,"AT")+COUNTIF(AA23:BE23,"UT")+COUNTIF(AA23:BE23,"MU")+COUNTIF(AA23:BE23,"AT-MU")+COUNTIF(AA23:BE23,"UT-MU")+COUNTIF(AA23:BE23,"EL")+COUNTIF(AA23:BE23,"UT-EL")+COUNTIF(AA23:BE23,"AT-EL")+COUNTIF(AA23:BE23,"EL-MU")+COUNTIF(AA23:BE23,"TR")+COUNTIF(AA23:BE23,"TR-MU")+COUNTIF(AA23:BE23,"TR-EL")+COUNTIF(AA23:BE23,"TR-AT")+COUNTIF(AA23:BE23,"TR-UT")+COUNTIF(AA23:BE23,"TR-P")+(COUNTIF(AA23:BE23,"P/2")/2)</f>
        <v>19</v>
      </c>
      <c r="P23" s="15">
        <f>COUNTIF(AA23:BE23,"Leave")</f>
        <v>0</v>
      </c>
      <c r="Q23" s="15">
        <f>COUNTIF(AA23:BE23,"Off")+COUNTIF(AA23:BE23,"TR-Off")</f>
        <v>12</v>
      </c>
      <c r="R23" s="15">
        <f>COUNTIF(AA23:BE23,"NCNS")+COUNTIF(AA23:BE23,"A")+COUNTIF(AA23:BE23,"U")+COUNTIF(AA23:BE23,"SL")+COUNTIF(AA23:BE23,"UC")+COUNTIF(AA23:BE23,"TR-UC")+COUNTIF(AA23:BE23,"TR-U")+COUNTIF(AA23:BE23,"TR-NCNS")</f>
        <v>0</v>
      </c>
      <c r="S23" s="15">
        <f>(COUNTIF(AA23:BE23,"A")+(COUNTIF(AA23:BE23,"CL")+(COUNTIF(AA23:BE23,"SL"))))</f>
        <v>0</v>
      </c>
      <c r="T23" s="15">
        <f>COUNTIF(AA23:BE23,"EL")+COUNTIF(AA23:BE23,"AT-EL")+COUNTIF(AA23:BE23,"UT-EL")+COUNTIF(AA23:BE23,"EL-MU")++COUNTIF(AA23:BE23,"TR-EL")</f>
        <v>0</v>
      </c>
      <c r="U23" s="15">
        <f>(COUNTIF(AA23:BE23,"Leave")+(COUNTIF(AA23:BE23,"CL")+(COUNTIF(AA23:BE23,"AU")))+(COUNTIF(AA23:BE23,"TR-AU"))+(COUNTIF(AA23:BE23,"ML")))</f>
        <v>0</v>
      </c>
      <c r="V23" s="16">
        <f>COUNTIF(AA23:BE23,"AU")+COUNTIF(AA23:BE23,"U")+COUNTIF(AA23:BE23,"UC")+COUNTIF(AA23:BE23,"NCNS")+COUNTIF(AA23:BE23,"TR-AU")+COUNTIF(AA23:BE23,"TR-U")+COUNTIF(AA23:BE23,"TR-UC")+COUNTIF(AA23:BE23,"TR-NCNS")+(COUNTIF(AA23:BE23,"P/2")/2)+(COUNTIF(AA23:BE23,"TR-P/2")/2)</f>
        <v>0</v>
      </c>
      <c r="W23" s="15">
        <f>COUNTIF(AA23:BE23,"AT-RP")+COUNTIF(AA23:BE23,"AT")+COUNTIF(AA23:BE23,"AT-MU")+COUNTIF(AA23:BE23,"AT-EL")+COUNTIF(AA23:BE23,"TR-AT")+COUNTIF(AA23:BE23,"UT-RP")+COUNTIF(AA23:BE23,"UT")+COUNTIF(AA23:BE23,"UT-MU")+COUNTIF(AA23:BE23,"UT-EL")+COUNTIF(AA23:BE23,"TR-UT")</f>
        <v>0</v>
      </c>
      <c r="X23" s="17">
        <f>COUNTIF(AA23:BE23,"MU")+COUNTIF(AA23:BE23,"UT-MU")+COUNTIF(AA23:BE23,"EL-MU")+COUNTIF(AA23:BE23,"TR-MU")</f>
        <v>0</v>
      </c>
      <c r="Y23" s="17">
        <f>COUNTIF(AA23:BE23,"ML")</f>
        <v>0</v>
      </c>
      <c r="Z23" s="16">
        <f>V23+S23+P23+Y23</f>
        <v>0</v>
      </c>
      <c r="AA23" s="224" t="s">
        <v>31</v>
      </c>
      <c r="AB23" s="224" t="s">
        <v>31</v>
      </c>
      <c r="AC23" s="224" t="s">
        <v>30</v>
      </c>
      <c r="AD23" s="224" t="s">
        <v>30</v>
      </c>
      <c r="AE23" s="224" t="s">
        <v>30</v>
      </c>
      <c r="AF23" s="224" t="s">
        <v>30</v>
      </c>
      <c r="AG23" s="224" t="s">
        <v>30</v>
      </c>
      <c r="AH23" s="224" t="s">
        <v>31</v>
      </c>
      <c r="AI23" s="224" t="s">
        <v>31</v>
      </c>
      <c r="AJ23" s="224" t="s">
        <v>30</v>
      </c>
      <c r="AK23" s="224" t="s">
        <v>30</v>
      </c>
      <c r="AL23" s="224" t="s">
        <v>30</v>
      </c>
      <c r="AM23" s="224" t="s">
        <v>30</v>
      </c>
      <c r="AN23" s="224" t="s">
        <v>31</v>
      </c>
      <c r="AO23" s="224" t="s">
        <v>31</v>
      </c>
      <c r="AP23" s="224" t="s">
        <v>31</v>
      </c>
      <c r="AQ23" s="224" t="s">
        <v>30</v>
      </c>
      <c r="AR23" s="224" t="s">
        <v>30</v>
      </c>
      <c r="AS23" s="224" t="s">
        <v>30</v>
      </c>
      <c r="AT23" s="224" t="s">
        <v>30</v>
      </c>
      <c r="AU23" s="224" t="s">
        <v>30</v>
      </c>
      <c r="AV23" s="224" t="s">
        <v>31</v>
      </c>
      <c r="AW23" s="224" t="s">
        <v>31</v>
      </c>
      <c r="AX23" s="224" t="s">
        <v>30</v>
      </c>
      <c r="AY23" s="224" t="s">
        <v>30</v>
      </c>
      <c r="AZ23" s="224" t="s">
        <v>31</v>
      </c>
      <c r="BA23" s="224" t="s">
        <v>30</v>
      </c>
      <c r="BB23" s="224" t="s">
        <v>30</v>
      </c>
      <c r="BC23" s="224" t="s">
        <v>31</v>
      </c>
      <c r="BD23" s="224" t="s">
        <v>31</v>
      </c>
      <c r="BE23" s="224" t="s">
        <v>30</v>
      </c>
      <c r="BF23" s="22"/>
      <c r="BG23" s="20">
        <f>COUNTBLANK(AA23:BE23)</f>
        <v>0</v>
      </c>
      <c r="BH23" s="21"/>
      <c r="BJ23" s="22"/>
      <c r="BN23" s="11"/>
      <c r="BS23" s="11"/>
    </row>
    <row r="24" spans="1:71" ht="15" customHeight="1" x14ac:dyDescent="0.3">
      <c r="A24" s="103" t="s">
        <v>228</v>
      </c>
      <c r="B24" s="103"/>
      <c r="C24" s="104" t="s">
        <v>229</v>
      </c>
      <c r="D24" s="105"/>
      <c r="E24" s="104" t="s">
        <v>230</v>
      </c>
      <c r="F24" s="104" t="s">
        <v>225</v>
      </c>
      <c r="G24" s="104" t="s">
        <v>231</v>
      </c>
      <c r="H24" s="106" t="s">
        <v>214</v>
      </c>
      <c r="I24" s="106"/>
      <c r="J24" s="12" t="s">
        <v>235</v>
      </c>
      <c r="K24" s="13">
        <v>45757</v>
      </c>
      <c r="L24" s="14" t="s">
        <v>28</v>
      </c>
      <c r="M24" s="15">
        <f t="shared" si="1"/>
        <v>31</v>
      </c>
      <c r="N24" s="15">
        <f t="shared" si="2"/>
        <v>18</v>
      </c>
      <c r="O24" s="15">
        <f t="shared" si="3"/>
        <v>18</v>
      </c>
      <c r="P24" s="15">
        <f t="shared" si="4"/>
        <v>0</v>
      </c>
      <c r="Q24" s="15">
        <f t="shared" si="5"/>
        <v>12</v>
      </c>
      <c r="R24" s="15">
        <f t="shared" si="6"/>
        <v>0</v>
      </c>
      <c r="S24" s="15">
        <f t="shared" si="7"/>
        <v>1</v>
      </c>
      <c r="T24" s="15">
        <f t="shared" si="8"/>
        <v>6</v>
      </c>
      <c r="U24" s="15">
        <f t="shared" si="9"/>
        <v>1</v>
      </c>
      <c r="V24" s="16">
        <f t="shared" si="10"/>
        <v>0</v>
      </c>
      <c r="W24" s="15">
        <f t="shared" si="11"/>
        <v>1</v>
      </c>
      <c r="X24" s="17">
        <f t="shared" si="12"/>
        <v>0</v>
      </c>
      <c r="Y24" s="17">
        <f t="shared" si="13"/>
        <v>0</v>
      </c>
      <c r="Z24" s="16">
        <f t="shared" si="14"/>
        <v>1</v>
      </c>
      <c r="AA24" s="224" t="s">
        <v>31</v>
      </c>
      <c r="AB24" s="224" t="s">
        <v>31</v>
      </c>
      <c r="AC24" s="224" t="s">
        <v>30</v>
      </c>
      <c r="AD24" s="224" t="s">
        <v>30</v>
      </c>
      <c r="AE24" s="224" t="s">
        <v>30</v>
      </c>
      <c r="AF24" s="224" t="s">
        <v>215</v>
      </c>
      <c r="AG24" s="224" t="s">
        <v>30</v>
      </c>
      <c r="AH24" s="224" t="s">
        <v>31</v>
      </c>
      <c r="AI24" s="224" t="s">
        <v>31</v>
      </c>
      <c r="AJ24" s="224" t="s">
        <v>33</v>
      </c>
      <c r="AK24" s="224" t="s">
        <v>33</v>
      </c>
      <c r="AL24" s="224" t="s">
        <v>30</v>
      </c>
      <c r="AM24" s="224" t="s">
        <v>33</v>
      </c>
      <c r="AN24" s="224" t="s">
        <v>31</v>
      </c>
      <c r="AO24" s="224" t="s">
        <v>31</v>
      </c>
      <c r="AP24" s="224" t="s">
        <v>31</v>
      </c>
      <c r="AQ24" s="224" t="s">
        <v>33</v>
      </c>
      <c r="AR24" s="224" t="s">
        <v>30</v>
      </c>
      <c r="AS24" s="224" t="s">
        <v>30</v>
      </c>
      <c r="AT24" s="224" t="s">
        <v>113</v>
      </c>
      <c r="AU24" s="224" t="s">
        <v>30</v>
      </c>
      <c r="AV24" s="224" t="s">
        <v>31</v>
      </c>
      <c r="AW24" s="224" t="s">
        <v>31</v>
      </c>
      <c r="AX24" s="224" t="s">
        <v>30</v>
      </c>
      <c r="AY24" s="224" t="s">
        <v>30</v>
      </c>
      <c r="AZ24" s="224" t="s">
        <v>31</v>
      </c>
      <c r="BA24" s="224" t="s">
        <v>30</v>
      </c>
      <c r="BB24" s="224" t="s">
        <v>33</v>
      </c>
      <c r="BC24" s="224" t="s">
        <v>31</v>
      </c>
      <c r="BD24" s="224" t="s">
        <v>31</v>
      </c>
      <c r="BE24" s="224" t="s">
        <v>30</v>
      </c>
      <c r="BF24" s="22"/>
      <c r="BG24" s="20">
        <f t="shared" si="15"/>
        <v>0</v>
      </c>
      <c r="BH24" s="21"/>
      <c r="BJ24" s="22"/>
      <c r="BS24" s="11"/>
    </row>
    <row r="25" spans="1:71" ht="13.8" customHeight="1" x14ac:dyDescent="0.3">
      <c r="A25" s="103" t="s">
        <v>233</v>
      </c>
      <c r="B25" s="103"/>
      <c r="C25" s="104" t="s">
        <v>234</v>
      </c>
      <c r="D25" s="105"/>
      <c r="E25" s="104" t="s">
        <v>230</v>
      </c>
      <c r="F25" s="104" t="s">
        <v>225</v>
      </c>
      <c r="G25" s="104" t="s">
        <v>231</v>
      </c>
      <c r="H25" s="106" t="s">
        <v>214</v>
      </c>
      <c r="I25" s="106"/>
      <c r="J25" s="12"/>
      <c r="K25" s="13">
        <v>45848</v>
      </c>
      <c r="L25" s="14" t="s">
        <v>28</v>
      </c>
      <c r="M25" s="15">
        <f t="shared" si="1"/>
        <v>31</v>
      </c>
      <c r="N25" s="15">
        <f t="shared" si="2"/>
        <v>19</v>
      </c>
      <c r="O25" s="15">
        <f t="shared" si="3"/>
        <v>19</v>
      </c>
      <c r="P25" s="15">
        <f t="shared" si="4"/>
        <v>0</v>
      </c>
      <c r="Q25" s="15">
        <f t="shared" si="5"/>
        <v>11</v>
      </c>
      <c r="R25" s="15">
        <f t="shared" si="6"/>
        <v>0</v>
      </c>
      <c r="S25" s="15">
        <f t="shared" si="7"/>
        <v>1</v>
      </c>
      <c r="T25" s="15">
        <f t="shared" si="8"/>
        <v>9</v>
      </c>
      <c r="U25" s="15">
        <f t="shared" si="9"/>
        <v>1</v>
      </c>
      <c r="V25" s="16">
        <f t="shared" si="10"/>
        <v>0</v>
      </c>
      <c r="W25" s="15">
        <f t="shared" si="11"/>
        <v>2</v>
      </c>
      <c r="X25" s="17">
        <f t="shared" si="12"/>
        <v>0</v>
      </c>
      <c r="Y25" s="17">
        <f t="shared" si="13"/>
        <v>0</v>
      </c>
      <c r="Z25" s="16">
        <f t="shared" si="14"/>
        <v>1</v>
      </c>
      <c r="AA25" s="224" t="s">
        <v>31</v>
      </c>
      <c r="AB25" s="224" t="s">
        <v>31</v>
      </c>
      <c r="AC25" s="224" t="s">
        <v>33</v>
      </c>
      <c r="AD25" s="224" t="s">
        <v>30</v>
      </c>
      <c r="AE25" s="224" t="s">
        <v>33</v>
      </c>
      <c r="AF25" s="224" t="s">
        <v>30</v>
      </c>
      <c r="AG25" s="224" t="s">
        <v>30</v>
      </c>
      <c r="AH25" s="224" t="s">
        <v>31</v>
      </c>
      <c r="AI25" s="224" t="s">
        <v>31</v>
      </c>
      <c r="AJ25" s="224" t="s">
        <v>30</v>
      </c>
      <c r="AK25" s="224" t="s">
        <v>30</v>
      </c>
      <c r="AL25" s="224" t="s">
        <v>113</v>
      </c>
      <c r="AM25" s="224" t="s">
        <v>33</v>
      </c>
      <c r="AN25" s="224" t="s">
        <v>31</v>
      </c>
      <c r="AO25" s="224" t="s">
        <v>31</v>
      </c>
      <c r="AP25" s="224" t="s">
        <v>31</v>
      </c>
      <c r="AQ25" s="224" t="s">
        <v>30</v>
      </c>
      <c r="AR25" s="224" t="s">
        <v>30</v>
      </c>
      <c r="AS25" s="224" t="s">
        <v>215</v>
      </c>
      <c r="AT25" s="224" t="s">
        <v>30</v>
      </c>
      <c r="AU25" s="224" t="s">
        <v>215</v>
      </c>
      <c r="AV25" s="224" t="s">
        <v>31</v>
      </c>
      <c r="AW25" s="224" t="s">
        <v>31</v>
      </c>
      <c r="AX25" s="224" t="s">
        <v>33</v>
      </c>
      <c r="AY25" s="224" t="s">
        <v>33</v>
      </c>
      <c r="AZ25" s="224" t="s">
        <v>33</v>
      </c>
      <c r="BA25" s="224" t="s">
        <v>30</v>
      </c>
      <c r="BB25" s="224" t="s">
        <v>33</v>
      </c>
      <c r="BC25" s="224" t="s">
        <v>31</v>
      </c>
      <c r="BD25" s="224" t="s">
        <v>31</v>
      </c>
      <c r="BE25" s="224" t="s">
        <v>30</v>
      </c>
      <c r="BF25" s="22"/>
      <c r="BG25" s="20">
        <f t="shared" si="15"/>
        <v>0</v>
      </c>
      <c r="BH25" s="21"/>
      <c r="BJ25" s="22"/>
      <c r="BS25" s="11"/>
    </row>
    <row r="26" spans="1:71" ht="13.8" customHeight="1" x14ac:dyDescent="0.3">
      <c r="A26" s="120" t="s">
        <v>730</v>
      </c>
      <c r="B26" s="103"/>
      <c r="C26" s="122" t="s">
        <v>731</v>
      </c>
      <c r="D26" s="105"/>
      <c r="E26" s="104" t="s">
        <v>230</v>
      </c>
      <c r="F26" s="104" t="s">
        <v>225</v>
      </c>
      <c r="G26" s="104" t="s">
        <v>732</v>
      </c>
      <c r="H26" s="106" t="s">
        <v>214</v>
      </c>
      <c r="I26" s="106"/>
      <c r="J26" s="12"/>
      <c r="K26" s="13">
        <v>46188</v>
      </c>
      <c r="L26" s="14" t="s">
        <v>28</v>
      </c>
      <c r="M26" s="15">
        <f t="shared" si="1"/>
        <v>12</v>
      </c>
      <c r="N26" s="15">
        <f t="shared" si="2"/>
        <v>8</v>
      </c>
      <c r="O26" s="15">
        <f t="shared" si="3"/>
        <v>5</v>
      </c>
      <c r="P26" s="15">
        <f t="shared" si="4"/>
        <v>0</v>
      </c>
      <c r="Q26" s="15">
        <f t="shared" si="5"/>
        <v>4</v>
      </c>
      <c r="R26" s="15">
        <f t="shared" si="6"/>
        <v>3</v>
      </c>
      <c r="S26" s="15">
        <f t="shared" si="7"/>
        <v>0</v>
      </c>
      <c r="T26" s="15">
        <f t="shared" si="8"/>
        <v>1</v>
      </c>
      <c r="U26" s="15">
        <f t="shared" si="9"/>
        <v>0</v>
      </c>
      <c r="V26" s="16">
        <f t="shared" si="10"/>
        <v>3</v>
      </c>
      <c r="W26" s="15">
        <f t="shared" si="11"/>
        <v>1</v>
      </c>
      <c r="X26" s="17">
        <f t="shared" si="12"/>
        <v>0</v>
      </c>
      <c r="Y26" s="17">
        <f t="shared" si="13"/>
        <v>0</v>
      </c>
      <c r="Z26" s="16">
        <f t="shared" si="14"/>
        <v>3</v>
      </c>
      <c r="AA26" s="224" t="s">
        <v>31</v>
      </c>
      <c r="AB26" s="224" t="s">
        <v>31</v>
      </c>
      <c r="AC26" s="224" t="s">
        <v>30</v>
      </c>
      <c r="AD26" s="224" t="s">
        <v>133</v>
      </c>
      <c r="AE26" s="224" t="s">
        <v>30</v>
      </c>
      <c r="AF26" s="224" t="s">
        <v>133</v>
      </c>
      <c r="AG26" s="224" t="s">
        <v>133</v>
      </c>
      <c r="AH26" s="224" t="s">
        <v>31</v>
      </c>
      <c r="AI26" s="224" t="s">
        <v>31</v>
      </c>
      <c r="AJ26" s="224" t="s">
        <v>30</v>
      </c>
      <c r="AK26" s="224" t="s">
        <v>33</v>
      </c>
      <c r="AL26" s="224" t="s">
        <v>32</v>
      </c>
      <c r="AM26" s="224" t="s">
        <v>165</v>
      </c>
      <c r="AN26" s="224" t="s">
        <v>165</v>
      </c>
      <c r="AO26" s="224" t="s">
        <v>165</v>
      </c>
      <c r="AP26" s="224" t="s">
        <v>165</v>
      </c>
      <c r="AQ26" s="224" t="s">
        <v>165</v>
      </c>
      <c r="AR26" s="224" t="s">
        <v>165</v>
      </c>
      <c r="AS26" s="224" t="s">
        <v>165</v>
      </c>
      <c r="AT26" s="224" t="s">
        <v>165</v>
      </c>
      <c r="AU26" s="224" t="s">
        <v>165</v>
      </c>
      <c r="AV26" s="224" t="s">
        <v>165</v>
      </c>
      <c r="AW26" s="224" t="s">
        <v>165</v>
      </c>
      <c r="AX26" s="224" t="s">
        <v>165</v>
      </c>
      <c r="AY26" s="224" t="s">
        <v>165</v>
      </c>
      <c r="AZ26" s="224" t="s">
        <v>165</v>
      </c>
      <c r="BA26" s="224" t="s">
        <v>165</v>
      </c>
      <c r="BB26" s="224" t="s">
        <v>165</v>
      </c>
      <c r="BC26" s="224" t="s">
        <v>165</v>
      </c>
      <c r="BD26" s="224" t="s">
        <v>165</v>
      </c>
      <c r="BE26" s="224" t="s">
        <v>165</v>
      </c>
      <c r="BF26" s="22"/>
      <c r="BG26" s="20">
        <f t="shared" si="15"/>
        <v>0</v>
      </c>
      <c r="BH26" s="21"/>
      <c r="BJ26" s="22"/>
      <c r="BS26" s="11"/>
    </row>
    <row r="27" spans="1:71" ht="13.8" customHeight="1" x14ac:dyDescent="0.3">
      <c r="A27" s="120" t="s">
        <v>733</v>
      </c>
      <c r="B27" s="103"/>
      <c r="C27" s="122" t="s">
        <v>734</v>
      </c>
      <c r="D27" s="105"/>
      <c r="E27" s="104" t="s">
        <v>230</v>
      </c>
      <c r="F27" s="104" t="s">
        <v>225</v>
      </c>
      <c r="G27" s="104" t="s">
        <v>732</v>
      </c>
      <c r="H27" s="106" t="s">
        <v>214</v>
      </c>
      <c r="I27" s="106"/>
      <c r="J27" s="12"/>
      <c r="K27" s="13">
        <v>46188</v>
      </c>
      <c r="L27" s="14" t="s">
        <v>28</v>
      </c>
      <c r="M27" s="15">
        <f t="shared" si="1"/>
        <v>12</v>
      </c>
      <c r="N27" s="15">
        <f t="shared" si="2"/>
        <v>8</v>
      </c>
      <c r="O27" s="15">
        <f t="shared" si="3"/>
        <v>8</v>
      </c>
      <c r="P27" s="15">
        <f t="shared" si="4"/>
        <v>0</v>
      </c>
      <c r="Q27" s="15">
        <f t="shared" si="5"/>
        <v>4</v>
      </c>
      <c r="R27" s="15">
        <f t="shared" si="6"/>
        <v>0</v>
      </c>
      <c r="S27" s="15">
        <f t="shared" si="7"/>
        <v>0</v>
      </c>
      <c r="T27" s="15">
        <f t="shared" si="8"/>
        <v>2</v>
      </c>
      <c r="U27" s="15">
        <f t="shared" si="9"/>
        <v>0</v>
      </c>
      <c r="V27" s="16">
        <f t="shared" si="10"/>
        <v>0</v>
      </c>
      <c r="W27" s="15">
        <f t="shared" si="11"/>
        <v>6</v>
      </c>
      <c r="X27" s="17">
        <f t="shared" si="12"/>
        <v>0</v>
      </c>
      <c r="Y27" s="17">
        <f t="shared" si="13"/>
        <v>0</v>
      </c>
      <c r="Z27" s="16">
        <f t="shared" si="14"/>
        <v>0</v>
      </c>
      <c r="AA27" s="224" t="s">
        <v>31</v>
      </c>
      <c r="AB27" s="224" t="s">
        <v>31</v>
      </c>
      <c r="AC27" s="224" t="s">
        <v>32</v>
      </c>
      <c r="AD27" s="224" t="s">
        <v>33</v>
      </c>
      <c r="AE27" s="224" t="s">
        <v>32</v>
      </c>
      <c r="AF27" s="224" t="s">
        <v>32</v>
      </c>
      <c r="AG27" s="224" t="s">
        <v>32</v>
      </c>
      <c r="AH27" s="224" t="s">
        <v>31</v>
      </c>
      <c r="AI27" s="224" t="s">
        <v>31</v>
      </c>
      <c r="AJ27" s="224" t="s">
        <v>32</v>
      </c>
      <c r="AK27" s="224" t="s">
        <v>32</v>
      </c>
      <c r="AL27" s="224" t="s">
        <v>33</v>
      </c>
      <c r="AM27" s="224" t="s">
        <v>165</v>
      </c>
      <c r="AN27" s="224" t="s">
        <v>165</v>
      </c>
      <c r="AO27" s="224" t="s">
        <v>165</v>
      </c>
      <c r="AP27" s="224" t="s">
        <v>165</v>
      </c>
      <c r="AQ27" s="224" t="s">
        <v>165</v>
      </c>
      <c r="AR27" s="224" t="s">
        <v>165</v>
      </c>
      <c r="AS27" s="224" t="s">
        <v>165</v>
      </c>
      <c r="AT27" s="224" t="s">
        <v>165</v>
      </c>
      <c r="AU27" s="224" t="s">
        <v>165</v>
      </c>
      <c r="AV27" s="224" t="s">
        <v>165</v>
      </c>
      <c r="AW27" s="224" t="s">
        <v>165</v>
      </c>
      <c r="AX27" s="224" t="s">
        <v>165</v>
      </c>
      <c r="AY27" s="224" t="s">
        <v>165</v>
      </c>
      <c r="AZ27" s="224" t="s">
        <v>165</v>
      </c>
      <c r="BA27" s="224" t="s">
        <v>165</v>
      </c>
      <c r="BB27" s="224" t="s">
        <v>165</v>
      </c>
      <c r="BC27" s="224" t="s">
        <v>165</v>
      </c>
      <c r="BD27" s="224" t="s">
        <v>165</v>
      </c>
      <c r="BE27" s="224" t="s">
        <v>165</v>
      </c>
      <c r="BF27" s="22"/>
      <c r="BG27" s="20">
        <f t="shared" si="15"/>
        <v>0</v>
      </c>
      <c r="BH27" s="21"/>
      <c r="BJ27" s="22"/>
      <c r="BS27" s="11"/>
    </row>
    <row r="28" spans="1:71" x14ac:dyDescent="0.3">
      <c r="A28" s="120" t="s">
        <v>735</v>
      </c>
      <c r="B28" s="103">
        <v>2013</v>
      </c>
      <c r="C28" s="122" t="s">
        <v>255</v>
      </c>
      <c r="D28" s="105"/>
      <c r="E28" s="104" t="s">
        <v>230</v>
      </c>
      <c r="F28" s="104" t="s">
        <v>225</v>
      </c>
      <c r="G28" s="104" t="s">
        <v>732</v>
      </c>
      <c r="H28" s="106" t="s">
        <v>214</v>
      </c>
      <c r="I28" s="117" t="s">
        <v>239</v>
      </c>
      <c r="J28" s="12" t="s">
        <v>35</v>
      </c>
      <c r="K28" s="13">
        <v>46188</v>
      </c>
      <c r="L28" s="14" t="s">
        <v>28</v>
      </c>
      <c r="M28" s="15">
        <f t="shared" si="1"/>
        <v>12</v>
      </c>
      <c r="N28" s="15">
        <f t="shared" si="2"/>
        <v>8</v>
      </c>
      <c r="O28" s="15">
        <f t="shared" si="3"/>
        <v>8</v>
      </c>
      <c r="P28" s="15">
        <f t="shared" si="4"/>
        <v>0</v>
      </c>
      <c r="Q28" s="15">
        <f t="shared" si="5"/>
        <v>4</v>
      </c>
      <c r="R28" s="15">
        <f t="shared" si="6"/>
        <v>0</v>
      </c>
      <c r="S28" s="15">
        <f t="shared" si="7"/>
        <v>0</v>
      </c>
      <c r="T28" s="15">
        <f t="shared" si="8"/>
        <v>7</v>
      </c>
      <c r="U28" s="15">
        <f t="shared" si="9"/>
        <v>0</v>
      </c>
      <c r="V28" s="16">
        <f t="shared" si="10"/>
        <v>0</v>
      </c>
      <c r="W28" s="15">
        <f t="shared" si="11"/>
        <v>0</v>
      </c>
      <c r="X28" s="17">
        <f t="shared" si="12"/>
        <v>0</v>
      </c>
      <c r="Y28" s="17">
        <f t="shared" si="13"/>
        <v>0</v>
      </c>
      <c r="Z28" s="16">
        <f t="shared" si="14"/>
        <v>0</v>
      </c>
      <c r="AA28" s="224" t="s">
        <v>31</v>
      </c>
      <c r="AB28" s="224" t="s">
        <v>31</v>
      </c>
      <c r="AC28" s="224" t="s">
        <v>33</v>
      </c>
      <c r="AD28" s="224" t="s">
        <v>30</v>
      </c>
      <c r="AE28" s="224" t="s">
        <v>33</v>
      </c>
      <c r="AF28" s="224" t="s">
        <v>33</v>
      </c>
      <c r="AG28" s="224" t="s">
        <v>33</v>
      </c>
      <c r="AH28" s="224" t="s">
        <v>31</v>
      </c>
      <c r="AI28" s="224" t="s">
        <v>31</v>
      </c>
      <c r="AJ28" s="224" t="s">
        <v>33</v>
      </c>
      <c r="AK28" s="224" t="s">
        <v>33</v>
      </c>
      <c r="AL28" s="224" t="s">
        <v>33</v>
      </c>
      <c r="AM28" s="224" t="s">
        <v>165</v>
      </c>
      <c r="AN28" s="224" t="s">
        <v>165</v>
      </c>
      <c r="AO28" s="224" t="s">
        <v>165</v>
      </c>
      <c r="AP28" s="224" t="s">
        <v>165</v>
      </c>
      <c r="AQ28" s="224" t="s">
        <v>165</v>
      </c>
      <c r="AR28" s="224" t="s">
        <v>165</v>
      </c>
      <c r="AS28" s="224" t="s">
        <v>165</v>
      </c>
      <c r="AT28" s="224" t="s">
        <v>165</v>
      </c>
      <c r="AU28" s="224" t="s">
        <v>165</v>
      </c>
      <c r="AV28" s="224" t="s">
        <v>165</v>
      </c>
      <c r="AW28" s="224" t="s">
        <v>165</v>
      </c>
      <c r="AX28" s="224" t="s">
        <v>165</v>
      </c>
      <c r="AY28" s="224" t="s">
        <v>165</v>
      </c>
      <c r="AZ28" s="224" t="s">
        <v>165</v>
      </c>
      <c r="BA28" s="224" t="s">
        <v>165</v>
      </c>
      <c r="BB28" s="224" t="s">
        <v>165</v>
      </c>
      <c r="BC28" s="224" t="s">
        <v>165</v>
      </c>
      <c r="BD28" s="224" t="s">
        <v>165</v>
      </c>
      <c r="BE28" s="224" t="s">
        <v>165</v>
      </c>
      <c r="BF28" s="22"/>
      <c r="BG28" s="20">
        <f t="shared" si="15"/>
        <v>0</v>
      </c>
      <c r="BH28" s="21"/>
      <c r="BJ28" s="22"/>
      <c r="BN28" s="11"/>
      <c r="BS28" s="11"/>
    </row>
    <row r="29" spans="1:71" ht="13.8" customHeight="1" x14ac:dyDescent="0.3">
      <c r="A29" s="114" t="s">
        <v>236</v>
      </c>
      <c r="B29" s="114">
        <v>3085</v>
      </c>
      <c r="C29" s="118" t="s">
        <v>804</v>
      </c>
      <c r="D29" s="115"/>
      <c r="E29" s="115" t="s">
        <v>230</v>
      </c>
      <c r="F29" s="115" t="s">
        <v>193</v>
      </c>
      <c r="G29" s="115" t="s">
        <v>238</v>
      </c>
      <c r="H29" s="116" t="s">
        <v>36</v>
      </c>
      <c r="I29" s="117" t="s">
        <v>246</v>
      </c>
      <c r="J29" s="12" t="s">
        <v>35</v>
      </c>
      <c r="K29" s="13">
        <v>44153</v>
      </c>
      <c r="L29" s="14" t="s">
        <v>28</v>
      </c>
      <c r="M29" s="15">
        <f t="shared" si="1"/>
        <v>31</v>
      </c>
      <c r="N29" s="15">
        <f t="shared" si="2"/>
        <v>21</v>
      </c>
      <c r="O29" s="15">
        <f t="shared" si="3"/>
        <v>21</v>
      </c>
      <c r="P29" s="15">
        <f t="shared" si="4"/>
        <v>0</v>
      </c>
      <c r="Q29" s="15">
        <f t="shared" si="5"/>
        <v>10</v>
      </c>
      <c r="R29" s="15">
        <f t="shared" si="6"/>
        <v>0</v>
      </c>
      <c r="S29" s="15">
        <f t="shared" si="7"/>
        <v>0</v>
      </c>
      <c r="T29" s="15">
        <f t="shared" si="8"/>
        <v>0</v>
      </c>
      <c r="U29" s="15">
        <f t="shared" si="9"/>
        <v>0</v>
      </c>
      <c r="V29" s="16">
        <f t="shared" si="10"/>
        <v>0</v>
      </c>
      <c r="W29" s="15">
        <f t="shared" si="11"/>
        <v>0</v>
      </c>
      <c r="X29" s="17">
        <f t="shared" si="12"/>
        <v>0</v>
      </c>
      <c r="Y29" s="17">
        <f t="shared" si="13"/>
        <v>0</v>
      </c>
      <c r="Z29" s="16">
        <f t="shared" si="14"/>
        <v>0</v>
      </c>
      <c r="AA29" s="224" t="s">
        <v>31</v>
      </c>
      <c r="AB29" s="224" t="s">
        <v>31</v>
      </c>
      <c r="AC29" s="224" t="s">
        <v>30</v>
      </c>
      <c r="AD29" s="224" t="s">
        <v>30</v>
      </c>
      <c r="AE29" s="224" t="s">
        <v>30</v>
      </c>
      <c r="AF29" s="224" t="s">
        <v>30</v>
      </c>
      <c r="AG29" s="224" t="s">
        <v>30</v>
      </c>
      <c r="AH29" s="224" t="s">
        <v>31</v>
      </c>
      <c r="AI29" s="224" t="s">
        <v>31</v>
      </c>
      <c r="AJ29" s="224" t="s">
        <v>30</v>
      </c>
      <c r="AK29" s="224" t="s">
        <v>30</v>
      </c>
      <c r="AL29" s="224" t="s">
        <v>30</v>
      </c>
      <c r="AM29" s="224" t="s">
        <v>30</v>
      </c>
      <c r="AN29" s="224" t="s">
        <v>30</v>
      </c>
      <c r="AO29" s="224" t="s">
        <v>31</v>
      </c>
      <c r="AP29" s="224" t="s">
        <v>31</v>
      </c>
      <c r="AQ29" s="224" t="s">
        <v>30</v>
      </c>
      <c r="AR29" s="224" t="s">
        <v>30</v>
      </c>
      <c r="AS29" s="224" t="s">
        <v>30</v>
      </c>
      <c r="AT29" s="224" t="s">
        <v>30</v>
      </c>
      <c r="AU29" s="224" t="s">
        <v>30</v>
      </c>
      <c r="AV29" s="224" t="s">
        <v>31</v>
      </c>
      <c r="AW29" s="224" t="s">
        <v>31</v>
      </c>
      <c r="AX29" s="224" t="s">
        <v>30</v>
      </c>
      <c r="AY29" s="224" t="s">
        <v>30</v>
      </c>
      <c r="AZ29" s="224" t="s">
        <v>30</v>
      </c>
      <c r="BA29" s="224" t="s">
        <v>30</v>
      </c>
      <c r="BB29" s="224" t="s">
        <v>30</v>
      </c>
      <c r="BC29" s="224" t="s">
        <v>31</v>
      </c>
      <c r="BD29" s="224" t="s">
        <v>31</v>
      </c>
      <c r="BE29" s="224" t="s">
        <v>30</v>
      </c>
      <c r="BF29" s="22"/>
      <c r="BG29" s="20">
        <f t="shared" si="15"/>
        <v>0</v>
      </c>
      <c r="BH29" s="21"/>
      <c r="BJ29" s="22"/>
      <c r="BN29" s="11"/>
      <c r="BS29" s="11"/>
    </row>
    <row r="30" spans="1:71" x14ac:dyDescent="0.3">
      <c r="A30" s="114" t="s">
        <v>291</v>
      </c>
      <c r="B30" s="114">
        <v>4125</v>
      </c>
      <c r="C30" s="118" t="s">
        <v>37</v>
      </c>
      <c r="D30" s="115"/>
      <c r="E30" s="115" t="s">
        <v>230</v>
      </c>
      <c r="F30" s="115" t="s">
        <v>292</v>
      </c>
      <c r="G30" s="115" t="s">
        <v>293</v>
      </c>
      <c r="H30" s="116" t="s">
        <v>36</v>
      </c>
      <c r="I30" s="117" t="s">
        <v>253</v>
      </c>
      <c r="J30" s="12" t="s">
        <v>35</v>
      </c>
      <c r="K30" s="13">
        <v>45986</v>
      </c>
      <c r="L30" s="14" t="s">
        <v>28</v>
      </c>
      <c r="M30" s="15">
        <f t="shared" si="1"/>
        <v>31</v>
      </c>
      <c r="N30" s="15">
        <f t="shared" si="2"/>
        <v>17</v>
      </c>
      <c r="O30" s="15">
        <f t="shared" si="3"/>
        <v>17</v>
      </c>
      <c r="P30" s="15">
        <f t="shared" si="4"/>
        <v>4</v>
      </c>
      <c r="Q30" s="15">
        <f t="shared" si="5"/>
        <v>10</v>
      </c>
      <c r="R30" s="15">
        <f t="shared" si="6"/>
        <v>0</v>
      </c>
      <c r="S30" s="15">
        <f t="shared" si="7"/>
        <v>0</v>
      </c>
      <c r="T30" s="15">
        <f t="shared" si="8"/>
        <v>0</v>
      </c>
      <c r="U30" s="15">
        <f t="shared" si="9"/>
        <v>4</v>
      </c>
      <c r="V30" s="16">
        <f t="shared" si="10"/>
        <v>0</v>
      </c>
      <c r="W30" s="15">
        <f t="shared" si="11"/>
        <v>0</v>
      </c>
      <c r="X30" s="17">
        <f t="shared" si="12"/>
        <v>0</v>
      </c>
      <c r="Y30" s="17">
        <f t="shared" si="13"/>
        <v>0</v>
      </c>
      <c r="Z30" s="16">
        <f t="shared" si="14"/>
        <v>4</v>
      </c>
      <c r="AA30" s="224" t="s">
        <v>31</v>
      </c>
      <c r="AB30" s="224" t="s">
        <v>31</v>
      </c>
      <c r="AC30" s="224" t="s">
        <v>108</v>
      </c>
      <c r="AD30" s="224" t="s">
        <v>108</v>
      </c>
      <c r="AE30" s="224" t="s">
        <v>108</v>
      </c>
      <c r="AF30" s="224" t="s">
        <v>108</v>
      </c>
      <c r="AG30" s="224" t="s">
        <v>30</v>
      </c>
      <c r="AH30" s="224" t="s">
        <v>31</v>
      </c>
      <c r="AI30" s="224" t="s">
        <v>31</v>
      </c>
      <c r="AJ30" s="224" t="s">
        <v>30</v>
      </c>
      <c r="AK30" s="224" t="s">
        <v>30</v>
      </c>
      <c r="AL30" s="224" t="s">
        <v>30</v>
      </c>
      <c r="AM30" s="224" t="s">
        <v>30</v>
      </c>
      <c r="AN30" s="224" t="s">
        <v>30</v>
      </c>
      <c r="AO30" s="224" t="s">
        <v>31</v>
      </c>
      <c r="AP30" s="224" t="s">
        <v>31</v>
      </c>
      <c r="AQ30" s="224" t="s">
        <v>30</v>
      </c>
      <c r="AR30" s="224" t="s">
        <v>30</v>
      </c>
      <c r="AS30" s="224" t="s">
        <v>30</v>
      </c>
      <c r="AT30" s="224" t="s">
        <v>30</v>
      </c>
      <c r="AU30" s="224" t="s">
        <v>30</v>
      </c>
      <c r="AV30" s="224" t="s">
        <v>31</v>
      </c>
      <c r="AW30" s="224" t="s">
        <v>31</v>
      </c>
      <c r="AX30" s="224" t="s">
        <v>30</v>
      </c>
      <c r="AY30" s="224" t="s">
        <v>30</v>
      </c>
      <c r="AZ30" s="224" t="s">
        <v>30</v>
      </c>
      <c r="BA30" s="224" t="s">
        <v>30</v>
      </c>
      <c r="BB30" s="224" t="s">
        <v>30</v>
      </c>
      <c r="BC30" s="224" t="s">
        <v>31</v>
      </c>
      <c r="BD30" s="224" t="s">
        <v>31</v>
      </c>
      <c r="BE30" s="224" t="s">
        <v>30</v>
      </c>
      <c r="BF30" s="22"/>
      <c r="BG30" s="20">
        <f t="shared" si="15"/>
        <v>0</v>
      </c>
      <c r="BH30" s="21"/>
      <c r="BJ30" s="22"/>
      <c r="BN30" s="11"/>
      <c r="BS30" s="11"/>
    </row>
    <row r="31" spans="1:71" x14ac:dyDescent="0.3">
      <c r="A31" s="120" t="s">
        <v>243</v>
      </c>
      <c r="B31" s="114">
        <v>4184</v>
      </c>
      <c r="C31" s="122" t="s">
        <v>221</v>
      </c>
      <c r="D31" s="115"/>
      <c r="E31" s="115" t="s">
        <v>230</v>
      </c>
      <c r="F31" s="115" t="s">
        <v>244</v>
      </c>
      <c r="G31" s="115" t="s">
        <v>245</v>
      </c>
      <c r="H31" s="116" t="s">
        <v>36</v>
      </c>
      <c r="I31" s="116" t="s">
        <v>263</v>
      </c>
      <c r="J31" s="12" t="s">
        <v>35</v>
      </c>
      <c r="K31" s="13">
        <v>44522</v>
      </c>
      <c r="L31" s="14" t="s">
        <v>28</v>
      </c>
      <c r="M31" s="15">
        <f t="shared" si="1"/>
        <v>14</v>
      </c>
      <c r="N31" s="15">
        <f t="shared" si="2"/>
        <v>9</v>
      </c>
      <c r="O31" s="15">
        <f t="shared" si="3"/>
        <v>9</v>
      </c>
      <c r="P31" s="15">
        <f t="shared" si="4"/>
        <v>0</v>
      </c>
      <c r="Q31" s="15">
        <f t="shared" si="5"/>
        <v>4</v>
      </c>
      <c r="R31" s="15">
        <f t="shared" si="6"/>
        <v>0</v>
      </c>
      <c r="S31" s="15">
        <f t="shared" si="7"/>
        <v>1</v>
      </c>
      <c r="T31" s="15">
        <f t="shared" si="8"/>
        <v>1</v>
      </c>
      <c r="U31" s="15">
        <f t="shared" si="9"/>
        <v>1</v>
      </c>
      <c r="V31" s="16">
        <f t="shared" si="10"/>
        <v>0</v>
      </c>
      <c r="W31" s="15">
        <f t="shared" si="11"/>
        <v>1</v>
      </c>
      <c r="X31" s="17">
        <f t="shared" si="12"/>
        <v>0</v>
      </c>
      <c r="Y31" s="17">
        <f t="shared" si="13"/>
        <v>0</v>
      </c>
      <c r="Z31" s="16">
        <f t="shared" si="14"/>
        <v>1</v>
      </c>
      <c r="AA31" s="224" t="s">
        <v>31</v>
      </c>
      <c r="AB31" s="224" t="s">
        <v>31</v>
      </c>
      <c r="AC31" s="224" t="s">
        <v>32</v>
      </c>
      <c r="AD31" s="224" t="s">
        <v>113</v>
      </c>
      <c r="AE31" s="224" t="s">
        <v>30</v>
      </c>
      <c r="AF31" s="224" t="s">
        <v>30</v>
      </c>
      <c r="AG31" s="224" t="s">
        <v>30</v>
      </c>
      <c r="AH31" s="224" t="s">
        <v>31</v>
      </c>
      <c r="AI31" s="224" t="s">
        <v>31</v>
      </c>
      <c r="AJ31" s="224" t="s">
        <v>30</v>
      </c>
      <c r="AK31" s="224" t="s">
        <v>30</v>
      </c>
      <c r="AL31" s="224" t="s">
        <v>30</v>
      </c>
      <c r="AM31" s="224" t="s">
        <v>30</v>
      </c>
      <c r="AN31" s="224" t="s">
        <v>33</v>
      </c>
      <c r="AO31" s="224" t="s">
        <v>162</v>
      </c>
      <c r="AP31" s="224" t="s">
        <v>162</v>
      </c>
      <c r="AQ31" s="224" t="s">
        <v>162</v>
      </c>
      <c r="AR31" s="224" t="s">
        <v>162</v>
      </c>
      <c r="AS31" s="224" t="s">
        <v>162</v>
      </c>
      <c r="AT31" s="224" t="s">
        <v>162</v>
      </c>
      <c r="AU31" s="224" t="s">
        <v>162</v>
      </c>
      <c r="AV31" s="224" t="s">
        <v>162</v>
      </c>
      <c r="AW31" s="224" t="s">
        <v>162</v>
      </c>
      <c r="AX31" s="224" t="s">
        <v>162</v>
      </c>
      <c r="AY31" s="224" t="s">
        <v>162</v>
      </c>
      <c r="AZ31" s="224" t="s">
        <v>162</v>
      </c>
      <c r="BA31" s="224" t="s">
        <v>162</v>
      </c>
      <c r="BB31" s="224" t="s">
        <v>162</v>
      </c>
      <c r="BC31" s="224" t="s">
        <v>162</v>
      </c>
      <c r="BD31" s="224" t="s">
        <v>162</v>
      </c>
      <c r="BE31" s="224" t="s">
        <v>162</v>
      </c>
      <c r="BF31" s="22"/>
      <c r="BG31" s="20">
        <f t="shared" si="15"/>
        <v>0</v>
      </c>
      <c r="BH31" s="21"/>
      <c r="BJ31" s="22"/>
      <c r="BN31" s="11"/>
      <c r="BS31" s="11"/>
    </row>
    <row r="32" spans="1:71" x14ac:dyDescent="0.3">
      <c r="A32" s="114" t="s">
        <v>264</v>
      </c>
      <c r="B32" s="114"/>
      <c r="C32" s="118" t="s">
        <v>265</v>
      </c>
      <c r="D32" s="115"/>
      <c r="E32" s="115" t="s">
        <v>230</v>
      </c>
      <c r="F32" s="115" t="s">
        <v>244</v>
      </c>
      <c r="G32" s="115" t="s">
        <v>252</v>
      </c>
      <c r="H32" s="116" t="s">
        <v>36</v>
      </c>
      <c r="I32" s="116" t="s">
        <v>269</v>
      </c>
      <c r="J32" s="12" t="s">
        <v>35</v>
      </c>
      <c r="K32" s="13">
        <v>45180</v>
      </c>
      <c r="L32" s="14" t="s">
        <v>28</v>
      </c>
      <c r="M32" s="15">
        <f t="shared" si="1"/>
        <v>31</v>
      </c>
      <c r="N32" s="15">
        <f t="shared" si="2"/>
        <v>20</v>
      </c>
      <c r="O32" s="15">
        <f t="shared" si="3"/>
        <v>20</v>
      </c>
      <c r="P32" s="15">
        <f t="shared" si="4"/>
        <v>0</v>
      </c>
      <c r="Q32" s="15">
        <f t="shared" si="5"/>
        <v>10</v>
      </c>
      <c r="R32" s="15">
        <f t="shared" si="6"/>
        <v>0</v>
      </c>
      <c r="S32" s="15">
        <f t="shared" si="7"/>
        <v>1</v>
      </c>
      <c r="T32" s="15">
        <f t="shared" si="8"/>
        <v>1</v>
      </c>
      <c r="U32" s="15">
        <f t="shared" si="9"/>
        <v>1</v>
      </c>
      <c r="V32" s="16">
        <f t="shared" si="10"/>
        <v>0</v>
      </c>
      <c r="W32" s="15">
        <f t="shared" si="11"/>
        <v>0</v>
      </c>
      <c r="X32" s="17">
        <f t="shared" si="12"/>
        <v>0</v>
      </c>
      <c r="Y32" s="17">
        <f t="shared" si="13"/>
        <v>0</v>
      </c>
      <c r="Z32" s="16">
        <f t="shared" si="14"/>
        <v>1</v>
      </c>
      <c r="AA32" s="224" t="s">
        <v>31</v>
      </c>
      <c r="AB32" s="224" t="s">
        <v>31</v>
      </c>
      <c r="AC32" s="224" t="s">
        <v>30</v>
      </c>
      <c r="AD32" s="224" t="s">
        <v>30</v>
      </c>
      <c r="AE32" s="224" t="s">
        <v>30</v>
      </c>
      <c r="AF32" s="224" t="s">
        <v>30</v>
      </c>
      <c r="AG32" s="224" t="s">
        <v>30</v>
      </c>
      <c r="AH32" s="224" t="s">
        <v>31</v>
      </c>
      <c r="AI32" s="224" t="s">
        <v>31</v>
      </c>
      <c r="AJ32" s="224" t="s">
        <v>30</v>
      </c>
      <c r="AK32" s="224" t="s">
        <v>30</v>
      </c>
      <c r="AL32" s="224" t="s">
        <v>30</v>
      </c>
      <c r="AM32" s="224" t="s">
        <v>33</v>
      </c>
      <c r="AN32" s="224" t="s">
        <v>30</v>
      </c>
      <c r="AO32" s="224" t="s">
        <v>31</v>
      </c>
      <c r="AP32" s="224" t="s">
        <v>31</v>
      </c>
      <c r="AQ32" s="224" t="s">
        <v>113</v>
      </c>
      <c r="AR32" s="224" t="s">
        <v>30</v>
      </c>
      <c r="AS32" s="224" t="s">
        <v>30</v>
      </c>
      <c r="AT32" s="224" t="s">
        <v>30</v>
      </c>
      <c r="AU32" s="224" t="s">
        <v>30</v>
      </c>
      <c r="AV32" s="224" t="s">
        <v>31</v>
      </c>
      <c r="AW32" s="224" t="s">
        <v>31</v>
      </c>
      <c r="AX32" s="224" t="s">
        <v>30</v>
      </c>
      <c r="AY32" s="224" t="s">
        <v>30</v>
      </c>
      <c r="AZ32" s="224" t="s">
        <v>30</v>
      </c>
      <c r="BA32" s="224" t="s">
        <v>30</v>
      </c>
      <c r="BB32" s="224" t="s">
        <v>30</v>
      </c>
      <c r="BC32" s="224" t="s">
        <v>31</v>
      </c>
      <c r="BD32" s="224" t="s">
        <v>31</v>
      </c>
      <c r="BE32" s="224" t="s">
        <v>30</v>
      </c>
      <c r="BF32" s="22"/>
      <c r="BG32" s="20">
        <f t="shared" si="15"/>
        <v>0</v>
      </c>
      <c r="BH32" s="21"/>
      <c r="BJ32" s="22"/>
      <c r="BN32" s="11"/>
      <c r="BS32" s="11"/>
    </row>
    <row r="33" spans="1:71" x14ac:dyDescent="0.3">
      <c r="A33" s="114" t="s">
        <v>250</v>
      </c>
      <c r="B33" s="114"/>
      <c r="C33" s="118" t="s">
        <v>251</v>
      </c>
      <c r="D33" s="115"/>
      <c r="E33" s="115" t="s">
        <v>230</v>
      </c>
      <c r="F33" s="115" t="s">
        <v>818</v>
      </c>
      <c r="G33" s="115" t="s">
        <v>252</v>
      </c>
      <c r="H33" s="116" t="s">
        <v>36</v>
      </c>
      <c r="I33" s="117" t="s">
        <v>683</v>
      </c>
      <c r="J33" s="12"/>
      <c r="K33" s="13">
        <v>45398</v>
      </c>
      <c r="L33" s="14" t="s">
        <v>28</v>
      </c>
      <c r="M33" s="15">
        <f t="shared" si="1"/>
        <v>31</v>
      </c>
      <c r="N33" s="15">
        <f t="shared" si="2"/>
        <v>20</v>
      </c>
      <c r="O33" s="15">
        <f t="shared" si="3"/>
        <v>20</v>
      </c>
      <c r="P33" s="15">
        <f t="shared" si="4"/>
        <v>0</v>
      </c>
      <c r="Q33" s="15">
        <f t="shared" si="5"/>
        <v>10</v>
      </c>
      <c r="R33" s="15">
        <f t="shared" si="6"/>
        <v>0</v>
      </c>
      <c r="S33" s="15">
        <f t="shared" si="7"/>
        <v>1</v>
      </c>
      <c r="T33" s="15">
        <f t="shared" si="8"/>
        <v>0</v>
      </c>
      <c r="U33" s="15">
        <f t="shared" si="9"/>
        <v>1</v>
      </c>
      <c r="V33" s="16">
        <f t="shared" si="10"/>
        <v>0</v>
      </c>
      <c r="W33" s="15">
        <f t="shared" si="11"/>
        <v>2</v>
      </c>
      <c r="X33" s="17">
        <f t="shared" si="12"/>
        <v>0</v>
      </c>
      <c r="Y33" s="17">
        <f t="shared" si="13"/>
        <v>0</v>
      </c>
      <c r="Z33" s="16">
        <f t="shared" si="14"/>
        <v>1</v>
      </c>
      <c r="AA33" s="224" t="s">
        <v>31</v>
      </c>
      <c r="AB33" s="224" t="s">
        <v>31</v>
      </c>
      <c r="AC33" s="224" t="s">
        <v>32</v>
      </c>
      <c r="AD33" s="224" t="s">
        <v>30</v>
      </c>
      <c r="AE33" s="224" t="s">
        <v>30</v>
      </c>
      <c r="AF33" s="224" t="s">
        <v>30</v>
      </c>
      <c r="AG33" s="224" t="s">
        <v>30</v>
      </c>
      <c r="AH33" s="224" t="s">
        <v>31</v>
      </c>
      <c r="AI33" s="224" t="s">
        <v>31</v>
      </c>
      <c r="AJ33" s="224" t="s">
        <v>30</v>
      </c>
      <c r="AK33" s="224" t="s">
        <v>32</v>
      </c>
      <c r="AL33" s="224" t="s">
        <v>30</v>
      </c>
      <c r="AM33" s="224" t="s">
        <v>30</v>
      </c>
      <c r="AN33" s="224" t="s">
        <v>30</v>
      </c>
      <c r="AO33" s="224" t="s">
        <v>31</v>
      </c>
      <c r="AP33" s="224" t="s">
        <v>31</v>
      </c>
      <c r="AQ33" s="224" t="s">
        <v>30</v>
      </c>
      <c r="AR33" s="224" t="s">
        <v>30</v>
      </c>
      <c r="AS33" s="224" t="s">
        <v>30</v>
      </c>
      <c r="AT33" s="224" t="s">
        <v>30</v>
      </c>
      <c r="AU33" s="224" t="s">
        <v>30</v>
      </c>
      <c r="AV33" s="224" t="s">
        <v>31</v>
      </c>
      <c r="AW33" s="224" t="s">
        <v>31</v>
      </c>
      <c r="AX33" s="224" t="s">
        <v>30</v>
      </c>
      <c r="AY33" s="224" t="s">
        <v>30</v>
      </c>
      <c r="AZ33" s="224" t="s">
        <v>113</v>
      </c>
      <c r="BA33" s="224" t="s">
        <v>30</v>
      </c>
      <c r="BB33" s="224" t="s">
        <v>30</v>
      </c>
      <c r="BC33" s="224" t="s">
        <v>31</v>
      </c>
      <c r="BD33" s="224" t="s">
        <v>31</v>
      </c>
      <c r="BE33" s="224" t="s">
        <v>30</v>
      </c>
      <c r="BF33" s="22"/>
      <c r="BG33" s="20">
        <f t="shared" si="15"/>
        <v>0</v>
      </c>
      <c r="BH33" s="21"/>
      <c r="BJ33" s="22"/>
      <c r="BN33" s="11"/>
      <c r="BS33" s="11"/>
    </row>
    <row r="34" spans="1:71" x14ac:dyDescent="0.3">
      <c r="A34" s="114" t="s">
        <v>261</v>
      </c>
      <c r="B34" s="114"/>
      <c r="C34" s="118" t="s">
        <v>262</v>
      </c>
      <c r="D34" s="115"/>
      <c r="E34" s="115" t="s">
        <v>230</v>
      </c>
      <c r="F34" s="115" t="s">
        <v>818</v>
      </c>
      <c r="G34" s="115" t="s">
        <v>252</v>
      </c>
      <c r="H34" s="116" t="s">
        <v>36</v>
      </c>
      <c r="I34" s="117"/>
      <c r="J34" s="12"/>
      <c r="K34" s="13">
        <v>45600</v>
      </c>
      <c r="L34" s="14" t="s">
        <v>28</v>
      </c>
      <c r="M34" s="15">
        <f t="shared" si="1"/>
        <v>31</v>
      </c>
      <c r="N34" s="15">
        <f t="shared" si="2"/>
        <v>19</v>
      </c>
      <c r="O34" s="15">
        <f t="shared" si="3"/>
        <v>19</v>
      </c>
      <c r="P34" s="15">
        <f t="shared" si="4"/>
        <v>0</v>
      </c>
      <c r="Q34" s="15">
        <f t="shared" si="5"/>
        <v>10</v>
      </c>
      <c r="R34" s="15">
        <f t="shared" si="6"/>
        <v>0</v>
      </c>
      <c r="S34" s="15">
        <f t="shared" si="7"/>
        <v>2</v>
      </c>
      <c r="T34" s="15">
        <f t="shared" si="8"/>
        <v>0</v>
      </c>
      <c r="U34" s="15">
        <f t="shared" si="9"/>
        <v>2</v>
      </c>
      <c r="V34" s="16">
        <f t="shared" si="10"/>
        <v>0</v>
      </c>
      <c r="W34" s="15">
        <f t="shared" si="11"/>
        <v>2</v>
      </c>
      <c r="X34" s="17">
        <f t="shared" si="12"/>
        <v>0</v>
      </c>
      <c r="Y34" s="17">
        <f t="shared" si="13"/>
        <v>0</v>
      </c>
      <c r="Z34" s="16">
        <f t="shared" si="14"/>
        <v>2</v>
      </c>
      <c r="AA34" s="224" t="s">
        <v>31</v>
      </c>
      <c r="AB34" s="224" t="s">
        <v>31</v>
      </c>
      <c r="AC34" s="224" t="s">
        <v>32</v>
      </c>
      <c r="AD34" s="224" t="s">
        <v>30</v>
      </c>
      <c r="AE34" s="224" t="s">
        <v>30</v>
      </c>
      <c r="AF34" s="224" t="s">
        <v>30</v>
      </c>
      <c r="AG34" s="224" t="s">
        <v>30</v>
      </c>
      <c r="AH34" s="224" t="s">
        <v>31</v>
      </c>
      <c r="AI34" s="224" t="s">
        <v>31</v>
      </c>
      <c r="AJ34" s="224" t="s">
        <v>30</v>
      </c>
      <c r="AK34" s="224" t="s">
        <v>30</v>
      </c>
      <c r="AL34" s="224" t="s">
        <v>30</v>
      </c>
      <c r="AM34" s="224" t="s">
        <v>30</v>
      </c>
      <c r="AN34" s="224" t="s">
        <v>113</v>
      </c>
      <c r="AO34" s="224" t="s">
        <v>31</v>
      </c>
      <c r="AP34" s="224" t="s">
        <v>31</v>
      </c>
      <c r="AQ34" s="224" t="s">
        <v>30</v>
      </c>
      <c r="AR34" s="224" t="s">
        <v>30</v>
      </c>
      <c r="AS34" s="224" t="s">
        <v>30</v>
      </c>
      <c r="AT34" s="224" t="s">
        <v>32</v>
      </c>
      <c r="AU34" s="224" t="s">
        <v>30</v>
      </c>
      <c r="AV34" s="224" t="s">
        <v>31</v>
      </c>
      <c r="AW34" s="224" t="s">
        <v>31</v>
      </c>
      <c r="AX34" s="224" t="s">
        <v>30</v>
      </c>
      <c r="AY34" s="224" t="s">
        <v>30</v>
      </c>
      <c r="AZ34" s="224" t="s">
        <v>113</v>
      </c>
      <c r="BA34" s="224" t="s">
        <v>30</v>
      </c>
      <c r="BB34" s="224" t="s">
        <v>30</v>
      </c>
      <c r="BC34" s="224" t="s">
        <v>31</v>
      </c>
      <c r="BD34" s="224" t="s">
        <v>31</v>
      </c>
      <c r="BE34" s="224" t="s">
        <v>30</v>
      </c>
      <c r="BF34" s="22"/>
      <c r="BG34" s="20">
        <f t="shared" si="15"/>
        <v>0</v>
      </c>
      <c r="BH34" s="21"/>
      <c r="BJ34" s="22"/>
      <c r="BN34" s="11"/>
      <c r="BS34" s="11"/>
    </row>
    <row r="35" spans="1:71" x14ac:dyDescent="0.3">
      <c r="A35" s="114" t="s">
        <v>267</v>
      </c>
      <c r="B35" s="114"/>
      <c r="C35" s="118" t="s">
        <v>268</v>
      </c>
      <c r="D35" s="115"/>
      <c r="E35" s="115" t="s">
        <v>230</v>
      </c>
      <c r="F35" s="115" t="s">
        <v>818</v>
      </c>
      <c r="G35" s="115" t="s">
        <v>252</v>
      </c>
      <c r="H35" s="116" t="s">
        <v>36</v>
      </c>
      <c r="I35" s="117"/>
      <c r="J35" s="12"/>
      <c r="K35" s="13">
        <v>45974</v>
      </c>
      <c r="L35" s="14" t="s">
        <v>28</v>
      </c>
      <c r="M35" s="15">
        <f t="shared" si="1"/>
        <v>31</v>
      </c>
      <c r="N35" s="15">
        <f t="shared" si="2"/>
        <v>20</v>
      </c>
      <c r="O35" s="15">
        <f t="shared" si="3"/>
        <v>20</v>
      </c>
      <c r="P35" s="15">
        <f t="shared" si="4"/>
        <v>0</v>
      </c>
      <c r="Q35" s="15">
        <f t="shared" si="5"/>
        <v>10</v>
      </c>
      <c r="R35" s="15">
        <f t="shared" si="6"/>
        <v>0</v>
      </c>
      <c r="S35" s="15">
        <f t="shared" si="7"/>
        <v>1</v>
      </c>
      <c r="T35" s="15">
        <f t="shared" si="8"/>
        <v>0</v>
      </c>
      <c r="U35" s="15">
        <f t="shared" si="9"/>
        <v>1</v>
      </c>
      <c r="V35" s="16">
        <f t="shared" si="10"/>
        <v>0</v>
      </c>
      <c r="W35" s="15">
        <f t="shared" si="11"/>
        <v>4</v>
      </c>
      <c r="X35" s="17">
        <f t="shared" si="12"/>
        <v>0</v>
      </c>
      <c r="Y35" s="17">
        <f t="shared" si="13"/>
        <v>0</v>
      </c>
      <c r="Z35" s="16">
        <f t="shared" si="14"/>
        <v>1</v>
      </c>
      <c r="AA35" s="224" t="s">
        <v>31</v>
      </c>
      <c r="AB35" s="224" t="s">
        <v>31</v>
      </c>
      <c r="AC35" s="224" t="s">
        <v>30</v>
      </c>
      <c r="AD35" s="224" t="s">
        <v>30</v>
      </c>
      <c r="AE35" s="224" t="s">
        <v>32</v>
      </c>
      <c r="AF35" s="224" t="s">
        <v>30</v>
      </c>
      <c r="AG35" s="224" t="s">
        <v>30</v>
      </c>
      <c r="AH35" s="224" t="s">
        <v>31</v>
      </c>
      <c r="AI35" s="224" t="s">
        <v>31</v>
      </c>
      <c r="AJ35" s="224" t="s">
        <v>30</v>
      </c>
      <c r="AK35" s="224" t="s">
        <v>30</v>
      </c>
      <c r="AL35" s="224" t="s">
        <v>30</v>
      </c>
      <c r="AM35" s="224" t="s">
        <v>32</v>
      </c>
      <c r="AN35" s="224" t="s">
        <v>30</v>
      </c>
      <c r="AO35" s="224" t="s">
        <v>31</v>
      </c>
      <c r="AP35" s="224" t="s">
        <v>31</v>
      </c>
      <c r="AQ35" s="224" t="s">
        <v>32</v>
      </c>
      <c r="AR35" s="224" t="s">
        <v>30</v>
      </c>
      <c r="AS35" s="224" t="s">
        <v>30</v>
      </c>
      <c r="AT35" s="224" t="s">
        <v>30</v>
      </c>
      <c r="AU35" s="224" t="s">
        <v>30</v>
      </c>
      <c r="AV35" s="224" t="s">
        <v>31</v>
      </c>
      <c r="AW35" s="224" t="s">
        <v>31</v>
      </c>
      <c r="AX35" s="224" t="s">
        <v>30</v>
      </c>
      <c r="AY35" s="224" t="s">
        <v>30</v>
      </c>
      <c r="AZ35" s="224" t="s">
        <v>30</v>
      </c>
      <c r="BA35" s="224" t="s">
        <v>30</v>
      </c>
      <c r="BB35" s="224" t="s">
        <v>32</v>
      </c>
      <c r="BC35" s="224" t="s">
        <v>31</v>
      </c>
      <c r="BD35" s="224" t="s">
        <v>31</v>
      </c>
      <c r="BE35" s="224" t="s">
        <v>113</v>
      </c>
      <c r="BF35" s="22"/>
      <c r="BG35" s="20">
        <f t="shared" si="15"/>
        <v>0</v>
      </c>
      <c r="BH35" s="21"/>
      <c r="BJ35" s="22"/>
      <c r="BN35" s="11"/>
      <c r="BS35" s="11"/>
    </row>
    <row r="36" spans="1:71" x14ac:dyDescent="0.3">
      <c r="A36" s="114" t="s">
        <v>281</v>
      </c>
      <c r="B36" s="114"/>
      <c r="C36" s="118" t="s">
        <v>282</v>
      </c>
      <c r="D36" s="115"/>
      <c r="E36" s="115" t="s">
        <v>230</v>
      </c>
      <c r="F36" s="115" t="s">
        <v>818</v>
      </c>
      <c r="G36" s="115" t="s">
        <v>252</v>
      </c>
      <c r="H36" s="116" t="s">
        <v>36</v>
      </c>
      <c r="I36" s="117"/>
      <c r="J36" s="12"/>
      <c r="K36" s="13">
        <v>46113</v>
      </c>
      <c r="L36" s="14" t="s">
        <v>28</v>
      </c>
      <c r="M36" s="15">
        <f t="shared" si="1"/>
        <v>31</v>
      </c>
      <c r="N36" s="15">
        <f t="shared" si="2"/>
        <v>21</v>
      </c>
      <c r="O36" s="15">
        <f t="shared" si="3"/>
        <v>20</v>
      </c>
      <c r="P36" s="15">
        <f t="shared" si="4"/>
        <v>0</v>
      </c>
      <c r="Q36" s="15">
        <f t="shared" si="5"/>
        <v>10</v>
      </c>
      <c r="R36" s="15">
        <f t="shared" si="6"/>
        <v>1</v>
      </c>
      <c r="S36" s="15">
        <f t="shared" si="7"/>
        <v>1</v>
      </c>
      <c r="T36" s="15">
        <f t="shared" si="8"/>
        <v>0</v>
      </c>
      <c r="U36" s="15">
        <f t="shared" si="9"/>
        <v>0</v>
      </c>
      <c r="V36" s="16">
        <f t="shared" si="10"/>
        <v>0</v>
      </c>
      <c r="W36" s="15">
        <f t="shared" si="11"/>
        <v>3</v>
      </c>
      <c r="X36" s="17">
        <f t="shared" si="12"/>
        <v>0</v>
      </c>
      <c r="Y36" s="17">
        <f t="shared" si="13"/>
        <v>0</v>
      </c>
      <c r="Z36" s="16">
        <f t="shared" si="14"/>
        <v>1</v>
      </c>
      <c r="AA36" s="224" t="s">
        <v>31</v>
      </c>
      <c r="AB36" s="224" t="s">
        <v>31</v>
      </c>
      <c r="AC36" s="224" t="s">
        <v>30</v>
      </c>
      <c r="AD36" s="224" t="s">
        <v>32</v>
      </c>
      <c r="AE36" s="224" t="s">
        <v>30</v>
      </c>
      <c r="AF36" s="224" t="s">
        <v>30</v>
      </c>
      <c r="AG36" s="224" t="s">
        <v>30</v>
      </c>
      <c r="AH36" s="224" t="s">
        <v>31</v>
      </c>
      <c r="AI36" s="224" t="s">
        <v>31</v>
      </c>
      <c r="AJ36" s="224" t="s">
        <v>30</v>
      </c>
      <c r="AK36" s="224" t="s">
        <v>30</v>
      </c>
      <c r="AL36" s="224" t="s">
        <v>30</v>
      </c>
      <c r="AM36" s="224" t="s">
        <v>30</v>
      </c>
      <c r="AN36" s="224" t="s">
        <v>30</v>
      </c>
      <c r="AO36" s="224" t="s">
        <v>31</v>
      </c>
      <c r="AP36" s="224" t="s">
        <v>31</v>
      </c>
      <c r="AQ36" s="224" t="s">
        <v>127</v>
      </c>
      <c r="AR36" s="224" t="s">
        <v>30</v>
      </c>
      <c r="AS36" s="224" t="s">
        <v>30</v>
      </c>
      <c r="AT36" s="224" t="s">
        <v>30</v>
      </c>
      <c r="AU36" s="224" t="s">
        <v>30</v>
      </c>
      <c r="AV36" s="224" t="s">
        <v>31</v>
      </c>
      <c r="AW36" s="224" t="s">
        <v>31</v>
      </c>
      <c r="AX36" s="224" t="s">
        <v>30</v>
      </c>
      <c r="AY36" s="224" t="s">
        <v>32</v>
      </c>
      <c r="AZ36" s="224" t="s">
        <v>30</v>
      </c>
      <c r="BA36" s="224" t="s">
        <v>30</v>
      </c>
      <c r="BB36" s="224" t="s">
        <v>30</v>
      </c>
      <c r="BC36" s="224" t="s">
        <v>31</v>
      </c>
      <c r="BD36" s="224" t="s">
        <v>31</v>
      </c>
      <c r="BE36" s="224" t="s">
        <v>32</v>
      </c>
      <c r="BF36" s="22"/>
      <c r="BG36" s="20">
        <f t="shared" si="15"/>
        <v>0</v>
      </c>
      <c r="BH36" s="21"/>
      <c r="BJ36" s="22"/>
      <c r="BN36" s="11"/>
      <c r="BS36" s="11"/>
    </row>
    <row r="37" spans="1:71" x14ac:dyDescent="0.3">
      <c r="A37" s="120" t="s">
        <v>800</v>
      </c>
      <c r="B37" s="111"/>
      <c r="C37" s="122" t="s">
        <v>801</v>
      </c>
      <c r="D37" s="115"/>
      <c r="E37" s="115" t="s">
        <v>230</v>
      </c>
      <c r="F37" s="115" t="s">
        <v>244</v>
      </c>
      <c r="G37" s="115" t="s">
        <v>231</v>
      </c>
      <c r="H37" s="116" t="s">
        <v>36</v>
      </c>
      <c r="I37" s="117"/>
      <c r="J37" s="12"/>
      <c r="K37" s="13">
        <v>46245</v>
      </c>
      <c r="L37" s="14" t="s">
        <v>28</v>
      </c>
      <c r="M37" s="15">
        <f t="shared" si="1"/>
        <v>8</v>
      </c>
      <c r="N37" s="15">
        <f t="shared" si="2"/>
        <v>6</v>
      </c>
      <c r="O37" s="15">
        <f t="shared" si="3"/>
        <v>6</v>
      </c>
      <c r="P37" s="15">
        <f t="shared" si="4"/>
        <v>0</v>
      </c>
      <c r="Q37" s="15">
        <f t="shared" si="5"/>
        <v>2</v>
      </c>
      <c r="R37" s="15">
        <f t="shared" si="6"/>
        <v>0</v>
      </c>
      <c r="S37" s="15">
        <f t="shared" si="7"/>
        <v>0</v>
      </c>
      <c r="T37" s="15">
        <f t="shared" si="8"/>
        <v>0</v>
      </c>
      <c r="U37" s="15">
        <f t="shared" si="9"/>
        <v>0</v>
      </c>
      <c r="V37" s="16">
        <f t="shared" si="10"/>
        <v>0</v>
      </c>
      <c r="W37" s="15">
        <f t="shared" si="11"/>
        <v>0</v>
      </c>
      <c r="X37" s="17">
        <f t="shared" si="12"/>
        <v>0</v>
      </c>
      <c r="Y37" s="17">
        <f t="shared" si="13"/>
        <v>0</v>
      </c>
      <c r="Z37" s="16">
        <f t="shared" si="14"/>
        <v>0</v>
      </c>
      <c r="AA37" s="224" t="s">
        <v>791</v>
      </c>
      <c r="AB37" s="224" t="s">
        <v>791</v>
      </c>
      <c r="AC37" s="224" t="s">
        <v>791</v>
      </c>
      <c r="AD37" s="224" t="s">
        <v>791</v>
      </c>
      <c r="AE37" s="224" t="s">
        <v>791</v>
      </c>
      <c r="AF37" s="224" t="s">
        <v>791</v>
      </c>
      <c r="AG37" s="224" t="s">
        <v>791</v>
      </c>
      <c r="AH37" s="224" t="s">
        <v>791</v>
      </c>
      <c r="AI37" s="224" t="s">
        <v>791</v>
      </c>
      <c r="AJ37" s="224" t="s">
        <v>791</v>
      </c>
      <c r="AK37" s="224" t="s">
        <v>30</v>
      </c>
      <c r="AL37" s="224" t="s">
        <v>30</v>
      </c>
      <c r="AM37" s="224" t="s">
        <v>30</v>
      </c>
      <c r="AN37" s="224" t="s">
        <v>30</v>
      </c>
      <c r="AO37" s="224" t="s">
        <v>31</v>
      </c>
      <c r="AP37" s="224" t="s">
        <v>31</v>
      </c>
      <c r="AQ37" s="224" t="s">
        <v>30</v>
      </c>
      <c r="AR37" s="224" t="s">
        <v>30</v>
      </c>
      <c r="AS37" s="224" t="s">
        <v>165</v>
      </c>
      <c r="AT37" s="224" t="s">
        <v>165</v>
      </c>
      <c r="AU37" s="224" t="s">
        <v>165</v>
      </c>
      <c r="AV37" s="224" t="s">
        <v>165</v>
      </c>
      <c r="AW37" s="224" t="s">
        <v>165</v>
      </c>
      <c r="AX37" s="224" t="s">
        <v>165</v>
      </c>
      <c r="AY37" s="224" t="s">
        <v>165</v>
      </c>
      <c r="AZ37" s="224" t="s">
        <v>165</v>
      </c>
      <c r="BA37" s="224" t="s">
        <v>165</v>
      </c>
      <c r="BB37" s="224" t="s">
        <v>165</v>
      </c>
      <c r="BC37" s="224" t="s">
        <v>165</v>
      </c>
      <c r="BD37" s="224" t="s">
        <v>165</v>
      </c>
      <c r="BE37" s="224" t="s">
        <v>165</v>
      </c>
      <c r="BF37" s="22"/>
      <c r="BG37" s="20">
        <f t="shared" si="15"/>
        <v>10</v>
      </c>
      <c r="BH37" s="21"/>
      <c r="BJ37" s="22"/>
      <c r="BN37" s="11"/>
      <c r="BS37" s="11"/>
    </row>
    <row r="38" spans="1:71" x14ac:dyDescent="0.3">
      <c r="A38" s="120" t="s">
        <v>802</v>
      </c>
      <c r="B38" s="114"/>
      <c r="C38" s="122" t="s">
        <v>803</v>
      </c>
      <c r="D38" s="115"/>
      <c r="E38" s="115" t="s">
        <v>230</v>
      </c>
      <c r="F38" s="115" t="s">
        <v>244</v>
      </c>
      <c r="G38" s="115" t="s">
        <v>231</v>
      </c>
      <c r="H38" s="116" t="s">
        <v>36</v>
      </c>
      <c r="I38" s="117" t="s">
        <v>687</v>
      </c>
      <c r="J38" s="12" t="s">
        <v>35</v>
      </c>
      <c r="K38" s="13">
        <v>46245</v>
      </c>
      <c r="L38" s="14" t="s">
        <v>28</v>
      </c>
      <c r="M38" s="15">
        <f t="shared" si="1"/>
        <v>8</v>
      </c>
      <c r="N38" s="15">
        <f t="shared" si="2"/>
        <v>6</v>
      </c>
      <c r="O38" s="15">
        <f t="shared" si="3"/>
        <v>6</v>
      </c>
      <c r="P38" s="15">
        <f t="shared" si="4"/>
        <v>0</v>
      </c>
      <c r="Q38" s="15">
        <f t="shared" si="5"/>
        <v>2</v>
      </c>
      <c r="R38" s="15">
        <f t="shared" si="6"/>
        <v>0</v>
      </c>
      <c r="S38" s="15">
        <f t="shared" si="7"/>
        <v>0</v>
      </c>
      <c r="T38" s="15">
        <f t="shared" si="8"/>
        <v>0</v>
      </c>
      <c r="U38" s="15">
        <f t="shared" si="9"/>
        <v>0</v>
      </c>
      <c r="V38" s="16">
        <f t="shared" si="10"/>
        <v>0</v>
      </c>
      <c r="W38" s="15">
        <f t="shared" si="11"/>
        <v>0</v>
      </c>
      <c r="X38" s="17">
        <f t="shared" si="12"/>
        <v>0</v>
      </c>
      <c r="Y38" s="17">
        <f t="shared" si="13"/>
        <v>0</v>
      </c>
      <c r="Z38" s="16">
        <f t="shared" si="14"/>
        <v>0</v>
      </c>
      <c r="AA38" s="224" t="s">
        <v>791</v>
      </c>
      <c r="AB38" s="224" t="s">
        <v>791</v>
      </c>
      <c r="AC38" s="224" t="s">
        <v>791</v>
      </c>
      <c r="AD38" s="224" t="s">
        <v>791</v>
      </c>
      <c r="AE38" s="224" t="s">
        <v>791</v>
      </c>
      <c r="AF38" s="224" t="s">
        <v>791</v>
      </c>
      <c r="AG38" s="224" t="s">
        <v>791</v>
      </c>
      <c r="AH38" s="224" t="s">
        <v>791</v>
      </c>
      <c r="AI38" s="224" t="s">
        <v>791</v>
      </c>
      <c r="AJ38" s="224" t="s">
        <v>791</v>
      </c>
      <c r="AK38" s="224" t="s">
        <v>30</v>
      </c>
      <c r="AL38" s="224" t="s">
        <v>30</v>
      </c>
      <c r="AM38" s="224" t="s">
        <v>30</v>
      </c>
      <c r="AN38" s="224" t="s">
        <v>30</v>
      </c>
      <c r="AO38" s="224" t="s">
        <v>31</v>
      </c>
      <c r="AP38" s="224" t="s">
        <v>31</v>
      </c>
      <c r="AQ38" s="224" t="s">
        <v>30</v>
      </c>
      <c r="AR38" s="224" t="s">
        <v>30</v>
      </c>
      <c r="AS38" s="224" t="s">
        <v>165</v>
      </c>
      <c r="AT38" s="224" t="s">
        <v>165</v>
      </c>
      <c r="AU38" s="224" t="s">
        <v>165</v>
      </c>
      <c r="AV38" s="224" t="s">
        <v>165</v>
      </c>
      <c r="AW38" s="224" t="s">
        <v>165</v>
      </c>
      <c r="AX38" s="224" t="s">
        <v>165</v>
      </c>
      <c r="AY38" s="224" t="s">
        <v>165</v>
      </c>
      <c r="AZ38" s="224" t="s">
        <v>165</v>
      </c>
      <c r="BA38" s="224" t="s">
        <v>165</v>
      </c>
      <c r="BB38" s="224" t="s">
        <v>165</v>
      </c>
      <c r="BC38" s="224" t="s">
        <v>165</v>
      </c>
      <c r="BD38" s="224" t="s">
        <v>165</v>
      </c>
      <c r="BE38" s="224" t="s">
        <v>165</v>
      </c>
      <c r="BF38" s="22"/>
      <c r="BG38" s="20">
        <f t="shared" si="15"/>
        <v>10</v>
      </c>
      <c r="BH38" s="21"/>
      <c r="BJ38" s="22"/>
      <c r="BN38" s="11"/>
      <c r="BS38" s="11"/>
    </row>
    <row r="39" spans="1:71" x14ac:dyDescent="0.3">
      <c r="A39" s="109" t="s">
        <v>805</v>
      </c>
      <c r="B39" s="114">
        <v>7502</v>
      </c>
      <c r="C39" s="111" t="s">
        <v>806</v>
      </c>
      <c r="D39" s="115"/>
      <c r="E39" s="115" t="s">
        <v>230</v>
      </c>
      <c r="F39" s="115" t="s">
        <v>244</v>
      </c>
      <c r="G39" s="115" t="s">
        <v>231</v>
      </c>
      <c r="H39" s="116" t="s">
        <v>36</v>
      </c>
      <c r="I39" s="117" t="s">
        <v>298</v>
      </c>
      <c r="J39" s="12" t="s">
        <v>35</v>
      </c>
      <c r="K39" s="24">
        <v>46245</v>
      </c>
      <c r="L39" s="14" t="s">
        <v>28</v>
      </c>
      <c r="M39" s="15">
        <f t="shared" si="1"/>
        <v>21</v>
      </c>
      <c r="N39" s="15">
        <f t="shared" si="2"/>
        <v>15</v>
      </c>
      <c r="O39" s="15">
        <f t="shared" si="3"/>
        <v>15</v>
      </c>
      <c r="P39" s="15">
        <f t="shared" si="4"/>
        <v>0</v>
      </c>
      <c r="Q39" s="15">
        <f t="shared" si="5"/>
        <v>6</v>
      </c>
      <c r="R39" s="15">
        <f t="shared" si="6"/>
        <v>0</v>
      </c>
      <c r="S39" s="15">
        <f t="shared" si="7"/>
        <v>0</v>
      </c>
      <c r="T39" s="15">
        <f t="shared" si="8"/>
        <v>0</v>
      </c>
      <c r="U39" s="15">
        <f t="shared" si="9"/>
        <v>0</v>
      </c>
      <c r="V39" s="16">
        <f t="shared" si="10"/>
        <v>0</v>
      </c>
      <c r="W39" s="15">
        <f t="shared" si="11"/>
        <v>0</v>
      </c>
      <c r="X39" s="17">
        <f t="shared" si="12"/>
        <v>0</v>
      </c>
      <c r="Y39" s="17">
        <f t="shared" si="13"/>
        <v>0</v>
      </c>
      <c r="Z39" s="16">
        <f t="shared" si="14"/>
        <v>0</v>
      </c>
      <c r="AA39" s="224" t="s">
        <v>791</v>
      </c>
      <c r="AB39" s="224" t="s">
        <v>791</v>
      </c>
      <c r="AC39" s="224" t="s">
        <v>791</v>
      </c>
      <c r="AD39" s="224" t="s">
        <v>791</v>
      </c>
      <c r="AE39" s="224" t="s">
        <v>791</v>
      </c>
      <c r="AF39" s="224" t="s">
        <v>791</v>
      </c>
      <c r="AG39" s="224" t="s">
        <v>791</v>
      </c>
      <c r="AH39" s="224" t="s">
        <v>791</v>
      </c>
      <c r="AI39" s="224" t="s">
        <v>791</v>
      </c>
      <c r="AJ39" s="224" t="s">
        <v>791</v>
      </c>
      <c r="AK39" s="224" t="s">
        <v>30</v>
      </c>
      <c r="AL39" s="224" t="s">
        <v>30</v>
      </c>
      <c r="AM39" s="224" t="s">
        <v>30</v>
      </c>
      <c r="AN39" s="224" t="s">
        <v>30</v>
      </c>
      <c r="AO39" s="224" t="s">
        <v>31</v>
      </c>
      <c r="AP39" s="224" t="s">
        <v>31</v>
      </c>
      <c r="AQ39" s="224" t="s">
        <v>30</v>
      </c>
      <c r="AR39" s="224" t="s">
        <v>30</v>
      </c>
      <c r="AS39" s="224" t="s">
        <v>30</v>
      </c>
      <c r="AT39" s="224" t="s">
        <v>30</v>
      </c>
      <c r="AU39" s="224" t="s">
        <v>30</v>
      </c>
      <c r="AV39" s="224" t="s">
        <v>31</v>
      </c>
      <c r="AW39" s="224" t="s">
        <v>31</v>
      </c>
      <c r="AX39" s="224" t="s">
        <v>30</v>
      </c>
      <c r="AY39" s="224" t="s">
        <v>30</v>
      </c>
      <c r="AZ39" s="224" t="s">
        <v>30</v>
      </c>
      <c r="BA39" s="224" t="s">
        <v>30</v>
      </c>
      <c r="BB39" s="224" t="s">
        <v>30</v>
      </c>
      <c r="BC39" s="224" t="s">
        <v>31</v>
      </c>
      <c r="BD39" s="224" t="s">
        <v>31</v>
      </c>
      <c r="BE39" s="224" t="s">
        <v>30</v>
      </c>
      <c r="BF39" s="22"/>
      <c r="BG39" s="20">
        <f t="shared" si="15"/>
        <v>10</v>
      </c>
      <c r="BH39" s="21"/>
      <c r="BJ39" s="22"/>
      <c r="BN39" s="11"/>
      <c r="BS39" s="11"/>
    </row>
    <row r="40" spans="1:71" x14ac:dyDescent="0.3">
      <c r="A40" s="109" t="s">
        <v>819</v>
      </c>
      <c r="B40" s="114">
        <v>3390</v>
      </c>
      <c r="C40" s="111" t="s">
        <v>221</v>
      </c>
      <c r="D40" s="115"/>
      <c r="E40" s="115" t="s">
        <v>230</v>
      </c>
      <c r="F40" s="115" t="s">
        <v>244</v>
      </c>
      <c r="G40" s="115" t="s">
        <v>252</v>
      </c>
      <c r="H40" s="116" t="s">
        <v>36</v>
      </c>
      <c r="I40" s="34"/>
      <c r="J40" s="12" t="s">
        <v>533</v>
      </c>
      <c r="K40" s="13">
        <v>46258</v>
      </c>
      <c r="L40" s="14" t="s">
        <v>28</v>
      </c>
      <c r="M40" s="15">
        <f t="shared" si="1"/>
        <v>8</v>
      </c>
      <c r="N40" s="15">
        <f t="shared" si="2"/>
        <v>6</v>
      </c>
      <c r="O40" s="15">
        <f t="shared" si="3"/>
        <v>6</v>
      </c>
      <c r="P40" s="15">
        <f t="shared" si="4"/>
        <v>0</v>
      </c>
      <c r="Q40" s="15">
        <f t="shared" si="5"/>
        <v>2</v>
      </c>
      <c r="R40" s="15">
        <f t="shared" si="6"/>
        <v>0</v>
      </c>
      <c r="S40" s="15">
        <f t="shared" si="7"/>
        <v>0</v>
      </c>
      <c r="T40" s="15">
        <f t="shared" si="8"/>
        <v>0</v>
      </c>
      <c r="U40" s="15">
        <f t="shared" si="9"/>
        <v>0</v>
      </c>
      <c r="V40" s="16">
        <f t="shared" si="10"/>
        <v>0</v>
      </c>
      <c r="W40" s="15">
        <f t="shared" si="11"/>
        <v>0</v>
      </c>
      <c r="X40" s="17">
        <f t="shared" si="12"/>
        <v>0</v>
      </c>
      <c r="Y40" s="17">
        <f t="shared" si="13"/>
        <v>0</v>
      </c>
      <c r="Z40" s="16">
        <f t="shared" si="14"/>
        <v>0</v>
      </c>
      <c r="AA40" s="224" t="s">
        <v>791</v>
      </c>
      <c r="AB40" s="224" t="s">
        <v>791</v>
      </c>
      <c r="AC40" s="224" t="s">
        <v>791</v>
      </c>
      <c r="AD40" s="224" t="s">
        <v>791</v>
      </c>
      <c r="AE40" s="224" t="s">
        <v>791</v>
      </c>
      <c r="AF40" s="224" t="s">
        <v>791</v>
      </c>
      <c r="AG40" s="224" t="s">
        <v>791</v>
      </c>
      <c r="AH40" s="224" t="s">
        <v>791</v>
      </c>
      <c r="AI40" s="224" t="s">
        <v>791</v>
      </c>
      <c r="AJ40" s="224" t="s">
        <v>791</v>
      </c>
      <c r="AK40" s="224" t="s">
        <v>791</v>
      </c>
      <c r="AL40" s="224" t="s">
        <v>791</v>
      </c>
      <c r="AM40" s="224" t="s">
        <v>791</v>
      </c>
      <c r="AN40" s="224" t="s">
        <v>791</v>
      </c>
      <c r="AO40" s="224" t="s">
        <v>791</v>
      </c>
      <c r="AP40" s="224" t="s">
        <v>791</v>
      </c>
      <c r="AQ40" s="224" t="s">
        <v>791</v>
      </c>
      <c r="AR40" s="224" t="s">
        <v>791</v>
      </c>
      <c r="AS40" s="224" t="s">
        <v>791</v>
      </c>
      <c r="AT40" s="224" t="s">
        <v>791</v>
      </c>
      <c r="AU40" s="224" t="s">
        <v>791</v>
      </c>
      <c r="AV40" s="224" t="s">
        <v>791</v>
      </c>
      <c r="AW40" s="224" t="s">
        <v>791</v>
      </c>
      <c r="AX40" s="224" t="s">
        <v>30</v>
      </c>
      <c r="AY40" s="224" t="s">
        <v>30</v>
      </c>
      <c r="AZ40" s="224" t="s">
        <v>30</v>
      </c>
      <c r="BA40" s="224" t="s">
        <v>30</v>
      </c>
      <c r="BB40" s="224" t="s">
        <v>30</v>
      </c>
      <c r="BC40" s="224" t="s">
        <v>31</v>
      </c>
      <c r="BD40" s="224" t="s">
        <v>31</v>
      </c>
      <c r="BE40" s="224" t="s">
        <v>30</v>
      </c>
      <c r="BF40" s="22"/>
      <c r="BG40" s="20">
        <f t="shared" si="15"/>
        <v>23</v>
      </c>
      <c r="BH40" s="21"/>
      <c r="BJ40" s="22"/>
      <c r="BN40" s="11"/>
      <c r="BS40" s="11"/>
    </row>
    <row r="41" spans="1:71" x14ac:dyDescent="0.3">
      <c r="A41" s="114" t="s">
        <v>294</v>
      </c>
      <c r="B41" s="114">
        <v>4210</v>
      </c>
      <c r="C41" s="118" t="s">
        <v>295</v>
      </c>
      <c r="D41" s="115"/>
      <c r="E41" s="115" t="s">
        <v>296</v>
      </c>
      <c r="F41" s="115" t="s">
        <v>37</v>
      </c>
      <c r="G41" s="115" t="s">
        <v>297</v>
      </c>
      <c r="H41" s="116" t="s">
        <v>36</v>
      </c>
      <c r="I41" s="116" t="s">
        <v>301</v>
      </c>
      <c r="J41" s="12" t="s">
        <v>35</v>
      </c>
      <c r="K41" s="24">
        <v>45698</v>
      </c>
      <c r="L41" s="14" t="s">
        <v>28</v>
      </c>
      <c r="M41" s="15">
        <f t="shared" si="1"/>
        <v>31</v>
      </c>
      <c r="N41" s="15">
        <f t="shared" si="2"/>
        <v>21</v>
      </c>
      <c r="O41" s="15">
        <f t="shared" si="3"/>
        <v>20.5</v>
      </c>
      <c r="P41" s="15">
        <f t="shared" si="4"/>
        <v>0</v>
      </c>
      <c r="Q41" s="15">
        <f t="shared" si="5"/>
        <v>10</v>
      </c>
      <c r="R41" s="15">
        <f t="shared" si="6"/>
        <v>0</v>
      </c>
      <c r="S41" s="15">
        <f t="shared" si="7"/>
        <v>0</v>
      </c>
      <c r="T41" s="15">
        <f t="shared" si="8"/>
        <v>0</v>
      </c>
      <c r="U41" s="15">
        <f t="shared" si="9"/>
        <v>0</v>
      </c>
      <c r="V41" s="16">
        <f t="shared" si="10"/>
        <v>0.5</v>
      </c>
      <c r="W41" s="15">
        <f t="shared" si="11"/>
        <v>7</v>
      </c>
      <c r="X41" s="17">
        <f t="shared" si="12"/>
        <v>0</v>
      </c>
      <c r="Y41" s="17">
        <f t="shared" si="13"/>
        <v>0</v>
      </c>
      <c r="Z41" s="16">
        <f t="shared" si="14"/>
        <v>0.5</v>
      </c>
      <c r="AA41" s="224" t="s">
        <v>31</v>
      </c>
      <c r="AB41" s="224" t="s">
        <v>31</v>
      </c>
      <c r="AC41" s="224" t="s">
        <v>78</v>
      </c>
      <c r="AD41" s="224" t="s">
        <v>30</v>
      </c>
      <c r="AE41" s="224" t="s">
        <v>78</v>
      </c>
      <c r="AF41" s="224" t="s">
        <v>30</v>
      </c>
      <c r="AG41" s="224" t="s">
        <v>78</v>
      </c>
      <c r="AH41" s="224" t="s">
        <v>31</v>
      </c>
      <c r="AI41" s="224" t="s">
        <v>31</v>
      </c>
      <c r="AJ41" s="224" t="s">
        <v>78</v>
      </c>
      <c r="AK41" s="224" t="s">
        <v>30</v>
      </c>
      <c r="AL41" s="224" t="s">
        <v>78</v>
      </c>
      <c r="AM41" s="224" t="s">
        <v>30</v>
      </c>
      <c r="AN41" s="224" t="s">
        <v>30</v>
      </c>
      <c r="AO41" s="224" t="s">
        <v>31</v>
      </c>
      <c r="AP41" s="224" t="s">
        <v>31</v>
      </c>
      <c r="AQ41" s="224" t="s">
        <v>30</v>
      </c>
      <c r="AR41" s="224" t="s">
        <v>30</v>
      </c>
      <c r="AS41" s="224" t="s">
        <v>78</v>
      </c>
      <c r="AT41" s="224" t="s">
        <v>30</v>
      </c>
      <c r="AU41" s="224" t="s">
        <v>30</v>
      </c>
      <c r="AV41" s="224" t="s">
        <v>31</v>
      </c>
      <c r="AW41" s="224" t="s">
        <v>31</v>
      </c>
      <c r="AX41" s="224" t="s">
        <v>34</v>
      </c>
      <c r="AY41" s="224" t="s">
        <v>30</v>
      </c>
      <c r="AZ41" s="224" t="s">
        <v>30</v>
      </c>
      <c r="BA41" s="224" t="s">
        <v>30</v>
      </c>
      <c r="BB41" s="224" t="s">
        <v>30</v>
      </c>
      <c r="BC41" s="224" t="s">
        <v>31</v>
      </c>
      <c r="BD41" s="224" t="s">
        <v>31</v>
      </c>
      <c r="BE41" s="224" t="s">
        <v>78</v>
      </c>
      <c r="BF41" s="22"/>
      <c r="BG41" s="20">
        <f t="shared" si="15"/>
        <v>0</v>
      </c>
      <c r="BH41" s="21"/>
      <c r="BJ41" s="22"/>
      <c r="BN41" s="11"/>
      <c r="BS41" s="11"/>
    </row>
    <row r="42" spans="1:71" x14ac:dyDescent="0.3">
      <c r="A42" s="120" t="s">
        <v>299</v>
      </c>
      <c r="B42" s="114">
        <v>8001</v>
      </c>
      <c r="C42" s="122" t="s">
        <v>300</v>
      </c>
      <c r="D42" s="115"/>
      <c r="E42" s="115" t="s">
        <v>296</v>
      </c>
      <c r="F42" s="115" t="s">
        <v>37</v>
      </c>
      <c r="G42" s="115" t="s">
        <v>297</v>
      </c>
      <c r="H42" s="116" t="s">
        <v>36</v>
      </c>
      <c r="I42" s="116" t="s">
        <v>266</v>
      </c>
      <c r="J42" s="12" t="s">
        <v>35</v>
      </c>
      <c r="K42" s="13">
        <v>46013</v>
      </c>
      <c r="L42" s="14" t="s">
        <v>28</v>
      </c>
      <c r="M42" s="15">
        <f t="shared" si="1"/>
        <v>18</v>
      </c>
      <c r="N42" s="15">
        <f t="shared" si="2"/>
        <v>12</v>
      </c>
      <c r="O42" s="15">
        <f t="shared" si="3"/>
        <v>12</v>
      </c>
      <c r="P42" s="15">
        <f t="shared" si="4"/>
        <v>0</v>
      </c>
      <c r="Q42" s="15">
        <f t="shared" si="5"/>
        <v>6</v>
      </c>
      <c r="R42" s="15">
        <f t="shared" si="6"/>
        <v>0</v>
      </c>
      <c r="S42" s="15">
        <f t="shared" si="7"/>
        <v>0</v>
      </c>
      <c r="T42" s="15">
        <f t="shared" si="8"/>
        <v>0</v>
      </c>
      <c r="U42" s="15">
        <f t="shared" si="9"/>
        <v>0</v>
      </c>
      <c r="V42" s="16">
        <f t="shared" si="10"/>
        <v>0</v>
      </c>
      <c r="W42" s="15">
        <f t="shared" si="11"/>
        <v>5</v>
      </c>
      <c r="X42" s="17">
        <f t="shared" si="12"/>
        <v>0</v>
      </c>
      <c r="Y42" s="17">
        <f t="shared" si="13"/>
        <v>0</v>
      </c>
      <c r="Z42" s="16">
        <f t="shared" si="14"/>
        <v>0</v>
      </c>
      <c r="AA42" s="224" t="s">
        <v>31</v>
      </c>
      <c r="AB42" s="224" t="s">
        <v>31</v>
      </c>
      <c r="AC42" s="224" t="s">
        <v>78</v>
      </c>
      <c r="AD42" s="224" t="s">
        <v>78</v>
      </c>
      <c r="AE42" s="224" t="s">
        <v>78</v>
      </c>
      <c r="AF42" s="224" t="s">
        <v>30</v>
      </c>
      <c r="AG42" s="224" t="s">
        <v>78</v>
      </c>
      <c r="AH42" s="224" t="s">
        <v>31</v>
      </c>
      <c r="AI42" s="224" t="s">
        <v>31</v>
      </c>
      <c r="AJ42" s="224" t="s">
        <v>78</v>
      </c>
      <c r="AK42" s="224" t="s">
        <v>30</v>
      </c>
      <c r="AL42" s="224" t="s">
        <v>30</v>
      </c>
      <c r="AM42" s="224" t="s">
        <v>30</v>
      </c>
      <c r="AN42" s="224" t="s">
        <v>30</v>
      </c>
      <c r="AO42" s="224" t="s">
        <v>31</v>
      </c>
      <c r="AP42" s="224" t="s">
        <v>31</v>
      </c>
      <c r="AQ42" s="224" t="s">
        <v>30</v>
      </c>
      <c r="AR42" s="224" t="s">
        <v>30</v>
      </c>
      <c r="AS42" s="236" t="s">
        <v>156</v>
      </c>
      <c r="AT42" s="236" t="s">
        <v>156</v>
      </c>
      <c r="AU42" s="236" t="s">
        <v>156</v>
      </c>
      <c r="AV42" s="236" t="s">
        <v>156</v>
      </c>
      <c r="AW42" s="236" t="s">
        <v>156</v>
      </c>
      <c r="AX42" s="236" t="s">
        <v>156</v>
      </c>
      <c r="AY42" s="236" t="s">
        <v>156</v>
      </c>
      <c r="AZ42" s="236" t="s">
        <v>156</v>
      </c>
      <c r="BA42" s="236" t="s">
        <v>156</v>
      </c>
      <c r="BB42" s="236" t="s">
        <v>156</v>
      </c>
      <c r="BC42" s="236" t="s">
        <v>156</v>
      </c>
      <c r="BD42" s="236" t="s">
        <v>156</v>
      </c>
      <c r="BE42" s="236" t="s">
        <v>156</v>
      </c>
      <c r="BF42" s="22"/>
      <c r="BG42" s="20">
        <f t="shared" si="15"/>
        <v>0</v>
      </c>
      <c r="BH42" s="21"/>
      <c r="BJ42" s="22"/>
      <c r="BN42" s="11"/>
      <c r="BS42" s="11"/>
    </row>
    <row r="43" spans="1:71" x14ac:dyDescent="0.3">
      <c r="A43" s="109" t="s">
        <v>299</v>
      </c>
      <c r="B43" s="114">
        <v>8001</v>
      </c>
      <c r="C43" s="111" t="s">
        <v>300</v>
      </c>
      <c r="D43" s="115"/>
      <c r="E43" s="115" t="s">
        <v>230</v>
      </c>
      <c r="F43" s="115" t="s">
        <v>244</v>
      </c>
      <c r="G43" s="115" t="s">
        <v>820</v>
      </c>
      <c r="H43" s="116" t="s">
        <v>36</v>
      </c>
      <c r="I43" s="116" t="s">
        <v>266</v>
      </c>
      <c r="J43" s="12" t="s">
        <v>35</v>
      </c>
      <c r="K43" s="13">
        <v>46252</v>
      </c>
      <c r="L43" s="14" t="s">
        <v>28</v>
      </c>
      <c r="M43" s="15">
        <f t="shared" si="1"/>
        <v>13</v>
      </c>
      <c r="N43" s="15">
        <f t="shared" si="2"/>
        <v>9</v>
      </c>
      <c r="O43" s="15">
        <f t="shared" si="3"/>
        <v>9</v>
      </c>
      <c r="P43" s="15">
        <f t="shared" si="4"/>
        <v>0</v>
      </c>
      <c r="Q43" s="15">
        <f t="shared" si="5"/>
        <v>4</v>
      </c>
      <c r="R43" s="15">
        <f t="shared" si="6"/>
        <v>0</v>
      </c>
      <c r="S43" s="15">
        <f t="shared" si="7"/>
        <v>0</v>
      </c>
      <c r="T43" s="15">
        <f t="shared" si="8"/>
        <v>1</v>
      </c>
      <c r="U43" s="15">
        <f t="shared" si="9"/>
        <v>0</v>
      </c>
      <c r="V43" s="16">
        <f t="shared" si="10"/>
        <v>0</v>
      </c>
      <c r="W43" s="15">
        <f t="shared" si="11"/>
        <v>1</v>
      </c>
      <c r="X43" s="17">
        <f t="shared" si="12"/>
        <v>0</v>
      </c>
      <c r="Y43" s="17">
        <f t="shared" si="13"/>
        <v>0</v>
      </c>
      <c r="Z43" s="16">
        <f t="shared" si="14"/>
        <v>0</v>
      </c>
      <c r="AA43" s="224"/>
      <c r="AB43" s="224"/>
      <c r="AC43" s="224"/>
      <c r="AD43" s="224"/>
      <c r="AE43" s="224"/>
      <c r="AF43" s="224"/>
      <c r="AG43" s="224"/>
      <c r="AH43" s="224"/>
      <c r="AI43" s="224"/>
      <c r="AJ43" s="224"/>
      <c r="AK43" s="224"/>
      <c r="AL43" s="224"/>
      <c r="AM43" s="224"/>
      <c r="AN43" s="224"/>
      <c r="AO43" s="224"/>
      <c r="AP43" s="224"/>
      <c r="AQ43" s="224"/>
      <c r="AR43" s="224"/>
      <c r="AS43" s="224" t="s">
        <v>30</v>
      </c>
      <c r="AT43" s="224" t="s">
        <v>30</v>
      </c>
      <c r="AU43" s="224" t="s">
        <v>30</v>
      </c>
      <c r="AV43" s="224" t="s">
        <v>31</v>
      </c>
      <c r="AW43" s="224" t="s">
        <v>31</v>
      </c>
      <c r="AX43" s="224" t="s">
        <v>30</v>
      </c>
      <c r="AY43" s="224" t="s">
        <v>33</v>
      </c>
      <c r="AZ43" s="224" t="s">
        <v>30</v>
      </c>
      <c r="BA43" s="224" t="s">
        <v>30</v>
      </c>
      <c r="BB43" s="224" t="s">
        <v>30</v>
      </c>
      <c r="BC43" s="224" t="s">
        <v>31</v>
      </c>
      <c r="BD43" s="224" t="s">
        <v>31</v>
      </c>
      <c r="BE43" s="224" t="s">
        <v>78</v>
      </c>
      <c r="BF43" s="22"/>
      <c r="BG43" s="20">
        <f t="shared" si="15"/>
        <v>18</v>
      </c>
      <c r="BH43" s="21"/>
      <c r="BJ43" s="22"/>
      <c r="BN43" s="11"/>
      <c r="BS43" s="11"/>
    </row>
    <row r="44" spans="1:71" ht="13.8" customHeight="1" x14ac:dyDescent="0.3">
      <c r="A44" s="114" t="s">
        <v>302</v>
      </c>
      <c r="B44" s="114"/>
      <c r="C44" s="118" t="s">
        <v>303</v>
      </c>
      <c r="D44" s="115"/>
      <c r="E44" s="115" t="s">
        <v>38</v>
      </c>
      <c r="F44" s="115" t="s">
        <v>37</v>
      </c>
      <c r="G44" s="115" t="s">
        <v>304</v>
      </c>
      <c r="H44" s="116" t="s">
        <v>36</v>
      </c>
      <c r="I44" s="116"/>
      <c r="J44" s="12"/>
      <c r="K44" s="24">
        <v>45810</v>
      </c>
      <c r="L44" s="14" t="s">
        <v>28</v>
      </c>
      <c r="M44" s="15">
        <f t="shared" si="1"/>
        <v>31</v>
      </c>
      <c r="N44" s="15">
        <f t="shared" si="2"/>
        <v>21</v>
      </c>
      <c r="O44" s="15">
        <f t="shared" si="3"/>
        <v>21</v>
      </c>
      <c r="P44" s="15">
        <f t="shared" si="4"/>
        <v>0</v>
      </c>
      <c r="Q44" s="15">
        <f t="shared" si="5"/>
        <v>9</v>
      </c>
      <c r="R44" s="15">
        <f t="shared" si="6"/>
        <v>0</v>
      </c>
      <c r="S44" s="15">
        <f t="shared" si="7"/>
        <v>1</v>
      </c>
      <c r="T44" s="15">
        <f t="shared" si="8"/>
        <v>1</v>
      </c>
      <c r="U44" s="15">
        <f t="shared" si="9"/>
        <v>1</v>
      </c>
      <c r="V44" s="16">
        <f t="shared" si="10"/>
        <v>0</v>
      </c>
      <c r="W44" s="15">
        <f t="shared" si="11"/>
        <v>2</v>
      </c>
      <c r="X44" s="17">
        <f t="shared" si="12"/>
        <v>0</v>
      </c>
      <c r="Y44" s="17">
        <f t="shared" si="13"/>
        <v>0</v>
      </c>
      <c r="Z44" s="16">
        <f t="shared" si="14"/>
        <v>1</v>
      </c>
      <c r="AA44" s="224" t="s">
        <v>30</v>
      </c>
      <c r="AB44" s="224" t="s">
        <v>31</v>
      </c>
      <c r="AC44" s="224" t="s">
        <v>30</v>
      </c>
      <c r="AD44" s="224" t="s">
        <v>30</v>
      </c>
      <c r="AE44" s="224" t="s">
        <v>30</v>
      </c>
      <c r="AF44" s="224" t="s">
        <v>30</v>
      </c>
      <c r="AG44" s="224" t="s">
        <v>30</v>
      </c>
      <c r="AH44" s="224" t="s">
        <v>30</v>
      </c>
      <c r="AI44" s="224" t="s">
        <v>31</v>
      </c>
      <c r="AJ44" s="224" t="s">
        <v>30</v>
      </c>
      <c r="AK44" s="224" t="s">
        <v>30</v>
      </c>
      <c r="AL44" s="224" t="s">
        <v>31</v>
      </c>
      <c r="AM44" s="224" t="s">
        <v>31</v>
      </c>
      <c r="AN44" s="224" t="s">
        <v>30</v>
      </c>
      <c r="AO44" s="224" t="s">
        <v>215</v>
      </c>
      <c r="AP44" s="224" t="s">
        <v>31</v>
      </c>
      <c r="AQ44" s="224" t="s">
        <v>30</v>
      </c>
      <c r="AR44" s="224" t="s">
        <v>30</v>
      </c>
      <c r="AS44" s="224" t="s">
        <v>30</v>
      </c>
      <c r="AT44" s="224" t="s">
        <v>31</v>
      </c>
      <c r="AU44" s="224" t="s">
        <v>30</v>
      </c>
      <c r="AV44" s="224" t="s">
        <v>32</v>
      </c>
      <c r="AW44" s="224" t="s">
        <v>31</v>
      </c>
      <c r="AX44" s="224" t="s">
        <v>30</v>
      </c>
      <c r="AY44" s="224" t="s">
        <v>30</v>
      </c>
      <c r="AZ44" s="224" t="s">
        <v>113</v>
      </c>
      <c r="BA44" s="224" t="s">
        <v>31</v>
      </c>
      <c r="BB44" s="224" t="s">
        <v>30</v>
      </c>
      <c r="BC44" s="224" t="s">
        <v>30</v>
      </c>
      <c r="BD44" s="224" t="s">
        <v>31</v>
      </c>
      <c r="BE44" s="224" t="s">
        <v>30</v>
      </c>
      <c r="BF44" s="22"/>
      <c r="BG44" s="20">
        <f t="shared" si="15"/>
        <v>0</v>
      </c>
      <c r="BH44" s="21"/>
      <c r="BJ44" s="22"/>
      <c r="BS44" s="11"/>
    </row>
    <row r="45" spans="1:71" x14ac:dyDescent="0.3">
      <c r="A45" s="114" t="s">
        <v>44</v>
      </c>
      <c r="B45" s="114">
        <v>4210</v>
      </c>
      <c r="C45" s="118" t="s">
        <v>45</v>
      </c>
      <c r="D45" s="115"/>
      <c r="E45" s="115" t="s">
        <v>38</v>
      </c>
      <c r="F45" s="115" t="s">
        <v>37</v>
      </c>
      <c r="G45" s="115" t="s">
        <v>42</v>
      </c>
      <c r="H45" s="116" t="s">
        <v>36</v>
      </c>
      <c r="I45" s="116" t="s">
        <v>301</v>
      </c>
      <c r="J45" s="12" t="s">
        <v>35</v>
      </c>
      <c r="K45" s="24">
        <v>45840</v>
      </c>
      <c r="L45" s="14" t="s">
        <v>28</v>
      </c>
      <c r="M45" s="15">
        <f t="shared" si="1"/>
        <v>31</v>
      </c>
      <c r="N45" s="15">
        <f t="shared" si="2"/>
        <v>20</v>
      </c>
      <c r="O45" s="15">
        <f t="shared" si="3"/>
        <v>16.5</v>
      </c>
      <c r="P45" s="15">
        <f t="shared" si="4"/>
        <v>0</v>
      </c>
      <c r="Q45" s="15">
        <f t="shared" si="5"/>
        <v>10</v>
      </c>
      <c r="R45" s="15">
        <f t="shared" si="6"/>
        <v>3</v>
      </c>
      <c r="S45" s="15">
        <f t="shared" si="7"/>
        <v>2</v>
      </c>
      <c r="T45" s="15">
        <f t="shared" si="8"/>
        <v>4</v>
      </c>
      <c r="U45" s="15">
        <f t="shared" si="9"/>
        <v>1</v>
      </c>
      <c r="V45" s="16">
        <f t="shared" si="10"/>
        <v>2.5</v>
      </c>
      <c r="W45" s="15">
        <f t="shared" si="11"/>
        <v>7</v>
      </c>
      <c r="X45" s="17">
        <f t="shared" si="12"/>
        <v>0</v>
      </c>
      <c r="Y45" s="17">
        <f t="shared" si="13"/>
        <v>0</v>
      </c>
      <c r="Z45" s="16">
        <f t="shared" si="14"/>
        <v>4.5</v>
      </c>
      <c r="AA45" s="224" t="s">
        <v>31</v>
      </c>
      <c r="AB45" s="224" t="s">
        <v>31</v>
      </c>
      <c r="AC45" s="224" t="s">
        <v>215</v>
      </c>
      <c r="AD45" s="224" t="s">
        <v>113</v>
      </c>
      <c r="AE45" s="224" t="s">
        <v>30</v>
      </c>
      <c r="AF45" s="224" t="s">
        <v>215</v>
      </c>
      <c r="AG45" s="224" t="s">
        <v>78</v>
      </c>
      <c r="AH45" s="224" t="s">
        <v>31</v>
      </c>
      <c r="AI45" s="224" t="s">
        <v>31</v>
      </c>
      <c r="AJ45" s="224" t="s">
        <v>32</v>
      </c>
      <c r="AK45" s="224" t="s">
        <v>127</v>
      </c>
      <c r="AL45" s="224" t="s">
        <v>133</v>
      </c>
      <c r="AM45" s="224" t="s">
        <v>133</v>
      </c>
      <c r="AN45" s="224" t="s">
        <v>30</v>
      </c>
      <c r="AO45" s="224" t="s">
        <v>31</v>
      </c>
      <c r="AP45" s="224" t="s">
        <v>31</v>
      </c>
      <c r="AQ45" s="224" t="s">
        <v>30</v>
      </c>
      <c r="AR45" s="224" t="s">
        <v>215</v>
      </c>
      <c r="AS45" s="224" t="s">
        <v>78</v>
      </c>
      <c r="AT45" s="224" t="s">
        <v>30</v>
      </c>
      <c r="AU45" s="224" t="s">
        <v>30</v>
      </c>
      <c r="AV45" s="224" t="s">
        <v>31</v>
      </c>
      <c r="AW45" s="224" t="s">
        <v>31</v>
      </c>
      <c r="AX45" s="224" t="s">
        <v>821</v>
      </c>
      <c r="AY45" s="224" t="s">
        <v>30</v>
      </c>
      <c r="AZ45" s="224" t="s">
        <v>30</v>
      </c>
      <c r="BA45" s="224" t="s">
        <v>34</v>
      </c>
      <c r="BB45" s="224" t="s">
        <v>30</v>
      </c>
      <c r="BC45" s="224" t="s">
        <v>31</v>
      </c>
      <c r="BD45" s="224" t="s">
        <v>31</v>
      </c>
      <c r="BE45" s="224" t="s">
        <v>30</v>
      </c>
      <c r="BF45" s="22"/>
      <c r="BG45" s="20">
        <f t="shared" si="15"/>
        <v>0</v>
      </c>
      <c r="BH45" s="21"/>
      <c r="BJ45" s="22"/>
      <c r="BN45" s="11"/>
      <c r="BS45" s="11"/>
    </row>
    <row r="46" spans="1:71" x14ac:dyDescent="0.3">
      <c r="A46" s="114" t="s">
        <v>40</v>
      </c>
      <c r="B46" s="114">
        <v>4067</v>
      </c>
      <c r="C46" s="118" t="s">
        <v>41</v>
      </c>
      <c r="D46" s="115"/>
      <c r="E46" s="115" t="s">
        <v>38</v>
      </c>
      <c r="F46" s="115" t="s">
        <v>37</v>
      </c>
      <c r="G46" s="115" t="s">
        <v>42</v>
      </c>
      <c r="H46" s="116" t="s">
        <v>36</v>
      </c>
      <c r="I46" s="29" t="s">
        <v>305</v>
      </c>
      <c r="J46" s="12" t="s">
        <v>39</v>
      </c>
      <c r="K46" s="24">
        <v>45846</v>
      </c>
      <c r="L46" s="14" t="s">
        <v>28</v>
      </c>
      <c r="M46" s="15">
        <f t="shared" si="1"/>
        <v>31</v>
      </c>
      <c r="N46" s="15">
        <f t="shared" si="2"/>
        <v>21</v>
      </c>
      <c r="O46" s="15">
        <f t="shared" si="3"/>
        <v>21</v>
      </c>
      <c r="P46" s="15">
        <f t="shared" si="4"/>
        <v>0</v>
      </c>
      <c r="Q46" s="15">
        <f t="shared" si="5"/>
        <v>9</v>
      </c>
      <c r="R46" s="15">
        <f t="shared" si="6"/>
        <v>0</v>
      </c>
      <c r="S46" s="15">
        <f t="shared" si="7"/>
        <v>1</v>
      </c>
      <c r="T46" s="15">
        <f t="shared" si="8"/>
        <v>0</v>
      </c>
      <c r="U46" s="15">
        <f t="shared" si="9"/>
        <v>1</v>
      </c>
      <c r="V46" s="16">
        <f t="shared" si="10"/>
        <v>0</v>
      </c>
      <c r="W46" s="15">
        <f t="shared" si="11"/>
        <v>16</v>
      </c>
      <c r="X46" s="17">
        <f t="shared" si="12"/>
        <v>0</v>
      </c>
      <c r="Y46" s="17">
        <f t="shared" si="13"/>
        <v>0</v>
      </c>
      <c r="Z46" s="16">
        <f t="shared" si="14"/>
        <v>1</v>
      </c>
      <c r="AA46" s="224" t="s">
        <v>31</v>
      </c>
      <c r="AB46" s="224" t="s">
        <v>30</v>
      </c>
      <c r="AC46" s="224" t="s">
        <v>32</v>
      </c>
      <c r="AD46" s="224" t="s">
        <v>32</v>
      </c>
      <c r="AE46" s="224" t="s">
        <v>32</v>
      </c>
      <c r="AF46" s="224" t="s">
        <v>30</v>
      </c>
      <c r="AG46" s="224" t="s">
        <v>31</v>
      </c>
      <c r="AH46" s="224" t="s">
        <v>31</v>
      </c>
      <c r="AI46" s="224" t="s">
        <v>32</v>
      </c>
      <c r="AJ46" s="224" t="s">
        <v>32</v>
      </c>
      <c r="AK46" s="224" t="s">
        <v>32</v>
      </c>
      <c r="AL46" s="224" t="s">
        <v>32</v>
      </c>
      <c r="AM46" s="224" t="s">
        <v>30</v>
      </c>
      <c r="AN46" s="224" t="s">
        <v>31</v>
      </c>
      <c r="AO46" s="224" t="s">
        <v>31</v>
      </c>
      <c r="AP46" s="224" t="s">
        <v>30</v>
      </c>
      <c r="AQ46" s="224" t="s">
        <v>113</v>
      </c>
      <c r="AR46" s="224" t="s">
        <v>30</v>
      </c>
      <c r="AS46" s="224" t="s">
        <v>32</v>
      </c>
      <c r="AT46" s="224" t="s">
        <v>32</v>
      </c>
      <c r="AU46" s="224" t="s">
        <v>31</v>
      </c>
      <c r="AV46" s="224" t="s">
        <v>31</v>
      </c>
      <c r="AW46" s="224" t="s">
        <v>32</v>
      </c>
      <c r="AX46" s="224" t="s">
        <v>32</v>
      </c>
      <c r="AY46" s="224" t="s">
        <v>32</v>
      </c>
      <c r="AZ46" s="224" t="s">
        <v>32</v>
      </c>
      <c r="BA46" s="224" t="s">
        <v>32</v>
      </c>
      <c r="BB46" s="224" t="s">
        <v>31</v>
      </c>
      <c r="BC46" s="224" t="s">
        <v>31</v>
      </c>
      <c r="BD46" s="224" t="s">
        <v>32</v>
      </c>
      <c r="BE46" s="224" t="s">
        <v>32</v>
      </c>
      <c r="BF46" s="22"/>
      <c r="BG46" s="20">
        <f t="shared" si="15"/>
        <v>0</v>
      </c>
      <c r="BH46" s="21"/>
      <c r="BJ46" s="22"/>
      <c r="BN46" s="11"/>
      <c r="BS46" s="11"/>
    </row>
    <row r="47" spans="1:71" x14ac:dyDescent="0.3">
      <c r="A47" s="114" t="s">
        <v>48</v>
      </c>
      <c r="B47" s="114"/>
      <c r="C47" s="118" t="s">
        <v>49</v>
      </c>
      <c r="D47" s="115"/>
      <c r="E47" s="115" t="s">
        <v>38</v>
      </c>
      <c r="F47" s="115" t="s">
        <v>37</v>
      </c>
      <c r="G47" s="115" t="s">
        <v>42</v>
      </c>
      <c r="H47" s="116" t="s">
        <v>36</v>
      </c>
      <c r="I47" s="29" t="s">
        <v>43</v>
      </c>
      <c r="J47" s="12" t="s">
        <v>39</v>
      </c>
      <c r="K47" s="24">
        <v>45964</v>
      </c>
      <c r="L47" s="14" t="s">
        <v>28</v>
      </c>
      <c r="M47" s="15">
        <f t="shared" si="1"/>
        <v>31</v>
      </c>
      <c r="N47" s="15">
        <f t="shared" si="2"/>
        <v>22</v>
      </c>
      <c r="O47" s="15">
        <f t="shared" si="3"/>
        <v>22</v>
      </c>
      <c r="P47" s="15">
        <f t="shared" si="4"/>
        <v>0</v>
      </c>
      <c r="Q47" s="15">
        <f t="shared" si="5"/>
        <v>9</v>
      </c>
      <c r="R47" s="15">
        <f t="shared" si="6"/>
        <v>0</v>
      </c>
      <c r="S47" s="15">
        <f t="shared" si="7"/>
        <v>0</v>
      </c>
      <c r="T47" s="15">
        <f t="shared" si="8"/>
        <v>1</v>
      </c>
      <c r="U47" s="15">
        <f t="shared" si="9"/>
        <v>0</v>
      </c>
      <c r="V47" s="16">
        <f t="shared" si="10"/>
        <v>0</v>
      </c>
      <c r="W47" s="15">
        <f t="shared" si="11"/>
        <v>3</v>
      </c>
      <c r="X47" s="17">
        <f t="shared" si="12"/>
        <v>0</v>
      </c>
      <c r="Y47" s="17">
        <f t="shared" si="13"/>
        <v>0</v>
      </c>
      <c r="Z47" s="16">
        <f t="shared" si="14"/>
        <v>0</v>
      </c>
      <c r="AA47" s="224" t="s">
        <v>30</v>
      </c>
      <c r="AB47" s="224" t="s">
        <v>31</v>
      </c>
      <c r="AC47" s="224" t="s">
        <v>30</v>
      </c>
      <c r="AD47" s="224" t="s">
        <v>30</v>
      </c>
      <c r="AE47" s="224" t="s">
        <v>30</v>
      </c>
      <c r="AF47" s="224" t="s">
        <v>31</v>
      </c>
      <c r="AG47" s="224" t="s">
        <v>30</v>
      </c>
      <c r="AH47" s="224" t="s">
        <v>30</v>
      </c>
      <c r="AI47" s="224" t="s">
        <v>31</v>
      </c>
      <c r="AJ47" s="224" t="s">
        <v>30</v>
      </c>
      <c r="AK47" s="224" t="s">
        <v>30</v>
      </c>
      <c r="AL47" s="224" t="s">
        <v>30</v>
      </c>
      <c r="AM47" s="224" t="s">
        <v>31</v>
      </c>
      <c r="AN47" s="224" t="s">
        <v>78</v>
      </c>
      <c r="AO47" s="224" t="s">
        <v>33</v>
      </c>
      <c r="AP47" s="224" t="s">
        <v>31</v>
      </c>
      <c r="AQ47" s="224" t="s">
        <v>30</v>
      </c>
      <c r="AR47" s="224" t="s">
        <v>30</v>
      </c>
      <c r="AS47" s="224" t="s">
        <v>30</v>
      </c>
      <c r="AT47" s="224" t="s">
        <v>31</v>
      </c>
      <c r="AU47" s="224" t="s">
        <v>30</v>
      </c>
      <c r="AV47" s="224" t="s">
        <v>30</v>
      </c>
      <c r="AW47" s="224" t="s">
        <v>31</v>
      </c>
      <c r="AX47" s="224" t="s">
        <v>30</v>
      </c>
      <c r="AY47" s="224" t="s">
        <v>30</v>
      </c>
      <c r="AZ47" s="224" t="s">
        <v>30</v>
      </c>
      <c r="BA47" s="224" t="s">
        <v>31</v>
      </c>
      <c r="BB47" s="224" t="s">
        <v>78</v>
      </c>
      <c r="BC47" s="224" t="s">
        <v>32</v>
      </c>
      <c r="BD47" s="224" t="s">
        <v>31</v>
      </c>
      <c r="BE47" s="224" t="s">
        <v>30</v>
      </c>
      <c r="BF47" s="22"/>
      <c r="BG47" s="20">
        <f t="shared" si="15"/>
        <v>0</v>
      </c>
      <c r="BH47" s="21"/>
      <c r="BJ47" s="22"/>
      <c r="BN47" s="11"/>
      <c r="BS47" s="11"/>
    </row>
    <row r="48" spans="1:71" x14ac:dyDescent="0.3">
      <c r="A48" s="114" t="s">
        <v>51</v>
      </c>
      <c r="B48" s="114">
        <v>4172</v>
      </c>
      <c r="C48" s="118" t="s">
        <v>52</v>
      </c>
      <c r="D48" s="115"/>
      <c r="E48" s="115" t="s">
        <v>38</v>
      </c>
      <c r="F48" s="115" t="s">
        <v>37</v>
      </c>
      <c r="G48" s="115" t="s">
        <v>42</v>
      </c>
      <c r="H48" s="116" t="s">
        <v>36</v>
      </c>
      <c r="I48" s="29" t="s">
        <v>46</v>
      </c>
      <c r="J48" s="12" t="s">
        <v>47</v>
      </c>
      <c r="K48" s="13">
        <v>46065</v>
      </c>
      <c r="L48" s="14" t="s">
        <v>28</v>
      </c>
      <c r="M48" s="15">
        <f t="shared" si="1"/>
        <v>31</v>
      </c>
      <c r="N48" s="15">
        <f t="shared" si="2"/>
        <v>20</v>
      </c>
      <c r="O48" s="15">
        <f t="shared" si="3"/>
        <v>20</v>
      </c>
      <c r="P48" s="15">
        <f t="shared" si="4"/>
        <v>0</v>
      </c>
      <c r="Q48" s="15">
        <f t="shared" si="5"/>
        <v>10</v>
      </c>
      <c r="R48" s="15">
        <f t="shared" si="6"/>
        <v>0</v>
      </c>
      <c r="S48" s="15">
        <f t="shared" si="7"/>
        <v>1</v>
      </c>
      <c r="T48" s="15">
        <f t="shared" si="8"/>
        <v>0</v>
      </c>
      <c r="U48" s="15">
        <f t="shared" si="9"/>
        <v>1</v>
      </c>
      <c r="V48" s="16">
        <f t="shared" si="10"/>
        <v>0</v>
      </c>
      <c r="W48" s="15">
        <f t="shared" si="11"/>
        <v>0</v>
      </c>
      <c r="X48" s="17">
        <f t="shared" si="12"/>
        <v>0</v>
      </c>
      <c r="Y48" s="17">
        <f t="shared" si="13"/>
        <v>0</v>
      </c>
      <c r="Z48" s="16">
        <f t="shared" si="14"/>
        <v>1</v>
      </c>
      <c r="AA48" s="224" t="s">
        <v>31</v>
      </c>
      <c r="AB48" s="224" t="s">
        <v>31</v>
      </c>
      <c r="AC48" s="224" t="s">
        <v>30</v>
      </c>
      <c r="AD48" s="224" t="s">
        <v>30</v>
      </c>
      <c r="AE48" s="224" t="s">
        <v>30</v>
      </c>
      <c r="AF48" s="224" t="s">
        <v>30</v>
      </c>
      <c r="AG48" s="224" t="s">
        <v>30</v>
      </c>
      <c r="AH48" s="224" t="s">
        <v>31</v>
      </c>
      <c r="AI48" s="224" t="s">
        <v>31</v>
      </c>
      <c r="AJ48" s="224" t="s">
        <v>113</v>
      </c>
      <c r="AK48" s="224" t="s">
        <v>30</v>
      </c>
      <c r="AL48" s="224" t="s">
        <v>30</v>
      </c>
      <c r="AM48" s="224" t="s">
        <v>30</v>
      </c>
      <c r="AN48" s="224" t="s">
        <v>30</v>
      </c>
      <c r="AO48" s="224" t="s">
        <v>31</v>
      </c>
      <c r="AP48" s="224" t="s">
        <v>31</v>
      </c>
      <c r="AQ48" s="224" t="s">
        <v>30</v>
      </c>
      <c r="AR48" s="224" t="s">
        <v>30</v>
      </c>
      <c r="AS48" s="224" t="s">
        <v>30</v>
      </c>
      <c r="AT48" s="224" t="s">
        <v>30</v>
      </c>
      <c r="AU48" s="224" t="s">
        <v>30</v>
      </c>
      <c r="AV48" s="224" t="s">
        <v>31</v>
      </c>
      <c r="AW48" s="224" t="s">
        <v>31</v>
      </c>
      <c r="AX48" s="224" t="s">
        <v>30</v>
      </c>
      <c r="AY48" s="224" t="s">
        <v>30</v>
      </c>
      <c r="AZ48" s="224" t="s">
        <v>30</v>
      </c>
      <c r="BA48" s="224" t="s">
        <v>30</v>
      </c>
      <c r="BB48" s="224" t="s">
        <v>30</v>
      </c>
      <c r="BC48" s="224" t="s">
        <v>31</v>
      </c>
      <c r="BD48" s="224" t="s">
        <v>31</v>
      </c>
      <c r="BE48" s="224" t="s">
        <v>30</v>
      </c>
      <c r="BF48" s="22"/>
      <c r="BG48" s="20">
        <f t="shared" si="15"/>
        <v>0</v>
      </c>
      <c r="BH48" s="21"/>
      <c r="BJ48" s="22"/>
      <c r="BN48" s="11"/>
      <c r="BS48" s="11"/>
    </row>
    <row r="49" spans="1:71" x14ac:dyDescent="0.3">
      <c r="A49" s="103" t="s">
        <v>321</v>
      </c>
      <c r="B49" s="103"/>
      <c r="C49" s="271" t="s">
        <v>322</v>
      </c>
      <c r="D49" s="105"/>
      <c r="E49" s="104" t="s">
        <v>186</v>
      </c>
      <c r="F49" s="104" t="s">
        <v>199</v>
      </c>
      <c r="G49" s="104" t="s">
        <v>323</v>
      </c>
      <c r="H49" s="106" t="s">
        <v>317</v>
      </c>
      <c r="I49" s="29" t="s">
        <v>306</v>
      </c>
      <c r="J49" s="12" t="s">
        <v>39</v>
      </c>
      <c r="K49" s="13">
        <v>44361</v>
      </c>
      <c r="L49" s="14" t="s">
        <v>28</v>
      </c>
      <c r="M49" s="15">
        <f t="shared" si="1"/>
        <v>31</v>
      </c>
      <c r="N49" s="15">
        <f t="shared" si="2"/>
        <v>20</v>
      </c>
      <c r="O49" s="15">
        <f t="shared" si="3"/>
        <v>20</v>
      </c>
      <c r="P49" s="15">
        <f t="shared" si="4"/>
        <v>1</v>
      </c>
      <c r="Q49" s="15">
        <f t="shared" si="5"/>
        <v>10</v>
      </c>
      <c r="R49" s="15">
        <f t="shared" si="6"/>
        <v>0</v>
      </c>
      <c r="S49" s="15">
        <f t="shared" si="7"/>
        <v>0</v>
      </c>
      <c r="T49" s="15">
        <f t="shared" si="8"/>
        <v>0</v>
      </c>
      <c r="U49" s="15">
        <f t="shared" si="9"/>
        <v>1</v>
      </c>
      <c r="V49" s="16">
        <f t="shared" si="10"/>
        <v>0</v>
      </c>
      <c r="W49" s="15">
        <f t="shared" si="11"/>
        <v>1</v>
      </c>
      <c r="X49" s="17">
        <f t="shared" si="12"/>
        <v>0</v>
      </c>
      <c r="Y49" s="17">
        <f t="shared" si="13"/>
        <v>0</v>
      </c>
      <c r="Z49" s="16">
        <f t="shared" si="14"/>
        <v>1</v>
      </c>
      <c r="AA49" s="224" t="s">
        <v>31</v>
      </c>
      <c r="AB49" s="224" t="s">
        <v>31</v>
      </c>
      <c r="AC49" s="224" t="s">
        <v>30</v>
      </c>
      <c r="AD49" s="224" t="s">
        <v>30</v>
      </c>
      <c r="AE49" s="224" t="s">
        <v>30</v>
      </c>
      <c r="AF49" s="224" t="s">
        <v>30</v>
      </c>
      <c r="AG49" s="224" t="s">
        <v>30</v>
      </c>
      <c r="AH49" s="224" t="s">
        <v>31</v>
      </c>
      <c r="AI49" s="224" t="s">
        <v>31</v>
      </c>
      <c r="AJ49" s="224" t="s">
        <v>32</v>
      </c>
      <c r="AK49" s="224" t="s">
        <v>108</v>
      </c>
      <c r="AL49" s="224" t="s">
        <v>30</v>
      </c>
      <c r="AM49" s="224" t="s">
        <v>30</v>
      </c>
      <c r="AN49" s="224" t="s">
        <v>30</v>
      </c>
      <c r="AO49" s="224" t="s">
        <v>31</v>
      </c>
      <c r="AP49" s="224" t="s">
        <v>31</v>
      </c>
      <c r="AQ49" s="224" t="s">
        <v>30</v>
      </c>
      <c r="AR49" s="224" t="s">
        <v>30</v>
      </c>
      <c r="AS49" s="224" t="s">
        <v>30</v>
      </c>
      <c r="AT49" s="224" t="s">
        <v>30</v>
      </c>
      <c r="AU49" s="224" t="s">
        <v>30</v>
      </c>
      <c r="AV49" s="224" t="s">
        <v>31</v>
      </c>
      <c r="AW49" s="224" t="s">
        <v>31</v>
      </c>
      <c r="AX49" s="224" t="s">
        <v>30</v>
      </c>
      <c r="AY49" s="224" t="s">
        <v>30</v>
      </c>
      <c r="AZ49" s="224" t="s">
        <v>30</v>
      </c>
      <c r="BA49" s="224" t="s">
        <v>30</v>
      </c>
      <c r="BB49" s="224" t="s">
        <v>30</v>
      </c>
      <c r="BC49" s="224" t="s">
        <v>31</v>
      </c>
      <c r="BD49" s="224" t="s">
        <v>31</v>
      </c>
      <c r="BE49" s="224" t="s">
        <v>30</v>
      </c>
      <c r="BF49" s="22"/>
      <c r="BG49" s="20">
        <f t="shared" si="15"/>
        <v>0</v>
      </c>
      <c r="BH49" s="21"/>
      <c r="BJ49" s="22"/>
      <c r="BN49" s="11"/>
      <c r="BS49" s="11"/>
    </row>
    <row r="50" spans="1:71" x14ac:dyDescent="0.3">
      <c r="A50" s="103" t="s">
        <v>318</v>
      </c>
      <c r="B50" s="103"/>
      <c r="C50" s="271" t="s">
        <v>319</v>
      </c>
      <c r="D50" s="105"/>
      <c r="E50" s="104" t="s">
        <v>186</v>
      </c>
      <c r="F50" s="104" t="s">
        <v>199</v>
      </c>
      <c r="G50" s="104" t="s">
        <v>320</v>
      </c>
      <c r="H50" s="106" t="s">
        <v>317</v>
      </c>
      <c r="I50" s="29" t="s">
        <v>53</v>
      </c>
      <c r="J50" s="12" t="s">
        <v>35</v>
      </c>
      <c r="K50" s="13">
        <v>44361</v>
      </c>
      <c r="L50" s="14" t="s">
        <v>28</v>
      </c>
      <c r="M50" s="15">
        <f t="shared" si="1"/>
        <v>31</v>
      </c>
      <c r="N50" s="15">
        <f t="shared" si="2"/>
        <v>18</v>
      </c>
      <c r="O50" s="15">
        <f t="shared" si="3"/>
        <v>18</v>
      </c>
      <c r="P50" s="15">
        <f t="shared" si="4"/>
        <v>2</v>
      </c>
      <c r="Q50" s="15">
        <f t="shared" si="5"/>
        <v>11</v>
      </c>
      <c r="R50" s="15">
        <f t="shared" si="6"/>
        <v>0</v>
      </c>
      <c r="S50" s="15">
        <f t="shared" si="7"/>
        <v>0</v>
      </c>
      <c r="T50" s="15">
        <f t="shared" si="8"/>
        <v>0</v>
      </c>
      <c r="U50" s="15">
        <f t="shared" si="9"/>
        <v>2</v>
      </c>
      <c r="V50" s="16">
        <f t="shared" si="10"/>
        <v>0</v>
      </c>
      <c r="W50" s="15">
        <f t="shared" si="11"/>
        <v>0</v>
      </c>
      <c r="X50" s="17">
        <f t="shared" si="12"/>
        <v>0</v>
      </c>
      <c r="Y50" s="17">
        <f t="shared" si="13"/>
        <v>0</v>
      </c>
      <c r="Z50" s="16">
        <f t="shared" si="14"/>
        <v>2</v>
      </c>
      <c r="AA50" s="224" t="s">
        <v>31</v>
      </c>
      <c r="AB50" s="224" t="s">
        <v>31</v>
      </c>
      <c r="AC50" s="224" t="s">
        <v>30</v>
      </c>
      <c r="AD50" s="224" t="s">
        <v>30</v>
      </c>
      <c r="AE50" s="224" t="s">
        <v>30</v>
      </c>
      <c r="AF50" s="224" t="s">
        <v>108</v>
      </c>
      <c r="AG50" s="224" t="s">
        <v>30</v>
      </c>
      <c r="AH50" s="224" t="s">
        <v>31</v>
      </c>
      <c r="AI50" s="224" t="s">
        <v>31</v>
      </c>
      <c r="AJ50" s="224" t="s">
        <v>30</v>
      </c>
      <c r="AK50" s="224" t="s">
        <v>30</v>
      </c>
      <c r="AL50" s="224" t="s">
        <v>30</v>
      </c>
      <c r="AM50" s="224" t="s">
        <v>30</v>
      </c>
      <c r="AN50" s="224" t="s">
        <v>30</v>
      </c>
      <c r="AO50" s="224" t="s">
        <v>31</v>
      </c>
      <c r="AP50" s="224" t="s">
        <v>31</v>
      </c>
      <c r="AQ50" s="224" t="s">
        <v>30</v>
      </c>
      <c r="AR50" s="224" t="s">
        <v>30</v>
      </c>
      <c r="AS50" s="224" t="s">
        <v>30</v>
      </c>
      <c r="AT50" s="224" t="s">
        <v>30</v>
      </c>
      <c r="AU50" s="224" t="s">
        <v>30</v>
      </c>
      <c r="AV50" s="224" t="s">
        <v>31</v>
      </c>
      <c r="AW50" s="224" t="s">
        <v>31</v>
      </c>
      <c r="AX50" s="224" t="s">
        <v>30</v>
      </c>
      <c r="AY50" s="224" t="s">
        <v>30</v>
      </c>
      <c r="AZ50" s="224" t="s">
        <v>108</v>
      </c>
      <c r="BA50" s="224" t="s">
        <v>30</v>
      </c>
      <c r="BB50" s="224" t="s">
        <v>31</v>
      </c>
      <c r="BC50" s="224" t="s">
        <v>31</v>
      </c>
      <c r="BD50" s="224" t="s">
        <v>31</v>
      </c>
      <c r="BE50" s="224" t="s">
        <v>30</v>
      </c>
      <c r="BF50" s="22"/>
      <c r="BG50" s="20">
        <f t="shared" si="15"/>
        <v>0</v>
      </c>
      <c r="BH50" s="21"/>
      <c r="BJ50" s="22"/>
      <c r="BN50" s="11"/>
      <c r="BS50" s="11"/>
    </row>
    <row r="51" spans="1:71" x14ac:dyDescent="0.3">
      <c r="A51" s="103" t="s">
        <v>197</v>
      </c>
      <c r="B51" s="103">
        <v>6010</v>
      </c>
      <c r="C51" s="104" t="s">
        <v>198</v>
      </c>
      <c r="D51" s="105"/>
      <c r="E51" s="104" t="s">
        <v>186</v>
      </c>
      <c r="F51" s="104" t="s">
        <v>199</v>
      </c>
      <c r="G51" s="104" t="s">
        <v>200</v>
      </c>
      <c r="H51" s="106" t="s">
        <v>317</v>
      </c>
      <c r="I51" s="106"/>
      <c r="J51" s="12" t="s">
        <v>202</v>
      </c>
      <c r="K51" s="13">
        <v>45845</v>
      </c>
      <c r="L51" s="14" t="s">
        <v>28</v>
      </c>
      <c r="M51" s="15">
        <f t="shared" si="1"/>
        <v>31</v>
      </c>
      <c r="N51" s="15">
        <f t="shared" si="2"/>
        <v>20</v>
      </c>
      <c r="O51" s="15">
        <f t="shared" si="3"/>
        <v>20</v>
      </c>
      <c r="P51" s="15">
        <f t="shared" si="4"/>
        <v>1</v>
      </c>
      <c r="Q51" s="15">
        <f t="shared" si="5"/>
        <v>10</v>
      </c>
      <c r="R51" s="15">
        <f t="shared" si="6"/>
        <v>0</v>
      </c>
      <c r="S51" s="15">
        <f t="shared" si="7"/>
        <v>0</v>
      </c>
      <c r="T51" s="15">
        <f t="shared" si="8"/>
        <v>1</v>
      </c>
      <c r="U51" s="15">
        <f t="shared" si="9"/>
        <v>1</v>
      </c>
      <c r="V51" s="16">
        <f t="shared" si="10"/>
        <v>0</v>
      </c>
      <c r="W51" s="15">
        <f t="shared" si="11"/>
        <v>1</v>
      </c>
      <c r="X51" s="17">
        <f t="shared" si="12"/>
        <v>0</v>
      </c>
      <c r="Y51" s="17">
        <f t="shared" si="13"/>
        <v>0</v>
      </c>
      <c r="Z51" s="16">
        <f t="shared" si="14"/>
        <v>1</v>
      </c>
      <c r="AA51" s="224" t="s">
        <v>31</v>
      </c>
      <c r="AB51" s="224" t="s">
        <v>31</v>
      </c>
      <c r="AC51" s="224" t="s">
        <v>108</v>
      </c>
      <c r="AD51" s="224" t="s">
        <v>215</v>
      </c>
      <c r="AE51" s="224" t="s">
        <v>30</v>
      </c>
      <c r="AF51" s="224" t="s">
        <v>30</v>
      </c>
      <c r="AG51" s="224" t="s">
        <v>30</v>
      </c>
      <c r="AH51" s="224" t="s">
        <v>31</v>
      </c>
      <c r="AI51" s="224" t="s">
        <v>31</v>
      </c>
      <c r="AJ51" s="224" t="s">
        <v>30</v>
      </c>
      <c r="AK51" s="224" t="s">
        <v>30</v>
      </c>
      <c r="AL51" s="224" t="s">
        <v>30</v>
      </c>
      <c r="AM51" s="224" t="s">
        <v>30</v>
      </c>
      <c r="AN51" s="224" t="s">
        <v>30</v>
      </c>
      <c r="AO51" s="224" t="s">
        <v>31</v>
      </c>
      <c r="AP51" s="224" t="s">
        <v>31</v>
      </c>
      <c r="AQ51" s="224" t="s">
        <v>30</v>
      </c>
      <c r="AR51" s="224" t="s">
        <v>30</v>
      </c>
      <c r="AS51" s="224" t="s">
        <v>30</v>
      </c>
      <c r="AT51" s="224" t="s">
        <v>30</v>
      </c>
      <c r="AU51" s="224" t="s">
        <v>30</v>
      </c>
      <c r="AV51" s="224" t="s">
        <v>31</v>
      </c>
      <c r="AW51" s="224" t="s">
        <v>31</v>
      </c>
      <c r="AX51" s="224" t="s">
        <v>30</v>
      </c>
      <c r="AY51" s="224" t="s">
        <v>30</v>
      </c>
      <c r="AZ51" s="224" t="s">
        <v>30</v>
      </c>
      <c r="BA51" s="224" t="s">
        <v>30</v>
      </c>
      <c r="BB51" s="224" t="s">
        <v>30</v>
      </c>
      <c r="BC51" s="224" t="s">
        <v>31</v>
      </c>
      <c r="BD51" s="224" t="s">
        <v>31</v>
      </c>
      <c r="BE51" s="224" t="s">
        <v>30</v>
      </c>
      <c r="BF51" s="22"/>
      <c r="BG51" s="20">
        <f t="shared" si="15"/>
        <v>0</v>
      </c>
      <c r="BH51" s="21"/>
      <c r="BJ51" s="22"/>
      <c r="BN51" s="11"/>
      <c r="BS51" s="11"/>
    </row>
    <row r="52" spans="1:71" ht="15" customHeight="1" x14ac:dyDescent="0.3">
      <c r="A52" s="103" t="s">
        <v>313</v>
      </c>
      <c r="B52" s="103">
        <v>2130</v>
      </c>
      <c r="C52" s="104" t="s">
        <v>314</v>
      </c>
      <c r="D52" s="105"/>
      <c r="E52" s="104" t="s">
        <v>186</v>
      </c>
      <c r="F52" s="104" t="s">
        <v>225</v>
      </c>
      <c r="G52" s="104" t="s">
        <v>316</v>
      </c>
      <c r="H52" s="106" t="s">
        <v>317</v>
      </c>
      <c r="I52" s="106"/>
      <c r="J52" s="12" t="s">
        <v>202</v>
      </c>
      <c r="K52" s="13">
        <v>45882</v>
      </c>
      <c r="L52" s="14" t="s">
        <v>28</v>
      </c>
      <c r="M52" s="15">
        <f t="shared" si="1"/>
        <v>31</v>
      </c>
      <c r="N52" s="15">
        <f t="shared" si="2"/>
        <v>21</v>
      </c>
      <c r="O52" s="15">
        <f t="shared" si="3"/>
        <v>20.5</v>
      </c>
      <c r="P52" s="15">
        <f t="shared" si="4"/>
        <v>0</v>
      </c>
      <c r="Q52" s="15">
        <f t="shared" si="5"/>
        <v>10</v>
      </c>
      <c r="R52" s="15">
        <f t="shared" si="6"/>
        <v>0</v>
      </c>
      <c r="S52" s="15">
        <f t="shared" si="7"/>
        <v>0</v>
      </c>
      <c r="T52" s="15">
        <f t="shared" si="8"/>
        <v>2</v>
      </c>
      <c r="U52" s="15">
        <f t="shared" si="9"/>
        <v>0</v>
      </c>
      <c r="V52" s="16">
        <f t="shared" si="10"/>
        <v>0.5</v>
      </c>
      <c r="W52" s="15">
        <f t="shared" si="11"/>
        <v>1</v>
      </c>
      <c r="X52" s="17">
        <f t="shared" si="12"/>
        <v>0</v>
      </c>
      <c r="Y52" s="17">
        <f t="shared" si="13"/>
        <v>0</v>
      </c>
      <c r="Z52" s="16">
        <f t="shared" si="14"/>
        <v>0.5</v>
      </c>
      <c r="AA52" s="224" t="s">
        <v>31</v>
      </c>
      <c r="AB52" s="224" t="s">
        <v>31</v>
      </c>
      <c r="AC52" s="224" t="s">
        <v>30</v>
      </c>
      <c r="AD52" s="224" t="s">
        <v>30</v>
      </c>
      <c r="AE52" s="224" t="s">
        <v>30</v>
      </c>
      <c r="AF52" s="224" t="s">
        <v>30</v>
      </c>
      <c r="AG52" s="224" t="s">
        <v>30</v>
      </c>
      <c r="AH52" s="224" t="s">
        <v>31</v>
      </c>
      <c r="AI52" s="224" t="s">
        <v>31</v>
      </c>
      <c r="AJ52" s="224" t="s">
        <v>30</v>
      </c>
      <c r="AK52" s="224" t="s">
        <v>215</v>
      </c>
      <c r="AL52" s="224" t="s">
        <v>30</v>
      </c>
      <c r="AM52" s="224" t="s">
        <v>30</v>
      </c>
      <c r="AN52" s="224" t="s">
        <v>34</v>
      </c>
      <c r="AO52" s="224" t="s">
        <v>31</v>
      </c>
      <c r="AP52" s="224" t="s">
        <v>31</v>
      </c>
      <c r="AQ52" s="224" t="s">
        <v>30</v>
      </c>
      <c r="AR52" s="224" t="s">
        <v>30</v>
      </c>
      <c r="AS52" s="224" t="s">
        <v>30</v>
      </c>
      <c r="AT52" s="224" t="s">
        <v>30</v>
      </c>
      <c r="AU52" s="224" t="s">
        <v>30</v>
      </c>
      <c r="AV52" s="224" t="s">
        <v>31</v>
      </c>
      <c r="AW52" s="224" t="s">
        <v>31</v>
      </c>
      <c r="AX52" s="224" t="s">
        <v>33</v>
      </c>
      <c r="AY52" s="224" t="s">
        <v>30</v>
      </c>
      <c r="AZ52" s="224" t="s">
        <v>30</v>
      </c>
      <c r="BA52" s="224" t="s">
        <v>30</v>
      </c>
      <c r="BB52" s="224" t="s">
        <v>30</v>
      </c>
      <c r="BC52" s="224" t="s">
        <v>31</v>
      </c>
      <c r="BD52" s="224" t="s">
        <v>31</v>
      </c>
      <c r="BE52" s="224" t="s">
        <v>30</v>
      </c>
      <c r="BF52" s="22"/>
      <c r="BG52" s="20">
        <f t="shared" si="15"/>
        <v>0</v>
      </c>
      <c r="BH52" s="21"/>
      <c r="BJ52" s="22"/>
      <c r="BN52" s="11"/>
      <c r="BS52" s="11"/>
    </row>
    <row r="53" spans="1:71" ht="15" customHeight="1" x14ac:dyDescent="0.3">
      <c r="A53" s="103" t="s">
        <v>330</v>
      </c>
      <c r="B53" s="103">
        <v>2131</v>
      </c>
      <c r="C53" s="104" t="s">
        <v>331</v>
      </c>
      <c r="D53" s="105"/>
      <c r="E53" s="104" t="s">
        <v>186</v>
      </c>
      <c r="F53" s="104" t="s">
        <v>199</v>
      </c>
      <c r="G53" s="104" t="s">
        <v>332</v>
      </c>
      <c r="H53" s="106" t="s">
        <v>317</v>
      </c>
      <c r="I53" s="106"/>
      <c r="J53" s="12" t="s">
        <v>202</v>
      </c>
      <c r="K53" s="13">
        <v>46069</v>
      </c>
      <c r="L53" s="14" t="s">
        <v>28</v>
      </c>
      <c r="M53" s="15">
        <f t="shared" si="1"/>
        <v>31</v>
      </c>
      <c r="N53" s="15">
        <f t="shared" si="2"/>
        <v>21</v>
      </c>
      <c r="O53" s="15">
        <f t="shared" si="3"/>
        <v>21</v>
      </c>
      <c r="P53" s="15">
        <f t="shared" si="4"/>
        <v>0</v>
      </c>
      <c r="Q53" s="15">
        <f t="shared" si="5"/>
        <v>10</v>
      </c>
      <c r="R53" s="15">
        <f t="shared" si="6"/>
        <v>0</v>
      </c>
      <c r="S53" s="15">
        <f t="shared" si="7"/>
        <v>0</v>
      </c>
      <c r="T53" s="15">
        <f t="shared" si="8"/>
        <v>4</v>
      </c>
      <c r="U53" s="15">
        <f t="shared" si="9"/>
        <v>0</v>
      </c>
      <c r="V53" s="16">
        <f t="shared" si="10"/>
        <v>0</v>
      </c>
      <c r="W53" s="15">
        <f t="shared" si="11"/>
        <v>1</v>
      </c>
      <c r="X53" s="17">
        <f t="shared" si="12"/>
        <v>0</v>
      </c>
      <c r="Y53" s="17">
        <f t="shared" si="13"/>
        <v>0</v>
      </c>
      <c r="Z53" s="16">
        <f t="shared" si="14"/>
        <v>0</v>
      </c>
      <c r="AA53" s="224" t="s">
        <v>31</v>
      </c>
      <c r="AB53" s="224" t="s">
        <v>31</v>
      </c>
      <c r="AC53" s="224" t="s">
        <v>30</v>
      </c>
      <c r="AD53" s="224" t="s">
        <v>30</v>
      </c>
      <c r="AE53" s="224" t="s">
        <v>33</v>
      </c>
      <c r="AF53" s="224" t="s">
        <v>30</v>
      </c>
      <c r="AG53" s="224" t="s">
        <v>30</v>
      </c>
      <c r="AH53" s="224" t="s">
        <v>31</v>
      </c>
      <c r="AI53" s="224" t="s">
        <v>31</v>
      </c>
      <c r="AJ53" s="224" t="s">
        <v>30</v>
      </c>
      <c r="AK53" s="224" t="s">
        <v>215</v>
      </c>
      <c r="AL53" s="224" t="s">
        <v>33</v>
      </c>
      <c r="AM53" s="224" t="s">
        <v>30</v>
      </c>
      <c r="AN53" s="224" t="s">
        <v>30</v>
      </c>
      <c r="AO53" s="224" t="s">
        <v>31</v>
      </c>
      <c r="AP53" s="224" t="s">
        <v>31</v>
      </c>
      <c r="AQ53" s="224" t="s">
        <v>30</v>
      </c>
      <c r="AR53" s="224" t="s">
        <v>30</v>
      </c>
      <c r="AS53" s="224" t="s">
        <v>30</v>
      </c>
      <c r="AT53" s="224" t="s">
        <v>33</v>
      </c>
      <c r="AU53" s="224" t="s">
        <v>30</v>
      </c>
      <c r="AV53" s="224" t="s">
        <v>31</v>
      </c>
      <c r="AW53" s="224" t="s">
        <v>31</v>
      </c>
      <c r="AX53" s="224" t="s">
        <v>30</v>
      </c>
      <c r="AY53" s="224" t="s">
        <v>30</v>
      </c>
      <c r="AZ53" s="224" t="s">
        <v>30</v>
      </c>
      <c r="BA53" s="224" t="s">
        <v>30</v>
      </c>
      <c r="BB53" s="224" t="s">
        <v>30</v>
      </c>
      <c r="BC53" s="224" t="s">
        <v>31</v>
      </c>
      <c r="BD53" s="224" t="s">
        <v>31</v>
      </c>
      <c r="BE53" s="224" t="s">
        <v>30</v>
      </c>
      <c r="BF53" s="22"/>
      <c r="BG53" s="20">
        <f t="shared" si="15"/>
        <v>0</v>
      </c>
      <c r="BH53" s="21"/>
      <c r="BJ53" s="22"/>
      <c r="BS53" s="11"/>
    </row>
    <row r="54" spans="1:71" x14ac:dyDescent="0.3">
      <c r="A54" s="120" t="s">
        <v>794</v>
      </c>
      <c r="B54" s="114">
        <v>2390</v>
      </c>
      <c r="C54" s="122" t="s">
        <v>795</v>
      </c>
      <c r="D54" s="105"/>
      <c r="E54" s="104" t="s">
        <v>186</v>
      </c>
      <c r="F54" s="104" t="s">
        <v>199</v>
      </c>
      <c r="G54" s="104" t="s">
        <v>796</v>
      </c>
      <c r="H54" s="106" t="s">
        <v>317</v>
      </c>
      <c r="I54" s="106"/>
      <c r="J54" s="12" t="s">
        <v>232</v>
      </c>
      <c r="K54" s="13">
        <v>46213</v>
      </c>
      <c r="L54" s="14" t="s">
        <v>28</v>
      </c>
      <c r="M54" s="15">
        <f t="shared" si="1"/>
        <v>31</v>
      </c>
      <c r="N54" s="15">
        <f t="shared" si="2"/>
        <v>0</v>
      </c>
      <c r="O54" s="15">
        <f t="shared" si="3"/>
        <v>0</v>
      </c>
      <c r="P54" s="15">
        <f t="shared" si="4"/>
        <v>0</v>
      </c>
      <c r="Q54" s="15">
        <f t="shared" si="5"/>
        <v>0</v>
      </c>
      <c r="R54" s="15">
        <f t="shared" si="6"/>
        <v>0</v>
      </c>
      <c r="S54" s="15">
        <f t="shared" si="7"/>
        <v>0</v>
      </c>
      <c r="T54" s="15">
        <f t="shared" si="8"/>
        <v>0</v>
      </c>
      <c r="U54" s="15">
        <f t="shared" si="9"/>
        <v>31</v>
      </c>
      <c r="V54" s="16">
        <f t="shared" si="10"/>
        <v>31</v>
      </c>
      <c r="W54" s="15">
        <f t="shared" si="11"/>
        <v>0</v>
      </c>
      <c r="X54" s="17">
        <f t="shared" si="12"/>
        <v>0</v>
      </c>
      <c r="Y54" s="17">
        <f t="shared" si="13"/>
        <v>0</v>
      </c>
      <c r="Z54" s="16">
        <f t="shared" si="14"/>
        <v>31</v>
      </c>
      <c r="AA54" s="224" t="s">
        <v>116</v>
      </c>
      <c r="AB54" s="224" t="s">
        <v>116</v>
      </c>
      <c r="AC54" s="224" t="s">
        <v>116</v>
      </c>
      <c r="AD54" s="224" t="s">
        <v>116</v>
      </c>
      <c r="AE54" s="224" t="s">
        <v>116</v>
      </c>
      <c r="AF54" s="224" t="s">
        <v>116</v>
      </c>
      <c r="AG54" s="224" t="s">
        <v>116</v>
      </c>
      <c r="AH54" s="224" t="s">
        <v>116</v>
      </c>
      <c r="AI54" s="224" t="s">
        <v>116</v>
      </c>
      <c r="AJ54" s="224" t="s">
        <v>116</v>
      </c>
      <c r="AK54" s="224" t="s">
        <v>116</v>
      </c>
      <c r="AL54" s="224" t="s">
        <v>116</v>
      </c>
      <c r="AM54" s="224" t="s">
        <v>116</v>
      </c>
      <c r="AN54" s="224" t="s">
        <v>116</v>
      </c>
      <c r="AO54" s="224" t="s">
        <v>116</v>
      </c>
      <c r="AP54" s="224" t="s">
        <v>116</v>
      </c>
      <c r="AQ54" s="224" t="s">
        <v>116</v>
      </c>
      <c r="AR54" s="224" t="s">
        <v>116</v>
      </c>
      <c r="AS54" s="224" t="s">
        <v>116</v>
      </c>
      <c r="AT54" s="224" t="s">
        <v>116</v>
      </c>
      <c r="AU54" s="224" t="s">
        <v>116</v>
      </c>
      <c r="AV54" s="224" t="s">
        <v>116</v>
      </c>
      <c r="AW54" s="224" t="s">
        <v>116</v>
      </c>
      <c r="AX54" s="224" t="s">
        <v>116</v>
      </c>
      <c r="AY54" s="224" t="s">
        <v>116</v>
      </c>
      <c r="AZ54" s="224" t="s">
        <v>116</v>
      </c>
      <c r="BA54" s="224" t="s">
        <v>116</v>
      </c>
      <c r="BB54" s="224" t="s">
        <v>116</v>
      </c>
      <c r="BC54" s="224" t="s">
        <v>116</v>
      </c>
      <c r="BD54" s="224" t="s">
        <v>116</v>
      </c>
      <c r="BE54" s="224" t="s">
        <v>116</v>
      </c>
      <c r="BF54" s="22"/>
      <c r="BG54" s="20">
        <f t="shared" si="15"/>
        <v>0</v>
      </c>
      <c r="BH54" s="21"/>
      <c r="BJ54" s="22"/>
      <c r="BS54" s="11"/>
    </row>
    <row r="55" spans="1:71" x14ac:dyDescent="0.3">
      <c r="A55" s="103" t="s">
        <v>336</v>
      </c>
      <c r="B55" s="103"/>
      <c r="C55" s="104" t="s">
        <v>337</v>
      </c>
      <c r="D55" s="105"/>
      <c r="E55" s="104" t="s">
        <v>209</v>
      </c>
      <c r="F55" s="104" t="s">
        <v>225</v>
      </c>
      <c r="G55" s="104" t="s">
        <v>338</v>
      </c>
      <c r="H55" s="106" t="s">
        <v>317</v>
      </c>
      <c r="I55" s="106"/>
      <c r="J55" s="12" t="s">
        <v>202</v>
      </c>
      <c r="K55" s="13">
        <v>45573</v>
      </c>
      <c r="L55" s="14" t="s">
        <v>28</v>
      </c>
      <c r="M55" s="15">
        <f t="shared" si="1"/>
        <v>31</v>
      </c>
      <c r="N55" s="15">
        <f t="shared" si="2"/>
        <v>21</v>
      </c>
      <c r="O55" s="15">
        <f t="shared" si="3"/>
        <v>19</v>
      </c>
      <c r="P55" s="15">
        <f t="shared" si="4"/>
        <v>0</v>
      </c>
      <c r="Q55" s="15">
        <f t="shared" si="5"/>
        <v>10</v>
      </c>
      <c r="R55" s="15">
        <f t="shared" si="6"/>
        <v>2</v>
      </c>
      <c r="S55" s="15">
        <f t="shared" si="7"/>
        <v>0</v>
      </c>
      <c r="T55" s="15">
        <f t="shared" si="8"/>
        <v>0</v>
      </c>
      <c r="U55" s="15">
        <f t="shared" si="9"/>
        <v>0</v>
      </c>
      <c r="V55" s="16">
        <f t="shared" si="10"/>
        <v>2</v>
      </c>
      <c r="W55" s="15">
        <f t="shared" si="11"/>
        <v>0</v>
      </c>
      <c r="X55" s="17">
        <f t="shared" si="12"/>
        <v>0</v>
      </c>
      <c r="Y55" s="17">
        <f t="shared" si="13"/>
        <v>0</v>
      </c>
      <c r="Z55" s="16">
        <f t="shared" si="14"/>
        <v>2</v>
      </c>
      <c r="AA55" s="224" t="s">
        <v>31</v>
      </c>
      <c r="AB55" s="224" t="s">
        <v>31</v>
      </c>
      <c r="AC55" s="224" t="s">
        <v>29</v>
      </c>
      <c r="AD55" s="224" t="s">
        <v>29</v>
      </c>
      <c r="AE55" s="224" t="s">
        <v>30</v>
      </c>
      <c r="AF55" s="224" t="s">
        <v>30</v>
      </c>
      <c r="AG55" s="224" t="s">
        <v>30</v>
      </c>
      <c r="AH55" s="224" t="s">
        <v>31</v>
      </c>
      <c r="AI55" s="224" t="s">
        <v>31</v>
      </c>
      <c r="AJ55" s="224" t="s">
        <v>30</v>
      </c>
      <c r="AK55" s="224" t="s">
        <v>30</v>
      </c>
      <c r="AL55" s="224" t="s">
        <v>30</v>
      </c>
      <c r="AM55" s="224" t="s">
        <v>30</v>
      </c>
      <c r="AN55" s="224" t="s">
        <v>30</v>
      </c>
      <c r="AO55" s="224" t="s">
        <v>31</v>
      </c>
      <c r="AP55" s="224" t="s">
        <v>31</v>
      </c>
      <c r="AQ55" s="224" t="s">
        <v>30</v>
      </c>
      <c r="AR55" s="224" t="s">
        <v>30</v>
      </c>
      <c r="AS55" s="224" t="s">
        <v>30</v>
      </c>
      <c r="AT55" s="224" t="s">
        <v>30</v>
      </c>
      <c r="AU55" s="224" t="s">
        <v>30</v>
      </c>
      <c r="AV55" s="224" t="s">
        <v>31</v>
      </c>
      <c r="AW55" s="224" t="s">
        <v>31</v>
      </c>
      <c r="AX55" s="224" t="s">
        <v>30</v>
      </c>
      <c r="AY55" s="224" t="s">
        <v>30</v>
      </c>
      <c r="AZ55" s="224" t="s">
        <v>30</v>
      </c>
      <c r="BA55" s="224" t="s">
        <v>30</v>
      </c>
      <c r="BB55" s="224" t="s">
        <v>30</v>
      </c>
      <c r="BC55" s="224" t="s">
        <v>31</v>
      </c>
      <c r="BD55" s="224" t="s">
        <v>31</v>
      </c>
      <c r="BE55" s="224" t="s">
        <v>30</v>
      </c>
      <c r="BF55" s="22"/>
      <c r="BG55" s="20">
        <f t="shared" si="15"/>
        <v>0</v>
      </c>
      <c r="BH55" s="21"/>
      <c r="BJ55" s="22"/>
      <c r="BS55" s="11"/>
    </row>
    <row r="56" spans="1:71" x14ac:dyDescent="0.3">
      <c r="A56" s="103" t="s">
        <v>360</v>
      </c>
      <c r="B56" s="103"/>
      <c r="C56" s="104" t="s">
        <v>361</v>
      </c>
      <c r="D56" s="105"/>
      <c r="E56" s="104" t="s">
        <v>209</v>
      </c>
      <c r="F56" s="104" t="s">
        <v>187</v>
      </c>
      <c r="G56" s="104" t="s">
        <v>362</v>
      </c>
      <c r="H56" s="106" t="s">
        <v>317</v>
      </c>
      <c r="I56" s="106"/>
      <c r="J56" s="12" t="s">
        <v>202</v>
      </c>
      <c r="K56" s="13">
        <v>45609</v>
      </c>
      <c r="L56" s="14" t="s">
        <v>28</v>
      </c>
      <c r="M56" s="15">
        <f t="shared" si="1"/>
        <v>31</v>
      </c>
      <c r="N56" s="15">
        <f t="shared" si="2"/>
        <v>20</v>
      </c>
      <c r="O56" s="15">
        <f t="shared" si="3"/>
        <v>20</v>
      </c>
      <c r="P56" s="15">
        <f t="shared" si="4"/>
        <v>0</v>
      </c>
      <c r="Q56" s="15">
        <f t="shared" si="5"/>
        <v>10</v>
      </c>
      <c r="R56" s="15">
        <f t="shared" si="6"/>
        <v>0</v>
      </c>
      <c r="S56" s="15">
        <f t="shared" si="7"/>
        <v>1</v>
      </c>
      <c r="T56" s="15">
        <f t="shared" si="8"/>
        <v>2</v>
      </c>
      <c r="U56" s="15">
        <f t="shared" si="9"/>
        <v>1</v>
      </c>
      <c r="V56" s="16">
        <f t="shared" si="10"/>
        <v>0</v>
      </c>
      <c r="W56" s="15">
        <f t="shared" si="11"/>
        <v>2</v>
      </c>
      <c r="X56" s="17">
        <f t="shared" si="12"/>
        <v>0</v>
      </c>
      <c r="Y56" s="17">
        <f t="shared" si="13"/>
        <v>0</v>
      </c>
      <c r="Z56" s="16">
        <f t="shared" si="14"/>
        <v>1</v>
      </c>
      <c r="AA56" s="224" t="s">
        <v>31</v>
      </c>
      <c r="AB56" s="224" t="s">
        <v>31</v>
      </c>
      <c r="AC56" s="224" t="s">
        <v>30</v>
      </c>
      <c r="AD56" s="224" t="s">
        <v>30</v>
      </c>
      <c r="AE56" s="224" t="s">
        <v>30</v>
      </c>
      <c r="AF56" s="224" t="s">
        <v>33</v>
      </c>
      <c r="AG56" s="224" t="s">
        <v>30</v>
      </c>
      <c r="AH56" s="224" t="s">
        <v>31</v>
      </c>
      <c r="AI56" s="224" t="s">
        <v>31</v>
      </c>
      <c r="AJ56" s="224" t="s">
        <v>30</v>
      </c>
      <c r="AK56" s="224" t="s">
        <v>32</v>
      </c>
      <c r="AL56" s="224" t="s">
        <v>30</v>
      </c>
      <c r="AM56" s="224" t="s">
        <v>30</v>
      </c>
      <c r="AN56" s="224" t="s">
        <v>32</v>
      </c>
      <c r="AO56" s="224" t="s">
        <v>31</v>
      </c>
      <c r="AP56" s="224" t="s">
        <v>31</v>
      </c>
      <c r="AQ56" s="224" t="s">
        <v>30</v>
      </c>
      <c r="AR56" s="224" t="s">
        <v>33</v>
      </c>
      <c r="AS56" s="224" t="s">
        <v>828</v>
      </c>
      <c r="AT56" s="224" t="s">
        <v>30</v>
      </c>
      <c r="AU56" s="224" t="s">
        <v>30</v>
      </c>
      <c r="AV56" s="224" t="s">
        <v>31</v>
      </c>
      <c r="AW56" s="224" t="s">
        <v>31</v>
      </c>
      <c r="AX56" s="224" t="s">
        <v>30</v>
      </c>
      <c r="AY56" s="224" t="s">
        <v>30</v>
      </c>
      <c r="AZ56" s="224" t="s">
        <v>30</v>
      </c>
      <c r="BA56" s="224" t="s">
        <v>30</v>
      </c>
      <c r="BB56" s="224" t="s">
        <v>30</v>
      </c>
      <c r="BC56" s="224" t="s">
        <v>31</v>
      </c>
      <c r="BD56" s="224" t="s">
        <v>31</v>
      </c>
      <c r="BE56" s="224" t="s">
        <v>30</v>
      </c>
      <c r="BF56" s="22"/>
      <c r="BG56" s="20">
        <f t="shared" si="15"/>
        <v>0</v>
      </c>
      <c r="BH56" s="21"/>
      <c r="BJ56" s="22"/>
      <c r="BS56" s="11"/>
    </row>
    <row r="57" spans="1:71" ht="15" customHeight="1" x14ac:dyDescent="0.3">
      <c r="A57" s="103" t="s">
        <v>357</v>
      </c>
      <c r="B57" s="103"/>
      <c r="C57" s="104" t="s">
        <v>358</v>
      </c>
      <c r="D57" s="105"/>
      <c r="E57" s="104" t="s">
        <v>209</v>
      </c>
      <c r="F57" s="104" t="s">
        <v>225</v>
      </c>
      <c r="G57" s="104" t="s">
        <v>359</v>
      </c>
      <c r="H57" s="106" t="s">
        <v>317</v>
      </c>
      <c r="I57" s="106"/>
      <c r="J57" s="12"/>
      <c r="K57" s="13">
        <v>45644</v>
      </c>
      <c r="L57" s="14" t="s">
        <v>28</v>
      </c>
      <c r="M57" s="15">
        <f t="shared" si="1"/>
        <v>31</v>
      </c>
      <c r="N57" s="15">
        <f t="shared" si="2"/>
        <v>21</v>
      </c>
      <c r="O57" s="15">
        <f t="shared" si="3"/>
        <v>20</v>
      </c>
      <c r="P57" s="15">
        <f t="shared" si="4"/>
        <v>0</v>
      </c>
      <c r="Q57" s="15">
        <f t="shared" si="5"/>
        <v>10</v>
      </c>
      <c r="R57" s="15">
        <f t="shared" si="6"/>
        <v>0</v>
      </c>
      <c r="S57" s="15">
        <f t="shared" si="7"/>
        <v>0</v>
      </c>
      <c r="T57" s="15">
        <f t="shared" si="8"/>
        <v>7</v>
      </c>
      <c r="U57" s="15">
        <f t="shared" si="9"/>
        <v>0</v>
      </c>
      <c r="V57" s="16">
        <f t="shared" si="10"/>
        <v>1</v>
      </c>
      <c r="W57" s="15">
        <f t="shared" si="11"/>
        <v>8</v>
      </c>
      <c r="X57" s="17">
        <f t="shared" si="12"/>
        <v>0</v>
      </c>
      <c r="Y57" s="17">
        <f t="shared" si="13"/>
        <v>0</v>
      </c>
      <c r="Z57" s="16">
        <f t="shared" si="14"/>
        <v>1</v>
      </c>
      <c r="AA57" s="224" t="s">
        <v>31</v>
      </c>
      <c r="AB57" s="224" t="s">
        <v>31</v>
      </c>
      <c r="AC57" s="224" t="s">
        <v>30</v>
      </c>
      <c r="AD57" s="224" t="s">
        <v>215</v>
      </c>
      <c r="AE57" s="224" t="s">
        <v>30</v>
      </c>
      <c r="AF57" s="224" t="s">
        <v>30</v>
      </c>
      <c r="AG57" s="224" t="s">
        <v>30</v>
      </c>
      <c r="AH57" s="224" t="s">
        <v>31</v>
      </c>
      <c r="AI57" s="224" t="s">
        <v>31</v>
      </c>
      <c r="AJ57" s="224" t="s">
        <v>30</v>
      </c>
      <c r="AK57" s="224" t="s">
        <v>30</v>
      </c>
      <c r="AL57" s="224" t="s">
        <v>30</v>
      </c>
      <c r="AM57" s="224" t="s">
        <v>30</v>
      </c>
      <c r="AN57" s="224" t="s">
        <v>32</v>
      </c>
      <c r="AO57" s="224" t="s">
        <v>31</v>
      </c>
      <c r="AP57" s="224" t="s">
        <v>31</v>
      </c>
      <c r="AQ57" s="224" t="s">
        <v>30</v>
      </c>
      <c r="AR57" s="224" t="s">
        <v>215</v>
      </c>
      <c r="AS57" s="224" t="s">
        <v>30</v>
      </c>
      <c r="AT57" s="224" t="s">
        <v>215</v>
      </c>
      <c r="AU57" s="224" t="s">
        <v>30</v>
      </c>
      <c r="AV57" s="224" t="s">
        <v>31</v>
      </c>
      <c r="AW57" s="224" t="s">
        <v>31</v>
      </c>
      <c r="AX57" s="224" t="s">
        <v>34</v>
      </c>
      <c r="AY57" s="224" t="s">
        <v>34</v>
      </c>
      <c r="AZ57" s="224" t="s">
        <v>215</v>
      </c>
      <c r="BA57" s="224" t="s">
        <v>215</v>
      </c>
      <c r="BB57" s="224" t="s">
        <v>215</v>
      </c>
      <c r="BC57" s="224" t="s">
        <v>31</v>
      </c>
      <c r="BD57" s="224" t="s">
        <v>31</v>
      </c>
      <c r="BE57" s="224" t="s">
        <v>215</v>
      </c>
      <c r="BF57" s="22"/>
      <c r="BG57" s="20">
        <f t="shared" si="15"/>
        <v>0</v>
      </c>
      <c r="BH57" s="21"/>
      <c r="BJ57" s="22"/>
      <c r="BN57" s="11"/>
      <c r="BS57" s="11"/>
    </row>
    <row r="58" spans="1:71" x14ac:dyDescent="0.3">
      <c r="A58" s="103" t="s">
        <v>339</v>
      </c>
      <c r="B58" s="103">
        <v>2386</v>
      </c>
      <c r="C58" s="104" t="s">
        <v>340</v>
      </c>
      <c r="D58" s="105"/>
      <c r="E58" s="104" t="s">
        <v>209</v>
      </c>
      <c r="F58" s="104" t="s">
        <v>225</v>
      </c>
      <c r="G58" s="104" t="s">
        <v>341</v>
      </c>
      <c r="H58" s="106" t="s">
        <v>317</v>
      </c>
      <c r="I58" s="106"/>
      <c r="J58" s="12" t="s">
        <v>202</v>
      </c>
      <c r="K58" s="13">
        <v>45834</v>
      </c>
      <c r="L58" s="14" t="s">
        <v>28</v>
      </c>
      <c r="M58" s="15">
        <f t="shared" si="1"/>
        <v>31</v>
      </c>
      <c r="N58" s="15">
        <f t="shared" si="2"/>
        <v>20</v>
      </c>
      <c r="O58" s="15">
        <f t="shared" si="3"/>
        <v>12</v>
      </c>
      <c r="P58" s="15">
        <f t="shared" si="4"/>
        <v>0</v>
      </c>
      <c r="Q58" s="15">
        <f t="shared" si="5"/>
        <v>11</v>
      </c>
      <c r="R58" s="15">
        <f t="shared" si="6"/>
        <v>8</v>
      </c>
      <c r="S58" s="15">
        <f t="shared" si="7"/>
        <v>0</v>
      </c>
      <c r="T58" s="15">
        <f t="shared" si="8"/>
        <v>0</v>
      </c>
      <c r="U58" s="15">
        <f t="shared" si="9"/>
        <v>0</v>
      </c>
      <c r="V58" s="16">
        <f t="shared" si="10"/>
        <v>8</v>
      </c>
      <c r="W58" s="15">
        <f t="shared" si="11"/>
        <v>0</v>
      </c>
      <c r="X58" s="17">
        <f t="shared" si="12"/>
        <v>0</v>
      </c>
      <c r="Y58" s="17">
        <f t="shared" si="13"/>
        <v>0</v>
      </c>
      <c r="Z58" s="16">
        <f t="shared" si="14"/>
        <v>8</v>
      </c>
      <c r="AA58" s="224" t="s">
        <v>31</v>
      </c>
      <c r="AB58" s="224" t="s">
        <v>31</v>
      </c>
      <c r="AC58" s="224" t="s">
        <v>30</v>
      </c>
      <c r="AD58" s="224" t="s">
        <v>30</v>
      </c>
      <c r="AE58" s="224" t="s">
        <v>30</v>
      </c>
      <c r="AF58" s="224" t="s">
        <v>30</v>
      </c>
      <c r="AG58" s="224" t="s">
        <v>30</v>
      </c>
      <c r="AH58" s="224" t="s">
        <v>31</v>
      </c>
      <c r="AI58" s="224" t="s">
        <v>31</v>
      </c>
      <c r="AJ58" s="224" t="s">
        <v>30</v>
      </c>
      <c r="AK58" s="224" t="s">
        <v>30</v>
      </c>
      <c r="AL58" s="224" t="s">
        <v>30</v>
      </c>
      <c r="AM58" s="224" t="s">
        <v>30</v>
      </c>
      <c r="AN58" s="224" t="s">
        <v>31</v>
      </c>
      <c r="AO58" s="224" t="s">
        <v>31</v>
      </c>
      <c r="AP58" s="224" t="s">
        <v>31</v>
      </c>
      <c r="AQ58" s="224" t="s">
        <v>29</v>
      </c>
      <c r="AR58" s="224" t="s">
        <v>29</v>
      </c>
      <c r="AS58" s="224" t="s">
        <v>29</v>
      </c>
      <c r="AT58" s="224" t="s">
        <v>29</v>
      </c>
      <c r="AU58" s="224" t="s">
        <v>29</v>
      </c>
      <c r="AV58" s="224" t="s">
        <v>31</v>
      </c>
      <c r="AW58" s="224" t="s">
        <v>31</v>
      </c>
      <c r="AX58" s="224" t="s">
        <v>30</v>
      </c>
      <c r="AY58" s="224" t="s">
        <v>30</v>
      </c>
      <c r="AZ58" s="224" t="s">
        <v>30</v>
      </c>
      <c r="BA58" s="224" t="s">
        <v>29</v>
      </c>
      <c r="BB58" s="224" t="s">
        <v>29</v>
      </c>
      <c r="BC58" s="224" t="s">
        <v>31</v>
      </c>
      <c r="BD58" s="224" t="s">
        <v>31</v>
      </c>
      <c r="BE58" s="224" t="s">
        <v>29</v>
      </c>
      <c r="BF58" s="22"/>
      <c r="BG58" s="20">
        <f t="shared" si="15"/>
        <v>0</v>
      </c>
      <c r="BH58" s="21"/>
      <c r="BJ58" s="22"/>
      <c r="BS58" s="11"/>
    </row>
    <row r="59" spans="1:71" ht="15" customHeight="1" x14ac:dyDescent="0.3">
      <c r="A59" s="103" t="s">
        <v>342</v>
      </c>
      <c r="B59" s="103">
        <v>2400</v>
      </c>
      <c r="C59" s="104" t="s">
        <v>343</v>
      </c>
      <c r="D59" s="105"/>
      <c r="E59" s="104" t="s">
        <v>209</v>
      </c>
      <c r="F59" s="104" t="s">
        <v>225</v>
      </c>
      <c r="G59" s="104" t="s">
        <v>338</v>
      </c>
      <c r="H59" s="106" t="s">
        <v>317</v>
      </c>
      <c r="I59" s="106"/>
      <c r="J59" s="12" t="s">
        <v>232</v>
      </c>
      <c r="K59" s="13">
        <v>45909</v>
      </c>
      <c r="L59" s="14" t="s">
        <v>28</v>
      </c>
      <c r="M59" s="15">
        <f t="shared" si="1"/>
        <v>31</v>
      </c>
      <c r="N59" s="15">
        <f t="shared" si="2"/>
        <v>21</v>
      </c>
      <c r="O59" s="15">
        <f t="shared" si="3"/>
        <v>20.5</v>
      </c>
      <c r="P59" s="15">
        <f t="shared" si="4"/>
        <v>0</v>
      </c>
      <c r="Q59" s="15">
        <f t="shared" si="5"/>
        <v>10</v>
      </c>
      <c r="R59" s="15">
        <f t="shared" si="6"/>
        <v>0</v>
      </c>
      <c r="S59" s="15">
        <f t="shared" si="7"/>
        <v>0</v>
      </c>
      <c r="T59" s="15">
        <f t="shared" si="8"/>
        <v>0</v>
      </c>
      <c r="U59" s="15">
        <f t="shared" si="9"/>
        <v>0</v>
      </c>
      <c r="V59" s="16">
        <f t="shared" si="10"/>
        <v>0.5</v>
      </c>
      <c r="W59" s="15">
        <f t="shared" si="11"/>
        <v>0</v>
      </c>
      <c r="X59" s="17">
        <f t="shared" si="12"/>
        <v>0</v>
      </c>
      <c r="Y59" s="17">
        <f t="shared" si="13"/>
        <v>0</v>
      </c>
      <c r="Z59" s="16">
        <f t="shared" si="14"/>
        <v>0.5</v>
      </c>
      <c r="AA59" s="224" t="s">
        <v>31</v>
      </c>
      <c r="AB59" s="224" t="s">
        <v>31</v>
      </c>
      <c r="AC59" s="224" t="s">
        <v>30</v>
      </c>
      <c r="AD59" s="224" t="s">
        <v>30</v>
      </c>
      <c r="AE59" s="224" t="s">
        <v>30</v>
      </c>
      <c r="AF59" s="224" t="s">
        <v>30</v>
      </c>
      <c r="AG59" s="224" t="s">
        <v>30</v>
      </c>
      <c r="AH59" s="224" t="s">
        <v>31</v>
      </c>
      <c r="AI59" s="224" t="s">
        <v>31</v>
      </c>
      <c r="AJ59" s="224" t="s">
        <v>30</v>
      </c>
      <c r="AK59" s="224" t="s">
        <v>30</v>
      </c>
      <c r="AL59" s="224" t="s">
        <v>30</v>
      </c>
      <c r="AM59" s="224" t="s">
        <v>30</v>
      </c>
      <c r="AN59" s="224" t="s">
        <v>30</v>
      </c>
      <c r="AO59" s="224" t="s">
        <v>31</v>
      </c>
      <c r="AP59" s="224" t="s">
        <v>31</v>
      </c>
      <c r="AQ59" s="224" t="s">
        <v>30</v>
      </c>
      <c r="AR59" s="224" t="s">
        <v>30</v>
      </c>
      <c r="AS59" s="224" t="s">
        <v>30</v>
      </c>
      <c r="AT59" s="224" t="s">
        <v>34</v>
      </c>
      <c r="AU59" s="224" t="s">
        <v>30</v>
      </c>
      <c r="AV59" s="224" t="s">
        <v>31</v>
      </c>
      <c r="AW59" s="224" t="s">
        <v>31</v>
      </c>
      <c r="AX59" s="224" t="s">
        <v>30</v>
      </c>
      <c r="AY59" s="224" t="s">
        <v>30</v>
      </c>
      <c r="AZ59" s="224" t="s">
        <v>30</v>
      </c>
      <c r="BA59" s="224" t="s">
        <v>30</v>
      </c>
      <c r="BB59" s="224" t="s">
        <v>30</v>
      </c>
      <c r="BC59" s="224" t="s">
        <v>31</v>
      </c>
      <c r="BD59" s="224" t="s">
        <v>31</v>
      </c>
      <c r="BE59" s="224" t="s">
        <v>30</v>
      </c>
      <c r="BF59" s="22"/>
      <c r="BG59" s="20">
        <f t="shared" si="15"/>
        <v>0</v>
      </c>
      <c r="BH59" s="21"/>
      <c r="BJ59" s="22"/>
      <c r="BN59" s="11"/>
      <c r="BS59" s="11"/>
    </row>
    <row r="60" spans="1:71" x14ac:dyDescent="0.3">
      <c r="A60" s="103" t="s">
        <v>344</v>
      </c>
      <c r="B60" s="103">
        <v>2396</v>
      </c>
      <c r="C60" s="104" t="s">
        <v>345</v>
      </c>
      <c r="D60" s="105"/>
      <c r="E60" s="104" t="s">
        <v>209</v>
      </c>
      <c r="F60" s="104" t="s">
        <v>225</v>
      </c>
      <c r="G60" s="104" t="s">
        <v>346</v>
      </c>
      <c r="H60" s="106" t="s">
        <v>317</v>
      </c>
      <c r="I60" s="106"/>
      <c r="J60" s="12" t="s">
        <v>202</v>
      </c>
      <c r="K60" s="13">
        <v>45972</v>
      </c>
      <c r="L60" s="14" t="s">
        <v>28</v>
      </c>
      <c r="M60" s="15">
        <f t="shared" si="1"/>
        <v>31</v>
      </c>
      <c r="N60" s="15">
        <f t="shared" si="2"/>
        <v>20</v>
      </c>
      <c r="O60" s="15">
        <f t="shared" si="3"/>
        <v>19.5</v>
      </c>
      <c r="P60" s="15">
        <f t="shared" si="4"/>
        <v>0</v>
      </c>
      <c r="Q60" s="15">
        <f t="shared" si="5"/>
        <v>10</v>
      </c>
      <c r="R60" s="15">
        <f t="shared" si="6"/>
        <v>0</v>
      </c>
      <c r="S60" s="15">
        <f t="shared" si="7"/>
        <v>1</v>
      </c>
      <c r="T60" s="15">
        <f t="shared" si="8"/>
        <v>0</v>
      </c>
      <c r="U60" s="15">
        <f t="shared" si="9"/>
        <v>1</v>
      </c>
      <c r="V60" s="16">
        <f t="shared" si="10"/>
        <v>0.5</v>
      </c>
      <c r="W60" s="15">
        <f t="shared" si="11"/>
        <v>2</v>
      </c>
      <c r="X60" s="17">
        <f t="shared" si="12"/>
        <v>0</v>
      </c>
      <c r="Y60" s="17">
        <f t="shared" si="13"/>
        <v>0</v>
      </c>
      <c r="Z60" s="16">
        <f t="shared" si="14"/>
        <v>1.5</v>
      </c>
      <c r="AA60" s="224" t="s">
        <v>31</v>
      </c>
      <c r="AB60" s="224" t="s">
        <v>31</v>
      </c>
      <c r="AC60" s="224" t="s">
        <v>30</v>
      </c>
      <c r="AD60" s="224" t="s">
        <v>30</v>
      </c>
      <c r="AE60" s="224" t="s">
        <v>30</v>
      </c>
      <c r="AF60" s="224" t="s">
        <v>32</v>
      </c>
      <c r="AG60" s="224" t="s">
        <v>30</v>
      </c>
      <c r="AH60" s="224" t="s">
        <v>31</v>
      </c>
      <c r="AI60" s="224" t="s">
        <v>31</v>
      </c>
      <c r="AJ60" s="224" t="s">
        <v>30</v>
      </c>
      <c r="AK60" s="224" t="s">
        <v>30</v>
      </c>
      <c r="AL60" s="224" t="s">
        <v>30</v>
      </c>
      <c r="AM60" s="224" t="s">
        <v>30</v>
      </c>
      <c r="AN60" s="224" t="s">
        <v>30</v>
      </c>
      <c r="AO60" s="224" t="s">
        <v>31</v>
      </c>
      <c r="AP60" s="224" t="s">
        <v>31</v>
      </c>
      <c r="AQ60" s="224" t="s">
        <v>30</v>
      </c>
      <c r="AR60" s="224" t="s">
        <v>30</v>
      </c>
      <c r="AS60" s="224" t="s">
        <v>30</v>
      </c>
      <c r="AT60" s="224" t="s">
        <v>30</v>
      </c>
      <c r="AU60" s="224" t="s">
        <v>30</v>
      </c>
      <c r="AV60" s="224" t="s">
        <v>31</v>
      </c>
      <c r="AW60" s="224" t="s">
        <v>31</v>
      </c>
      <c r="AX60" s="224" t="s">
        <v>30</v>
      </c>
      <c r="AY60" s="224" t="s">
        <v>32</v>
      </c>
      <c r="AZ60" s="224" t="s">
        <v>30</v>
      </c>
      <c r="BA60" s="224" t="s">
        <v>34</v>
      </c>
      <c r="BB60" s="224" t="s">
        <v>113</v>
      </c>
      <c r="BC60" s="224" t="s">
        <v>31</v>
      </c>
      <c r="BD60" s="224" t="s">
        <v>31</v>
      </c>
      <c r="BE60" s="224" t="s">
        <v>30</v>
      </c>
      <c r="BF60" s="22"/>
      <c r="BG60" s="20">
        <f t="shared" si="15"/>
        <v>0</v>
      </c>
      <c r="BH60" s="21"/>
      <c r="BJ60" s="22"/>
      <c r="BN60" s="11"/>
      <c r="BS60" s="11"/>
    </row>
    <row r="61" spans="1:71" x14ac:dyDescent="0.3">
      <c r="A61" s="103" t="s">
        <v>347</v>
      </c>
      <c r="B61" s="103"/>
      <c r="C61" s="104" t="s">
        <v>348</v>
      </c>
      <c r="D61" s="105"/>
      <c r="E61" s="104" t="s">
        <v>209</v>
      </c>
      <c r="F61" s="104" t="s">
        <v>225</v>
      </c>
      <c r="G61" s="104" t="s">
        <v>346</v>
      </c>
      <c r="H61" s="106" t="s">
        <v>317</v>
      </c>
      <c r="I61" s="106"/>
      <c r="J61" s="12" t="s">
        <v>232</v>
      </c>
      <c r="K61" s="13">
        <v>46001</v>
      </c>
      <c r="L61" s="14" t="s">
        <v>28</v>
      </c>
      <c r="M61" s="15">
        <f t="shared" si="1"/>
        <v>31</v>
      </c>
      <c r="N61" s="15">
        <f t="shared" si="2"/>
        <v>21</v>
      </c>
      <c r="O61" s="15">
        <f t="shared" si="3"/>
        <v>18</v>
      </c>
      <c r="P61" s="15">
        <f t="shared" si="4"/>
        <v>0</v>
      </c>
      <c r="Q61" s="15">
        <f t="shared" si="5"/>
        <v>10</v>
      </c>
      <c r="R61" s="15">
        <f t="shared" si="6"/>
        <v>3</v>
      </c>
      <c r="S61" s="15">
        <f t="shared" si="7"/>
        <v>0</v>
      </c>
      <c r="T61" s="15">
        <f t="shared" si="8"/>
        <v>0</v>
      </c>
      <c r="U61" s="15">
        <f t="shared" si="9"/>
        <v>0</v>
      </c>
      <c r="V61" s="16">
        <f t="shared" si="10"/>
        <v>3</v>
      </c>
      <c r="W61" s="15">
        <f t="shared" si="11"/>
        <v>18</v>
      </c>
      <c r="X61" s="17">
        <f t="shared" si="12"/>
        <v>0</v>
      </c>
      <c r="Y61" s="17">
        <f t="shared" si="13"/>
        <v>0</v>
      </c>
      <c r="Z61" s="16">
        <f t="shared" si="14"/>
        <v>3</v>
      </c>
      <c r="AA61" s="224" t="s">
        <v>31</v>
      </c>
      <c r="AB61" s="224" t="s">
        <v>31</v>
      </c>
      <c r="AC61" s="224" t="s">
        <v>32</v>
      </c>
      <c r="AD61" s="224" t="s">
        <v>32</v>
      </c>
      <c r="AE61" s="224" t="s">
        <v>32</v>
      </c>
      <c r="AF61" s="224" t="s">
        <v>32</v>
      </c>
      <c r="AG61" s="224" t="s">
        <v>133</v>
      </c>
      <c r="AH61" s="224" t="s">
        <v>31</v>
      </c>
      <c r="AI61" s="224" t="s">
        <v>31</v>
      </c>
      <c r="AJ61" s="224" t="s">
        <v>32</v>
      </c>
      <c r="AK61" s="224" t="s">
        <v>32</v>
      </c>
      <c r="AL61" s="224" t="s">
        <v>32</v>
      </c>
      <c r="AM61" s="224" t="s">
        <v>32</v>
      </c>
      <c r="AN61" s="224" t="s">
        <v>32</v>
      </c>
      <c r="AO61" s="224" t="s">
        <v>31</v>
      </c>
      <c r="AP61" s="224" t="s">
        <v>31</v>
      </c>
      <c r="AQ61" s="224" t="s">
        <v>32</v>
      </c>
      <c r="AR61" s="224" t="s">
        <v>32</v>
      </c>
      <c r="AS61" s="224" t="s">
        <v>32</v>
      </c>
      <c r="AT61" s="224" t="s">
        <v>29</v>
      </c>
      <c r="AU61" s="224" t="s">
        <v>32</v>
      </c>
      <c r="AV61" s="224" t="s">
        <v>31</v>
      </c>
      <c r="AW61" s="224" t="s">
        <v>31</v>
      </c>
      <c r="AX61" s="224" t="s">
        <v>32</v>
      </c>
      <c r="AY61" s="224" t="s">
        <v>32</v>
      </c>
      <c r="AZ61" s="224" t="s">
        <v>133</v>
      </c>
      <c r="BA61" s="224" t="s">
        <v>32</v>
      </c>
      <c r="BB61" s="224" t="s">
        <v>32</v>
      </c>
      <c r="BC61" s="224" t="s">
        <v>31</v>
      </c>
      <c r="BD61" s="224" t="s">
        <v>31</v>
      </c>
      <c r="BE61" s="224" t="s">
        <v>32</v>
      </c>
      <c r="BF61" s="22"/>
      <c r="BG61" s="20">
        <f t="shared" si="15"/>
        <v>0</v>
      </c>
      <c r="BH61" s="21"/>
      <c r="BJ61" s="22"/>
      <c r="BN61" s="11"/>
      <c r="BS61" s="11"/>
    </row>
    <row r="62" spans="1:71" x14ac:dyDescent="0.3">
      <c r="A62" s="103" t="s">
        <v>364</v>
      </c>
      <c r="B62" s="103"/>
      <c r="C62" s="104" t="s">
        <v>365</v>
      </c>
      <c r="D62" s="105"/>
      <c r="E62" s="104" t="s">
        <v>209</v>
      </c>
      <c r="F62" s="104" t="s">
        <v>225</v>
      </c>
      <c r="G62" s="104" t="s">
        <v>366</v>
      </c>
      <c r="H62" s="106" t="s">
        <v>317</v>
      </c>
      <c r="I62" s="106"/>
      <c r="J62" s="12" t="s">
        <v>202</v>
      </c>
      <c r="K62" s="13">
        <v>46057</v>
      </c>
      <c r="L62" s="14" t="s">
        <v>28</v>
      </c>
      <c r="M62" s="15">
        <f t="shared" si="1"/>
        <v>31</v>
      </c>
      <c r="N62" s="15">
        <f t="shared" si="2"/>
        <v>20</v>
      </c>
      <c r="O62" s="15">
        <f t="shared" si="3"/>
        <v>20</v>
      </c>
      <c r="P62" s="15">
        <f t="shared" si="4"/>
        <v>0</v>
      </c>
      <c r="Q62" s="15">
        <f t="shared" si="5"/>
        <v>10</v>
      </c>
      <c r="R62" s="15">
        <f t="shared" si="6"/>
        <v>0</v>
      </c>
      <c r="S62" s="15">
        <f t="shared" si="7"/>
        <v>1</v>
      </c>
      <c r="T62" s="15">
        <f t="shared" si="8"/>
        <v>4</v>
      </c>
      <c r="U62" s="15">
        <f t="shared" si="9"/>
        <v>1</v>
      </c>
      <c r="V62" s="16">
        <f t="shared" si="10"/>
        <v>0</v>
      </c>
      <c r="W62" s="15">
        <f t="shared" si="11"/>
        <v>2</v>
      </c>
      <c r="X62" s="17">
        <f t="shared" si="12"/>
        <v>0</v>
      </c>
      <c r="Y62" s="17">
        <f t="shared" si="13"/>
        <v>0</v>
      </c>
      <c r="Z62" s="16">
        <f t="shared" si="14"/>
        <v>1</v>
      </c>
      <c r="AA62" s="224" t="s">
        <v>31</v>
      </c>
      <c r="AB62" s="224" t="s">
        <v>31</v>
      </c>
      <c r="AC62" s="224" t="s">
        <v>32</v>
      </c>
      <c r="AD62" s="224" t="s">
        <v>30</v>
      </c>
      <c r="AE62" s="224" t="s">
        <v>33</v>
      </c>
      <c r="AF62" s="224" t="s">
        <v>33</v>
      </c>
      <c r="AG62" s="224" t="s">
        <v>113</v>
      </c>
      <c r="AH62" s="224" t="s">
        <v>31</v>
      </c>
      <c r="AI62" s="224" t="s">
        <v>31</v>
      </c>
      <c r="AJ62" s="224" t="s">
        <v>33</v>
      </c>
      <c r="AK62" s="224" t="s">
        <v>30</v>
      </c>
      <c r="AL62" s="224" t="s">
        <v>33</v>
      </c>
      <c r="AM62" s="224" t="s">
        <v>30</v>
      </c>
      <c r="AN62" s="224" t="s">
        <v>30</v>
      </c>
      <c r="AO62" s="224" t="s">
        <v>31</v>
      </c>
      <c r="AP62" s="224" t="s">
        <v>31</v>
      </c>
      <c r="AQ62" s="224" t="s">
        <v>30</v>
      </c>
      <c r="AR62" s="224" t="s">
        <v>30</v>
      </c>
      <c r="AS62" s="224" t="s">
        <v>30</v>
      </c>
      <c r="AT62" s="224" t="s">
        <v>30</v>
      </c>
      <c r="AU62" s="224" t="s">
        <v>30</v>
      </c>
      <c r="AV62" s="224" t="s">
        <v>31</v>
      </c>
      <c r="AW62" s="224" t="s">
        <v>31</v>
      </c>
      <c r="AX62" s="224" t="s">
        <v>30</v>
      </c>
      <c r="AY62" s="224" t="s">
        <v>30</v>
      </c>
      <c r="AZ62" s="224" t="s">
        <v>30</v>
      </c>
      <c r="BA62" s="224" t="s">
        <v>32</v>
      </c>
      <c r="BB62" s="224" t="s">
        <v>30</v>
      </c>
      <c r="BC62" s="224" t="s">
        <v>31</v>
      </c>
      <c r="BD62" s="224" t="s">
        <v>31</v>
      </c>
      <c r="BE62" s="224" t="s">
        <v>30</v>
      </c>
      <c r="BF62" s="22"/>
      <c r="BG62" s="20">
        <f t="shared" si="15"/>
        <v>0</v>
      </c>
      <c r="BH62" s="21"/>
      <c r="BJ62" s="22"/>
      <c r="BS62" s="11"/>
    </row>
    <row r="63" spans="1:71" x14ac:dyDescent="0.3">
      <c r="A63" s="103" t="s">
        <v>349</v>
      </c>
      <c r="B63" s="103"/>
      <c r="C63" s="104" t="s">
        <v>350</v>
      </c>
      <c r="D63" s="105"/>
      <c r="E63" s="104" t="s">
        <v>209</v>
      </c>
      <c r="F63" s="104" t="s">
        <v>225</v>
      </c>
      <c r="G63" s="104" t="s">
        <v>346</v>
      </c>
      <c r="H63" s="106" t="s">
        <v>317</v>
      </c>
      <c r="I63" s="106"/>
      <c r="J63" s="12"/>
      <c r="K63" s="13">
        <v>46073</v>
      </c>
      <c r="L63" s="14" t="s">
        <v>28</v>
      </c>
      <c r="M63" s="15">
        <f t="shared" si="1"/>
        <v>31</v>
      </c>
      <c r="N63" s="15">
        <f t="shared" si="2"/>
        <v>21</v>
      </c>
      <c r="O63" s="15">
        <f t="shared" si="3"/>
        <v>21</v>
      </c>
      <c r="P63" s="15">
        <f t="shared" si="4"/>
        <v>0</v>
      </c>
      <c r="Q63" s="15">
        <f t="shared" si="5"/>
        <v>10</v>
      </c>
      <c r="R63" s="15">
        <f t="shared" si="6"/>
        <v>0</v>
      </c>
      <c r="S63" s="15">
        <f t="shared" si="7"/>
        <v>0</v>
      </c>
      <c r="T63" s="15">
        <f t="shared" si="8"/>
        <v>3</v>
      </c>
      <c r="U63" s="15">
        <f t="shared" si="9"/>
        <v>0</v>
      </c>
      <c r="V63" s="16">
        <f t="shared" si="10"/>
        <v>0</v>
      </c>
      <c r="W63" s="15">
        <f t="shared" si="11"/>
        <v>2</v>
      </c>
      <c r="X63" s="17">
        <f t="shared" si="12"/>
        <v>0</v>
      </c>
      <c r="Y63" s="17">
        <f t="shared" si="13"/>
        <v>0</v>
      </c>
      <c r="Z63" s="16">
        <f t="shared" si="14"/>
        <v>0</v>
      </c>
      <c r="AA63" s="224" t="s">
        <v>31</v>
      </c>
      <c r="AB63" s="224" t="s">
        <v>31</v>
      </c>
      <c r="AC63" s="224" t="s">
        <v>32</v>
      </c>
      <c r="AD63" s="224" t="s">
        <v>32</v>
      </c>
      <c r="AE63" s="224" t="s">
        <v>33</v>
      </c>
      <c r="AF63" s="224" t="s">
        <v>30</v>
      </c>
      <c r="AG63" s="224" t="s">
        <v>33</v>
      </c>
      <c r="AH63" s="224" t="s">
        <v>31</v>
      </c>
      <c r="AI63" s="224" t="s">
        <v>31</v>
      </c>
      <c r="AJ63" s="224" t="s">
        <v>30</v>
      </c>
      <c r="AK63" s="224" t="s">
        <v>30</v>
      </c>
      <c r="AL63" s="224" t="s">
        <v>30</v>
      </c>
      <c r="AM63" s="224" t="s">
        <v>30</v>
      </c>
      <c r="AN63" s="224" t="s">
        <v>30</v>
      </c>
      <c r="AO63" s="224" t="s">
        <v>31</v>
      </c>
      <c r="AP63" s="224" t="s">
        <v>31</v>
      </c>
      <c r="AQ63" s="224" t="s">
        <v>30</v>
      </c>
      <c r="AR63" s="224" t="s">
        <v>30</v>
      </c>
      <c r="AS63" s="224" t="s">
        <v>30</v>
      </c>
      <c r="AT63" s="224" t="s">
        <v>30</v>
      </c>
      <c r="AU63" s="224" t="s">
        <v>30</v>
      </c>
      <c r="AV63" s="224" t="s">
        <v>31</v>
      </c>
      <c r="AW63" s="224" t="s">
        <v>31</v>
      </c>
      <c r="AX63" s="224" t="s">
        <v>30</v>
      </c>
      <c r="AY63" s="224" t="s">
        <v>30</v>
      </c>
      <c r="AZ63" s="224" t="s">
        <v>30</v>
      </c>
      <c r="BA63" s="224" t="s">
        <v>30</v>
      </c>
      <c r="BB63" s="224" t="s">
        <v>33</v>
      </c>
      <c r="BC63" s="224" t="s">
        <v>31</v>
      </c>
      <c r="BD63" s="224" t="s">
        <v>31</v>
      </c>
      <c r="BE63" s="224" t="s">
        <v>30</v>
      </c>
      <c r="BF63" s="22"/>
      <c r="BG63" s="20">
        <f t="shared" si="15"/>
        <v>0</v>
      </c>
      <c r="BH63" s="21"/>
      <c r="BJ63" s="22"/>
      <c r="BS63" s="11"/>
    </row>
    <row r="64" spans="1:71" x14ac:dyDescent="0.3">
      <c r="A64" s="103" t="s">
        <v>351</v>
      </c>
      <c r="B64" s="103"/>
      <c r="C64" s="104" t="s">
        <v>352</v>
      </c>
      <c r="D64" s="105"/>
      <c r="E64" s="104" t="s">
        <v>209</v>
      </c>
      <c r="F64" s="104" t="s">
        <v>225</v>
      </c>
      <c r="G64" s="104" t="s">
        <v>346</v>
      </c>
      <c r="H64" s="106" t="s">
        <v>317</v>
      </c>
      <c r="I64" s="106"/>
      <c r="J64" s="12"/>
      <c r="K64" s="13">
        <v>46119</v>
      </c>
      <c r="L64" s="14" t="s">
        <v>28</v>
      </c>
      <c r="M64" s="15">
        <f t="shared" si="1"/>
        <v>31</v>
      </c>
      <c r="N64" s="15">
        <f t="shared" si="2"/>
        <v>21</v>
      </c>
      <c r="O64" s="15">
        <f t="shared" si="3"/>
        <v>21</v>
      </c>
      <c r="P64" s="15">
        <f t="shared" si="4"/>
        <v>0</v>
      </c>
      <c r="Q64" s="15">
        <f t="shared" si="5"/>
        <v>10</v>
      </c>
      <c r="R64" s="15">
        <f t="shared" si="6"/>
        <v>0</v>
      </c>
      <c r="S64" s="15">
        <f t="shared" si="7"/>
        <v>0</v>
      </c>
      <c r="T64" s="15">
        <f t="shared" si="8"/>
        <v>0</v>
      </c>
      <c r="U64" s="15">
        <f t="shared" si="9"/>
        <v>0</v>
      </c>
      <c r="V64" s="16">
        <f t="shared" si="10"/>
        <v>0</v>
      </c>
      <c r="W64" s="15">
        <f t="shared" si="11"/>
        <v>1</v>
      </c>
      <c r="X64" s="17">
        <f t="shared" si="12"/>
        <v>0</v>
      </c>
      <c r="Y64" s="17">
        <f t="shared" si="13"/>
        <v>0</v>
      </c>
      <c r="Z64" s="16">
        <f t="shared" si="14"/>
        <v>0</v>
      </c>
      <c r="AA64" s="224" t="s">
        <v>31</v>
      </c>
      <c r="AB64" s="224" t="s">
        <v>31</v>
      </c>
      <c r="AC64" s="224" t="s">
        <v>30</v>
      </c>
      <c r="AD64" s="224" t="s">
        <v>32</v>
      </c>
      <c r="AE64" s="224" t="s">
        <v>30</v>
      </c>
      <c r="AF64" s="224" t="s">
        <v>30</v>
      </c>
      <c r="AG64" s="224" t="s">
        <v>30</v>
      </c>
      <c r="AH64" s="224" t="s">
        <v>31</v>
      </c>
      <c r="AI64" s="224" t="s">
        <v>31</v>
      </c>
      <c r="AJ64" s="224" t="s">
        <v>30</v>
      </c>
      <c r="AK64" s="224" t="s">
        <v>30</v>
      </c>
      <c r="AL64" s="224" t="s">
        <v>30</v>
      </c>
      <c r="AM64" s="224" t="s">
        <v>30</v>
      </c>
      <c r="AN64" s="224" t="s">
        <v>30</v>
      </c>
      <c r="AO64" s="224" t="s">
        <v>31</v>
      </c>
      <c r="AP64" s="224" t="s">
        <v>31</v>
      </c>
      <c r="AQ64" s="224" t="s">
        <v>30</v>
      </c>
      <c r="AR64" s="224" t="s">
        <v>30</v>
      </c>
      <c r="AS64" s="224" t="s">
        <v>30</v>
      </c>
      <c r="AT64" s="224" t="s">
        <v>30</v>
      </c>
      <c r="AU64" s="224" t="s">
        <v>30</v>
      </c>
      <c r="AV64" s="224" t="s">
        <v>31</v>
      </c>
      <c r="AW64" s="224" t="s">
        <v>31</v>
      </c>
      <c r="AX64" s="224" t="s">
        <v>30</v>
      </c>
      <c r="AY64" s="224" t="s">
        <v>30</v>
      </c>
      <c r="AZ64" s="224" t="s">
        <v>30</v>
      </c>
      <c r="BA64" s="224" t="s">
        <v>30</v>
      </c>
      <c r="BB64" s="224" t="s">
        <v>30</v>
      </c>
      <c r="BC64" s="224" t="s">
        <v>31</v>
      </c>
      <c r="BD64" s="224" t="s">
        <v>31</v>
      </c>
      <c r="BE64" s="224" t="s">
        <v>30</v>
      </c>
      <c r="BF64" s="22"/>
      <c r="BG64" s="20">
        <f t="shared" si="15"/>
        <v>0</v>
      </c>
      <c r="BH64" s="21"/>
      <c r="BJ64" s="22"/>
      <c r="BS64" s="11"/>
    </row>
    <row r="65" spans="1:71" x14ac:dyDescent="0.3">
      <c r="A65" s="103" t="s">
        <v>355</v>
      </c>
      <c r="B65" s="103"/>
      <c r="C65" s="104" t="s">
        <v>356</v>
      </c>
      <c r="D65" s="105"/>
      <c r="E65" s="104" t="s">
        <v>209</v>
      </c>
      <c r="F65" s="104" t="s">
        <v>225</v>
      </c>
      <c r="G65" s="104" t="s">
        <v>346</v>
      </c>
      <c r="H65" s="106" t="s">
        <v>317</v>
      </c>
      <c r="I65" s="106"/>
      <c r="J65" s="12"/>
      <c r="K65" s="13">
        <v>46132</v>
      </c>
      <c r="L65" s="14" t="s">
        <v>28</v>
      </c>
      <c r="M65" s="15">
        <f t="shared" si="1"/>
        <v>31</v>
      </c>
      <c r="N65" s="15">
        <f t="shared" si="2"/>
        <v>21</v>
      </c>
      <c r="O65" s="15">
        <f t="shared" si="3"/>
        <v>20</v>
      </c>
      <c r="P65" s="15">
        <f t="shared" si="4"/>
        <v>0</v>
      </c>
      <c r="Q65" s="15">
        <f t="shared" si="5"/>
        <v>10</v>
      </c>
      <c r="R65" s="15">
        <f t="shared" si="6"/>
        <v>1</v>
      </c>
      <c r="S65" s="15">
        <f t="shared" si="7"/>
        <v>0</v>
      </c>
      <c r="T65" s="15">
        <f t="shared" si="8"/>
        <v>3</v>
      </c>
      <c r="U65" s="15">
        <f t="shared" si="9"/>
        <v>0</v>
      </c>
      <c r="V65" s="16">
        <f t="shared" si="10"/>
        <v>1</v>
      </c>
      <c r="W65" s="15">
        <f t="shared" si="11"/>
        <v>2</v>
      </c>
      <c r="X65" s="17">
        <f t="shared" si="12"/>
        <v>0</v>
      </c>
      <c r="Y65" s="17">
        <f t="shared" si="13"/>
        <v>0</v>
      </c>
      <c r="Z65" s="16">
        <f t="shared" si="14"/>
        <v>1</v>
      </c>
      <c r="AA65" s="224" t="s">
        <v>31</v>
      </c>
      <c r="AB65" s="224" t="s">
        <v>31</v>
      </c>
      <c r="AC65" s="224" t="s">
        <v>30</v>
      </c>
      <c r="AD65" s="224" t="s">
        <v>32</v>
      </c>
      <c r="AE65" s="224" t="s">
        <v>30</v>
      </c>
      <c r="AF65" s="224" t="s">
        <v>30</v>
      </c>
      <c r="AG65" s="224" t="s">
        <v>30</v>
      </c>
      <c r="AH65" s="224" t="s">
        <v>31</v>
      </c>
      <c r="AI65" s="224" t="s">
        <v>31</v>
      </c>
      <c r="AJ65" s="224" t="s">
        <v>30</v>
      </c>
      <c r="AK65" s="224" t="s">
        <v>30</v>
      </c>
      <c r="AL65" s="224" t="s">
        <v>33</v>
      </c>
      <c r="AM65" s="224" t="s">
        <v>30</v>
      </c>
      <c r="AN65" s="224" t="s">
        <v>32</v>
      </c>
      <c r="AO65" s="224" t="s">
        <v>31</v>
      </c>
      <c r="AP65" s="224" t="s">
        <v>31</v>
      </c>
      <c r="AQ65" s="224" t="s">
        <v>30</v>
      </c>
      <c r="AR65" s="224" t="s">
        <v>30</v>
      </c>
      <c r="AS65" s="224" t="s">
        <v>133</v>
      </c>
      <c r="AT65" s="224" t="s">
        <v>30</v>
      </c>
      <c r="AU65" s="224" t="s">
        <v>30</v>
      </c>
      <c r="AV65" s="224" t="s">
        <v>31</v>
      </c>
      <c r="AW65" s="224" t="s">
        <v>31</v>
      </c>
      <c r="AX65" s="224" t="s">
        <v>33</v>
      </c>
      <c r="AY65" s="224" t="s">
        <v>30</v>
      </c>
      <c r="AZ65" s="224" t="s">
        <v>33</v>
      </c>
      <c r="BA65" s="224" t="s">
        <v>30</v>
      </c>
      <c r="BB65" s="224" t="s">
        <v>30</v>
      </c>
      <c r="BC65" s="224" t="s">
        <v>31</v>
      </c>
      <c r="BD65" s="224" t="s">
        <v>31</v>
      </c>
      <c r="BE65" s="224" t="s">
        <v>30</v>
      </c>
      <c r="BF65" s="22"/>
      <c r="BG65" s="20">
        <f t="shared" si="15"/>
        <v>0</v>
      </c>
      <c r="BH65" s="21"/>
      <c r="BJ65" s="22"/>
      <c r="BS65" s="11"/>
    </row>
    <row r="66" spans="1:71" x14ac:dyDescent="0.3">
      <c r="A66" s="103" t="s">
        <v>695</v>
      </c>
      <c r="B66" s="103"/>
      <c r="C66" s="104" t="s">
        <v>696</v>
      </c>
      <c r="D66" s="105"/>
      <c r="E66" s="104" t="s">
        <v>209</v>
      </c>
      <c r="F66" s="104" t="s">
        <v>225</v>
      </c>
      <c r="G66" s="104" t="s">
        <v>338</v>
      </c>
      <c r="H66" s="106" t="s">
        <v>317</v>
      </c>
      <c r="I66" s="106"/>
      <c r="J66" s="12"/>
      <c r="K66" s="13">
        <v>46148</v>
      </c>
      <c r="L66" s="14" t="s">
        <v>28</v>
      </c>
      <c r="M66" s="15">
        <f t="shared" si="1"/>
        <v>31</v>
      </c>
      <c r="N66" s="15">
        <f t="shared" si="2"/>
        <v>21</v>
      </c>
      <c r="O66" s="15">
        <f t="shared" si="3"/>
        <v>21</v>
      </c>
      <c r="P66" s="15">
        <f t="shared" si="4"/>
        <v>0</v>
      </c>
      <c r="Q66" s="15">
        <f t="shared" si="5"/>
        <v>10</v>
      </c>
      <c r="R66" s="15">
        <f t="shared" si="6"/>
        <v>0</v>
      </c>
      <c r="S66" s="15">
        <f t="shared" si="7"/>
        <v>0</v>
      </c>
      <c r="T66" s="15">
        <f t="shared" si="8"/>
        <v>0</v>
      </c>
      <c r="U66" s="15">
        <f t="shared" si="9"/>
        <v>0</v>
      </c>
      <c r="V66" s="16">
        <f t="shared" si="10"/>
        <v>0</v>
      </c>
      <c r="W66" s="15">
        <f t="shared" si="11"/>
        <v>0</v>
      </c>
      <c r="X66" s="17">
        <f t="shared" si="12"/>
        <v>0</v>
      </c>
      <c r="Y66" s="17">
        <f t="shared" si="13"/>
        <v>0</v>
      </c>
      <c r="Z66" s="16">
        <f t="shared" si="14"/>
        <v>0</v>
      </c>
      <c r="AA66" s="224" t="s">
        <v>31</v>
      </c>
      <c r="AB66" s="224" t="s">
        <v>31</v>
      </c>
      <c r="AC66" s="224" t="s">
        <v>30</v>
      </c>
      <c r="AD66" s="224" t="s">
        <v>30</v>
      </c>
      <c r="AE66" s="224" t="s">
        <v>30</v>
      </c>
      <c r="AF66" s="224" t="s">
        <v>30</v>
      </c>
      <c r="AG66" s="224" t="s">
        <v>30</v>
      </c>
      <c r="AH66" s="224" t="s">
        <v>31</v>
      </c>
      <c r="AI66" s="224" t="s">
        <v>31</v>
      </c>
      <c r="AJ66" s="224" t="s">
        <v>30</v>
      </c>
      <c r="AK66" s="224" t="s">
        <v>30</v>
      </c>
      <c r="AL66" s="224" t="s">
        <v>30</v>
      </c>
      <c r="AM66" s="224" t="s">
        <v>30</v>
      </c>
      <c r="AN66" s="224" t="s">
        <v>30</v>
      </c>
      <c r="AO66" s="224" t="s">
        <v>31</v>
      </c>
      <c r="AP66" s="224" t="s">
        <v>31</v>
      </c>
      <c r="AQ66" s="224" t="s">
        <v>30</v>
      </c>
      <c r="AR66" s="224" t="s">
        <v>30</v>
      </c>
      <c r="AS66" s="224" t="s">
        <v>30</v>
      </c>
      <c r="AT66" s="224" t="s">
        <v>30</v>
      </c>
      <c r="AU66" s="224" t="s">
        <v>30</v>
      </c>
      <c r="AV66" s="224" t="s">
        <v>31</v>
      </c>
      <c r="AW66" s="224" t="s">
        <v>31</v>
      </c>
      <c r="AX66" s="224" t="s">
        <v>30</v>
      </c>
      <c r="AY66" s="224" t="s">
        <v>30</v>
      </c>
      <c r="AZ66" s="224" t="s">
        <v>30</v>
      </c>
      <c r="BA66" s="224" t="s">
        <v>30</v>
      </c>
      <c r="BB66" s="224" t="s">
        <v>30</v>
      </c>
      <c r="BC66" s="224" t="s">
        <v>31</v>
      </c>
      <c r="BD66" s="224" t="s">
        <v>31</v>
      </c>
      <c r="BE66" s="224" t="s">
        <v>30</v>
      </c>
      <c r="BF66" s="22"/>
      <c r="BG66" s="20">
        <f t="shared" si="15"/>
        <v>0</v>
      </c>
      <c r="BH66" s="21"/>
      <c r="BJ66" s="22"/>
      <c r="BS66" s="11"/>
    </row>
    <row r="67" spans="1:71" x14ac:dyDescent="0.3">
      <c r="A67" s="103" t="s">
        <v>697</v>
      </c>
      <c r="B67" s="103"/>
      <c r="C67" s="104" t="s">
        <v>698</v>
      </c>
      <c r="D67" s="105"/>
      <c r="E67" s="104" t="s">
        <v>209</v>
      </c>
      <c r="F67" s="104" t="s">
        <v>225</v>
      </c>
      <c r="G67" s="104" t="s">
        <v>346</v>
      </c>
      <c r="H67" s="106" t="s">
        <v>317</v>
      </c>
      <c r="I67" s="106"/>
      <c r="J67" s="12"/>
      <c r="K67" s="13">
        <v>46148</v>
      </c>
      <c r="L67" s="14" t="s">
        <v>28</v>
      </c>
      <c r="M67" s="15">
        <f t="shared" ref="M67:M125" si="16">N67+Q67+U67</f>
        <v>31</v>
      </c>
      <c r="N67" s="15">
        <f t="shared" ref="N67:N125" si="17">O67+R67+(COUNTIF(AA67:BE67,"P/2")/2)+(COUNTIF(AA67:BE67,"TR-P/2")/2)</f>
        <v>21</v>
      </c>
      <c r="O67" s="15">
        <f t="shared" ref="O67:O125" si="18">COUNTIF(AA67:BE67,"P")+COUNTIF(AA67:BE67,"RP")+COUNTIF(AA67:BE67,"UT-RP")+COUNTIF(AA67:BE67,"AT-RP")+COUNTIF(AA67:BE67,"AT")+COUNTIF(AA67:BE67,"UT")+COUNTIF(AA67:BE67,"MU")+COUNTIF(AA67:BE67,"AT-MU")+COUNTIF(AA67:BE67,"UT-MU")+COUNTIF(AA67:BE67,"EL")+COUNTIF(AA67:BE67,"UT-EL")+COUNTIF(AA67:BE67,"AT-EL")+COUNTIF(AA67:BE67,"EL-MU")+COUNTIF(AA67:BE67,"TR")+COUNTIF(AA67:BE67,"TR-MU")+COUNTIF(AA67:BE67,"TR-EL")+COUNTIF(AA67:BE67,"TR-AT")+COUNTIF(AA67:BE67,"TR-UT")+COUNTIF(AA67:BE67,"TR-P")+(COUNTIF(AA67:BE67,"P/2")/2)</f>
        <v>20</v>
      </c>
      <c r="P67" s="15">
        <f t="shared" ref="P67:P125" si="19">COUNTIF(AA67:BE67,"Leave")</f>
        <v>0</v>
      </c>
      <c r="Q67" s="15">
        <f t="shared" ref="Q67:Q125" si="20">COUNTIF(AA67:BE67,"Off")+COUNTIF(AA67:BE67,"TR-Off")</f>
        <v>10</v>
      </c>
      <c r="R67" s="15">
        <f t="shared" ref="R67:R125" si="21">COUNTIF(AA67:BE67,"NCNS")+COUNTIF(AA67:BE67,"A")+COUNTIF(AA67:BE67,"U")+COUNTIF(AA67:BE67,"SL")+COUNTIF(AA67:BE67,"UC")+COUNTIF(AA67:BE67,"TR-UC")+COUNTIF(AA67:BE67,"TR-U")+COUNTIF(AA67:BE67,"TR-NCNS")</f>
        <v>1</v>
      </c>
      <c r="S67" s="15">
        <f t="shared" ref="S67:S125" si="22">(COUNTIF(AA67:BE67,"A")+(COUNTIF(AA67:BE67,"CL")+(COUNTIF(AA67:BE67,"SL"))))</f>
        <v>0</v>
      </c>
      <c r="T67" s="15">
        <f t="shared" ref="T67:T125" si="23">COUNTIF(AA67:BE67,"EL")+COUNTIF(AA67:BE67,"AT-EL")+COUNTIF(AA67:BE67,"UT-EL")+COUNTIF(AA67:BE67,"EL-MU")++COUNTIF(AA67:BE67,"TR-EL")</f>
        <v>1</v>
      </c>
      <c r="U67" s="15">
        <f t="shared" ref="U67:U125" si="24">(COUNTIF(AA67:BE67,"Leave")+(COUNTIF(AA67:BE67,"CL")+(COUNTIF(AA67:BE67,"AU")))+(COUNTIF(AA67:BE67,"TR-AU"))+(COUNTIF(AA67:BE67,"ML")))</f>
        <v>0</v>
      </c>
      <c r="V67" s="16">
        <f t="shared" ref="V67:V125" si="25">COUNTIF(AA67:BE67,"AU")+COUNTIF(AA67:BE67,"U")+COUNTIF(AA67:BE67,"UC")+COUNTIF(AA67:BE67,"NCNS")+COUNTIF(AA67:BE67,"TR-AU")+COUNTIF(AA67:BE67,"TR-U")+COUNTIF(AA67:BE67,"TR-UC")+COUNTIF(AA67:BE67,"TR-NCNS")+(COUNTIF(AA67:BE67,"P/2")/2)+(COUNTIF(AA67:BE67,"TR-P/2")/2)</f>
        <v>1</v>
      </c>
      <c r="W67" s="15">
        <f t="shared" ref="W67:W125" si="26">COUNTIF(AA67:BE67,"AT-RP")+COUNTIF(AA67:BE67,"AT")+COUNTIF(AA67:BE67,"AT-MU")+COUNTIF(AA67:BE67,"AT-EL")+COUNTIF(AA67:BE67,"TR-AT")+COUNTIF(AA67:BE67,"UT-RP")+COUNTIF(AA67:BE67,"UT")+COUNTIF(AA67:BE67,"UT-MU")+COUNTIF(AA67:BE67,"UT-EL")+COUNTIF(AA67:BE67,"TR-UT")</f>
        <v>4</v>
      </c>
      <c r="X67" s="17">
        <f t="shared" ref="X67:X125" si="27">COUNTIF(AA67:BE67,"MU")+COUNTIF(AA67:BE67,"UT-MU")+COUNTIF(AA67:BE67,"EL-MU")+COUNTIF(AA67:BE67,"TR-MU")</f>
        <v>0</v>
      </c>
      <c r="Y67" s="17">
        <f t="shared" ref="Y67:Y125" si="28">COUNTIF(AA67:BE67,"ML")</f>
        <v>0</v>
      </c>
      <c r="Z67" s="16">
        <f t="shared" ref="Z67:Z125" si="29">V67+S67+P67+Y67</f>
        <v>1</v>
      </c>
      <c r="AA67" s="224" t="s">
        <v>31</v>
      </c>
      <c r="AB67" s="224" t="s">
        <v>31</v>
      </c>
      <c r="AC67" s="224" t="s">
        <v>133</v>
      </c>
      <c r="AD67" s="224" t="s">
        <v>30</v>
      </c>
      <c r="AE67" s="224" t="s">
        <v>30</v>
      </c>
      <c r="AF67" s="224" t="s">
        <v>30</v>
      </c>
      <c r="AG67" s="224" t="s">
        <v>32</v>
      </c>
      <c r="AH67" s="224" t="s">
        <v>31</v>
      </c>
      <c r="AI67" s="224" t="s">
        <v>31</v>
      </c>
      <c r="AJ67" s="224" t="s">
        <v>30</v>
      </c>
      <c r="AK67" s="224" t="s">
        <v>30</v>
      </c>
      <c r="AL67" s="224" t="s">
        <v>30</v>
      </c>
      <c r="AM67" s="224" t="s">
        <v>30</v>
      </c>
      <c r="AN67" s="224" t="s">
        <v>215</v>
      </c>
      <c r="AO67" s="224" t="s">
        <v>31</v>
      </c>
      <c r="AP67" s="224" t="s">
        <v>31</v>
      </c>
      <c r="AQ67" s="224" t="s">
        <v>30</v>
      </c>
      <c r="AR67" s="224" t="s">
        <v>30</v>
      </c>
      <c r="AS67" s="224" t="s">
        <v>30</v>
      </c>
      <c r="AT67" s="224" t="s">
        <v>30</v>
      </c>
      <c r="AU67" s="224" t="s">
        <v>30</v>
      </c>
      <c r="AV67" s="224" t="s">
        <v>31</v>
      </c>
      <c r="AW67" s="224" t="s">
        <v>31</v>
      </c>
      <c r="AX67" s="224" t="s">
        <v>30</v>
      </c>
      <c r="AY67" s="224" t="s">
        <v>30</v>
      </c>
      <c r="AZ67" s="224" t="s">
        <v>32</v>
      </c>
      <c r="BA67" s="224" t="s">
        <v>32</v>
      </c>
      <c r="BB67" s="224" t="s">
        <v>30</v>
      </c>
      <c r="BC67" s="224" t="s">
        <v>31</v>
      </c>
      <c r="BD67" s="224" t="s">
        <v>31</v>
      </c>
      <c r="BE67" s="224" t="s">
        <v>30</v>
      </c>
      <c r="BF67" s="22"/>
      <c r="BG67" s="20">
        <f t="shared" si="15"/>
        <v>0</v>
      </c>
      <c r="BH67" s="21"/>
      <c r="BJ67" s="22"/>
      <c r="BS67" s="11"/>
    </row>
    <row r="68" spans="1:71" x14ac:dyDescent="0.3">
      <c r="A68" s="103" t="s">
        <v>736</v>
      </c>
      <c r="B68" s="103"/>
      <c r="C68" s="104" t="s">
        <v>797</v>
      </c>
      <c r="D68" s="105"/>
      <c r="E68" s="104" t="s">
        <v>209</v>
      </c>
      <c r="F68" s="104" t="s">
        <v>225</v>
      </c>
      <c r="G68" s="104" t="s">
        <v>346</v>
      </c>
      <c r="H68" s="106" t="s">
        <v>317</v>
      </c>
      <c r="I68" s="106"/>
      <c r="J68" s="12"/>
      <c r="K68" s="13">
        <v>46188</v>
      </c>
      <c r="L68" s="14" t="s">
        <v>28</v>
      </c>
      <c r="M68" s="15">
        <f t="shared" si="16"/>
        <v>31</v>
      </c>
      <c r="N68" s="15">
        <f t="shared" si="17"/>
        <v>21</v>
      </c>
      <c r="O68" s="15">
        <f t="shared" si="18"/>
        <v>19</v>
      </c>
      <c r="P68" s="15">
        <f t="shared" si="19"/>
        <v>0</v>
      </c>
      <c r="Q68" s="15">
        <f t="shared" si="20"/>
        <v>10</v>
      </c>
      <c r="R68" s="15">
        <f t="shared" si="21"/>
        <v>2</v>
      </c>
      <c r="S68" s="15">
        <f t="shared" si="22"/>
        <v>0</v>
      </c>
      <c r="T68" s="15">
        <f t="shared" si="23"/>
        <v>3</v>
      </c>
      <c r="U68" s="15">
        <f t="shared" si="24"/>
        <v>0</v>
      </c>
      <c r="V68" s="16">
        <f t="shared" si="25"/>
        <v>2</v>
      </c>
      <c r="W68" s="15">
        <f t="shared" si="26"/>
        <v>0</v>
      </c>
      <c r="X68" s="17">
        <f t="shared" si="27"/>
        <v>0</v>
      </c>
      <c r="Y68" s="17">
        <f t="shared" si="28"/>
        <v>0</v>
      </c>
      <c r="Z68" s="16">
        <f t="shared" si="29"/>
        <v>2</v>
      </c>
      <c r="AA68" s="224" t="s">
        <v>31</v>
      </c>
      <c r="AB68" s="224" t="s">
        <v>31</v>
      </c>
      <c r="AC68" s="224" t="s">
        <v>30</v>
      </c>
      <c r="AD68" s="224" t="s">
        <v>30</v>
      </c>
      <c r="AE68" s="224" t="s">
        <v>30</v>
      </c>
      <c r="AF68" s="224" t="s">
        <v>30</v>
      </c>
      <c r="AG68" s="224" t="s">
        <v>30</v>
      </c>
      <c r="AH68" s="224" t="s">
        <v>31</v>
      </c>
      <c r="AI68" s="224" t="s">
        <v>31</v>
      </c>
      <c r="AJ68" s="224" t="s">
        <v>30</v>
      </c>
      <c r="AK68" s="224" t="s">
        <v>30</v>
      </c>
      <c r="AL68" s="224" t="s">
        <v>30</v>
      </c>
      <c r="AM68" s="224" t="s">
        <v>33</v>
      </c>
      <c r="AN68" s="224" t="s">
        <v>30</v>
      </c>
      <c r="AO68" s="224" t="s">
        <v>31</v>
      </c>
      <c r="AP68" s="224" t="s">
        <v>31</v>
      </c>
      <c r="AQ68" s="224" t="s">
        <v>30</v>
      </c>
      <c r="AR68" s="224" t="s">
        <v>30</v>
      </c>
      <c r="AS68" s="224" t="s">
        <v>30</v>
      </c>
      <c r="AT68" s="224" t="s">
        <v>30</v>
      </c>
      <c r="AU68" s="224" t="s">
        <v>133</v>
      </c>
      <c r="AV68" s="224" t="s">
        <v>31</v>
      </c>
      <c r="AW68" s="224" t="s">
        <v>31</v>
      </c>
      <c r="AX68" s="224" t="s">
        <v>30</v>
      </c>
      <c r="AY68" s="224" t="s">
        <v>30</v>
      </c>
      <c r="AZ68" s="224" t="s">
        <v>33</v>
      </c>
      <c r="BA68" s="224" t="s">
        <v>33</v>
      </c>
      <c r="BB68" s="224" t="s">
        <v>133</v>
      </c>
      <c r="BC68" s="224" t="s">
        <v>31</v>
      </c>
      <c r="BD68" s="224" t="s">
        <v>31</v>
      </c>
      <c r="BE68" s="224" t="s">
        <v>30</v>
      </c>
      <c r="BF68" s="22"/>
      <c r="BG68" s="20">
        <f t="shared" si="15"/>
        <v>0</v>
      </c>
      <c r="BH68" s="21"/>
      <c r="BJ68" s="22"/>
      <c r="BS68" s="11"/>
    </row>
    <row r="69" spans="1:71" ht="15" customHeight="1" x14ac:dyDescent="0.3">
      <c r="A69" s="109" t="s">
        <v>798</v>
      </c>
      <c r="B69" s="103">
        <v>2391</v>
      </c>
      <c r="C69" s="111" t="s">
        <v>799</v>
      </c>
      <c r="D69" s="105"/>
      <c r="E69" s="104" t="s">
        <v>209</v>
      </c>
      <c r="F69" s="104" t="s">
        <v>225</v>
      </c>
      <c r="G69" s="104" t="s">
        <v>335</v>
      </c>
      <c r="H69" s="106" t="s">
        <v>317</v>
      </c>
      <c r="I69" s="106"/>
      <c r="J69" s="12" t="s">
        <v>232</v>
      </c>
      <c r="K69" s="13">
        <v>46245</v>
      </c>
      <c r="L69" s="14" t="s">
        <v>28</v>
      </c>
      <c r="M69" s="15">
        <f t="shared" si="16"/>
        <v>21</v>
      </c>
      <c r="N69" s="15">
        <f t="shared" si="17"/>
        <v>15</v>
      </c>
      <c r="O69" s="15">
        <f t="shared" si="18"/>
        <v>15</v>
      </c>
      <c r="P69" s="15">
        <f t="shared" si="19"/>
        <v>0</v>
      </c>
      <c r="Q69" s="15">
        <f t="shared" si="20"/>
        <v>6</v>
      </c>
      <c r="R69" s="15">
        <f t="shared" si="21"/>
        <v>0</v>
      </c>
      <c r="S69" s="15">
        <f t="shared" si="22"/>
        <v>0</v>
      </c>
      <c r="T69" s="15">
        <f t="shared" si="23"/>
        <v>2</v>
      </c>
      <c r="U69" s="15">
        <f t="shared" si="24"/>
        <v>0</v>
      </c>
      <c r="V69" s="16">
        <f t="shared" si="25"/>
        <v>0</v>
      </c>
      <c r="W69" s="15">
        <f t="shared" si="26"/>
        <v>0</v>
      </c>
      <c r="X69" s="17">
        <f t="shared" si="27"/>
        <v>0</v>
      </c>
      <c r="Y69" s="17">
        <f t="shared" si="28"/>
        <v>0</v>
      </c>
      <c r="Z69" s="16">
        <f t="shared" si="29"/>
        <v>0</v>
      </c>
      <c r="AA69" s="224" t="s">
        <v>791</v>
      </c>
      <c r="AB69" s="224" t="s">
        <v>791</v>
      </c>
      <c r="AC69" s="224" t="s">
        <v>791</v>
      </c>
      <c r="AD69" s="224" t="s">
        <v>791</v>
      </c>
      <c r="AE69" s="224" t="s">
        <v>791</v>
      </c>
      <c r="AF69" s="224" t="s">
        <v>791</v>
      </c>
      <c r="AG69" s="224" t="s">
        <v>791</v>
      </c>
      <c r="AH69" s="224" t="s">
        <v>791</v>
      </c>
      <c r="AI69" s="224" t="s">
        <v>791</v>
      </c>
      <c r="AJ69" s="224" t="s">
        <v>791</v>
      </c>
      <c r="AK69" s="224" t="s">
        <v>30</v>
      </c>
      <c r="AL69" s="224" t="s">
        <v>30</v>
      </c>
      <c r="AM69" s="224" t="s">
        <v>30</v>
      </c>
      <c r="AN69" s="224" t="s">
        <v>30</v>
      </c>
      <c r="AO69" s="224" t="s">
        <v>31</v>
      </c>
      <c r="AP69" s="224" t="s">
        <v>31</v>
      </c>
      <c r="AQ69" s="224" t="s">
        <v>30</v>
      </c>
      <c r="AR69" s="224" t="s">
        <v>30</v>
      </c>
      <c r="AS69" s="224" t="s">
        <v>30</v>
      </c>
      <c r="AT69" s="224" t="s">
        <v>33</v>
      </c>
      <c r="AU69" s="224" t="s">
        <v>30</v>
      </c>
      <c r="AV69" s="224" t="s">
        <v>31</v>
      </c>
      <c r="AW69" s="224" t="s">
        <v>31</v>
      </c>
      <c r="AX69" s="224" t="s">
        <v>30</v>
      </c>
      <c r="AY69" s="224" t="s">
        <v>30</v>
      </c>
      <c r="AZ69" s="224" t="s">
        <v>30</v>
      </c>
      <c r="BA69" s="224" t="s">
        <v>30</v>
      </c>
      <c r="BB69" s="224" t="s">
        <v>30</v>
      </c>
      <c r="BC69" s="224" t="s">
        <v>31</v>
      </c>
      <c r="BD69" s="224" t="s">
        <v>31</v>
      </c>
      <c r="BE69" s="224" t="s">
        <v>33</v>
      </c>
      <c r="BF69" s="22"/>
      <c r="BG69" s="20">
        <f t="shared" si="15"/>
        <v>10</v>
      </c>
      <c r="BH69" s="21"/>
      <c r="BJ69" s="22"/>
      <c r="BN69" s="11"/>
      <c r="BS69" s="11"/>
    </row>
    <row r="70" spans="1:71" ht="15" customHeight="1" x14ac:dyDescent="0.3">
      <c r="A70" s="103" t="s">
        <v>367</v>
      </c>
      <c r="B70" s="103">
        <v>2388</v>
      </c>
      <c r="C70" s="104" t="s">
        <v>368</v>
      </c>
      <c r="D70" s="105"/>
      <c r="E70" s="104" t="s">
        <v>230</v>
      </c>
      <c r="F70" s="104" t="s">
        <v>369</v>
      </c>
      <c r="G70" s="104" t="s">
        <v>370</v>
      </c>
      <c r="H70" s="106" t="s">
        <v>317</v>
      </c>
      <c r="I70" s="106"/>
      <c r="J70" s="12" t="s">
        <v>363</v>
      </c>
      <c r="K70" s="13">
        <v>44762</v>
      </c>
      <c r="L70" s="14" t="s">
        <v>28</v>
      </c>
      <c r="M70" s="15">
        <f t="shared" si="16"/>
        <v>31</v>
      </c>
      <c r="N70" s="15">
        <f t="shared" si="17"/>
        <v>20</v>
      </c>
      <c r="O70" s="15">
        <f t="shared" si="18"/>
        <v>20</v>
      </c>
      <c r="P70" s="15">
        <f t="shared" si="19"/>
        <v>0</v>
      </c>
      <c r="Q70" s="15">
        <f t="shared" si="20"/>
        <v>10</v>
      </c>
      <c r="R70" s="15">
        <f t="shared" si="21"/>
        <v>0</v>
      </c>
      <c r="S70" s="15">
        <f t="shared" si="22"/>
        <v>1</v>
      </c>
      <c r="T70" s="15">
        <f t="shared" si="23"/>
        <v>9</v>
      </c>
      <c r="U70" s="15">
        <f t="shared" si="24"/>
        <v>1</v>
      </c>
      <c r="V70" s="16">
        <f t="shared" si="25"/>
        <v>0</v>
      </c>
      <c r="W70" s="15">
        <f t="shared" si="26"/>
        <v>13</v>
      </c>
      <c r="X70" s="17">
        <f t="shared" si="27"/>
        <v>0</v>
      </c>
      <c r="Y70" s="17">
        <f t="shared" si="28"/>
        <v>0</v>
      </c>
      <c r="Z70" s="16">
        <f t="shared" si="29"/>
        <v>1</v>
      </c>
      <c r="AA70" s="224" t="s">
        <v>31</v>
      </c>
      <c r="AB70" s="224" t="s">
        <v>31</v>
      </c>
      <c r="AC70" s="224" t="s">
        <v>215</v>
      </c>
      <c r="AD70" s="224" t="s">
        <v>30</v>
      </c>
      <c r="AE70" s="224" t="s">
        <v>30</v>
      </c>
      <c r="AF70" s="224" t="s">
        <v>30</v>
      </c>
      <c r="AG70" s="224" t="s">
        <v>32</v>
      </c>
      <c r="AH70" s="224" t="s">
        <v>31</v>
      </c>
      <c r="AI70" s="224" t="s">
        <v>31</v>
      </c>
      <c r="AJ70" s="224" t="s">
        <v>215</v>
      </c>
      <c r="AK70" s="224" t="s">
        <v>215</v>
      </c>
      <c r="AL70" s="224" t="s">
        <v>215</v>
      </c>
      <c r="AM70" s="224" t="s">
        <v>215</v>
      </c>
      <c r="AN70" s="224" t="s">
        <v>30</v>
      </c>
      <c r="AO70" s="224" t="s">
        <v>31</v>
      </c>
      <c r="AP70" s="224" t="s">
        <v>31</v>
      </c>
      <c r="AQ70" s="224" t="s">
        <v>215</v>
      </c>
      <c r="AR70" s="224" t="s">
        <v>215</v>
      </c>
      <c r="AS70" s="224" t="s">
        <v>215</v>
      </c>
      <c r="AT70" s="224" t="s">
        <v>215</v>
      </c>
      <c r="AU70" s="224" t="s">
        <v>30</v>
      </c>
      <c r="AV70" s="224" t="s">
        <v>31</v>
      </c>
      <c r="AW70" s="224" t="s">
        <v>31</v>
      </c>
      <c r="AX70" s="224" t="s">
        <v>30</v>
      </c>
      <c r="AY70" s="224" t="s">
        <v>32</v>
      </c>
      <c r="AZ70" s="224" t="s">
        <v>113</v>
      </c>
      <c r="BA70" s="224" t="s">
        <v>32</v>
      </c>
      <c r="BB70" s="224" t="s">
        <v>32</v>
      </c>
      <c r="BC70" s="224" t="s">
        <v>31</v>
      </c>
      <c r="BD70" s="224" t="s">
        <v>31</v>
      </c>
      <c r="BE70" s="224" t="s">
        <v>30</v>
      </c>
      <c r="BF70" s="22"/>
      <c r="BG70" s="20">
        <f t="shared" ref="BG70:BG125" si="30">COUNTBLANK(AA70:BE70)</f>
        <v>0</v>
      </c>
      <c r="BH70" s="21"/>
      <c r="BJ70" s="22"/>
      <c r="BN70" s="11"/>
      <c r="BS70" s="11"/>
    </row>
    <row r="71" spans="1:71" ht="15" customHeight="1" x14ac:dyDescent="0.3">
      <c r="A71" s="103" t="s">
        <v>381</v>
      </c>
      <c r="B71" s="103"/>
      <c r="C71" s="104" t="s">
        <v>382</v>
      </c>
      <c r="D71" s="105"/>
      <c r="E71" s="104" t="s">
        <v>230</v>
      </c>
      <c r="F71" s="104" t="s">
        <v>369</v>
      </c>
      <c r="G71" s="104" t="s">
        <v>370</v>
      </c>
      <c r="H71" s="106" t="s">
        <v>317</v>
      </c>
      <c r="I71" s="106"/>
      <c r="J71" s="12"/>
      <c r="K71" s="13">
        <v>45923</v>
      </c>
      <c r="L71" s="14" t="s">
        <v>28</v>
      </c>
      <c r="M71" s="15">
        <f t="shared" si="16"/>
        <v>31</v>
      </c>
      <c r="N71" s="15">
        <f t="shared" si="17"/>
        <v>21</v>
      </c>
      <c r="O71" s="15">
        <f t="shared" si="18"/>
        <v>21</v>
      </c>
      <c r="P71" s="15">
        <f t="shared" si="19"/>
        <v>0</v>
      </c>
      <c r="Q71" s="15">
        <f t="shared" si="20"/>
        <v>10</v>
      </c>
      <c r="R71" s="15">
        <f t="shared" si="21"/>
        <v>0</v>
      </c>
      <c r="S71" s="15">
        <f t="shared" si="22"/>
        <v>0</v>
      </c>
      <c r="T71" s="15">
        <f t="shared" si="23"/>
        <v>0</v>
      </c>
      <c r="U71" s="15">
        <f t="shared" si="24"/>
        <v>0</v>
      </c>
      <c r="V71" s="16">
        <f t="shared" si="25"/>
        <v>0</v>
      </c>
      <c r="W71" s="15">
        <f t="shared" si="26"/>
        <v>0</v>
      </c>
      <c r="X71" s="17">
        <f t="shared" si="27"/>
        <v>0</v>
      </c>
      <c r="Y71" s="17">
        <f t="shared" si="28"/>
        <v>0</v>
      </c>
      <c r="Z71" s="16">
        <f t="shared" si="29"/>
        <v>0</v>
      </c>
      <c r="AA71" s="224" t="s">
        <v>31</v>
      </c>
      <c r="AB71" s="224" t="s">
        <v>31</v>
      </c>
      <c r="AC71" s="224" t="s">
        <v>30</v>
      </c>
      <c r="AD71" s="224" t="s">
        <v>30</v>
      </c>
      <c r="AE71" s="224" t="s">
        <v>30</v>
      </c>
      <c r="AF71" s="224" t="s">
        <v>30</v>
      </c>
      <c r="AG71" s="224" t="s">
        <v>30</v>
      </c>
      <c r="AH71" s="224" t="s">
        <v>31</v>
      </c>
      <c r="AI71" s="224" t="s">
        <v>31</v>
      </c>
      <c r="AJ71" s="224" t="s">
        <v>30</v>
      </c>
      <c r="AK71" s="224" t="s">
        <v>30</v>
      </c>
      <c r="AL71" s="224" t="s">
        <v>30</v>
      </c>
      <c r="AM71" s="224" t="s">
        <v>30</v>
      </c>
      <c r="AN71" s="224" t="s">
        <v>30</v>
      </c>
      <c r="AO71" s="224" t="s">
        <v>31</v>
      </c>
      <c r="AP71" s="224" t="s">
        <v>31</v>
      </c>
      <c r="AQ71" s="224" t="s">
        <v>30</v>
      </c>
      <c r="AR71" s="224" t="s">
        <v>30</v>
      </c>
      <c r="AS71" s="224" t="s">
        <v>30</v>
      </c>
      <c r="AT71" s="224" t="s">
        <v>30</v>
      </c>
      <c r="AU71" s="224" t="s">
        <v>30</v>
      </c>
      <c r="AV71" s="224" t="s">
        <v>31</v>
      </c>
      <c r="AW71" s="224" t="s">
        <v>31</v>
      </c>
      <c r="AX71" s="224" t="s">
        <v>30</v>
      </c>
      <c r="AY71" s="224" t="s">
        <v>30</v>
      </c>
      <c r="AZ71" s="224" t="s">
        <v>30</v>
      </c>
      <c r="BA71" s="224" t="s">
        <v>30</v>
      </c>
      <c r="BB71" s="224" t="s">
        <v>30</v>
      </c>
      <c r="BC71" s="224" t="s">
        <v>31</v>
      </c>
      <c r="BD71" s="224" t="s">
        <v>31</v>
      </c>
      <c r="BE71" s="224" t="s">
        <v>30</v>
      </c>
      <c r="BF71" s="22"/>
      <c r="BG71" s="20">
        <f t="shared" si="30"/>
        <v>0</v>
      </c>
      <c r="BH71" s="21"/>
      <c r="BJ71" s="22"/>
      <c r="BN71" s="11"/>
      <c r="BS71" s="11"/>
    </row>
    <row r="72" spans="1:71" ht="15" customHeight="1" x14ac:dyDescent="0.3">
      <c r="A72" s="103" t="s">
        <v>387</v>
      </c>
      <c r="B72" s="103"/>
      <c r="C72" s="104" t="s">
        <v>388</v>
      </c>
      <c r="D72" s="105"/>
      <c r="E72" s="104" t="s">
        <v>230</v>
      </c>
      <c r="F72" s="104" t="s">
        <v>369</v>
      </c>
      <c r="G72" s="104" t="s">
        <v>370</v>
      </c>
      <c r="H72" s="106" t="s">
        <v>317</v>
      </c>
      <c r="I72" s="106"/>
      <c r="J72" s="12"/>
      <c r="K72" s="13">
        <v>45957</v>
      </c>
      <c r="L72" s="14" t="s">
        <v>28</v>
      </c>
      <c r="M72" s="15">
        <f t="shared" si="16"/>
        <v>31</v>
      </c>
      <c r="N72" s="15">
        <f t="shared" si="17"/>
        <v>21</v>
      </c>
      <c r="O72" s="15">
        <f t="shared" si="18"/>
        <v>20.5</v>
      </c>
      <c r="P72" s="15">
        <f t="shared" si="19"/>
        <v>0</v>
      </c>
      <c r="Q72" s="15">
        <f t="shared" si="20"/>
        <v>10</v>
      </c>
      <c r="R72" s="15">
        <f t="shared" si="21"/>
        <v>0</v>
      </c>
      <c r="S72" s="15">
        <f t="shared" si="22"/>
        <v>0</v>
      </c>
      <c r="T72" s="15">
        <f t="shared" si="23"/>
        <v>9</v>
      </c>
      <c r="U72" s="15">
        <f t="shared" si="24"/>
        <v>0</v>
      </c>
      <c r="V72" s="16">
        <f t="shared" si="25"/>
        <v>0.5</v>
      </c>
      <c r="W72" s="15">
        <f t="shared" si="26"/>
        <v>0</v>
      </c>
      <c r="X72" s="17">
        <f t="shared" si="27"/>
        <v>0</v>
      </c>
      <c r="Y72" s="17">
        <f t="shared" si="28"/>
        <v>0</v>
      </c>
      <c r="Z72" s="16">
        <f t="shared" si="29"/>
        <v>0.5</v>
      </c>
      <c r="AA72" s="224" t="s">
        <v>31</v>
      </c>
      <c r="AB72" s="224" t="s">
        <v>31</v>
      </c>
      <c r="AC72" s="224" t="s">
        <v>30</v>
      </c>
      <c r="AD72" s="224" t="s">
        <v>30</v>
      </c>
      <c r="AE72" s="224" t="s">
        <v>30</v>
      </c>
      <c r="AF72" s="224" t="s">
        <v>33</v>
      </c>
      <c r="AG72" s="224" t="s">
        <v>30</v>
      </c>
      <c r="AH72" s="224" t="s">
        <v>31</v>
      </c>
      <c r="AI72" s="224" t="s">
        <v>31</v>
      </c>
      <c r="AJ72" s="224" t="s">
        <v>33</v>
      </c>
      <c r="AK72" s="224" t="s">
        <v>33</v>
      </c>
      <c r="AL72" s="224" t="s">
        <v>30</v>
      </c>
      <c r="AM72" s="224" t="s">
        <v>33</v>
      </c>
      <c r="AN72" s="224" t="s">
        <v>30</v>
      </c>
      <c r="AO72" s="224" t="s">
        <v>31</v>
      </c>
      <c r="AP72" s="224" t="s">
        <v>31</v>
      </c>
      <c r="AQ72" s="224" t="s">
        <v>33</v>
      </c>
      <c r="AR72" s="224" t="s">
        <v>30</v>
      </c>
      <c r="AS72" s="224" t="s">
        <v>33</v>
      </c>
      <c r="AT72" s="224" t="s">
        <v>33</v>
      </c>
      <c r="AU72" s="224" t="s">
        <v>30</v>
      </c>
      <c r="AV72" s="224" t="s">
        <v>31</v>
      </c>
      <c r="AW72" s="224" t="s">
        <v>31</v>
      </c>
      <c r="AX72" s="224" t="s">
        <v>33</v>
      </c>
      <c r="AY72" s="224" t="s">
        <v>33</v>
      </c>
      <c r="AZ72" s="224" t="s">
        <v>30</v>
      </c>
      <c r="BA72" s="224" t="s">
        <v>30</v>
      </c>
      <c r="BB72" s="224" t="s">
        <v>30</v>
      </c>
      <c r="BC72" s="224" t="s">
        <v>31</v>
      </c>
      <c r="BD72" s="224" t="s">
        <v>31</v>
      </c>
      <c r="BE72" s="224" t="s">
        <v>34</v>
      </c>
      <c r="BF72" s="22"/>
      <c r="BG72" s="20">
        <f t="shared" si="30"/>
        <v>0</v>
      </c>
      <c r="BH72" s="21"/>
      <c r="BJ72" s="22"/>
      <c r="BN72" s="11"/>
      <c r="BS72" s="11"/>
    </row>
    <row r="73" spans="1:71" x14ac:dyDescent="0.3">
      <c r="A73" s="103" t="s">
        <v>372</v>
      </c>
      <c r="B73" s="103">
        <v>2308</v>
      </c>
      <c r="C73" s="104" t="s">
        <v>373</v>
      </c>
      <c r="D73" s="105"/>
      <c r="E73" s="104" t="s">
        <v>230</v>
      </c>
      <c r="F73" s="104" t="s">
        <v>369</v>
      </c>
      <c r="G73" s="104" t="s">
        <v>231</v>
      </c>
      <c r="H73" s="106" t="s">
        <v>317</v>
      </c>
      <c r="I73" s="106" t="s">
        <v>371</v>
      </c>
      <c r="J73" s="12" t="s">
        <v>35</v>
      </c>
      <c r="K73" s="13">
        <v>45847</v>
      </c>
      <c r="L73" s="14" t="s">
        <v>28</v>
      </c>
      <c r="M73" s="15">
        <f t="shared" si="16"/>
        <v>31</v>
      </c>
      <c r="N73" s="15">
        <f t="shared" si="17"/>
        <v>20</v>
      </c>
      <c r="O73" s="15">
        <f t="shared" si="18"/>
        <v>20</v>
      </c>
      <c r="P73" s="15">
        <f t="shared" si="19"/>
        <v>0</v>
      </c>
      <c r="Q73" s="15">
        <f t="shared" si="20"/>
        <v>10</v>
      </c>
      <c r="R73" s="15">
        <f t="shared" si="21"/>
        <v>0</v>
      </c>
      <c r="S73" s="15">
        <f t="shared" si="22"/>
        <v>1</v>
      </c>
      <c r="T73" s="15">
        <f t="shared" si="23"/>
        <v>13</v>
      </c>
      <c r="U73" s="15">
        <f t="shared" si="24"/>
        <v>1</v>
      </c>
      <c r="V73" s="16">
        <f t="shared" si="25"/>
        <v>0</v>
      </c>
      <c r="W73" s="15">
        <f t="shared" si="26"/>
        <v>6</v>
      </c>
      <c r="X73" s="17">
        <f t="shared" si="27"/>
        <v>0</v>
      </c>
      <c r="Y73" s="17">
        <f t="shared" si="28"/>
        <v>0</v>
      </c>
      <c r="Z73" s="16">
        <f t="shared" si="29"/>
        <v>1</v>
      </c>
      <c r="AA73" s="224" t="s">
        <v>31</v>
      </c>
      <c r="AB73" s="224" t="s">
        <v>31</v>
      </c>
      <c r="AC73" s="224" t="s">
        <v>215</v>
      </c>
      <c r="AD73" s="224" t="s">
        <v>32</v>
      </c>
      <c r="AE73" s="224" t="s">
        <v>30</v>
      </c>
      <c r="AF73" s="224" t="s">
        <v>822</v>
      </c>
      <c r="AG73" s="224" t="s">
        <v>30</v>
      </c>
      <c r="AH73" s="224" t="s">
        <v>31</v>
      </c>
      <c r="AI73" s="224" t="s">
        <v>31</v>
      </c>
      <c r="AJ73" s="224" t="s">
        <v>113</v>
      </c>
      <c r="AK73" s="224" t="s">
        <v>33</v>
      </c>
      <c r="AL73" s="224" t="s">
        <v>30</v>
      </c>
      <c r="AM73" s="224" t="s">
        <v>32</v>
      </c>
      <c r="AN73" s="224" t="s">
        <v>215</v>
      </c>
      <c r="AO73" s="224" t="s">
        <v>31</v>
      </c>
      <c r="AP73" s="224" t="s">
        <v>31</v>
      </c>
      <c r="AQ73" s="224" t="s">
        <v>33</v>
      </c>
      <c r="AR73" s="224" t="s">
        <v>215</v>
      </c>
      <c r="AS73" s="224" t="s">
        <v>33</v>
      </c>
      <c r="AT73" s="224" t="s">
        <v>33</v>
      </c>
      <c r="AU73" s="224" t="s">
        <v>30</v>
      </c>
      <c r="AV73" s="224" t="s">
        <v>31</v>
      </c>
      <c r="AW73" s="224" t="s">
        <v>31</v>
      </c>
      <c r="AX73" s="224" t="s">
        <v>33</v>
      </c>
      <c r="AY73" s="224" t="s">
        <v>215</v>
      </c>
      <c r="AZ73" s="224" t="s">
        <v>33</v>
      </c>
      <c r="BA73" s="224" t="s">
        <v>33</v>
      </c>
      <c r="BB73" s="224" t="s">
        <v>30</v>
      </c>
      <c r="BC73" s="224" t="s">
        <v>31</v>
      </c>
      <c r="BD73" s="224" t="s">
        <v>31</v>
      </c>
      <c r="BE73" s="224" t="s">
        <v>33</v>
      </c>
      <c r="BF73" s="22"/>
      <c r="BG73" s="20">
        <f t="shared" si="30"/>
        <v>0</v>
      </c>
      <c r="BH73" s="21"/>
      <c r="BJ73" s="22"/>
      <c r="BN73" s="11"/>
      <c r="BS73" s="11"/>
    </row>
    <row r="74" spans="1:71" x14ac:dyDescent="0.3">
      <c r="A74" s="103" t="s">
        <v>375</v>
      </c>
      <c r="B74" s="103"/>
      <c r="C74" s="104" t="s">
        <v>376</v>
      </c>
      <c r="D74" s="105"/>
      <c r="E74" s="104" t="s">
        <v>230</v>
      </c>
      <c r="F74" s="104" t="s">
        <v>369</v>
      </c>
      <c r="G74" s="104" t="s">
        <v>231</v>
      </c>
      <c r="H74" s="106" t="s">
        <v>317</v>
      </c>
      <c r="I74" s="106" t="s">
        <v>374</v>
      </c>
      <c r="J74" s="12" t="s">
        <v>35</v>
      </c>
      <c r="K74" s="13">
        <v>45852</v>
      </c>
      <c r="L74" s="14" t="s">
        <v>28</v>
      </c>
      <c r="M74" s="15">
        <f t="shared" si="16"/>
        <v>31</v>
      </c>
      <c r="N74" s="15">
        <f t="shared" si="17"/>
        <v>21</v>
      </c>
      <c r="O74" s="15">
        <f t="shared" si="18"/>
        <v>19</v>
      </c>
      <c r="P74" s="15">
        <f t="shared" si="19"/>
        <v>0</v>
      </c>
      <c r="Q74" s="15">
        <f t="shared" si="20"/>
        <v>10</v>
      </c>
      <c r="R74" s="15">
        <f t="shared" si="21"/>
        <v>2</v>
      </c>
      <c r="S74" s="15">
        <f t="shared" si="22"/>
        <v>2</v>
      </c>
      <c r="T74" s="15">
        <f t="shared" si="23"/>
        <v>10</v>
      </c>
      <c r="U74" s="15">
        <f t="shared" si="24"/>
        <v>0</v>
      </c>
      <c r="V74" s="16">
        <f t="shared" si="25"/>
        <v>0</v>
      </c>
      <c r="W74" s="15">
        <f t="shared" si="26"/>
        <v>2</v>
      </c>
      <c r="X74" s="17">
        <f t="shared" si="27"/>
        <v>0</v>
      </c>
      <c r="Y74" s="17">
        <f t="shared" si="28"/>
        <v>0</v>
      </c>
      <c r="Z74" s="16">
        <f t="shared" si="29"/>
        <v>2</v>
      </c>
      <c r="AA74" s="224" t="s">
        <v>31</v>
      </c>
      <c r="AB74" s="224" t="s">
        <v>31</v>
      </c>
      <c r="AC74" s="224" t="s">
        <v>127</v>
      </c>
      <c r="AD74" s="224" t="s">
        <v>30</v>
      </c>
      <c r="AE74" s="224" t="s">
        <v>30</v>
      </c>
      <c r="AF74" s="224" t="s">
        <v>30</v>
      </c>
      <c r="AG74" s="224" t="s">
        <v>30</v>
      </c>
      <c r="AH74" s="224" t="s">
        <v>31</v>
      </c>
      <c r="AI74" s="224" t="s">
        <v>31</v>
      </c>
      <c r="AJ74" s="224" t="s">
        <v>30</v>
      </c>
      <c r="AK74" s="224" t="s">
        <v>33</v>
      </c>
      <c r="AL74" s="224" t="s">
        <v>127</v>
      </c>
      <c r="AM74" s="224" t="s">
        <v>215</v>
      </c>
      <c r="AN74" s="224" t="s">
        <v>33</v>
      </c>
      <c r="AO74" s="224" t="s">
        <v>31</v>
      </c>
      <c r="AP74" s="224" t="s">
        <v>31</v>
      </c>
      <c r="AQ74" s="224" t="s">
        <v>33</v>
      </c>
      <c r="AR74" s="224" t="s">
        <v>30</v>
      </c>
      <c r="AS74" s="224" t="s">
        <v>33</v>
      </c>
      <c r="AT74" s="224" t="s">
        <v>215</v>
      </c>
      <c r="AU74" s="224" t="s">
        <v>33</v>
      </c>
      <c r="AV74" s="224" t="s">
        <v>31</v>
      </c>
      <c r="AW74" s="224" t="s">
        <v>31</v>
      </c>
      <c r="AX74" s="224" t="s">
        <v>33</v>
      </c>
      <c r="AY74" s="224" t="s">
        <v>33</v>
      </c>
      <c r="AZ74" s="224" t="s">
        <v>33</v>
      </c>
      <c r="BA74" s="224" t="s">
        <v>30</v>
      </c>
      <c r="BB74" s="224" t="s">
        <v>30</v>
      </c>
      <c r="BC74" s="224" t="s">
        <v>31</v>
      </c>
      <c r="BD74" s="224" t="s">
        <v>31</v>
      </c>
      <c r="BE74" s="224" t="s">
        <v>30</v>
      </c>
      <c r="BF74" s="22"/>
      <c r="BG74" s="20">
        <f t="shared" si="30"/>
        <v>0</v>
      </c>
      <c r="BH74" s="21"/>
      <c r="BJ74" s="22"/>
      <c r="BN74" s="11"/>
      <c r="BS74" s="11"/>
    </row>
    <row r="75" spans="1:71" ht="13.8" customHeight="1" x14ac:dyDescent="0.3">
      <c r="A75" s="103" t="s">
        <v>378</v>
      </c>
      <c r="B75" s="103"/>
      <c r="C75" s="104" t="s">
        <v>379</v>
      </c>
      <c r="D75" s="105"/>
      <c r="E75" s="104" t="s">
        <v>230</v>
      </c>
      <c r="F75" s="104" t="s">
        <v>369</v>
      </c>
      <c r="G75" s="104" t="s">
        <v>231</v>
      </c>
      <c r="H75" s="106" t="s">
        <v>317</v>
      </c>
      <c r="I75" s="106" t="s">
        <v>377</v>
      </c>
      <c r="J75" s="12" t="s">
        <v>35</v>
      </c>
      <c r="K75" s="13">
        <v>45859</v>
      </c>
      <c r="L75" s="14" t="s">
        <v>28</v>
      </c>
      <c r="M75" s="15">
        <f t="shared" si="16"/>
        <v>31</v>
      </c>
      <c r="N75" s="15">
        <f t="shared" si="17"/>
        <v>20</v>
      </c>
      <c r="O75" s="15">
        <f t="shared" si="18"/>
        <v>19</v>
      </c>
      <c r="P75" s="15">
        <f t="shared" si="19"/>
        <v>0</v>
      </c>
      <c r="Q75" s="15">
        <f t="shared" si="20"/>
        <v>10</v>
      </c>
      <c r="R75" s="15">
        <f t="shared" si="21"/>
        <v>1</v>
      </c>
      <c r="S75" s="15">
        <f t="shared" si="22"/>
        <v>2</v>
      </c>
      <c r="T75" s="15">
        <f t="shared" si="23"/>
        <v>1</v>
      </c>
      <c r="U75" s="15">
        <f t="shared" si="24"/>
        <v>1</v>
      </c>
      <c r="V75" s="16">
        <f t="shared" si="25"/>
        <v>0</v>
      </c>
      <c r="W75" s="15">
        <f t="shared" si="26"/>
        <v>1</v>
      </c>
      <c r="X75" s="17">
        <f t="shared" si="27"/>
        <v>0</v>
      </c>
      <c r="Y75" s="17">
        <f t="shared" si="28"/>
        <v>0</v>
      </c>
      <c r="Z75" s="16">
        <f t="shared" si="29"/>
        <v>2</v>
      </c>
      <c r="AA75" s="224" t="s">
        <v>31</v>
      </c>
      <c r="AB75" s="224" t="s">
        <v>31</v>
      </c>
      <c r="AC75" s="224" t="s">
        <v>30</v>
      </c>
      <c r="AD75" s="224" t="s">
        <v>30</v>
      </c>
      <c r="AE75" s="224" t="s">
        <v>30</v>
      </c>
      <c r="AF75" s="224" t="s">
        <v>30</v>
      </c>
      <c r="AG75" s="224" t="s">
        <v>30</v>
      </c>
      <c r="AH75" s="224" t="s">
        <v>31</v>
      </c>
      <c r="AI75" s="224" t="s">
        <v>31</v>
      </c>
      <c r="AJ75" s="224" t="s">
        <v>30</v>
      </c>
      <c r="AK75" s="224" t="s">
        <v>127</v>
      </c>
      <c r="AL75" s="224" t="s">
        <v>30</v>
      </c>
      <c r="AM75" s="224" t="s">
        <v>30</v>
      </c>
      <c r="AN75" s="224" t="s">
        <v>30</v>
      </c>
      <c r="AO75" s="224" t="s">
        <v>31</v>
      </c>
      <c r="AP75" s="224" t="s">
        <v>31</v>
      </c>
      <c r="AQ75" s="224" t="s">
        <v>30</v>
      </c>
      <c r="AR75" s="224" t="s">
        <v>30</v>
      </c>
      <c r="AS75" s="224" t="s">
        <v>30</v>
      </c>
      <c r="AT75" s="224" t="s">
        <v>30</v>
      </c>
      <c r="AU75" s="224" t="s">
        <v>30</v>
      </c>
      <c r="AV75" s="224" t="s">
        <v>31</v>
      </c>
      <c r="AW75" s="224" t="s">
        <v>31</v>
      </c>
      <c r="AX75" s="224" t="s">
        <v>113</v>
      </c>
      <c r="AY75" s="224" t="s">
        <v>30</v>
      </c>
      <c r="AZ75" s="224" t="s">
        <v>30</v>
      </c>
      <c r="BA75" s="224" t="s">
        <v>30</v>
      </c>
      <c r="BB75" s="224" t="s">
        <v>30</v>
      </c>
      <c r="BC75" s="224" t="s">
        <v>31</v>
      </c>
      <c r="BD75" s="224" t="s">
        <v>31</v>
      </c>
      <c r="BE75" s="224" t="s">
        <v>215</v>
      </c>
      <c r="BF75" s="22"/>
      <c r="BG75" s="20">
        <f t="shared" si="30"/>
        <v>0</v>
      </c>
      <c r="BH75" s="21"/>
      <c r="BJ75" s="22"/>
      <c r="BN75" s="11"/>
      <c r="BS75" s="11"/>
    </row>
    <row r="76" spans="1:71" ht="13.8" customHeight="1" x14ac:dyDescent="0.3">
      <c r="A76" s="120" t="s">
        <v>384</v>
      </c>
      <c r="B76" s="103"/>
      <c r="C76" s="122" t="s">
        <v>385</v>
      </c>
      <c r="D76" s="105"/>
      <c r="E76" s="104" t="s">
        <v>230</v>
      </c>
      <c r="F76" s="104" t="s">
        <v>369</v>
      </c>
      <c r="G76" s="104" t="s">
        <v>231</v>
      </c>
      <c r="H76" s="106" t="s">
        <v>317</v>
      </c>
      <c r="I76" s="106" t="s">
        <v>380</v>
      </c>
      <c r="J76" s="12" t="s">
        <v>35</v>
      </c>
      <c r="K76" s="13">
        <v>45946</v>
      </c>
      <c r="L76" s="14" t="s">
        <v>28</v>
      </c>
      <c r="M76" s="15">
        <f t="shared" si="16"/>
        <v>31</v>
      </c>
      <c r="N76" s="15">
        <f t="shared" si="17"/>
        <v>21</v>
      </c>
      <c r="O76" s="15">
        <f t="shared" si="18"/>
        <v>19.5</v>
      </c>
      <c r="P76" s="15">
        <f t="shared" si="19"/>
        <v>0</v>
      </c>
      <c r="Q76" s="15">
        <f t="shared" si="20"/>
        <v>10</v>
      </c>
      <c r="R76" s="15">
        <f t="shared" si="21"/>
        <v>0</v>
      </c>
      <c r="S76" s="15">
        <f t="shared" si="22"/>
        <v>0</v>
      </c>
      <c r="T76" s="15">
        <f t="shared" si="23"/>
        <v>11</v>
      </c>
      <c r="U76" s="15">
        <f t="shared" si="24"/>
        <v>0</v>
      </c>
      <c r="V76" s="16">
        <f t="shared" si="25"/>
        <v>1.5</v>
      </c>
      <c r="W76" s="15">
        <f t="shared" si="26"/>
        <v>13</v>
      </c>
      <c r="X76" s="17">
        <f t="shared" si="27"/>
        <v>0</v>
      </c>
      <c r="Y76" s="17">
        <f t="shared" si="28"/>
        <v>0</v>
      </c>
      <c r="Z76" s="16">
        <f t="shared" si="29"/>
        <v>1.5</v>
      </c>
      <c r="AA76" s="224" t="s">
        <v>31</v>
      </c>
      <c r="AB76" s="224" t="s">
        <v>31</v>
      </c>
      <c r="AC76" s="224" t="s">
        <v>34</v>
      </c>
      <c r="AD76" s="224" t="s">
        <v>30</v>
      </c>
      <c r="AE76" s="224" t="s">
        <v>215</v>
      </c>
      <c r="AF76" s="224" t="s">
        <v>215</v>
      </c>
      <c r="AG76" s="224" t="s">
        <v>215</v>
      </c>
      <c r="AH76" s="224" t="s">
        <v>31</v>
      </c>
      <c r="AI76" s="224" t="s">
        <v>31</v>
      </c>
      <c r="AJ76" s="224" t="s">
        <v>30</v>
      </c>
      <c r="AK76" s="224" t="s">
        <v>34</v>
      </c>
      <c r="AL76" s="224" t="s">
        <v>215</v>
      </c>
      <c r="AM76" s="224" t="s">
        <v>215</v>
      </c>
      <c r="AN76" s="224" t="s">
        <v>215</v>
      </c>
      <c r="AO76" s="224" t="s">
        <v>31</v>
      </c>
      <c r="AP76" s="224" t="s">
        <v>31</v>
      </c>
      <c r="AQ76" s="224" t="s">
        <v>215</v>
      </c>
      <c r="AR76" s="224" t="s">
        <v>215</v>
      </c>
      <c r="AS76" s="224" t="s">
        <v>215</v>
      </c>
      <c r="AT76" s="224" t="s">
        <v>215</v>
      </c>
      <c r="AU76" s="224" t="s">
        <v>215</v>
      </c>
      <c r="AV76" s="224" t="s">
        <v>31</v>
      </c>
      <c r="AW76" s="224" t="s">
        <v>31</v>
      </c>
      <c r="AX76" s="224" t="s">
        <v>30</v>
      </c>
      <c r="AY76" s="224" t="s">
        <v>30</v>
      </c>
      <c r="AZ76" s="224" t="s">
        <v>30</v>
      </c>
      <c r="BA76" s="224" t="s">
        <v>32</v>
      </c>
      <c r="BB76" s="224" t="s">
        <v>32</v>
      </c>
      <c r="BC76" s="224" t="s">
        <v>31</v>
      </c>
      <c r="BD76" s="224" t="s">
        <v>31</v>
      </c>
      <c r="BE76" s="224" t="s">
        <v>34</v>
      </c>
      <c r="BF76" s="22"/>
      <c r="BG76" s="20">
        <f t="shared" si="30"/>
        <v>0</v>
      </c>
      <c r="BH76" s="21"/>
      <c r="BJ76" s="22"/>
      <c r="BN76" s="11"/>
      <c r="BS76" s="11"/>
    </row>
    <row r="77" spans="1:71" ht="13.8" customHeight="1" x14ac:dyDescent="0.3">
      <c r="A77" s="120" t="s">
        <v>397</v>
      </c>
      <c r="B77" s="103"/>
      <c r="C77" s="122" t="s">
        <v>398</v>
      </c>
      <c r="D77" s="105"/>
      <c r="E77" s="104" t="s">
        <v>230</v>
      </c>
      <c r="F77" s="104" t="s">
        <v>369</v>
      </c>
      <c r="G77" s="104" t="s">
        <v>231</v>
      </c>
      <c r="H77" s="106" t="s">
        <v>317</v>
      </c>
      <c r="I77" s="106" t="s">
        <v>383</v>
      </c>
      <c r="J77" s="12" t="s">
        <v>35</v>
      </c>
      <c r="K77" s="13">
        <v>45978</v>
      </c>
      <c r="L77" s="14" t="s">
        <v>28</v>
      </c>
      <c r="M77" s="15">
        <f t="shared" si="16"/>
        <v>10</v>
      </c>
      <c r="N77" s="15">
        <f t="shared" si="17"/>
        <v>6</v>
      </c>
      <c r="O77" s="15">
        <f t="shared" si="18"/>
        <v>1.5</v>
      </c>
      <c r="P77" s="15">
        <f t="shared" si="19"/>
        <v>0</v>
      </c>
      <c r="Q77" s="15">
        <f t="shared" si="20"/>
        <v>4</v>
      </c>
      <c r="R77" s="15">
        <f t="shared" si="21"/>
        <v>4</v>
      </c>
      <c r="S77" s="15">
        <f t="shared" si="22"/>
        <v>0</v>
      </c>
      <c r="T77" s="15">
        <f t="shared" si="23"/>
        <v>1</v>
      </c>
      <c r="U77" s="15">
        <f t="shared" si="24"/>
        <v>0</v>
      </c>
      <c r="V77" s="16">
        <f t="shared" si="25"/>
        <v>4.5</v>
      </c>
      <c r="W77" s="15">
        <f t="shared" si="26"/>
        <v>1</v>
      </c>
      <c r="X77" s="17">
        <f t="shared" si="27"/>
        <v>0</v>
      </c>
      <c r="Y77" s="17">
        <f t="shared" si="28"/>
        <v>0</v>
      </c>
      <c r="Z77" s="16">
        <f t="shared" si="29"/>
        <v>4.5</v>
      </c>
      <c r="AA77" s="224" t="s">
        <v>31</v>
      </c>
      <c r="AB77" s="224" t="s">
        <v>31</v>
      </c>
      <c r="AC77" s="224" t="s">
        <v>133</v>
      </c>
      <c r="AD77" s="224" t="s">
        <v>133</v>
      </c>
      <c r="AE77" s="224" t="s">
        <v>215</v>
      </c>
      <c r="AF77" s="224" t="s">
        <v>133</v>
      </c>
      <c r="AG77" s="224" t="s">
        <v>133</v>
      </c>
      <c r="AH77" s="224" t="s">
        <v>31</v>
      </c>
      <c r="AI77" s="224" t="s">
        <v>31</v>
      </c>
      <c r="AJ77" s="224" t="s">
        <v>34</v>
      </c>
      <c r="AK77" s="224" t="s">
        <v>162</v>
      </c>
      <c r="AL77" s="224" t="s">
        <v>162</v>
      </c>
      <c r="AM77" s="224" t="s">
        <v>162</v>
      </c>
      <c r="AN77" s="224" t="s">
        <v>162</v>
      </c>
      <c r="AO77" s="224" t="s">
        <v>162</v>
      </c>
      <c r="AP77" s="224" t="s">
        <v>162</v>
      </c>
      <c r="AQ77" s="224" t="s">
        <v>162</v>
      </c>
      <c r="AR77" s="224" t="s">
        <v>162</v>
      </c>
      <c r="AS77" s="224" t="s">
        <v>162</v>
      </c>
      <c r="AT77" s="224" t="s">
        <v>162</v>
      </c>
      <c r="AU77" s="224" t="s">
        <v>162</v>
      </c>
      <c r="AV77" s="224" t="s">
        <v>162</v>
      </c>
      <c r="AW77" s="224" t="s">
        <v>162</v>
      </c>
      <c r="AX77" s="224" t="s">
        <v>162</v>
      </c>
      <c r="AY77" s="224" t="s">
        <v>162</v>
      </c>
      <c r="AZ77" s="224" t="s">
        <v>162</v>
      </c>
      <c r="BA77" s="224" t="s">
        <v>162</v>
      </c>
      <c r="BB77" s="224" t="s">
        <v>162</v>
      </c>
      <c r="BC77" s="224" t="s">
        <v>162</v>
      </c>
      <c r="BD77" s="224" t="s">
        <v>162</v>
      </c>
      <c r="BE77" s="224" t="s">
        <v>162</v>
      </c>
      <c r="BF77" s="22"/>
      <c r="BG77" s="20">
        <f t="shared" si="30"/>
        <v>0</v>
      </c>
      <c r="BH77" s="21"/>
      <c r="BJ77" s="22"/>
      <c r="BN77" s="11"/>
      <c r="BS77" s="11"/>
    </row>
    <row r="78" spans="1:71" ht="13.8" customHeight="1" x14ac:dyDescent="0.3">
      <c r="A78" s="103" t="s">
        <v>393</v>
      </c>
      <c r="B78" s="103"/>
      <c r="C78" s="104" t="s">
        <v>394</v>
      </c>
      <c r="D78" s="105"/>
      <c r="E78" s="104" t="s">
        <v>230</v>
      </c>
      <c r="F78" s="104" t="s">
        <v>369</v>
      </c>
      <c r="G78" s="104" t="s">
        <v>231</v>
      </c>
      <c r="H78" s="106" t="s">
        <v>317</v>
      </c>
      <c r="I78" s="106" t="s">
        <v>386</v>
      </c>
      <c r="J78" s="12" t="s">
        <v>35</v>
      </c>
      <c r="K78" s="13">
        <v>45978</v>
      </c>
      <c r="L78" s="14" t="s">
        <v>28</v>
      </c>
      <c r="M78" s="15">
        <f t="shared" si="16"/>
        <v>31</v>
      </c>
      <c r="N78" s="15">
        <f t="shared" si="17"/>
        <v>21</v>
      </c>
      <c r="O78" s="15">
        <f t="shared" si="18"/>
        <v>19</v>
      </c>
      <c r="P78" s="15">
        <f t="shared" si="19"/>
        <v>0</v>
      </c>
      <c r="Q78" s="15">
        <f t="shared" si="20"/>
        <v>10</v>
      </c>
      <c r="R78" s="15">
        <f t="shared" si="21"/>
        <v>2</v>
      </c>
      <c r="S78" s="15">
        <f t="shared" si="22"/>
        <v>1</v>
      </c>
      <c r="T78" s="15">
        <f t="shared" si="23"/>
        <v>5</v>
      </c>
      <c r="U78" s="15">
        <f t="shared" si="24"/>
        <v>0</v>
      </c>
      <c r="V78" s="16">
        <f t="shared" si="25"/>
        <v>1</v>
      </c>
      <c r="W78" s="15">
        <f t="shared" si="26"/>
        <v>2</v>
      </c>
      <c r="X78" s="17">
        <f t="shared" si="27"/>
        <v>0</v>
      </c>
      <c r="Y78" s="17">
        <f t="shared" si="28"/>
        <v>0</v>
      </c>
      <c r="Z78" s="16">
        <f t="shared" si="29"/>
        <v>2</v>
      </c>
      <c r="AA78" s="224" t="s">
        <v>31</v>
      </c>
      <c r="AB78" s="224" t="s">
        <v>31</v>
      </c>
      <c r="AC78" s="224" t="s">
        <v>30</v>
      </c>
      <c r="AD78" s="224" t="s">
        <v>215</v>
      </c>
      <c r="AE78" s="224" t="s">
        <v>30</v>
      </c>
      <c r="AF78" s="224" t="s">
        <v>30</v>
      </c>
      <c r="AG78" s="224" t="s">
        <v>30</v>
      </c>
      <c r="AH78" s="224" t="s">
        <v>31</v>
      </c>
      <c r="AI78" s="224" t="s">
        <v>31</v>
      </c>
      <c r="AJ78" s="224" t="s">
        <v>133</v>
      </c>
      <c r="AK78" s="224" t="s">
        <v>215</v>
      </c>
      <c r="AL78" s="224" t="s">
        <v>30</v>
      </c>
      <c r="AM78" s="224" t="s">
        <v>30</v>
      </c>
      <c r="AN78" s="224" t="s">
        <v>30</v>
      </c>
      <c r="AO78" s="224" t="s">
        <v>31</v>
      </c>
      <c r="AP78" s="224" t="s">
        <v>31</v>
      </c>
      <c r="AQ78" s="224" t="s">
        <v>30</v>
      </c>
      <c r="AR78" s="224" t="s">
        <v>30</v>
      </c>
      <c r="AS78" s="224" t="s">
        <v>30</v>
      </c>
      <c r="AT78" s="224" t="s">
        <v>30</v>
      </c>
      <c r="AU78" s="224" t="s">
        <v>30</v>
      </c>
      <c r="AV78" s="224" t="s">
        <v>31</v>
      </c>
      <c r="AW78" s="224" t="s">
        <v>31</v>
      </c>
      <c r="AX78" s="224" t="s">
        <v>127</v>
      </c>
      <c r="AY78" s="224" t="s">
        <v>33</v>
      </c>
      <c r="AZ78" s="224" t="s">
        <v>30</v>
      </c>
      <c r="BA78" s="224" t="s">
        <v>30</v>
      </c>
      <c r="BB78" s="224" t="s">
        <v>33</v>
      </c>
      <c r="BC78" s="224" t="s">
        <v>31</v>
      </c>
      <c r="BD78" s="224" t="s">
        <v>31</v>
      </c>
      <c r="BE78" s="224" t="s">
        <v>33</v>
      </c>
      <c r="BF78" s="22"/>
      <c r="BG78" s="20">
        <f t="shared" si="30"/>
        <v>0</v>
      </c>
      <c r="BH78" s="21"/>
      <c r="BJ78" s="22"/>
      <c r="BN78" s="11"/>
      <c r="BS78" s="11"/>
    </row>
    <row r="79" spans="1:71" ht="13.8" customHeight="1" x14ac:dyDescent="0.3">
      <c r="A79" s="103" t="s">
        <v>400</v>
      </c>
      <c r="B79" s="103"/>
      <c r="C79" s="104" t="s">
        <v>401</v>
      </c>
      <c r="D79" s="105"/>
      <c r="E79" s="104" t="s">
        <v>230</v>
      </c>
      <c r="F79" s="104" t="s">
        <v>369</v>
      </c>
      <c r="G79" s="104" t="s">
        <v>231</v>
      </c>
      <c r="H79" s="106" t="s">
        <v>317</v>
      </c>
      <c r="I79" s="106" t="s">
        <v>389</v>
      </c>
      <c r="J79" s="12" t="s">
        <v>35</v>
      </c>
      <c r="K79" s="13">
        <v>45985</v>
      </c>
      <c r="L79" s="14" t="s">
        <v>28</v>
      </c>
      <c r="M79" s="15">
        <f t="shared" si="16"/>
        <v>31</v>
      </c>
      <c r="N79" s="15">
        <f t="shared" si="17"/>
        <v>21</v>
      </c>
      <c r="O79" s="15">
        <f t="shared" si="18"/>
        <v>21</v>
      </c>
      <c r="P79" s="15">
        <f t="shared" si="19"/>
        <v>0</v>
      </c>
      <c r="Q79" s="15">
        <f t="shared" si="20"/>
        <v>10</v>
      </c>
      <c r="R79" s="15">
        <f t="shared" si="21"/>
        <v>0</v>
      </c>
      <c r="S79" s="15">
        <f t="shared" si="22"/>
        <v>0</v>
      </c>
      <c r="T79" s="15">
        <f t="shared" si="23"/>
        <v>11</v>
      </c>
      <c r="U79" s="15">
        <f t="shared" si="24"/>
        <v>0</v>
      </c>
      <c r="V79" s="16">
        <f t="shared" si="25"/>
        <v>0</v>
      </c>
      <c r="W79" s="15">
        <f t="shared" si="26"/>
        <v>0</v>
      </c>
      <c r="X79" s="17">
        <f t="shared" si="27"/>
        <v>0</v>
      </c>
      <c r="Y79" s="17">
        <f t="shared" si="28"/>
        <v>0</v>
      </c>
      <c r="Z79" s="16">
        <f t="shared" si="29"/>
        <v>0</v>
      </c>
      <c r="AA79" s="224" t="s">
        <v>31</v>
      </c>
      <c r="AB79" s="224" t="s">
        <v>31</v>
      </c>
      <c r="AC79" s="224" t="s">
        <v>33</v>
      </c>
      <c r="AD79" s="224" t="s">
        <v>33</v>
      </c>
      <c r="AE79" s="224" t="s">
        <v>33</v>
      </c>
      <c r="AF79" s="224" t="s">
        <v>30</v>
      </c>
      <c r="AG79" s="224" t="s">
        <v>33</v>
      </c>
      <c r="AH79" s="224" t="s">
        <v>31</v>
      </c>
      <c r="AI79" s="224" t="s">
        <v>31</v>
      </c>
      <c r="AJ79" s="224" t="s">
        <v>30</v>
      </c>
      <c r="AK79" s="224" t="s">
        <v>33</v>
      </c>
      <c r="AL79" s="224" t="s">
        <v>33</v>
      </c>
      <c r="AM79" s="224" t="s">
        <v>33</v>
      </c>
      <c r="AN79" s="224" t="s">
        <v>30</v>
      </c>
      <c r="AO79" s="224" t="s">
        <v>31</v>
      </c>
      <c r="AP79" s="224" t="s">
        <v>31</v>
      </c>
      <c r="AQ79" s="224" t="s">
        <v>30</v>
      </c>
      <c r="AR79" s="224" t="s">
        <v>30</v>
      </c>
      <c r="AS79" s="224" t="s">
        <v>33</v>
      </c>
      <c r="AT79" s="224" t="s">
        <v>30</v>
      </c>
      <c r="AU79" s="224" t="s">
        <v>33</v>
      </c>
      <c r="AV79" s="224" t="s">
        <v>31</v>
      </c>
      <c r="AW79" s="224" t="s">
        <v>31</v>
      </c>
      <c r="AX79" s="224" t="s">
        <v>30</v>
      </c>
      <c r="AY79" s="224" t="s">
        <v>30</v>
      </c>
      <c r="AZ79" s="224" t="s">
        <v>30</v>
      </c>
      <c r="BA79" s="224" t="s">
        <v>33</v>
      </c>
      <c r="BB79" s="224" t="s">
        <v>33</v>
      </c>
      <c r="BC79" s="224" t="s">
        <v>31</v>
      </c>
      <c r="BD79" s="224" t="s">
        <v>31</v>
      </c>
      <c r="BE79" s="224" t="s">
        <v>30</v>
      </c>
      <c r="BF79" s="22"/>
      <c r="BG79" s="20">
        <f t="shared" si="30"/>
        <v>0</v>
      </c>
      <c r="BH79" s="21"/>
      <c r="BJ79" s="22"/>
      <c r="BN79" s="11"/>
      <c r="BS79" s="11"/>
    </row>
    <row r="80" spans="1:71" ht="13.8" customHeight="1" x14ac:dyDescent="0.3">
      <c r="A80" s="103" t="s">
        <v>403</v>
      </c>
      <c r="B80" s="103"/>
      <c r="C80" s="104" t="s">
        <v>404</v>
      </c>
      <c r="D80" s="105"/>
      <c r="E80" s="104" t="s">
        <v>230</v>
      </c>
      <c r="F80" s="104" t="s">
        <v>369</v>
      </c>
      <c r="G80" s="104" t="s">
        <v>231</v>
      </c>
      <c r="H80" s="106" t="s">
        <v>317</v>
      </c>
      <c r="I80" s="106" t="s">
        <v>395</v>
      </c>
      <c r="J80" s="12" t="s">
        <v>396</v>
      </c>
      <c r="K80" s="13">
        <v>46028</v>
      </c>
      <c r="L80" s="14" t="s">
        <v>28</v>
      </c>
      <c r="M80" s="15">
        <f t="shared" si="16"/>
        <v>31</v>
      </c>
      <c r="N80" s="15">
        <f t="shared" si="17"/>
        <v>20</v>
      </c>
      <c r="O80" s="15">
        <f t="shared" si="18"/>
        <v>20</v>
      </c>
      <c r="P80" s="15">
        <f t="shared" si="19"/>
        <v>0</v>
      </c>
      <c r="Q80" s="15">
        <f t="shared" si="20"/>
        <v>10</v>
      </c>
      <c r="R80" s="15">
        <f t="shared" si="21"/>
        <v>0</v>
      </c>
      <c r="S80" s="15">
        <f t="shared" si="22"/>
        <v>1</v>
      </c>
      <c r="T80" s="15">
        <f t="shared" si="23"/>
        <v>15</v>
      </c>
      <c r="U80" s="15">
        <f t="shared" si="24"/>
        <v>1</v>
      </c>
      <c r="V80" s="16">
        <f t="shared" si="25"/>
        <v>0</v>
      </c>
      <c r="W80" s="15">
        <f t="shared" si="26"/>
        <v>6</v>
      </c>
      <c r="X80" s="17">
        <f t="shared" si="27"/>
        <v>0</v>
      </c>
      <c r="Y80" s="17">
        <f t="shared" si="28"/>
        <v>0</v>
      </c>
      <c r="Z80" s="16">
        <f t="shared" si="29"/>
        <v>1</v>
      </c>
      <c r="AA80" s="224" t="s">
        <v>31</v>
      </c>
      <c r="AB80" s="224" t="s">
        <v>31</v>
      </c>
      <c r="AC80" s="224" t="s">
        <v>30</v>
      </c>
      <c r="AD80" s="224" t="s">
        <v>33</v>
      </c>
      <c r="AE80" s="224" t="s">
        <v>30</v>
      </c>
      <c r="AF80" s="224" t="s">
        <v>33</v>
      </c>
      <c r="AG80" s="224" t="s">
        <v>30</v>
      </c>
      <c r="AH80" s="224" t="s">
        <v>31</v>
      </c>
      <c r="AI80" s="224" t="s">
        <v>31</v>
      </c>
      <c r="AJ80" s="224" t="s">
        <v>30</v>
      </c>
      <c r="AK80" s="224" t="s">
        <v>33</v>
      </c>
      <c r="AL80" s="224" t="s">
        <v>215</v>
      </c>
      <c r="AM80" s="224" t="s">
        <v>215</v>
      </c>
      <c r="AN80" s="224" t="s">
        <v>113</v>
      </c>
      <c r="AO80" s="224" t="s">
        <v>31</v>
      </c>
      <c r="AP80" s="224" t="s">
        <v>31</v>
      </c>
      <c r="AQ80" s="224" t="s">
        <v>33</v>
      </c>
      <c r="AR80" s="224" t="s">
        <v>33</v>
      </c>
      <c r="AS80" s="224" t="s">
        <v>33</v>
      </c>
      <c r="AT80" s="224" t="s">
        <v>33</v>
      </c>
      <c r="AU80" s="224" t="s">
        <v>30</v>
      </c>
      <c r="AV80" s="224" t="s">
        <v>31</v>
      </c>
      <c r="AW80" s="224" t="s">
        <v>31</v>
      </c>
      <c r="AX80" s="224" t="s">
        <v>33</v>
      </c>
      <c r="AY80" s="224" t="s">
        <v>215</v>
      </c>
      <c r="AZ80" s="224" t="s">
        <v>215</v>
      </c>
      <c r="BA80" s="224" t="s">
        <v>33</v>
      </c>
      <c r="BB80" s="224" t="s">
        <v>215</v>
      </c>
      <c r="BC80" s="224" t="s">
        <v>31</v>
      </c>
      <c r="BD80" s="224" t="s">
        <v>31</v>
      </c>
      <c r="BE80" s="224" t="s">
        <v>215</v>
      </c>
      <c r="BF80" s="22"/>
      <c r="BG80" s="20">
        <f t="shared" si="30"/>
        <v>0</v>
      </c>
      <c r="BH80" s="21"/>
      <c r="BJ80" s="22"/>
      <c r="BN80" s="11"/>
      <c r="BS80" s="11"/>
    </row>
    <row r="81" spans="1:71" ht="13.8" customHeight="1" x14ac:dyDescent="0.3">
      <c r="A81" s="120" t="s">
        <v>406</v>
      </c>
      <c r="B81" s="103"/>
      <c r="C81" s="122" t="s">
        <v>407</v>
      </c>
      <c r="D81" s="105"/>
      <c r="E81" s="104" t="s">
        <v>230</v>
      </c>
      <c r="F81" s="104" t="s">
        <v>369</v>
      </c>
      <c r="G81" s="104" t="s">
        <v>231</v>
      </c>
      <c r="H81" s="106" t="s">
        <v>317</v>
      </c>
      <c r="I81" s="106" t="s">
        <v>399</v>
      </c>
      <c r="J81" s="12" t="s">
        <v>35</v>
      </c>
      <c r="K81" s="13">
        <v>46029</v>
      </c>
      <c r="L81" s="14" t="s">
        <v>28</v>
      </c>
      <c r="M81" s="15">
        <f t="shared" si="16"/>
        <v>10</v>
      </c>
      <c r="N81" s="15">
        <f t="shared" si="17"/>
        <v>6</v>
      </c>
      <c r="O81" s="15">
        <f t="shared" si="18"/>
        <v>4</v>
      </c>
      <c r="P81" s="15">
        <f t="shared" si="19"/>
        <v>0</v>
      </c>
      <c r="Q81" s="15">
        <f t="shared" si="20"/>
        <v>4</v>
      </c>
      <c r="R81" s="15">
        <f t="shared" si="21"/>
        <v>2</v>
      </c>
      <c r="S81" s="15">
        <f t="shared" si="22"/>
        <v>0</v>
      </c>
      <c r="T81" s="15">
        <f t="shared" si="23"/>
        <v>0</v>
      </c>
      <c r="U81" s="15">
        <f t="shared" si="24"/>
        <v>0</v>
      </c>
      <c r="V81" s="16">
        <f t="shared" si="25"/>
        <v>2</v>
      </c>
      <c r="W81" s="15">
        <f t="shared" si="26"/>
        <v>0</v>
      </c>
      <c r="X81" s="17">
        <f t="shared" si="27"/>
        <v>0</v>
      </c>
      <c r="Y81" s="17">
        <f t="shared" si="28"/>
        <v>0</v>
      </c>
      <c r="Z81" s="16">
        <f t="shared" si="29"/>
        <v>2</v>
      </c>
      <c r="AA81" s="224" t="s">
        <v>31</v>
      </c>
      <c r="AB81" s="224" t="s">
        <v>31</v>
      </c>
      <c r="AC81" s="224" t="s">
        <v>30</v>
      </c>
      <c r="AD81" s="224" t="s">
        <v>30</v>
      </c>
      <c r="AE81" s="224" t="s">
        <v>133</v>
      </c>
      <c r="AF81" s="224" t="s">
        <v>30</v>
      </c>
      <c r="AG81" s="224" t="s">
        <v>30</v>
      </c>
      <c r="AH81" s="224" t="s">
        <v>31</v>
      </c>
      <c r="AI81" s="224" t="s">
        <v>31</v>
      </c>
      <c r="AJ81" s="224" t="s">
        <v>133</v>
      </c>
      <c r="AK81" s="224" t="s">
        <v>162</v>
      </c>
      <c r="AL81" s="224" t="s">
        <v>162</v>
      </c>
      <c r="AM81" s="224" t="s">
        <v>162</v>
      </c>
      <c r="AN81" s="224" t="s">
        <v>162</v>
      </c>
      <c r="AO81" s="224" t="s">
        <v>162</v>
      </c>
      <c r="AP81" s="224" t="s">
        <v>162</v>
      </c>
      <c r="AQ81" s="224" t="s">
        <v>162</v>
      </c>
      <c r="AR81" s="224" t="s">
        <v>162</v>
      </c>
      <c r="AS81" s="224" t="s">
        <v>162</v>
      </c>
      <c r="AT81" s="224" t="s">
        <v>162</v>
      </c>
      <c r="AU81" s="224" t="s">
        <v>162</v>
      </c>
      <c r="AV81" s="224" t="s">
        <v>162</v>
      </c>
      <c r="AW81" s="224" t="s">
        <v>162</v>
      </c>
      <c r="AX81" s="224" t="s">
        <v>162</v>
      </c>
      <c r="AY81" s="224" t="s">
        <v>162</v>
      </c>
      <c r="AZ81" s="224" t="s">
        <v>162</v>
      </c>
      <c r="BA81" s="224" t="s">
        <v>162</v>
      </c>
      <c r="BB81" s="224" t="s">
        <v>162</v>
      </c>
      <c r="BC81" s="224" t="s">
        <v>162</v>
      </c>
      <c r="BD81" s="224" t="s">
        <v>162</v>
      </c>
      <c r="BE81" s="224" t="s">
        <v>162</v>
      </c>
      <c r="BF81" s="22"/>
      <c r="BG81" s="20">
        <f t="shared" si="30"/>
        <v>0</v>
      </c>
      <c r="BH81" s="21"/>
      <c r="BJ81" s="22"/>
      <c r="BN81" s="11"/>
      <c r="BS81" s="11"/>
    </row>
    <row r="82" spans="1:71" ht="13.8" customHeight="1" x14ac:dyDescent="0.3">
      <c r="A82" s="103" t="s">
        <v>435</v>
      </c>
      <c r="B82" s="103"/>
      <c r="C82" s="104" t="s">
        <v>434</v>
      </c>
      <c r="D82" s="105"/>
      <c r="E82" s="104" t="s">
        <v>230</v>
      </c>
      <c r="F82" s="104" t="s">
        <v>369</v>
      </c>
      <c r="G82" s="104" t="s">
        <v>231</v>
      </c>
      <c r="H82" s="106" t="s">
        <v>317</v>
      </c>
      <c r="I82" s="106" t="s">
        <v>402</v>
      </c>
      <c r="J82" s="12" t="s">
        <v>35</v>
      </c>
      <c r="K82" s="13">
        <v>46122</v>
      </c>
      <c r="L82" s="14" t="s">
        <v>28</v>
      </c>
      <c r="M82" s="15">
        <f t="shared" si="16"/>
        <v>31</v>
      </c>
      <c r="N82" s="15">
        <f t="shared" si="17"/>
        <v>21</v>
      </c>
      <c r="O82" s="15">
        <f t="shared" si="18"/>
        <v>21</v>
      </c>
      <c r="P82" s="15">
        <f t="shared" si="19"/>
        <v>0</v>
      </c>
      <c r="Q82" s="15">
        <f t="shared" si="20"/>
        <v>10</v>
      </c>
      <c r="R82" s="15">
        <f t="shared" si="21"/>
        <v>0</v>
      </c>
      <c r="S82" s="15">
        <f t="shared" si="22"/>
        <v>0</v>
      </c>
      <c r="T82" s="15">
        <f t="shared" si="23"/>
        <v>12</v>
      </c>
      <c r="U82" s="15">
        <f t="shared" si="24"/>
        <v>0</v>
      </c>
      <c r="V82" s="16">
        <f t="shared" si="25"/>
        <v>0</v>
      </c>
      <c r="W82" s="15">
        <f t="shared" si="26"/>
        <v>1</v>
      </c>
      <c r="X82" s="17">
        <f t="shared" si="27"/>
        <v>0</v>
      </c>
      <c r="Y82" s="17">
        <f t="shared" si="28"/>
        <v>0</v>
      </c>
      <c r="Z82" s="16">
        <f t="shared" si="29"/>
        <v>0</v>
      </c>
      <c r="AA82" s="224" t="s">
        <v>31</v>
      </c>
      <c r="AB82" s="224" t="s">
        <v>31</v>
      </c>
      <c r="AC82" s="224" t="s">
        <v>30</v>
      </c>
      <c r="AD82" s="224" t="s">
        <v>33</v>
      </c>
      <c r="AE82" s="224" t="s">
        <v>30</v>
      </c>
      <c r="AF82" s="224" t="s">
        <v>30</v>
      </c>
      <c r="AG82" s="224" t="s">
        <v>33</v>
      </c>
      <c r="AH82" s="224" t="s">
        <v>31</v>
      </c>
      <c r="AI82" s="224" t="s">
        <v>31</v>
      </c>
      <c r="AJ82" s="224" t="s">
        <v>30</v>
      </c>
      <c r="AK82" s="224" t="s">
        <v>33</v>
      </c>
      <c r="AL82" s="224" t="s">
        <v>30</v>
      </c>
      <c r="AM82" s="224" t="s">
        <v>30</v>
      </c>
      <c r="AN82" s="224" t="s">
        <v>30</v>
      </c>
      <c r="AO82" s="224" t="s">
        <v>31</v>
      </c>
      <c r="AP82" s="224" t="s">
        <v>31</v>
      </c>
      <c r="AQ82" s="224" t="s">
        <v>33</v>
      </c>
      <c r="AR82" s="224" t="s">
        <v>30</v>
      </c>
      <c r="AS82" s="224" t="s">
        <v>33</v>
      </c>
      <c r="AT82" s="224" t="s">
        <v>33</v>
      </c>
      <c r="AU82" s="224" t="s">
        <v>33</v>
      </c>
      <c r="AV82" s="224" t="s">
        <v>31</v>
      </c>
      <c r="AW82" s="224" t="s">
        <v>31</v>
      </c>
      <c r="AX82" s="224" t="s">
        <v>33</v>
      </c>
      <c r="AY82" s="224" t="s">
        <v>30</v>
      </c>
      <c r="AZ82" s="224" t="s">
        <v>33</v>
      </c>
      <c r="BA82" s="224" t="s">
        <v>33</v>
      </c>
      <c r="BB82" s="224" t="s">
        <v>215</v>
      </c>
      <c r="BC82" s="224" t="s">
        <v>31</v>
      </c>
      <c r="BD82" s="224" t="s">
        <v>31</v>
      </c>
      <c r="BE82" s="224" t="s">
        <v>33</v>
      </c>
      <c r="BF82" s="22"/>
      <c r="BG82" s="20">
        <f t="shared" si="30"/>
        <v>0</v>
      </c>
      <c r="BH82" s="21"/>
      <c r="BJ82" s="22"/>
      <c r="BN82" s="11"/>
      <c r="BS82" s="11"/>
    </row>
    <row r="83" spans="1:71" ht="13.8" customHeight="1" x14ac:dyDescent="0.3">
      <c r="A83" s="103" t="s">
        <v>427</v>
      </c>
      <c r="B83" s="103"/>
      <c r="C83" s="104" t="s">
        <v>428</v>
      </c>
      <c r="D83" s="105"/>
      <c r="E83" s="104" t="s">
        <v>230</v>
      </c>
      <c r="F83" s="104" t="s">
        <v>369</v>
      </c>
      <c r="G83" s="104" t="s">
        <v>231</v>
      </c>
      <c r="H83" s="106" t="s">
        <v>317</v>
      </c>
      <c r="I83" s="106" t="s">
        <v>405</v>
      </c>
      <c r="J83" s="12" t="s">
        <v>35</v>
      </c>
      <c r="K83" s="13">
        <v>46122</v>
      </c>
      <c r="L83" s="14" t="s">
        <v>28</v>
      </c>
      <c r="M83" s="15">
        <f t="shared" si="16"/>
        <v>31</v>
      </c>
      <c r="N83" s="15">
        <f t="shared" si="17"/>
        <v>21</v>
      </c>
      <c r="O83" s="15">
        <f t="shared" si="18"/>
        <v>21</v>
      </c>
      <c r="P83" s="15">
        <f t="shared" si="19"/>
        <v>0</v>
      </c>
      <c r="Q83" s="15">
        <f t="shared" si="20"/>
        <v>10</v>
      </c>
      <c r="R83" s="15">
        <f t="shared" si="21"/>
        <v>0</v>
      </c>
      <c r="S83" s="15">
        <f t="shared" si="22"/>
        <v>0</v>
      </c>
      <c r="T83" s="15">
        <f t="shared" si="23"/>
        <v>0</v>
      </c>
      <c r="U83" s="15">
        <f t="shared" si="24"/>
        <v>0</v>
      </c>
      <c r="V83" s="16">
        <f t="shared" si="25"/>
        <v>0</v>
      </c>
      <c r="W83" s="15">
        <f t="shared" si="26"/>
        <v>0</v>
      </c>
      <c r="X83" s="17">
        <f t="shared" si="27"/>
        <v>0</v>
      </c>
      <c r="Y83" s="17">
        <f t="shared" si="28"/>
        <v>0</v>
      </c>
      <c r="Z83" s="16">
        <f t="shared" si="29"/>
        <v>0</v>
      </c>
      <c r="AA83" s="224" t="s">
        <v>31</v>
      </c>
      <c r="AB83" s="224" t="s">
        <v>31</v>
      </c>
      <c r="AC83" s="224" t="s">
        <v>30</v>
      </c>
      <c r="AD83" s="224" t="s">
        <v>30</v>
      </c>
      <c r="AE83" s="224" t="s">
        <v>30</v>
      </c>
      <c r="AF83" s="224" t="s">
        <v>30</v>
      </c>
      <c r="AG83" s="224" t="s">
        <v>30</v>
      </c>
      <c r="AH83" s="224" t="s">
        <v>31</v>
      </c>
      <c r="AI83" s="224" t="s">
        <v>31</v>
      </c>
      <c r="AJ83" s="224" t="s">
        <v>30</v>
      </c>
      <c r="AK83" s="224" t="s">
        <v>30</v>
      </c>
      <c r="AL83" s="224" t="s">
        <v>30</v>
      </c>
      <c r="AM83" s="224" t="s">
        <v>30</v>
      </c>
      <c r="AN83" s="224" t="s">
        <v>30</v>
      </c>
      <c r="AO83" s="224" t="s">
        <v>31</v>
      </c>
      <c r="AP83" s="224" t="s">
        <v>31</v>
      </c>
      <c r="AQ83" s="224" t="s">
        <v>30</v>
      </c>
      <c r="AR83" s="224" t="s">
        <v>30</v>
      </c>
      <c r="AS83" s="224" t="s">
        <v>30</v>
      </c>
      <c r="AT83" s="224" t="s">
        <v>30</v>
      </c>
      <c r="AU83" s="224" t="s">
        <v>30</v>
      </c>
      <c r="AV83" s="224" t="s">
        <v>31</v>
      </c>
      <c r="AW83" s="224" t="s">
        <v>31</v>
      </c>
      <c r="AX83" s="224" t="s">
        <v>30</v>
      </c>
      <c r="AY83" s="224" t="s">
        <v>30</v>
      </c>
      <c r="AZ83" s="224" t="s">
        <v>30</v>
      </c>
      <c r="BA83" s="224" t="s">
        <v>30</v>
      </c>
      <c r="BB83" s="224" t="s">
        <v>30</v>
      </c>
      <c r="BC83" s="224" t="s">
        <v>31</v>
      </c>
      <c r="BD83" s="224" t="s">
        <v>31</v>
      </c>
      <c r="BE83" s="224" t="s">
        <v>30</v>
      </c>
      <c r="BF83" s="22"/>
      <c r="BG83" s="20">
        <f t="shared" si="30"/>
        <v>0</v>
      </c>
      <c r="BH83" s="21"/>
      <c r="BJ83" s="22"/>
      <c r="BN83" s="11"/>
      <c r="BS83" s="11"/>
    </row>
    <row r="84" spans="1:71" ht="13.8" customHeight="1" x14ac:dyDescent="0.3">
      <c r="A84" s="120" t="s">
        <v>444</v>
      </c>
      <c r="B84" s="103"/>
      <c r="C84" s="122" t="s">
        <v>445</v>
      </c>
      <c r="D84" s="105"/>
      <c r="E84" s="104" t="s">
        <v>230</v>
      </c>
      <c r="F84" s="104" t="s">
        <v>369</v>
      </c>
      <c r="G84" s="104" t="s">
        <v>231</v>
      </c>
      <c r="H84" s="106" t="s">
        <v>317</v>
      </c>
      <c r="I84" s="106" t="s">
        <v>408</v>
      </c>
      <c r="J84" s="12" t="s">
        <v>35</v>
      </c>
      <c r="K84" s="13">
        <v>46136</v>
      </c>
      <c r="L84" s="14" t="s">
        <v>28</v>
      </c>
      <c r="M84" s="15">
        <f t="shared" si="16"/>
        <v>10</v>
      </c>
      <c r="N84" s="15">
        <f t="shared" si="17"/>
        <v>6</v>
      </c>
      <c r="O84" s="15">
        <f t="shared" si="18"/>
        <v>6</v>
      </c>
      <c r="P84" s="15">
        <f t="shared" si="19"/>
        <v>0</v>
      </c>
      <c r="Q84" s="15">
        <f t="shared" si="20"/>
        <v>4</v>
      </c>
      <c r="R84" s="15">
        <f t="shared" si="21"/>
        <v>0</v>
      </c>
      <c r="S84" s="15">
        <f t="shared" si="22"/>
        <v>0</v>
      </c>
      <c r="T84" s="15">
        <f t="shared" si="23"/>
        <v>0</v>
      </c>
      <c r="U84" s="15">
        <f t="shared" si="24"/>
        <v>0</v>
      </c>
      <c r="V84" s="16">
        <f t="shared" si="25"/>
        <v>0</v>
      </c>
      <c r="W84" s="15">
        <f t="shared" si="26"/>
        <v>6</v>
      </c>
      <c r="X84" s="17">
        <f t="shared" si="27"/>
        <v>0</v>
      </c>
      <c r="Y84" s="17">
        <f t="shared" si="28"/>
        <v>0</v>
      </c>
      <c r="Z84" s="16">
        <f t="shared" si="29"/>
        <v>0</v>
      </c>
      <c r="AA84" s="224" t="s">
        <v>31</v>
      </c>
      <c r="AB84" s="224" t="s">
        <v>31</v>
      </c>
      <c r="AC84" s="224" t="s">
        <v>32</v>
      </c>
      <c r="AD84" s="224" t="s">
        <v>32</v>
      </c>
      <c r="AE84" s="224" t="s">
        <v>32</v>
      </c>
      <c r="AF84" s="224" t="s">
        <v>32</v>
      </c>
      <c r="AG84" s="224" t="s">
        <v>32</v>
      </c>
      <c r="AH84" s="224" t="s">
        <v>31</v>
      </c>
      <c r="AI84" s="224" t="s">
        <v>31</v>
      </c>
      <c r="AJ84" s="224" t="s">
        <v>32</v>
      </c>
      <c r="AK84" s="224" t="s">
        <v>162</v>
      </c>
      <c r="AL84" s="224" t="s">
        <v>162</v>
      </c>
      <c r="AM84" s="224" t="s">
        <v>162</v>
      </c>
      <c r="AN84" s="224" t="s">
        <v>162</v>
      </c>
      <c r="AO84" s="224" t="s">
        <v>162</v>
      </c>
      <c r="AP84" s="224" t="s">
        <v>162</v>
      </c>
      <c r="AQ84" s="224" t="s">
        <v>162</v>
      </c>
      <c r="AR84" s="224" t="s">
        <v>162</v>
      </c>
      <c r="AS84" s="224" t="s">
        <v>162</v>
      </c>
      <c r="AT84" s="224" t="s">
        <v>162</v>
      </c>
      <c r="AU84" s="224" t="s">
        <v>162</v>
      </c>
      <c r="AV84" s="224" t="s">
        <v>162</v>
      </c>
      <c r="AW84" s="224" t="s">
        <v>162</v>
      </c>
      <c r="AX84" s="224" t="s">
        <v>162</v>
      </c>
      <c r="AY84" s="224" t="s">
        <v>162</v>
      </c>
      <c r="AZ84" s="224" t="s">
        <v>162</v>
      </c>
      <c r="BA84" s="224" t="s">
        <v>162</v>
      </c>
      <c r="BB84" s="224" t="s">
        <v>162</v>
      </c>
      <c r="BC84" s="224" t="s">
        <v>162</v>
      </c>
      <c r="BD84" s="224" t="s">
        <v>162</v>
      </c>
      <c r="BE84" s="224" t="s">
        <v>162</v>
      </c>
      <c r="BF84" s="22"/>
      <c r="BG84" s="20">
        <f t="shared" si="30"/>
        <v>0</v>
      </c>
      <c r="BH84" s="21"/>
      <c r="BJ84" s="22"/>
      <c r="BN84" s="11"/>
      <c r="BS84" s="11"/>
    </row>
    <row r="85" spans="1:71" ht="13.8" customHeight="1" x14ac:dyDescent="0.3">
      <c r="A85" s="120" t="s">
        <v>680</v>
      </c>
      <c r="B85" s="103"/>
      <c r="C85" s="122" t="s">
        <v>446</v>
      </c>
      <c r="D85" s="105"/>
      <c r="E85" s="104" t="s">
        <v>230</v>
      </c>
      <c r="F85" s="104" t="s">
        <v>369</v>
      </c>
      <c r="G85" s="104" t="s">
        <v>231</v>
      </c>
      <c r="H85" s="106" t="s">
        <v>317</v>
      </c>
      <c r="I85" s="106" t="s">
        <v>684</v>
      </c>
      <c r="J85" s="12"/>
      <c r="K85" s="13">
        <v>46141</v>
      </c>
      <c r="L85" s="14" t="s">
        <v>28</v>
      </c>
      <c r="M85" s="15">
        <f t="shared" si="16"/>
        <v>10</v>
      </c>
      <c r="N85" s="15">
        <f t="shared" si="17"/>
        <v>6</v>
      </c>
      <c r="O85" s="15">
        <f t="shared" si="18"/>
        <v>3</v>
      </c>
      <c r="P85" s="15">
        <f t="shared" si="19"/>
        <v>0</v>
      </c>
      <c r="Q85" s="15">
        <f t="shared" si="20"/>
        <v>4</v>
      </c>
      <c r="R85" s="15">
        <f t="shared" si="21"/>
        <v>2</v>
      </c>
      <c r="S85" s="15">
        <f t="shared" si="22"/>
        <v>0</v>
      </c>
      <c r="T85" s="15">
        <f t="shared" si="23"/>
        <v>0</v>
      </c>
      <c r="U85" s="15">
        <f t="shared" si="24"/>
        <v>0</v>
      </c>
      <c r="V85" s="16">
        <f t="shared" si="25"/>
        <v>3</v>
      </c>
      <c r="W85" s="15">
        <f t="shared" si="26"/>
        <v>0</v>
      </c>
      <c r="X85" s="17">
        <f t="shared" si="27"/>
        <v>0</v>
      </c>
      <c r="Y85" s="17">
        <f t="shared" si="28"/>
        <v>0</v>
      </c>
      <c r="Z85" s="16">
        <f t="shared" si="29"/>
        <v>3</v>
      </c>
      <c r="AA85" s="224" t="s">
        <v>31</v>
      </c>
      <c r="AB85" s="224" t="s">
        <v>31</v>
      </c>
      <c r="AC85" s="224" t="s">
        <v>34</v>
      </c>
      <c r="AD85" s="224" t="s">
        <v>133</v>
      </c>
      <c r="AE85" s="224" t="s">
        <v>30</v>
      </c>
      <c r="AF85" s="224" t="s">
        <v>30</v>
      </c>
      <c r="AG85" s="224" t="s">
        <v>133</v>
      </c>
      <c r="AH85" s="224" t="s">
        <v>31</v>
      </c>
      <c r="AI85" s="224" t="s">
        <v>31</v>
      </c>
      <c r="AJ85" s="224" t="s">
        <v>34</v>
      </c>
      <c r="AK85" s="224" t="s">
        <v>162</v>
      </c>
      <c r="AL85" s="224" t="s">
        <v>162</v>
      </c>
      <c r="AM85" s="224" t="s">
        <v>162</v>
      </c>
      <c r="AN85" s="224" t="s">
        <v>162</v>
      </c>
      <c r="AO85" s="224" t="s">
        <v>162</v>
      </c>
      <c r="AP85" s="224" t="s">
        <v>162</v>
      </c>
      <c r="AQ85" s="224" t="s">
        <v>162</v>
      </c>
      <c r="AR85" s="224" t="s">
        <v>162</v>
      </c>
      <c r="AS85" s="224" t="s">
        <v>162</v>
      </c>
      <c r="AT85" s="224" t="s">
        <v>162</v>
      </c>
      <c r="AU85" s="224" t="s">
        <v>162</v>
      </c>
      <c r="AV85" s="224" t="s">
        <v>162</v>
      </c>
      <c r="AW85" s="224" t="s">
        <v>162</v>
      </c>
      <c r="AX85" s="224" t="s">
        <v>162</v>
      </c>
      <c r="AY85" s="224" t="s">
        <v>162</v>
      </c>
      <c r="AZ85" s="224" t="s">
        <v>162</v>
      </c>
      <c r="BA85" s="224" t="s">
        <v>162</v>
      </c>
      <c r="BB85" s="224" t="s">
        <v>162</v>
      </c>
      <c r="BC85" s="224" t="s">
        <v>162</v>
      </c>
      <c r="BD85" s="224" t="s">
        <v>162</v>
      </c>
      <c r="BE85" s="224" t="s">
        <v>162</v>
      </c>
      <c r="BF85" s="22"/>
      <c r="BG85" s="20">
        <f t="shared" si="30"/>
        <v>0</v>
      </c>
      <c r="BH85" s="21"/>
      <c r="BJ85" s="22"/>
      <c r="BN85" s="11"/>
      <c r="BS85" s="11"/>
    </row>
    <row r="86" spans="1:71" ht="13.8" customHeight="1" x14ac:dyDescent="0.3">
      <c r="A86" s="103" t="s">
        <v>777</v>
      </c>
      <c r="B86" s="103"/>
      <c r="C86" s="104" t="s">
        <v>778</v>
      </c>
      <c r="D86" s="105"/>
      <c r="E86" s="104" t="s">
        <v>230</v>
      </c>
      <c r="F86" s="104" t="s">
        <v>369</v>
      </c>
      <c r="G86" s="104" t="s">
        <v>231</v>
      </c>
      <c r="H86" s="106" t="s">
        <v>317</v>
      </c>
      <c r="I86" s="106" t="s">
        <v>684</v>
      </c>
      <c r="J86" s="12"/>
      <c r="K86" s="13">
        <v>46232</v>
      </c>
      <c r="L86" s="14" t="s">
        <v>28</v>
      </c>
      <c r="M86" s="15">
        <f t="shared" si="16"/>
        <v>31</v>
      </c>
      <c r="N86" s="15">
        <f t="shared" si="17"/>
        <v>21</v>
      </c>
      <c r="O86" s="15">
        <f t="shared" si="18"/>
        <v>21</v>
      </c>
      <c r="P86" s="15">
        <f t="shared" si="19"/>
        <v>0</v>
      </c>
      <c r="Q86" s="15">
        <f t="shared" si="20"/>
        <v>10</v>
      </c>
      <c r="R86" s="15">
        <f t="shared" si="21"/>
        <v>0</v>
      </c>
      <c r="S86" s="15">
        <f t="shared" si="22"/>
        <v>0</v>
      </c>
      <c r="T86" s="15">
        <f t="shared" si="23"/>
        <v>8</v>
      </c>
      <c r="U86" s="15">
        <f t="shared" si="24"/>
        <v>0</v>
      </c>
      <c r="V86" s="16">
        <f t="shared" si="25"/>
        <v>0</v>
      </c>
      <c r="W86" s="15">
        <f t="shared" si="26"/>
        <v>0</v>
      </c>
      <c r="X86" s="17">
        <f t="shared" si="27"/>
        <v>0</v>
      </c>
      <c r="Y86" s="17">
        <f t="shared" si="28"/>
        <v>0</v>
      </c>
      <c r="Z86" s="16">
        <f t="shared" si="29"/>
        <v>0</v>
      </c>
      <c r="AA86" s="224" t="s">
        <v>31</v>
      </c>
      <c r="AB86" s="224" t="s">
        <v>31</v>
      </c>
      <c r="AC86" s="224" t="s">
        <v>30</v>
      </c>
      <c r="AD86" s="224" t="s">
        <v>30</v>
      </c>
      <c r="AE86" s="224" t="s">
        <v>30</v>
      </c>
      <c r="AF86" s="224" t="s">
        <v>30</v>
      </c>
      <c r="AG86" s="224" t="s">
        <v>30</v>
      </c>
      <c r="AH86" s="224" t="s">
        <v>31</v>
      </c>
      <c r="AI86" s="224" t="s">
        <v>31</v>
      </c>
      <c r="AJ86" s="224" t="s">
        <v>30</v>
      </c>
      <c r="AK86" s="224" t="s">
        <v>30</v>
      </c>
      <c r="AL86" s="224" t="s">
        <v>30</v>
      </c>
      <c r="AM86" s="224" t="s">
        <v>33</v>
      </c>
      <c r="AN86" s="224" t="s">
        <v>33</v>
      </c>
      <c r="AO86" s="224" t="s">
        <v>31</v>
      </c>
      <c r="AP86" s="224" t="s">
        <v>31</v>
      </c>
      <c r="AQ86" s="224" t="s">
        <v>30</v>
      </c>
      <c r="AR86" s="224" t="s">
        <v>30</v>
      </c>
      <c r="AS86" s="224" t="s">
        <v>30</v>
      </c>
      <c r="AT86" s="224" t="s">
        <v>33</v>
      </c>
      <c r="AU86" s="224" t="s">
        <v>33</v>
      </c>
      <c r="AV86" s="224" t="s">
        <v>31</v>
      </c>
      <c r="AW86" s="224" t="s">
        <v>31</v>
      </c>
      <c r="AX86" s="224" t="s">
        <v>33</v>
      </c>
      <c r="AY86" s="224" t="s">
        <v>30</v>
      </c>
      <c r="AZ86" s="224" t="s">
        <v>33</v>
      </c>
      <c r="BA86" s="224" t="s">
        <v>33</v>
      </c>
      <c r="BB86" s="224" t="s">
        <v>30</v>
      </c>
      <c r="BC86" s="224" t="s">
        <v>31</v>
      </c>
      <c r="BD86" s="224" t="s">
        <v>31</v>
      </c>
      <c r="BE86" s="224" t="s">
        <v>33</v>
      </c>
      <c r="BF86" s="22"/>
      <c r="BG86" s="20">
        <f t="shared" si="30"/>
        <v>0</v>
      </c>
      <c r="BH86" s="21"/>
      <c r="BJ86" s="22"/>
      <c r="BN86" s="11"/>
      <c r="BS86" s="11"/>
    </row>
    <row r="87" spans="1:71" ht="13.8" customHeight="1" x14ac:dyDescent="0.3">
      <c r="A87" s="103" t="s">
        <v>779</v>
      </c>
      <c r="B87" s="103"/>
      <c r="C87" s="104" t="s">
        <v>780</v>
      </c>
      <c r="D87" s="105"/>
      <c r="E87" s="104" t="s">
        <v>230</v>
      </c>
      <c r="F87" s="104" t="s">
        <v>369</v>
      </c>
      <c r="G87" s="104" t="s">
        <v>231</v>
      </c>
      <c r="H87" s="106" t="s">
        <v>317</v>
      </c>
      <c r="I87" s="106" t="s">
        <v>684</v>
      </c>
      <c r="J87" s="12"/>
      <c r="K87" s="13">
        <v>46232</v>
      </c>
      <c r="L87" s="14" t="s">
        <v>28</v>
      </c>
      <c r="M87" s="15">
        <f t="shared" si="16"/>
        <v>31</v>
      </c>
      <c r="N87" s="15">
        <f t="shared" si="17"/>
        <v>21</v>
      </c>
      <c r="O87" s="15">
        <f t="shared" si="18"/>
        <v>19</v>
      </c>
      <c r="P87" s="15">
        <f t="shared" si="19"/>
        <v>0</v>
      </c>
      <c r="Q87" s="15">
        <f t="shared" si="20"/>
        <v>10</v>
      </c>
      <c r="R87" s="15">
        <f t="shared" si="21"/>
        <v>2</v>
      </c>
      <c r="S87" s="15">
        <f t="shared" si="22"/>
        <v>0</v>
      </c>
      <c r="T87" s="15">
        <f t="shared" si="23"/>
        <v>10</v>
      </c>
      <c r="U87" s="15">
        <f t="shared" si="24"/>
        <v>0</v>
      </c>
      <c r="V87" s="16">
        <f t="shared" si="25"/>
        <v>2</v>
      </c>
      <c r="W87" s="15">
        <f t="shared" si="26"/>
        <v>0</v>
      </c>
      <c r="X87" s="17">
        <f t="shared" si="27"/>
        <v>0</v>
      </c>
      <c r="Y87" s="17">
        <f t="shared" si="28"/>
        <v>0</v>
      </c>
      <c r="Z87" s="16">
        <f t="shared" si="29"/>
        <v>2</v>
      </c>
      <c r="AA87" s="224" t="s">
        <v>31</v>
      </c>
      <c r="AB87" s="224" t="s">
        <v>31</v>
      </c>
      <c r="AC87" s="224" t="s">
        <v>30</v>
      </c>
      <c r="AD87" s="224" t="s">
        <v>30</v>
      </c>
      <c r="AE87" s="224" t="s">
        <v>30</v>
      </c>
      <c r="AF87" s="224" t="s">
        <v>30</v>
      </c>
      <c r="AG87" s="224" t="s">
        <v>30</v>
      </c>
      <c r="AH87" s="224" t="s">
        <v>31</v>
      </c>
      <c r="AI87" s="224" t="s">
        <v>31</v>
      </c>
      <c r="AJ87" s="224" t="s">
        <v>30</v>
      </c>
      <c r="AK87" s="224" t="s">
        <v>30</v>
      </c>
      <c r="AL87" s="224" t="s">
        <v>33</v>
      </c>
      <c r="AM87" s="224" t="s">
        <v>33</v>
      </c>
      <c r="AN87" s="224" t="s">
        <v>33</v>
      </c>
      <c r="AO87" s="224" t="s">
        <v>31</v>
      </c>
      <c r="AP87" s="224" t="s">
        <v>31</v>
      </c>
      <c r="AQ87" s="224" t="s">
        <v>133</v>
      </c>
      <c r="AR87" s="224" t="s">
        <v>33</v>
      </c>
      <c r="AS87" s="224" t="s">
        <v>33</v>
      </c>
      <c r="AT87" s="224" t="s">
        <v>33</v>
      </c>
      <c r="AU87" s="224" t="s">
        <v>33</v>
      </c>
      <c r="AV87" s="224" t="s">
        <v>31</v>
      </c>
      <c r="AW87" s="224" t="s">
        <v>31</v>
      </c>
      <c r="AX87" s="224" t="s">
        <v>33</v>
      </c>
      <c r="AY87" s="224" t="s">
        <v>33</v>
      </c>
      <c r="AZ87" s="224" t="s">
        <v>133</v>
      </c>
      <c r="BA87" s="224" t="s">
        <v>33</v>
      </c>
      <c r="BB87" s="224" t="s">
        <v>30</v>
      </c>
      <c r="BC87" s="224" t="s">
        <v>31</v>
      </c>
      <c r="BD87" s="224" t="s">
        <v>31</v>
      </c>
      <c r="BE87" s="224" t="s">
        <v>30</v>
      </c>
      <c r="BF87" s="22"/>
      <c r="BG87" s="20">
        <f t="shared" si="30"/>
        <v>0</v>
      </c>
      <c r="BH87" s="21"/>
      <c r="BJ87" s="22"/>
      <c r="BN87" s="11"/>
      <c r="BS87" s="11"/>
    </row>
    <row r="88" spans="1:71" ht="13.8" customHeight="1" x14ac:dyDescent="0.3">
      <c r="A88" s="103" t="s">
        <v>781</v>
      </c>
      <c r="B88" s="103"/>
      <c r="C88" s="104" t="s">
        <v>782</v>
      </c>
      <c r="D88" s="105"/>
      <c r="E88" s="104" t="s">
        <v>230</v>
      </c>
      <c r="F88" s="104" t="s">
        <v>369</v>
      </c>
      <c r="G88" s="104" t="s">
        <v>231</v>
      </c>
      <c r="H88" s="106" t="s">
        <v>317</v>
      </c>
      <c r="I88" s="106" t="s">
        <v>684</v>
      </c>
      <c r="J88" s="12"/>
      <c r="K88" s="13">
        <v>46233</v>
      </c>
      <c r="L88" s="14" t="s">
        <v>28</v>
      </c>
      <c r="M88" s="15">
        <f t="shared" si="16"/>
        <v>31</v>
      </c>
      <c r="N88" s="15">
        <f t="shared" si="17"/>
        <v>21</v>
      </c>
      <c r="O88" s="15">
        <f t="shared" si="18"/>
        <v>20</v>
      </c>
      <c r="P88" s="15">
        <f t="shared" si="19"/>
        <v>0</v>
      </c>
      <c r="Q88" s="15">
        <f t="shared" si="20"/>
        <v>10</v>
      </c>
      <c r="R88" s="15">
        <f t="shared" si="21"/>
        <v>1</v>
      </c>
      <c r="S88" s="15">
        <f t="shared" si="22"/>
        <v>0</v>
      </c>
      <c r="T88" s="15">
        <f t="shared" si="23"/>
        <v>11</v>
      </c>
      <c r="U88" s="15">
        <f t="shared" si="24"/>
        <v>0</v>
      </c>
      <c r="V88" s="16">
        <f t="shared" si="25"/>
        <v>1</v>
      </c>
      <c r="W88" s="15">
        <f t="shared" si="26"/>
        <v>0</v>
      </c>
      <c r="X88" s="17">
        <f t="shared" si="27"/>
        <v>0</v>
      </c>
      <c r="Y88" s="17">
        <f t="shared" si="28"/>
        <v>0</v>
      </c>
      <c r="Z88" s="16">
        <f t="shared" si="29"/>
        <v>1</v>
      </c>
      <c r="AA88" s="224" t="s">
        <v>31</v>
      </c>
      <c r="AB88" s="224" t="s">
        <v>31</v>
      </c>
      <c r="AC88" s="224" t="s">
        <v>30</v>
      </c>
      <c r="AD88" s="224" t="s">
        <v>30</v>
      </c>
      <c r="AE88" s="224" t="s">
        <v>30</v>
      </c>
      <c r="AF88" s="224" t="s">
        <v>30</v>
      </c>
      <c r="AG88" s="224" t="s">
        <v>30</v>
      </c>
      <c r="AH88" s="224" t="s">
        <v>31</v>
      </c>
      <c r="AI88" s="224" t="s">
        <v>31</v>
      </c>
      <c r="AJ88" s="224" t="s">
        <v>30</v>
      </c>
      <c r="AK88" s="224" t="s">
        <v>33</v>
      </c>
      <c r="AL88" s="224" t="s">
        <v>33</v>
      </c>
      <c r="AM88" s="224" t="s">
        <v>133</v>
      </c>
      <c r="AN88" s="224" t="s">
        <v>33</v>
      </c>
      <c r="AO88" s="224" t="s">
        <v>31</v>
      </c>
      <c r="AP88" s="224" t="s">
        <v>31</v>
      </c>
      <c r="AQ88" s="224" t="s">
        <v>33</v>
      </c>
      <c r="AR88" s="224" t="s">
        <v>33</v>
      </c>
      <c r="AS88" s="224" t="s">
        <v>33</v>
      </c>
      <c r="AT88" s="224" t="s">
        <v>33</v>
      </c>
      <c r="AU88" s="224" t="s">
        <v>33</v>
      </c>
      <c r="AV88" s="224" t="s">
        <v>31</v>
      </c>
      <c r="AW88" s="224" t="s">
        <v>31</v>
      </c>
      <c r="AX88" s="224" t="s">
        <v>33</v>
      </c>
      <c r="AY88" s="224" t="s">
        <v>30</v>
      </c>
      <c r="AZ88" s="224" t="s">
        <v>30</v>
      </c>
      <c r="BA88" s="224" t="s">
        <v>33</v>
      </c>
      <c r="BB88" s="224" t="s">
        <v>30</v>
      </c>
      <c r="BC88" s="224" t="s">
        <v>31</v>
      </c>
      <c r="BD88" s="224" t="s">
        <v>31</v>
      </c>
      <c r="BE88" s="224" t="s">
        <v>33</v>
      </c>
      <c r="BF88" s="22"/>
      <c r="BG88" s="20">
        <f t="shared" si="30"/>
        <v>0</v>
      </c>
      <c r="BH88" s="21"/>
      <c r="BJ88" s="22"/>
      <c r="BN88" s="11"/>
      <c r="BS88" s="11"/>
    </row>
    <row r="89" spans="1:71" ht="13.8" customHeight="1" x14ac:dyDescent="0.3">
      <c r="A89" s="103" t="s">
        <v>447</v>
      </c>
      <c r="B89" s="103"/>
      <c r="C89" s="104" t="s">
        <v>448</v>
      </c>
      <c r="D89" s="105"/>
      <c r="E89" s="104" t="s">
        <v>38</v>
      </c>
      <c r="F89" s="104" t="s">
        <v>369</v>
      </c>
      <c r="G89" s="104" t="s">
        <v>450</v>
      </c>
      <c r="H89" s="106" t="s">
        <v>317</v>
      </c>
      <c r="I89" s="106" t="s">
        <v>684</v>
      </c>
      <c r="J89" s="12"/>
      <c r="K89" s="13">
        <v>45334</v>
      </c>
      <c r="L89" s="14" t="s">
        <v>28</v>
      </c>
      <c r="M89" s="15">
        <f t="shared" si="16"/>
        <v>31</v>
      </c>
      <c r="N89" s="15">
        <f t="shared" si="17"/>
        <v>20</v>
      </c>
      <c r="O89" s="15">
        <f t="shared" si="18"/>
        <v>20</v>
      </c>
      <c r="P89" s="15">
        <f t="shared" si="19"/>
        <v>0</v>
      </c>
      <c r="Q89" s="15">
        <f t="shared" si="20"/>
        <v>10</v>
      </c>
      <c r="R89" s="15">
        <f t="shared" si="21"/>
        <v>0</v>
      </c>
      <c r="S89" s="15">
        <f t="shared" si="22"/>
        <v>1</v>
      </c>
      <c r="T89" s="15">
        <f t="shared" si="23"/>
        <v>0</v>
      </c>
      <c r="U89" s="15">
        <f t="shared" si="24"/>
        <v>1</v>
      </c>
      <c r="V89" s="16">
        <f t="shared" si="25"/>
        <v>0</v>
      </c>
      <c r="W89" s="15">
        <f t="shared" si="26"/>
        <v>10</v>
      </c>
      <c r="X89" s="17">
        <f t="shared" si="27"/>
        <v>0</v>
      </c>
      <c r="Y89" s="17">
        <f t="shared" si="28"/>
        <v>0</v>
      </c>
      <c r="Z89" s="16">
        <f t="shared" si="29"/>
        <v>1</v>
      </c>
      <c r="AA89" s="224" t="s">
        <v>31</v>
      </c>
      <c r="AB89" s="224" t="s">
        <v>31</v>
      </c>
      <c r="AC89" s="224" t="s">
        <v>32</v>
      </c>
      <c r="AD89" s="224" t="s">
        <v>32</v>
      </c>
      <c r="AE89" s="224" t="s">
        <v>32</v>
      </c>
      <c r="AF89" s="224" t="s">
        <v>30</v>
      </c>
      <c r="AG89" s="224" t="s">
        <v>30</v>
      </c>
      <c r="AH89" s="224" t="s">
        <v>31</v>
      </c>
      <c r="AI89" s="224" t="s">
        <v>31</v>
      </c>
      <c r="AJ89" s="224" t="s">
        <v>32</v>
      </c>
      <c r="AK89" s="224" t="s">
        <v>30</v>
      </c>
      <c r="AL89" s="224" t="s">
        <v>32</v>
      </c>
      <c r="AM89" s="224" t="s">
        <v>30</v>
      </c>
      <c r="AN89" s="224" t="s">
        <v>30</v>
      </c>
      <c r="AO89" s="224" t="s">
        <v>31</v>
      </c>
      <c r="AP89" s="224" t="s">
        <v>31</v>
      </c>
      <c r="AQ89" s="224" t="s">
        <v>32</v>
      </c>
      <c r="AR89" s="224" t="s">
        <v>32</v>
      </c>
      <c r="AS89" s="224" t="s">
        <v>32</v>
      </c>
      <c r="AT89" s="224" t="s">
        <v>30</v>
      </c>
      <c r="AU89" s="224" t="s">
        <v>113</v>
      </c>
      <c r="AV89" s="224" t="s">
        <v>31</v>
      </c>
      <c r="AW89" s="224" t="s">
        <v>31</v>
      </c>
      <c r="AX89" s="224" t="s">
        <v>30</v>
      </c>
      <c r="AY89" s="224" t="s">
        <v>32</v>
      </c>
      <c r="AZ89" s="224" t="s">
        <v>32</v>
      </c>
      <c r="BA89" s="224" t="s">
        <v>30</v>
      </c>
      <c r="BB89" s="224" t="s">
        <v>30</v>
      </c>
      <c r="BC89" s="224" t="s">
        <v>31</v>
      </c>
      <c r="BD89" s="224" t="s">
        <v>31</v>
      </c>
      <c r="BE89" s="224" t="s">
        <v>30</v>
      </c>
      <c r="BF89" s="22"/>
      <c r="BG89" s="20">
        <f t="shared" si="30"/>
        <v>0</v>
      </c>
      <c r="BH89" s="21"/>
      <c r="BJ89" s="22"/>
      <c r="BN89" s="11"/>
      <c r="BS89" s="11"/>
    </row>
    <row r="90" spans="1:71" ht="13.8" customHeight="1" x14ac:dyDescent="0.3">
      <c r="A90" s="103" t="s">
        <v>452</v>
      </c>
      <c r="B90" s="103"/>
      <c r="C90" s="104" t="s">
        <v>453</v>
      </c>
      <c r="D90" s="105"/>
      <c r="E90" s="104" t="s">
        <v>38</v>
      </c>
      <c r="F90" s="104" t="s">
        <v>369</v>
      </c>
      <c r="G90" s="104" t="s">
        <v>450</v>
      </c>
      <c r="H90" s="106" t="s">
        <v>317</v>
      </c>
      <c r="I90" s="106" t="s">
        <v>684</v>
      </c>
      <c r="J90" s="12"/>
      <c r="K90" s="13">
        <v>45847</v>
      </c>
      <c r="L90" s="14" t="s">
        <v>28</v>
      </c>
      <c r="M90" s="15">
        <f t="shared" si="16"/>
        <v>31</v>
      </c>
      <c r="N90" s="15">
        <f t="shared" si="17"/>
        <v>20</v>
      </c>
      <c r="O90" s="15">
        <f t="shared" si="18"/>
        <v>20</v>
      </c>
      <c r="P90" s="15">
        <f t="shared" si="19"/>
        <v>0</v>
      </c>
      <c r="Q90" s="15">
        <f t="shared" si="20"/>
        <v>10</v>
      </c>
      <c r="R90" s="15">
        <f t="shared" si="21"/>
        <v>0</v>
      </c>
      <c r="S90" s="15">
        <f t="shared" si="22"/>
        <v>1</v>
      </c>
      <c r="T90" s="15">
        <f t="shared" si="23"/>
        <v>0</v>
      </c>
      <c r="U90" s="15">
        <f t="shared" si="24"/>
        <v>1</v>
      </c>
      <c r="V90" s="16">
        <f t="shared" si="25"/>
        <v>0</v>
      </c>
      <c r="W90" s="15">
        <f t="shared" si="26"/>
        <v>17</v>
      </c>
      <c r="X90" s="17">
        <f t="shared" si="27"/>
        <v>0</v>
      </c>
      <c r="Y90" s="17">
        <f t="shared" si="28"/>
        <v>0</v>
      </c>
      <c r="Z90" s="16">
        <f t="shared" si="29"/>
        <v>1</v>
      </c>
      <c r="AA90" s="224" t="s">
        <v>31</v>
      </c>
      <c r="AB90" s="224" t="s">
        <v>31</v>
      </c>
      <c r="AC90" s="224" t="s">
        <v>32</v>
      </c>
      <c r="AD90" s="224" t="s">
        <v>32</v>
      </c>
      <c r="AE90" s="224" t="s">
        <v>32</v>
      </c>
      <c r="AF90" s="224" t="s">
        <v>32</v>
      </c>
      <c r="AG90" s="224" t="s">
        <v>32</v>
      </c>
      <c r="AH90" s="224" t="s">
        <v>31</v>
      </c>
      <c r="AI90" s="224" t="s">
        <v>31</v>
      </c>
      <c r="AJ90" s="224" t="s">
        <v>32</v>
      </c>
      <c r="AK90" s="224" t="s">
        <v>113</v>
      </c>
      <c r="AL90" s="224" t="s">
        <v>32</v>
      </c>
      <c r="AM90" s="224" t="s">
        <v>30</v>
      </c>
      <c r="AN90" s="224" t="s">
        <v>32</v>
      </c>
      <c r="AO90" s="224" t="s">
        <v>31</v>
      </c>
      <c r="AP90" s="224" t="s">
        <v>31</v>
      </c>
      <c r="AQ90" s="224" t="s">
        <v>32</v>
      </c>
      <c r="AR90" s="224" t="s">
        <v>32</v>
      </c>
      <c r="AS90" s="224" t="s">
        <v>32</v>
      </c>
      <c r="AT90" s="224" t="s">
        <v>32</v>
      </c>
      <c r="AU90" s="224" t="s">
        <v>32</v>
      </c>
      <c r="AV90" s="224" t="s">
        <v>31</v>
      </c>
      <c r="AW90" s="224" t="s">
        <v>31</v>
      </c>
      <c r="AX90" s="224" t="s">
        <v>32</v>
      </c>
      <c r="AY90" s="224" t="s">
        <v>32</v>
      </c>
      <c r="AZ90" s="224" t="s">
        <v>30</v>
      </c>
      <c r="BA90" s="224" t="s">
        <v>32</v>
      </c>
      <c r="BB90" s="224" t="s">
        <v>30</v>
      </c>
      <c r="BC90" s="224" t="s">
        <v>31</v>
      </c>
      <c r="BD90" s="224" t="s">
        <v>31</v>
      </c>
      <c r="BE90" s="224" t="s">
        <v>32</v>
      </c>
      <c r="BF90" s="22"/>
      <c r="BG90" s="20">
        <f t="shared" si="30"/>
        <v>0</v>
      </c>
      <c r="BH90" s="21"/>
      <c r="BJ90" s="22"/>
      <c r="BN90" s="11"/>
      <c r="BS90" s="11"/>
    </row>
    <row r="91" spans="1:71" ht="13.8" customHeight="1" x14ac:dyDescent="0.3">
      <c r="A91" s="103" t="s">
        <v>455</v>
      </c>
      <c r="B91" s="103"/>
      <c r="C91" s="104" t="s">
        <v>456</v>
      </c>
      <c r="D91" s="105"/>
      <c r="E91" s="104" t="s">
        <v>38</v>
      </c>
      <c r="F91" s="104" t="s">
        <v>369</v>
      </c>
      <c r="G91" s="104" t="s">
        <v>450</v>
      </c>
      <c r="H91" s="106" t="s">
        <v>317</v>
      </c>
      <c r="I91" s="106"/>
      <c r="J91" s="12"/>
      <c r="K91" s="13">
        <v>46034</v>
      </c>
      <c r="L91" s="14" t="s">
        <v>28</v>
      </c>
      <c r="M91" s="15">
        <f t="shared" si="16"/>
        <v>31</v>
      </c>
      <c r="N91" s="15">
        <f t="shared" si="17"/>
        <v>20</v>
      </c>
      <c r="O91" s="15">
        <f t="shared" si="18"/>
        <v>20</v>
      </c>
      <c r="P91" s="15">
        <f t="shared" si="19"/>
        <v>0</v>
      </c>
      <c r="Q91" s="15">
        <f t="shared" si="20"/>
        <v>10</v>
      </c>
      <c r="R91" s="15">
        <f t="shared" si="21"/>
        <v>0</v>
      </c>
      <c r="S91" s="15">
        <f t="shared" si="22"/>
        <v>1</v>
      </c>
      <c r="T91" s="15">
        <f t="shared" si="23"/>
        <v>0</v>
      </c>
      <c r="U91" s="15">
        <f t="shared" si="24"/>
        <v>1</v>
      </c>
      <c r="V91" s="16">
        <f t="shared" si="25"/>
        <v>0</v>
      </c>
      <c r="W91" s="15">
        <f t="shared" si="26"/>
        <v>0</v>
      </c>
      <c r="X91" s="17">
        <f t="shared" si="27"/>
        <v>0</v>
      </c>
      <c r="Y91" s="17">
        <f t="shared" si="28"/>
        <v>0</v>
      </c>
      <c r="Z91" s="16">
        <f t="shared" si="29"/>
        <v>1</v>
      </c>
      <c r="AA91" s="224" t="s">
        <v>31</v>
      </c>
      <c r="AB91" s="224" t="s">
        <v>31</v>
      </c>
      <c r="AC91" s="224" t="s">
        <v>30</v>
      </c>
      <c r="AD91" s="224" t="s">
        <v>30</v>
      </c>
      <c r="AE91" s="224" t="s">
        <v>30</v>
      </c>
      <c r="AF91" s="224" t="s">
        <v>30</v>
      </c>
      <c r="AG91" s="224" t="s">
        <v>30</v>
      </c>
      <c r="AH91" s="224" t="s">
        <v>31</v>
      </c>
      <c r="AI91" s="224" t="s">
        <v>31</v>
      </c>
      <c r="AJ91" s="224" t="s">
        <v>30</v>
      </c>
      <c r="AK91" s="224" t="s">
        <v>30</v>
      </c>
      <c r="AL91" s="224" t="s">
        <v>30</v>
      </c>
      <c r="AM91" s="224" t="s">
        <v>30</v>
      </c>
      <c r="AN91" s="224" t="s">
        <v>30</v>
      </c>
      <c r="AO91" s="224" t="s">
        <v>31</v>
      </c>
      <c r="AP91" s="224" t="s">
        <v>31</v>
      </c>
      <c r="AQ91" s="224" t="s">
        <v>30</v>
      </c>
      <c r="AR91" s="224" t="s">
        <v>30</v>
      </c>
      <c r="AS91" s="224" t="s">
        <v>30</v>
      </c>
      <c r="AT91" s="224" t="s">
        <v>30</v>
      </c>
      <c r="AU91" s="224" t="s">
        <v>30</v>
      </c>
      <c r="AV91" s="224" t="s">
        <v>31</v>
      </c>
      <c r="AW91" s="224" t="s">
        <v>31</v>
      </c>
      <c r="AX91" s="224" t="s">
        <v>30</v>
      </c>
      <c r="AY91" s="224" t="s">
        <v>30</v>
      </c>
      <c r="AZ91" s="224" t="s">
        <v>30</v>
      </c>
      <c r="BA91" s="224" t="s">
        <v>30</v>
      </c>
      <c r="BB91" s="224" t="s">
        <v>113</v>
      </c>
      <c r="BC91" s="224" t="s">
        <v>31</v>
      </c>
      <c r="BD91" s="224" t="s">
        <v>31</v>
      </c>
      <c r="BE91" s="224" t="s">
        <v>30</v>
      </c>
      <c r="BF91" s="22"/>
      <c r="BG91" s="20">
        <f t="shared" si="30"/>
        <v>0</v>
      </c>
      <c r="BH91" s="21"/>
      <c r="BJ91" s="22"/>
      <c r="BN91" s="11"/>
      <c r="BS91" s="11"/>
    </row>
    <row r="92" spans="1:71" ht="13.8" customHeight="1" x14ac:dyDescent="0.3">
      <c r="A92" s="103" t="s">
        <v>458</v>
      </c>
      <c r="B92" s="103"/>
      <c r="C92" s="104" t="s">
        <v>459</v>
      </c>
      <c r="D92" s="105"/>
      <c r="E92" s="104" t="s">
        <v>309</v>
      </c>
      <c r="F92" s="104" t="s">
        <v>310</v>
      </c>
      <c r="G92" s="104" t="s">
        <v>461</v>
      </c>
      <c r="H92" s="106" t="s">
        <v>317</v>
      </c>
      <c r="I92" s="106"/>
      <c r="J92" s="12"/>
      <c r="K92" s="13">
        <v>45244</v>
      </c>
      <c r="L92" s="14" t="s">
        <v>28</v>
      </c>
      <c r="M92" s="15">
        <f t="shared" si="16"/>
        <v>31</v>
      </c>
      <c r="N92" s="15">
        <f t="shared" si="17"/>
        <v>21</v>
      </c>
      <c r="O92" s="15">
        <f t="shared" si="18"/>
        <v>19</v>
      </c>
      <c r="P92" s="15">
        <f t="shared" si="19"/>
        <v>0</v>
      </c>
      <c r="Q92" s="15">
        <f t="shared" si="20"/>
        <v>10</v>
      </c>
      <c r="R92" s="15">
        <f t="shared" si="21"/>
        <v>2</v>
      </c>
      <c r="S92" s="15">
        <f t="shared" si="22"/>
        <v>2</v>
      </c>
      <c r="T92" s="15">
        <f t="shared" si="23"/>
        <v>0</v>
      </c>
      <c r="U92" s="15">
        <f t="shared" si="24"/>
        <v>0</v>
      </c>
      <c r="V92" s="16">
        <f t="shared" si="25"/>
        <v>0</v>
      </c>
      <c r="W92" s="15">
        <f t="shared" si="26"/>
        <v>0</v>
      </c>
      <c r="X92" s="17">
        <f t="shared" si="27"/>
        <v>0</v>
      </c>
      <c r="Y92" s="17">
        <f t="shared" si="28"/>
        <v>0</v>
      </c>
      <c r="Z92" s="16">
        <f t="shared" si="29"/>
        <v>2</v>
      </c>
      <c r="AA92" s="224" t="s">
        <v>31</v>
      </c>
      <c r="AB92" s="224" t="s">
        <v>31</v>
      </c>
      <c r="AC92" s="224" t="s">
        <v>30</v>
      </c>
      <c r="AD92" s="224" t="s">
        <v>30</v>
      </c>
      <c r="AE92" s="224" t="s">
        <v>30</v>
      </c>
      <c r="AF92" s="224" t="s">
        <v>30</v>
      </c>
      <c r="AG92" s="224" t="s">
        <v>30</v>
      </c>
      <c r="AH92" s="224" t="s">
        <v>31</v>
      </c>
      <c r="AI92" s="224" t="s">
        <v>31</v>
      </c>
      <c r="AJ92" s="224" t="s">
        <v>30</v>
      </c>
      <c r="AK92" s="224" t="s">
        <v>30</v>
      </c>
      <c r="AL92" s="224" t="s">
        <v>127</v>
      </c>
      <c r="AM92" s="224" t="s">
        <v>127</v>
      </c>
      <c r="AN92" s="224" t="s">
        <v>30</v>
      </c>
      <c r="AO92" s="224" t="s">
        <v>31</v>
      </c>
      <c r="AP92" s="224" t="s">
        <v>31</v>
      </c>
      <c r="AQ92" s="224" t="s">
        <v>30</v>
      </c>
      <c r="AR92" s="224" t="s">
        <v>30</v>
      </c>
      <c r="AS92" s="224" t="s">
        <v>30</v>
      </c>
      <c r="AT92" s="224" t="s">
        <v>30</v>
      </c>
      <c r="AU92" s="224" t="s">
        <v>30</v>
      </c>
      <c r="AV92" s="224" t="s">
        <v>31</v>
      </c>
      <c r="AW92" s="224" t="s">
        <v>31</v>
      </c>
      <c r="AX92" s="224" t="s">
        <v>30</v>
      </c>
      <c r="AY92" s="224" t="s">
        <v>30</v>
      </c>
      <c r="AZ92" s="224" t="s">
        <v>30</v>
      </c>
      <c r="BA92" s="224" t="s">
        <v>30</v>
      </c>
      <c r="BB92" s="224" t="s">
        <v>30</v>
      </c>
      <c r="BC92" s="224" t="s">
        <v>31</v>
      </c>
      <c r="BD92" s="224" t="s">
        <v>31</v>
      </c>
      <c r="BE92" s="224" t="s">
        <v>30</v>
      </c>
      <c r="BF92" s="22"/>
      <c r="BG92" s="20">
        <f t="shared" si="30"/>
        <v>0</v>
      </c>
      <c r="BH92" s="21"/>
      <c r="BJ92" s="22"/>
      <c r="BN92" s="11"/>
      <c r="BS92" s="11"/>
    </row>
    <row r="93" spans="1:71" ht="13.8" customHeight="1" x14ac:dyDescent="0.3">
      <c r="A93" s="120" t="s">
        <v>431</v>
      </c>
      <c r="B93" s="103"/>
      <c r="C93" s="122" t="s">
        <v>432</v>
      </c>
      <c r="D93" s="105"/>
      <c r="E93" s="104" t="s">
        <v>230</v>
      </c>
      <c r="F93" s="104" t="s">
        <v>369</v>
      </c>
      <c r="G93" s="104" t="s">
        <v>231</v>
      </c>
      <c r="H93" s="106" t="s">
        <v>742</v>
      </c>
      <c r="I93" s="106"/>
      <c r="J93" s="12"/>
      <c r="K93" s="13">
        <v>46122</v>
      </c>
      <c r="L93" s="14" t="s">
        <v>28</v>
      </c>
      <c r="M93" s="15">
        <f t="shared" si="16"/>
        <v>7</v>
      </c>
      <c r="N93" s="15">
        <f t="shared" si="17"/>
        <v>5</v>
      </c>
      <c r="O93" s="15">
        <f t="shared" si="18"/>
        <v>2</v>
      </c>
      <c r="P93" s="15">
        <f t="shared" si="19"/>
        <v>0</v>
      </c>
      <c r="Q93" s="15">
        <f t="shared" si="20"/>
        <v>2</v>
      </c>
      <c r="R93" s="15">
        <f t="shared" si="21"/>
        <v>3</v>
      </c>
      <c r="S93" s="15">
        <f t="shared" si="22"/>
        <v>0</v>
      </c>
      <c r="T93" s="15">
        <f t="shared" si="23"/>
        <v>2</v>
      </c>
      <c r="U93" s="15">
        <f t="shared" si="24"/>
        <v>0</v>
      </c>
      <c r="V93" s="16">
        <f t="shared" si="25"/>
        <v>3</v>
      </c>
      <c r="W93" s="15">
        <f t="shared" si="26"/>
        <v>2</v>
      </c>
      <c r="X93" s="17">
        <f t="shared" si="27"/>
        <v>0</v>
      </c>
      <c r="Y93" s="17">
        <f t="shared" si="28"/>
        <v>0</v>
      </c>
      <c r="Z93" s="16">
        <f t="shared" si="29"/>
        <v>3</v>
      </c>
      <c r="AA93" s="224" t="s">
        <v>31</v>
      </c>
      <c r="AB93" s="224" t="s">
        <v>31</v>
      </c>
      <c r="AC93" s="224" t="s">
        <v>215</v>
      </c>
      <c r="AD93" s="224" t="s">
        <v>133</v>
      </c>
      <c r="AE93" s="224" t="s">
        <v>133</v>
      </c>
      <c r="AF93" s="224" t="s">
        <v>133</v>
      </c>
      <c r="AG93" s="224" t="s">
        <v>215</v>
      </c>
      <c r="AH93" s="224" t="s">
        <v>165</v>
      </c>
      <c r="AI93" s="224" t="s">
        <v>165</v>
      </c>
      <c r="AJ93" s="224" t="s">
        <v>165</v>
      </c>
      <c r="AK93" s="224" t="s">
        <v>165</v>
      </c>
      <c r="AL93" s="224" t="s">
        <v>165</v>
      </c>
      <c r="AM93" s="224" t="s">
        <v>165</v>
      </c>
      <c r="AN93" s="224" t="s">
        <v>165</v>
      </c>
      <c r="AO93" s="224" t="s">
        <v>165</v>
      </c>
      <c r="AP93" s="224" t="s">
        <v>165</v>
      </c>
      <c r="AQ93" s="224" t="s">
        <v>165</v>
      </c>
      <c r="AR93" s="224" t="s">
        <v>165</v>
      </c>
      <c r="AS93" s="224" t="s">
        <v>165</v>
      </c>
      <c r="AT93" s="224" t="s">
        <v>165</v>
      </c>
      <c r="AU93" s="224" t="s">
        <v>165</v>
      </c>
      <c r="AV93" s="224" t="s">
        <v>165</v>
      </c>
      <c r="AW93" s="224" t="s">
        <v>165</v>
      </c>
      <c r="AX93" s="224" t="s">
        <v>165</v>
      </c>
      <c r="AY93" s="224" t="s">
        <v>165</v>
      </c>
      <c r="AZ93" s="224" t="s">
        <v>165</v>
      </c>
      <c r="BA93" s="224" t="s">
        <v>165</v>
      </c>
      <c r="BB93" s="224" t="s">
        <v>165</v>
      </c>
      <c r="BC93" s="224" t="s">
        <v>165</v>
      </c>
      <c r="BD93" s="224" t="s">
        <v>165</v>
      </c>
      <c r="BE93" s="224" t="s">
        <v>165</v>
      </c>
      <c r="BF93" s="22"/>
      <c r="BG93" s="20">
        <f t="shared" si="30"/>
        <v>0</v>
      </c>
      <c r="BH93" s="21"/>
      <c r="BJ93" s="22"/>
      <c r="BN93" s="11"/>
      <c r="BS93" s="11"/>
    </row>
    <row r="94" spans="1:71" ht="13.8" customHeight="1" x14ac:dyDescent="0.3">
      <c r="A94" s="120" t="s">
        <v>443</v>
      </c>
      <c r="B94" s="103"/>
      <c r="C94" s="122" t="s">
        <v>413</v>
      </c>
      <c r="D94" s="105"/>
      <c r="E94" s="104" t="s">
        <v>230</v>
      </c>
      <c r="F94" s="104" t="s">
        <v>369</v>
      </c>
      <c r="G94" s="104" t="s">
        <v>231</v>
      </c>
      <c r="H94" s="106" t="s">
        <v>742</v>
      </c>
      <c r="I94" s="106"/>
      <c r="J94" s="12"/>
      <c r="K94" s="13">
        <v>46136</v>
      </c>
      <c r="L94" s="14" t="s">
        <v>28</v>
      </c>
      <c r="M94" s="15">
        <f t="shared" si="16"/>
        <v>10</v>
      </c>
      <c r="N94" s="15">
        <f t="shared" si="17"/>
        <v>6</v>
      </c>
      <c r="O94" s="15">
        <f t="shared" si="18"/>
        <v>4</v>
      </c>
      <c r="P94" s="15">
        <f t="shared" si="19"/>
        <v>0</v>
      </c>
      <c r="Q94" s="15">
        <f t="shared" si="20"/>
        <v>4</v>
      </c>
      <c r="R94" s="15">
        <f t="shared" si="21"/>
        <v>2</v>
      </c>
      <c r="S94" s="15">
        <f t="shared" si="22"/>
        <v>0</v>
      </c>
      <c r="T94" s="15">
        <f t="shared" si="23"/>
        <v>0</v>
      </c>
      <c r="U94" s="15">
        <f t="shared" si="24"/>
        <v>0</v>
      </c>
      <c r="V94" s="16">
        <f t="shared" si="25"/>
        <v>2</v>
      </c>
      <c r="W94" s="15">
        <f t="shared" si="26"/>
        <v>1</v>
      </c>
      <c r="X94" s="17">
        <f t="shared" si="27"/>
        <v>0</v>
      </c>
      <c r="Y94" s="17">
        <f t="shared" si="28"/>
        <v>0</v>
      </c>
      <c r="Z94" s="16">
        <f t="shared" si="29"/>
        <v>2</v>
      </c>
      <c r="AA94" s="224" t="s">
        <v>31</v>
      </c>
      <c r="AB94" s="224" t="s">
        <v>31</v>
      </c>
      <c r="AC94" s="224" t="s">
        <v>30</v>
      </c>
      <c r="AD94" s="224" t="s">
        <v>133</v>
      </c>
      <c r="AE94" s="224" t="s">
        <v>133</v>
      </c>
      <c r="AF94" s="224" t="s">
        <v>30</v>
      </c>
      <c r="AG94" s="224" t="s">
        <v>30</v>
      </c>
      <c r="AH94" s="224" t="s">
        <v>31</v>
      </c>
      <c r="AI94" s="224" t="s">
        <v>31</v>
      </c>
      <c r="AJ94" s="224" t="s">
        <v>32</v>
      </c>
      <c r="AK94" s="224" t="s">
        <v>162</v>
      </c>
      <c r="AL94" s="224" t="s">
        <v>162</v>
      </c>
      <c r="AM94" s="224" t="s">
        <v>162</v>
      </c>
      <c r="AN94" s="224" t="s">
        <v>162</v>
      </c>
      <c r="AO94" s="224" t="s">
        <v>162</v>
      </c>
      <c r="AP94" s="224" t="s">
        <v>162</v>
      </c>
      <c r="AQ94" s="224" t="s">
        <v>162</v>
      </c>
      <c r="AR94" s="224" t="s">
        <v>162</v>
      </c>
      <c r="AS94" s="224" t="s">
        <v>162</v>
      </c>
      <c r="AT94" s="224" t="s">
        <v>162</v>
      </c>
      <c r="AU94" s="224" t="s">
        <v>162</v>
      </c>
      <c r="AV94" s="224" t="s">
        <v>162</v>
      </c>
      <c r="AW94" s="224" t="s">
        <v>162</v>
      </c>
      <c r="AX94" s="224" t="s">
        <v>162</v>
      </c>
      <c r="AY94" s="224" t="s">
        <v>162</v>
      </c>
      <c r="AZ94" s="224" t="s">
        <v>162</v>
      </c>
      <c r="BA94" s="224" t="s">
        <v>162</v>
      </c>
      <c r="BB94" s="224" t="s">
        <v>162</v>
      </c>
      <c r="BC94" s="224" t="s">
        <v>162</v>
      </c>
      <c r="BD94" s="224" t="s">
        <v>162</v>
      </c>
      <c r="BE94" s="224" t="s">
        <v>162</v>
      </c>
      <c r="BF94" s="22"/>
      <c r="BG94" s="20">
        <f t="shared" si="30"/>
        <v>0</v>
      </c>
      <c r="BH94" s="21"/>
      <c r="BJ94" s="22"/>
      <c r="BN94" s="11"/>
      <c r="BS94" s="11"/>
    </row>
    <row r="95" spans="1:71" ht="13.8" customHeight="1" x14ac:dyDescent="0.3">
      <c r="A95" s="103" t="s">
        <v>738</v>
      </c>
      <c r="B95" s="103"/>
      <c r="C95" s="104" t="s">
        <v>739</v>
      </c>
      <c r="D95" s="105"/>
      <c r="E95" s="104" t="s">
        <v>230</v>
      </c>
      <c r="F95" s="104" t="s">
        <v>369</v>
      </c>
      <c r="G95" s="104" t="s">
        <v>231</v>
      </c>
      <c r="H95" s="106" t="s">
        <v>742</v>
      </c>
      <c r="I95" s="106"/>
      <c r="J95" s="12"/>
      <c r="K95" s="13">
        <v>46191</v>
      </c>
      <c r="L95" s="14" t="s">
        <v>28</v>
      </c>
      <c r="M95" s="15">
        <f t="shared" si="16"/>
        <v>31</v>
      </c>
      <c r="N95" s="15">
        <f t="shared" si="17"/>
        <v>21</v>
      </c>
      <c r="O95" s="15">
        <f t="shared" si="18"/>
        <v>20.5</v>
      </c>
      <c r="P95" s="15">
        <f t="shared" si="19"/>
        <v>0</v>
      </c>
      <c r="Q95" s="15">
        <f t="shared" si="20"/>
        <v>10</v>
      </c>
      <c r="R95" s="15">
        <f t="shared" si="21"/>
        <v>0</v>
      </c>
      <c r="S95" s="15">
        <f t="shared" si="22"/>
        <v>0</v>
      </c>
      <c r="T95" s="15">
        <f t="shared" si="23"/>
        <v>8</v>
      </c>
      <c r="U95" s="15">
        <f t="shared" si="24"/>
        <v>0</v>
      </c>
      <c r="V95" s="16">
        <f t="shared" si="25"/>
        <v>0.5</v>
      </c>
      <c r="W95" s="15">
        <f t="shared" si="26"/>
        <v>4</v>
      </c>
      <c r="X95" s="17">
        <f t="shared" si="27"/>
        <v>0</v>
      </c>
      <c r="Y95" s="17">
        <f t="shared" si="28"/>
        <v>0</v>
      </c>
      <c r="Z95" s="16">
        <f t="shared" si="29"/>
        <v>0.5</v>
      </c>
      <c r="AA95" s="224" t="s">
        <v>31</v>
      </c>
      <c r="AB95" s="224" t="s">
        <v>31</v>
      </c>
      <c r="AC95" s="224" t="s">
        <v>30</v>
      </c>
      <c r="AD95" s="224" t="s">
        <v>30</v>
      </c>
      <c r="AE95" s="224" t="s">
        <v>33</v>
      </c>
      <c r="AF95" s="224" t="s">
        <v>30</v>
      </c>
      <c r="AG95" s="224" t="s">
        <v>30</v>
      </c>
      <c r="AH95" s="224" t="s">
        <v>31</v>
      </c>
      <c r="AI95" s="224" t="s">
        <v>31</v>
      </c>
      <c r="AJ95" s="224" t="s">
        <v>33</v>
      </c>
      <c r="AK95" s="224" t="s">
        <v>30</v>
      </c>
      <c r="AL95" s="224" t="s">
        <v>32</v>
      </c>
      <c r="AM95" s="224" t="s">
        <v>32</v>
      </c>
      <c r="AN95" s="224" t="s">
        <v>33</v>
      </c>
      <c r="AO95" s="224" t="s">
        <v>31</v>
      </c>
      <c r="AP95" s="224" t="s">
        <v>31</v>
      </c>
      <c r="AQ95" s="224" t="s">
        <v>33</v>
      </c>
      <c r="AR95" s="224" t="s">
        <v>32</v>
      </c>
      <c r="AS95" s="224" t="s">
        <v>33</v>
      </c>
      <c r="AT95" s="224" t="s">
        <v>30</v>
      </c>
      <c r="AU95" s="224" t="s">
        <v>30</v>
      </c>
      <c r="AV95" s="224" t="s">
        <v>31</v>
      </c>
      <c r="AW95" s="224" t="s">
        <v>31</v>
      </c>
      <c r="AX95" s="224" t="s">
        <v>30</v>
      </c>
      <c r="AY95" s="224" t="s">
        <v>33</v>
      </c>
      <c r="AZ95" s="224" t="s">
        <v>33</v>
      </c>
      <c r="BA95" s="224" t="s">
        <v>30</v>
      </c>
      <c r="BB95" s="224" t="s">
        <v>34</v>
      </c>
      <c r="BC95" s="224" t="s">
        <v>31</v>
      </c>
      <c r="BD95" s="224" t="s">
        <v>31</v>
      </c>
      <c r="BE95" s="224" t="s">
        <v>215</v>
      </c>
      <c r="BF95" s="22"/>
      <c r="BG95" s="20">
        <f t="shared" si="30"/>
        <v>0</v>
      </c>
      <c r="BH95" s="21"/>
      <c r="BJ95" s="22"/>
      <c r="BN95" s="11"/>
      <c r="BS95" s="11"/>
    </row>
    <row r="96" spans="1:71" ht="13.8" customHeight="1" x14ac:dyDescent="0.3">
      <c r="A96" s="103" t="s">
        <v>740</v>
      </c>
      <c r="B96" s="103"/>
      <c r="C96" s="104" t="s">
        <v>741</v>
      </c>
      <c r="D96" s="105"/>
      <c r="E96" s="104" t="s">
        <v>230</v>
      </c>
      <c r="F96" s="104" t="s">
        <v>369</v>
      </c>
      <c r="G96" s="104" t="s">
        <v>231</v>
      </c>
      <c r="H96" s="106" t="s">
        <v>742</v>
      </c>
      <c r="I96" s="106"/>
      <c r="J96" s="12"/>
      <c r="K96" s="13">
        <v>46192</v>
      </c>
      <c r="L96" s="14" t="s">
        <v>28</v>
      </c>
      <c r="M96" s="15">
        <f t="shared" si="16"/>
        <v>31</v>
      </c>
      <c r="N96" s="15">
        <f t="shared" si="17"/>
        <v>21</v>
      </c>
      <c r="O96" s="15">
        <f t="shared" si="18"/>
        <v>21</v>
      </c>
      <c r="P96" s="15">
        <f t="shared" si="19"/>
        <v>0</v>
      </c>
      <c r="Q96" s="15">
        <f t="shared" si="20"/>
        <v>10</v>
      </c>
      <c r="R96" s="15">
        <f t="shared" si="21"/>
        <v>0</v>
      </c>
      <c r="S96" s="15">
        <f t="shared" si="22"/>
        <v>0</v>
      </c>
      <c r="T96" s="15">
        <f t="shared" si="23"/>
        <v>1</v>
      </c>
      <c r="U96" s="15">
        <f t="shared" si="24"/>
        <v>0</v>
      </c>
      <c r="V96" s="16">
        <f t="shared" si="25"/>
        <v>0</v>
      </c>
      <c r="W96" s="15">
        <f t="shared" si="26"/>
        <v>19</v>
      </c>
      <c r="X96" s="17">
        <f t="shared" si="27"/>
        <v>0</v>
      </c>
      <c r="Y96" s="17">
        <f t="shared" si="28"/>
        <v>0</v>
      </c>
      <c r="Z96" s="16">
        <f t="shared" si="29"/>
        <v>0</v>
      </c>
      <c r="AA96" s="224" t="s">
        <v>31</v>
      </c>
      <c r="AB96" s="224" t="s">
        <v>31</v>
      </c>
      <c r="AC96" s="224" t="s">
        <v>215</v>
      </c>
      <c r="AD96" s="224" t="s">
        <v>32</v>
      </c>
      <c r="AE96" s="224" t="s">
        <v>32</v>
      </c>
      <c r="AF96" s="224" t="s">
        <v>32</v>
      </c>
      <c r="AG96" s="224" t="s">
        <v>32</v>
      </c>
      <c r="AH96" s="224" t="s">
        <v>31</v>
      </c>
      <c r="AI96" s="224" t="s">
        <v>31</v>
      </c>
      <c r="AJ96" s="224" t="s">
        <v>32</v>
      </c>
      <c r="AK96" s="224" t="s">
        <v>32</v>
      </c>
      <c r="AL96" s="224" t="s">
        <v>32</v>
      </c>
      <c r="AM96" s="224" t="s">
        <v>32</v>
      </c>
      <c r="AN96" s="224" t="s">
        <v>32</v>
      </c>
      <c r="AO96" s="224" t="s">
        <v>31</v>
      </c>
      <c r="AP96" s="224" t="s">
        <v>31</v>
      </c>
      <c r="AQ96" s="224" t="s">
        <v>32</v>
      </c>
      <c r="AR96" s="224" t="s">
        <v>32</v>
      </c>
      <c r="AS96" s="224" t="s">
        <v>30</v>
      </c>
      <c r="AT96" s="224" t="s">
        <v>32</v>
      </c>
      <c r="AU96" s="224" t="s">
        <v>32</v>
      </c>
      <c r="AV96" s="224" t="s">
        <v>31</v>
      </c>
      <c r="AW96" s="224" t="s">
        <v>31</v>
      </c>
      <c r="AX96" s="224" t="s">
        <v>32</v>
      </c>
      <c r="AY96" s="224" t="s">
        <v>32</v>
      </c>
      <c r="AZ96" s="224" t="s">
        <v>32</v>
      </c>
      <c r="BA96" s="224" t="s">
        <v>32</v>
      </c>
      <c r="BB96" s="224" t="s">
        <v>32</v>
      </c>
      <c r="BC96" s="224" t="s">
        <v>31</v>
      </c>
      <c r="BD96" s="224" t="s">
        <v>31</v>
      </c>
      <c r="BE96" s="224" t="s">
        <v>30</v>
      </c>
      <c r="BF96" s="22"/>
      <c r="BG96" s="20">
        <f t="shared" si="30"/>
        <v>0</v>
      </c>
      <c r="BH96" s="21"/>
      <c r="BJ96" s="22"/>
      <c r="BN96" s="11"/>
      <c r="BS96" s="11"/>
    </row>
    <row r="97" spans="1:71" ht="13.8" customHeight="1" x14ac:dyDescent="0.3">
      <c r="A97" s="103" t="s">
        <v>743</v>
      </c>
      <c r="B97" s="103"/>
      <c r="C97" s="104" t="s">
        <v>744</v>
      </c>
      <c r="D97" s="105"/>
      <c r="E97" s="104" t="s">
        <v>230</v>
      </c>
      <c r="F97" s="104" t="s">
        <v>369</v>
      </c>
      <c r="G97" s="104" t="s">
        <v>231</v>
      </c>
      <c r="H97" s="106" t="s">
        <v>742</v>
      </c>
      <c r="I97" s="106"/>
      <c r="J97" s="12"/>
      <c r="K97" s="13">
        <v>46192</v>
      </c>
      <c r="L97" s="14" t="s">
        <v>28</v>
      </c>
      <c r="M97" s="15">
        <f t="shared" si="16"/>
        <v>31</v>
      </c>
      <c r="N97" s="15">
        <f t="shared" si="17"/>
        <v>21</v>
      </c>
      <c r="O97" s="15">
        <f t="shared" si="18"/>
        <v>19.5</v>
      </c>
      <c r="P97" s="15">
        <f t="shared" si="19"/>
        <v>0</v>
      </c>
      <c r="Q97" s="15">
        <f t="shared" si="20"/>
        <v>10</v>
      </c>
      <c r="R97" s="15">
        <f t="shared" si="21"/>
        <v>1</v>
      </c>
      <c r="S97" s="15">
        <f t="shared" si="22"/>
        <v>0</v>
      </c>
      <c r="T97" s="15">
        <f t="shared" si="23"/>
        <v>2</v>
      </c>
      <c r="U97" s="15">
        <f t="shared" si="24"/>
        <v>0</v>
      </c>
      <c r="V97" s="16">
        <f t="shared" si="25"/>
        <v>1.5</v>
      </c>
      <c r="W97" s="15">
        <f t="shared" si="26"/>
        <v>16</v>
      </c>
      <c r="X97" s="17">
        <f t="shared" si="27"/>
        <v>0</v>
      </c>
      <c r="Y97" s="17">
        <f t="shared" si="28"/>
        <v>0</v>
      </c>
      <c r="Z97" s="16">
        <f t="shared" si="29"/>
        <v>1.5</v>
      </c>
      <c r="AA97" s="224" t="s">
        <v>31</v>
      </c>
      <c r="AB97" s="224" t="s">
        <v>31</v>
      </c>
      <c r="AC97" s="224" t="s">
        <v>32</v>
      </c>
      <c r="AD97" s="224" t="s">
        <v>32</v>
      </c>
      <c r="AE97" s="224" t="s">
        <v>32</v>
      </c>
      <c r="AF97" s="224" t="s">
        <v>32</v>
      </c>
      <c r="AG97" s="224" t="s">
        <v>32</v>
      </c>
      <c r="AH97" s="224" t="s">
        <v>31</v>
      </c>
      <c r="AI97" s="224" t="s">
        <v>31</v>
      </c>
      <c r="AJ97" s="224" t="s">
        <v>32</v>
      </c>
      <c r="AK97" s="224" t="s">
        <v>32</v>
      </c>
      <c r="AL97" s="224" t="s">
        <v>32</v>
      </c>
      <c r="AM97" s="224" t="s">
        <v>32</v>
      </c>
      <c r="AN97" s="224" t="s">
        <v>32</v>
      </c>
      <c r="AO97" s="224" t="s">
        <v>31</v>
      </c>
      <c r="AP97" s="224" t="s">
        <v>31</v>
      </c>
      <c r="AQ97" s="224" t="s">
        <v>32</v>
      </c>
      <c r="AR97" s="224" t="s">
        <v>215</v>
      </c>
      <c r="AS97" s="224" t="s">
        <v>32</v>
      </c>
      <c r="AT97" s="224" t="s">
        <v>32</v>
      </c>
      <c r="AU97" s="224" t="s">
        <v>215</v>
      </c>
      <c r="AV97" s="224" t="s">
        <v>31</v>
      </c>
      <c r="AW97" s="224" t="s">
        <v>31</v>
      </c>
      <c r="AX97" s="224" t="s">
        <v>133</v>
      </c>
      <c r="AY97" s="224" t="s">
        <v>34</v>
      </c>
      <c r="AZ97" s="224" t="s">
        <v>30</v>
      </c>
      <c r="BA97" s="224" t="s">
        <v>30</v>
      </c>
      <c r="BB97" s="224" t="s">
        <v>32</v>
      </c>
      <c r="BC97" s="224" t="s">
        <v>31</v>
      </c>
      <c r="BD97" s="224" t="s">
        <v>31</v>
      </c>
      <c r="BE97" s="224" t="s">
        <v>30</v>
      </c>
      <c r="BF97" s="22"/>
      <c r="BG97" s="20">
        <f t="shared" si="30"/>
        <v>0</v>
      </c>
      <c r="BH97" s="21"/>
      <c r="BJ97" s="22"/>
      <c r="BN97" s="11"/>
      <c r="BS97" s="11"/>
    </row>
    <row r="98" spans="1:71" x14ac:dyDescent="0.3">
      <c r="A98" s="109" t="s">
        <v>789</v>
      </c>
      <c r="B98" s="103">
        <v>1217</v>
      </c>
      <c r="C98" s="111" t="s">
        <v>790</v>
      </c>
      <c r="D98" s="105"/>
      <c r="E98" s="104" t="s">
        <v>230</v>
      </c>
      <c r="F98" s="104" t="s">
        <v>369</v>
      </c>
      <c r="G98" s="104" t="s">
        <v>231</v>
      </c>
      <c r="H98" s="106" t="s">
        <v>742</v>
      </c>
      <c r="I98" s="106" t="s">
        <v>451</v>
      </c>
      <c r="J98" s="12" t="s">
        <v>312</v>
      </c>
      <c r="K98" s="13">
        <v>46244</v>
      </c>
      <c r="L98" s="14" t="s">
        <v>28</v>
      </c>
      <c r="M98" s="15">
        <f t="shared" si="16"/>
        <v>22</v>
      </c>
      <c r="N98" s="15">
        <f t="shared" si="17"/>
        <v>16</v>
      </c>
      <c r="O98" s="15">
        <f t="shared" si="18"/>
        <v>14</v>
      </c>
      <c r="P98" s="15">
        <f t="shared" si="19"/>
        <v>0</v>
      </c>
      <c r="Q98" s="15">
        <f t="shared" si="20"/>
        <v>6</v>
      </c>
      <c r="R98" s="15">
        <f t="shared" si="21"/>
        <v>1</v>
      </c>
      <c r="S98" s="15">
        <f t="shared" si="22"/>
        <v>0</v>
      </c>
      <c r="T98" s="15">
        <f t="shared" si="23"/>
        <v>3</v>
      </c>
      <c r="U98" s="15">
        <f t="shared" si="24"/>
        <v>0</v>
      </c>
      <c r="V98" s="16">
        <f t="shared" si="25"/>
        <v>2</v>
      </c>
      <c r="W98" s="15">
        <f t="shared" si="26"/>
        <v>1</v>
      </c>
      <c r="X98" s="17">
        <f t="shared" si="27"/>
        <v>0</v>
      </c>
      <c r="Y98" s="17">
        <f t="shared" si="28"/>
        <v>0</v>
      </c>
      <c r="Z98" s="16">
        <f t="shared" si="29"/>
        <v>2</v>
      </c>
      <c r="AA98" s="224" t="s">
        <v>791</v>
      </c>
      <c r="AB98" s="224" t="s">
        <v>791</v>
      </c>
      <c r="AC98" s="224" t="s">
        <v>791</v>
      </c>
      <c r="AD98" s="224" t="s">
        <v>791</v>
      </c>
      <c r="AE98" s="224" t="s">
        <v>791</v>
      </c>
      <c r="AF98" s="224" t="s">
        <v>791</v>
      </c>
      <c r="AG98" s="224" t="s">
        <v>791</v>
      </c>
      <c r="AH98" s="224" t="s">
        <v>791</v>
      </c>
      <c r="AI98" s="224" t="s">
        <v>791</v>
      </c>
      <c r="AJ98" s="224" t="s">
        <v>30</v>
      </c>
      <c r="AK98" s="224" t="s">
        <v>30</v>
      </c>
      <c r="AL98" s="224" t="s">
        <v>30</v>
      </c>
      <c r="AM98" s="224" t="s">
        <v>30</v>
      </c>
      <c r="AN98" s="224" t="s">
        <v>30</v>
      </c>
      <c r="AO98" s="224" t="s">
        <v>31</v>
      </c>
      <c r="AP98" s="224" t="s">
        <v>31</v>
      </c>
      <c r="AQ98" s="224" t="s">
        <v>30</v>
      </c>
      <c r="AR98" s="224" t="s">
        <v>30</v>
      </c>
      <c r="AS98" s="224" t="s">
        <v>34</v>
      </c>
      <c r="AT98" s="224" t="s">
        <v>30</v>
      </c>
      <c r="AU98" s="224" t="s">
        <v>215</v>
      </c>
      <c r="AV98" s="224" t="s">
        <v>31</v>
      </c>
      <c r="AW98" s="224" t="s">
        <v>31</v>
      </c>
      <c r="AX98" s="224" t="s">
        <v>133</v>
      </c>
      <c r="AY98" s="224" t="s">
        <v>33</v>
      </c>
      <c r="AZ98" s="224" t="s">
        <v>34</v>
      </c>
      <c r="BA98" s="224" t="s">
        <v>30</v>
      </c>
      <c r="BB98" s="224" t="s">
        <v>33</v>
      </c>
      <c r="BC98" s="224" t="s">
        <v>31</v>
      </c>
      <c r="BD98" s="224" t="s">
        <v>31</v>
      </c>
      <c r="BE98" s="224" t="s">
        <v>30</v>
      </c>
      <c r="BF98" s="22"/>
      <c r="BG98" s="20">
        <f t="shared" si="30"/>
        <v>9</v>
      </c>
      <c r="BH98" s="21"/>
      <c r="BJ98" s="22"/>
      <c r="BN98" s="11"/>
      <c r="BS98" s="11"/>
    </row>
    <row r="99" spans="1:71" x14ac:dyDescent="0.3">
      <c r="A99" s="129" t="s">
        <v>462</v>
      </c>
      <c r="B99" s="129"/>
      <c r="C99" s="130" t="s">
        <v>463</v>
      </c>
      <c r="D99" s="131"/>
      <c r="E99" s="132" t="s">
        <v>230</v>
      </c>
      <c r="F99" s="132" t="s">
        <v>464</v>
      </c>
      <c r="G99" s="132" t="s">
        <v>231</v>
      </c>
      <c r="H99" s="129" t="s">
        <v>416</v>
      </c>
      <c r="I99" s="106" t="s">
        <v>454</v>
      </c>
      <c r="J99" s="12" t="s">
        <v>35</v>
      </c>
      <c r="K99" s="13">
        <v>45930</v>
      </c>
      <c r="L99" s="14" t="s">
        <v>28</v>
      </c>
      <c r="M99" s="15">
        <f t="shared" si="16"/>
        <v>31</v>
      </c>
      <c r="N99" s="15">
        <f t="shared" si="17"/>
        <v>21</v>
      </c>
      <c r="O99" s="15">
        <f t="shared" si="18"/>
        <v>21</v>
      </c>
      <c r="P99" s="15">
        <f t="shared" si="19"/>
        <v>0</v>
      </c>
      <c r="Q99" s="15">
        <f t="shared" si="20"/>
        <v>10</v>
      </c>
      <c r="R99" s="15">
        <f t="shared" si="21"/>
        <v>0</v>
      </c>
      <c r="S99" s="15">
        <f t="shared" si="22"/>
        <v>0</v>
      </c>
      <c r="T99" s="15">
        <f t="shared" si="23"/>
        <v>12</v>
      </c>
      <c r="U99" s="15">
        <f t="shared" si="24"/>
        <v>0</v>
      </c>
      <c r="V99" s="16">
        <f t="shared" si="25"/>
        <v>0</v>
      </c>
      <c r="W99" s="15">
        <f t="shared" si="26"/>
        <v>11</v>
      </c>
      <c r="X99" s="17">
        <f t="shared" si="27"/>
        <v>0</v>
      </c>
      <c r="Y99" s="17">
        <f t="shared" si="28"/>
        <v>0</v>
      </c>
      <c r="Z99" s="16">
        <f t="shared" si="29"/>
        <v>0</v>
      </c>
      <c r="AA99" s="224" t="s">
        <v>31</v>
      </c>
      <c r="AB99" s="224" t="s">
        <v>31</v>
      </c>
      <c r="AC99" s="224" t="s">
        <v>215</v>
      </c>
      <c r="AD99" s="224" t="s">
        <v>215</v>
      </c>
      <c r="AE99" s="224" t="s">
        <v>33</v>
      </c>
      <c r="AF99" s="224" t="s">
        <v>215</v>
      </c>
      <c r="AG99" s="224" t="s">
        <v>215</v>
      </c>
      <c r="AH99" s="224" t="s">
        <v>31</v>
      </c>
      <c r="AI99" s="224" t="s">
        <v>31</v>
      </c>
      <c r="AJ99" s="224" t="s">
        <v>30</v>
      </c>
      <c r="AK99" s="224" t="s">
        <v>215</v>
      </c>
      <c r="AL99" s="224" t="s">
        <v>30</v>
      </c>
      <c r="AM99" s="224" t="s">
        <v>30</v>
      </c>
      <c r="AN99" s="224" t="s">
        <v>215</v>
      </c>
      <c r="AO99" s="224" t="s">
        <v>31</v>
      </c>
      <c r="AP99" s="224" t="s">
        <v>31</v>
      </c>
      <c r="AQ99" s="224" t="s">
        <v>215</v>
      </c>
      <c r="AR99" s="224" t="s">
        <v>215</v>
      </c>
      <c r="AS99" s="224" t="s">
        <v>30</v>
      </c>
      <c r="AT99" s="224" t="s">
        <v>215</v>
      </c>
      <c r="AU99" s="224" t="s">
        <v>215</v>
      </c>
      <c r="AV99" s="224" t="s">
        <v>31</v>
      </c>
      <c r="AW99" s="224" t="s">
        <v>31</v>
      </c>
      <c r="AX99" s="224" t="s">
        <v>30</v>
      </c>
      <c r="AY99" s="224" t="s">
        <v>30</v>
      </c>
      <c r="AZ99" s="224" t="s">
        <v>30</v>
      </c>
      <c r="BA99" s="224" t="s">
        <v>30</v>
      </c>
      <c r="BB99" s="224" t="s">
        <v>30</v>
      </c>
      <c r="BC99" s="224" t="s">
        <v>31</v>
      </c>
      <c r="BD99" s="224" t="s">
        <v>31</v>
      </c>
      <c r="BE99" s="224" t="s">
        <v>215</v>
      </c>
      <c r="BF99" s="22"/>
      <c r="BG99" s="20">
        <f t="shared" si="30"/>
        <v>0</v>
      </c>
      <c r="BH99" s="21"/>
      <c r="BJ99" s="22"/>
      <c r="BN99" s="11"/>
      <c r="BS99" s="11"/>
    </row>
    <row r="100" spans="1:71" ht="13.8" customHeight="1" x14ac:dyDescent="0.3">
      <c r="A100" s="129" t="s">
        <v>469</v>
      </c>
      <c r="B100" s="129"/>
      <c r="C100" s="130" t="s">
        <v>470</v>
      </c>
      <c r="D100" s="131"/>
      <c r="E100" s="132" t="s">
        <v>230</v>
      </c>
      <c r="F100" s="132" t="s">
        <v>464</v>
      </c>
      <c r="G100" s="132" t="s">
        <v>231</v>
      </c>
      <c r="H100" s="129" t="s">
        <v>416</v>
      </c>
      <c r="I100" s="106" t="s">
        <v>457</v>
      </c>
      <c r="J100" s="12" t="s">
        <v>312</v>
      </c>
      <c r="K100" s="13">
        <v>46055</v>
      </c>
      <c r="L100" s="14" t="s">
        <v>28</v>
      </c>
      <c r="M100" s="15">
        <f t="shared" si="16"/>
        <v>31</v>
      </c>
      <c r="N100" s="15">
        <f t="shared" si="17"/>
        <v>21</v>
      </c>
      <c r="O100" s="15">
        <f t="shared" si="18"/>
        <v>21</v>
      </c>
      <c r="P100" s="15">
        <f t="shared" si="19"/>
        <v>0</v>
      </c>
      <c r="Q100" s="15">
        <f t="shared" si="20"/>
        <v>10</v>
      </c>
      <c r="R100" s="15">
        <f t="shared" si="21"/>
        <v>0</v>
      </c>
      <c r="S100" s="15">
        <f t="shared" si="22"/>
        <v>0</v>
      </c>
      <c r="T100" s="15">
        <f t="shared" si="23"/>
        <v>3</v>
      </c>
      <c r="U100" s="15">
        <f t="shared" si="24"/>
        <v>0</v>
      </c>
      <c r="V100" s="16">
        <f t="shared" si="25"/>
        <v>0</v>
      </c>
      <c r="W100" s="15">
        <f t="shared" si="26"/>
        <v>1</v>
      </c>
      <c r="X100" s="17">
        <f t="shared" si="27"/>
        <v>0</v>
      </c>
      <c r="Y100" s="17">
        <f t="shared" si="28"/>
        <v>0</v>
      </c>
      <c r="Z100" s="16">
        <f t="shared" si="29"/>
        <v>0</v>
      </c>
      <c r="AA100" s="224" t="s">
        <v>31</v>
      </c>
      <c r="AB100" s="224" t="s">
        <v>31</v>
      </c>
      <c r="AC100" s="224" t="s">
        <v>30</v>
      </c>
      <c r="AD100" s="224" t="s">
        <v>30</v>
      </c>
      <c r="AE100" s="224" t="s">
        <v>30</v>
      </c>
      <c r="AF100" s="224" t="s">
        <v>30</v>
      </c>
      <c r="AG100" s="224" t="s">
        <v>30</v>
      </c>
      <c r="AH100" s="224" t="s">
        <v>31</v>
      </c>
      <c r="AI100" s="224" t="s">
        <v>31</v>
      </c>
      <c r="AJ100" s="224" t="s">
        <v>33</v>
      </c>
      <c r="AK100" s="224" t="s">
        <v>30</v>
      </c>
      <c r="AL100" s="224" t="s">
        <v>30</v>
      </c>
      <c r="AM100" s="224" t="s">
        <v>30</v>
      </c>
      <c r="AN100" s="224" t="s">
        <v>30</v>
      </c>
      <c r="AO100" s="224" t="s">
        <v>31</v>
      </c>
      <c r="AP100" s="224" t="s">
        <v>31</v>
      </c>
      <c r="AQ100" s="224" t="s">
        <v>30</v>
      </c>
      <c r="AR100" s="224" t="s">
        <v>30</v>
      </c>
      <c r="AS100" s="224" t="s">
        <v>30</v>
      </c>
      <c r="AT100" s="224" t="s">
        <v>30</v>
      </c>
      <c r="AU100" s="224" t="s">
        <v>30</v>
      </c>
      <c r="AV100" s="224" t="s">
        <v>31</v>
      </c>
      <c r="AW100" s="224" t="s">
        <v>31</v>
      </c>
      <c r="AX100" s="224" t="s">
        <v>215</v>
      </c>
      <c r="AY100" s="224" t="s">
        <v>30</v>
      </c>
      <c r="AZ100" s="224" t="s">
        <v>30</v>
      </c>
      <c r="BA100" s="224" t="s">
        <v>30</v>
      </c>
      <c r="BB100" s="224" t="s">
        <v>33</v>
      </c>
      <c r="BC100" s="224" t="s">
        <v>31</v>
      </c>
      <c r="BD100" s="224" t="s">
        <v>31</v>
      </c>
      <c r="BE100" s="224" t="s">
        <v>30</v>
      </c>
      <c r="BF100" s="22"/>
      <c r="BG100" s="20">
        <f t="shared" si="30"/>
        <v>0</v>
      </c>
      <c r="BH100" s="21"/>
      <c r="BJ100" s="22"/>
      <c r="BN100" s="11"/>
      <c r="BS100" s="11"/>
    </row>
    <row r="101" spans="1:71" ht="13.8" customHeight="1" x14ac:dyDescent="0.3">
      <c r="A101" s="129" t="s">
        <v>481</v>
      </c>
      <c r="B101" s="129">
        <v>3375</v>
      </c>
      <c r="C101" s="130" t="s">
        <v>482</v>
      </c>
      <c r="D101" s="131"/>
      <c r="E101" s="132" t="s">
        <v>230</v>
      </c>
      <c r="F101" s="132" t="s">
        <v>464</v>
      </c>
      <c r="G101" s="132" t="s">
        <v>231</v>
      </c>
      <c r="H101" s="129" t="s">
        <v>416</v>
      </c>
      <c r="I101" s="106"/>
      <c r="J101" s="12" t="s">
        <v>363</v>
      </c>
      <c r="K101" s="13">
        <v>46078</v>
      </c>
      <c r="L101" s="14" t="s">
        <v>28</v>
      </c>
      <c r="M101" s="15">
        <f t="shared" si="16"/>
        <v>31</v>
      </c>
      <c r="N101" s="15">
        <f t="shared" si="17"/>
        <v>19</v>
      </c>
      <c r="O101" s="15">
        <f t="shared" si="18"/>
        <v>19</v>
      </c>
      <c r="P101" s="15">
        <f t="shared" si="19"/>
        <v>0</v>
      </c>
      <c r="Q101" s="15">
        <f t="shared" si="20"/>
        <v>12</v>
      </c>
      <c r="R101" s="15">
        <f t="shared" si="21"/>
        <v>0</v>
      </c>
      <c r="S101" s="15">
        <f t="shared" si="22"/>
        <v>0</v>
      </c>
      <c r="T101" s="15">
        <f t="shared" si="23"/>
        <v>8</v>
      </c>
      <c r="U101" s="15">
        <f t="shared" si="24"/>
        <v>0</v>
      </c>
      <c r="V101" s="16">
        <f t="shared" si="25"/>
        <v>0</v>
      </c>
      <c r="W101" s="15">
        <f t="shared" si="26"/>
        <v>7</v>
      </c>
      <c r="X101" s="17">
        <f t="shared" si="27"/>
        <v>0</v>
      </c>
      <c r="Y101" s="17">
        <f t="shared" si="28"/>
        <v>0</v>
      </c>
      <c r="Z101" s="16">
        <f t="shared" si="29"/>
        <v>0</v>
      </c>
      <c r="AA101" s="224" t="s">
        <v>31</v>
      </c>
      <c r="AB101" s="224" t="s">
        <v>31</v>
      </c>
      <c r="AC101" s="224" t="s">
        <v>31</v>
      </c>
      <c r="AD101" s="224" t="s">
        <v>31</v>
      </c>
      <c r="AE101" s="224" t="s">
        <v>33</v>
      </c>
      <c r="AF101" s="224" t="s">
        <v>215</v>
      </c>
      <c r="AG101" s="224" t="s">
        <v>215</v>
      </c>
      <c r="AH101" s="224" t="s">
        <v>31</v>
      </c>
      <c r="AI101" s="224" t="s">
        <v>31</v>
      </c>
      <c r="AJ101" s="224" t="s">
        <v>30</v>
      </c>
      <c r="AK101" s="224" t="s">
        <v>30</v>
      </c>
      <c r="AL101" s="224" t="s">
        <v>30</v>
      </c>
      <c r="AM101" s="224" t="s">
        <v>30</v>
      </c>
      <c r="AN101" s="224" t="s">
        <v>30</v>
      </c>
      <c r="AO101" s="224" t="s">
        <v>31</v>
      </c>
      <c r="AP101" s="224" t="s">
        <v>31</v>
      </c>
      <c r="AQ101" s="224" t="s">
        <v>30</v>
      </c>
      <c r="AR101" s="224" t="s">
        <v>30</v>
      </c>
      <c r="AS101" s="224" t="s">
        <v>30</v>
      </c>
      <c r="AT101" s="224" t="s">
        <v>30</v>
      </c>
      <c r="AU101" s="224" t="s">
        <v>215</v>
      </c>
      <c r="AV101" s="224" t="s">
        <v>31</v>
      </c>
      <c r="AW101" s="224" t="s">
        <v>31</v>
      </c>
      <c r="AX101" s="224" t="s">
        <v>30</v>
      </c>
      <c r="AY101" s="224" t="s">
        <v>215</v>
      </c>
      <c r="AZ101" s="224" t="s">
        <v>30</v>
      </c>
      <c r="BA101" s="224" t="s">
        <v>215</v>
      </c>
      <c r="BB101" s="224" t="s">
        <v>215</v>
      </c>
      <c r="BC101" s="224" t="s">
        <v>31</v>
      </c>
      <c r="BD101" s="224" t="s">
        <v>31</v>
      </c>
      <c r="BE101" s="224" t="s">
        <v>215</v>
      </c>
      <c r="BF101" s="22"/>
      <c r="BG101" s="20">
        <f t="shared" si="30"/>
        <v>0</v>
      </c>
      <c r="BH101" s="21"/>
      <c r="BJ101" s="22"/>
      <c r="BN101" s="11"/>
      <c r="BS101" s="11"/>
    </row>
    <row r="102" spans="1:71" ht="13.8" customHeight="1" x14ac:dyDescent="0.3">
      <c r="A102" s="120" t="s">
        <v>745</v>
      </c>
      <c r="B102" s="129"/>
      <c r="C102" s="122" t="s">
        <v>746</v>
      </c>
      <c r="D102" s="131"/>
      <c r="E102" s="132" t="s">
        <v>230</v>
      </c>
      <c r="F102" s="132" t="s">
        <v>464</v>
      </c>
      <c r="G102" s="132" t="s">
        <v>231</v>
      </c>
      <c r="H102" s="129" t="s">
        <v>416</v>
      </c>
      <c r="I102" s="133" t="s">
        <v>465</v>
      </c>
      <c r="J102" s="12" t="s">
        <v>35</v>
      </c>
      <c r="K102" s="13">
        <v>46181</v>
      </c>
      <c r="L102" s="14" t="s">
        <v>28</v>
      </c>
      <c r="M102" s="15">
        <f t="shared" si="16"/>
        <v>7</v>
      </c>
      <c r="N102" s="15">
        <f t="shared" si="17"/>
        <v>5</v>
      </c>
      <c r="O102" s="15">
        <f t="shared" si="18"/>
        <v>5</v>
      </c>
      <c r="P102" s="15">
        <f t="shared" si="19"/>
        <v>0</v>
      </c>
      <c r="Q102" s="15">
        <f t="shared" si="20"/>
        <v>2</v>
      </c>
      <c r="R102" s="15">
        <f t="shared" si="21"/>
        <v>0</v>
      </c>
      <c r="S102" s="15">
        <f t="shared" si="22"/>
        <v>0</v>
      </c>
      <c r="T102" s="15">
        <f t="shared" si="23"/>
        <v>0</v>
      </c>
      <c r="U102" s="15">
        <f t="shared" si="24"/>
        <v>0</v>
      </c>
      <c r="V102" s="16">
        <f t="shared" si="25"/>
        <v>0</v>
      </c>
      <c r="W102" s="15">
        <f t="shared" si="26"/>
        <v>0</v>
      </c>
      <c r="X102" s="17">
        <f t="shared" si="27"/>
        <v>0</v>
      </c>
      <c r="Y102" s="17">
        <f t="shared" si="28"/>
        <v>0</v>
      </c>
      <c r="Z102" s="16">
        <f t="shared" si="29"/>
        <v>0</v>
      </c>
      <c r="AA102" s="224" t="s">
        <v>31</v>
      </c>
      <c r="AB102" s="224" t="s">
        <v>31</v>
      </c>
      <c r="AC102" s="224" t="s">
        <v>30</v>
      </c>
      <c r="AD102" s="224" t="s">
        <v>30</v>
      </c>
      <c r="AE102" s="224" t="s">
        <v>30</v>
      </c>
      <c r="AF102" s="224" t="s">
        <v>30</v>
      </c>
      <c r="AG102" s="224" t="s">
        <v>30</v>
      </c>
      <c r="AH102" s="224" t="s">
        <v>165</v>
      </c>
      <c r="AI102" s="224" t="s">
        <v>165</v>
      </c>
      <c r="AJ102" s="224" t="s">
        <v>165</v>
      </c>
      <c r="AK102" s="224" t="s">
        <v>165</v>
      </c>
      <c r="AL102" s="224" t="s">
        <v>165</v>
      </c>
      <c r="AM102" s="224" t="s">
        <v>165</v>
      </c>
      <c r="AN102" s="224" t="s">
        <v>165</v>
      </c>
      <c r="AO102" s="224" t="s">
        <v>165</v>
      </c>
      <c r="AP102" s="224" t="s">
        <v>165</v>
      </c>
      <c r="AQ102" s="224" t="s">
        <v>165</v>
      </c>
      <c r="AR102" s="224" t="s">
        <v>165</v>
      </c>
      <c r="AS102" s="224" t="s">
        <v>165</v>
      </c>
      <c r="AT102" s="224" t="s">
        <v>165</v>
      </c>
      <c r="AU102" s="224" t="s">
        <v>165</v>
      </c>
      <c r="AV102" s="224" t="s">
        <v>165</v>
      </c>
      <c r="AW102" s="224" t="s">
        <v>165</v>
      </c>
      <c r="AX102" s="224" t="s">
        <v>165</v>
      </c>
      <c r="AY102" s="224" t="s">
        <v>165</v>
      </c>
      <c r="AZ102" s="224" t="s">
        <v>165</v>
      </c>
      <c r="BA102" s="224" t="s">
        <v>165</v>
      </c>
      <c r="BB102" s="224" t="s">
        <v>165</v>
      </c>
      <c r="BC102" s="224" t="s">
        <v>165</v>
      </c>
      <c r="BD102" s="224" t="s">
        <v>165</v>
      </c>
      <c r="BE102" s="224" t="s">
        <v>165</v>
      </c>
      <c r="BF102" s="22"/>
      <c r="BG102" s="20">
        <f t="shared" si="30"/>
        <v>0</v>
      </c>
      <c r="BH102" s="21"/>
      <c r="BJ102" s="22"/>
      <c r="BN102" s="11"/>
      <c r="BS102" s="11"/>
    </row>
    <row r="103" spans="1:71" ht="13.8" customHeight="1" x14ac:dyDescent="0.3">
      <c r="A103" s="109" t="s">
        <v>792</v>
      </c>
      <c r="B103" s="129"/>
      <c r="C103" s="111" t="s">
        <v>793</v>
      </c>
      <c r="D103" s="131"/>
      <c r="E103" s="132" t="s">
        <v>230</v>
      </c>
      <c r="F103" s="132" t="s">
        <v>464</v>
      </c>
      <c r="G103" s="132" t="s">
        <v>231</v>
      </c>
      <c r="H103" s="129" t="s">
        <v>416</v>
      </c>
      <c r="I103" s="133" t="s">
        <v>471</v>
      </c>
      <c r="J103" s="12" t="s">
        <v>35</v>
      </c>
      <c r="K103" s="13">
        <v>46241</v>
      </c>
      <c r="L103" s="14" t="s">
        <v>28</v>
      </c>
      <c r="M103" s="15">
        <f t="shared" si="16"/>
        <v>25</v>
      </c>
      <c r="N103" s="15">
        <f t="shared" si="17"/>
        <v>17</v>
      </c>
      <c r="O103" s="15">
        <f t="shared" si="18"/>
        <v>17</v>
      </c>
      <c r="P103" s="15">
        <f t="shared" si="19"/>
        <v>0</v>
      </c>
      <c r="Q103" s="15">
        <f t="shared" si="20"/>
        <v>8</v>
      </c>
      <c r="R103" s="15">
        <f t="shared" si="21"/>
        <v>0</v>
      </c>
      <c r="S103" s="15">
        <f t="shared" si="22"/>
        <v>0</v>
      </c>
      <c r="T103" s="15">
        <f t="shared" si="23"/>
        <v>0</v>
      </c>
      <c r="U103" s="15">
        <f t="shared" si="24"/>
        <v>0</v>
      </c>
      <c r="V103" s="16">
        <f t="shared" si="25"/>
        <v>0</v>
      </c>
      <c r="W103" s="15">
        <f t="shared" si="26"/>
        <v>1</v>
      </c>
      <c r="X103" s="17">
        <f t="shared" si="27"/>
        <v>0</v>
      </c>
      <c r="Y103" s="17">
        <f t="shared" si="28"/>
        <v>0</v>
      </c>
      <c r="Z103" s="16">
        <f t="shared" si="29"/>
        <v>0</v>
      </c>
      <c r="AA103" s="224" t="s">
        <v>791</v>
      </c>
      <c r="AB103" s="224" t="s">
        <v>791</v>
      </c>
      <c r="AC103" s="224" t="s">
        <v>791</v>
      </c>
      <c r="AD103" s="224" t="s">
        <v>791</v>
      </c>
      <c r="AE103" s="224" t="s">
        <v>791</v>
      </c>
      <c r="AF103" s="224" t="s">
        <v>791</v>
      </c>
      <c r="AG103" s="224" t="s">
        <v>30</v>
      </c>
      <c r="AH103" s="224" t="s">
        <v>31</v>
      </c>
      <c r="AI103" s="224" t="s">
        <v>31</v>
      </c>
      <c r="AJ103" s="224" t="s">
        <v>30</v>
      </c>
      <c r="AK103" s="224" t="s">
        <v>30</v>
      </c>
      <c r="AL103" s="224" t="s">
        <v>30</v>
      </c>
      <c r="AM103" s="224" t="s">
        <v>30</v>
      </c>
      <c r="AN103" s="224" t="s">
        <v>30</v>
      </c>
      <c r="AO103" s="224" t="s">
        <v>31</v>
      </c>
      <c r="AP103" s="224" t="s">
        <v>31</v>
      </c>
      <c r="AQ103" s="224" t="s">
        <v>30</v>
      </c>
      <c r="AR103" s="224" t="s">
        <v>30</v>
      </c>
      <c r="AS103" s="224" t="s">
        <v>30</v>
      </c>
      <c r="AT103" s="224" t="s">
        <v>30</v>
      </c>
      <c r="AU103" s="224" t="s">
        <v>30</v>
      </c>
      <c r="AV103" s="224" t="s">
        <v>31</v>
      </c>
      <c r="AW103" s="224" t="s">
        <v>31</v>
      </c>
      <c r="AX103" s="224" t="s">
        <v>30</v>
      </c>
      <c r="AY103" s="224" t="s">
        <v>30</v>
      </c>
      <c r="AZ103" s="224" t="s">
        <v>30</v>
      </c>
      <c r="BA103" s="224" t="s">
        <v>30</v>
      </c>
      <c r="BB103" s="224" t="s">
        <v>32</v>
      </c>
      <c r="BC103" s="224" t="s">
        <v>31</v>
      </c>
      <c r="BD103" s="224" t="s">
        <v>31</v>
      </c>
      <c r="BE103" s="224" t="s">
        <v>30</v>
      </c>
      <c r="BF103" s="22"/>
      <c r="BG103" s="20">
        <f t="shared" si="30"/>
        <v>6</v>
      </c>
      <c r="BH103" s="21"/>
      <c r="BJ103" s="22"/>
      <c r="BN103" s="11"/>
      <c r="BS103" s="11"/>
    </row>
    <row r="104" spans="1:71" ht="13.8" customHeight="1" x14ac:dyDescent="0.3">
      <c r="A104" s="134" t="s">
        <v>486</v>
      </c>
      <c r="B104" s="134"/>
      <c r="C104" s="271" t="s">
        <v>487</v>
      </c>
      <c r="D104" s="33"/>
      <c r="E104" s="33" t="s">
        <v>186</v>
      </c>
      <c r="F104" s="135" t="s">
        <v>199</v>
      </c>
      <c r="G104" s="33" t="s">
        <v>488</v>
      </c>
      <c r="H104" s="136" t="s">
        <v>489</v>
      </c>
      <c r="I104" s="133" t="s">
        <v>483</v>
      </c>
      <c r="J104" s="12"/>
      <c r="K104" s="13">
        <v>44075</v>
      </c>
      <c r="L104" s="14" t="s">
        <v>28</v>
      </c>
      <c r="M104" s="15">
        <f t="shared" si="16"/>
        <v>31</v>
      </c>
      <c r="N104" s="15">
        <f t="shared" si="17"/>
        <v>21</v>
      </c>
      <c r="O104" s="15">
        <f t="shared" si="18"/>
        <v>20</v>
      </c>
      <c r="P104" s="15">
        <f t="shared" si="19"/>
        <v>0</v>
      </c>
      <c r="Q104" s="15">
        <f t="shared" si="20"/>
        <v>10</v>
      </c>
      <c r="R104" s="15">
        <f t="shared" si="21"/>
        <v>1</v>
      </c>
      <c r="S104" s="15">
        <f t="shared" si="22"/>
        <v>0</v>
      </c>
      <c r="T104" s="15">
        <f t="shared" si="23"/>
        <v>0</v>
      </c>
      <c r="U104" s="15">
        <f t="shared" si="24"/>
        <v>0</v>
      </c>
      <c r="V104" s="16">
        <f t="shared" si="25"/>
        <v>1</v>
      </c>
      <c r="W104" s="15">
        <f t="shared" si="26"/>
        <v>0</v>
      </c>
      <c r="X104" s="17">
        <f t="shared" si="27"/>
        <v>0</v>
      </c>
      <c r="Y104" s="17">
        <f t="shared" si="28"/>
        <v>0</v>
      </c>
      <c r="Z104" s="16">
        <f t="shared" si="29"/>
        <v>1</v>
      </c>
      <c r="AA104" s="224" t="s">
        <v>31</v>
      </c>
      <c r="AB104" s="224" t="s">
        <v>31</v>
      </c>
      <c r="AC104" s="224" t="s">
        <v>30</v>
      </c>
      <c r="AD104" s="224" t="s">
        <v>30</v>
      </c>
      <c r="AE104" s="224" t="s">
        <v>30</v>
      </c>
      <c r="AF104" s="224" t="s">
        <v>30</v>
      </c>
      <c r="AG104" s="224" t="s">
        <v>30</v>
      </c>
      <c r="AH104" s="224" t="s">
        <v>31</v>
      </c>
      <c r="AI104" s="224" t="s">
        <v>31</v>
      </c>
      <c r="AJ104" s="224" t="s">
        <v>30</v>
      </c>
      <c r="AK104" s="224" t="s">
        <v>30</v>
      </c>
      <c r="AL104" s="224" t="s">
        <v>30</v>
      </c>
      <c r="AM104" s="224" t="s">
        <v>30</v>
      </c>
      <c r="AN104" s="224" t="s">
        <v>29</v>
      </c>
      <c r="AO104" s="224" t="s">
        <v>31</v>
      </c>
      <c r="AP104" s="224" t="s">
        <v>31</v>
      </c>
      <c r="AQ104" s="224" t="s">
        <v>30</v>
      </c>
      <c r="AR104" s="224" t="s">
        <v>30</v>
      </c>
      <c r="AS104" s="224" t="s">
        <v>30</v>
      </c>
      <c r="AT104" s="224" t="s">
        <v>30</v>
      </c>
      <c r="AU104" s="224" t="s">
        <v>30</v>
      </c>
      <c r="AV104" s="224" t="s">
        <v>31</v>
      </c>
      <c r="AW104" s="224" t="s">
        <v>31</v>
      </c>
      <c r="AX104" s="224" t="s">
        <v>30</v>
      </c>
      <c r="AY104" s="224" t="s">
        <v>30</v>
      </c>
      <c r="AZ104" s="224" t="s">
        <v>30</v>
      </c>
      <c r="BA104" s="224" t="s">
        <v>30</v>
      </c>
      <c r="BB104" s="224" t="s">
        <v>30</v>
      </c>
      <c r="BC104" s="224" t="s">
        <v>31</v>
      </c>
      <c r="BD104" s="224" t="s">
        <v>31</v>
      </c>
      <c r="BE104" s="224" t="s">
        <v>30</v>
      </c>
      <c r="BF104" s="22"/>
      <c r="BG104" s="20">
        <f t="shared" si="30"/>
        <v>0</v>
      </c>
      <c r="BH104" s="21"/>
      <c r="BJ104" s="22"/>
      <c r="BN104" s="11"/>
      <c r="BS104" s="11"/>
    </row>
    <row r="105" spans="1:71" ht="13.8" customHeight="1" x14ac:dyDescent="0.3">
      <c r="A105" s="134" t="s">
        <v>750</v>
      </c>
      <c r="B105" s="134"/>
      <c r="C105" s="33" t="s">
        <v>751</v>
      </c>
      <c r="D105" s="33"/>
      <c r="E105" s="33" t="s">
        <v>209</v>
      </c>
      <c r="F105" s="135" t="s">
        <v>187</v>
      </c>
      <c r="G105" s="33" t="s">
        <v>752</v>
      </c>
      <c r="H105" s="136" t="s">
        <v>489</v>
      </c>
      <c r="I105" s="133"/>
      <c r="J105" s="12"/>
      <c r="K105" s="13">
        <v>46174</v>
      </c>
      <c r="L105" s="14" t="s">
        <v>823</v>
      </c>
      <c r="M105" s="15">
        <f t="shared" si="16"/>
        <v>0</v>
      </c>
      <c r="N105" s="15">
        <f t="shared" si="17"/>
        <v>0</v>
      </c>
      <c r="O105" s="15">
        <f t="shared" si="18"/>
        <v>0</v>
      </c>
      <c r="P105" s="15">
        <f t="shared" si="19"/>
        <v>0</v>
      </c>
      <c r="Q105" s="15">
        <f t="shared" si="20"/>
        <v>0</v>
      </c>
      <c r="R105" s="15">
        <f t="shared" si="21"/>
        <v>0</v>
      </c>
      <c r="S105" s="15">
        <f t="shared" si="22"/>
        <v>0</v>
      </c>
      <c r="T105" s="15">
        <f t="shared" si="23"/>
        <v>0</v>
      </c>
      <c r="U105" s="15">
        <f t="shared" si="24"/>
        <v>0</v>
      </c>
      <c r="V105" s="16">
        <f t="shared" si="25"/>
        <v>0</v>
      </c>
      <c r="W105" s="15">
        <f t="shared" si="26"/>
        <v>0</v>
      </c>
      <c r="X105" s="17">
        <f t="shared" si="27"/>
        <v>0</v>
      </c>
      <c r="Y105" s="17">
        <f t="shared" si="28"/>
        <v>0</v>
      </c>
      <c r="Z105" s="16">
        <f t="shared" si="29"/>
        <v>0</v>
      </c>
      <c r="AA105" s="224"/>
      <c r="AB105" s="224"/>
      <c r="AC105" s="224"/>
      <c r="AD105" s="224"/>
      <c r="AE105" s="224"/>
      <c r="AF105" s="224"/>
      <c r="AG105" s="224"/>
      <c r="AH105" s="224"/>
      <c r="AI105" s="224"/>
      <c r="AJ105" s="224"/>
      <c r="AK105" s="224"/>
      <c r="AL105" s="224"/>
      <c r="AM105" s="224"/>
      <c r="AN105" s="224"/>
      <c r="AO105" s="224"/>
      <c r="AP105" s="224"/>
      <c r="AQ105" s="224"/>
      <c r="AR105" s="224"/>
      <c r="AS105" s="224"/>
      <c r="AT105" s="224"/>
      <c r="AU105" s="224"/>
      <c r="AV105" s="224"/>
      <c r="AW105" s="224"/>
      <c r="AX105" s="224"/>
      <c r="AY105" s="224"/>
      <c r="AZ105" s="224"/>
      <c r="BA105" s="224"/>
      <c r="BB105" s="224"/>
      <c r="BC105" s="224"/>
      <c r="BD105" s="224"/>
      <c r="BE105" s="224"/>
      <c r="BF105" s="22"/>
      <c r="BG105" s="20">
        <f t="shared" si="30"/>
        <v>31</v>
      </c>
      <c r="BH105" s="21"/>
      <c r="BJ105" s="22"/>
      <c r="BN105" s="11"/>
      <c r="BS105" s="11"/>
    </row>
    <row r="106" spans="1:71" ht="13.8" customHeight="1" x14ac:dyDescent="0.3">
      <c r="A106" s="134" t="s">
        <v>715</v>
      </c>
      <c r="B106" s="134"/>
      <c r="C106" s="33" t="s">
        <v>716</v>
      </c>
      <c r="D106" s="33"/>
      <c r="E106" s="33" t="s">
        <v>186</v>
      </c>
      <c r="F106" s="135" t="s">
        <v>193</v>
      </c>
      <c r="G106" s="33" t="s">
        <v>717</v>
      </c>
      <c r="H106" s="136" t="s">
        <v>489</v>
      </c>
      <c r="I106" s="133"/>
      <c r="J106" s="12"/>
      <c r="K106" s="13">
        <v>46156</v>
      </c>
      <c r="L106" s="14" t="s">
        <v>823</v>
      </c>
      <c r="M106" s="15">
        <f t="shared" si="16"/>
        <v>0</v>
      </c>
      <c r="N106" s="15">
        <f t="shared" si="17"/>
        <v>0</v>
      </c>
      <c r="O106" s="15">
        <f t="shared" si="18"/>
        <v>0</v>
      </c>
      <c r="P106" s="15">
        <f t="shared" si="19"/>
        <v>0</v>
      </c>
      <c r="Q106" s="15">
        <f t="shared" si="20"/>
        <v>0</v>
      </c>
      <c r="R106" s="15">
        <f t="shared" si="21"/>
        <v>0</v>
      </c>
      <c r="S106" s="15">
        <f t="shared" si="22"/>
        <v>0</v>
      </c>
      <c r="T106" s="15">
        <f t="shared" si="23"/>
        <v>0</v>
      </c>
      <c r="U106" s="15">
        <f t="shared" si="24"/>
        <v>0</v>
      </c>
      <c r="V106" s="16">
        <f t="shared" si="25"/>
        <v>0</v>
      </c>
      <c r="W106" s="15">
        <f t="shared" si="26"/>
        <v>0</v>
      </c>
      <c r="X106" s="17">
        <f t="shared" si="27"/>
        <v>0</v>
      </c>
      <c r="Y106" s="17">
        <f t="shared" si="28"/>
        <v>0</v>
      </c>
      <c r="Z106" s="16">
        <f t="shared" si="29"/>
        <v>0</v>
      </c>
      <c r="AA106" s="224"/>
      <c r="AB106" s="224"/>
      <c r="AC106" s="224"/>
      <c r="AD106" s="224"/>
      <c r="AE106" s="224"/>
      <c r="AF106" s="224"/>
      <c r="AG106" s="224"/>
      <c r="AH106" s="224"/>
      <c r="AI106" s="224"/>
      <c r="AJ106" s="224"/>
      <c r="AK106" s="224"/>
      <c r="AL106" s="224"/>
      <c r="AM106" s="224"/>
      <c r="AN106" s="224"/>
      <c r="AO106" s="224"/>
      <c r="AP106" s="224"/>
      <c r="AQ106" s="224"/>
      <c r="AR106" s="224"/>
      <c r="AS106" s="224"/>
      <c r="AT106" s="224"/>
      <c r="AU106" s="224"/>
      <c r="AV106" s="224"/>
      <c r="AW106" s="224"/>
      <c r="AX106" s="224"/>
      <c r="AY106" s="224"/>
      <c r="AZ106" s="224"/>
      <c r="BA106" s="224"/>
      <c r="BB106" s="224"/>
      <c r="BC106" s="224"/>
      <c r="BD106" s="224"/>
      <c r="BE106" s="224"/>
      <c r="BF106" s="22"/>
      <c r="BG106" s="20">
        <f t="shared" si="30"/>
        <v>31</v>
      </c>
      <c r="BH106" s="21"/>
      <c r="BJ106" s="22"/>
      <c r="BN106" s="11"/>
      <c r="BS106" s="11"/>
    </row>
    <row r="107" spans="1:71" ht="13.8" customHeight="1" x14ac:dyDescent="0.3">
      <c r="A107" s="134" t="s">
        <v>490</v>
      </c>
      <c r="B107" s="134"/>
      <c r="C107" s="33" t="s">
        <v>491</v>
      </c>
      <c r="D107" s="33"/>
      <c r="E107" s="33" t="s">
        <v>209</v>
      </c>
      <c r="F107" s="135" t="s">
        <v>187</v>
      </c>
      <c r="G107" s="33" t="s">
        <v>492</v>
      </c>
      <c r="H107" s="136" t="s">
        <v>489</v>
      </c>
      <c r="I107" s="133"/>
      <c r="J107" s="12"/>
      <c r="K107" s="13">
        <v>46139</v>
      </c>
      <c r="L107" s="14" t="s">
        <v>823</v>
      </c>
      <c r="M107" s="15">
        <f t="shared" si="16"/>
        <v>0</v>
      </c>
      <c r="N107" s="15">
        <f t="shared" si="17"/>
        <v>0</v>
      </c>
      <c r="O107" s="15">
        <f t="shared" si="18"/>
        <v>0</v>
      </c>
      <c r="P107" s="15">
        <f t="shared" si="19"/>
        <v>0</v>
      </c>
      <c r="Q107" s="15">
        <f t="shared" si="20"/>
        <v>0</v>
      </c>
      <c r="R107" s="15">
        <f t="shared" si="21"/>
        <v>0</v>
      </c>
      <c r="S107" s="15">
        <f t="shared" si="22"/>
        <v>0</v>
      </c>
      <c r="T107" s="15">
        <f t="shared" si="23"/>
        <v>0</v>
      </c>
      <c r="U107" s="15">
        <f t="shared" si="24"/>
        <v>0</v>
      </c>
      <c r="V107" s="16">
        <f t="shared" si="25"/>
        <v>0</v>
      </c>
      <c r="W107" s="15">
        <f t="shared" si="26"/>
        <v>0</v>
      </c>
      <c r="X107" s="17">
        <f t="shared" si="27"/>
        <v>0</v>
      </c>
      <c r="Y107" s="17">
        <f t="shared" si="28"/>
        <v>0</v>
      </c>
      <c r="Z107" s="16">
        <f t="shared" si="29"/>
        <v>0</v>
      </c>
      <c r="AA107" s="224"/>
      <c r="AB107" s="224"/>
      <c r="AC107" s="224"/>
      <c r="AD107" s="224"/>
      <c r="AE107" s="224"/>
      <c r="AF107" s="224"/>
      <c r="AG107" s="224"/>
      <c r="AH107" s="224"/>
      <c r="AI107" s="224"/>
      <c r="AJ107" s="224"/>
      <c r="AK107" s="224"/>
      <c r="AL107" s="224"/>
      <c r="AM107" s="224"/>
      <c r="AN107" s="224"/>
      <c r="AO107" s="224"/>
      <c r="AP107" s="224"/>
      <c r="AQ107" s="224"/>
      <c r="AR107" s="224"/>
      <c r="AS107" s="224"/>
      <c r="AT107" s="224"/>
      <c r="AU107" s="224"/>
      <c r="AV107" s="224"/>
      <c r="AW107" s="224"/>
      <c r="AX107" s="224"/>
      <c r="AY107" s="224"/>
      <c r="AZ107" s="224"/>
      <c r="BA107" s="224"/>
      <c r="BB107" s="224"/>
      <c r="BC107" s="224"/>
      <c r="BD107" s="224"/>
      <c r="BE107" s="224"/>
      <c r="BF107" s="22"/>
      <c r="BG107" s="20">
        <f t="shared" si="30"/>
        <v>31</v>
      </c>
      <c r="BH107" s="21"/>
      <c r="BJ107" s="22"/>
      <c r="BN107" s="11"/>
      <c r="BS107" s="11"/>
    </row>
    <row r="108" spans="1:71" ht="15" customHeight="1" x14ac:dyDescent="0.3">
      <c r="A108" s="109" t="s">
        <v>810</v>
      </c>
      <c r="B108" s="110" t="s">
        <v>793</v>
      </c>
      <c r="C108" s="111" t="s">
        <v>811</v>
      </c>
      <c r="D108" s="33"/>
      <c r="E108" s="33" t="s">
        <v>209</v>
      </c>
      <c r="F108" s="135" t="s">
        <v>187</v>
      </c>
      <c r="G108" s="33" t="s">
        <v>812</v>
      </c>
      <c r="H108" s="136" t="s">
        <v>489</v>
      </c>
      <c r="I108" s="133"/>
      <c r="J108" s="12"/>
      <c r="K108" s="13">
        <v>46239</v>
      </c>
      <c r="L108" s="14" t="s">
        <v>28</v>
      </c>
      <c r="M108" s="15">
        <f t="shared" si="16"/>
        <v>27</v>
      </c>
      <c r="N108" s="15">
        <f t="shared" si="17"/>
        <v>17</v>
      </c>
      <c r="O108" s="15">
        <f t="shared" si="18"/>
        <v>16</v>
      </c>
      <c r="P108" s="15">
        <f t="shared" si="19"/>
        <v>0</v>
      </c>
      <c r="Q108" s="15">
        <f t="shared" si="20"/>
        <v>10</v>
      </c>
      <c r="R108" s="15">
        <f t="shared" si="21"/>
        <v>1</v>
      </c>
      <c r="S108" s="15">
        <f t="shared" si="22"/>
        <v>0</v>
      </c>
      <c r="T108" s="15">
        <f t="shared" si="23"/>
        <v>0</v>
      </c>
      <c r="U108" s="15">
        <f t="shared" si="24"/>
        <v>0</v>
      </c>
      <c r="V108" s="16">
        <f t="shared" si="25"/>
        <v>1</v>
      </c>
      <c r="W108" s="15">
        <f t="shared" si="26"/>
        <v>12</v>
      </c>
      <c r="X108" s="17">
        <f t="shared" si="27"/>
        <v>0</v>
      </c>
      <c r="Y108" s="17">
        <f t="shared" si="28"/>
        <v>0</v>
      </c>
      <c r="Z108" s="16">
        <f t="shared" si="29"/>
        <v>1</v>
      </c>
      <c r="AA108" s="224" t="s">
        <v>791</v>
      </c>
      <c r="AB108" s="224" t="s">
        <v>791</v>
      </c>
      <c r="AC108" s="224" t="s">
        <v>791</v>
      </c>
      <c r="AD108" s="224" t="s">
        <v>791</v>
      </c>
      <c r="AE108" s="224" t="s">
        <v>30</v>
      </c>
      <c r="AF108" s="224" t="s">
        <v>30</v>
      </c>
      <c r="AG108" s="224" t="s">
        <v>30</v>
      </c>
      <c r="AH108" s="224" t="s">
        <v>31</v>
      </c>
      <c r="AI108" s="224" t="s">
        <v>31</v>
      </c>
      <c r="AJ108" s="224" t="s">
        <v>30</v>
      </c>
      <c r="AK108" s="224" t="s">
        <v>32</v>
      </c>
      <c r="AL108" s="224" t="s">
        <v>32</v>
      </c>
      <c r="AM108" s="224" t="s">
        <v>32</v>
      </c>
      <c r="AN108" s="224" t="s">
        <v>31</v>
      </c>
      <c r="AO108" s="224" t="s">
        <v>31</v>
      </c>
      <c r="AP108" s="224" t="s">
        <v>31</v>
      </c>
      <c r="AQ108" s="224" t="s">
        <v>32</v>
      </c>
      <c r="AR108" s="224" t="s">
        <v>32</v>
      </c>
      <c r="AS108" s="224" t="s">
        <v>32</v>
      </c>
      <c r="AT108" s="224" t="s">
        <v>32</v>
      </c>
      <c r="AU108" s="224" t="s">
        <v>32</v>
      </c>
      <c r="AV108" s="224" t="s">
        <v>31</v>
      </c>
      <c r="AW108" s="224" t="s">
        <v>31</v>
      </c>
      <c r="AX108" s="224" t="s">
        <v>32</v>
      </c>
      <c r="AY108" s="224" t="s">
        <v>32</v>
      </c>
      <c r="AZ108" s="224" t="s">
        <v>133</v>
      </c>
      <c r="BA108" s="224" t="s">
        <v>32</v>
      </c>
      <c r="BB108" s="224" t="s">
        <v>32</v>
      </c>
      <c r="BC108" s="224" t="s">
        <v>31</v>
      </c>
      <c r="BD108" s="224" t="s">
        <v>31</v>
      </c>
      <c r="BE108" s="224" t="s">
        <v>31</v>
      </c>
      <c r="BF108" s="22"/>
      <c r="BG108" s="20">
        <f t="shared" si="30"/>
        <v>4</v>
      </c>
      <c r="BH108" s="21"/>
      <c r="BJ108" s="22"/>
      <c r="BS108" s="11"/>
    </row>
    <row r="109" spans="1:71" ht="15" customHeight="1" x14ac:dyDescent="0.3">
      <c r="A109" s="134" t="s">
        <v>529</v>
      </c>
      <c r="B109" s="134">
        <v>2081</v>
      </c>
      <c r="C109" s="33" t="s">
        <v>530</v>
      </c>
      <c r="D109" s="33"/>
      <c r="E109" s="33" t="s">
        <v>531</v>
      </c>
      <c r="F109" s="135" t="s">
        <v>310</v>
      </c>
      <c r="G109" s="33" t="s">
        <v>532</v>
      </c>
      <c r="H109" s="136" t="s">
        <v>489</v>
      </c>
      <c r="I109" s="34"/>
      <c r="J109" s="12" t="s">
        <v>202</v>
      </c>
      <c r="K109" s="13">
        <v>45677</v>
      </c>
      <c r="L109" s="14" t="s">
        <v>28</v>
      </c>
      <c r="M109" s="15">
        <f t="shared" si="16"/>
        <v>31</v>
      </c>
      <c r="N109" s="15">
        <f t="shared" si="17"/>
        <v>21</v>
      </c>
      <c r="O109" s="15">
        <f t="shared" si="18"/>
        <v>21</v>
      </c>
      <c r="P109" s="15">
        <f t="shared" si="19"/>
        <v>0</v>
      </c>
      <c r="Q109" s="15">
        <f t="shared" si="20"/>
        <v>10</v>
      </c>
      <c r="R109" s="15">
        <f t="shared" si="21"/>
        <v>0</v>
      </c>
      <c r="S109" s="15">
        <f t="shared" si="22"/>
        <v>0</v>
      </c>
      <c r="T109" s="15">
        <f t="shared" si="23"/>
        <v>0</v>
      </c>
      <c r="U109" s="15">
        <f t="shared" si="24"/>
        <v>0</v>
      </c>
      <c r="V109" s="16">
        <f t="shared" si="25"/>
        <v>0</v>
      </c>
      <c r="W109" s="15">
        <f t="shared" si="26"/>
        <v>0</v>
      </c>
      <c r="X109" s="17">
        <f t="shared" si="27"/>
        <v>0</v>
      </c>
      <c r="Y109" s="17">
        <f t="shared" si="28"/>
        <v>0</v>
      </c>
      <c r="Z109" s="16">
        <f t="shared" si="29"/>
        <v>0</v>
      </c>
      <c r="AA109" s="224" t="s">
        <v>31</v>
      </c>
      <c r="AB109" s="224" t="s">
        <v>31</v>
      </c>
      <c r="AC109" s="224" t="s">
        <v>30</v>
      </c>
      <c r="AD109" s="224" t="s">
        <v>30</v>
      </c>
      <c r="AE109" s="224" t="s">
        <v>30</v>
      </c>
      <c r="AF109" s="224" t="s">
        <v>30</v>
      </c>
      <c r="AG109" s="224" t="s">
        <v>30</v>
      </c>
      <c r="AH109" s="224" t="s">
        <v>31</v>
      </c>
      <c r="AI109" s="224" t="s">
        <v>31</v>
      </c>
      <c r="AJ109" s="224" t="s">
        <v>30</v>
      </c>
      <c r="AK109" s="224" t="s">
        <v>30</v>
      </c>
      <c r="AL109" s="224" t="s">
        <v>30</v>
      </c>
      <c r="AM109" s="224" t="s">
        <v>30</v>
      </c>
      <c r="AN109" s="224" t="s">
        <v>30</v>
      </c>
      <c r="AO109" s="224" t="s">
        <v>31</v>
      </c>
      <c r="AP109" s="224" t="s">
        <v>31</v>
      </c>
      <c r="AQ109" s="224" t="s">
        <v>30</v>
      </c>
      <c r="AR109" s="224" t="s">
        <v>30</v>
      </c>
      <c r="AS109" s="224" t="s">
        <v>30</v>
      </c>
      <c r="AT109" s="224" t="s">
        <v>30</v>
      </c>
      <c r="AU109" s="224" t="s">
        <v>30</v>
      </c>
      <c r="AV109" s="224" t="s">
        <v>31</v>
      </c>
      <c r="AW109" s="224" t="s">
        <v>31</v>
      </c>
      <c r="AX109" s="224" t="s">
        <v>30</v>
      </c>
      <c r="AY109" s="224" t="s">
        <v>30</v>
      </c>
      <c r="AZ109" s="224" t="s">
        <v>30</v>
      </c>
      <c r="BA109" s="224" t="s">
        <v>30</v>
      </c>
      <c r="BB109" s="224" t="s">
        <v>30</v>
      </c>
      <c r="BC109" s="224" t="s">
        <v>31</v>
      </c>
      <c r="BD109" s="224" t="s">
        <v>31</v>
      </c>
      <c r="BE109" s="224" t="s">
        <v>30</v>
      </c>
      <c r="BF109" s="22"/>
      <c r="BG109" s="20">
        <f t="shared" si="30"/>
        <v>0</v>
      </c>
      <c r="BH109" s="21"/>
      <c r="BJ109" s="22"/>
      <c r="BS109" s="11"/>
    </row>
    <row r="110" spans="1:71" ht="15" customHeight="1" x14ac:dyDescent="0.3">
      <c r="A110" s="134" t="s">
        <v>816</v>
      </c>
      <c r="B110" s="134"/>
      <c r="C110" s="33" t="s">
        <v>817</v>
      </c>
      <c r="D110" s="33"/>
      <c r="E110" s="33" t="s">
        <v>309</v>
      </c>
      <c r="F110" s="135" t="s">
        <v>310</v>
      </c>
      <c r="G110" s="33" t="s">
        <v>824</v>
      </c>
      <c r="H110" s="136" t="s">
        <v>489</v>
      </c>
      <c r="I110" s="34"/>
      <c r="J110" s="12"/>
      <c r="K110" s="13">
        <v>46232</v>
      </c>
      <c r="L110" s="14" t="s">
        <v>28</v>
      </c>
      <c r="M110" s="15">
        <f t="shared" si="16"/>
        <v>31</v>
      </c>
      <c r="N110" s="15">
        <f t="shared" si="17"/>
        <v>21</v>
      </c>
      <c r="O110" s="15">
        <f t="shared" si="18"/>
        <v>21</v>
      </c>
      <c r="P110" s="15">
        <f t="shared" si="19"/>
        <v>0</v>
      </c>
      <c r="Q110" s="15">
        <f t="shared" si="20"/>
        <v>10</v>
      </c>
      <c r="R110" s="15">
        <f t="shared" si="21"/>
        <v>0</v>
      </c>
      <c r="S110" s="15">
        <f t="shared" si="22"/>
        <v>0</v>
      </c>
      <c r="T110" s="15">
        <f t="shared" si="23"/>
        <v>0</v>
      </c>
      <c r="U110" s="15">
        <f t="shared" si="24"/>
        <v>0</v>
      </c>
      <c r="V110" s="16">
        <f t="shared" si="25"/>
        <v>0</v>
      </c>
      <c r="W110" s="15">
        <f t="shared" si="26"/>
        <v>0</v>
      </c>
      <c r="X110" s="17">
        <f t="shared" si="27"/>
        <v>0</v>
      </c>
      <c r="Y110" s="17">
        <f t="shared" si="28"/>
        <v>0</v>
      </c>
      <c r="Z110" s="16">
        <f t="shared" si="29"/>
        <v>0</v>
      </c>
      <c r="AA110" s="224" t="s">
        <v>31</v>
      </c>
      <c r="AB110" s="224" t="s">
        <v>31</v>
      </c>
      <c r="AC110" s="224" t="s">
        <v>30</v>
      </c>
      <c r="AD110" s="224" t="s">
        <v>30</v>
      </c>
      <c r="AE110" s="224" t="s">
        <v>30</v>
      </c>
      <c r="AF110" s="224" t="s">
        <v>30</v>
      </c>
      <c r="AG110" s="224" t="s">
        <v>30</v>
      </c>
      <c r="AH110" s="224" t="s">
        <v>31</v>
      </c>
      <c r="AI110" s="224" t="s">
        <v>31</v>
      </c>
      <c r="AJ110" s="224" t="s">
        <v>30</v>
      </c>
      <c r="AK110" s="224" t="s">
        <v>30</v>
      </c>
      <c r="AL110" s="224" t="s">
        <v>30</v>
      </c>
      <c r="AM110" s="224" t="s">
        <v>30</v>
      </c>
      <c r="AN110" s="224" t="s">
        <v>30</v>
      </c>
      <c r="AO110" s="224" t="s">
        <v>31</v>
      </c>
      <c r="AP110" s="224" t="s">
        <v>31</v>
      </c>
      <c r="AQ110" s="224" t="s">
        <v>30</v>
      </c>
      <c r="AR110" s="224" t="s">
        <v>30</v>
      </c>
      <c r="AS110" s="224" t="s">
        <v>30</v>
      </c>
      <c r="AT110" s="224" t="s">
        <v>30</v>
      </c>
      <c r="AU110" s="224" t="s">
        <v>30</v>
      </c>
      <c r="AV110" s="224" t="s">
        <v>31</v>
      </c>
      <c r="AW110" s="224" t="s">
        <v>31</v>
      </c>
      <c r="AX110" s="224" t="s">
        <v>30</v>
      </c>
      <c r="AY110" s="224" t="s">
        <v>30</v>
      </c>
      <c r="AZ110" s="224" t="s">
        <v>30</v>
      </c>
      <c r="BA110" s="224" t="s">
        <v>30</v>
      </c>
      <c r="BB110" s="224" t="s">
        <v>30</v>
      </c>
      <c r="BC110" s="224" t="s">
        <v>31</v>
      </c>
      <c r="BD110" s="224" t="s">
        <v>31</v>
      </c>
      <c r="BE110" s="224" t="s">
        <v>30</v>
      </c>
      <c r="BF110" s="22"/>
      <c r="BG110" s="20">
        <f t="shared" si="30"/>
        <v>0</v>
      </c>
      <c r="BH110" s="21"/>
      <c r="BJ110" s="22"/>
      <c r="BS110" s="11"/>
    </row>
    <row r="111" spans="1:71" ht="15" customHeight="1" x14ac:dyDescent="0.3">
      <c r="A111" s="134" t="s">
        <v>534</v>
      </c>
      <c r="B111" s="134"/>
      <c r="C111" s="33" t="s">
        <v>535</v>
      </c>
      <c r="D111" s="33"/>
      <c r="E111" s="33" t="s">
        <v>536</v>
      </c>
      <c r="F111" s="135" t="s">
        <v>310</v>
      </c>
      <c r="G111" s="33" t="s">
        <v>537</v>
      </c>
      <c r="H111" s="136" t="s">
        <v>489</v>
      </c>
      <c r="I111" s="34"/>
      <c r="J111" s="12"/>
      <c r="K111" s="13">
        <v>45422</v>
      </c>
      <c r="L111" s="14" t="s">
        <v>28</v>
      </c>
      <c r="M111" s="15">
        <f t="shared" si="16"/>
        <v>31</v>
      </c>
      <c r="N111" s="15">
        <f t="shared" si="17"/>
        <v>20</v>
      </c>
      <c r="O111" s="15">
        <f t="shared" si="18"/>
        <v>20</v>
      </c>
      <c r="P111" s="15">
        <f t="shared" si="19"/>
        <v>0</v>
      </c>
      <c r="Q111" s="15">
        <f t="shared" si="20"/>
        <v>10</v>
      </c>
      <c r="R111" s="15">
        <f t="shared" si="21"/>
        <v>0</v>
      </c>
      <c r="S111" s="15">
        <f t="shared" si="22"/>
        <v>1</v>
      </c>
      <c r="T111" s="15">
        <f t="shared" si="23"/>
        <v>0</v>
      </c>
      <c r="U111" s="15">
        <f t="shared" si="24"/>
        <v>1</v>
      </c>
      <c r="V111" s="16">
        <f t="shared" si="25"/>
        <v>0</v>
      </c>
      <c r="W111" s="15">
        <f t="shared" si="26"/>
        <v>0</v>
      </c>
      <c r="X111" s="17">
        <f t="shared" si="27"/>
        <v>0</v>
      </c>
      <c r="Y111" s="17">
        <f t="shared" si="28"/>
        <v>0</v>
      </c>
      <c r="Z111" s="16">
        <f t="shared" si="29"/>
        <v>1</v>
      </c>
      <c r="AA111" s="224" t="s">
        <v>31</v>
      </c>
      <c r="AB111" s="224" t="s">
        <v>31</v>
      </c>
      <c r="AC111" s="224" t="s">
        <v>30</v>
      </c>
      <c r="AD111" s="224" t="s">
        <v>30</v>
      </c>
      <c r="AE111" s="224" t="s">
        <v>30</v>
      </c>
      <c r="AF111" s="224" t="s">
        <v>30</v>
      </c>
      <c r="AG111" s="224" t="s">
        <v>30</v>
      </c>
      <c r="AH111" s="224" t="s">
        <v>31</v>
      </c>
      <c r="AI111" s="224" t="s">
        <v>31</v>
      </c>
      <c r="AJ111" s="224" t="s">
        <v>30</v>
      </c>
      <c r="AK111" s="224" t="s">
        <v>30</v>
      </c>
      <c r="AL111" s="224" t="s">
        <v>30</v>
      </c>
      <c r="AM111" s="224" t="s">
        <v>30</v>
      </c>
      <c r="AN111" s="224" t="s">
        <v>30</v>
      </c>
      <c r="AO111" s="224" t="s">
        <v>31</v>
      </c>
      <c r="AP111" s="224" t="s">
        <v>31</v>
      </c>
      <c r="AQ111" s="224" t="s">
        <v>30</v>
      </c>
      <c r="AR111" s="224" t="s">
        <v>30</v>
      </c>
      <c r="AS111" s="224" t="s">
        <v>30</v>
      </c>
      <c r="AT111" s="224" t="s">
        <v>30</v>
      </c>
      <c r="AU111" s="224" t="s">
        <v>113</v>
      </c>
      <c r="AV111" s="224" t="s">
        <v>31</v>
      </c>
      <c r="AW111" s="224" t="s">
        <v>31</v>
      </c>
      <c r="AX111" s="224" t="s">
        <v>30</v>
      </c>
      <c r="AY111" s="224" t="s">
        <v>30</v>
      </c>
      <c r="AZ111" s="224" t="s">
        <v>30</v>
      </c>
      <c r="BA111" s="224" t="s">
        <v>30</v>
      </c>
      <c r="BB111" s="224" t="s">
        <v>30</v>
      </c>
      <c r="BC111" s="224" t="s">
        <v>31</v>
      </c>
      <c r="BD111" s="224" t="s">
        <v>31</v>
      </c>
      <c r="BE111" s="224" t="s">
        <v>30</v>
      </c>
      <c r="BF111" s="22"/>
      <c r="BG111" s="20">
        <f t="shared" si="30"/>
        <v>0</v>
      </c>
      <c r="BH111" s="21"/>
      <c r="BJ111" s="22"/>
      <c r="BS111" s="11"/>
    </row>
    <row r="112" spans="1:71" ht="15" customHeight="1" x14ac:dyDescent="0.3">
      <c r="A112" s="134" t="s">
        <v>500</v>
      </c>
      <c r="B112" s="134"/>
      <c r="C112" s="33" t="s">
        <v>501</v>
      </c>
      <c r="D112" s="33"/>
      <c r="E112" s="33" t="s">
        <v>495</v>
      </c>
      <c r="F112" s="135" t="s">
        <v>496</v>
      </c>
      <c r="G112" s="33" t="s">
        <v>497</v>
      </c>
      <c r="H112" s="136" t="s">
        <v>489</v>
      </c>
      <c r="I112" s="34"/>
      <c r="J112" s="12"/>
      <c r="K112" s="13">
        <v>44970</v>
      </c>
      <c r="L112" s="14" t="s">
        <v>28</v>
      </c>
      <c r="M112" s="15">
        <f t="shared" si="16"/>
        <v>31</v>
      </c>
      <c r="N112" s="15">
        <f t="shared" si="17"/>
        <v>24</v>
      </c>
      <c r="O112" s="15">
        <f t="shared" si="18"/>
        <v>24</v>
      </c>
      <c r="P112" s="15">
        <f t="shared" si="19"/>
        <v>0</v>
      </c>
      <c r="Q112" s="15">
        <f t="shared" si="20"/>
        <v>7</v>
      </c>
      <c r="R112" s="15">
        <f t="shared" si="21"/>
        <v>0</v>
      </c>
      <c r="S112" s="15">
        <f t="shared" si="22"/>
        <v>0</v>
      </c>
      <c r="T112" s="15">
        <f t="shared" si="23"/>
        <v>0</v>
      </c>
      <c r="U112" s="15">
        <f t="shared" si="24"/>
        <v>0</v>
      </c>
      <c r="V112" s="16">
        <f t="shared" si="25"/>
        <v>0</v>
      </c>
      <c r="W112" s="15">
        <f t="shared" si="26"/>
        <v>0</v>
      </c>
      <c r="X112" s="17">
        <f t="shared" si="27"/>
        <v>0</v>
      </c>
      <c r="Y112" s="17">
        <f t="shared" si="28"/>
        <v>0</v>
      </c>
      <c r="Z112" s="16">
        <f t="shared" si="29"/>
        <v>0</v>
      </c>
      <c r="AA112" s="224" t="s">
        <v>31</v>
      </c>
      <c r="AB112" s="224" t="s">
        <v>31</v>
      </c>
      <c r="AC112" s="224" t="s">
        <v>30</v>
      </c>
      <c r="AD112" s="224" t="s">
        <v>30</v>
      </c>
      <c r="AE112" s="224" t="s">
        <v>30</v>
      </c>
      <c r="AF112" s="224" t="s">
        <v>30</v>
      </c>
      <c r="AG112" s="224" t="s">
        <v>30</v>
      </c>
      <c r="AH112" s="224" t="s">
        <v>31</v>
      </c>
      <c r="AI112" s="224" t="s">
        <v>31</v>
      </c>
      <c r="AJ112" s="224" t="s">
        <v>30</v>
      </c>
      <c r="AK112" s="224" t="s">
        <v>30</v>
      </c>
      <c r="AL112" s="224" t="s">
        <v>30</v>
      </c>
      <c r="AM112" s="224" t="s">
        <v>30</v>
      </c>
      <c r="AN112" s="224" t="s">
        <v>30</v>
      </c>
      <c r="AO112" s="224" t="s">
        <v>30</v>
      </c>
      <c r="AP112" s="224" t="s">
        <v>31</v>
      </c>
      <c r="AQ112" s="224" t="s">
        <v>30</v>
      </c>
      <c r="AR112" s="224" t="s">
        <v>30</v>
      </c>
      <c r="AS112" s="224" t="s">
        <v>30</v>
      </c>
      <c r="AT112" s="224" t="s">
        <v>30</v>
      </c>
      <c r="AU112" s="224" t="s">
        <v>30</v>
      </c>
      <c r="AV112" s="224" t="s">
        <v>30</v>
      </c>
      <c r="AW112" s="224" t="s">
        <v>31</v>
      </c>
      <c r="AX112" s="224" t="s">
        <v>30</v>
      </c>
      <c r="AY112" s="224" t="s">
        <v>30</v>
      </c>
      <c r="AZ112" s="224" t="s">
        <v>30</v>
      </c>
      <c r="BA112" s="224" t="s">
        <v>30</v>
      </c>
      <c r="BB112" s="224" t="s">
        <v>30</v>
      </c>
      <c r="BC112" s="224" t="s">
        <v>30</v>
      </c>
      <c r="BD112" s="224" t="s">
        <v>31</v>
      </c>
      <c r="BE112" s="224" t="s">
        <v>30</v>
      </c>
      <c r="BF112" s="22"/>
      <c r="BG112" s="20">
        <f t="shared" si="30"/>
        <v>0</v>
      </c>
      <c r="BH112" s="21"/>
      <c r="BJ112" s="22"/>
      <c r="BS112" s="11"/>
    </row>
    <row r="113" spans="1:71" ht="15" customHeight="1" x14ac:dyDescent="0.3">
      <c r="A113" s="134" t="s">
        <v>503</v>
      </c>
      <c r="B113" s="134"/>
      <c r="C113" s="33" t="s">
        <v>504</v>
      </c>
      <c r="D113" s="33"/>
      <c r="E113" s="33" t="s">
        <v>495</v>
      </c>
      <c r="F113" s="135" t="s">
        <v>496</v>
      </c>
      <c r="G113" s="33" t="s">
        <v>497</v>
      </c>
      <c r="H113" s="136" t="s">
        <v>489</v>
      </c>
      <c r="I113" s="34"/>
      <c r="J113" s="12"/>
      <c r="K113" s="13">
        <v>44970</v>
      </c>
      <c r="L113" s="14" t="s">
        <v>28</v>
      </c>
      <c r="M113" s="15">
        <f t="shared" si="16"/>
        <v>31</v>
      </c>
      <c r="N113" s="15">
        <f t="shared" si="17"/>
        <v>22</v>
      </c>
      <c r="O113" s="15">
        <f t="shared" si="18"/>
        <v>22</v>
      </c>
      <c r="P113" s="15">
        <f t="shared" si="19"/>
        <v>2</v>
      </c>
      <c r="Q113" s="15">
        <f t="shared" si="20"/>
        <v>7</v>
      </c>
      <c r="R113" s="15">
        <f t="shared" si="21"/>
        <v>0</v>
      </c>
      <c r="S113" s="15">
        <f t="shared" si="22"/>
        <v>0</v>
      </c>
      <c r="T113" s="15">
        <f t="shared" si="23"/>
        <v>0</v>
      </c>
      <c r="U113" s="15">
        <f t="shared" si="24"/>
        <v>2</v>
      </c>
      <c r="V113" s="16">
        <f t="shared" si="25"/>
        <v>0</v>
      </c>
      <c r="W113" s="15">
        <f t="shared" si="26"/>
        <v>0</v>
      </c>
      <c r="X113" s="17">
        <f t="shared" si="27"/>
        <v>0</v>
      </c>
      <c r="Y113" s="17">
        <f t="shared" si="28"/>
        <v>0</v>
      </c>
      <c r="Z113" s="16">
        <f t="shared" si="29"/>
        <v>2</v>
      </c>
      <c r="AA113" s="224" t="s">
        <v>30</v>
      </c>
      <c r="AB113" s="224" t="s">
        <v>31</v>
      </c>
      <c r="AC113" s="224" t="s">
        <v>30</v>
      </c>
      <c r="AD113" s="224" t="s">
        <v>30</v>
      </c>
      <c r="AE113" s="224" t="s">
        <v>30</v>
      </c>
      <c r="AF113" s="224" t="s">
        <v>30</v>
      </c>
      <c r="AG113" s="224" t="s">
        <v>30</v>
      </c>
      <c r="AH113" s="224" t="s">
        <v>31</v>
      </c>
      <c r="AI113" s="224" t="s">
        <v>31</v>
      </c>
      <c r="AJ113" s="224" t="s">
        <v>30</v>
      </c>
      <c r="AK113" s="224" t="s">
        <v>30</v>
      </c>
      <c r="AL113" s="224" t="s">
        <v>30</v>
      </c>
      <c r="AM113" s="224" t="s">
        <v>30</v>
      </c>
      <c r="AN113" s="224" t="s">
        <v>30</v>
      </c>
      <c r="AO113" s="224" t="s">
        <v>31</v>
      </c>
      <c r="AP113" s="224" t="s">
        <v>31</v>
      </c>
      <c r="AQ113" s="224" t="s">
        <v>108</v>
      </c>
      <c r="AR113" s="224" t="s">
        <v>829</v>
      </c>
      <c r="AS113" s="224" t="s">
        <v>30</v>
      </c>
      <c r="AT113" s="224" t="s">
        <v>30</v>
      </c>
      <c r="AU113" s="224" t="s">
        <v>30</v>
      </c>
      <c r="AV113" s="224" t="s">
        <v>30</v>
      </c>
      <c r="AW113" s="224" t="s">
        <v>31</v>
      </c>
      <c r="AX113" s="224" t="s">
        <v>30</v>
      </c>
      <c r="AY113" s="224" t="s">
        <v>30</v>
      </c>
      <c r="AZ113" s="224" t="s">
        <v>30</v>
      </c>
      <c r="BA113" s="224" t="s">
        <v>30</v>
      </c>
      <c r="BB113" s="224" t="s">
        <v>30</v>
      </c>
      <c r="BC113" s="224" t="s">
        <v>30</v>
      </c>
      <c r="BD113" s="224" t="s">
        <v>31</v>
      </c>
      <c r="BE113" s="224" t="s">
        <v>30</v>
      </c>
      <c r="BF113" s="22"/>
      <c r="BG113" s="20">
        <f t="shared" si="30"/>
        <v>0</v>
      </c>
      <c r="BH113" s="21"/>
      <c r="BJ113" s="22"/>
      <c r="BN113" s="11"/>
      <c r="BS113" s="11"/>
    </row>
    <row r="114" spans="1:71" ht="15" customHeight="1" x14ac:dyDescent="0.3">
      <c r="A114" s="134" t="s">
        <v>493</v>
      </c>
      <c r="B114" s="134">
        <v>3354</v>
      </c>
      <c r="C114" s="33" t="s">
        <v>494</v>
      </c>
      <c r="D114" s="33"/>
      <c r="E114" s="33" t="s">
        <v>495</v>
      </c>
      <c r="F114" s="135" t="s">
        <v>496</v>
      </c>
      <c r="G114" s="33" t="s">
        <v>497</v>
      </c>
      <c r="H114" s="136" t="s">
        <v>489</v>
      </c>
      <c r="I114" s="34"/>
      <c r="J114" s="12" t="s">
        <v>499</v>
      </c>
      <c r="K114" s="13">
        <v>44970</v>
      </c>
      <c r="L114" s="14" t="s">
        <v>28</v>
      </c>
      <c r="M114" s="15">
        <f t="shared" si="16"/>
        <v>31</v>
      </c>
      <c r="N114" s="15">
        <f t="shared" si="17"/>
        <v>26</v>
      </c>
      <c r="O114" s="15">
        <f t="shared" si="18"/>
        <v>26</v>
      </c>
      <c r="P114" s="15">
        <f t="shared" si="19"/>
        <v>0</v>
      </c>
      <c r="Q114" s="15">
        <f t="shared" si="20"/>
        <v>5</v>
      </c>
      <c r="R114" s="15">
        <f t="shared" si="21"/>
        <v>0</v>
      </c>
      <c r="S114" s="15">
        <f t="shared" si="22"/>
        <v>0</v>
      </c>
      <c r="T114" s="15">
        <f t="shared" si="23"/>
        <v>0</v>
      </c>
      <c r="U114" s="15">
        <f t="shared" si="24"/>
        <v>0</v>
      </c>
      <c r="V114" s="16">
        <f t="shared" si="25"/>
        <v>0</v>
      </c>
      <c r="W114" s="15">
        <f t="shared" si="26"/>
        <v>0</v>
      </c>
      <c r="X114" s="17">
        <f t="shared" si="27"/>
        <v>0</v>
      </c>
      <c r="Y114" s="17">
        <f t="shared" si="28"/>
        <v>0</v>
      </c>
      <c r="Z114" s="16">
        <f t="shared" si="29"/>
        <v>0</v>
      </c>
      <c r="AA114" s="224" t="s">
        <v>30</v>
      </c>
      <c r="AB114" s="224" t="s">
        <v>31</v>
      </c>
      <c r="AC114" s="224" t="s">
        <v>30</v>
      </c>
      <c r="AD114" s="224" t="s">
        <v>30</v>
      </c>
      <c r="AE114" s="224" t="s">
        <v>30</v>
      </c>
      <c r="AF114" s="224" t="s">
        <v>30</v>
      </c>
      <c r="AG114" s="224" t="s">
        <v>30</v>
      </c>
      <c r="AH114" s="224" t="s">
        <v>30</v>
      </c>
      <c r="AI114" s="224" t="s">
        <v>31</v>
      </c>
      <c r="AJ114" s="224" t="s">
        <v>30</v>
      </c>
      <c r="AK114" s="224" t="s">
        <v>30</v>
      </c>
      <c r="AL114" s="224" t="s">
        <v>30</v>
      </c>
      <c r="AM114" s="224" t="s">
        <v>30</v>
      </c>
      <c r="AN114" s="224" t="s">
        <v>30</v>
      </c>
      <c r="AO114" s="224" t="s">
        <v>30</v>
      </c>
      <c r="AP114" s="224" t="s">
        <v>31</v>
      </c>
      <c r="AQ114" s="224" t="s">
        <v>30</v>
      </c>
      <c r="AR114" s="224" t="s">
        <v>30</v>
      </c>
      <c r="AS114" s="224" t="s">
        <v>30</v>
      </c>
      <c r="AT114" s="224" t="s">
        <v>30</v>
      </c>
      <c r="AU114" s="224" t="s">
        <v>30</v>
      </c>
      <c r="AV114" s="224" t="s">
        <v>30</v>
      </c>
      <c r="AW114" s="224" t="s">
        <v>31</v>
      </c>
      <c r="AX114" s="224" t="s">
        <v>30</v>
      </c>
      <c r="AY114" s="224" t="s">
        <v>30</v>
      </c>
      <c r="AZ114" s="224" t="s">
        <v>30</v>
      </c>
      <c r="BA114" s="224" t="s">
        <v>30</v>
      </c>
      <c r="BB114" s="224" t="s">
        <v>30</v>
      </c>
      <c r="BC114" s="224" t="s">
        <v>30</v>
      </c>
      <c r="BD114" s="224" t="s">
        <v>31</v>
      </c>
      <c r="BE114" s="224" t="s">
        <v>30</v>
      </c>
      <c r="BF114" s="22"/>
      <c r="BG114" s="20">
        <f t="shared" si="30"/>
        <v>0</v>
      </c>
      <c r="BH114" s="21"/>
      <c r="BJ114" s="22"/>
      <c r="BN114" s="11"/>
      <c r="BS114" s="11"/>
    </row>
    <row r="115" spans="1:71" ht="15" customHeight="1" x14ac:dyDescent="0.3">
      <c r="A115" s="134" t="s">
        <v>506</v>
      </c>
      <c r="B115" s="134">
        <v>3355</v>
      </c>
      <c r="C115" s="33" t="s">
        <v>507</v>
      </c>
      <c r="D115" s="33"/>
      <c r="E115" s="33" t="s">
        <v>495</v>
      </c>
      <c r="F115" s="135" t="s">
        <v>496</v>
      </c>
      <c r="G115" s="33" t="s">
        <v>508</v>
      </c>
      <c r="H115" s="136" t="s">
        <v>489</v>
      </c>
      <c r="I115" s="34"/>
      <c r="J115" s="12" t="s">
        <v>502</v>
      </c>
      <c r="K115" s="13">
        <v>44972</v>
      </c>
      <c r="L115" s="14" t="s">
        <v>28</v>
      </c>
      <c r="M115" s="15">
        <f t="shared" si="16"/>
        <v>31</v>
      </c>
      <c r="N115" s="15">
        <f t="shared" si="17"/>
        <v>22</v>
      </c>
      <c r="O115" s="15">
        <f t="shared" si="18"/>
        <v>22</v>
      </c>
      <c r="P115" s="15">
        <f t="shared" si="19"/>
        <v>0</v>
      </c>
      <c r="Q115" s="15">
        <f t="shared" si="20"/>
        <v>9</v>
      </c>
      <c r="R115" s="15">
        <f t="shared" si="21"/>
        <v>0</v>
      </c>
      <c r="S115" s="15">
        <f t="shared" si="22"/>
        <v>0</v>
      </c>
      <c r="T115" s="15">
        <f t="shared" si="23"/>
        <v>0</v>
      </c>
      <c r="U115" s="15">
        <f t="shared" si="24"/>
        <v>0</v>
      </c>
      <c r="V115" s="16">
        <f t="shared" si="25"/>
        <v>0</v>
      </c>
      <c r="W115" s="15">
        <f t="shared" si="26"/>
        <v>0</v>
      </c>
      <c r="X115" s="17">
        <f t="shared" si="27"/>
        <v>0</v>
      </c>
      <c r="Y115" s="17">
        <f t="shared" si="28"/>
        <v>0</v>
      </c>
      <c r="Z115" s="16">
        <f t="shared" si="29"/>
        <v>0</v>
      </c>
      <c r="AA115" s="224" t="s">
        <v>31</v>
      </c>
      <c r="AB115" s="224" t="s">
        <v>31</v>
      </c>
      <c r="AC115" s="224" t="s">
        <v>30</v>
      </c>
      <c r="AD115" s="224" t="s">
        <v>30</v>
      </c>
      <c r="AE115" s="224" t="s">
        <v>30</v>
      </c>
      <c r="AF115" s="224" t="s">
        <v>30</v>
      </c>
      <c r="AG115" s="224" t="s">
        <v>30</v>
      </c>
      <c r="AH115" s="224" t="s">
        <v>31</v>
      </c>
      <c r="AI115" s="224" t="s">
        <v>31</v>
      </c>
      <c r="AJ115" s="224" t="s">
        <v>30</v>
      </c>
      <c r="AK115" s="224" t="s">
        <v>30</v>
      </c>
      <c r="AL115" s="224" t="s">
        <v>30</v>
      </c>
      <c r="AM115" s="224" t="s">
        <v>30</v>
      </c>
      <c r="AN115" s="224" t="s">
        <v>30</v>
      </c>
      <c r="AO115" s="224" t="s">
        <v>31</v>
      </c>
      <c r="AP115" s="224" t="s">
        <v>31</v>
      </c>
      <c r="AQ115" s="224" t="s">
        <v>30</v>
      </c>
      <c r="AR115" s="224" t="s">
        <v>30</v>
      </c>
      <c r="AS115" s="224" t="s">
        <v>30</v>
      </c>
      <c r="AT115" s="224" t="s">
        <v>30</v>
      </c>
      <c r="AU115" s="224" t="s">
        <v>30</v>
      </c>
      <c r="AV115" s="224" t="s">
        <v>30</v>
      </c>
      <c r="AW115" s="224" t="s">
        <v>31</v>
      </c>
      <c r="AX115" s="224" t="s">
        <v>30</v>
      </c>
      <c r="AY115" s="224" t="s">
        <v>30</v>
      </c>
      <c r="AZ115" s="224" t="s">
        <v>30</v>
      </c>
      <c r="BA115" s="224" t="s">
        <v>30</v>
      </c>
      <c r="BB115" s="224" t="s">
        <v>30</v>
      </c>
      <c r="BC115" s="224" t="s">
        <v>31</v>
      </c>
      <c r="BD115" s="224" t="s">
        <v>31</v>
      </c>
      <c r="BE115" s="224" t="s">
        <v>30</v>
      </c>
      <c r="BF115" s="22"/>
      <c r="BG115" s="20">
        <f t="shared" si="30"/>
        <v>0</v>
      </c>
      <c r="BH115" s="21"/>
      <c r="BJ115" s="22"/>
      <c r="BN115" s="11"/>
      <c r="BS115" s="11"/>
    </row>
    <row r="116" spans="1:71" x14ac:dyDescent="0.3">
      <c r="A116" s="134" t="s">
        <v>517</v>
      </c>
      <c r="B116" s="134">
        <v>3357</v>
      </c>
      <c r="C116" s="33" t="s">
        <v>518</v>
      </c>
      <c r="D116" s="33"/>
      <c r="E116" s="33" t="s">
        <v>495</v>
      </c>
      <c r="F116" s="135" t="s">
        <v>496</v>
      </c>
      <c r="G116" s="33" t="s">
        <v>519</v>
      </c>
      <c r="H116" s="136" t="s">
        <v>489</v>
      </c>
      <c r="I116" s="34"/>
      <c r="J116" s="12" t="s">
        <v>505</v>
      </c>
      <c r="K116" s="13">
        <v>45042</v>
      </c>
      <c r="L116" s="14" t="s">
        <v>28</v>
      </c>
      <c r="M116" s="15">
        <f t="shared" si="16"/>
        <v>31</v>
      </c>
      <c r="N116" s="15">
        <f t="shared" si="17"/>
        <v>31</v>
      </c>
      <c r="O116" s="15">
        <f t="shared" si="18"/>
        <v>31</v>
      </c>
      <c r="P116" s="15">
        <f t="shared" si="19"/>
        <v>0</v>
      </c>
      <c r="Q116" s="15">
        <f t="shared" si="20"/>
        <v>0</v>
      </c>
      <c r="R116" s="15">
        <f t="shared" si="21"/>
        <v>0</v>
      </c>
      <c r="S116" s="15">
        <f t="shared" si="22"/>
        <v>0</v>
      </c>
      <c r="T116" s="15">
        <f t="shared" si="23"/>
        <v>0</v>
      </c>
      <c r="U116" s="15">
        <f t="shared" si="24"/>
        <v>0</v>
      </c>
      <c r="V116" s="16">
        <f t="shared" si="25"/>
        <v>0</v>
      </c>
      <c r="W116" s="15">
        <f t="shared" si="26"/>
        <v>0</v>
      </c>
      <c r="X116" s="17">
        <f t="shared" si="27"/>
        <v>0</v>
      </c>
      <c r="Y116" s="17">
        <f t="shared" si="28"/>
        <v>0</v>
      </c>
      <c r="Z116" s="16">
        <f t="shared" si="29"/>
        <v>0</v>
      </c>
      <c r="AA116" s="224" t="s">
        <v>30</v>
      </c>
      <c r="AB116" s="224" t="s">
        <v>30</v>
      </c>
      <c r="AC116" s="224" t="s">
        <v>30</v>
      </c>
      <c r="AD116" s="224" t="s">
        <v>30</v>
      </c>
      <c r="AE116" s="224" t="s">
        <v>30</v>
      </c>
      <c r="AF116" s="224" t="s">
        <v>30</v>
      </c>
      <c r="AG116" s="224" t="s">
        <v>30</v>
      </c>
      <c r="AH116" s="224" t="s">
        <v>30</v>
      </c>
      <c r="AI116" s="224" t="s">
        <v>30</v>
      </c>
      <c r="AJ116" s="224" t="s">
        <v>30</v>
      </c>
      <c r="AK116" s="224" t="s">
        <v>30</v>
      </c>
      <c r="AL116" s="224" t="s">
        <v>30</v>
      </c>
      <c r="AM116" s="224" t="s">
        <v>30</v>
      </c>
      <c r="AN116" s="224" t="s">
        <v>30</v>
      </c>
      <c r="AO116" s="224" t="s">
        <v>30</v>
      </c>
      <c r="AP116" s="224" t="s">
        <v>30</v>
      </c>
      <c r="AQ116" s="224" t="s">
        <v>30</v>
      </c>
      <c r="AR116" s="224" t="s">
        <v>30</v>
      </c>
      <c r="AS116" s="224" t="s">
        <v>30</v>
      </c>
      <c r="AT116" s="224" t="s">
        <v>30</v>
      </c>
      <c r="AU116" s="224" t="s">
        <v>30</v>
      </c>
      <c r="AV116" s="224" t="s">
        <v>30</v>
      </c>
      <c r="AW116" s="224" t="s">
        <v>30</v>
      </c>
      <c r="AX116" s="224" t="s">
        <v>30</v>
      </c>
      <c r="AY116" s="224" t="s">
        <v>30</v>
      </c>
      <c r="AZ116" s="224" t="s">
        <v>30</v>
      </c>
      <c r="BA116" s="224" t="s">
        <v>30</v>
      </c>
      <c r="BB116" s="224" t="s">
        <v>30</v>
      </c>
      <c r="BC116" s="224" t="s">
        <v>30</v>
      </c>
      <c r="BD116" s="224" t="s">
        <v>30</v>
      </c>
      <c r="BE116" s="224" t="s">
        <v>30</v>
      </c>
      <c r="BF116" s="22"/>
      <c r="BG116" s="20">
        <f t="shared" si="30"/>
        <v>0</v>
      </c>
      <c r="BH116" s="21"/>
      <c r="BJ116" s="22"/>
      <c r="BN116" s="11"/>
      <c r="BS116" s="11"/>
    </row>
    <row r="117" spans="1:71" ht="15" customHeight="1" x14ac:dyDescent="0.3">
      <c r="A117" s="134" t="s">
        <v>520</v>
      </c>
      <c r="B117" s="134">
        <v>3358</v>
      </c>
      <c r="C117" s="33" t="s">
        <v>521</v>
      </c>
      <c r="D117" s="33"/>
      <c r="E117" s="33" t="s">
        <v>495</v>
      </c>
      <c r="F117" s="135" t="s">
        <v>496</v>
      </c>
      <c r="G117" s="33" t="s">
        <v>519</v>
      </c>
      <c r="H117" s="136" t="s">
        <v>489</v>
      </c>
      <c r="I117" s="34"/>
      <c r="J117" s="12" t="s">
        <v>509</v>
      </c>
      <c r="K117" s="13">
        <v>45042</v>
      </c>
      <c r="L117" s="14" t="s">
        <v>28</v>
      </c>
      <c r="M117" s="15">
        <f t="shared" si="16"/>
        <v>31</v>
      </c>
      <c r="N117" s="15">
        <f t="shared" si="17"/>
        <v>18</v>
      </c>
      <c r="O117" s="15">
        <f t="shared" si="18"/>
        <v>18</v>
      </c>
      <c r="P117" s="15">
        <f t="shared" si="19"/>
        <v>9</v>
      </c>
      <c r="Q117" s="15">
        <f t="shared" si="20"/>
        <v>4</v>
      </c>
      <c r="R117" s="15">
        <f t="shared" si="21"/>
        <v>0</v>
      </c>
      <c r="S117" s="15">
        <f t="shared" si="22"/>
        <v>0</v>
      </c>
      <c r="T117" s="15">
        <f t="shared" si="23"/>
        <v>0</v>
      </c>
      <c r="U117" s="15">
        <f t="shared" si="24"/>
        <v>9</v>
      </c>
      <c r="V117" s="16">
        <f t="shared" si="25"/>
        <v>0</v>
      </c>
      <c r="W117" s="15">
        <f t="shared" si="26"/>
        <v>0</v>
      </c>
      <c r="X117" s="17">
        <f t="shared" si="27"/>
        <v>0</v>
      </c>
      <c r="Y117" s="17">
        <f t="shared" si="28"/>
        <v>0</v>
      </c>
      <c r="Z117" s="16">
        <f t="shared" si="29"/>
        <v>9</v>
      </c>
      <c r="AA117" s="224" t="s">
        <v>31</v>
      </c>
      <c r="AB117" s="224" t="s">
        <v>31</v>
      </c>
      <c r="AC117" s="224" t="s">
        <v>108</v>
      </c>
      <c r="AD117" s="224" t="s">
        <v>108</v>
      </c>
      <c r="AE117" s="224" t="s">
        <v>108</v>
      </c>
      <c r="AF117" s="224" t="s">
        <v>108</v>
      </c>
      <c r="AG117" s="224" t="s">
        <v>108</v>
      </c>
      <c r="AH117" s="224" t="s">
        <v>31</v>
      </c>
      <c r="AI117" s="224" t="s">
        <v>31</v>
      </c>
      <c r="AJ117" s="224" t="s">
        <v>108</v>
      </c>
      <c r="AK117" s="224" t="s">
        <v>108</v>
      </c>
      <c r="AL117" s="224" t="s">
        <v>108</v>
      </c>
      <c r="AM117" s="224" t="s">
        <v>108</v>
      </c>
      <c r="AN117" s="224" t="s">
        <v>30</v>
      </c>
      <c r="AO117" s="224" t="s">
        <v>30</v>
      </c>
      <c r="AP117" s="224" t="s">
        <v>30</v>
      </c>
      <c r="AQ117" s="224" t="s">
        <v>30</v>
      </c>
      <c r="AR117" s="224" t="s">
        <v>30</v>
      </c>
      <c r="AS117" s="224" t="s">
        <v>30</v>
      </c>
      <c r="AT117" s="224" t="s">
        <v>30</v>
      </c>
      <c r="AU117" s="224" t="s">
        <v>30</v>
      </c>
      <c r="AV117" s="224" t="s">
        <v>30</v>
      </c>
      <c r="AW117" s="224" t="s">
        <v>30</v>
      </c>
      <c r="AX117" s="224" t="s">
        <v>30</v>
      </c>
      <c r="AY117" s="224" t="s">
        <v>30</v>
      </c>
      <c r="AZ117" s="224" t="s">
        <v>30</v>
      </c>
      <c r="BA117" s="224" t="s">
        <v>30</v>
      </c>
      <c r="BB117" s="224" t="s">
        <v>30</v>
      </c>
      <c r="BC117" s="224" t="s">
        <v>30</v>
      </c>
      <c r="BD117" s="224" t="s">
        <v>30</v>
      </c>
      <c r="BE117" s="224" t="s">
        <v>30</v>
      </c>
      <c r="BF117" s="22"/>
      <c r="BG117" s="20">
        <f t="shared" si="30"/>
        <v>0</v>
      </c>
      <c r="BH117" s="21"/>
      <c r="BJ117" s="22"/>
      <c r="BN117" s="11"/>
      <c r="BS117" s="11"/>
    </row>
    <row r="118" spans="1:71" x14ac:dyDescent="0.3">
      <c r="A118" s="134" t="s">
        <v>527</v>
      </c>
      <c r="B118" s="134">
        <v>3387</v>
      </c>
      <c r="C118" s="33" t="s">
        <v>496</v>
      </c>
      <c r="D118" s="33"/>
      <c r="E118" s="33" t="s">
        <v>495</v>
      </c>
      <c r="F118" s="135" t="s">
        <v>310</v>
      </c>
      <c r="G118" s="33" t="s">
        <v>528</v>
      </c>
      <c r="H118" s="136" t="s">
        <v>489</v>
      </c>
      <c r="I118" s="34"/>
      <c r="J118" s="12" t="s">
        <v>513</v>
      </c>
      <c r="K118" s="13">
        <v>45400</v>
      </c>
      <c r="L118" s="14" t="s">
        <v>28</v>
      </c>
      <c r="M118" s="15">
        <f t="shared" si="16"/>
        <v>31</v>
      </c>
      <c r="N118" s="15">
        <f t="shared" si="17"/>
        <v>21</v>
      </c>
      <c r="O118" s="15">
        <f t="shared" si="18"/>
        <v>20</v>
      </c>
      <c r="P118" s="15">
        <f t="shared" si="19"/>
        <v>0</v>
      </c>
      <c r="Q118" s="15">
        <f t="shared" si="20"/>
        <v>10</v>
      </c>
      <c r="R118" s="15">
        <f t="shared" si="21"/>
        <v>1</v>
      </c>
      <c r="S118" s="15">
        <f t="shared" si="22"/>
        <v>1</v>
      </c>
      <c r="T118" s="15">
        <f t="shared" si="23"/>
        <v>0</v>
      </c>
      <c r="U118" s="15">
        <f t="shared" si="24"/>
        <v>0</v>
      </c>
      <c r="V118" s="16">
        <f t="shared" si="25"/>
        <v>0</v>
      </c>
      <c r="W118" s="15">
        <f t="shared" si="26"/>
        <v>0</v>
      </c>
      <c r="X118" s="17">
        <f t="shared" si="27"/>
        <v>0</v>
      </c>
      <c r="Y118" s="17">
        <f t="shared" si="28"/>
        <v>0</v>
      </c>
      <c r="Z118" s="16">
        <f t="shared" si="29"/>
        <v>1</v>
      </c>
      <c r="AA118" s="224" t="s">
        <v>31</v>
      </c>
      <c r="AB118" s="224" t="s">
        <v>31</v>
      </c>
      <c r="AC118" s="224" t="s">
        <v>30</v>
      </c>
      <c r="AD118" s="224" t="s">
        <v>30</v>
      </c>
      <c r="AE118" s="224" t="s">
        <v>30</v>
      </c>
      <c r="AF118" s="224" t="s">
        <v>30</v>
      </c>
      <c r="AG118" s="224" t="s">
        <v>30</v>
      </c>
      <c r="AH118" s="224" t="s">
        <v>31</v>
      </c>
      <c r="AI118" s="224" t="s">
        <v>31</v>
      </c>
      <c r="AJ118" s="224" t="s">
        <v>30</v>
      </c>
      <c r="AK118" s="224" t="s">
        <v>30</v>
      </c>
      <c r="AL118" s="224" t="s">
        <v>30</v>
      </c>
      <c r="AM118" s="224" t="s">
        <v>30</v>
      </c>
      <c r="AN118" s="224" t="s">
        <v>30</v>
      </c>
      <c r="AO118" s="224" t="s">
        <v>31</v>
      </c>
      <c r="AP118" s="224" t="s">
        <v>31</v>
      </c>
      <c r="AQ118" s="224" t="s">
        <v>30</v>
      </c>
      <c r="AR118" s="224" t="s">
        <v>30</v>
      </c>
      <c r="AS118" s="224" t="s">
        <v>30</v>
      </c>
      <c r="AT118" s="224" t="s">
        <v>30</v>
      </c>
      <c r="AU118" s="224" t="s">
        <v>30</v>
      </c>
      <c r="AV118" s="224" t="s">
        <v>31</v>
      </c>
      <c r="AW118" s="224" t="s">
        <v>31</v>
      </c>
      <c r="AX118" s="224" t="s">
        <v>127</v>
      </c>
      <c r="AY118" s="224" t="s">
        <v>30</v>
      </c>
      <c r="AZ118" s="224" t="s">
        <v>30</v>
      </c>
      <c r="BA118" s="224" t="s">
        <v>30</v>
      </c>
      <c r="BB118" s="224" t="s">
        <v>30</v>
      </c>
      <c r="BC118" s="224" t="s">
        <v>31</v>
      </c>
      <c r="BD118" s="224" t="s">
        <v>31</v>
      </c>
      <c r="BE118" s="224" t="s">
        <v>30</v>
      </c>
      <c r="BF118" s="22"/>
      <c r="BG118" s="20">
        <f t="shared" si="30"/>
        <v>0</v>
      </c>
      <c r="BH118" s="21"/>
      <c r="BJ118" s="22"/>
      <c r="BN118" s="11"/>
      <c r="BS118" s="11"/>
    </row>
    <row r="119" spans="1:71" x14ac:dyDescent="0.3">
      <c r="A119" s="134" t="s">
        <v>522</v>
      </c>
      <c r="B119" s="134">
        <v>3389</v>
      </c>
      <c r="C119" s="33" t="s">
        <v>523</v>
      </c>
      <c r="D119" s="33"/>
      <c r="E119" s="33" t="s">
        <v>495</v>
      </c>
      <c r="F119" s="135" t="s">
        <v>496</v>
      </c>
      <c r="G119" s="33" t="s">
        <v>519</v>
      </c>
      <c r="H119" s="136" t="s">
        <v>489</v>
      </c>
      <c r="I119" s="34"/>
      <c r="J119" s="12" t="s">
        <v>516</v>
      </c>
      <c r="K119" s="13">
        <v>45434</v>
      </c>
      <c r="L119" s="14" t="s">
        <v>28</v>
      </c>
      <c r="M119" s="15">
        <f t="shared" si="16"/>
        <v>31</v>
      </c>
      <c r="N119" s="15">
        <f t="shared" si="17"/>
        <v>31</v>
      </c>
      <c r="O119" s="15">
        <f t="shared" si="18"/>
        <v>31</v>
      </c>
      <c r="P119" s="15">
        <f t="shared" si="19"/>
        <v>0</v>
      </c>
      <c r="Q119" s="15">
        <f t="shared" si="20"/>
        <v>0</v>
      </c>
      <c r="R119" s="15">
        <f t="shared" si="21"/>
        <v>0</v>
      </c>
      <c r="S119" s="15">
        <f t="shared" si="22"/>
        <v>0</v>
      </c>
      <c r="T119" s="15">
        <f t="shared" si="23"/>
        <v>0</v>
      </c>
      <c r="U119" s="15">
        <f t="shared" si="24"/>
        <v>0</v>
      </c>
      <c r="V119" s="16">
        <f t="shared" si="25"/>
        <v>0</v>
      </c>
      <c r="W119" s="15">
        <f t="shared" si="26"/>
        <v>0</v>
      </c>
      <c r="X119" s="17">
        <f t="shared" si="27"/>
        <v>0</v>
      </c>
      <c r="Y119" s="17">
        <f t="shared" si="28"/>
        <v>0</v>
      </c>
      <c r="Z119" s="16">
        <f t="shared" si="29"/>
        <v>0</v>
      </c>
      <c r="AA119" s="224" t="s">
        <v>30</v>
      </c>
      <c r="AB119" s="224" t="s">
        <v>30</v>
      </c>
      <c r="AC119" s="224" t="s">
        <v>30</v>
      </c>
      <c r="AD119" s="224" t="s">
        <v>30</v>
      </c>
      <c r="AE119" s="224" t="s">
        <v>30</v>
      </c>
      <c r="AF119" s="224" t="s">
        <v>30</v>
      </c>
      <c r="AG119" s="224" t="s">
        <v>30</v>
      </c>
      <c r="AH119" s="224" t="s">
        <v>30</v>
      </c>
      <c r="AI119" s="224" t="s">
        <v>30</v>
      </c>
      <c r="AJ119" s="224" t="s">
        <v>30</v>
      </c>
      <c r="AK119" s="224" t="s">
        <v>30</v>
      </c>
      <c r="AL119" s="224" t="s">
        <v>30</v>
      </c>
      <c r="AM119" s="224" t="s">
        <v>30</v>
      </c>
      <c r="AN119" s="224" t="s">
        <v>30</v>
      </c>
      <c r="AO119" s="224" t="s">
        <v>30</v>
      </c>
      <c r="AP119" s="224" t="s">
        <v>30</v>
      </c>
      <c r="AQ119" s="224" t="s">
        <v>30</v>
      </c>
      <c r="AR119" s="224" t="s">
        <v>30</v>
      </c>
      <c r="AS119" s="224" t="s">
        <v>30</v>
      </c>
      <c r="AT119" s="224" t="s">
        <v>30</v>
      </c>
      <c r="AU119" s="224" t="s">
        <v>30</v>
      </c>
      <c r="AV119" s="224" t="s">
        <v>30</v>
      </c>
      <c r="AW119" s="224" t="s">
        <v>30</v>
      </c>
      <c r="AX119" s="224" t="s">
        <v>30</v>
      </c>
      <c r="AY119" s="224" t="s">
        <v>30</v>
      </c>
      <c r="AZ119" s="224" t="s">
        <v>30</v>
      </c>
      <c r="BA119" s="224" t="s">
        <v>30</v>
      </c>
      <c r="BB119" s="224" t="s">
        <v>30</v>
      </c>
      <c r="BC119" s="224" t="s">
        <v>30</v>
      </c>
      <c r="BD119" s="224" t="s">
        <v>30</v>
      </c>
      <c r="BE119" s="224" t="s">
        <v>30</v>
      </c>
      <c r="BF119" s="22"/>
      <c r="BG119" s="20">
        <f t="shared" si="30"/>
        <v>0</v>
      </c>
      <c r="BH119" s="21"/>
      <c r="BJ119" s="22"/>
      <c r="BN119" s="11"/>
      <c r="BS119" s="11"/>
    </row>
    <row r="120" spans="1:71" x14ac:dyDescent="0.3">
      <c r="A120" s="134" t="s">
        <v>510</v>
      </c>
      <c r="B120" s="134"/>
      <c r="C120" s="33" t="s">
        <v>511</v>
      </c>
      <c r="D120" s="33"/>
      <c r="E120" s="33" t="s">
        <v>495</v>
      </c>
      <c r="F120" s="135" t="s">
        <v>496</v>
      </c>
      <c r="G120" s="33" t="s">
        <v>512</v>
      </c>
      <c r="H120" s="136" t="s">
        <v>489</v>
      </c>
      <c r="I120" s="34"/>
      <c r="J120" s="12"/>
      <c r="K120" s="13">
        <v>45572</v>
      </c>
      <c r="L120" s="14" t="s">
        <v>28</v>
      </c>
      <c r="M120" s="15">
        <f t="shared" si="16"/>
        <v>31</v>
      </c>
      <c r="N120" s="15">
        <f t="shared" si="17"/>
        <v>31</v>
      </c>
      <c r="O120" s="15">
        <f t="shared" si="18"/>
        <v>29</v>
      </c>
      <c r="P120" s="15">
        <f t="shared" si="19"/>
        <v>0</v>
      </c>
      <c r="Q120" s="15">
        <f t="shared" si="20"/>
        <v>0</v>
      </c>
      <c r="R120" s="15">
        <f t="shared" si="21"/>
        <v>2</v>
      </c>
      <c r="S120" s="15">
        <f t="shared" si="22"/>
        <v>0</v>
      </c>
      <c r="T120" s="15">
        <f t="shared" si="23"/>
        <v>0</v>
      </c>
      <c r="U120" s="15">
        <f t="shared" si="24"/>
        <v>0</v>
      </c>
      <c r="V120" s="16">
        <f t="shared" si="25"/>
        <v>2</v>
      </c>
      <c r="W120" s="15">
        <f t="shared" si="26"/>
        <v>0</v>
      </c>
      <c r="X120" s="17">
        <f t="shared" si="27"/>
        <v>0</v>
      </c>
      <c r="Y120" s="17">
        <f t="shared" si="28"/>
        <v>0</v>
      </c>
      <c r="Z120" s="16">
        <f t="shared" si="29"/>
        <v>2</v>
      </c>
      <c r="AA120" s="224" t="s">
        <v>133</v>
      </c>
      <c r="AB120" s="224" t="s">
        <v>133</v>
      </c>
      <c r="AC120" s="224" t="s">
        <v>30</v>
      </c>
      <c r="AD120" s="224" t="s">
        <v>30</v>
      </c>
      <c r="AE120" s="224" t="s">
        <v>30</v>
      </c>
      <c r="AF120" s="224" t="s">
        <v>30</v>
      </c>
      <c r="AG120" s="224" t="s">
        <v>30</v>
      </c>
      <c r="AH120" s="224" t="s">
        <v>30</v>
      </c>
      <c r="AI120" s="224" t="s">
        <v>30</v>
      </c>
      <c r="AJ120" s="224" t="s">
        <v>30</v>
      </c>
      <c r="AK120" s="224" t="s">
        <v>30</v>
      </c>
      <c r="AL120" s="224" t="s">
        <v>30</v>
      </c>
      <c r="AM120" s="224" t="s">
        <v>30</v>
      </c>
      <c r="AN120" s="224" t="s">
        <v>30</v>
      </c>
      <c r="AO120" s="224" t="s">
        <v>30</v>
      </c>
      <c r="AP120" s="224" t="s">
        <v>30</v>
      </c>
      <c r="AQ120" s="224" t="s">
        <v>30</v>
      </c>
      <c r="AR120" s="224" t="s">
        <v>30</v>
      </c>
      <c r="AS120" s="224" t="s">
        <v>30</v>
      </c>
      <c r="AT120" s="224" t="s">
        <v>30</v>
      </c>
      <c r="AU120" s="224" t="s">
        <v>30</v>
      </c>
      <c r="AV120" s="224" t="s">
        <v>30</v>
      </c>
      <c r="AW120" s="224" t="s">
        <v>30</v>
      </c>
      <c r="AX120" s="224" t="s">
        <v>30</v>
      </c>
      <c r="AY120" s="224" t="s">
        <v>30</v>
      </c>
      <c r="AZ120" s="224" t="s">
        <v>30</v>
      </c>
      <c r="BA120" s="224" t="s">
        <v>30</v>
      </c>
      <c r="BB120" s="224" t="s">
        <v>30</v>
      </c>
      <c r="BC120" s="224" t="s">
        <v>30</v>
      </c>
      <c r="BD120" s="224" t="s">
        <v>30</v>
      </c>
      <c r="BE120" s="224" t="s">
        <v>30</v>
      </c>
      <c r="BF120" s="22"/>
      <c r="BG120" s="20">
        <f t="shared" si="30"/>
        <v>0</v>
      </c>
      <c r="BH120" s="21"/>
      <c r="BJ120" s="22"/>
      <c r="BN120" s="11"/>
      <c r="BS120" s="11"/>
    </row>
    <row r="121" spans="1:71" x14ac:dyDescent="0.3">
      <c r="A121" s="134" t="s">
        <v>514</v>
      </c>
      <c r="B121" s="134">
        <v>3363</v>
      </c>
      <c r="C121" s="33" t="s">
        <v>515</v>
      </c>
      <c r="D121" s="33"/>
      <c r="E121" s="33" t="s">
        <v>495</v>
      </c>
      <c r="F121" s="135" t="s">
        <v>496</v>
      </c>
      <c r="G121" s="33" t="s">
        <v>508</v>
      </c>
      <c r="H121" s="136" t="s">
        <v>489</v>
      </c>
      <c r="I121" s="34"/>
      <c r="J121" s="12"/>
      <c r="K121" s="13">
        <v>45602</v>
      </c>
      <c r="L121" s="14" t="s">
        <v>28</v>
      </c>
      <c r="M121" s="15">
        <f t="shared" si="16"/>
        <v>31</v>
      </c>
      <c r="N121" s="15">
        <f t="shared" si="17"/>
        <v>21</v>
      </c>
      <c r="O121" s="15">
        <f t="shared" si="18"/>
        <v>21</v>
      </c>
      <c r="P121" s="15">
        <f t="shared" si="19"/>
        <v>0</v>
      </c>
      <c r="Q121" s="15">
        <f t="shared" si="20"/>
        <v>10</v>
      </c>
      <c r="R121" s="15">
        <f t="shared" si="21"/>
        <v>0</v>
      </c>
      <c r="S121" s="15">
        <f t="shared" si="22"/>
        <v>0</v>
      </c>
      <c r="T121" s="15">
        <f t="shared" si="23"/>
        <v>0</v>
      </c>
      <c r="U121" s="15">
        <f t="shared" si="24"/>
        <v>0</v>
      </c>
      <c r="V121" s="16">
        <f t="shared" si="25"/>
        <v>0</v>
      </c>
      <c r="W121" s="15">
        <f t="shared" si="26"/>
        <v>0</v>
      </c>
      <c r="X121" s="17">
        <f t="shared" si="27"/>
        <v>0</v>
      </c>
      <c r="Y121" s="17">
        <f t="shared" si="28"/>
        <v>0</v>
      </c>
      <c r="Z121" s="16">
        <f t="shared" si="29"/>
        <v>0</v>
      </c>
      <c r="AA121" s="224" t="s">
        <v>31</v>
      </c>
      <c r="AB121" s="224" t="s">
        <v>31</v>
      </c>
      <c r="AC121" s="224" t="s">
        <v>30</v>
      </c>
      <c r="AD121" s="224" t="s">
        <v>30</v>
      </c>
      <c r="AE121" s="224" t="s">
        <v>30</v>
      </c>
      <c r="AF121" s="224" t="s">
        <v>30</v>
      </c>
      <c r="AG121" s="224" t="s">
        <v>30</v>
      </c>
      <c r="AH121" s="224" t="s">
        <v>31</v>
      </c>
      <c r="AI121" s="224" t="s">
        <v>31</v>
      </c>
      <c r="AJ121" s="224" t="s">
        <v>30</v>
      </c>
      <c r="AK121" s="224" t="s">
        <v>30</v>
      </c>
      <c r="AL121" s="224" t="s">
        <v>30</v>
      </c>
      <c r="AM121" s="224" t="s">
        <v>30</v>
      </c>
      <c r="AN121" s="224" t="s">
        <v>30</v>
      </c>
      <c r="AO121" s="224" t="s">
        <v>31</v>
      </c>
      <c r="AP121" s="224" t="s">
        <v>31</v>
      </c>
      <c r="AQ121" s="224" t="s">
        <v>30</v>
      </c>
      <c r="AR121" s="224" t="s">
        <v>30</v>
      </c>
      <c r="AS121" s="224" t="s">
        <v>30</v>
      </c>
      <c r="AT121" s="224" t="s">
        <v>30</v>
      </c>
      <c r="AU121" s="224" t="s">
        <v>30</v>
      </c>
      <c r="AV121" s="224" t="s">
        <v>31</v>
      </c>
      <c r="AW121" s="224" t="s">
        <v>31</v>
      </c>
      <c r="AX121" s="224" t="s">
        <v>30</v>
      </c>
      <c r="AY121" s="224" t="s">
        <v>30</v>
      </c>
      <c r="AZ121" s="224" t="s">
        <v>30</v>
      </c>
      <c r="BA121" s="224" t="s">
        <v>30</v>
      </c>
      <c r="BB121" s="224" t="s">
        <v>30</v>
      </c>
      <c r="BC121" s="224" t="s">
        <v>31</v>
      </c>
      <c r="BD121" s="224" t="s">
        <v>31</v>
      </c>
      <c r="BE121" s="224" t="s">
        <v>30</v>
      </c>
      <c r="BF121" s="22"/>
      <c r="BG121" s="20">
        <f t="shared" si="30"/>
        <v>0</v>
      </c>
      <c r="BH121" s="21"/>
      <c r="BJ121" s="22"/>
      <c r="BN121" s="11"/>
      <c r="BS121" s="11"/>
    </row>
    <row r="122" spans="1:71" x14ac:dyDescent="0.3">
      <c r="A122" s="134" t="s">
        <v>524</v>
      </c>
      <c r="B122" s="134">
        <v>3364</v>
      </c>
      <c r="C122" s="33" t="s">
        <v>525</v>
      </c>
      <c r="D122" s="33"/>
      <c r="E122" s="33" t="s">
        <v>495</v>
      </c>
      <c r="F122" s="135" t="s">
        <v>496</v>
      </c>
      <c r="G122" s="33" t="s">
        <v>526</v>
      </c>
      <c r="H122" s="136" t="s">
        <v>489</v>
      </c>
      <c r="I122" s="34"/>
      <c r="J122" s="12"/>
      <c r="K122" s="13">
        <v>45859</v>
      </c>
      <c r="L122" s="14" t="s">
        <v>28</v>
      </c>
      <c r="M122" s="15">
        <f t="shared" si="16"/>
        <v>31</v>
      </c>
      <c r="N122" s="15">
        <f t="shared" si="17"/>
        <v>19</v>
      </c>
      <c r="O122" s="15">
        <f t="shared" si="18"/>
        <v>19</v>
      </c>
      <c r="P122" s="15">
        <f t="shared" si="19"/>
        <v>0</v>
      </c>
      <c r="Q122" s="15">
        <f t="shared" si="20"/>
        <v>12</v>
      </c>
      <c r="R122" s="15">
        <f t="shared" si="21"/>
        <v>0</v>
      </c>
      <c r="S122" s="15">
        <f t="shared" si="22"/>
        <v>0</v>
      </c>
      <c r="T122" s="15">
        <f t="shared" si="23"/>
        <v>0</v>
      </c>
      <c r="U122" s="15">
        <f t="shared" si="24"/>
        <v>0</v>
      </c>
      <c r="V122" s="16">
        <f t="shared" si="25"/>
        <v>0</v>
      </c>
      <c r="W122" s="15">
        <f t="shared" si="26"/>
        <v>0</v>
      </c>
      <c r="X122" s="17">
        <f t="shared" si="27"/>
        <v>0</v>
      </c>
      <c r="Y122" s="17">
        <f t="shared" si="28"/>
        <v>0</v>
      </c>
      <c r="Z122" s="16">
        <f t="shared" si="29"/>
        <v>0</v>
      </c>
      <c r="AA122" s="224" t="s">
        <v>31</v>
      </c>
      <c r="AB122" s="224" t="s">
        <v>31</v>
      </c>
      <c r="AC122" s="224" t="s">
        <v>30</v>
      </c>
      <c r="AD122" s="224" t="s">
        <v>30</v>
      </c>
      <c r="AE122" s="224" t="s">
        <v>30</v>
      </c>
      <c r="AF122" s="224" t="s">
        <v>30</v>
      </c>
      <c r="AG122" s="224" t="s">
        <v>30</v>
      </c>
      <c r="AH122" s="224" t="s">
        <v>31</v>
      </c>
      <c r="AI122" s="224" t="s">
        <v>31</v>
      </c>
      <c r="AJ122" s="224" t="s">
        <v>30</v>
      </c>
      <c r="AK122" s="224" t="s">
        <v>30</v>
      </c>
      <c r="AL122" s="224" t="s">
        <v>30</v>
      </c>
      <c r="AM122" s="224" t="s">
        <v>30</v>
      </c>
      <c r="AN122" s="224" t="s">
        <v>30</v>
      </c>
      <c r="AO122" s="224" t="s">
        <v>31</v>
      </c>
      <c r="AP122" s="224" t="s">
        <v>31</v>
      </c>
      <c r="AQ122" s="224" t="s">
        <v>30</v>
      </c>
      <c r="AR122" s="224" t="s">
        <v>30</v>
      </c>
      <c r="AS122" s="224" t="s">
        <v>31</v>
      </c>
      <c r="AT122" s="224" t="s">
        <v>30</v>
      </c>
      <c r="AU122" s="224" t="s">
        <v>30</v>
      </c>
      <c r="AV122" s="224" t="s">
        <v>31</v>
      </c>
      <c r="AW122" s="224" t="s">
        <v>31</v>
      </c>
      <c r="AX122" s="224" t="s">
        <v>31</v>
      </c>
      <c r="AY122" s="224" t="s">
        <v>30</v>
      </c>
      <c r="AZ122" s="224" t="s">
        <v>30</v>
      </c>
      <c r="BA122" s="224" t="s">
        <v>30</v>
      </c>
      <c r="BB122" s="224" t="s">
        <v>30</v>
      </c>
      <c r="BC122" s="224" t="s">
        <v>31</v>
      </c>
      <c r="BD122" s="224" t="s">
        <v>31</v>
      </c>
      <c r="BE122" s="224" t="s">
        <v>30</v>
      </c>
      <c r="BF122" s="22"/>
      <c r="BG122" s="20">
        <f t="shared" si="30"/>
        <v>0</v>
      </c>
      <c r="BH122" s="21"/>
      <c r="BJ122" s="22"/>
      <c r="BN122" s="11"/>
      <c r="BS122" s="11"/>
    </row>
    <row r="123" spans="1:71" x14ac:dyDescent="0.3">
      <c r="A123" s="134" t="s">
        <v>681</v>
      </c>
      <c r="B123" s="134">
        <v>3384</v>
      </c>
      <c r="C123" s="33" t="s">
        <v>682</v>
      </c>
      <c r="D123" s="33"/>
      <c r="E123" s="33" t="s">
        <v>495</v>
      </c>
      <c r="F123" s="135" t="s">
        <v>496</v>
      </c>
      <c r="G123" s="33" t="s">
        <v>508</v>
      </c>
      <c r="H123" s="136" t="s">
        <v>489</v>
      </c>
      <c r="I123" s="34"/>
      <c r="J123" s="12"/>
      <c r="K123" s="13">
        <v>46111</v>
      </c>
      <c r="L123" s="14" t="s">
        <v>28</v>
      </c>
      <c r="M123" s="15">
        <f t="shared" si="16"/>
        <v>31</v>
      </c>
      <c r="N123" s="15">
        <f t="shared" si="17"/>
        <v>21</v>
      </c>
      <c r="O123" s="15">
        <f t="shared" si="18"/>
        <v>21</v>
      </c>
      <c r="P123" s="15">
        <f t="shared" si="19"/>
        <v>0</v>
      </c>
      <c r="Q123" s="15">
        <f t="shared" si="20"/>
        <v>10</v>
      </c>
      <c r="R123" s="15">
        <f t="shared" si="21"/>
        <v>0</v>
      </c>
      <c r="S123" s="15">
        <f t="shared" si="22"/>
        <v>0</v>
      </c>
      <c r="T123" s="15">
        <f t="shared" si="23"/>
        <v>0</v>
      </c>
      <c r="U123" s="15">
        <f t="shared" si="24"/>
        <v>0</v>
      </c>
      <c r="V123" s="16">
        <f t="shared" si="25"/>
        <v>0</v>
      </c>
      <c r="W123" s="15">
        <f t="shared" si="26"/>
        <v>0</v>
      </c>
      <c r="X123" s="17">
        <f t="shared" si="27"/>
        <v>0</v>
      </c>
      <c r="Y123" s="17">
        <f t="shared" si="28"/>
        <v>0</v>
      </c>
      <c r="Z123" s="16">
        <f t="shared" si="29"/>
        <v>0</v>
      </c>
      <c r="AA123" s="224" t="s">
        <v>31</v>
      </c>
      <c r="AB123" s="224" t="s">
        <v>31</v>
      </c>
      <c r="AC123" s="224" t="s">
        <v>30</v>
      </c>
      <c r="AD123" s="224" t="s">
        <v>30</v>
      </c>
      <c r="AE123" s="224" t="s">
        <v>30</v>
      </c>
      <c r="AF123" s="224" t="s">
        <v>30</v>
      </c>
      <c r="AG123" s="224" t="s">
        <v>30</v>
      </c>
      <c r="AH123" s="224" t="s">
        <v>31</v>
      </c>
      <c r="AI123" s="224" t="s">
        <v>31</v>
      </c>
      <c r="AJ123" s="224" t="s">
        <v>30</v>
      </c>
      <c r="AK123" s="224" t="s">
        <v>30</v>
      </c>
      <c r="AL123" s="224" t="s">
        <v>30</v>
      </c>
      <c r="AM123" s="224" t="s">
        <v>30</v>
      </c>
      <c r="AN123" s="224" t="s">
        <v>30</v>
      </c>
      <c r="AO123" s="224" t="s">
        <v>31</v>
      </c>
      <c r="AP123" s="224" t="s">
        <v>31</v>
      </c>
      <c r="AQ123" s="224" t="s">
        <v>30</v>
      </c>
      <c r="AR123" s="224" t="s">
        <v>30</v>
      </c>
      <c r="AS123" s="224" t="s">
        <v>30</v>
      </c>
      <c r="AT123" s="224" t="s">
        <v>30</v>
      </c>
      <c r="AU123" s="224" t="s">
        <v>30</v>
      </c>
      <c r="AV123" s="224" t="s">
        <v>31</v>
      </c>
      <c r="AW123" s="224" t="s">
        <v>31</v>
      </c>
      <c r="AX123" s="224" t="s">
        <v>30</v>
      </c>
      <c r="AY123" s="224" t="s">
        <v>30</v>
      </c>
      <c r="AZ123" s="224" t="s">
        <v>30</v>
      </c>
      <c r="BA123" s="224" t="s">
        <v>30</v>
      </c>
      <c r="BB123" s="224" t="s">
        <v>30</v>
      </c>
      <c r="BC123" s="224" t="s">
        <v>31</v>
      </c>
      <c r="BD123" s="224" t="s">
        <v>31</v>
      </c>
      <c r="BE123" s="224" t="s">
        <v>30</v>
      </c>
      <c r="BF123" s="22"/>
      <c r="BG123" s="20">
        <f t="shared" si="30"/>
        <v>0</v>
      </c>
      <c r="BH123" s="21"/>
      <c r="BJ123" s="22"/>
      <c r="BN123" s="11"/>
      <c r="BS123" s="11"/>
    </row>
    <row r="124" spans="1:71" ht="15" customHeight="1" x14ac:dyDescent="0.3">
      <c r="A124" s="134" t="s">
        <v>539</v>
      </c>
      <c r="B124" s="134"/>
      <c r="C124" s="33" t="s">
        <v>540</v>
      </c>
      <c r="D124" s="33"/>
      <c r="E124" s="33" t="s">
        <v>541</v>
      </c>
      <c r="F124" s="135" t="s">
        <v>310</v>
      </c>
      <c r="G124" s="33" t="s">
        <v>542</v>
      </c>
      <c r="H124" s="136" t="s">
        <v>489</v>
      </c>
      <c r="I124" s="34"/>
      <c r="J124" s="12"/>
      <c r="K124" s="13">
        <v>45079</v>
      </c>
      <c r="L124" s="14" t="s">
        <v>28</v>
      </c>
      <c r="M124" s="15">
        <f t="shared" si="16"/>
        <v>31</v>
      </c>
      <c r="N124" s="15">
        <f t="shared" si="17"/>
        <v>19</v>
      </c>
      <c r="O124" s="15">
        <f t="shared" si="18"/>
        <v>19</v>
      </c>
      <c r="P124" s="15">
        <f t="shared" si="19"/>
        <v>0</v>
      </c>
      <c r="Q124" s="15">
        <f t="shared" si="20"/>
        <v>10</v>
      </c>
      <c r="R124" s="15">
        <f t="shared" si="21"/>
        <v>0</v>
      </c>
      <c r="S124" s="15">
        <f t="shared" si="22"/>
        <v>2</v>
      </c>
      <c r="T124" s="15">
        <f t="shared" si="23"/>
        <v>0</v>
      </c>
      <c r="U124" s="15">
        <f t="shared" si="24"/>
        <v>2</v>
      </c>
      <c r="V124" s="16">
        <f t="shared" si="25"/>
        <v>0</v>
      </c>
      <c r="W124" s="15">
        <f t="shared" si="26"/>
        <v>0</v>
      </c>
      <c r="X124" s="17">
        <f t="shared" si="27"/>
        <v>0</v>
      </c>
      <c r="Y124" s="17">
        <f t="shared" si="28"/>
        <v>0</v>
      </c>
      <c r="Z124" s="16">
        <f t="shared" si="29"/>
        <v>2</v>
      </c>
      <c r="AA124" s="224" t="s">
        <v>31</v>
      </c>
      <c r="AB124" s="224" t="s">
        <v>31</v>
      </c>
      <c r="AC124" s="224" t="s">
        <v>113</v>
      </c>
      <c r="AD124" s="224" t="s">
        <v>30</v>
      </c>
      <c r="AE124" s="224" t="s">
        <v>30</v>
      </c>
      <c r="AF124" s="224" t="s">
        <v>30</v>
      </c>
      <c r="AG124" s="224" t="s">
        <v>30</v>
      </c>
      <c r="AH124" s="224" t="s">
        <v>31</v>
      </c>
      <c r="AI124" s="224" t="s">
        <v>31</v>
      </c>
      <c r="AJ124" s="224" t="s">
        <v>30</v>
      </c>
      <c r="AK124" s="224" t="s">
        <v>30</v>
      </c>
      <c r="AL124" s="224" t="s">
        <v>30</v>
      </c>
      <c r="AM124" s="224" t="s">
        <v>30</v>
      </c>
      <c r="AN124" s="224" t="s">
        <v>30</v>
      </c>
      <c r="AO124" s="224" t="s">
        <v>31</v>
      </c>
      <c r="AP124" s="224" t="s">
        <v>31</v>
      </c>
      <c r="AQ124" s="224" t="s">
        <v>30</v>
      </c>
      <c r="AR124" s="224" t="s">
        <v>30</v>
      </c>
      <c r="AS124" s="224" t="s">
        <v>30</v>
      </c>
      <c r="AT124" s="224" t="s">
        <v>30</v>
      </c>
      <c r="AU124" s="224" t="s">
        <v>30</v>
      </c>
      <c r="AV124" s="224" t="s">
        <v>31</v>
      </c>
      <c r="AW124" s="224" t="s">
        <v>31</v>
      </c>
      <c r="AX124" s="224" t="s">
        <v>30</v>
      </c>
      <c r="AY124" s="224" t="s">
        <v>30</v>
      </c>
      <c r="AZ124" s="224" t="s">
        <v>113</v>
      </c>
      <c r="BA124" s="224" t="s">
        <v>30</v>
      </c>
      <c r="BB124" s="224" t="s">
        <v>30</v>
      </c>
      <c r="BC124" s="224" t="s">
        <v>31</v>
      </c>
      <c r="BD124" s="224" t="s">
        <v>31</v>
      </c>
      <c r="BE124" s="224" t="s">
        <v>30</v>
      </c>
      <c r="BF124" s="22"/>
      <c r="BG124" s="20">
        <f t="shared" si="30"/>
        <v>0</v>
      </c>
      <c r="BH124" s="21"/>
      <c r="BJ124" s="22"/>
      <c r="BN124" s="11"/>
      <c r="BS124" s="11"/>
    </row>
    <row r="125" spans="1:71" x14ac:dyDescent="0.3">
      <c r="A125" s="134" t="s">
        <v>543</v>
      </c>
      <c r="B125" s="134">
        <v>3382</v>
      </c>
      <c r="C125" s="33" t="s">
        <v>544</v>
      </c>
      <c r="D125" s="33"/>
      <c r="E125" s="33" t="s">
        <v>541</v>
      </c>
      <c r="F125" s="135" t="s">
        <v>540</v>
      </c>
      <c r="G125" s="33" t="s">
        <v>545</v>
      </c>
      <c r="H125" s="136" t="s">
        <v>489</v>
      </c>
      <c r="I125" s="34"/>
      <c r="J125" s="12" t="s">
        <v>35</v>
      </c>
      <c r="K125" s="13">
        <v>45293</v>
      </c>
      <c r="L125" s="14" t="s">
        <v>28</v>
      </c>
      <c r="M125" s="15">
        <f t="shared" si="16"/>
        <v>31</v>
      </c>
      <c r="N125" s="15">
        <f t="shared" si="17"/>
        <v>19</v>
      </c>
      <c r="O125" s="15">
        <f t="shared" si="18"/>
        <v>19</v>
      </c>
      <c r="P125" s="15">
        <f t="shared" si="19"/>
        <v>0</v>
      </c>
      <c r="Q125" s="15">
        <f t="shared" si="20"/>
        <v>10</v>
      </c>
      <c r="R125" s="15">
        <f t="shared" si="21"/>
        <v>0</v>
      </c>
      <c r="S125" s="15">
        <f t="shared" si="22"/>
        <v>2</v>
      </c>
      <c r="T125" s="15">
        <f t="shared" si="23"/>
        <v>0</v>
      </c>
      <c r="U125" s="15">
        <f t="shared" si="24"/>
        <v>2</v>
      </c>
      <c r="V125" s="16">
        <f t="shared" si="25"/>
        <v>0</v>
      </c>
      <c r="W125" s="15">
        <f t="shared" si="26"/>
        <v>0</v>
      </c>
      <c r="X125" s="17">
        <f t="shared" si="27"/>
        <v>0</v>
      </c>
      <c r="Y125" s="17">
        <f t="shared" si="28"/>
        <v>0</v>
      </c>
      <c r="Z125" s="16">
        <f t="shared" si="29"/>
        <v>2</v>
      </c>
      <c r="AA125" s="224" t="s">
        <v>31</v>
      </c>
      <c r="AB125" s="224" t="s">
        <v>31</v>
      </c>
      <c r="AC125" s="224" t="s">
        <v>30</v>
      </c>
      <c r="AD125" s="224" t="s">
        <v>30</v>
      </c>
      <c r="AE125" s="224" t="s">
        <v>30</v>
      </c>
      <c r="AF125" s="224" t="s">
        <v>30</v>
      </c>
      <c r="AG125" s="224" t="s">
        <v>30</v>
      </c>
      <c r="AH125" s="224" t="s">
        <v>31</v>
      </c>
      <c r="AI125" s="224" t="s">
        <v>31</v>
      </c>
      <c r="AJ125" s="224" t="s">
        <v>30</v>
      </c>
      <c r="AK125" s="224" t="s">
        <v>30</v>
      </c>
      <c r="AL125" s="224" t="s">
        <v>30</v>
      </c>
      <c r="AM125" s="224" t="s">
        <v>30</v>
      </c>
      <c r="AN125" s="224" t="s">
        <v>113</v>
      </c>
      <c r="AO125" s="224" t="s">
        <v>31</v>
      </c>
      <c r="AP125" s="224" t="s">
        <v>31</v>
      </c>
      <c r="AQ125" s="224" t="s">
        <v>113</v>
      </c>
      <c r="AR125" s="224" t="s">
        <v>30</v>
      </c>
      <c r="AS125" s="224" t="s">
        <v>30</v>
      </c>
      <c r="AT125" s="224" t="s">
        <v>30</v>
      </c>
      <c r="AU125" s="224" t="s">
        <v>30</v>
      </c>
      <c r="AV125" s="224" t="s">
        <v>31</v>
      </c>
      <c r="AW125" s="224" t="s">
        <v>31</v>
      </c>
      <c r="AX125" s="224" t="s">
        <v>30</v>
      </c>
      <c r="AY125" s="224" t="s">
        <v>30</v>
      </c>
      <c r="AZ125" s="224" t="s">
        <v>30</v>
      </c>
      <c r="BA125" s="224" t="s">
        <v>30</v>
      </c>
      <c r="BB125" s="224" t="s">
        <v>30</v>
      </c>
      <c r="BC125" s="224" t="s">
        <v>31</v>
      </c>
      <c r="BD125" s="224" t="s">
        <v>31</v>
      </c>
      <c r="BE125" s="224" t="s">
        <v>30</v>
      </c>
      <c r="BG125" s="20">
        <f t="shared" si="30"/>
        <v>0</v>
      </c>
      <c r="BN125" s="11"/>
      <c r="BS125" s="11"/>
    </row>
    <row r="126" spans="1:71" x14ac:dyDescent="0.3">
      <c r="A126" s="35"/>
      <c r="B126" s="36"/>
      <c r="C126" s="37"/>
      <c r="D126" s="33"/>
      <c r="E126" s="37"/>
      <c r="F126" s="35"/>
      <c r="G126" s="35"/>
      <c r="H126" s="35"/>
      <c r="I126" s="34"/>
      <c r="J126" s="34"/>
      <c r="K126" s="13"/>
      <c r="L126" s="14"/>
      <c r="M126" s="15"/>
      <c r="N126" s="15"/>
      <c r="O126" s="15"/>
      <c r="P126" s="15"/>
      <c r="Q126" s="15"/>
      <c r="R126" s="15"/>
      <c r="S126" s="15"/>
      <c r="T126" s="15"/>
      <c r="U126" s="15"/>
      <c r="V126" s="16"/>
      <c r="W126" s="16"/>
      <c r="X126" s="16"/>
      <c r="Y126" s="16"/>
      <c r="Z126" s="16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N126" s="11"/>
      <c r="BS126" s="11"/>
    </row>
    <row r="127" spans="1:71" x14ac:dyDescent="0.3">
      <c r="A127" s="39"/>
      <c r="B127" s="261"/>
      <c r="C127" s="262"/>
      <c r="D127" s="263"/>
      <c r="E127" s="262"/>
      <c r="F127" s="264"/>
      <c r="G127" s="265"/>
      <c r="H127" s="39"/>
      <c r="I127" s="266"/>
      <c r="J127" s="266"/>
      <c r="K127" s="13"/>
      <c r="L127" s="14"/>
      <c r="M127" s="15"/>
      <c r="N127" s="15"/>
      <c r="O127" s="15"/>
      <c r="P127" s="15"/>
      <c r="Q127" s="15"/>
      <c r="R127" s="15"/>
      <c r="S127" s="15"/>
      <c r="T127" s="15"/>
      <c r="U127" s="15"/>
      <c r="V127" s="16"/>
      <c r="W127" s="16"/>
      <c r="X127" s="16"/>
      <c r="Y127" s="16"/>
      <c r="Z127" s="16"/>
      <c r="AA127" s="267"/>
      <c r="AB127" s="267"/>
      <c r="AC127" s="267"/>
      <c r="AD127" s="267"/>
      <c r="AE127" s="267"/>
      <c r="AF127" s="267"/>
      <c r="AG127" s="267"/>
      <c r="AH127" s="267"/>
      <c r="AI127" s="267"/>
      <c r="AJ127" s="267"/>
      <c r="AK127" s="267"/>
      <c r="AL127" s="267"/>
      <c r="AM127" s="267"/>
      <c r="AN127" s="267"/>
      <c r="AO127" s="267"/>
      <c r="AP127" s="267"/>
      <c r="AQ127" s="267"/>
      <c r="AR127" s="267"/>
      <c r="AS127" s="267"/>
      <c r="AT127" s="267"/>
      <c r="AU127" s="267"/>
      <c r="AV127" s="267"/>
      <c r="AW127" s="267"/>
      <c r="AX127" s="267"/>
      <c r="AY127" s="267"/>
      <c r="AZ127" s="267"/>
      <c r="BA127" s="267"/>
      <c r="BB127" s="267"/>
      <c r="BC127" s="267"/>
      <c r="BD127" s="267"/>
      <c r="BE127" s="267"/>
      <c r="BF127" s="45" t="s">
        <v>54</v>
      </c>
      <c r="BG127" s="45" t="s">
        <v>55</v>
      </c>
      <c r="BH127" s="45" t="s">
        <v>56</v>
      </c>
      <c r="BS127" s="11"/>
    </row>
    <row r="128" spans="1:71" x14ac:dyDescent="0.3">
      <c r="A128" s="281" t="str">
        <f>"Total Employees No. "&amp;COUNTA(C3:C125)</f>
        <v>Total Employees No. 123</v>
      </c>
      <c r="B128" s="282"/>
      <c r="C128" s="282"/>
      <c r="D128" s="282"/>
      <c r="E128" s="282"/>
      <c r="F128" s="282"/>
      <c r="G128" s="283"/>
      <c r="H128" s="39"/>
      <c r="I128" s="40"/>
      <c r="J128" s="40"/>
      <c r="K128" s="41"/>
      <c r="L128" s="42"/>
      <c r="M128" s="43">
        <f t="shared" ref="M128:BE128" si="31">SUBTOTAL(9,M2:M125)</f>
        <v>3235</v>
      </c>
      <c r="N128" s="43">
        <f t="shared" si="31"/>
        <v>2142</v>
      </c>
      <c r="O128" s="44">
        <f t="shared" si="31"/>
        <v>2064</v>
      </c>
      <c r="P128" s="43">
        <f t="shared" si="31"/>
        <v>22</v>
      </c>
      <c r="Q128" s="43">
        <f t="shared" si="31"/>
        <v>999</v>
      </c>
      <c r="R128" s="43">
        <f t="shared" si="31"/>
        <v>69</v>
      </c>
      <c r="S128" s="43">
        <f t="shared" si="31"/>
        <v>52</v>
      </c>
      <c r="T128" s="43">
        <f t="shared" si="31"/>
        <v>256</v>
      </c>
      <c r="U128" s="43">
        <f t="shared" si="31"/>
        <v>94</v>
      </c>
      <c r="V128" s="43">
        <f t="shared" si="31"/>
        <v>98</v>
      </c>
      <c r="W128" s="43">
        <f t="shared" si="31"/>
        <v>301</v>
      </c>
      <c r="X128" s="43">
        <f t="shared" si="31"/>
        <v>0</v>
      </c>
      <c r="Y128" s="43">
        <f t="shared" si="31"/>
        <v>0</v>
      </c>
      <c r="Z128" s="43">
        <f t="shared" si="31"/>
        <v>172</v>
      </c>
      <c r="AA128" s="43">
        <f t="shared" si="31"/>
        <v>0</v>
      </c>
      <c r="AB128" s="43">
        <f t="shared" si="31"/>
        <v>0</v>
      </c>
      <c r="AC128" s="43">
        <f t="shared" si="31"/>
        <v>0</v>
      </c>
      <c r="AD128" s="43">
        <f t="shared" si="31"/>
        <v>0</v>
      </c>
      <c r="AE128" s="43">
        <f t="shared" si="31"/>
        <v>0</v>
      </c>
      <c r="AF128" s="43">
        <f t="shared" si="31"/>
        <v>0</v>
      </c>
      <c r="AG128" s="43">
        <f t="shared" si="31"/>
        <v>0</v>
      </c>
      <c r="AH128" s="43">
        <f t="shared" si="31"/>
        <v>0</v>
      </c>
      <c r="AI128" s="43">
        <f t="shared" si="31"/>
        <v>0</v>
      </c>
      <c r="AJ128" s="43">
        <f t="shared" si="31"/>
        <v>0</v>
      </c>
      <c r="AK128" s="43">
        <f t="shared" si="31"/>
        <v>0</v>
      </c>
      <c r="AL128" s="43">
        <f t="shared" si="31"/>
        <v>0</v>
      </c>
      <c r="AM128" s="43">
        <f t="shared" si="31"/>
        <v>0</v>
      </c>
      <c r="AN128" s="43">
        <f t="shared" si="31"/>
        <v>0</v>
      </c>
      <c r="AO128" s="43">
        <f t="shared" si="31"/>
        <v>0</v>
      </c>
      <c r="AP128" s="43">
        <f t="shared" si="31"/>
        <v>0</v>
      </c>
      <c r="AQ128" s="43">
        <f t="shared" si="31"/>
        <v>0</v>
      </c>
      <c r="AR128" s="43">
        <f t="shared" si="31"/>
        <v>0</v>
      </c>
      <c r="AS128" s="43">
        <f t="shared" si="31"/>
        <v>0</v>
      </c>
      <c r="AT128" s="43">
        <f t="shared" si="31"/>
        <v>0</v>
      </c>
      <c r="AU128" s="43">
        <f t="shared" si="31"/>
        <v>0</v>
      </c>
      <c r="AV128" s="43">
        <f t="shared" si="31"/>
        <v>0</v>
      </c>
      <c r="AW128" s="43">
        <f t="shared" si="31"/>
        <v>0</v>
      </c>
      <c r="AX128" s="43">
        <f t="shared" si="31"/>
        <v>0</v>
      </c>
      <c r="AY128" s="43">
        <f t="shared" si="31"/>
        <v>0</v>
      </c>
      <c r="AZ128" s="43">
        <f t="shared" si="31"/>
        <v>0</v>
      </c>
      <c r="BA128" s="43">
        <f t="shared" si="31"/>
        <v>0</v>
      </c>
      <c r="BB128" s="43">
        <f t="shared" si="31"/>
        <v>0</v>
      </c>
      <c r="BC128" s="43">
        <f t="shared" si="31"/>
        <v>0</v>
      </c>
      <c r="BD128" s="43">
        <f t="shared" si="31"/>
        <v>0</v>
      </c>
      <c r="BE128" s="43">
        <f t="shared" si="31"/>
        <v>0</v>
      </c>
      <c r="BF128" s="45"/>
      <c r="BG128" s="51"/>
      <c r="BH128" s="51"/>
      <c r="BS128" s="11"/>
    </row>
    <row r="129" spans="1:71" x14ac:dyDescent="0.3">
      <c r="A129" s="46"/>
      <c r="B129" s="46"/>
      <c r="C129" s="46"/>
      <c r="D129" s="46"/>
      <c r="E129" s="46"/>
      <c r="F129" s="46"/>
      <c r="G129" s="46"/>
      <c r="H129" s="47"/>
      <c r="I129" s="47"/>
      <c r="J129" s="47"/>
      <c r="K129" s="48"/>
      <c r="L129" s="49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50"/>
      <c r="BE129" s="50"/>
      <c r="BF129" s="45">
        <f>IFERROR(AVERAGE(AA130:BE130),"")</f>
        <v>6.258064516129032</v>
      </c>
      <c r="BH129" s="55"/>
      <c r="BS129" s="11"/>
    </row>
    <row r="130" spans="1:71" x14ac:dyDescent="0.3">
      <c r="A130" s="46"/>
      <c r="B130" s="46"/>
      <c r="C130" s="46"/>
      <c r="D130" s="46"/>
      <c r="E130" s="46"/>
      <c r="F130" s="46"/>
      <c r="G130" s="46"/>
      <c r="H130" s="47"/>
      <c r="I130" s="47"/>
      <c r="J130" s="52"/>
      <c r="K130" s="48"/>
      <c r="L130" s="49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4">
        <f t="shared" ref="AA130:BD130" si="32">COUNTBLANK(AA22:AA125)</f>
        <v>13</v>
      </c>
      <c r="AB130" s="54">
        <f t="shared" si="32"/>
        <v>13</v>
      </c>
      <c r="AC130" s="54">
        <f t="shared" si="32"/>
        <v>13</v>
      </c>
      <c r="AD130" s="54">
        <f t="shared" si="32"/>
        <v>13</v>
      </c>
      <c r="AE130" s="54">
        <f t="shared" si="32"/>
        <v>11</v>
      </c>
      <c r="AF130" s="54">
        <f t="shared" si="32"/>
        <v>11</v>
      </c>
      <c r="AG130" s="54">
        <f t="shared" si="32"/>
        <v>10</v>
      </c>
      <c r="AH130" s="54">
        <f t="shared" si="32"/>
        <v>10</v>
      </c>
      <c r="AI130" s="54">
        <f t="shared" si="32"/>
        <v>10</v>
      </c>
      <c r="AJ130" s="54">
        <f t="shared" si="32"/>
        <v>9</v>
      </c>
      <c r="AK130" s="54">
        <f t="shared" si="32"/>
        <v>5</v>
      </c>
      <c r="AL130" s="54">
        <f t="shared" si="32"/>
        <v>5</v>
      </c>
      <c r="AM130" s="54">
        <f t="shared" si="32"/>
        <v>5</v>
      </c>
      <c r="AN130" s="54">
        <f t="shared" si="32"/>
        <v>5</v>
      </c>
      <c r="AO130" s="54">
        <f t="shared" si="32"/>
        <v>5</v>
      </c>
      <c r="AP130" s="54">
        <f t="shared" si="32"/>
        <v>5</v>
      </c>
      <c r="AQ130" s="54">
        <f t="shared" si="32"/>
        <v>5</v>
      </c>
      <c r="AR130" s="54">
        <f t="shared" si="32"/>
        <v>5</v>
      </c>
      <c r="AS130" s="54">
        <f t="shared" si="32"/>
        <v>4</v>
      </c>
      <c r="AT130" s="54">
        <f t="shared" si="32"/>
        <v>4</v>
      </c>
      <c r="AU130" s="54">
        <f t="shared" si="32"/>
        <v>4</v>
      </c>
      <c r="AV130" s="54">
        <f t="shared" si="32"/>
        <v>4</v>
      </c>
      <c r="AW130" s="54">
        <f t="shared" si="32"/>
        <v>4</v>
      </c>
      <c r="AX130" s="54">
        <f t="shared" si="32"/>
        <v>3</v>
      </c>
      <c r="AY130" s="54">
        <f t="shared" si="32"/>
        <v>3</v>
      </c>
      <c r="AZ130" s="54">
        <f t="shared" si="32"/>
        <v>3</v>
      </c>
      <c r="BA130" s="54">
        <f t="shared" si="32"/>
        <v>3</v>
      </c>
      <c r="BB130" s="54">
        <f t="shared" si="32"/>
        <v>3</v>
      </c>
      <c r="BC130" s="54">
        <f t="shared" si="32"/>
        <v>3</v>
      </c>
      <c r="BD130" s="54">
        <f t="shared" si="32"/>
        <v>3</v>
      </c>
      <c r="BE130" s="54">
        <f>COUNTBLANK(BE22:BE39)</f>
        <v>0</v>
      </c>
      <c r="BF130" s="45">
        <f>MAX(AA131:BE131)</f>
        <v>92</v>
      </c>
      <c r="BH130" s="55"/>
      <c r="BS130" s="11"/>
    </row>
    <row r="131" spans="1:71" ht="15" thickBot="1" x14ac:dyDescent="0.35">
      <c r="A131" s="56"/>
      <c r="B131" s="57"/>
      <c r="C131" s="58"/>
      <c r="D131" s="58"/>
      <c r="E131" s="58"/>
      <c r="F131" s="59"/>
      <c r="G131" s="59"/>
      <c r="H131" s="59"/>
      <c r="I131" s="59"/>
      <c r="J131" s="59"/>
      <c r="K131" s="60"/>
      <c r="L131" s="59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3"/>
      <c r="X131" s="63"/>
      <c r="Y131" s="63"/>
      <c r="Z131" s="63"/>
      <c r="AA131" s="64">
        <f t="shared" ref="AA131:BE131" si="33">AA139+AA148+AA152+AA156+AA160+AA143+AA164</f>
        <v>91</v>
      </c>
      <c r="AB131" s="64">
        <f t="shared" si="33"/>
        <v>91</v>
      </c>
      <c r="AC131" s="64">
        <f t="shared" si="33"/>
        <v>70</v>
      </c>
      <c r="AD131" s="64">
        <f t="shared" si="33"/>
        <v>74</v>
      </c>
      <c r="AE131" s="64">
        <f t="shared" si="33"/>
        <v>80</v>
      </c>
      <c r="AF131" s="64">
        <f t="shared" si="33"/>
        <v>81</v>
      </c>
      <c r="AG131" s="64">
        <f t="shared" si="33"/>
        <v>80</v>
      </c>
      <c r="AH131" s="64">
        <f t="shared" si="33"/>
        <v>92</v>
      </c>
      <c r="AI131" s="64">
        <f t="shared" si="33"/>
        <v>91</v>
      </c>
      <c r="AJ131" s="64">
        <f t="shared" si="33"/>
        <v>78</v>
      </c>
      <c r="AK131" s="64">
        <f t="shared" si="33"/>
        <v>78.5</v>
      </c>
      <c r="AL131" s="64">
        <f t="shared" si="33"/>
        <v>79</v>
      </c>
      <c r="AM131" s="64">
        <f t="shared" si="33"/>
        <v>78</v>
      </c>
      <c r="AN131" s="64">
        <f t="shared" si="33"/>
        <v>76.5</v>
      </c>
      <c r="AO131" s="64">
        <f t="shared" si="33"/>
        <v>87</v>
      </c>
      <c r="AP131" s="64">
        <f t="shared" si="33"/>
        <v>88</v>
      </c>
      <c r="AQ131" s="64">
        <f t="shared" si="33"/>
        <v>78</v>
      </c>
      <c r="AR131" s="64">
        <f t="shared" si="33"/>
        <v>75</v>
      </c>
      <c r="AS131" s="64">
        <f t="shared" si="33"/>
        <v>74.5</v>
      </c>
      <c r="AT131" s="64">
        <f t="shared" si="33"/>
        <v>74.5</v>
      </c>
      <c r="AU131" s="64">
        <f t="shared" si="33"/>
        <v>76</v>
      </c>
      <c r="AV131" s="64">
        <f t="shared" si="33"/>
        <v>85</v>
      </c>
      <c r="AW131" s="64">
        <f t="shared" si="33"/>
        <v>85</v>
      </c>
      <c r="AX131" s="64">
        <f t="shared" si="33"/>
        <v>79</v>
      </c>
      <c r="AY131" s="64">
        <f t="shared" si="33"/>
        <v>74</v>
      </c>
      <c r="AZ131" s="64">
        <f t="shared" si="33"/>
        <v>80.5</v>
      </c>
      <c r="BA131" s="64">
        <f t="shared" si="33"/>
        <v>75</v>
      </c>
      <c r="BB131" s="64">
        <f t="shared" si="33"/>
        <v>73.5</v>
      </c>
      <c r="BC131" s="64">
        <f t="shared" si="33"/>
        <v>86</v>
      </c>
      <c r="BD131" s="64">
        <f t="shared" si="33"/>
        <v>86</v>
      </c>
      <c r="BE131" s="64">
        <f t="shared" si="33"/>
        <v>11</v>
      </c>
      <c r="BF131" s="75" t="e">
        <f>MAX(AA132:BE132)</f>
        <v>#VALUE!</v>
      </c>
      <c r="BH131" s="55"/>
      <c r="BS131" s="11"/>
    </row>
    <row r="132" spans="1:71" x14ac:dyDescent="0.3">
      <c r="A132" s="65" t="s">
        <v>57</v>
      </c>
      <c r="C132" s="66" t="s">
        <v>58</v>
      </c>
      <c r="D132" s="66"/>
      <c r="E132" s="67" t="s">
        <v>59</v>
      </c>
      <c r="F132" s="68" t="s">
        <v>60</v>
      </c>
      <c r="G132" s="68" t="s">
        <v>61</v>
      </c>
      <c r="H132" s="69"/>
      <c r="I132" s="52"/>
      <c r="J132" s="52"/>
      <c r="K132" s="70"/>
      <c r="L132" s="71"/>
      <c r="M132" s="61"/>
      <c r="N132" s="72"/>
      <c r="O132" s="284" t="s">
        <v>62</v>
      </c>
      <c r="P132" s="285"/>
      <c r="Q132" s="286"/>
      <c r="R132" s="277" t="s">
        <v>27</v>
      </c>
      <c r="S132" s="278"/>
      <c r="T132" s="278"/>
      <c r="U132" s="278"/>
      <c r="V132" s="278"/>
      <c r="W132" s="279"/>
      <c r="X132" s="269"/>
      <c r="Y132" s="269"/>
      <c r="Z132" s="269"/>
      <c r="AA132" s="74" t="e">
        <f>AA140+AA149+AA153+AA161+AA144+AA157+AA165</f>
        <v>#VALUE!</v>
      </c>
      <c r="AB132" s="74" t="e">
        <f t="shared" ref="AA132:BE134" si="34">AB140+AB149+AB153+AB161+AB144+AB157+AB165</f>
        <v>#VALUE!</v>
      </c>
      <c r="AC132" s="74" t="e">
        <f t="shared" si="34"/>
        <v>#VALUE!</v>
      </c>
      <c r="AD132" s="74" t="e">
        <f t="shared" si="34"/>
        <v>#VALUE!</v>
      </c>
      <c r="AE132" s="74" t="e">
        <f t="shared" si="34"/>
        <v>#VALUE!</v>
      </c>
      <c r="AF132" s="74" t="e">
        <f t="shared" si="34"/>
        <v>#VALUE!</v>
      </c>
      <c r="AG132" s="74" t="e">
        <f t="shared" si="34"/>
        <v>#VALUE!</v>
      </c>
      <c r="AH132" s="74" t="e">
        <f t="shared" si="34"/>
        <v>#VALUE!</v>
      </c>
      <c r="AI132" s="74" t="e">
        <f t="shared" si="34"/>
        <v>#VALUE!</v>
      </c>
      <c r="AJ132" s="74" t="e">
        <f t="shared" si="34"/>
        <v>#VALUE!</v>
      </c>
      <c r="AK132" s="74" t="e">
        <f t="shared" si="34"/>
        <v>#VALUE!</v>
      </c>
      <c r="AL132" s="74" t="e">
        <f t="shared" si="34"/>
        <v>#VALUE!</v>
      </c>
      <c r="AM132" s="74" t="e">
        <f t="shared" si="34"/>
        <v>#VALUE!</v>
      </c>
      <c r="AN132" s="74" t="e">
        <f t="shared" si="34"/>
        <v>#VALUE!</v>
      </c>
      <c r="AO132" s="74" t="e">
        <f t="shared" si="34"/>
        <v>#VALUE!</v>
      </c>
      <c r="AP132" s="74" t="e">
        <f t="shared" si="34"/>
        <v>#VALUE!</v>
      </c>
      <c r="AQ132" s="74" t="e">
        <f t="shared" si="34"/>
        <v>#VALUE!</v>
      </c>
      <c r="AR132" s="74" t="e">
        <f t="shared" si="34"/>
        <v>#VALUE!</v>
      </c>
      <c r="AS132" s="74" t="e">
        <f t="shared" si="34"/>
        <v>#VALUE!</v>
      </c>
      <c r="AT132" s="74" t="e">
        <f t="shared" si="34"/>
        <v>#VALUE!</v>
      </c>
      <c r="AU132" s="74" t="e">
        <f t="shared" si="34"/>
        <v>#VALUE!</v>
      </c>
      <c r="AV132" s="74" t="e">
        <f t="shared" si="34"/>
        <v>#VALUE!</v>
      </c>
      <c r="AW132" s="74" t="e">
        <f t="shared" si="34"/>
        <v>#VALUE!</v>
      </c>
      <c r="AX132" s="74" t="e">
        <f t="shared" si="34"/>
        <v>#VALUE!</v>
      </c>
      <c r="AY132" s="74" t="e">
        <f t="shared" si="34"/>
        <v>#VALUE!</v>
      </c>
      <c r="AZ132" s="74" t="e">
        <f t="shared" si="34"/>
        <v>#VALUE!</v>
      </c>
      <c r="BA132" s="74" t="e">
        <f t="shared" si="34"/>
        <v>#VALUE!</v>
      </c>
      <c r="BB132" s="74" t="e">
        <f t="shared" si="34"/>
        <v>#VALUE!</v>
      </c>
      <c r="BC132" s="74" t="e">
        <f t="shared" si="34"/>
        <v>#VALUE!</v>
      </c>
      <c r="BD132" s="74" t="e">
        <f t="shared" si="34"/>
        <v>#VALUE!</v>
      </c>
      <c r="BE132" s="74" t="e">
        <f t="shared" si="34"/>
        <v>#VALUE!</v>
      </c>
      <c r="BF132" s="45" t="e">
        <f>MAX(AA133:BE133)</f>
        <v>#VALUE!</v>
      </c>
      <c r="BH132" s="55"/>
      <c r="BS132" s="11"/>
    </row>
    <row r="133" spans="1:71" x14ac:dyDescent="0.3">
      <c r="A133" s="76" t="s">
        <v>63</v>
      </c>
      <c r="C133" s="76" t="s">
        <v>15</v>
      </c>
      <c r="D133" s="76"/>
      <c r="E133" s="77" t="s">
        <v>30</v>
      </c>
      <c r="F133" s="77"/>
      <c r="G133" s="77"/>
      <c r="H133" s="69">
        <v>1</v>
      </c>
      <c r="I133" s="52"/>
      <c r="J133" s="52"/>
      <c r="K133" s="70"/>
      <c r="L133" s="71"/>
      <c r="M133" s="61"/>
      <c r="N133" s="72"/>
      <c r="O133" s="287"/>
      <c r="P133" s="288"/>
      <c r="Q133" s="289"/>
      <c r="R133" s="277" t="s">
        <v>64</v>
      </c>
      <c r="S133" s="278"/>
      <c r="T133" s="278"/>
      <c r="U133" s="278"/>
      <c r="V133" s="278"/>
      <c r="W133" s="279"/>
      <c r="X133" s="269"/>
      <c r="Y133" s="269"/>
      <c r="Z133" s="269"/>
      <c r="AA133" s="64" t="e">
        <f t="shared" si="34"/>
        <v>#VALUE!</v>
      </c>
      <c r="AB133" s="64" t="e">
        <f t="shared" si="34"/>
        <v>#VALUE!</v>
      </c>
      <c r="AC133" s="64" t="e">
        <f t="shared" si="34"/>
        <v>#VALUE!</v>
      </c>
      <c r="AD133" s="64" t="e">
        <f t="shared" si="34"/>
        <v>#VALUE!</v>
      </c>
      <c r="AE133" s="64" t="e">
        <f t="shared" si="34"/>
        <v>#VALUE!</v>
      </c>
      <c r="AF133" s="64" t="e">
        <f t="shared" si="34"/>
        <v>#VALUE!</v>
      </c>
      <c r="AG133" s="64" t="e">
        <f t="shared" si="34"/>
        <v>#VALUE!</v>
      </c>
      <c r="AH133" s="64" t="e">
        <f t="shared" si="34"/>
        <v>#VALUE!</v>
      </c>
      <c r="AI133" s="64" t="e">
        <f t="shared" si="34"/>
        <v>#VALUE!</v>
      </c>
      <c r="AJ133" s="64" t="e">
        <f t="shared" si="34"/>
        <v>#VALUE!</v>
      </c>
      <c r="AK133" s="64" t="e">
        <f t="shared" si="34"/>
        <v>#VALUE!</v>
      </c>
      <c r="AL133" s="64" t="e">
        <f t="shared" si="34"/>
        <v>#VALUE!</v>
      </c>
      <c r="AM133" s="64" t="e">
        <f t="shared" si="34"/>
        <v>#VALUE!</v>
      </c>
      <c r="AN133" s="64" t="e">
        <f t="shared" si="34"/>
        <v>#VALUE!</v>
      </c>
      <c r="AO133" s="64" t="e">
        <f t="shared" si="34"/>
        <v>#VALUE!</v>
      </c>
      <c r="AP133" s="64" t="e">
        <f t="shared" si="34"/>
        <v>#VALUE!</v>
      </c>
      <c r="AQ133" s="64" t="e">
        <f t="shared" si="34"/>
        <v>#VALUE!</v>
      </c>
      <c r="AR133" s="64" t="e">
        <f t="shared" si="34"/>
        <v>#VALUE!</v>
      </c>
      <c r="AS133" s="64" t="e">
        <f t="shared" si="34"/>
        <v>#VALUE!</v>
      </c>
      <c r="AT133" s="64" t="e">
        <f t="shared" si="34"/>
        <v>#VALUE!</v>
      </c>
      <c r="AU133" s="64" t="e">
        <f t="shared" si="34"/>
        <v>#VALUE!</v>
      </c>
      <c r="AV133" s="64" t="e">
        <f t="shared" si="34"/>
        <v>#VALUE!</v>
      </c>
      <c r="AW133" s="64" t="e">
        <f t="shared" si="34"/>
        <v>#VALUE!</v>
      </c>
      <c r="AX133" s="64" t="e">
        <f t="shared" si="34"/>
        <v>#VALUE!</v>
      </c>
      <c r="AY133" s="64" t="e">
        <f t="shared" si="34"/>
        <v>#VALUE!</v>
      </c>
      <c r="AZ133" s="64" t="e">
        <f t="shared" si="34"/>
        <v>#VALUE!</v>
      </c>
      <c r="BA133" s="64" t="e">
        <f t="shared" si="34"/>
        <v>#VALUE!</v>
      </c>
      <c r="BB133" s="64" t="e">
        <f t="shared" si="34"/>
        <v>#VALUE!</v>
      </c>
      <c r="BC133" s="64" t="e">
        <f t="shared" si="34"/>
        <v>#VALUE!</v>
      </c>
      <c r="BD133" s="64" t="e">
        <f t="shared" si="34"/>
        <v>#VALUE!</v>
      </c>
      <c r="BE133" s="64" t="e">
        <f t="shared" si="34"/>
        <v>#VALUE!</v>
      </c>
      <c r="BF133" s="45" t="e">
        <f>MAX(AA134:BE134)</f>
        <v>#VALUE!</v>
      </c>
      <c r="BH133" s="55"/>
      <c r="BS133" s="11"/>
    </row>
    <row r="134" spans="1:71" x14ac:dyDescent="0.3">
      <c r="A134" s="76" t="s">
        <v>63</v>
      </c>
      <c r="C134" s="76" t="s">
        <v>65</v>
      </c>
      <c r="D134" s="76"/>
      <c r="E134" s="77" t="s">
        <v>34</v>
      </c>
      <c r="F134" s="77"/>
      <c r="G134" s="77"/>
      <c r="H134" s="69">
        <v>0.5</v>
      </c>
      <c r="I134" s="52"/>
      <c r="J134" s="52"/>
      <c r="K134" s="70"/>
      <c r="L134" s="71"/>
      <c r="M134" s="61"/>
      <c r="N134" s="72"/>
      <c r="O134" s="287"/>
      <c r="P134" s="288"/>
      <c r="Q134" s="289"/>
      <c r="R134" s="277" t="s">
        <v>66</v>
      </c>
      <c r="S134" s="278"/>
      <c r="T134" s="278"/>
      <c r="U134" s="278"/>
      <c r="V134" s="278"/>
      <c r="W134" s="279"/>
      <c r="X134" s="269"/>
      <c r="Y134" s="269"/>
      <c r="Z134" s="269"/>
      <c r="AA134" s="64" t="e">
        <f t="shared" si="34"/>
        <v>#VALUE!</v>
      </c>
      <c r="AB134" s="64" t="e">
        <f t="shared" si="34"/>
        <v>#VALUE!</v>
      </c>
      <c r="AC134" s="64" t="e">
        <f t="shared" si="34"/>
        <v>#VALUE!</v>
      </c>
      <c r="AD134" s="64" t="e">
        <f t="shared" si="34"/>
        <v>#VALUE!</v>
      </c>
      <c r="AE134" s="64" t="e">
        <f t="shared" si="34"/>
        <v>#VALUE!</v>
      </c>
      <c r="AF134" s="64" t="e">
        <f t="shared" si="34"/>
        <v>#VALUE!</v>
      </c>
      <c r="AG134" s="64" t="e">
        <f t="shared" si="34"/>
        <v>#VALUE!</v>
      </c>
      <c r="AH134" s="64" t="e">
        <f t="shared" si="34"/>
        <v>#VALUE!</v>
      </c>
      <c r="AI134" s="64" t="e">
        <f t="shared" si="34"/>
        <v>#VALUE!</v>
      </c>
      <c r="AJ134" s="64" t="e">
        <f t="shared" si="34"/>
        <v>#VALUE!</v>
      </c>
      <c r="AK134" s="64" t="e">
        <f t="shared" si="34"/>
        <v>#VALUE!</v>
      </c>
      <c r="AL134" s="64" t="e">
        <f t="shared" si="34"/>
        <v>#VALUE!</v>
      </c>
      <c r="AM134" s="64" t="e">
        <f t="shared" si="34"/>
        <v>#VALUE!</v>
      </c>
      <c r="AN134" s="64" t="e">
        <f t="shared" si="34"/>
        <v>#VALUE!</v>
      </c>
      <c r="AO134" s="64" t="e">
        <f t="shared" si="34"/>
        <v>#VALUE!</v>
      </c>
      <c r="AP134" s="64" t="e">
        <f t="shared" si="34"/>
        <v>#VALUE!</v>
      </c>
      <c r="AQ134" s="64" t="e">
        <f t="shared" si="34"/>
        <v>#VALUE!</v>
      </c>
      <c r="AR134" s="64" t="e">
        <f t="shared" si="34"/>
        <v>#VALUE!</v>
      </c>
      <c r="AS134" s="64" t="e">
        <f t="shared" si="34"/>
        <v>#VALUE!</v>
      </c>
      <c r="AT134" s="64" t="e">
        <f t="shared" si="34"/>
        <v>#VALUE!</v>
      </c>
      <c r="AU134" s="64" t="e">
        <f t="shared" si="34"/>
        <v>#VALUE!</v>
      </c>
      <c r="AV134" s="64" t="e">
        <f t="shared" si="34"/>
        <v>#VALUE!</v>
      </c>
      <c r="AW134" s="64" t="e">
        <f t="shared" si="34"/>
        <v>#VALUE!</v>
      </c>
      <c r="AX134" s="64" t="e">
        <f t="shared" si="34"/>
        <v>#VALUE!</v>
      </c>
      <c r="AY134" s="64" t="e">
        <f t="shared" si="34"/>
        <v>#VALUE!</v>
      </c>
      <c r="AZ134" s="64" t="e">
        <f t="shared" si="34"/>
        <v>#VALUE!</v>
      </c>
      <c r="BA134" s="64" t="e">
        <f t="shared" si="34"/>
        <v>#VALUE!</v>
      </c>
      <c r="BB134" s="64" t="e">
        <f t="shared" si="34"/>
        <v>#VALUE!</v>
      </c>
      <c r="BC134" s="64" t="e">
        <f t="shared" si="34"/>
        <v>#VALUE!</v>
      </c>
      <c r="BD134" s="64" t="e">
        <f t="shared" si="34"/>
        <v>#VALUE!</v>
      </c>
      <c r="BE134" s="64" t="e">
        <f t="shared" si="34"/>
        <v>#VALUE!</v>
      </c>
      <c r="BF134" s="45">
        <f t="shared" ref="BF134:BF145" si="35">SUM(AA135:BE135)</f>
        <v>1513</v>
      </c>
      <c r="BG134" s="78">
        <f>BF134-N128</f>
        <v>-629</v>
      </c>
      <c r="BH134" s="55"/>
      <c r="BS134" s="11"/>
    </row>
    <row r="135" spans="1:71" x14ac:dyDescent="0.3">
      <c r="A135" s="76" t="s">
        <v>67</v>
      </c>
      <c r="C135" s="76" t="s">
        <v>15</v>
      </c>
      <c r="D135" s="76"/>
      <c r="E135" s="77" t="s">
        <v>68</v>
      </c>
      <c r="F135" s="77"/>
      <c r="G135" s="77"/>
      <c r="H135" s="69">
        <v>1</v>
      </c>
      <c r="I135" s="52"/>
      <c r="J135" s="52"/>
      <c r="K135" s="70"/>
      <c r="L135" s="71"/>
      <c r="M135" s="61"/>
      <c r="N135" s="72"/>
      <c r="O135" s="287"/>
      <c r="P135" s="288"/>
      <c r="Q135" s="289"/>
      <c r="R135" s="277" t="s">
        <v>69</v>
      </c>
      <c r="S135" s="278"/>
      <c r="T135" s="278"/>
      <c r="U135" s="278"/>
      <c r="V135" s="278"/>
      <c r="W135" s="279"/>
      <c r="X135" s="269"/>
      <c r="Y135" s="269"/>
      <c r="Z135" s="269"/>
      <c r="AA135" s="64">
        <f t="shared" ref="AA135:BE135" si="36">AA139+AA156+AA160</f>
        <v>7</v>
      </c>
      <c r="AB135" s="64">
        <f t="shared" si="36"/>
        <v>4</v>
      </c>
      <c r="AC135" s="64">
        <f t="shared" si="36"/>
        <v>64</v>
      </c>
      <c r="AD135" s="64">
        <f t="shared" si="36"/>
        <v>68</v>
      </c>
      <c r="AE135" s="64">
        <f t="shared" si="36"/>
        <v>77</v>
      </c>
      <c r="AF135" s="64">
        <f t="shared" si="36"/>
        <v>76</v>
      </c>
      <c r="AG135" s="64">
        <f t="shared" si="36"/>
        <v>76</v>
      </c>
      <c r="AH135" s="64">
        <f t="shared" si="36"/>
        <v>6</v>
      </c>
      <c r="AI135" s="64">
        <f t="shared" si="36"/>
        <v>3</v>
      </c>
      <c r="AJ135" s="64">
        <f t="shared" si="36"/>
        <v>74</v>
      </c>
      <c r="AK135" s="64">
        <f t="shared" si="36"/>
        <v>74.5</v>
      </c>
      <c r="AL135" s="64">
        <f t="shared" si="36"/>
        <v>75</v>
      </c>
      <c r="AM135" s="64">
        <f t="shared" si="36"/>
        <v>74</v>
      </c>
      <c r="AN135" s="64">
        <f t="shared" si="36"/>
        <v>66.5</v>
      </c>
      <c r="AO135" s="64">
        <f t="shared" si="36"/>
        <v>7</v>
      </c>
      <c r="AP135" s="64">
        <f t="shared" si="36"/>
        <v>5</v>
      </c>
      <c r="AQ135" s="64">
        <f t="shared" si="36"/>
        <v>73</v>
      </c>
      <c r="AR135" s="64">
        <f t="shared" si="36"/>
        <v>73</v>
      </c>
      <c r="AS135" s="64">
        <f t="shared" si="36"/>
        <v>71.5</v>
      </c>
      <c r="AT135" s="64">
        <f t="shared" si="36"/>
        <v>70.5</v>
      </c>
      <c r="AU135" s="64">
        <f t="shared" si="36"/>
        <v>72</v>
      </c>
      <c r="AV135" s="64">
        <f t="shared" si="36"/>
        <v>9</v>
      </c>
      <c r="AW135" s="64">
        <f t="shared" si="36"/>
        <v>4</v>
      </c>
      <c r="AX135" s="64">
        <f t="shared" si="36"/>
        <v>76</v>
      </c>
      <c r="AY135" s="64">
        <f t="shared" si="36"/>
        <v>73</v>
      </c>
      <c r="AZ135" s="64">
        <f t="shared" si="36"/>
        <v>71.5</v>
      </c>
      <c r="BA135" s="64">
        <f t="shared" si="36"/>
        <v>72</v>
      </c>
      <c r="BB135" s="64">
        <f t="shared" si="36"/>
        <v>68.5</v>
      </c>
      <c r="BC135" s="64">
        <f t="shared" si="36"/>
        <v>8</v>
      </c>
      <c r="BD135" s="64">
        <f t="shared" si="36"/>
        <v>4</v>
      </c>
      <c r="BE135" s="64">
        <f t="shared" si="36"/>
        <v>10</v>
      </c>
      <c r="BF135" s="75" t="e">
        <f t="shared" si="35"/>
        <v>#VALUE!</v>
      </c>
      <c r="BH135" s="55"/>
      <c r="BS135" s="11"/>
    </row>
    <row r="136" spans="1:71" x14ac:dyDescent="0.3">
      <c r="A136" s="76" t="s">
        <v>70</v>
      </c>
      <c r="C136" s="76" t="s">
        <v>15</v>
      </c>
      <c r="D136" s="76"/>
      <c r="E136" s="77" t="s">
        <v>71</v>
      </c>
      <c r="F136" s="77"/>
      <c r="G136" s="77"/>
      <c r="H136" s="69">
        <v>1</v>
      </c>
      <c r="I136" s="52"/>
      <c r="J136" s="52"/>
      <c r="K136" s="70"/>
      <c r="L136" s="71"/>
      <c r="M136" s="61"/>
      <c r="N136" s="72"/>
      <c r="O136" s="287"/>
      <c r="P136" s="288"/>
      <c r="Q136" s="289"/>
      <c r="R136" s="277" t="s">
        <v>72</v>
      </c>
      <c r="S136" s="278"/>
      <c r="T136" s="278"/>
      <c r="U136" s="278"/>
      <c r="V136" s="278"/>
      <c r="W136" s="279"/>
      <c r="X136" s="269"/>
      <c r="Y136" s="269"/>
      <c r="Z136" s="269"/>
      <c r="AA136" s="74" t="e">
        <f t="shared" ref="AA136:BE136" si="37">AA137+(AA138/2)</f>
        <v>#VALUE!</v>
      </c>
      <c r="AB136" s="74" t="e">
        <f t="shared" si="37"/>
        <v>#VALUE!</v>
      </c>
      <c r="AC136" s="74" t="e">
        <f t="shared" si="37"/>
        <v>#VALUE!</v>
      </c>
      <c r="AD136" s="74" t="e">
        <f t="shared" si="37"/>
        <v>#VALUE!</v>
      </c>
      <c r="AE136" s="74" t="e">
        <f t="shared" si="37"/>
        <v>#VALUE!</v>
      </c>
      <c r="AF136" s="74" t="e">
        <f t="shared" si="37"/>
        <v>#VALUE!</v>
      </c>
      <c r="AG136" s="74" t="e">
        <f t="shared" si="37"/>
        <v>#VALUE!</v>
      </c>
      <c r="AH136" s="74" t="e">
        <f t="shared" si="37"/>
        <v>#VALUE!</v>
      </c>
      <c r="AI136" s="74" t="e">
        <f t="shared" si="37"/>
        <v>#VALUE!</v>
      </c>
      <c r="AJ136" s="74" t="e">
        <f t="shared" si="37"/>
        <v>#VALUE!</v>
      </c>
      <c r="AK136" s="74" t="e">
        <f t="shared" si="37"/>
        <v>#VALUE!</v>
      </c>
      <c r="AL136" s="74" t="e">
        <f t="shared" si="37"/>
        <v>#VALUE!</v>
      </c>
      <c r="AM136" s="74" t="e">
        <f t="shared" si="37"/>
        <v>#VALUE!</v>
      </c>
      <c r="AN136" s="74" t="e">
        <f t="shared" si="37"/>
        <v>#VALUE!</v>
      </c>
      <c r="AO136" s="74" t="e">
        <f t="shared" si="37"/>
        <v>#VALUE!</v>
      </c>
      <c r="AP136" s="74" t="e">
        <f t="shared" si="37"/>
        <v>#VALUE!</v>
      </c>
      <c r="AQ136" s="74" t="e">
        <f t="shared" si="37"/>
        <v>#VALUE!</v>
      </c>
      <c r="AR136" s="74" t="e">
        <f t="shared" si="37"/>
        <v>#VALUE!</v>
      </c>
      <c r="AS136" s="74" t="e">
        <f t="shared" si="37"/>
        <v>#VALUE!</v>
      </c>
      <c r="AT136" s="74" t="e">
        <f t="shared" si="37"/>
        <v>#VALUE!</v>
      </c>
      <c r="AU136" s="74" t="e">
        <f t="shared" si="37"/>
        <v>#VALUE!</v>
      </c>
      <c r="AV136" s="74" t="e">
        <f t="shared" si="37"/>
        <v>#VALUE!</v>
      </c>
      <c r="AW136" s="74" t="e">
        <f t="shared" si="37"/>
        <v>#VALUE!</v>
      </c>
      <c r="AX136" s="74" t="e">
        <f t="shared" si="37"/>
        <v>#VALUE!</v>
      </c>
      <c r="AY136" s="74" t="e">
        <f t="shared" si="37"/>
        <v>#VALUE!</v>
      </c>
      <c r="AZ136" s="74" t="e">
        <f t="shared" si="37"/>
        <v>#VALUE!</v>
      </c>
      <c r="BA136" s="74" t="e">
        <f t="shared" si="37"/>
        <v>#VALUE!</v>
      </c>
      <c r="BB136" s="74" t="e">
        <f t="shared" si="37"/>
        <v>#VALUE!</v>
      </c>
      <c r="BC136" s="74" t="e">
        <f t="shared" si="37"/>
        <v>#VALUE!</v>
      </c>
      <c r="BD136" s="74" t="e">
        <f t="shared" si="37"/>
        <v>#VALUE!</v>
      </c>
      <c r="BE136" s="74" t="e">
        <f t="shared" si="37"/>
        <v>#VALUE!</v>
      </c>
      <c r="BF136" s="45" t="e">
        <f t="shared" si="35"/>
        <v>#VALUE!</v>
      </c>
      <c r="BH136" s="55"/>
      <c r="BS136" s="11"/>
    </row>
    <row r="137" spans="1:71" x14ac:dyDescent="0.3">
      <c r="A137" s="76" t="s">
        <v>73</v>
      </c>
      <c r="C137" s="76" t="s">
        <v>15</v>
      </c>
      <c r="D137" s="76"/>
      <c r="E137" s="77" t="s">
        <v>23</v>
      </c>
      <c r="F137" s="77"/>
      <c r="G137" s="77"/>
      <c r="H137" s="69">
        <v>1</v>
      </c>
      <c r="I137" s="52"/>
      <c r="J137" s="52"/>
      <c r="K137" s="70"/>
      <c r="L137" s="71"/>
      <c r="M137" s="61"/>
      <c r="N137" s="72"/>
      <c r="O137" s="287"/>
      <c r="P137" s="288"/>
      <c r="Q137" s="289"/>
      <c r="R137" s="277" t="s">
        <v>74</v>
      </c>
      <c r="S137" s="278"/>
      <c r="T137" s="278"/>
      <c r="U137" s="278"/>
      <c r="V137" s="278"/>
      <c r="W137" s="279"/>
      <c r="X137" s="269"/>
      <c r="Y137" s="269"/>
      <c r="Z137" s="269"/>
      <c r="AA137" s="64" t="e">
        <f t="shared" ref="AA137:BE138" si="38">AA141+AA158+AA162</f>
        <v>#VALUE!</v>
      </c>
      <c r="AB137" s="64" t="e">
        <f t="shared" si="38"/>
        <v>#VALUE!</v>
      </c>
      <c r="AC137" s="64" t="e">
        <f t="shared" si="38"/>
        <v>#VALUE!</v>
      </c>
      <c r="AD137" s="64" t="e">
        <f t="shared" si="38"/>
        <v>#VALUE!</v>
      </c>
      <c r="AE137" s="64" t="e">
        <f t="shared" si="38"/>
        <v>#VALUE!</v>
      </c>
      <c r="AF137" s="64" t="e">
        <f t="shared" si="38"/>
        <v>#VALUE!</v>
      </c>
      <c r="AG137" s="64" t="e">
        <f t="shared" si="38"/>
        <v>#VALUE!</v>
      </c>
      <c r="AH137" s="64" t="e">
        <f t="shared" si="38"/>
        <v>#VALUE!</v>
      </c>
      <c r="AI137" s="64" t="e">
        <f t="shared" si="38"/>
        <v>#VALUE!</v>
      </c>
      <c r="AJ137" s="64" t="e">
        <f t="shared" si="38"/>
        <v>#VALUE!</v>
      </c>
      <c r="AK137" s="64" t="e">
        <f t="shared" si="38"/>
        <v>#VALUE!</v>
      </c>
      <c r="AL137" s="64" t="e">
        <f t="shared" si="38"/>
        <v>#VALUE!</v>
      </c>
      <c r="AM137" s="64" t="e">
        <f t="shared" si="38"/>
        <v>#VALUE!</v>
      </c>
      <c r="AN137" s="64" t="e">
        <f t="shared" si="38"/>
        <v>#VALUE!</v>
      </c>
      <c r="AO137" s="64" t="e">
        <f t="shared" si="38"/>
        <v>#VALUE!</v>
      </c>
      <c r="AP137" s="64" t="e">
        <f t="shared" si="38"/>
        <v>#VALUE!</v>
      </c>
      <c r="AQ137" s="64" t="e">
        <f t="shared" si="38"/>
        <v>#VALUE!</v>
      </c>
      <c r="AR137" s="64" t="e">
        <f t="shared" si="38"/>
        <v>#VALUE!</v>
      </c>
      <c r="AS137" s="64" t="e">
        <f t="shared" si="38"/>
        <v>#VALUE!</v>
      </c>
      <c r="AT137" s="64" t="e">
        <f t="shared" si="38"/>
        <v>#VALUE!</v>
      </c>
      <c r="AU137" s="64" t="e">
        <f t="shared" si="38"/>
        <v>#VALUE!</v>
      </c>
      <c r="AV137" s="64" t="e">
        <f t="shared" si="38"/>
        <v>#VALUE!</v>
      </c>
      <c r="AW137" s="64" t="e">
        <f t="shared" si="38"/>
        <v>#VALUE!</v>
      </c>
      <c r="AX137" s="64" t="e">
        <f t="shared" si="38"/>
        <v>#VALUE!</v>
      </c>
      <c r="AY137" s="64" t="e">
        <f t="shared" si="38"/>
        <v>#VALUE!</v>
      </c>
      <c r="AZ137" s="64" t="e">
        <f t="shared" si="38"/>
        <v>#VALUE!</v>
      </c>
      <c r="BA137" s="64" t="e">
        <f t="shared" si="38"/>
        <v>#VALUE!</v>
      </c>
      <c r="BB137" s="64" t="e">
        <f t="shared" si="38"/>
        <v>#VALUE!</v>
      </c>
      <c r="BC137" s="64" t="e">
        <f t="shared" si="38"/>
        <v>#VALUE!</v>
      </c>
      <c r="BD137" s="64" t="e">
        <f t="shared" si="38"/>
        <v>#VALUE!</v>
      </c>
      <c r="BE137" s="64" t="e">
        <f t="shared" si="38"/>
        <v>#VALUE!</v>
      </c>
      <c r="BF137" s="45" t="e">
        <f t="shared" si="35"/>
        <v>#VALUE!</v>
      </c>
      <c r="BH137" s="55"/>
    </row>
    <row r="138" spans="1:71" x14ac:dyDescent="0.3">
      <c r="A138" s="76" t="s">
        <v>75</v>
      </c>
      <c r="C138" s="76" t="s">
        <v>15</v>
      </c>
      <c r="D138" s="76"/>
      <c r="E138" s="77" t="s">
        <v>32</v>
      </c>
      <c r="F138" s="77"/>
      <c r="G138" s="77"/>
      <c r="H138" s="69">
        <v>1</v>
      </c>
      <c r="I138" s="52"/>
      <c r="J138" s="52"/>
      <c r="K138" s="70"/>
      <c r="L138" s="71"/>
      <c r="M138" s="61"/>
      <c r="N138" s="72"/>
      <c r="O138" s="287"/>
      <c r="P138" s="288"/>
      <c r="Q138" s="289"/>
      <c r="R138" s="277" t="s">
        <v>76</v>
      </c>
      <c r="S138" s="278"/>
      <c r="T138" s="278"/>
      <c r="U138" s="278"/>
      <c r="V138" s="278"/>
      <c r="W138" s="279"/>
      <c r="X138" s="269"/>
      <c r="Y138" s="269"/>
      <c r="Z138" s="269"/>
      <c r="AA138" s="64" t="e">
        <f t="shared" si="38"/>
        <v>#VALUE!</v>
      </c>
      <c r="AB138" s="64" t="e">
        <f t="shared" si="38"/>
        <v>#VALUE!</v>
      </c>
      <c r="AC138" s="64" t="e">
        <f t="shared" si="38"/>
        <v>#VALUE!</v>
      </c>
      <c r="AD138" s="64" t="e">
        <f t="shared" si="38"/>
        <v>#VALUE!</v>
      </c>
      <c r="AE138" s="64" t="e">
        <f t="shared" si="38"/>
        <v>#VALUE!</v>
      </c>
      <c r="AF138" s="64" t="e">
        <f t="shared" si="38"/>
        <v>#VALUE!</v>
      </c>
      <c r="AG138" s="64" t="e">
        <f t="shared" si="38"/>
        <v>#VALUE!</v>
      </c>
      <c r="AH138" s="64" t="e">
        <f t="shared" si="38"/>
        <v>#VALUE!</v>
      </c>
      <c r="AI138" s="64" t="e">
        <f t="shared" si="38"/>
        <v>#VALUE!</v>
      </c>
      <c r="AJ138" s="64" t="e">
        <f t="shared" si="38"/>
        <v>#VALUE!</v>
      </c>
      <c r="AK138" s="64" t="e">
        <f t="shared" si="38"/>
        <v>#VALUE!</v>
      </c>
      <c r="AL138" s="64" t="e">
        <f t="shared" si="38"/>
        <v>#VALUE!</v>
      </c>
      <c r="AM138" s="64" t="e">
        <f t="shared" si="38"/>
        <v>#VALUE!</v>
      </c>
      <c r="AN138" s="64" t="e">
        <f t="shared" si="38"/>
        <v>#VALUE!</v>
      </c>
      <c r="AO138" s="64" t="e">
        <f t="shared" si="38"/>
        <v>#VALUE!</v>
      </c>
      <c r="AP138" s="64" t="e">
        <f t="shared" si="38"/>
        <v>#VALUE!</v>
      </c>
      <c r="AQ138" s="64" t="e">
        <f t="shared" si="38"/>
        <v>#VALUE!</v>
      </c>
      <c r="AR138" s="64" t="e">
        <f t="shared" si="38"/>
        <v>#VALUE!</v>
      </c>
      <c r="AS138" s="64" t="e">
        <f t="shared" si="38"/>
        <v>#VALUE!</v>
      </c>
      <c r="AT138" s="64" t="e">
        <f t="shared" si="38"/>
        <v>#VALUE!</v>
      </c>
      <c r="AU138" s="64" t="e">
        <f t="shared" si="38"/>
        <v>#VALUE!</v>
      </c>
      <c r="AV138" s="64" t="e">
        <f t="shared" si="38"/>
        <v>#VALUE!</v>
      </c>
      <c r="AW138" s="64" t="e">
        <f t="shared" si="38"/>
        <v>#VALUE!</v>
      </c>
      <c r="AX138" s="64" t="e">
        <f t="shared" si="38"/>
        <v>#VALUE!</v>
      </c>
      <c r="AY138" s="64" t="e">
        <f t="shared" si="38"/>
        <v>#VALUE!</v>
      </c>
      <c r="AZ138" s="64" t="e">
        <f t="shared" si="38"/>
        <v>#VALUE!</v>
      </c>
      <c r="BA138" s="64" t="e">
        <f t="shared" si="38"/>
        <v>#VALUE!</v>
      </c>
      <c r="BB138" s="64" t="e">
        <f t="shared" si="38"/>
        <v>#VALUE!</v>
      </c>
      <c r="BC138" s="64" t="e">
        <f t="shared" si="38"/>
        <v>#VALUE!</v>
      </c>
      <c r="BD138" s="64" t="e">
        <f t="shared" si="38"/>
        <v>#VALUE!</v>
      </c>
      <c r="BE138" s="64" t="e">
        <f t="shared" si="38"/>
        <v>#VALUE!</v>
      </c>
      <c r="BF138" s="45">
        <f t="shared" si="35"/>
        <v>1460</v>
      </c>
      <c r="BG138" s="78">
        <f>BF138-O128</f>
        <v>-604</v>
      </c>
      <c r="BH138" s="55"/>
    </row>
    <row r="139" spans="1:71" x14ac:dyDescent="0.3">
      <c r="A139" s="76" t="s">
        <v>77</v>
      </c>
      <c r="C139" s="76" t="s">
        <v>15</v>
      </c>
      <c r="D139" s="76"/>
      <c r="E139" s="77" t="s">
        <v>78</v>
      </c>
      <c r="F139" s="77"/>
      <c r="G139" s="77"/>
      <c r="H139" s="69">
        <v>1</v>
      </c>
      <c r="I139" s="52"/>
      <c r="J139" s="52"/>
      <c r="K139" s="70"/>
      <c r="L139" s="71"/>
      <c r="M139" s="61"/>
      <c r="N139" s="72"/>
      <c r="O139" s="287"/>
      <c r="P139" s="288"/>
      <c r="Q139" s="289"/>
      <c r="R139" s="277" t="s">
        <v>79</v>
      </c>
      <c r="S139" s="278"/>
      <c r="T139" s="278"/>
      <c r="U139" s="278"/>
      <c r="V139" s="278"/>
      <c r="W139" s="279"/>
      <c r="X139" s="269"/>
      <c r="Y139" s="269"/>
      <c r="Z139" s="269"/>
      <c r="AA139" s="64">
        <f t="shared" ref="AA139:BD139" si="39">COUNTIF(AA22:AA125,"P")+COUNTIF(AA22:AA125,"RP")+COUNTIF(AA22:AA125,"T-RP")+COUNTIF(AA22:AA125,"T")+COUNTIF(AA22:AA125,"MU")+COUNTIF(AA22:AA125,"T-MU")+COUNTIF(AA22:AA125,"EL")+COUNTIF(AA22:AA125,"T-EL")+COUNTIF(AA22:AA125,"EL-MU")+COUNTIF(AA22:AA125,"TR")+COUNTIF(AA22:AA125,"TR-MU")+COUNTIF(AA22:AA125,"TR-EL")+COUNTIF(AA22:AA125,"TR-T")+(COUNTIF(AA22:AA125,"P/2")/2)</f>
        <v>6</v>
      </c>
      <c r="AB139" s="64">
        <f t="shared" si="39"/>
        <v>3</v>
      </c>
      <c r="AC139" s="64">
        <f t="shared" si="39"/>
        <v>60</v>
      </c>
      <c r="AD139" s="64">
        <f t="shared" si="39"/>
        <v>62</v>
      </c>
      <c r="AE139" s="64">
        <f t="shared" si="39"/>
        <v>74</v>
      </c>
      <c r="AF139" s="64">
        <f t="shared" si="39"/>
        <v>73</v>
      </c>
      <c r="AG139" s="64">
        <f t="shared" si="39"/>
        <v>72</v>
      </c>
      <c r="AH139" s="64">
        <f t="shared" si="39"/>
        <v>6</v>
      </c>
      <c r="AI139" s="64">
        <f t="shared" si="39"/>
        <v>3</v>
      </c>
      <c r="AJ139" s="64">
        <f t="shared" si="39"/>
        <v>72</v>
      </c>
      <c r="AK139" s="64">
        <f t="shared" si="39"/>
        <v>72.5</v>
      </c>
      <c r="AL139" s="64">
        <f t="shared" si="39"/>
        <v>72</v>
      </c>
      <c r="AM139" s="64">
        <f t="shared" si="39"/>
        <v>71</v>
      </c>
      <c r="AN139" s="64">
        <f t="shared" si="39"/>
        <v>65.5</v>
      </c>
      <c r="AO139" s="64">
        <f t="shared" si="39"/>
        <v>7</v>
      </c>
      <c r="AP139" s="64">
        <f t="shared" si="39"/>
        <v>5</v>
      </c>
      <c r="AQ139" s="64">
        <f t="shared" si="39"/>
        <v>70</v>
      </c>
      <c r="AR139" s="64">
        <f t="shared" si="39"/>
        <v>72</v>
      </c>
      <c r="AS139" s="64">
        <f t="shared" si="39"/>
        <v>69.5</v>
      </c>
      <c r="AT139" s="64">
        <f t="shared" si="39"/>
        <v>68.5</v>
      </c>
      <c r="AU139" s="64">
        <f t="shared" si="39"/>
        <v>70</v>
      </c>
      <c r="AV139" s="64">
        <f t="shared" si="39"/>
        <v>9</v>
      </c>
      <c r="AW139" s="64">
        <f t="shared" si="39"/>
        <v>4</v>
      </c>
      <c r="AX139" s="64">
        <f t="shared" si="39"/>
        <v>72</v>
      </c>
      <c r="AY139" s="64">
        <f t="shared" si="39"/>
        <v>73</v>
      </c>
      <c r="AZ139" s="64">
        <f t="shared" si="39"/>
        <v>68.5</v>
      </c>
      <c r="BA139" s="64">
        <f t="shared" si="39"/>
        <v>71</v>
      </c>
      <c r="BB139" s="64">
        <f t="shared" si="39"/>
        <v>66.5</v>
      </c>
      <c r="BC139" s="64">
        <f t="shared" si="39"/>
        <v>8</v>
      </c>
      <c r="BD139" s="64">
        <f t="shared" si="39"/>
        <v>4</v>
      </c>
      <c r="BE139" s="64">
        <f>COUNTIF(BE22:BE39,"P")+COUNTIF(BE22:BE39,"RP")+COUNTIF(BE22:BE39,"T-RP")+COUNTIF(BE22:BE39,"T")+COUNTIF(BE22:BE39,"MU")+COUNTIF(BE22:BE39,"T-MU")+COUNTIF(BE22:BE39,"EL")+COUNTIF(BE22:BE39,"T-EL")+COUNTIF(BE22:BE39,"EL-MU")+COUNTIF(BE22:BE39,"TR")+COUNTIF(BE22:BE39,"TR-MU")+COUNTIF(BE22:BE39,"TR-EL")+COUNTIF(BE22:BE39,"TR-T")+(COUNTIF(BE22:BE39,"P/2")/2)</f>
        <v>10</v>
      </c>
      <c r="BF139" s="75" t="e">
        <f t="shared" si="35"/>
        <v>#VALUE!</v>
      </c>
      <c r="BH139" s="55"/>
    </row>
    <row r="140" spans="1:71" x14ac:dyDescent="0.3">
      <c r="A140" s="76" t="s">
        <v>80</v>
      </c>
      <c r="C140" s="76" t="s">
        <v>15</v>
      </c>
      <c r="D140" s="76"/>
      <c r="E140" s="77" t="s">
        <v>24</v>
      </c>
      <c r="F140" s="77"/>
      <c r="G140" s="77"/>
      <c r="H140" s="69">
        <v>1</v>
      </c>
      <c r="I140" s="52"/>
      <c r="J140" s="52"/>
      <c r="K140" s="70"/>
      <c r="L140" s="71"/>
      <c r="M140" s="61"/>
      <c r="N140" s="72"/>
      <c r="O140" s="287"/>
      <c r="P140" s="288"/>
      <c r="Q140" s="289"/>
      <c r="R140" s="277" t="s">
        <v>81</v>
      </c>
      <c r="S140" s="278"/>
      <c r="T140" s="278"/>
      <c r="U140" s="278"/>
      <c r="V140" s="278"/>
      <c r="W140" s="279"/>
      <c r="X140" s="269"/>
      <c r="Y140" s="269"/>
      <c r="Z140" s="269"/>
      <c r="AA140" s="74" t="e">
        <f>AA141+(AA142/2)</f>
        <v>#VALUE!</v>
      </c>
      <c r="AB140" s="74" t="e">
        <f t="shared" ref="AB140:BE140" si="40">AB141+(AB142/2)</f>
        <v>#VALUE!</v>
      </c>
      <c r="AC140" s="74" t="e">
        <f t="shared" si="40"/>
        <v>#VALUE!</v>
      </c>
      <c r="AD140" s="74" t="e">
        <f t="shared" si="40"/>
        <v>#VALUE!</v>
      </c>
      <c r="AE140" s="74" t="e">
        <f t="shared" si="40"/>
        <v>#VALUE!</v>
      </c>
      <c r="AF140" s="74" t="e">
        <f t="shared" si="40"/>
        <v>#VALUE!</v>
      </c>
      <c r="AG140" s="74" t="e">
        <f t="shared" si="40"/>
        <v>#VALUE!</v>
      </c>
      <c r="AH140" s="74" t="e">
        <f t="shared" si="40"/>
        <v>#VALUE!</v>
      </c>
      <c r="AI140" s="74" t="e">
        <f t="shared" si="40"/>
        <v>#VALUE!</v>
      </c>
      <c r="AJ140" s="74" t="e">
        <f t="shared" si="40"/>
        <v>#VALUE!</v>
      </c>
      <c r="AK140" s="74" t="e">
        <f t="shared" si="40"/>
        <v>#VALUE!</v>
      </c>
      <c r="AL140" s="74" t="e">
        <f t="shared" si="40"/>
        <v>#VALUE!</v>
      </c>
      <c r="AM140" s="74" t="e">
        <f t="shared" si="40"/>
        <v>#VALUE!</v>
      </c>
      <c r="AN140" s="74" t="e">
        <f t="shared" si="40"/>
        <v>#VALUE!</v>
      </c>
      <c r="AO140" s="74" t="e">
        <f t="shared" si="40"/>
        <v>#VALUE!</v>
      </c>
      <c r="AP140" s="74" t="e">
        <f t="shared" si="40"/>
        <v>#VALUE!</v>
      </c>
      <c r="AQ140" s="74" t="e">
        <f t="shared" si="40"/>
        <v>#VALUE!</v>
      </c>
      <c r="AR140" s="74" t="e">
        <f t="shared" si="40"/>
        <v>#VALUE!</v>
      </c>
      <c r="AS140" s="74" t="e">
        <f t="shared" si="40"/>
        <v>#VALUE!</v>
      </c>
      <c r="AT140" s="74" t="e">
        <f t="shared" si="40"/>
        <v>#VALUE!</v>
      </c>
      <c r="AU140" s="74" t="e">
        <f t="shared" si="40"/>
        <v>#VALUE!</v>
      </c>
      <c r="AV140" s="74" t="e">
        <f t="shared" si="40"/>
        <v>#VALUE!</v>
      </c>
      <c r="AW140" s="74" t="e">
        <f t="shared" si="40"/>
        <v>#VALUE!</v>
      </c>
      <c r="AX140" s="74" t="e">
        <f t="shared" si="40"/>
        <v>#VALUE!</v>
      </c>
      <c r="AY140" s="74" t="e">
        <f t="shared" si="40"/>
        <v>#VALUE!</v>
      </c>
      <c r="AZ140" s="74" t="e">
        <f t="shared" si="40"/>
        <v>#VALUE!</v>
      </c>
      <c r="BA140" s="74" t="e">
        <f t="shared" si="40"/>
        <v>#VALUE!</v>
      </c>
      <c r="BB140" s="74" t="e">
        <f t="shared" si="40"/>
        <v>#VALUE!</v>
      </c>
      <c r="BC140" s="74" t="e">
        <f t="shared" si="40"/>
        <v>#VALUE!</v>
      </c>
      <c r="BD140" s="74" t="e">
        <f t="shared" si="40"/>
        <v>#VALUE!</v>
      </c>
      <c r="BE140" s="74" t="e">
        <f t="shared" si="40"/>
        <v>#VALUE!</v>
      </c>
      <c r="BF140" s="45" t="e">
        <f t="shared" si="35"/>
        <v>#VALUE!</v>
      </c>
      <c r="BH140" s="55"/>
    </row>
    <row r="141" spans="1:71" x14ac:dyDescent="0.3">
      <c r="A141" s="76" t="s">
        <v>82</v>
      </c>
      <c r="C141" s="76" t="s">
        <v>15</v>
      </c>
      <c r="D141" s="76"/>
      <c r="E141" s="77" t="s">
        <v>83</v>
      </c>
      <c r="F141" s="77"/>
      <c r="G141" s="77"/>
      <c r="H141" s="69">
        <v>1</v>
      </c>
      <c r="I141" s="52"/>
      <c r="J141" s="52"/>
      <c r="K141" s="70"/>
      <c r="L141" s="71"/>
      <c r="M141" s="61"/>
      <c r="N141" s="72"/>
      <c r="O141" s="287"/>
      <c r="P141" s="288"/>
      <c r="Q141" s="289"/>
      <c r="R141" s="277" t="s">
        <v>15</v>
      </c>
      <c r="S141" s="278"/>
      <c r="T141" s="278"/>
      <c r="U141" s="278"/>
      <c r="V141" s="278"/>
      <c r="W141" s="279"/>
      <c r="X141" s="269"/>
      <c r="Y141" s="269"/>
      <c r="Z141" s="269"/>
      <c r="AA141" s="64" t="e">
        <f t="shared" ref="AA141:BD141" si="41">COUNTIFS($L$22:$L$101,"FT",AA$22:AA$125,"P")+COUNTIFS($L$22:$L$101,"FT",AA$22:AA$125,"RP")+COUNTIFS($L$22:$L$101,"FT",AA$22:AA$125,"T-RP")+COUNTIFS($L$22:$L$101,"FT",AA$22:AA$125,"T")+COUNTIFS($L$22:$L$101,"FT",AA$22:AA$125,"MU")+COUNTIFS($L$22:$L$101,"FT",AA$22:AA$125,"T-MU")+COUNTIFS($L$22:$L$101,"FT",AA$22:AA$125,"EL")+COUNTIFS($L$22:$L$101,"FT",AA$22:AA$125,"T-EL")+COUNTIFS($L$22:$L$101,"FT",AA$22:AA$125,"EL-MU")+COUNTIFS($L$22:$L$101,"FT",AA$22:AA$125,"TR")+COUNTIFS($L$22:$L$101,"FT",AA$22:AA$125,"TR-MU")+COUNTIFS($L$22:$L$101,"FT",AA$22:AA$125,"TR-EL")+COUNTIFS($L$22:$L$101,"FT",AA$22:AA$125,"TR-T")</f>
        <v>#VALUE!</v>
      </c>
      <c r="AB141" s="64" t="e">
        <f t="shared" si="41"/>
        <v>#VALUE!</v>
      </c>
      <c r="AC141" s="64" t="e">
        <f t="shared" si="41"/>
        <v>#VALUE!</v>
      </c>
      <c r="AD141" s="64" t="e">
        <f t="shared" si="41"/>
        <v>#VALUE!</v>
      </c>
      <c r="AE141" s="64" t="e">
        <f t="shared" si="41"/>
        <v>#VALUE!</v>
      </c>
      <c r="AF141" s="64" t="e">
        <f t="shared" si="41"/>
        <v>#VALUE!</v>
      </c>
      <c r="AG141" s="64" t="e">
        <f t="shared" si="41"/>
        <v>#VALUE!</v>
      </c>
      <c r="AH141" s="64" t="e">
        <f t="shared" si="41"/>
        <v>#VALUE!</v>
      </c>
      <c r="AI141" s="64" t="e">
        <f t="shared" si="41"/>
        <v>#VALUE!</v>
      </c>
      <c r="AJ141" s="64" t="e">
        <f t="shared" si="41"/>
        <v>#VALUE!</v>
      </c>
      <c r="AK141" s="64" t="e">
        <f t="shared" si="41"/>
        <v>#VALUE!</v>
      </c>
      <c r="AL141" s="64" t="e">
        <f t="shared" si="41"/>
        <v>#VALUE!</v>
      </c>
      <c r="AM141" s="64" t="e">
        <f t="shared" si="41"/>
        <v>#VALUE!</v>
      </c>
      <c r="AN141" s="64" t="e">
        <f t="shared" si="41"/>
        <v>#VALUE!</v>
      </c>
      <c r="AO141" s="64" t="e">
        <f t="shared" si="41"/>
        <v>#VALUE!</v>
      </c>
      <c r="AP141" s="64" t="e">
        <f t="shared" si="41"/>
        <v>#VALUE!</v>
      </c>
      <c r="AQ141" s="64" t="e">
        <f t="shared" si="41"/>
        <v>#VALUE!</v>
      </c>
      <c r="AR141" s="64" t="e">
        <f t="shared" si="41"/>
        <v>#VALUE!</v>
      </c>
      <c r="AS141" s="64" t="e">
        <f t="shared" si="41"/>
        <v>#VALUE!</v>
      </c>
      <c r="AT141" s="64" t="e">
        <f t="shared" si="41"/>
        <v>#VALUE!</v>
      </c>
      <c r="AU141" s="64" t="e">
        <f t="shared" si="41"/>
        <v>#VALUE!</v>
      </c>
      <c r="AV141" s="64" t="e">
        <f t="shared" si="41"/>
        <v>#VALUE!</v>
      </c>
      <c r="AW141" s="64" t="e">
        <f t="shared" si="41"/>
        <v>#VALUE!</v>
      </c>
      <c r="AX141" s="64" t="e">
        <f t="shared" si="41"/>
        <v>#VALUE!</v>
      </c>
      <c r="AY141" s="64" t="e">
        <f t="shared" si="41"/>
        <v>#VALUE!</v>
      </c>
      <c r="AZ141" s="64" t="e">
        <f t="shared" si="41"/>
        <v>#VALUE!</v>
      </c>
      <c r="BA141" s="64" t="e">
        <f t="shared" si="41"/>
        <v>#VALUE!</v>
      </c>
      <c r="BB141" s="64" t="e">
        <f t="shared" si="41"/>
        <v>#VALUE!</v>
      </c>
      <c r="BC141" s="64" t="e">
        <f t="shared" si="41"/>
        <v>#VALUE!</v>
      </c>
      <c r="BD141" s="64" t="e">
        <f t="shared" si="41"/>
        <v>#VALUE!</v>
      </c>
      <c r="BE141" s="64" t="e">
        <f>COUNTIFS($L$22:$L$28,"FT",BE$22:BE$39,"P")+COUNTIFS($L$22:$L$28,"FT",BE$22:BE$39,"RP")+COUNTIFS($L$22:$L$28,"FT",BE$22:BE$39,"T-RP")+COUNTIFS($L$22:$L$28,"FT",BE$22:BE$39,"T")+COUNTIFS($L$22:$L$28,"FT",BE$22:BE$39,"MU")+COUNTIFS($L$22:$L$28,"FT",BE$22:BE$39,"T-MU")+COUNTIFS($L$22:$L$28,"FT",BE$22:BE$39,"EL")+COUNTIFS($L$22:$L$28,"FT",BE$22:BE$39,"T-EL")+COUNTIFS($L$22:$L$28,"FT",BE$22:BE$39,"EL-MU")+COUNTIFS($L$22:$L$28,"FT",BE$22:BE$39,"TR")+COUNTIFS($L$22:$L$28,"FT",BE$22:BE$39,"TR-MU")+COUNTIFS($L$22:$L$28,"FT",BE$22:BE$39,"TR-EL")+COUNTIFS($L$22:$L$28,"FT",BE$22:BE$39,"TR-T")</f>
        <v>#VALUE!</v>
      </c>
      <c r="BF141" s="45" t="e">
        <f t="shared" si="35"/>
        <v>#VALUE!</v>
      </c>
      <c r="BH141" s="55"/>
    </row>
    <row r="142" spans="1:71" x14ac:dyDescent="0.3">
      <c r="A142" s="76" t="s">
        <v>20</v>
      </c>
      <c r="C142" s="76" t="s">
        <v>15</v>
      </c>
      <c r="D142" s="76"/>
      <c r="E142" s="77" t="s">
        <v>33</v>
      </c>
      <c r="F142" s="77"/>
      <c r="G142" s="77"/>
      <c r="H142" s="69">
        <v>1</v>
      </c>
      <c r="I142" s="52"/>
      <c r="J142" s="52"/>
      <c r="K142" s="70"/>
      <c r="L142" s="71"/>
      <c r="M142" s="61"/>
      <c r="N142" s="72"/>
      <c r="O142" s="287"/>
      <c r="P142" s="288"/>
      <c r="Q142" s="289"/>
      <c r="R142" s="279" t="s">
        <v>84</v>
      </c>
      <c r="S142" s="280"/>
      <c r="T142" s="280"/>
      <c r="U142" s="280"/>
      <c r="V142" s="280"/>
      <c r="W142" s="280"/>
      <c r="X142" s="270"/>
      <c r="Y142" s="270"/>
      <c r="Z142" s="270"/>
      <c r="AA142" s="64" t="e">
        <f t="shared" ref="AA142:BD142" si="42">COUNTIFS($L$22:$L$101,"HT",AA$22:AA$125,"P")+COUNTIFS($L$22:$L$101,"HT",AA$22:AA$125,"RP")+COUNTIFS($L$22:$L$101,"HT",AA$22:AA$125,"T-RP")+COUNTIFS($L$22:$L$101,"HT",AA$22:AA$125,"T")+COUNTIFS($L$22:$L$101,"HT",AA$22:AA$125,"MU")+COUNTIFS($L$22:$L$101,"HT",AA$22:AA$125,"T-MU")+COUNTIFS($L$22:$L$101,"HT",AA$22:AA$125,"EL")+COUNTIFS($L$22:$L$101,"HT",AA$22:AA$125,"T-EL")+COUNTIFS($L$22:$L$101,"HT",AA$22:AA$125,"EL-MU")+COUNTIFS($L$22:$L$101,"HT",AA$22:AA$125,"TR")+COUNTIFS($L$22:$L$101,"HT",AA$22:AA$125,"TR-MU")+COUNTIFS($L$22:$L$101,"HT",AA$22:AA$125,"TR-EL")+COUNTIFS($L$22:$L$101,"HT",AA$22:AA$125,"TR-T")</f>
        <v>#VALUE!</v>
      </c>
      <c r="AB142" s="64" t="e">
        <f t="shared" si="42"/>
        <v>#VALUE!</v>
      </c>
      <c r="AC142" s="64" t="e">
        <f t="shared" si="42"/>
        <v>#VALUE!</v>
      </c>
      <c r="AD142" s="64" t="e">
        <f t="shared" si="42"/>
        <v>#VALUE!</v>
      </c>
      <c r="AE142" s="64" t="e">
        <f t="shared" si="42"/>
        <v>#VALUE!</v>
      </c>
      <c r="AF142" s="64" t="e">
        <f t="shared" si="42"/>
        <v>#VALUE!</v>
      </c>
      <c r="AG142" s="64" t="e">
        <f t="shared" si="42"/>
        <v>#VALUE!</v>
      </c>
      <c r="AH142" s="64" t="e">
        <f t="shared" si="42"/>
        <v>#VALUE!</v>
      </c>
      <c r="AI142" s="64" t="e">
        <f t="shared" si="42"/>
        <v>#VALUE!</v>
      </c>
      <c r="AJ142" s="64" t="e">
        <f t="shared" si="42"/>
        <v>#VALUE!</v>
      </c>
      <c r="AK142" s="64" t="e">
        <f t="shared" si="42"/>
        <v>#VALUE!</v>
      </c>
      <c r="AL142" s="64" t="e">
        <f t="shared" si="42"/>
        <v>#VALUE!</v>
      </c>
      <c r="AM142" s="64" t="e">
        <f t="shared" si="42"/>
        <v>#VALUE!</v>
      </c>
      <c r="AN142" s="64" t="e">
        <f t="shared" si="42"/>
        <v>#VALUE!</v>
      </c>
      <c r="AO142" s="64" t="e">
        <f t="shared" si="42"/>
        <v>#VALUE!</v>
      </c>
      <c r="AP142" s="64" t="e">
        <f t="shared" si="42"/>
        <v>#VALUE!</v>
      </c>
      <c r="AQ142" s="64" t="e">
        <f t="shared" si="42"/>
        <v>#VALUE!</v>
      </c>
      <c r="AR142" s="64" t="e">
        <f t="shared" si="42"/>
        <v>#VALUE!</v>
      </c>
      <c r="AS142" s="64" t="e">
        <f t="shared" si="42"/>
        <v>#VALUE!</v>
      </c>
      <c r="AT142" s="64" t="e">
        <f t="shared" si="42"/>
        <v>#VALUE!</v>
      </c>
      <c r="AU142" s="64" t="e">
        <f t="shared" si="42"/>
        <v>#VALUE!</v>
      </c>
      <c r="AV142" s="64" t="e">
        <f t="shared" si="42"/>
        <v>#VALUE!</v>
      </c>
      <c r="AW142" s="64" t="e">
        <f t="shared" si="42"/>
        <v>#VALUE!</v>
      </c>
      <c r="AX142" s="64" t="e">
        <f t="shared" si="42"/>
        <v>#VALUE!</v>
      </c>
      <c r="AY142" s="64" t="e">
        <f t="shared" si="42"/>
        <v>#VALUE!</v>
      </c>
      <c r="AZ142" s="64" t="e">
        <f t="shared" si="42"/>
        <v>#VALUE!</v>
      </c>
      <c r="BA142" s="64" t="e">
        <f t="shared" si="42"/>
        <v>#VALUE!</v>
      </c>
      <c r="BB142" s="64" t="e">
        <f t="shared" si="42"/>
        <v>#VALUE!</v>
      </c>
      <c r="BC142" s="64" t="e">
        <f t="shared" si="42"/>
        <v>#VALUE!</v>
      </c>
      <c r="BD142" s="64" t="e">
        <f t="shared" si="42"/>
        <v>#VALUE!</v>
      </c>
      <c r="BE142" s="64" t="e">
        <f>COUNTIFS($L$22:$L$28,"HT",BE$22:BE$39,"P")+COUNTIFS($L$22:$L$28,"HT",BE$22:BE$39,"RP")+COUNTIFS($L$22:$L$28,"HT",BE$22:BE$39,"T-RP")+COUNTIFS($L$22:$L$28,"HT",BE$22:BE$39,"T")+COUNTIFS($L$22:$L$28,"HT",BE$22:BE$39,"MU")+COUNTIFS($L$22:$L$28,"HT",BE$22:BE$39,"T-MU")+COUNTIFS($L$22:$L$28,"HT",BE$22:BE$39,"EL")+COUNTIFS($L$22:$L$28,"HT",BE$22:BE$39,"T-EL")+COUNTIFS($L$22:$L$28,"HT",BE$22:BE$39,"EL-MU")+COUNTIFS($L$22:$L$28,"HT",BE$22:BE$39,"TR")+COUNTIFS($L$22:$L$28,"HT",BE$22:BE$39,"TR-MU")+COUNTIFS($L$22:$L$28,"HT",BE$22:BE$39,"TR-EL")+COUNTIFS($L$22:$L$28,"HT",BE$22:BE$39,"TR-T")</f>
        <v>#VALUE!</v>
      </c>
      <c r="BF142" s="45">
        <f t="shared" si="35"/>
        <v>839</v>
      </c>
      <c r="BG142" s="78">
        <f>BF142-Q128</f>
        <v>-160</v>
      </c>
      <c r="BH142" s="55"/>
    </row>
    <row r="143" spans="1:71" x14ac:dyDescent="0.3">
      <c r="A143" s="76" t="s">
        <v>85</v>
      </c>
      <c r="C143" s="76" t="s">
        <v>15</v>
      </c>
      <c r="D143" s="76"/>
      <c r="E143" s="77" t="s">
        <v>86</v>
      </c>
      <c r="F143" s="77"/>
      <c r="G143" s="77"/>
      <c r="H143" s="69">
        <v>1</v>
      </c>
      <c r="I143" s="52"/>
      <c r="J143" s="52"/>
      <c r="K143" s="70"/>
      <c r="L143" s="71"/>
      <c r="M143" s="61"/>
      <c r="N143" s="72"/>
      <c r="O143" s="287"/>
      <c r="P143" s="288"/>
      <c r="Q143" s="289"/>
      <c r="R143" s="279" t="s">
        <v>87</v>
      </c>
      <c r="S143" s="280"/>
      <c r="T143" s="280"/>
      <c r="U143" s="280"/>
      <c r="V143" s="280"/>
      <c r="W143" s="280"/>
      <c r="X143" s="270"/>
      <c r="Y143" s="270"/>
      <c r="Z143" s="270"/>
      <c r="AA143" s="64">
        <f t="shared" ref="AA143:BD143" si="43">COUNTIF(AA22:AA125,"OFF")+COUNTIF(AA22:AA125,"TR-OFF")</f>
        <v>83</v>
      </c>
      <c r="AB143" s="64">
        <f t="shared" si="43"/>
        <v>86</v>
      </c>
      <c r="AC143" s="64">
        <f t="shared" si="43"/>
        <v>1</v>
      </c>
      <c r="AD143" s="64">
        <f t="shared" si="43"/>
        <v>1</v>
      </c>
      <c r="AE143" s="64">
        <f t="shared" si="43"/>
        <v>0</v>
      </c>
      <c r="AF143" s="64">
        <f t="shared" si="43"/>
        <v>1</v>
      </c>
      <c r="AG143" s="64">
        <f t="shared" si="43"/>
        <v>1</v>
      </c>
      <c r="AH143" s="64">
        <f t="shared" si="43"/>
        <v>85</v>
      </c>
      <c r="AI143" s="64">
        <f t="shared" si="43"/>
        <v>87</v>
      </c>
      <c r="AJ143" s="64">
        <f t="shared" si="43"/>
        <v>0</v>
      </c>
      <c r="AK143" s="64">
        <f t="shared" si="43"/>
        <v>0</v>
      </c>
      <c r="AL143" s="64">
        <f t="shared" si="43"/>
        <v>1</v>
      </c>
      <c r="AM143" s="64">
        <f t="shared" si="43"/>
        <v>2</v>
      </c>
      <c r="AN143" s="64">
        <f t="shared" si="43"/>
        <v>6</v>
      </c>
      <c r="AO143" s="64">
        <f t="shared" si="43"/>
        <v>79</v>
      </c>
      <c r="AP143" s="64">
        <f t="shared" si="43"/>
        <v>82</v>
      </c>
      <c r="AQ143" s="64">
        <f t="shared" si="43"/>
        <v>0</v>
      </c>
      <c r="AR143" s="64">
        <f t="shared" si="43"/>
        <v>0</v>
      </c>
      <c r="AS143" s="64">
        <f t="shared" si="43"/>
        <v>1</v>
      </c>
      <c r="AT143" s="64">
        <f t="shared" si="43"/>
        <v>2</v>
      </c>
      <c r="AU143" s="64">
        <f t="shared" si="43"/>
        <v>1</v>
      </c>
      <c r="AV143" s="64">
        <f t="shared" si="43"/>
        <v>75</v>
      </c>
      <c r="AW143" s="64">
        <f t="shared" si="43"/>
        <v>80</v>
      </c>
      <c r="AX143" s="64">
        <f t="shared" si="43"/>
        <v>1</v>
      </c>
      <c r="AY143" s="64">
        <f t="shared" si="43"/>
        <v>0</v>
      </c>
      <c r="AZ143" s="64">
        <f t="shared" si="43"/>
        <v>2</v>
      </c>
      <c r="BA143" s="64">
        <f t="shared" si="43"/>
        <v>2</v>
      </c>
      <c r="BB143" s="64">
        <f t="shared" si="43"/>
        <v>2</v>
      </c>
      <c r="BC143" s="64">
        <f t="shared" si="43"/>
        <v>77</v>
      </c>
      <c r="BD143" s="64">
        <f t="shared" si="43"/>
        <v>81</v>
      </c>
      <c r="BE143" s="64">
        <f>COUNTIF(BE22:BE39,"OFF")+COUNTIF(BE22:BE39,"TR-OFF")</f>
        <v>0</v>
      </c>
      <c r="BF143" s="75" t="e">
        <f t="shared" si="35"/>
        <v>#VALUE!</v>
      </c>
      <c r="BH143" s="55"/>
    </row>
    <row r="144" spans="1:71" x14ac:dyDescent="0.3">
      <c r="A144" s="76" t="s">
        <v>88</v>
      </c>
      <c r="C144" s="76" t="s">
        <v>15</v>
      </c>
      <c r="D144" s="76"/>
      <c r="E144" s="77" t="s">
        <v>89</v>
      </c>
      <c r="F144" s="77"/>
      <c r="G144" s="77"/>
      <c r="H144" s="69">
        <v>1</v>
      </c>
      <c r="I144" s="52"/>
      <c r="J144" s="52"/>
      <c r="K144" s="70"/>
      <c r="L144" s="71"/>
      <c r="M144" s="61"/>
      <c r="N144" s="72"/>
      <c r="O144" s="287"/>
      <c r="P144" s="288"/>
      <c r="Q144" s="289"/>
      <c r="R144" s="279" t="s">
        <v>90</v>
      </c>
      <c r="S144" s="280"/>
      <c r="T144" s="280"/>
      <c r="U144" s="280"/>
      <c r="V144" s="280"/>
      <c r="W144" s="280"/>
      <c r="X144" s="270"/>
      <c r="Y144" s="270"/>
      <c r="Z144" s="270"/>
      <c r="AA144" s="74" t="e">
        <f t="shared" ref="AA144:BE144" si="44">AA145+(AA146/2)</f>
        <v>#VALUE!</v>
      </c>
      <c r="AB144" s="74" t="e">
        <f t="shared" si="44"/>
        <v>#VALUE!</v>
      </c>
      <c r="AC144" s="74" t="e">
        <f t="shared" si="44"/>
        <v>#VALUE!</v>
      </c>
      <c r="AD144" s="74" t="e">
        <f t="shared" si="44"/>
        <v>#VALUE!</v>
      </c>
      <c r="AE144" s="74" t="e">
        <f t="shared" si="44"/>
        <v>#VALUE!</v>
      </c>
      <c r="AF144" s="74" t="e">
        <f t="shared" si="44"/>
        <v>#VALUE!</v>
      </c>
      <c r="AG144" s="74" t="e">
        <f t="shared" si="44"/>
        <v>#VALUE!</v>
      </c>
      <c r="AH144" s="74" t="e">
        <f t="shared" si="44"/>
        <v>#VALUE!</v>
      </c>
      <c r="AI144" s="74" t="e">
        <f t="shared" si="44"/>
        <v>#VALUE!</v>
      </c>
      <c r="AJ144" s="74" t="e">
        <f t="shared" si="44"/>
        <v>#VALUE!</v>
      </c>
      <c r="AK144" s="74" t="e">
        <f t="shared" si="44"/>
        <v>#VALUE!</v>
      </c>
      <c r="AL144" s="74" t="e">
        <f t="shared" si="44"/>
        <v>#VALUE!</v>
      </c>
      <c r="AM144" s="74" t="e">
        <f t="shared" si="44"/>
        <v>#VALUE!</v>
      </c>
      <c r="AN144" s="74" t="e">
        <f t="shared" si="44"/>
        <v>#VALUE!</v>
      </c>
      <c r="AO144" s="74" t="e">
        <f t="shared" si="44"/>
        <v>#VALUE!</v>
      </c>
      <c r="AP144" s="74" t="e">
        <f t="shared" si="44"/>
        <v>#VALUE!</v>
      </c>
      <c r="AQ144" s="74" t="e">
        <f t="shared" si="44"/>
        <v>#VALUE!</v>
      </c>
      <c r="AR144" s="74" t="e">
        <f t="shared" si="44"/>
        <v>#VALUE!</v>
      </c>
      <c r="AS144" s="74" t="e">
        <f t="shared" si="44"/>
        <v>#VALUE!</v>
      </c>
      <c r="AT144" s="74" t="e">
        <f t="shared" si="44"/>
        <v>#VALUE!</v>
      </c>
      <c r="AU144" s="74" t="e">
        <f t="shared" si="44"/>
        <v>#VALUE!</v>
      </c>
      <c r="AV144" s="74" t="e">
        <f t="shared" si="44"/>
        <v>#VALUE!</v>
      </c>
      <c r="AW144" s="74" t="e">
        <f t="shared" si="44"/>
        <v>#VALUE!</v>
      </c>
      <c r="AX144" s="74" t="e">
        <f t="shared" si="44"/>
        <v>#VALUE!</v>
      </c>
      <c r="AY144" s="74" t="e">
        <f t="shared" si="44"/>
        <v>#VALUE!</v>
      </c>
      <c r="AZ144" s="74" t="e">
        <f t="shared" si="44"/>
        <v>#VALUE!</v>
      </c>
      <c r="BA144" s="74" t="e">
        <f t="shared" si="44"/>
        <v>#VALUE!</v>
      </c>
      <c r="BB144" s="74" t="e">
        <f t="shared" si="44"/>
        <v>#VALUE!</v>
      </c>
      <c r="BC144" s="74" t="e">
        <f t="shared" si="44"/>
        <v>#VALUE!</v>
      </c>
      <c r="BD144" s="74" t="e">
        <f t="shared" si="44"/>
        <v>#VALUE!</v>
      </c>
      <c r="BE144" s="74" t="e">
        <f t="shared" si="44"/>
        <v>#VALUE!</v>
      </c>
      <c r="BF144" s="45" t="e">
        <f t="shared" si="35"/>
        <v>#VALUE!</v>
      </c>
      <c r="BH144" s="55"/>
    </row>
    <row r="145" spans="1:60" x14ac:dyDescent="0.3">
      <c r="A145" s="76" t="s">
        <v>91</v>
      </c>
      <c r="C145" s="76" t="s">
        <v>15</v>
      </c>
      <c r="D145" s="76"/>
      <c r="E145" s="77" t="s">
        <v>92</v>
      </c>
      <c r="F145" s="77"/>
      <c r="G145" s="77"/>
      <c r="H145" s="69">
        <v>1</v>
      </c>
      <c r="I145" s="52"/>
      <c r="J145" s="52"/>
      <c r="K145" s="70"/>
      <c r="L145" s="71"/>
      <c r="M145" s="61"/>
      <c r="N145" s="72"/>
      <c r="O145" s="287"/>
      <c r="P145" s="288"/>
      <c r="Q145" s="289"/>
      <c r="R145" s="279" t="s">
        <v>31</v>
      </c>
      <c r="S145" s="280"/>
      <c r="T145" s="280"/>
      <c r="U145" s="280"/>
      <c r="V145" s="280"/>
      <c r="W145" s="280"/>
      <c r="X145" s="270"/>
      <c r="Y145" s="270"/>
      <c r="Z145" s="270"/>
      <c r="AA145" s="64" t="e">
        <f t="shared" ref="AA145:BD145" si="45">COUNTIFS($L$22:$L$101,"FT",AA$22:AA$125,"OFF")+COUNTIFS($L$22:$L$101,"FT",AA$22:AA$125,"TR-OFF")</f>
        <v>#VALUE!</v>
      </c>
      <c r="AB145" s="64" t="e">
        <f t="shared" si="45"/>
        <v>#VALUE!</v>
      </c>
      <c r="AC145" s="64" t="e">
        <f t="shared" si="45"/>
        <v>#VALUE!</v>
      </c>
      <c r="AD145" s="64" t="e">
        <f t="shared" si="45"/>
        <v>#VALUE!</v>
      </c>
      <c r="AE145" s="64" t="e">
        <f t="shared" si="45"/>
        <v>#VALUE!</v>
      </c>
      <c r="AF145" s="64" t="e">
        <f t="shared" si="45"/>
        <v>#VALUE!</v>
      </c>
      <c r="AG145" s="64" t="e">
        <f t="shared" si="45"/>
        <v>#VALUE!</v>
      </c>
      <c r="AH145" s="64" t="e">
        <f t="shared" si="45"/>
        <v>#VALUE!</v>
      </c>
      <c r="AI145" s="64" t="e">
        <f t="shared" si="45"/>
        <v>#VALUE!</v>
      </c>
      <c r="AJ145" s="64" t="e">
        <f t="shared" si="45"/>
        <v>#VALUE!</v>
      </c>
      <c r="AK145" s="64" t="e">
        <f t="shared" si="45"/>
        <v>#VALUE!</v>
      </c>
      <c r="AL145" s="64" t="e">
        <f t="shared" si="45"/>
        <v>#VALUE!</v>
      </c>
      <c r="AM145" s="64" t="e">
        <f t="shared" si="45"/>
        <v>#VALUE!</v>
      </c>
      <c r="AN145" s="64" t="e">
        <f t="shared" si="45"/>
        <v>#VALUE!</v>
      </c>
      <c r="AO145" s="64" t="e">
        <f t="shared" si="45"/>
        <v>#VALUE!</v>
      </c>
      <c r="AP145" s="64" t="e">
        <f t="shared" si="45"/>
        <v>#VALUE!</v>
      </c>
      <c r="AQ145" s="64" t="e">
        <f t="shared" si="45"/>
        <v>#VALUE!</v>
      </c>
      <c r="AR145" s="64" t="e">
        <f t="shared" si="45"/>
        <v>#VALUE!</v>
      </c>
      <c r="AS145" s="64" t="e">
        <f t="shared" si="45"/>
        <v>#VALUE!</v>
      </c>
      <c r="AT145" s="64" t="e">
        <f t="shared" si="45"/>
        <v>#VALUE!</v>
      </c>
      <c r="AU145" s="64" t="e">
        <f t="shared" si="45"/>
        <v>#VALUE!</v>
      </c>
      <c r="AV145" s="64" t="e">
        <f t="shared" si="45"/>
        <v>#VALUE!</v>
      </c>
      <c r="AW145" s="64" t="e">
        <f t="shared" si="45"/>
        <v>#VALUE!</v>
      </c>
      <c r="AX145" s="64" t="e">
        <f t="shared" si="45"/>
        <v>#VALUE!</v>
      </c>
      <c r="AY145" s="64" t="e">
        <f t="shared" si="45"/>
        <v>#VALUE!</v>
      </c>
      <c r="AZ145" s="64" t="e">
        <f t="shared" si="45"/>
        <v>#VALUE!</v>
      </c>
      <c r="BA145" s="64" t="e">
        <f t="shared" si="45"/>
        <v>#VALUE!</v>
      </c>
      <c r="BB145" s="64" t="e">
        <f t="shared" si="45"/>
        <v>#VALUE!</v>
      </c>
      <c r="BC145" s="64" t="e">
        <f t="shared" si="45"/>
        <v>#VALUE!</v>
      </c>
      <c r="BD145" s="64" t="e">
        <f t="shared" si="45"/>
        <v>#VALUE!</v>
      </c>
      <c r="BE145" s="64" t="e">
        <f>COUNTIFS($L$22:$L$28,"FT",BE$22:BE$39,"OFF")+COUNTIFS($L$22:$L$28,"FT",BE$22:BE$39,"TR-OFF")</f>
        <v>#VALUE!</v>
      </c>
      <c r="BF145" s="45" t="e">
        <f t="shared" si="35"/>
        <v>#VALUE!</v>
      </c>
      <c r="BH145" s="55"/>
    </row>
    <row r="146" spans="1:60" x14ac:dyDescent="0.3">
      <c r="A146" s="76" t="s">
        <v>93</v>
      </c>
      <c r="C146" s="76" t="s">
        <v>15</v>
      </c>
      <c r="D146" s="76"/>
      <c r="E146" s="77" t="s">
        <v>94</v>
      </c>
      <c r="F146" s="77"/>
      <c r="G146" s="77"/>
      <c r="H146" s="69">
        <v>1</v>
      </c>
      <c r="I146" s="52"/>
      <c r="J146" s="52"/>
      <c r="K146" s="70"/>
      <c r="L146" s="71"/>
      <c r="M146" s="61"/>
      <c r="N146" s="72"/>
      <c r="O146" s="287"/>
      <c r="P146" s="288"/>
      <c r="Q146" s="289"/>
      <c r="R146" s="279" t="s">
        <v>95</v>
      </c>
      <c r="S146" s="280"/>
      <c r="T146" s="280"/>
      <c r="U146" s="280"/>
      <c r="V146" s="280"/>
      <c r="W146" s="280"/>
      <c r="X146" s="270"/>
      <c r="Y146" s="270"/>
      <c r="Z146" s="270"/>
      <c r="AA146" s="64" t="e">
        <f t="shared" ref="AA146:BD146" si="46">COUNTIFS($L$22:$L$101,"HT",AA$22:AA$125,"OFF")+COUNTIFS($L$22:$L$101,"HT",AA$22:AA$125,"TR-OFF")</f>
        <v>#VALUE!</v>
      </c>
      <c r="AB146" s="64" t="e">
        <f t="shared" si="46"/>
        <v>#VALUE!</v>
      </c>
      <c r="AC146" s="64" t="e">
        <f t="shared" si="46"/>
        <v>#VALUE!</v>
      </c>
      <c r="AD146" s="64" t="e">
        <f t="shared" si="46"/>
        <v>#VALUE!</v>
      </c>
      <c r="AE146" s="64" t="e">
        <f t="shared" si="46"/>
        <v>#VALUE!</v>
      </c>
      <c r="AF146" s="64" t="e">
        <f t="shared" si="46"/>
        <v>#VALUE!</v>
      </c>
      <c r="AG146" s="64" t="e">
        <f t="shared" si="46"/>
        <v>#VALUE!</v>
      </c>
      <c r="AH146" s="64" t="e">
        <f t="shared" si="46"/>
        <v>#VALUE!</v>
      </c>
      <c r="AI146" s="64" t="e">
        <f t="shared" si="46"/>
        <v>#VALUE!</v>
      </c>
      <c r="AJ146" s="64" t="e">
        <f t="shared" si="46"/>
        <v>#VALUE!</v>
      </c>
      <c r="AK146" s="64" t="e">
        <f t="shared" si="46"/>
        <v>#VALUE!</v>
      </c>
      <c r="AL146" s="64" t="e">
        <f t="shared" si="46"/>
        <v>#VALUE!</v>
      </c>
      <c r="AM146" s="64" t="e">
        <f t="shared" si="46"/>
        <v>#VALUE!</v>
      </c>
      <c r="AN146" s="64" t="e">
        <f t="shared" si="46"/>
        <v>#VALUE!</v>
      </c>
      <c r="AO146" s="64" t="e">
        <f t="shared" si="46"/>
        <v>#VALUE!</v>
      </c>
      <c r="AP146" s="64" t="e">
        <f t="shared" si="46"/>
        <v>#VALUE!</v>
      </c>
      <c r="AQ146" s="64" t="e">
        <f t="shared" si="46"/>
        <v>#VALUE!</v>
      </c>
      <c r="AR146" s="64" t="e">
        <f t="shared" si="46"/>
        <v>#VALUE!</v>
      </c>
      <c r="AS146" s="64" t="e">
        <f t="shared" si="46"/>
        <v>#VALUE!</v>
      </c>
      <c r="AT146" s="64" t="e">
        <f t="shared" si="46"/>
        <v>#VALUE!</v>
      </c>
      <c r="AU146" s="64" t="e">
        <f t="shared" si="46"/>
        <v>#VALUE!</v>
      </c>
      <c r="AV146" s="64" t="e">
        <f t="shared" si="46"/>
        <v>#VALUE!</v>
      </c>
      <c r="AW146" s="64" t="e">
        <f t="shared" si="46"/>
        <v>#VALUE!</v>
      </c>
      <c r="AX146" s="64" t="e">
        <f t="shared" si="46"/>
        <v>#VALUE!</v>
      </c>
      <c r="AY146" s="64" t="e">
        <f t="shared" si="46"/>
        <v>#VALUE!</v>
      </c>
      <c r="AZ146" s="64" t="e">
        <f t="shared" si="46"/>
        <v>#VALUE!</v>
      </c>
      <c r="BA146" s="64" t="e">
        <f t="shared" si="46"/>
        <v>#VALUE!</v>
      </c>
      <c r="BB146" s="64" t="e">
        <f t="shared" si="46"/>
        <v>#VALUE!</v>
      </c>
      <c r="BC146" s="64" t="e">
        <f t="shared" si="46"/>
        <v>#VALUE!</v>
      </c>
      <c r="BD146" s="64" t="e">
        <f t="shared" si="46"/>
        <v>#VALUE!</v>
      </c>
      <c r="BE146" s="64" t="e">
        <f>COUNTIFS($L$22:$L$28,"HT",BE$22:BE$39,"OFF")+COUNTIFS($L$22:$L$28,"HT",BE$22:BE$39,"TR-OFF")</f>
        <v>#VALUE!</v>
      </c>
      <c r="BF146" s="45">
        <f>MAX(AA147:BE147)</f>
        <v>0</v>
      </c>
      <c r="BH146" s="55"/>
    </row>
    <row r="147" spans="1:60" x14ac:dyDescent="0.3">
      <c r="A147" s="76" t="s">
        <v>96</v>
      </c>
      <c r="C147" s="76" t="s">
        <v>15</v>
      </c>
      <c r="D147" s="76"/>
      <c r="E147" s="77" t="s">
        <v>97</v>
      </c>
      <c r="F147" s="77"/>
      <c r="G147" s="77"/>
      <c r="H147" s="69"/>
      <c r="I147" s="52"/>
      <c r="J147" s="52"/>
      <c r="K147" s="70"/>
      <c r="L147" s="71"/>
      <c r="M147" s="61"/>
      <c r="N147" s="72"/>
      <c r="O147" s="287"/>
      <c r="P147" s="288"/>
      <c r="Q147" s="289"/>
      <c r="R147" s="279" t="s">
        <v>98</v>
      </c>
      <c r="S147" s="280"/>
      <c r="T147" s="280"/>
      <c r="U147" s="280"/>
      <c r="V147" s="280"/>
      <c r="W147" s="280"/>
      <c r="X147" s="270"/>
      <c r="Y147" s="270"/>
      <c r="Z147" s="270"/>
      <c r="AA147" s="64">
        <f t="shared" ref="AA147:BD147" si="47">COUNTIF(AA22:AA125,"TR")+COUNTIF(AA22:AA125,"TR-T")+COUNTIF(AA22:AA125,"TR-OFF")+COUNTIF(AA22:AA125,"TR-AU")+COUNTIF(AA22:AA125,"TR-UC")+COUNTIF(AA22:AA125,"TR-U")+COUNTIF(AA22:AA125,"TR-NCNS")+COUNTIF(AA22:AA125,"TR-MU")+COUNTIF(AA22:AA125,"TR-EL")</f>
        <v>0</v>
      </c>
      <c r="AB147" s="64">
        <f t="shared" si="47"/>
        <v>0</v>
      </c>
      <c r="AC147" s="64">
        <f t="shared" si="47"/>
        <v>0</v>
      </c>
      <c r="AD147" s="64">
        <f t="shared" si="47"/>
        <v>0</v>
      </c>
      <c r="AE147" s="64">
        <f t="shared" si="47"/>
        <v>0</v>
      </c>
      <c r="AF147" s="64">
        <f t="shared" si="47"/>
        <v>0</v>
      </c>
      <c r="AG147" s="64">
        <f t="shared" si="47"/>
        <v>0</v>
      </c>
      <c r="AH147" s="64">
        <f t="shared" si="47"/>
        <v>0</v>
      </c>
      <c r="AI147" s="64">
        <f t="shared" si="47"/>
        <v>0</v>
      </c>
      <c r="AJ147" s="64">
        <f t="shared" si="47"/>
        <v>0</v>
      </c>
      <c r="AK147" s="64">
        <f t="shared" si="47"/>
        <v>0</v>
      </c>
      <c r="AL147" s="64">
        <f t="shared" si="47"/>
        <v>0</v>
      </c>
      <c r="AM147" s="64">
        <f t="shared" si="47"/>
        <v>0</v>
      </c>
      <c r="AN147" s="64">
        <f t="shared" si="47"/>
        <v>0</v>
      </c>
      <c r="AO147" s="64">
        <f t="shared" si="47"/>
        <v>0</v>
      </c>
      <c r="AP147" s="64">
        <f t="shared" si="47"/>
        <v>0</v>
      </c>
      <c r="AQ147" s="64">
        <f t="shared" si="47"/>
        <v>0</v>
      </c>
      <c r="AR147" s="64">
        <f t="shared" si="47"/>
        <v>0</v>
      </c>
      <c r="AS147" s="64">
        <f t="shared" si="47"/>
        <v>0</v>
      </c>
      <c r="AT147" s="64">
        <f t="shared" si="47"/>
        <v>0</v>
      </c>
      <c r="AU147" s="64">
        <f t="shared" si="47"/>
        <v>0</v>
      </c>
      <c r="AV147" s="64">
        <f t="shared" si="47"/>
        <v>0</v>
      </c>
      <c r="AW147" s="64">
        <f t="shared" si="47"/>
        <v>0</v>
      </c>
      <c r="AX147" s="64">
        <f t="shared" si="47"/>
        <v>0</v>
      </c>
      <c r="AY147" s="64">
        <f t="shared" si="47"/>
        <v>0</v>
      </c>
      <c r="AZ147" s="64">
        <f t="shared" si="47"/>
        <v>0</v>
      </c>
      <c r="BA147" s="64">
        <f t="shared" si="47"/>
        <v>0</v>
      </c>
      <c r="BB147" s="64">
        <f t="shared" si="47"/>
        <v>0</v>
      </c>
      <c r="BC147" s="64">
        <f t="shared" si="47"/>
        <v>0</v>
      </c>
      <c r="BD147" s="64">
        <f t="shared" si="47"/>
        <v>0</v>
      </c>
      <c r="BE147" s="64">
        <f>COUNTIF(BE22:BE39,"TR")+COUNTIF(BE22:BE39,"TR-T")+COUNTIF(BE22:BE39,"TR-OFF")+COUNTIF(BE22:BE39,"TR-AU")+COUNTIF(BE22:BE39,"TR-UC")+COUNTIF(BE22:BE39,"TR-U")+COUNTIF(BE22:BE39,"TR-NCNS")+COUNTIF(BE22:BE39,"TR-MU")+COUNTIF(BE22:BE39,"TR-EL")</f>
        <v>0</v>
      </c>
      <c r="BF147" s="45">
        <f t="shared" ref="BF147:BF162" si="48">SUM(AA148:BE148)</f>
        <v>46</v>
      </c>
      <c r="BG147" s="78">
        <f>(BF147+BF151)-U128</f>
        <v>-18</v>
      </c>
      <c r="BH147" s="55"/>
    </row>
    <row r="148" spans="1:60" x14ac:dyDescent="0.3">
      <c r="A148" s="76" t="s">
        <v>99</v>
      </c>
      <c r="C148" s="76" t="s">
        <v>15</v>
      </c>
      <c r="D148" s="76"/>
      <c r="E148" s="77" t="s">
        <v>100</v>
      </c>
      <c r="F148" s="77"/>
      <c r="G148" s="77"/>
      <c r="H148" s="69"/>
      <c r="I148" s="52"/>
      <c r="J148" s="52"/>
      <c r="K148" s="70"/>
      <c r="L148" s="71"/>
      <c r="M148" s="61"/>
      <c r="N148" s="72"/>
      <c r="O148" s="287"/>
      <c r="P148" s="288"/>
      <c r="Q148" s="289"/>
      <c r="R148" s="279" t="s">
        <v>101</v>
      </c>
      <c r="S148" s="280"/>
      <c r="T148" s="280"/>
      <c r="U148" s="280"/>
      <c r="V148" s="280"/>
      <c r="W148" s="280"/>
      <c r="X148" s="270"/>
      <c r="Y148" s="270"/>
      <c r="Z148" s="270"/>
      <c r="AA148" s="64">
        <f t="shared" ref="AA148:BD148" si="49">COUNTIF(AA22:AA125,"Leave")+COUNTIF(AA22:AA125,"CL")</f>
        <v>0</v>
      </c>
      <c r="AB148" s="64">
        <f t="shared" si="49"/>
        <v>0</v>
      </c>
      <c r="AC148" s="64">
        <f t="shared" si="49"/>
        <v>4</v>
      </c>
      <c r="AD148" s="64">
        <f t="shared" si="49"/>
        <v>4</v>
      </c>
      <c r="AE148" s="64">
        <f t="shared" si="49"/>
        <v>2</v>
      </c>
      <c r="AF148" s="64">
        <f t="shared" si="49"/>
        <v>3</v>
      </c>
      <c r="AG148" s="64">
        <f t="shared" si="49"/>
        <v>2</v>
      </c>
      <c r="AH148" s="64">
        <f t="shared" si="49"/>
        <v>0</v>
      </c>
      <c r="AI148" s="64">
        <f t="shared" si="49"/>
        <v>0</v>
      </c>
      <c r="AJ148" s="64">
        <f t="shared" si="49"/>
        <v>3</v>
      </c>
      <c r="AK148" s="64">
        <f t="shared" si="49"/>
        <v>3</v>
      </c>
      <c r="AL148" s="64">
        <f t="shared" si="49"/>
        <v>2</v>
      </c>
      <c r="AM148" s="64">
        <f t="shared" si="49"/>
        <v>1</v>
      </c>
      <c r="AN148" s="64">
        <f t="shared" si="49"/>
        <v>3</v>
      </c>
      <c r="AO148" s="64">
        <f t="shared" si="49"/>
        <v>0</v>
      </c>
      <c r="AP148" s="64">
        <f t="shared" si="49"/>
        <v>0</v>
      </c>
      <c r="AQ148" s="64">
        <f t="shared" si="49"/>
        <v>4</v>
      </c>
      <c r="AR148" s="64">
        <f t="shared" si="49"/>
        <v>1</v>
      </c>
      <c r="AS148" s="64">
        <f t="shared" si="49"/>
        <v>1</v>
      </c>
      <c r="AT148" s="64">
        <f t="shared" si="49"/>
        <v>1</v>
      </c>
      <c r="AU148" s="64">
        <f t="shared" si="49"/>
        <v>2</v>
      </c>
      <c r="AV148" s="64">
        <f t="shared" si="49"/>
        <v>0</v>
      </c>
      <c r="AW148" s="64">
        <f t="shared" si="49"/>
        <v>0</v>
      </c>
      <c r="AX148" s="64">
        <f t="shared" si="49"/>
        <v>1</v>
      </c>
      <c r="AY148" s="64">
        <f t="shared" si="49"/>
        <v>0</v>
      </c>
      <c r="AZ148" s="64">
        <f t="shared" si="49"/>
        <v>6</v>
      </c>
      <c r="BA148" s="64">
        <f t="shared" si="49"/>
        <v>0</v>
      </c>
      <c r="BB148" s="64">
        <f t="shared" si="49"/>
        <v>2</v>
      </c>
      <c r="BC148" s="64">
        <f t="shared" si="49"/>
        <v>0</v>
      </c>
      <c r="BD148" s="64">
        <f t="shared" si="49"/>
        <v>0</v>
      </c>
      <c r="BE148" s="64">
        <f>COUNTIF(BE22:BE39,"Leave")+COUNTIF(BE22:BE39,"CL")</f>
        <v>1</v>
      </c>
      <c r="BF148" s="75" t="e">
        <f t="shared" si="48"/>
        <v>#VALUE!</v>
      </c>
      <c r="BH148" s="55"/>
    </row>
    <row r="149" spans="1:60" x14ac:dyDescent="0.3">
      <c r="A149" s="76" t="s">
        <v>102</v>
      </c>
      <c r="C149" s="76" t="s">
        <v>31</v>
      </c>
      <c r="D149" s="76"/>
      <c r="E149" s="77" t="s">
        <v>31</v>
      </c>
      <c r="F149" s="77"/>
      <c r="G149" s="77"/>
      <c r="H149" s="69"/>
      <c r="I149" s="52"/>
      <c r="J149" s="52"/>
      <c r="K149" s="70"/>
      <c r="L149" s="71"/>
      <c r="M149" s="61"/>
      <c r="N149" s="72"/>
      <c r="O149" s="287"/>
      <c r="P149" s="288"/>
      <c r="Q149" s="289"/>
      <c r="R149" s="279" t="s">
        <v>91</v>
      </c>
      <c r="S149" s="280"/>
      <c r="T149" s="280"/>
      <c r="U149" s="280"/>
      <c r="V149" s="280"/>
      <c r="W149" s="280"/>
      <c r="X149" s="270"/>
      <c r="Y149" s="270"/>
      <c r="Z149" s="270"/>
      <c r="AA149" s="74" t="e">
        <f t="shared" ref="AA149:BE149" si="50">AA150+(AA151/2)</f>
        <v>#VALUE!</v>
      </c>
      <c r="AB149" s="74" t="e">
        <f t="shared" si="50"/>
        <v>#VALUE!</v>
      </c>
      <c r="AC149" s="74" t="e">
        <f t="shared" si="50"/>
        <v>#VALUE!</v>
      </c>
      <c r="AD149" s="74" t="e">
        <f t="shared" si="50"/>
        <v>#VALUE!</v>
      </c>
      <c r="AE149" s="74" t="e">
        <f t="shared" si="50"/>
        <v>#VALUE!</v>
      </c>
      <c r="AF149" s="74" t="e">
        <f t="shared" si="50"/>
        <v>#VALUE!</v>
      </c>
      <c r="AG149" s="74" t="e">
        <f t="shared" si="50"/>
        <v>#VALUE!</v>
      </c>
      <c r="AH149" s="74" t="e">
        <f t="shared" si="50"/>
        <v>#VALUE!</v>
      </c>
      <c r="AI149" s="74" t="e">
        <f t="shared" si="50"/>
        <v>#VALUE!</v>
      </c>
      <c r="AJ149" s="74" t="e">
        <f t="shared" si="50"/>
        <v>#VALUE!</v>
      </c>
      <c r="AK149" s="74" t="e">
        <f t="shared" si="50"/>
        <v>#VALUE!</v>
      </c>
      <c r="AL149" s="74" t="e">
        <f t="shared" si="50"/>
        <v>#VALUE!</v>
      </c>
      <c r="AM149" s="74" t="e">
        <f t="shared" si="50"/>
        <v>#VALUE!</v>
      </c>
      <c r="AN149" s="74" t="e">
        <f t="shared" si="50"/>
        <v>#VALUE!</v>
      </c>
      <c r="AO149" s="74" t="e">
        <f t="shared" si="50"/>
        <v>#VALUE!</v>
      </c>
      <c r="AP149" s="74" t="e">
        <f t="shared" si="50"/>
        <v>#VALUE!</v>
      </c>
      <c r="AQ149" s="74" t="e">
        <f t="shared" si="50"/>
        <v>#VALUE!</v>
      </c>
      <c r="AR149" s="74" t="e">
        <f t="shared" si="50"/>
        <v>#VALUE!</v>
      </c>
      <c r="AS149" s="74" t="e">
        <f t="shared" si="50"/>
        <v>#VALUE!</v>
      </c>
      <c r="AT149" s="74" t="e">
        <f t="shared" si="50"/>
        <v>#VALUE!</v>
      </c>
      <c r="AU149" s="74" t="e">
        <f t="shared" si="50"/>
        <v>#VALUE!</v>
      </c>
      <c r="AV149" s="74" t="e">
        <f t="shared" si="50"/>
        <v>#VALUE!</v>
      </c>
      <c r="AW149" s="74" t="e">
        <f t="shared" si="50"/>
        <v>#VALUE!</v>
      </c>
      <c r="AX149" s="74" t="e">
        <f t="shared" si="50"/>
        <v>#VALUE!</v>
      </c>
      <c r="AY149" s="74" t="e">
        <f t="shared" si="50"/>
        <v>#VALUE!</v>
      </c>
      <c r="AZ149" s="74" t="e">
        <f t="shared" si="50"/>
        <v>#VALUE!</v>
      </c>
      <c r="BA149" s="74" t="e">
        <f t="shared" si="50"/>
        <v>#VALUE!</v>
      </c>
      <c r="BB149" s="74" t="e">
        <f t="shared" si="50"/>
        <v>#VALUE!</v>
      </c>
      <c r="BC149" s="74" t="e">
        <f t="shared" si="50"/>
        <v>#VALUE!</v>
      </c>
      <c r="BD149" s="74" t="e">
        <f t="shared" si="50"/>
        <v>#VALUE!</v>
      </c>
      <c r="BE149" s="74" t="e">
        <f t="shared" si="50"/>
        <v>#VALUE!</v>
      </c>
      <c r="BF149" s="45" t="e">
        <f t="shared" si="48"/>
        <v>#VALUE!</v>
      </c>
      <c r="BH149" s="55"/>
    </row>
    <row r="150" spans="1:60" x14ac:dyDescent="0.3">
      <c r="A150" s="76" t="s">
        <v>103</v>
      </c>
      <c r="C150" s="76" t="s">
        <v>31</v>
      </c>
      <c r="D150" s="76"/>
      <c r="E150" s="77" t="s">
        <v>104</v>
      </c>
      <c r="F150" s="77"/>
      <c r="G150" s="77"/>
      <c r="H150" s="69"/>
      <c r="I150" s="52"/>
      <c r="J150" s="52"/>
      <c r="K150" s="70"/>
      <c r="L150" s="71"/>
      <c r="M150" s="61"/>
      <c r="N150" s="72"/>
      <c r="O150" s="287"/>
      <c r="P150" s="288"/>
      <c r="Q150" s="289"/>
      <c r="R150" s="279" t="s">
        <v>105</v>
      </c>
      <c r="S150" s="280"/>
      <c r="T150" s="280"/>
      <c r="U150" s="280"/>
      <c r="V150" s="280"/>
      <c r="W150" s="280"/>
      <c r="X150" s="270"/>
      <c r="Y150" s="270"/>
      <c r="Z150" s="270"/>
      <c r="AA150" s="64" t="e">
        <f t="shared" ref="AA150:BD150" si="51">COUNTIFS($L$22:$L$101,"FT",AA$22:AA$125,"Leave")+COUNTIFS($L$22:$L$101,"FT",AA$22:AA$125,"CL")</f>
        <v>#VALUE!</v>
      </c>
      <c r="AB150" s="64" t="e">
        <f t="shared" si="51"/>
        <v>#VALUE!</v>
      </c>
      <c r="AC150" s="64" t="e">
        <f t="shared" si="51"/>
        <v>#VALUE!</v>
      </c>
      <c r="AD150" s="64" t="e">
        <f t="shared" si="51"/>
        <v>#VALUE!</v>
      </c>
      <c r="AE150" s="64" t="e">
        <f t="shared" si="51"/>
        <v>#VALUE!</v>
      </c>
      <c r="AF150" s="64" t="e">
        <f t="shared" si="51"/>
        <v>#VALUE!</v>
      </c>
      <c r="AG150" s="64" t="e">
        <f t="shared" si="51"/>
        <v>#VALUE!</v>
      </c>
      <c r="AH150" s="64" t="e">
        <f t="shared" si="51"/>
        <v>#VALUE!</v>
      </c>
      <c r="AI150" s="64" t="e">
        <f t="shared" si="51"/>
        <v>#VALUE!</v>
      </c>
      <c r="AJ150" s="64" t="e">
        <f t="shared" si="51"/>
        <v>#VALUE!</v>
      </c>
      <c r="AK150" s="64" t="e">
        <f t="shared" si="51"/>
        <v>#VALUE!</v>
      </c>
      <c r="AL150" s="64" t="e">
        <f t="shared" si="51"/>
        <v>#VALUE!</v>
      </c>
      <c r="AM150" s="64" t="e">
        <f t="shared" si="51"/>
        <v>#VALUE!</v>
      </c>
      <c r="AN150" s="64" t="e">
        <f t="shared" si="51"/>
        <v>#VALUE!</v>
      </c>
      <c r="AO150" s="64" t="e">
        <f t="shared" si="51"/>
        <v>#VALUE!</v>
      </c>
      <c r="AP150" s="64" t="e">
        <f t="shared" si="51"/>
        <v>#VALUE!</v>
      </c>
      <c r="AQ150" s="64" t="e">
        <f t="shared" si="51"/>
        <v>#VALUE!</v>
      </c>
      <c r="AR150" s="64" t="e">
        <f t="shared" si="51"/>
        <v>#VALUE!</v>
      </c>
      <c r="AS150" s="64" t="e">
        <f t="shared" si="51"/>
        <v>#VALUE!</v>
      </c>
      <c r="AT150" s="64" t="e">
        <f t="shared" si="51"/>
        <v>#VALUE!</v>
      </c>
      <c r="AU150" s="64" t="e">
        <f t="shared" si="51"/>
        <v>#VALUE!</v>
      </c>
      <c r="AV150" s="64" t="e">
        <f t="shared" si="51"/>
        <v>#VALUE!</v>
      </c>
      <c r="AW150" s="64" t="e">
        <f t="shared" si="51"/>
        <v>#VALUE!</v>
      </c>
      <c r="AX150" s="64" t="e">
        <f t="shared" si="51"/>
        <v>#VALUE!</v>
      </c>
      <c r="AY150" s="64" t="e">
        <f t="shared" si="51"/>
        <v>#VALUE!</v>
      </c>
      <c r="AZ150" s="64" t="e">
        <f t="shared" si="51"/>
        <v>#VALUE!</v>
      </c>
      <c r="BA150" s="64" t="e">
        <f t="shared" si="51"/>
        <v>#VALUE!</v>
      </c>
      <c r="BB150" s="64" t="e">
        <f t="shared" si="51"/>
        <v>#VALUE!</v>
      </c>
      <c r="BC150" s="64" t="e">
        <f t="shared" si="51"/>
        <v>#VALUE!</v>
      </c>
      <c r="BD150" s="64" t="e">
        <f t="shared" si="51"/>
        <v>#VALUE!</v>
      </c>
      <c r="BE150" s="64" t="e">
        <f>COUNTIFS($L$22:$L$28,"FT",BE$22:BE$39,"Leave")+COUNTIFS($L$22:$L$28,"FT",BE$22:BE$39,"CL")</f>
        <v>#VALUE!</v>
      </c>
      <c r="BF150" s="45" t="e">
        <f t="shared" si="48"/>
        <v>#VALUE!</v>
      </c>
      <c r="BH150" s="55"/>
    </row>
    <row r="151" spans="1:60" x14ac:dyDescent="0.3">
      <c r="A151" s="76" t="s">
        <v>106</v>
      </c>
      <c r="C151" s="76" t="s">
        <v>107</v>
      </c>
      <c r="D151" s="76"/>
      <c r="E151" s="77" t="s">
        <v>108</v>
      </c>
      <c r="F151" s="77" t="s">
        <v>109</v>
      </c>
      <c r="G151" s="77" t="s">
        <v>110</v>
      </c>
      <c r="H151" s="69"/>
      <c r="I151" s="80"/>
      <c r="J151" s="80"/>
      <c r="K151" s="81"/>
      <c r="L151" s="72"/>
      <c r="M151" s="61"/>
      <c r="N151" s="72"/>
      <c r="O151" s="287"/>
      <c r="P151" s="288"/>
      <c r="Q151" s="289"/>
      <c r="R151" s="279" t="s">
        <v>111</v>
      </c>
      <c r="S151" s="280"/>
      <c r="T151" s="280"/>
      <c r="U151" s="280"/>
      <c r="V151" s="280"/>
      <c r="W151" s="280"/>
      <c r="X151" s="270"/>
      <c r="Y151" s="270"/>
      <c r="Z151" s="270"/>
      <c r="AA151" s="64" t="e">
        <f t="shared" ref="AA151:BD151" si="52">COUNTIFS($L$22:$L$101,"HT",AA$22:AA$125,"Leave")+COUNTIFS($L$22:$L$101,"HT",AA$22:AA$125,"CL")</f>
        <v>#VALUE!</v>
      </c>
      <c r="AB151" s="64" t="e">
        <f t="shared" si="52"/>
        <v>#VALUE!</v>
      </c>
      <c r="AC151" s="64" t="e">
        <f t="shared" si="52"/>
        <v>#VALUE!</v>
      </c>
      <c r="AD151" s="64" t="e">
        <f t="shared" si="52"/>
        <v>#VALUE!</v>
      </c>
      <c r="AE151" s="64" t="e">
        <f t="shared" si="52"/>
        <v>#VALUE!</v>
      </c>
      <c r="AF151" s="64" t="e">
        <f t="shared" si="52"/>
        <v>#VALUE!</v>
      </c>
      <c r="AG151" s="64" t="e">
        <f t="shared" si="52"/>
        <v>#VALUE!</v>
      </c>
      <c r="AH151" s="64" t="e">
        <f t="shared" si="52"/>
        <v>#VALUE!</v>
      </c>
      <c r="AI151" s="64" t="e">
        <f t="shared" si="52"/>
        <v>#VALUE!</v>
      </c>
      <c r="AJ151" s="64" t="e">
        <f t="shared" si="52"/>
        <v>#VALUE!</v>
      </c>
      <c r="AK151" s="64" t="e">
        <f t="shared" si="52"/>
        <v>#VALUE!</v>
      </c>
      <c r="AL151" s="64" t="e">
        <f t="shared" si="52"/>
        <v>#VALUE!</v>
      </c>
      <c r="AM151" s="64" t="e">
        <f t="shared" si="52"/>
        <v>#VALUE!</v>
      </c>
      <c r="AN151" s="64" t="e">
        <f t="shared" si="52"/>
        <v>#VALUE!</v>
      </c>
      <c r="AO151" s="64" t="e">
        <f t="shared" si="52"/>
        <v>#VALUE!</v>
      </c>
      <c r="AP151" s="64" t="e">
        <f t="shared" si="52"/>
        <v>#VALUE!</v>
      </c>
      <c r="AQ151" s="64" t="e">
        <f t="shared" si="52"/>
        <v>#VALUE!</v>
      </c>
      <c r="AR151" s="64" t="e">
        <f t="shared" si="52"/>
        <v>#VALUE!</v>
      </c>
      <c r="AS151" s="64" t="e">
        <f t="shared" si="52"/>
        <v>#VALUE!</v>
      </c>
      <c r="AT151" s="64" t="e">
        <f t="shared" si="52"/>
        <v>#VALUE!</v>
      </c>
      <c r="AU151" s="64" t="e">
        <f t="shared" si="52"/>
        <v>#VALUE!</v>
      </c>
      <c r="AV151" s="64" t="e">
        <f t="shared" si="52"/>
        <v>#VALUE!</v>
      </c>
      <c r="AW151" s="64" t="e">
        <f t="shared" si="52"/>
        <v>#VALUE!</v>
      </c>
      <c r="AX151" s="64" t="e">
        <f t="shared" si="52"/>
        <v>#VALUE!</v>
      </c>
      <c r="AY151" s="64" t="e">
        <f t="shared" si="52"/>
        <v>#VALUE!</v>
      </c>
      <c r="AZ151" s="64" t="e">
        <f t="shared" si="52"/>
        <v>#VALUE!</v>
      </c>
      <c r="BA151" s="64" t="e">
        <f t="shared" si="52"/>
        <v>#VALUE!</v>
      </c>
      <c r="BB151" s="64" t="e">
        <f t="shared" si="52"/>
        <v>#VALUE!</v>
      </c>
      <c r="BC151" s="64" t="e">
        <f t="shared" si="52"/>
        <v>#VALUE!</v>
      </c>
      <c r="BD151" s="64" t="e">
        <f t="shared" si="52"/>
        <v>#VALUE!</v>
      </c>
      <c r="BE151" s="64" t="e">
        <f>COUNTIFS($L$22:$L$28,"HT",BE$22:BE$39,"Leave")+COUNTIFS($L$22:$L$28,"HT",BE$22:BE$39,"CL")</f>
        <v>#VALUE!</v>
      </c>
      <c r="BF151" s="45">
        <f t="shared" si="48"/>
        <v>30</v>
      </c>
      <c r="BH151" s="55"/>
    </row>
    <row r="152" spans="1:60" x14ac:dyDescent="0.3">
      <c r="A152" s="76" t="s">
        <v>112</v>
      </c>
      <c r="C152" s="76" t="s">
        <v>107</v>
      </c>
      <c r="D152" s="76"/>
      <c r="E152" s="77" t="s">
        <v>113</v>
      </c>
      <c r="F152" s="77" t="s">
        <v>109</v>
      </c>
      <c r="G152" s="77" t="s">
        <v>110</v>
      </c>
      <c r="H152" s="69"/>
      <c r="I152" s="80"/>
      <c r="J152" s="80"/>
      <c r="K152" s="81"/>
      <c r="L152" s="72"/>
      <c r="M152" s="61"/>
      <c r="N152" s="72"/>
      <c r="O152" s="287"/>
      <c r="P152" s="288"/>
      <c r="Q152" s="289"/>
      <c r="R152" s="279" t="s">
        <v>114</v>
      </c>
      <c r="S152" s="280"/>
      <c r="T152" s="280"/>
      <c r="U152" s="280"/>
      <c r="V152" s="280"/>
      <c r="W152" s="280"/>
      <c r="X152" s="270"/>
      <c r="Y152" s="270"/>
      <c r="Z152" s="270"/>
      <c r="AA152" s="64">
        <f t="shared" ref="AA152:BD152" si="53">COUNTIF(AA22:AA125,"AU")+COUNTIF(AA22:AA125,"TR-AU")</f>
        <v>1</v>
      </c>
      <c r="AB152" s="64">
        <f t="shared" si="53"/>
        <v>1</v>
      </c>
      <c r="AC152" s="64">
        <f t="shared" si="53"/>
        <v>1</v>
      </c>
      <c r="AD152" s="64">
        <f t="shared" si="53"/>
        <v>1</v>
      </c>
      <c r="AE152" s="64">
        <f t="shared" si="53"/>
        <v>1</v>
      </c>
      <c r="AF152" s="64">
        <f t="shared" si="53"/>
        <v>1</v>
      </c>
      <c r="AG152" s="64">
        <f t="shared" si="53"/>
        <v>1</v>
      </c>
      <c r="AH152" s="64">
        <f t="shared" si="53"/>
        <v>1</v>
      </c>
      <c r="AI152" s="64">
        <f t="shared" si="53"/>
        <v>1</v>
      </c>
      <c r="AJ152" s="64">
        <f t="shared" si="53"/>
        <v>1</v>
      </c>
      <c r="AK152" s="64">
        <f t="shared" si="53"/>
        <v>1</v>
      </c>
      <c r="AL152" s="64">
        <f t="shared" si="53"/>
        <v>1</v>
      </c>
      <c r="AM152" s="64">
        <f t="shared" si="53"/>
        <v>1</v>
      </c>
      <c r="AN152" s="64">
        <f t="shared" si="53"/>
        <v>1</v>
      </c>
      <c r="AO152" s="64">
        <f t="shared" si="53"/>
        <v>1</v>
      </c>
      <c r="AP152" s="64">
        <f t="shared" si="53"/>
        <v>1</v>
      </c>
      <c r="AQ152" s="64">
        <f t="shared" si="53"/>
        <v>1</v>
      </c>
      <c r="AR152" s="64">
        <f t="shared" si="53"/>
        <v>1</v>
      </c>
      <c r="AS152" s="64">
        <f t="shared" si="53"/>
        <v>1</v>
      </c>
      <c r="AT152" s="64">
        <f t="shared" si="53"/>
        <v>1</v>
      </c>
      <c r="AU152" s="64">
        <f t="shared" si="53"/>
        <v>1</v>
      </c>
      <c r="AV152" s="64">
        <f t="shared" si="53"/>
        <v>1</v>
      </c>
      <c r="AW152" s="64">
        <f t="shared" si="53"/>
        <v>1</v>
      </c>
      <c r="AX152" s="64">
        <f t="shared" si="53"/>
        <v>1</v>
      </c>
      <c r="AY152" s="64">
        <f t="shared" si="53"/>
        <v>1</v>
      </c>
      <c r="AZ152" s="64">
        <f t="shared" si="53"/>
        <v>1</v>
      </c>
      <c r="BA152" s="64">
        <f t="shared" si="53"/>
        <v>1</v>
      </c>
      <c r="BB152" s="64">
        <f t="shared" si="53"/>
        <v>1</v>
      </c>
      <c r="BC152" s="64">
        <f t="shared" si="53"/>
        <v>1</v>
      </c>
      <c r="BD152" s="64">
        <f t="shared" si="53"/>
        <v>1</v>
      </c>
      <c r="BE152" s="64">
        <f>COUNTIF(BE22:BE39,"AU")+COUNTIF(BE22:BE39,"TR-AU")</f>
        <v>0</v>
      </c>
      <c r="BF152" s="75" t="e">
        <f t="shared" si="48"/>
        <v>#VALUE!</v>
      </c>
      <c r="BH152" s="55"/>
    </row>
    <row r="153" spans="1:60" x14ac:dyDescent="0.3">
      <c r="A153" s="76" t="s">
        <v>115</v>
      </c>
      <c r="C153" s="76" t="s">
        <v>107</v>
      </c>
      <c r="D153" s="76"/>
      <c r="E153" s="77" t="s">
        <v>116</v>
      </c>
      <c r="F153" s="77" t="s">
        <v>117</v>
      </c>
      <c r="G153" s="77" t="s">
        <v>110</v>
      </c>
      <c r="H153" s="69"/>
      <c r="I153" s="80"/>
      <c r="J153" s="80"/>
      <c r="K153" s="81"/>
      <c r="L153" s="72"/>
      <c r="M153" s="61"/>
      <c r="N153" s="72"/>
      <c r="O153" s="287"/>
      <c r="P153" s="288"/>
      <c r="Q153" s="289"/>
      <c r="R153" s="279" t="s">
        <v>118</v>
      </c>
      <c r="S153" s="280"/>
      <c r="T153" s="280"/>
      <c r="U153" s="280"/>
      <c r="V153" s="280"/>
      <c r="W153" s="280"/>
      <c r="X153" s="270"/>
      <c r="Y153" s="270"/>
      <c r="Z153" s="270"/>
      <c r="AA153" s="64" t="e">
        <f t="shared" ref="AA153:BE153" si="54">AA154+(AA155/2)</f>
        <v>#VALUE!</v>
      </c>
      <c r="AB153" s="64" t="e">
        <f t="shared" si="54"/>
        <v>#VALUE!</v>
      </c>
      <c r="AC153" s="64" t="e">
        <f t="shared" si="54"/>
        <v>#VALUE!</v>
      </c>
      <c r="AD153" s="64" t="e">
        <f t="shared" si="54"/>
        <v>#VALUE!</v>
      </c>
      <c r="AE153" s="64" t="e">
        <f t="shared" si="54"/>
        <v>#VALUE!</v>
      </c>
      <c r="AF153" s="64" t="e">
        <f t="shared" si="54"/>
        <v>#VALUE!</v>
      </c>
      <c r="AG153" s="64" t="e">
        <f t="shared" si="54"/>
        <v>#VALUE!</v>
      </c>
      <c r="AH153" s="64" t="e">
        <f t="shared" si="54"/>
        <v>#VALUE!</v>
      </c>
      <c r="AI153" s="64" t="e">
        <f t="shared" si="54"/>
        <v>#VALUE!</v>
      </c>
      <c r="AJ153" s="64" t="e">
        <f t="shared" si="54"/>
        <v>#VALUE!</v>
      </c>
      <c r="AK153" s="64" t="e">
        <f t="shared" si="54"/>
        <v>#VALUE!</v>
      </c>
      <c r="AL153" s="64" t="e">
        <f t="shared" si="54"/>
        <v>#VALUE!</v>
      </c>
      <c r="AM153" s="64" t="e">
        <f t="shared" si="54"/>
        <v>#VALUE!</v>
      </c>
      <c r="AN153" s="64" t="e">
        <f t="shared" si="54"/>
        <v>#VALUE!</v>
      </c>
      <c r="AO153" s="64" t="e">
        <f t="shared" si="54"/>
        <v>#VALUE!</v>
      </c>
      <c r="AP153" s="64" t="e">
        <f t="shared" si="54"/>
        <v>#VALUE!</v>
      </c>
      <c r="AQ153" s="64" t="e">
        <f t="shared" si="54"/>
        <v>#VALUE!</v>
      </c>
      <c r="AR153" s="64" t="e">
        <f t="shared" si="54"/>
        <v>#VALUE!</v>
      </c>
      <c r="AS153" s="64" t="e">
        <f t="shared" si="54"/>
        <v>#VALUE!</v>
      </c>
      <c r="AT153" s="64" t="e">
        <f t="shared" si="54"/>
        <v>#VALUE!</v>
      </c>
      <c r="AU153" s="64" t="e">
        <f t="shared" si="54"/>
        <v>#VALUE!</v>
      </c>
      <c r="AV153" s="64" t="e">
        <f t="shared" si="54"/>
        <v>#VALUE!</v>
      </c>
      <c r="AW153" s="64" t="e">
        <f t="shared" si="54"/>
        <v>#VALUE!</v>
      </c>
      <c r="AX153" s="64" t="e">
        <f t="shared" si="54"/>
        <v>#VALUE!</v>
      </c>
      <c r="AY153" s="64" t="e">
        <f t="shared" si="54"/>
        <v>#VALUE!</v>
      </c>
      <c r="AZ153" s="64" t="e">
        <f t="shared" si="54"/>
        <v>#VALUE!</v>
      </c>
      <c r="BA153" s="64" t="e">
        <f t="shared" si="54"/>
        <v>#VALUE!</v>
      </c>
      <c r="BB153" s="64" t="e">
        <f t="shared" si="54"/>
        <v>#VALUE!</v>
      </c>
      <c r="BC153" s="64" t="e">
        <f t="shared" si="54"/>
        <v>#VALUE!</v>
      </c>
      <c r="BD153" s="64" t="e">
        <f t="shared" si="54"/>
        <v>#VALUE!</v>
      </c>
      <c r="BE153" s="64" t="e">
        <f t="shared" si="54"/>
        <v>#VALUE!</v>
      </c>
      <c r="BF153" s="45" t="e">
        <f t="shared" si="48"/>
        <v>#VALUE!</v>
      </c>
      <c r="BH153" s="55"/>
    </row>
    <row r="154" spans="1:60" x14ac:dyDescent="0.3">
      <c r="A154" s="76" t="s">
        <v>119</v>
      </c>
      <c r="C154" s="76" t="s">
        <v>107</v>
      </c>
      <c r="D154" s="76"/>
      <c r="E154" s="77" t="s">
        <v>120</v>
      </c>
      <c r="F154" s="77" t="s">
        <v>117</v>
      </c>
      <c r="G154" s="77" t="s">
        <v>110</v>
      </c>
      <c r="H154" s="69"/>
      <c r="I154" s="80"/>
      <c r="J154" s="80"/>
      <c r="K154" s="81"/>
      <c r="L154" s="72"/>
      <c r="M154" s="61"/>
      <c r="N154" s="72"/>
      <c r="O154" s="287"/>
      <c r="P154" s="288"/>
      <c r="Q154" s="289"/>
      <c r="R154" s="279" t="s">
        <v>121</v>
      </c>
      <c r="S154" s="280"/>
      <c r="T154" s="280"/>
      <c r="U154" s="280"/>
      <c r="V154" s="280"/>
      <c r="W154" s="280"/>
      <c r="X154" s="270"/>
      <c r="Y154" s="270"/>
      <c r="Z154" s="270"/>
      <c r="AA154" s="64" t="e">
        <f t="shared" ref="AA154:BD154" si="55">COUNTIFS($L$22:$L$101,"FT",AA$22:AA$125,"AU")+COUNTIFS($L$22:$L$101,"FT",AA$22:AA$125,"TR-AU")</f>
        <v>#VALUE!</v>
      </c>
      <c r="AB154" s="64" t="e">
        <f t="shared" si="55"/>
        <v>#VALUE!</v>
      </c>
      <c r="AC154" s="64" t="e">
        <f t="shared" si="55"/>
        <v>#VALUE!</v>
      </c>
      <c r="AD154" s="64" t="e">
        <f t="shared" si="55"/>
        <v>#VALUE!</v>
      </c>
      <c r="AE154" s="64" t="e">
        <f t="shared" si="55"/>
        <v>#VALUE!</v>
      </c>
      <c r="AF154" s="64" t="e">
        <f t="shared" si="55"/>
        <v>#VALUE!</v>
      </c>
      <c r="AG154" s="64" t="e">
        <f t="shared" si="55"/>
        <v>#VALUE!</v>
      </c>
      <c r="AH154" s="64" t="e">
        <f t="shared" si="55"/>
        <v>#VALUE!</v>
      </c>
      <c r="AI154" s="64" t="e">
        <f t="shared" si="55"/>
        <v>#VALUE!</v>
      </c>
      <c r="AJ154" s="64" t="e">
        <f t="shared" si="55"/>
        <v>#VALUE!</v>
      </c>
      <c r="AK154" s="64" t="e">
        <f t="shared" si="55"/>
        <v>#VALUE!</v>
      </c>
      <c r="AL154" s="64" t="e">
        <f t="shared" si="55"/>
        <v>#VALUE!</v>
      </c>
      <c r="AM154" s="64" t="e">
        <f t="shared" si="55"/>
        <v>#VALUE!</v>
      </c>
      <c r="AN154" s="64" t="e">
        <f t="shared" si="55"/>
        <v>#VALUE!</v>
      </c>
      <c r="AO154" s="64" t="e">
        <f t="shared" si="55"/>
        <v>#VALUE!</v>
      </c>
      <c r="AP154" s="64" t="e">
        <f t="shared" si="55"/>
        <v>#VALUE!</v>
      </c>
      <c r="AQ154" s="64" t="e">
        <f t="shared" si="55"/>
        <v>#VALUE!</v>
      </c>
      <c r="AR154" s="64" t="e">
        <f t="shared" si="55"/>
        <v>#VALUE!</v>
      </c>
      <c r="AS154" s="64" t="e">
        <f t="shared" si="55"/>
        <v>#VALUE!</v>
      </c>
      <c r="AT154" s="64" t="e">
        <f t="shared" si="55"/>
        <v>#VALUE!</v>
      </c>
      <c r="AU154" s="64" t="e">
        <f t="shared" si="55"/>
        <v>#VALUE!</v>
      </c>
      <c r="AV154" s="64" t="e">
        <f t="shared" si="55"/>
        <v>#VALUE!</v>
      </c>
      <c r="AW154" s="64" t="e">
        <f t="shared" si="55"/>
        <v>#VALUE!</v>
      </c>
      <c r="AX154" s="64" t="e">
        <f t="shared" si="55"/>
        <v>#VALUE!</v>
      </c>
      <c r="AY154" s="64" t="e">
        <f t="shared" si="55"/>
        <v>#VALUE!</v>
      </c>
      <c r="AZ154" s="64" t="e">
        <f t="shared" si="55"/>
        <v>#VALUE!</v>
      </c>
      <c r="BA154" s="64" t="e">
        <f t="shared" si="55"/>
        <v>#VALUE!</v>
      </c>
      <c r="BB154" s="64" t="e">
        <f t="shared" si="55"/>
        <v>#VALUE!</v>
      </c>
      <c r="BC154" s="64" t="e">
        <f t="shared" si="55"/>
        <v>#VALUE!</v>
      </c>
      <c r="BD154" s="64" t="e">
        <f t="shared" si="55"/>
        <v>#VALUE!</v>
      </c>
      <c r="BE154" s="64" t="e">
        <f>COUNTIFS($L$22:$L$28,"FT",BE$22:BE$39,"AU")+COUNTIFS($L$22:$L$28,"FT",BE$22:BE$39,"TR-AU")</f>
        <v>#VALUE!</v>
      </c>
      <c r="BF154" s="45" t="e">
        <f t="shared" si="48"/>
        <v>#VALUE!</v>
      </c>
      <c r="BH154" s="55"/>
    </row>
    <row r="155" spans="1:60" x14ac:dyDescent="0.3">
      <c r="A155" s="76" t="s">
        <v>122</v>
      </c>
      <c r="C155" s="76" t="s">
        <v>107</v>
      </c>
      <c r="D155" s="76"/>
      <c r="E155" s="77" t="s">
        <v>123</v>
      </c>
      <c r="F155" s="77" t="s">
        <v>124</v>
      </c>
      <c r="G155" s="77" t="s">
        <v>110</v>
      </c>
      <c r="H155" s="69"/>
      <c r="I155" s="80"/>
      <c r="J155" s="80"/>
      <c r="K155" s="81"/>
      <c r="L155" s="72"/>
      <c r="M155" s="61"/>
      <c r="N155" s="72"/>
      <c r="O155" s="287"/>
      <c r="P155" s="288"/>
      <c r="Q155" s="289"/>
      <c r="R155" s="279" t="s">
        <v>125</v>
      </c>
      <c r="S155" s="280"/>
      <c r="T155" s="280"/>
      <c r="U155" s="280"/>
      <c r="V155" s="280"/>
      <c r="W155" s="280"/>
      <c r="X155" s="270"/>
      <c r="Y155" s="270"/>
      <c r="Z155" s="270"/>
      <c r="AA155" s="64" t="e">
        <f t="shared" ref="AA155:BD155" si="56">COUNTIFS($L$22:$L$101,"HT",AA$22:AA$125,"AU")+COUNTIFS($L$22:$L$101,"HT",AA$22:AA$125,"TR-AU")</f>
        <v>#VALUE!</v>
      </c>
      <c r="AB155" s="64" t="e">
        <f t="shared" si="56"/>
        <v>#VALUE!</v>
      </c>
      <c r="AC155" s="64" t="e">
        <f t="shared" si="56"/>
        <v>#VALUE!</v>
      </c>
      <c r="AD155" s="64" t="e">
        <f t="shared" si="56"/>
        <v>#VALUE!</v>
      </c>
      <c r="AE155" s="64" t="e">
        <f t="shared" si="56"/>
        <v>#VALUE!</v>
      </c>
      <c r="AF155" s="64" t="e">
        <f t="shared" si="56"/>
        <v>#VALUE!</v>
      </c>
      <c r="AG155" s="64" t="e">
        <f t="shared" si="56"/>
        <v>#VALUE!</v>
      </c>
      <c r="AH155" s="64" t="e">
        <f t="shared" si="56"/>
        <v>#VALUE!</v>
      </c>
      <c r="AI155" s="64" t="e">
        <f t="shared" si="56"/>
        <v>#VALUE!</v>
      </c>
      <c r="AJ155" s="64" t="e">
        <f t="shared" si="56"/>
        <v>#VALUE!</v>
      </c>
      <c r="AK155" s="64" t="e">
        <f t="shared" si="56"/>
        <v>#VALUE!</v>
      </c>
      <c r="AL155" s="64" t="e">
        <f t="shared" si="56"/>
        <v>#VALUE!</v>
      </c>
      <c r="AM155" s="64" t="e">
        <f t="shared" si="56"/>
        <v>#VALUE!</v>
      </c>
      <c r="AN155" s="64" t="e">
        <f t="shared" si="56"/>
        <v>#VALUE!</v>
      </c>
      <c r="AO155" s="64" t="e">
        <f t="shared" si="56"/>
        <v>#VALUE!</v>
      </c>
      <c r="AP155" s="64" t="e">
        <f t="shared" si="56"/>
        <v>#VALUE!</v>
      </c>
      <c r="AQ155" s="64" t="e">
        <f t="shared" si="56"/>
        <v>#VALUE!</v>
      </c>
      <c r="AR155" s="64" t="e">
        <f t="shared" si="56"/>
        <v>#VALUE!</v>
      </c>
      <c r="AS155" s="64" t="e">
        <f t="shared" si="56"/>
        <v>#VALUE!</v>
      </c>
      <c r="AT155" s="64" t="e">
        <f t="shared" si="56"/>
        <v>#VALUE!</v>
      </c>
      <c r="AU155" s="64" t="e">
        <f t="shared" si="56"/>
        <v>#VALUE!</v>
      </c>
      <c r="AV155" s="64" t="e">
        <f t="shared" si="56"/>
        <v>#VALUE!</v>
      </c>
      <c r="AW155" s="64" t="e">
        <f t="shared" si="56"/>
        <v>#VALUE!</v>
      </c>
      <c r="AX155" s="64" t="e">
        <f t="shared" si="56"/>
        <v>#VALUE!</v>
      </c>
      <c r="AY155" s="64" t="e">
        <f t="shared" si="56"/>
        <v>#VALUE!</v>
      </c>
      <c r="AZ155" s="64" t="e">
        <f t="shared" si="56"/>
        <v>#VALUE!</v>
      </c>
      <c r="BA155" s="64" t="e">
        <f t="shared" si="56"/>
        <v>#VALUE!</v>
      </c>
      <c r="BB155" s="64" t="e">
        <f t="shared" si="56"/>
        <v>#VALUE!</v>
      </c>
      <c r="BC155" s="64" t="e">
        <f t="shared" si="56"/>
        <v>#VALUE!</v>
      </c>
      <c r="BD155" s="64" t="e">
        <f t="shared" si="56"/>
        <v>#VALUE!</v>
      </c>
      <c r="BE155" s="64" t="e">
        <f>COUNTIFS($L$22:$L$28,"HT",BE$22:BE$39,"AU")+COUNTIFS($L$22:$L$28,"HT",BE$22:BE$39,"TR-AU")</f>
        <v>#VALUE!</v>
      </c>
      <c r="BF155" s="45">
        <f t="shared" si="48"/>
        <v>9</v>
      </c>
      <c r="BG155" s="78">
        <f>(BF155+BF159)-R128</f>
        <v>-16</v>
      </c>
      <c r="BH155" s="55"/>
    </row>
    <row r="156" spans="1:60" x14ac:dyDescent="0.3">
      <c r="A156" s="76" t="s">
        <v>126</v>
      </c>
      <c r="C156" s="76" t="s">
        <v>107</v>
      </c>
      <c r="D156" s="76"/>
      <c r="E156" s="77" t="s">
        <v>127</v>
      </c>
      <c r="F156" s="77" t="s">
        <v>124</v>
      </c>
      <c r="G156" s="77" t="s">
        <v>110</v>
      </c>
      <c r="H156" s="69"/>
      <c r="I156" s="80"/>
      <c r="J156" s="80"/>
      <c r="K156" s="81"/>
      <c r="L156" s="72"/>
      <c r="M156" s="61"/>
      <c r="N156" s="72"/>
      <c r="O156" s="287"/>
      <c r="P156" s="288"/>
      <c r="Q156" s="289"/>
      <c r="R156" s="279" t="s">
        <v>128</v>
      </c>
      <c r="S156" s="280"/>
      <c r="T156" s="280"/>
      <c r="U156" s="280"/>
      <c r="V156" s="280"/>
      <c r="W156" s="280"/>
      <c r="X156" s="270"/>
      <c r="Y156" s="270"/>
      <c r="Z156" s="270"/>
      <c r="AA156" s="64">
        <f t="shared" ref="AA156:BD156" si="57">COUNTIF(AA22:AA125,"A")+COUNTIF(AA22:AA125,"SL")</f>
        <v>0</v>
      </c>
      <c r="AB156" s="64">
        <f t="shared" si="57"/>
        <v>0</v>
      </c>
      <c r="AC156" s="64">
        <f t="shared" si="57"/>
        <v>1</v>
      </c>
      <c r="AD156" s="64">
        <f t="shared" si="57"/>
        <v>0</v>
      </c>
      <c r="AE156" s="64">
        <f t="shared" si="57"/>
        <v>0</v>
      </c>
      <c r="AF156" s="64">
        <f t="shared" si="57"/>
        <v>0</v>
      </c>
      <c r="AG156" s="64">
        <f t="shared" si="57"/>
        <v>0</v>
      </c>
      <c r="AH156" s="64">
        <f t="shared" si="57"/>
        <v>0</v>
      </c>
      <c r="AI156" s="64">
        <f t="shared" si="57"/>
        <v>0</v>
      </c>
      <c r="AJ156" s="64">
        <f t="shared" si="57"/>
        <v>0</v>
      </c>
      <c r="AK156" s="64">
        <f t="shared" si="57"/>
        <v>2</v>
      </c>
      <c r="AL156" s="64">
        <f t="shared" si="57"/>
        <v>2</v>
      </c>
      <c r="AM156" s="64">
        <f t="shared" si="57"/>
        <v>1</v>
      </c>
      <c r="AN156" s="64">
        <f t="shared" si="57"/>
        <v>0</v>
      </c>
      <c r="AO156" s="64">
        <f t="shared" si="57"/>
        <v>0</v>
      </c>
      <c r="AP156" s="64">
        <f t="shared" si="57"/>
        <v>0</v>
      </c>
      <c r="AQ156" s="64">
        <f t="shared" si="57"/>
        <v>1</v>
      </c>
      <c r="AR156" s="64">
        <f t="shared" si="57"/>
        <v>0</v>
      </c>
      <c r="AS156" s="64">
        <f t="shared" si="57"/>
        <v>0</v>
      </c>
      <c r="AT156" s="64">
        <f t="shared" si="57"/>
        <v>0</v>
      </c>
      <c r="AU156" s="64">
        <f t="shared" si="57"/>
        <v>0</v>
      </c>
      <c r="AV156" s="64">
        <f t="shared" si="57"/>
        <v>0</v>
      </c>
      <c r="AW156" s="64">
        <f t="shared" si="57"/>
        <v>0</v>
      </c>
      <c r="AX156" s="64">
        <f t="shared" si="57"/>
        <v>2</v>
      </c>
      <c r="AY156" s="64">
        <f t="shared" si="57"/>
        <v>0</v>
      </c>
      <c r="AZ156" s="64">
        <f t="shared" si="57"/>
        <v>0</v>
      </c>
      <c r="BA156" s="64">
        <f t="shared" si="57"/>
        <v>0</v>
      </c>
      <c r="BB156" s="64">
        <f t="shared" si="57"/>
        <v>0</v>
      </c>
      <c r="BC156" s="64">
        <f t="shared" si="57"/>
        <v>0</v>
      </c>
      <c r="BD156" s="64">
        <f t="shared" si="57"/>
        <v>0</v>
      </c>
      <c r="BE156" s="64">
        <f>COUNTIF(BE22:BE39,"A")+COUNTIF(BE22:BE39,"SL")</f>
        <v>0</v>
      </c>
      <c r="BF156" s="75" t="e">
        <f t="shared" si="48"/>
        <v>#VALUE!</v>
      </c>
      <c r="BH156" s="55"/>
    </row>
    <row r="157" spans="1:60" x14ac:dyDescent="0.3">
      <c r="A157" s="76" t="s">
        <v>129</v>
      </c>
      <c r="C157" s="76" t="s">
        <v>107</v>
      </c>
      <c r="D157" s="76"/>
      <c r="E157" s="77" t="s">
        <v>29</v>
      </c>
      <c r="F157" s="77" t="s">
        <v>130</v>
      </c>
      <c r="G157" s="77" t="s">
        <v>110</v>
      </c>
      <c r="H157" s="69"/>
      <c r="I157" s="80"/>
      <c r="J157" s="80"/>
      <c r="K157" s="81"/>
      <c r="L157" s="72"/>
      <c r="M157" s="61"/>
      <c r="N157" s="72"/>
      <c r="O157" s="287"/>
      <c r="P157" s="288"/>
      <c r="Q157" s="289"/>
      <c r="R157" s="279" t="s">
        <v>131</v>
      </c>
      <c r="S157" s="280"/>
      <c r="T157" s="280"/>
      <c r="U157" s="280"/>
      <c r="V157" s="280"/>
      <c r="W157" s="280"/>
      <c r="X157" s="270"/>
      <c r="Y157" s="270"/>
      <c r="Z157" s="270"/>
      <c r="AA157" s="74" t="e">
        <f t="shared" ref="AA157:BE157" si="58">AA158+(AA159/2)</f>
        <v>#VALUE!</v>
      </c>
      <c r="AB157" s="74" t="e">
        <f t="shared" si="58"/>
        <v>#VALUE!</v>
      </c>
      <c r="AC157" s="74" t="e">
        <f t="shared" si="58"/>
        <v>#VALUE!</v>
      </c>
      <c r="AD157" s="74" t="e">
        <f t="shared" si="58"/>
        <v>#VALUE!</v>
      </c>
      <c r="AE157" s="74" t="e">
        <f t="shared" si="58"/>
        <v>#VALUE!</v>
      </c>
      <c r="AF157" s="74" t="e">
        <f t="shared" si="58"/>
        <v>#VALUE!</v>
      </c>
      <c r="AG157" s="74" t="e">
        <f t="shared" si="58"/>
        <v>#VALUE!</v>
      </c>
      <c r="AH157" s="74" t="e">
        <f t="shared" si="58"/>
        <v>#VALUE!</v>
      </c>
      <c r="AI157" s="74" t="e">
        <f t="shared" si="58"/>
        <v>#VALUE!</v>
      </c>
      <c r="AJ157" s="74" t="e">
        <f t="shared" si="58"/>
        <v>#VALUE!</v>
      </c>
      <c r="AK157" s="74" t="e">
        <f t="shared" si="58"/>
        <v>#VALUE!</v>
      </c>
      <c r="AL157" s="74" t="e">
        <f t="shared" si="58"/>
        <v>#VALUE!</v>
      </c>
      <c r="AM157" s="74" t="e">
        <f t="shared" si="58"/>
        <v>#VALUE!</v>
      </c>
      <c r="AN157" s="74" t="e">
        <f t="shared" si="58"/>
        <v>#VALUE!</v>
      </c>
      <c r="AO157" s="74" t="e">
        <f t="shared" si="58"/>
        <v>#VALUE!</v>
      </c>
      <c r="AP157" s="74" t="e">
        <f t="shared" si="58"/>
        <v>#VALUE!</v>
      </c>
      <c r="AQ157" s="74" t="e">
        <f t="shared" si="58"/>
        <v>#VALUE!</v>
      </c>
      <c r="AR157" s="74" t="e">
        <f t="shared" si="58"/>
        <v>#VALUE!</v>
      </c>
      <c r="AS157" s="74" t="e">
        <f t="shared" si="58"/>
        <v>#VALUE!</v>
      </c>
      <c r="AT157" s="74" t="e">
        <f t="shared" si="58"/>
        <v>#VALUE!</v>
      </c>
      <c r="AU157" s="74" t="e">
        <f t="shared" si="58"/>
        <v>#VALUE!</v>
      </c>
      <c r="AV157" s="74" t="e">
        <f t="shared" si="58"/>
        <v>#VALUE!</v>
      </c>
      <c r="AW157" s="74" t="e">
        <f t="shared" si="58"/>
        <v>#VALUE!</v>
      </c>
      <c r="AX157" s="74" t="e">
        <f t="shared" si="58"/>
        <v>#VALUE!</v>
      </c>
      <c r="AY157" s="74" t="e">
        <f t="shared" si="58"/>
        <v>#VALUE!</v>
      </c>
      <c r="AZ157" s="74" t="e">
        <f t="shared" si="58"/>
        <v>#VALUE!</v>
      </c>
      <c r="BA157" s="74" t="e">
        <f t="shared" si="58"/>
        <v>#VALUE!</v>
      </c>
      <c r="BB157" s="74" t="e">
        <f t="shared" si="58"/>
        <v>#VALUE!</v>
      </c>
      <c r="BC157" s="74" t="e">
        <f t="shared" si="58"/>
        <v>#VALUE!</v>
      </c>
      <c r="BD157" s="74" t="e">
        <f t="shared" si="58"/>
        <v>#VALUE!</v>
      </c>
      <c r="BE157" s="74" t="e">
        <f t="shared" si="58"/>
        <v>#VALUE!</v>
      </c>
      <c r="BF157" s="45" t="e">
        <f t="shared" si="48"/>
        <v>#VALUE!</v>
      </c>
      <c r="BH157" s="55"/>
    </row>
    <row r="158" spans="1:60" x14ac:dyDescent="0.3">
      <c r="A158" s="76" t="s">
        <v>132</v>
      </c>
      <c r="C158" s="76" t="s">
        <v>107</v>
      </c>
      <c r="D158" s="76"/>
      <c r="E158" s="77" t="s">
        <v>133</v>
      </c>
      <c r="F158" s="77" t="s">
        <v>130</v>
      </c>
      <c r="G158" s="77" t="s">
        <v>134</v>
      </c>
      <c r="H158" s="69"/>
      <c r="I158" s="80"/>
      <c r="J158" s="80"/>
      <c r="K158" s="81"/>
      <c r="L158" s="72"/>
      <c r="M158" s="61"/>
      <c r="N158" s="72"/>
      <c r="O158" s="287"/>
      <c r="P158" s="288"/>
      <c r="Q158" s="289"/>
      <c r="R158" s="279" t="s">
        <v>122</v>
      </c>
      <c r="S158" s="280"/>
      <c r="T158" s="280"/>
      <c r="U158" s="280"/>
      <c r="V158" s="280"/>
      <c r="W158" s="280"/>
      <c r="X158" s="270"/>
      <c r="Y158" s="270"/>
      <c r="Z158" s="270"/>
      <c r="AA158" s="64" t="e">
        <f t="shared" ref="AA158:BD158" si="59">COUNTIFS($L$22:$L$101,"FT",AA$22:AA$125,"A")+COUNTIFS($L$22:$L$101,"FT",AA$22:AA$125,"SL")</f>
        <v>#VALUE!</v>
      </c>
      <c r="AB158" s="64" t="e">
        <f t="shared" si="59"/>
        <v>#VALUE!</v>
      </c>
      <c r="AC158" s="64" t="e">
        <f t="shared" si="59"/>
        <v>#VALUE!</v>
      </c>
      <c r="AD158" s="64" t="e">
        <f t="shared" si="59"/>
        <v>#VALUE!</v>
      </c>
      <c r="AE158" s="64" t="e">
        <f t="shared" si="59"/>
        <v>#VALUE!</v>
      </c>
      <c r="AF158" s="64" t="e">
        <f t="shared" si="59"/>
        <v>#VALUE!</v>
      </c>
      <c r="AG158" s="64" t="e">
        <f t="shared" si="59"/>
        <v>#VALUE!</v>
      </c>
      <c r="AH158" s="64" t="e">
        <f t="shared" si="59"/>
        <v>#VALUE!</v>
      </c>
      <c r="AI158" s="64" t="e">
        <f t="shared" si="59"/>
        <v>#VALUE!</v>
      </c>
      <c r="AJ158" s="64" t="e">
        <f t="shared" si="59"/>
        <v>#VALUE!</v>
      </c>
      <c r="AK158" s="64" t="e">
        <f t="shared" si="59"/>
        <v>#VALUE!</v>
      </c>
      <c r="AL158" s="64" t="e">
        <f t="shared" si="59"/>
        <v>#VALUE!</v>
      </c>
      <c r="AM158" s="64" t="e">
        <f t="shared" si="59"/>
        <v>#VALUE!</v>
      </c>
      <c r="AN158" s="64" t="e">
        <f t="shared" si="59"/>
        <v>#VALUE!</v>
      </c>
      <c r="AO158" s="64" t="e">
        <f t="shared" si="59"/>
        <v>#VALUE!</v>
      </c>
      <c r="AP158" s="64" t="e">
        <f t="shared" si="59"/>
        <v>#VALUE!</v>
      </c>
      <c r="AQ158" s="64" t="e">
        <f t="shared" si="59"/>
        <v>#VALUE!</v>
      </c>
      <c r="AR158" s="64" t="e">
        <f t="shared" si="59"/>
        <v>#VALUE!</v>
      </c>
      <c r="AS158" s="64" t="e">
        <f t="shared" si="59"/>
        <v>#VALUE!</v>
      </c>
      <c r="AT158" s="64" t="e">
        <f t="shared" si="59"/>
        <v>#VALUE!</v>
      </c>
      <c r="AU158" s="64" t="e">
        <f t="shared" si="59"/>
        <v>#VALUE!</v>
      </c>
      <c r="AV158" s="64" t="e">
        <f t="shared" si="59"/>
        <v>#VALUE!</v>
      </c>
      <c r="AW158" s="64" t="e">
        <f t="shared" si="59"/>
        <v>#VALUE!</v>
      </c>
      <c r="AX158" s="64" t="e">
        <f t="shared" si="59"/>
        <v>#VALUE!</v>
      </c>
      <c r="AY158" s="64" t="e">
        <f t="shared" si="59"/>
        <v>#VALUE!</v>
      </c>
      <c r="AZ158" s="64" t="e">
        <f t="shared" si="59"/>
        <v>#VALUE!</v>
      </c>
      <c r="BA158" s="64" t="e">
        <f t="shared" si="59"/>
        <v>#VALUE!</v>
      </c>
      <c r="BB158" s="64" t="e">
        <f t="shared" si="59"/>
        <v>#VALUE!</v>
      </c>
      <c r="BC158" s="64" t="e">
        <f t="shared" si="59"/>
        <v>#VALUE!</v>
      </c>
      <c r="BD158" s="64" t="e">
        <f t="shared" si="59"/>
        <v>#VALUE!</v>
      </c>
      <c r="BE158" s="64" t="e">
        <f>COUNTIFS($L$22:$L$28,"FT",BE$22:BE$39,"A")+COUNTIFS($L$22:$L$28,"FT",BE$22:BE$39,"SL")</f>
        <v>#VALUE!</v>
      </c>
      <c r="BF158" s="45" t="e">
        <f t="shared" si="48"/>
        <v>#VALUE!</v>
      </c>
      <c r="BH158" s="55"/>
    </row>
    <row r="159" spans="1:60" x14ac:dyDescent="0.3">
      <c r="A159" s="76" t="s">
        <v>135</v>
      </c>
      <c r="C159" s="76" t="s">
        <v>107</v>
      </c>
      <c r="D159" s="76"/>
      <c r="E159" s="77" t="s">
        <v>136</v>
      </c>
      <c r="F159" s="77" t="s">
        <v>130</v>
      </c>
      <c r="G159" s="77" t="s">
        <v>134</v>
      </c>
      <c r="H159" s="69"/>
      <c r="I159" s="80"/>
      <c r="J159" s="80"/>
      <c r="K159" s="81"/>
      <c r="L159" s="72"/>
      <c r="M159" s="61"/>
      <c r="N159" s="72"/>
      <c r="O159" s="287"/>
      <c r="P159" s="288"/>
      <c r="Q159" s="289"/>
      <c r="R159" s="279" t="s">
        <v>137</v>
      </c>
      <c r="S159" s="280"/>
      <c r="T159" s="280"/>
      <c r="U159" s="280"/>
      <c r="V159" s="280"/>
      <c r="W159" s="280"/>
      <c r="X159" s="270"/>
      <c r="Y159" s="270"/>
      <c r="Z159" s="270"/>
      <c r="AA159" s="64" t="e">
        <f t="shared" ref="AA159:BD159" si="60">COUNTIFS($L$22:$L$101,"HT",AA$22:AA$125,"A")+COUNTIFS($L$22:$L$101,"HT",AA$22:AA$125,"SL")</f>
        <v>#VALUE!</v>
      </c>
      <c r="AB159" s="64" t="e">
        <f t="shared" si="60"/>
        <v>#VALUE!</v>
      </c>
      <c r="AC159" s="64" t="e">
        <f t="shared" si="60"/>
        <v>#VALUE!</v>
      </c>
      <c r="AD159" s="64" t="e">
        <f t="shared" si="60"/>
        <v>#VALUE!</v>
      </c>
      <c r="AE159" s="64" t="e">
        <f t="shared" si="60"/>
        <v>#VALUE!</v>
      </c>
      <c r="AF159" s="64" t="e">
        <f t="shared" si="60"/>
        <v>#VALUE!</v>
      </c>
      <c r="AG159" s="64" t="e">
        <f t="shared" si="60"/>
        <v>#VALUE!</v>
      </c>
      <c r="AH159" s="64" t="e">
        <f t="shared" si="60"/>
        <v>#VALUE!</v>
      </c>
      <c r="AI159" s="64" t="e">
        <f t="shared" si="60"/>
        <v>#VALUE!</v>
      </c>
      <c r="AJ159" s="64" t="e">
        <f t="shared" si="60"/>
        <v>#VALUE!</v>
      </c>
      <c r="AK159" s="64" t="e">
        <f t="shared" si="60"/>
        <v>#VALUE!</v>
      </c>
      <c r="AL159" s="64" t="e">
        <f t="shared" si="60"/>
        <v>#VALUE!</v>
      </c>
      <c r="AM159" s="64" t="e">
        <f t="shared" si="60"/>
        <v>#VALUE!</v>
      </c>
      <c r="AN159" s="64" t="e">
        <f t="shared" si="60"/>
        <v>#VALUE!</v>
      </c>
      <c r="AO159" s="64" t="e">
        <f t="shared" si="60"/>
        <v>#VALUE!</v>
      </c>
      <c r="AP159" s="64" t="e">
        <f t="shared" si="60"/>
        <v>#VALUE!</v>
      </c>
      <c r="AQ159" s="64" t="e">
        <f t="shared" si="60"/>
        <v>#VALUE!</v>
      </c>
      <c r="AR159" s="64" t="e">
        <f t="shared" si="60"/>
        <v>#VALUE!</v>
      </c>
      <c r="AS159" s="64" t="e">
        <f t="shared" si="60"/>
        <v>#VALUE!</v>
      </c>
      <c r="AT159" s="64" t="e">
        <f t="shared" si="60"/>
        <v>#VALUE!</v>
      </c>
      <c r="AU159" s="64" t="e">
        <f t="shared" si="60"/>
        <v>#VALUE!</v>
      </c>
      <c r="AV159" s="64" t="e">
        <f t="shared" si="60"/>
        <v>#VALUE!</v>
      </c>
      <c r="AW159" s="64" t="e">
        <f t="shared" si="60"/>
        <v>#VALUE!</v>
      </c>
      <c r="AX159" s="64" t="e">
        <f t="shared" si="60"/>
        <v>#VALUE!</v>
      </c>
      <c r="AY159" s="64" t="e">
        <f t="shared" si="60"/>
        <v>#VALUE!</v>
      </c>
      <c r="AZ159" s="64" t="e">
        <f t="shared" si="60"/>
        <v>#VALUE!</v>
      </c>
      <c r="BA159" s="64" t="e">
        <f t="shared" si="60"/>
        <v>#VALUE!</v>
      </c>
      <c r="BB159" s="64" t="e">
        <f t="shared" si="60"/>
        <v>#VALUE!</v>
      </c>
      <c r="BC159" s="64" t="e">
        <f t="shared" si="60"/>
        <v>#VALUE!</v>
      </c>
      <c r="BD159" s="64" t="e">
        <f t="shared" si="60"/>
        <v>#VALUE!</v>
      </c>
      <c r="BE159" s="64" t="e">
        <f>COUNTIFS($L$22:$L$28,"HT",BE$22:BE$39,"A")+COUNTIFS($L$22:$L$28,"HT",BE$22:BE$39,"SL")</f>
        <v>#VALUE!</v>
      </c>
      <c r="BF159" s="45">
        <f t="shared" si="48"/>
        <v>44</v>
      </c>
      <c r="BH159" s="55"/>
    </row>
    <row r="160" spans="1:60" x14ac:dyDescent="0.3">
      <c r="A160" s="76" t="s">
        <v>138</v>
      </c>
      <c r="C160" s="76" t="s">
        <v>107</v>
      </c>
      <c r="D160" s="76"/>
      <c r="E160" s="77" t="s">
        <v>139</v>
      </c>
      <c r="F160" s="77" t="s">
        <v>130</v>
      </c>
      <c r="G160" s="77" t="s">
        <v>110</v>
      </c>
      <c r="H160" s="69"/>
      <c r="I160" s="82"/>
      <c r="J160" s="80"/>
      <c r="K160" s="81"/>
      <c r="L160" s="72"/>
      <c r="M160" s="61"/>
      <c r="N160" s="72"/>
      <c r="O160" s="287"/>
      <c r="P160" s="288"/>
      <c r="Q160" s="289"/>
      <c r="R160" s="279" t="s">
        <v>140</v>
      </c>
      <c r="S160" s="280"/>
      <c r="T160" s="280"/>
      <c r="U160" s="280"/>
      <c r="V160" s="280"/>
      <c r="W160" s="280"/>
      <c r="X160" s="270"/>
      <c r="Y160" s="270"/>
      <c r="Z160" s="270"/>
      <c r="AA160" s="64">
        <f t="shared" ref="AA160:BD160" si="61">COUNTIF(AA22:AA125,"U")+COUNTIF(AA22:AA125,"UC")+COUNTIF(AA22:AA125,"NCNS")+COUNTIF(AA22:AA125,"TR-U")+COUNTIF(AA22:AA125,"TR-UC")+COUNTIF(AA22:AA125,"TR-NCNS")</f>
        <v>1</v>
      </c>
      <c r="AB160" s="64">
        <f t="shared" si="61"/>
        <v>1</v>
      </c>
      <c r="AC160" s="64">
        <f t="shared" si="61"/>
        <v>3</v>
      </c>
      <c r="AD160" s="64">
        <f t="shared" si="61"/>
        <v>6</v>
      </c>
      <c r="AE160" s="64">
        <f t="shared" si="61"/>
        <v>3</v>
      </c>
      <c r="AF160" s="64">
        <f t="shared" si="61"/>
        <v>3</v>
      </c>
      <c r="AG160" s="64">
        <f t="shared" si="61"/>
        <v>4</v>
      </c>
      <c r="AH160" s="64">
        <f t="shared" si="61"/>
        <v>0</v>
      </c>
      <c r="AI160" s="64">
        <f t="shared" si="61"/>
        <v>0</v>
      </c>
      <c r="AJ160" s="64">
        <f t="shared" si="61"/>
        <v>2</v>
      </c>
      <c r="AK160" s="64">
        <f t="shared" si="61"/>
        <v>0</v>
      </c>
      <c r="AL160" s="64">
        <f t="shared" si="61"/>
        <v>1</v>
      </c>
      <c r="AM160" s="64">
        <f t="shared" si="61"/>
        <v>2</v>
      </c>
      <c r="AN160" s="64">
        <f t="shared" si="61"/>
        <v>1</v>
      </c>
      <c r="AO160" s="64">
        <f t="shared" si="61"/>
        <v>0</v>
      </c>
      <c r="AP160" s="64">
        <f t="shared" si="61"/>
        <v>0</v>
      </c>
      <c r="AQ160" s="64">
        <f t="shared" si="61"/>
        <v>2</v>
      </c>
      <c r="AR160" s="64">
        <f t="shared" si="61"/>
        <v>1</v>
      </c>
      <c r="AS160" s="64">
        <f t="shared" si="61"/>
        <v>2</v>
      </c>
      <c r="AT160" s="64">
        <f t="shared" si="61"/>
        <v>2</v>
      </c>
      <c r="AU160" s="64">
        <f t="shared" si="61"/>
        <v>2</v>
      </c>
      <c r="AV160" s="64">
        <f t="shared" si="61"/>
        <v>0</v>
      </c>
      <c r="AW160" s="64">
        <f t="shared" si="61"/>
        <v>0</v>
      </c>
      <c r="AX160" s="64">
        <f t="shared" si="61"/>
        <v>2</v>
      </c>
      <c r="AY160" s="64">
        <f t="shared" si="61"/>
        <v>0</v>
      </c>
      <c r="AZ160" s="64">
        <f t="shared" si="61"/>
        <v>3</v>
      </c>
      <c r="BA160" s="64">
        <f t="shared" si="61"/>
        <v>1</v>
      </c>
      <c r="BB160" s="64">
        <f t="shared" si="61"/>
        <v>2</v>
      </c>
      <c r="BC160" s="64">
        <f t="shared" si="61"/>
        <v>0</v>
      </c>
      <c r="BD160" s="64">
        <f t="shared" si="61"/>
        <v>0</v>
      </c>
      <c r="BE160" s="64">
        <f>COUNTIF(BE22:BE39,"U")+COUNTIF(BE22:BE39,"UC")+COUNTIF(BE22:BE39,"NCNS")+COUNTIF(BE22:BE39,"TR-U")+COUNTIF(BE22:BE39,"TR-UC")+COUNTIF(BE22:BE39,"TR-NCNS")</f>
        <v>0</v>
      </c>
      <c r="BF160" s="75" t="e">
        <f t="shared" si="48"/>
        <v>#VALUE!</v>
      </c>
      <c r="BH160" s="55"/>
    </row>
    <row r="161" spans="1:60" x14ac:dyDescent="0.3">
      <c r="A161" s="76" t="s">
        <v>141</v>
      </c>
      <c r="C161" s="76" t="s">
        <v>107</v>
      </c>
      <c r="D161" s="76"/>
      <c r="E161" s="77" t="s">
        <v>142</v>
      </c>
      <c r="F161" s="77" t="s">
        <v>130</v>
      </c>
      <c r="G161" s="77" t="s">
        <v>134</v>
      </c>
      <c r="H161" s="69"/>
      <c r="I161" s="80"/>
      <c r="J161" s="80"/>
      <c r="K161" s="81"/>
      <c r="L161" s="72"/>
      <c r="M161" s="61"/>
      <c r="N161" s="72"/>
      <c r="O161" s="287"/>
      <c r="P161" s="288"/>
      <c r="Q161" s="289"/>
      <c r="R161" s="279" t="s">
        <v>143</v>
      </c>
      <c r="S161" s="280"/>
      <c r="T161" s="280"/>
      <c r="U161" s="280"/>
      <c r="V161" s="280"/>
      <c r="W161" s="280"/>
      <c r="X161" s="270"/>
      <c r="Y161" s="270"/>
      <c r="Z161" s="270"/>
      <c r="AA161" s="74" t="e">
        <f t="shared" ref="AA161:BE161" si="62">AA162+(AA163/2)</f>
        <v>#VALUE!</v>
      </c>
      <c r="AB161" s="74" t="e">
        <f t="shared" si="62"/>
        <v>#VALUE!</v>
      </c>
      <c r="AC161" s="74" t="e">
        <f t="shared" si="62"/>
        <v>#VALUE!</v>
      </c>
      <c r="AD161" s="74" t="e">
        <f t="shared" si="62"/>
        <v>#VALUE!</v>
      </c>
      <c r="AE161" s="74" t="e">
        <f t="shared" si="62"/>
        <v>#VALUE!</v>
      </c>
      <c r="AF161" s="74" t="e">
        <f t="shared" si="62"/>
        <v>#VALUE!</v>
      </c>
      <c r="AG161" s="74" t="e">
        <f t="shared" si="62"/>
        <v>#VALUE!</v>
      </c>
      <c r="AH161" s="74" t="e">
        <f t="shared" si="62"/>
        <v>#VALUE!</v>
      </c>
      <c r="AI161" s="74" t="e">
        <f t="shared" si="62"/>
        <v>#VALUE!</v>
      </c>
      <c r="AJ161" s="74" t="e">
        <f t="shared" si="62"/>
        <v>#VALUE!</v>
      </c>
      <c r="AK161" s="74" t="e">
        <f t="shared" si="62"/>
        <v>#VALUE!</v>
      </c>
      <c r="AL161" s="74" t="e">
        <f t="shared" si="62"/>
        <v>#VALUE!</v>
      </c>
      <c r="AM161" s="74" t="e">
        <f t="shared" si="62"/>
        <v>#VALUE!</v>
      </c>
      <c r="AN161" s="74" t="e">
        <f t="shared" si="62"/>
        <v>#VALUE!</v>
      </c>
      <c r="AO161" s="74" t="e">
        <f t="shared" si="62"/>
        <v>#VALUE!</v>
      </c>
      <c r="AP161" s="74" t="e">
        <f t="shared" si="62"/>
        <v>#VALUE!</v>
      </c>
      <c r="AQ161" s="74" t="e">
        <f t="shared" si="62"/>
        <v>#VALUE!</v>
      </c>
      <c r="AR161" s="74" t="e">
        <f t="shared" si="62"/>
        <v>#VALUE!</v>
      </c>
      <c r="AS161" s="74" t="e">
        <f t="shared" si="62"/>
        <v>#VALUE!</v>
      </c>
      <c r="AT161" s="74" t="e">
        <f t="shared" si="62"/>
        <v>#VALUE!</v>
      </c>
      <c r="AU161" s="74" t="e">
        <f t="shared" si="62"/>
        <v>#VALUE!</v>
      </c>
      <c r="AV161" s="74" t="e">
        <f t="shared" si="62"/>
        <v>#VALUE!</v>
      </c>
      <c r="AW161" s="74" t="e">
        <f t="shared" si="62"/>
        <v>#VALUE!</v>
      </c>
      <c r="AX161" s="74" t="e">
        <f t="shared" si="62"/>
        <v>#VALUE!</v>
      </c>
      <c r="AY161" s="74" t="e">
        <f t="shared" si="62"/>
        <v>#VALUE!</v>
      </c>
      <c r="AZ161" s="74" t="e">
        <f t="shared" si="62"/>
        <v>#VALUE!</v>
      </c>
      <c r="BA161" s="74" t="e">
        <f t="shared" si="62"/>
        <v>#VALUE!</v>
      </c>
      <c r="BB161" s="74" t="e">
        <f t="shared" si="62"/>
        <v>#VALUE!</v>
      </c>
      <c r="BC161" s="74" t="e">
        <f t="shared" si="62"/>
        <v>#VALUE!</v>
      </c>
      <c r="BD161" s="74" t="e">
        <f t="shared" si="62"/>
        <v>#VALUE!</v>
      </c>
      <c r="BE161" s="74" t="e">
        <f t="shared" si="62"/>
        <v>#VALUE!</v>
      </c>
      <c r="BF161" s="45" t="e">
        <f t="shared" si="48"/>
        <v>#VALUE!</v>
      </c>
      <c r="BH161" s="55"/>
    </row>
    <row r="162" spans="1:60" x14ac:dyDescent="0.3">
      <c r="A162" s="76" t="s">
        <v>144</v>
      </c>
      <c r="C162" s="76" t="s">
        <v>107</v>
      </c>
      <c r="D162" s="76"/>
      <c r="E162" s="77" t="s">
        <v>145</v>
      </c>
      <c r="F162" s="77" t="s">
        <v>130</v>
      </c>
      <c r="G162" s="77" t="s">
        <v>134</v>
      </c>
      <c r="H162" s="69"/>
      <c r="I162" s="80"/>
      <c r="J162" s="80"/>
      <c r="K162" s="81"/>
      <c r="L162" s="72"/>
      <c r="M162" s="61"/>
      <c r="N162" s="72"/>
      <c r="O162" s="287"/>
      <c r="P162" s="288"/>
      <c r="Q162" s="289"/>
      <c r="R162" s="279" t="s">
        <v>146</v>
      </c>
      <c r="S162" s="280"/>
      <c r="T162" s="280"/>
      <c r="U162" s="280"/>
      <c r="V162" s="280"/>
      <c r="W162" s="280"/>
      <c r="X162" s="270"/>
      <c r="Y162" s="270"/>
      <c r="Z162" s="270"/>
      <c r="AA162" s="64" t="e">
        <f t="shared" ref="AA162:BD162" si="63">COUNTIFS($L$22:$L$101,"FT",AA$22:AA$125,"U")+COUNTIFS($L$22:$L$101,"FT",AA$22:AA$125,"UC")+COUNTIFS($L$22:$L$101,"FT",AA$22:AA$125,"NCNS")+COUNTIFS($L$22:$L$101,"FT",AA$22:AA$125,"TR-U")+COUNTIFS($L$22:$L$101,"FT",AA$22:AA$125,"TR-UC")+COUNTIFS($L$22:$L$101,"FT",AA$22:AA$125,"TR-NCNS")</f>
        <v>#VALUE!</v>
      </c>
      <c r="AB162" s="64" t="e">
        <f t="shared" si="63"/>
        <v>#VALUE!</v>
      </c>
      <c r="AC162" s="64" t="e">
        <f t="shared" si="63"/>
        <v>#VALUE!</v>
      </c>
      <c r="AD162" s="64" t="e">
        <f t="shared" si="63"/>
        <v>#VALUE!</v>
      </c>
      <c r="AE162" s="64" t="e">
        <f t="shared" si="63"/>
        <v>#VALUE!</v>
      </c>
      <c r="AF162" s="64" t="e">
        <f t="shared" si="63"/>
        <v>#VALUE!</v>
      </c>
      <c r="AG162" s="64" t="e">
        <f t="shared" si="63"/>
        <v>#VALUE!</v>
      </c>
      <c r="AH162" s="64" t="e">
        <f t="shared" si="63"/>
        <v>#VALUE!</v>
      </c>
      <c r="AI162" s="64" t="e">
        <f t="shared" si="63"/>
        <v>#VALUE!</v>
      </c>
      <c r="AJ162" s="64" t="e">
        <f t="shared" si="63"/>
        <v>#VALUE!</v>
      </c>
      <c r="AK162" s="64" t="e">
        <f t="shared" si="63"/>
        <v>#VALUE!</v>
      </c>
      <c r="AL162" s="64" t="e">
        <f t="shared" si="63"/>
        <v>#VALUE!</v>
      </c>
      <c r="AM162" s="64" t="e">
        <f t="shared" si="63"/>
        <v>#VALUE!</v>
      </c>
      <c r="AN162" s="64" t="e">
        <f t="shared" si="63"/>
        <v>#VALUE!</v>
      </c>
      <c r="AO162" s="64" t="e">
        <f t="shared" si="63"/>
        <v>#VALUE!</v>
      </c>
      <c r="AP162" s="64" t="e">
        <f t="shared" si="63"/>
        <v>#VALUE!</v>
      </c>
      <c r="AQ162" s="64" t="e">
        <f t="shared" si="63"/>
        <v>#VALUE!</v>
      </c>
      <c r="AR162" s="64" t="e">
        <f t="shared" si="63"/>
        <v>#VALUE!</v>
      </c>
      <c r="AS162" s="64" t="e">
        <f t="shared" si="63"/>
        <v>#VALUE!</v>
      </c>
      <c r="AT162" s="64" t="e">
        <f t="shared" si="63"/>
        <v>#VALUE!</v>
      </c>
      <c r="AU162" s="64" t="e">
        <f t="shared" si="63"/>
        <v>#VALUE!</v>
      </c>
      <c r="AV162" s="64" t="e">
        <f t="shared" si="63"/>
        <v>#VALUE!</v>
      </c>
      <c r="AW162" s="64" t="e">
        <f t="shared" si="63"/>
        <v>#VALUE!</v>
      </c>
      <c r="AX162" s="64" t="e">
        <f t="shared" si="63"/>
        <v>#VALUE!</v>
      </c>
      <c r="AY162" s="64" t="e">
        <f t="shared" si="63"/>
        <v>#VALUE!</v>
      </c>
      <c r="AZ162" s="64" t="e">
        <f t="shared" si="63"/>
        <v>#VALUE!</v>
      </c>
      <c r="BA162" s="64" t="e">
        <f t="shared" si="63"/>
        <v>#VALUE!</v>
      </c>
      <c r="BB162" s="64" t="e">
        <f t="shared" si="63"/>
        <v>#VALUE!</v>
      </c>
      <c r="BC162" s="64" t="e">
        <f t="shared" si="63"/>
        <v>#VALUE!</v>
      </c>
      <c r="BD162" s="64" t="e">
        <f t="shared" si="63"/>
        <v>#VALUE!</v>
      </c>
      <c r="BE162" s="64" t="e">
        <f>COUNTIFS($L$22:$L$28,"FT",BE$22:BE$39,"U")+COUNTIFS($L$22:$L$28,"FT",BE$22:BE$39,"UC")+COUNTIFS($L$22:$L$28,"FT",BE$22:BE$39,"NCNS")+COUNTIFS($L$22:$L$28,"FT",BE$22:BE$39,"TR-U")+COUNTIFS($L$22:$L$28,"FT",BE$22:BE$39,"TR-UC")+COUNTIFS($L$22:$L$28,"FT",BE$22:BE$39,"TR-NCNS")</f>
        <v>#VALUE!</v>
      </c>
      <c r="BF162" s="45" t="e">
        <f t="shared" si="48"/>
        <v>#VALUE!</v>
      </c>
      <c r="BH162" s="55"/>
    </row>
    <row r="163" spans="1:60" x14ac:dyDescent="0.3">
      <c r="A163" s="76" t="s">
        <v>147</v>
      </c>
      <c r="C163" s="76" t="s">
        <v>148</v>
      </c>
      <c r="D163" s="76"/>
      <c r="E163" s="77" t="s">
        <v>149</v>
      </c>
      <c r="F163" s="77"/>
      <c r="G163" s="77"/>
      <c r="H163" s="69"/>
      <c r="I163" s="80"/>
      <c r="J163" s="80"/>
      <c r="K163" s="81"/>
      <c r="L163" s="72"/>
      <c r="M163" s="61"/>
      <c r="N163" s="72"/>
      <c r="O163" s="287"/>
      <c r="P163" s="288"/>
      <c r="Q163" s="289"/>
      <c r="R163" s="279" t="s">
        <v>150</v>
      </c>
      <c r="S163" s="280"/>
      <c r="T163" s="280"/>
      <c r="U163" s="280"/>
      <c r="V163" s="280"/>
      <c r="W163" s="280"/>
      <c r="X163" s="270"/>
      <c r="Y163" s="270"/>
      <c r="Z163" s="270"/>
      <c r="AA163" s="64" t="e">
        <f t="shared" ref="AA163:BD163" si="64">COUNTIFS($L$22:$L$101,"HT",AA$22:AA$125,"U")+COUNTIFS($L$22:$L$101,"HT",AA$22:AA$125,"UC")+COUNTIFS($L$22:$L$101,"HT",AA$22:AA$125,"NCNS")+COUNTIFS($L$22:$L$101,"HT",AA$22:AA$125,"TR-U")+COUNTIFS($L$22:$L$101,"HT",AA$22:AA$125,"TR-UC")+COUNTIFS($L$22:$L$101,"HT",AA$22:AA$125,"TR-NCNS")</f>
        <v>#VALUE!</v>
      </c>
      <c r="AB163" s="64" t="e">
        <f t="shared" si="64"/>
        <v>#VALUE!</v>
      </c>
      <c r="AC163" s="64" t="e">
        <f t="shared" si="64"/>
        <v>#VALUE!</v>
      </c>
      <c r="AD163" s="64" t="e">
        <f t="shared" si="64"/>
        <v>#VALUE!</v>
      </c>
      <c r="AE163" s="64" t="e">
        <f t="shared" si="64"/>
        <v>#VALUE!</v>
      </c>
      <c r="AF163" s="64" t="e">
        <f t="shared" si="64"/>
        <v>#VALUE!</v>
      </c>
      <c r="AG163" s="64" t="e">
        <f t="shared" si="64"/>
        <v>#VALUE!</v>
      </c>
      <c r="AH163" s="64" t="e">
        <f t="shared" si="64"/>
        <v>#VALUE!</v>
      </c>
      <c r="AI163" s="64" t="e">
        <f t="shared" si="64"/>
        <v>#VALUE!</v>
      </c>
      <c r="AJ163" s="64" t="e">
        <f t="shared" si="64"/>
        <v>#VALUE!</v>
      </c>
      <c r="AK163" s="64" t="e">
        <f t="shared" si="64"/>
        <v>#VALUE!</v>
      </c>
      <c r="AL163" s="64" t="e">
        <f t="shared" si="64"/>
        <v>#VALUE!</v>
      </c>
      <c r="AM163" s="64" t="e">
        <f t="shared" si="64"/>
        <v>#VALUE!</v>
      </c>
      <c r="AN163" s="64" t="e">
        <f t="shared" si="64"/>
        <v>#VALUE!</v>
      </c>
      <c r="AO163" s="64" t="e">
        <f t="shared" si="64"/>
        <v>#VALUE!</v>
      </c>
      <c r="AP163" s="64" t="e">
        <f t="shared" si="64"/>
        <v>#VALUE!</v>
      </c>
      <c r="AQ163" s="64" t="e">
        <f t="shared" si="64"/>
        <v>#VALUE!</v>
      </c>
      <c r="AR163" s="64" t="e">
        <f t="shared" si="64"/>
        <v>#VALUE!</v>
      </c>
      <c r="AS163" s="64" t="e">
        <f t="shared" si="64"/>
        <v>#VALUE!</v>
      </c>
      <c r="AT163" s="64" t="e">
        <f t="shared" si="64"/>
        <v>#VALUE!</v>
      </c>
      <c r="AU163" s="64" t="e">
        <f t="shared" si="64"/>
        <v>#VALUE!</v>
      </c>
      <c r="AV163" s="64" t="e">
        <f t="shared" si="64"/>
        <v>#VALUE!</v>
      </c>
      <c r="AW163" s="64" t="e">
        <f t="shared" si="64"/>
        <v>#VALUE!</v>
      </c>
      <c r="AX163" s="64" t="e">
        <f t="shared" si="64"/>
        <v>#VALUE!</v>
      </c>
      <c r="AY163" s="64" t="e">
        <f t="shared" si="64"/>
        <v>#VALUE!</v>
      </c>
      <c r="AZ163" s="64" t="e">
        <f t="shared" si="64"/>
        <v>#VALUE!</v>
      </c>
      <c r="BA163" s="64" t="e">
        <f t="shared" si="64"/>
        <v>#VALUE!</v>
      </c>
      <c r="BB163" s="64" t="e">
        <f t="shared" si="64"/>
        <v>#VALUE!</v>
      </c>
      <c r="BC163" s="64" t="e">
        <f t="shared" si="64"/>
        <v>#VALUE!</v>
      </c>
      <c r="BD163" s="64" t="e">
        <f t="shared" si="64"/>
        <v>#VALUE!</v>
      </c>
      <c r="BE163" s="64" t="e">
        <f>COUNTIFS($L$22:$L$28,"HT",BE$22:BE$39,"U")+COUNTIFS($L$28:$L$53,"HT",BE$28:BE$53,"UC")+COUNTIFS($L$28:$L$53,"HT",BE$28:BE$53,"NCNS")+COUNTIFS($L$22:$L$28,"HT",BE$22:BE$39,"TR-U")+COUNTIFS($L$28:$L$53,"HT",BE$28:BE$53,"TR-UC")+COUNTIFS($L$28:$L$53,"HT",BE$28:BE$53,"TR-NCNS")</f>
        <v>#VALUE!</v>
      </c>
      <c r="BF163" s="45">
        <f t="shared" ref="BF163:BF169" si="65">MAX(AA164:BE164)</f>
        <v>0</v>
      </c>
      <c r="BH163" s="55"/>
    </row>
    <row r="164" spans="1:60" x14ac:dyDescent="0.3">
      <c r="A164" s="76" t="s">
        <v>151</v>
      </c>
      <c r="C164" s="76" t="s">
        <v>148</v>
      </c>
      <c r="D164" s="76"/>
      <c r="E164" s="77" t="s">
        <v>152</v>
      </c>
      <c r="F164" s="77"/>
      <c r="G164" s="77"/>
      <c r="H164" s="69"/>
      <c r="I164" s="80"/>
      <c r="J164" s="80"/>
      <c r="K164" s="81"/>
      <c r="L164" s="72"/>
      <c r="M164" s="61"/>
      <c r="N164" s="72"/>
      <c r="O164" s="287"/>
      <c r="P164" s="288"/>
      <c r="Q164" s="289"/>
      <c r="R164" s="279" t="s">
        <v>153</v>
      </c>
      <c r="S164" s="280"/>
      <c r="T164" s="280"/>
      <c r="U164" s="280"/>
      <c r="V164" s="280"/>
      <c r="W164" s="280"/>
      <c r="X164" s="270"/>
      <c r="Y164" s="270"/>
      <c r="Z164" s="270"/>
      <c r="AA164" s="64">
        <f t="shared" ref="AA164:BD164" si="66">COUNTIF(AA22:AA125,"S")+COUNTIF(AA22:AA125,"TR-S")</f>
        <v>0</v>
      </c>
      <c r="AB164" s="64">
        <f t="shared" si="66"/>
        <v>0</v>
      </c>
      <c r="AC164" s="64">
        <f t="shared" si="66"/>
        <v>0</v>
      </c>
      <c r="AD164" s="64">
        <f t="shared" si="66"/>
        <v>0</v>
      </c>
      <c r="AE164" s="64">
        <f t="shared" si="66"/>
        <v>0</v>
      </c>
      <c r="AF164" s="64">
        <f t="shared" si="66"/>
        <v>0</v>
      </c>
      <c r="AG164" s="64">
        <f t="shared" si="66"/>
        <v>0</v>
      </c>
      <c r="AH164" s="64">
        <f t="shared" si="66"/>
        <v>0</v>
      </c>
      <c r="AI164" s="64">
        <f t="shared" si="66"/>
        <v>0</v>
      </c>
      <c r="AJ164" s="64">
        <f t="shared" si="66"/>
        <v>0</v>
      </c>
      <c r="AK164" s="64">
        <f t="shared" si="66"/>
        <v>0</v>
      </c>
      <c r="AL164" s="64">
        <f t="shared" si="66"/>
        <v>0</v>
      </c>
      <c r="AM164" s="64">
        <f t="shared" si="66"/>
        <v>0</v>
      </c>
      <c r="AN164" s="64">
        <f t="shared" si="66"/>
        <v>0</v>
      </c>
      <c r="AO164" s="64">
        <f t="shared" si="66"/>
        <v>0</v>
      </c>
      <c r="AP164" s="64">
        <f t="shared" si="66"/>
        <v>0</v>
      </c>
      <c r="AQ164" s="64">
        <f t="shared" si="66"/>
        <v>0</v>
      </c>
      <c r="AR164" s="64">
        <f t="shared" si="66"/>
        <v>0</v>
      </c>
      <c r="AS164" s="64">
        <f t="shared" si="66"/>
        <v>0</v>
      </c>
      <c r="AT164" s="64">
        <f t="shared" si="66"/>
        <v>0</v>
      </c>
      <c r="AU164" s="64">
        <f t="shared" si="66"/>
        <v>0</v>
      </c>
      <c r="AV164" s="64">
        <f t="shared" si="66"/>
        <v>0</v>
      </c>
      <c r="AW164" s="64">
        <f t="shared" si="66"/>
        <v>0</v>
      </c>
      <c r="AX164" s="64">
        <f t="shared" si="66"/>
        <v>0</v>
      </c>
      <c r="AY164" s="64">
        <f t="shared" si="66"/>
        <v>0</v>
      </c>
      <c r="AZ164" s="64">
        <f t="shared" si="66"/>
        <v>0</v>
      </c>
      <c r="BA164" s="64">
        <f t="shared" si="66"/>
        <v>0</v>
      </c>
      <c r="BB164" s="64">
        <f t="shared" si="66"/>
        <v>0</v>
      </c>
      <c r="BC164" s="64">
        <f t="shared" si="66"/>
        <v>0</v>
      </c>
      <c r="BD164" s="64">
        <f t="shared" si="66"/>
        <v>0</v>
      </c>
      <c r="BE164" s="64">
        <f>COUNTIF(BE22:BE39,"S")+COUNTIF(BE22:BE39,"TR-S")</f>
        <v>0</v>
      </c>
      <c r="BF164" s="75" t="e">
        <f t="shared" si="65"/>
        <v>#VALUE!</v>
      </c>
      <c r="BH164" s="55"/>
    </row>
    <row r="165" spans="1:60" x14ac:dyDescent="0.3">
      <c r="A165" s="76" t="s">
        <v>154</v>
      </c>
      <c r="C165" s="76" t="s">
        <v>155</v>
      </c>
      <c r="D165" s="76"/>
      <c r="E165" s="77" t="s">
        <v>156</v>
      </c>
      <c r="F165" s="77"/>
      <c r="G165" s="77"/>
      <c r="H165" s="69"/>
      <c r="I165" s="59"/>
      <c r="J165" s="59"/>
      <c r="K165" s="83"/>
      <c r="L165" s="84"/>
      <c r="M165" s="61"/>
      <c r="N165" s="72"/>
      <c r="O165" s="287"/>
      <c r="P165" s="288"/>
      <c r="Q165" s="289"/>
      <c r="R165" s="279" t="s">
        <v>157</v>
      </c>
      <c r="S165" s="280"/>
      <c r="T165" s="280"/>
      <c r="U165" s="280"/>
      <c r="V165" s="280"/>
      <c r="W165" s="280"/>
      <c r="X165" s="270"/>
      <c r="Y165" s="270"/>
      <c r="Z165" s="270"/>
      <c r="AA165" s="74" t="e">
        <f t="shared" ref="AA165:BE165" si="67">AA166+(AA167/2)</f>
        <v>#VALUE!</v>
      </c>
      <c r="AB165" s="74" t="e">
        <f t="shared" si="67"/>
        <v>#VALUE!</v>
      </c>
      <c r="AC165" s="74" t="e">
        <f t="shared" si="67"/>
        <v>#VALUE!</v>
      </c>
      <c r="AD165" s="74" t="e">
        <f t="shared" si="67"/>
        <v>#VALUE!</v>
      </c>
      <c r="AE165" s="74" t="e">
        <f t="shared" si="67"/>
        <v>#VALUE!</v>
      </c>
      <c r="AF165" s="74" t="e">
        <f t="shared" si="67"/>
        <v>#VALUE!</v>
      </c>
      <c r="AG165" s="74" t="e">
        <f t="shared" si="67"/>
        <v>#VALUE!</v>
      </c>
      <c r="AH165" s="74" t="e">
        <f t="shared" si="67"/>
        <v>#VALUE!</v>
      </c>
      <c r="AI165" s="74" t="e">
        <f t="shared" si="67"/>
        <v>#VALUE!</v>
      </c>
      <c r="AJ165" s="74" t="e">
        <f t="shared" si="67"/>
        <v>#VALUE!</v>
      </c>
      <c r="AK165" s="74" t="e">
        <f t="shared" si="67"/>
        <v>#VALUE!</v>
      </c>
      <c r="AL165" s="74" t="e">
        <f t="shared" si="67"/>
        <v>#VALUE!</v>
      </c>
      <c r="AM165" s="74" t="e">
        <f t="shared" si="67"/>
        <v>#VALUE!</v>
      </c>
      <c r="AN165" s="74" t="e">
        <f t="shared" si="67"/>
        <v>#VALUE!</v>
      </c>
      <c r="AO165" s="74" t="e">
        <f t="shared" si="67"/>
        <v>#VALUE!</v>
      </c>
      <c r="AP165" s="74" t="e">
        <f t="shared" si="67"/>
        <v>#VALUE!</v>
      </c>
      <c r="AQ165" s="74" t="e">
        <f t="shared" si="67"/>
        <v>#VALUE!</v>
      </c>
      <c r="AR165" s="74" t="e">
        <f t="shared" si="67"/>
        <v>#VALUE!</v>
      </c>
      <c r="AS165" s="74" t="e">
        <f t="shared" si="67"/>
        <v>#VALUE!</v>
      </c>
      <c r="AT165" s="74" t="e">
        <f t="shared" si="67"/>
        <v>#VALUE!</v>
      </c>
      <c r="AU165" s="74" t="e">
        <f t="shared" si="67"/>
        <v>#VALUE!</v>
      </c>
      <c r="AV165" s="74" t="e">
        <f t="shared" si="67"/>
        <v>#VALUE!</v>
      </c>
      <c r="AW165" s="74" t="e">
        <f t="shared" si="67"/>
        <v>#VALUE!</v>
      </c>
      <c r="AX165" s="74" t="e">
        <f t="shared" si="67"/>
        <v>#VALUE!</v>
      </c>
      <c r="AY165" s="74" t="e">
        <f t="shared" si="67"/>
        <v>#VALUE!</v>
      </c>
      <c r="AZ165" s="74" t="e">
        <f t="shared" si="67"/>
        <v>#VALUE!</v>
      </c>
      <c r="BA165" s="74" t="e">
        <f t="shared" si="67"/>
        <v>#VALUE!</v>
      </c>
      <c r="BB165" s="74" t="e">
        <f t="shared" si="67"/>
        <v>#VALUE!</v>
      </c>
      <c r="BC165" s="74" t="e">
        <f t="shared" si="67"/>
        <v>#VALUE!</v>
      </c>
      <c r="BD165" s="74" t="e">
        <f t="shared" si="67"/>
        <v>#VALUE!</v>
      </c>
      <c r="BE165" s="74" t="e">
        <f t="shared" si="67"/>
        <v>#VALUE!</v>
      </c>
      <c r="BF165" s="45" t="e">
        <f t="shared" si="65"/>
        <v>#VALUE!</v>
      </c>
      <c r="BH165" s="55"/>
    </row>
    <row r="166" spans="1:60" x14ac:dyDescent="0.3">
      <c r="A166" s="76" t="s">
        <v>158</v>
      </c>
      <c r="C166" s="76" t="s">
        <v>155</v>
      </c>
      <c r="D166" s="76"/>
      <c r="E166" s="77" t="s">
        <v>159</v>
      </c>
      <c r="F166" s="77"/>
      <c r="G166" s="77"/>
      <c r="H166" s="69"/>
      <c r="I166" s="59"/>
      <c r="J166" s="59"/>
      <c r="K166" s="83"/>
      <c r="L166" s="84"/>
      <c r="M166" s="61"/>
      <c r="N166" s="72"/>
      <c r="O166" s="287"/>
      <c r="P166" s="288"/>
      <c r="Q166" s="289"/>
      <c r="R166" s="279" t="s">
        <v>160</v>
      </c>
      <c r="S166" s="280"/>
      <c r="T166" s="280"/>
      <c r="U166" s="280"/>
      <c r="V166" s="280"/>
      <c r="W166" s="280"/>
      <c r="X166" s="270"/>
      <c r="Y166" s="270"/>
      <c r="Z166" s="270"/>
      <c r="AA166" s="64" t="e">
        <f t="shared" ref="AA166:BD166" si="68">COUNTIFS($L$22:$L$101,"FT",AA$22:AA$125,"S")+COUNTIFS($L$22:$L$101,"FT",AA$22:AA$125,"TR-S")</f>
        <v>#VALUE!</v>
      </c>
      <c r="AB166" s="64" t="e">
        <f t="shared" si="68"/>
        <v>#VALUE!</v>
      </c>
      <c r="AC166" s="64" t="e">
        <f t="shared" si="68"/>
        <v>#VALUE!</v>
      </c>
      <c r="AD166" s="64" t="e">
        <f t="shared" si="68"/>
        <v>#VALUE!</v>
      </c>
      <c r="AE166" s="64" t="e">
        <f t="shared" si="68"/>
        <v>#VALUE!</v>
      </c>
      <c r="AF166" s="64" t="e">
        <f t="shared" si="68"/>
        <v>#VALUE!</v>
      </c>
      <c r="AG166" s="64" t="e">
        <f t="shared" si="68"/>
        <v>#VALUE!</v>
      </c>
      <c r="AH166" s="64" t="e">
        <f t="shared" si="68"/>
        <v>#VALUE!</v>
      </c>
      <c r="AI166" s="64" t="e">
        <f t="shared" si="68"/>
        <v>#VALUE!</v>
      </c>
      <c r="AJ166" s="64" t="e">
        <f t="shared" si="68"/>
        <v>#VALUE!</v>
      </c>
      <c r="AK166" s="64" t="e">
        <f t="shared" si="68"/>
        <v>#VALUE!</v>
      </c>
      <c r="AL166" s="64" t="e">
        <f t="shared" si="68"/>
        <v>#VALUE!</v>
      </c>
      <c r="AM166" s="64" t="e">
        <f t="shared" si="68"/>
        <v>#VALUE!</v>
      </c>
      <c r="AN166" s="64" t="e">
        <f t="shared" si="68"/>
        <v>#VALUE!</v>
      </c>
      <c r="AO166" s="64" t="e">
        <f t="shared" si="68"/>
        <v>#VALUE!</v>
      </c>
      <c r="AP166" s="64" t="e">
        <f t="shared" si="68"/>
        <v>#VALUE!</v>
      </c>
      <c r="AQ166" s="64" t="e">
        <f t="shared" si="68"/>
        <v>#VALUE!</v>
      </c>
      <c r="AR166" s="64" t="e">
        <f t="shared" si="68"/>
        <v>#VALUE!</v>
      </c>
      <c r="AS166" s="64" t="e">
        <f t="shared" si="68"/>
        <v>#VALUE!</v>
      </c>
      <c r="AT166" s="64" t="e">
        <f t="shared" si="68"/>
        <v>#VALUE!</v>
      </c>
      <c r="AU166" s="64" t="e">
        <f t="shared" si="68"/>
        <v>#VALUE!</v>
      </c>
      <c r="AV166" s="64" t="e">
        <f t="shared" si="68"/>
        <v>#VALUE!</v>
      </c>
      <c r="AW166" s="64" t="e">
        <f t="shared" si="68"/>
        <v>#VALUE!</v>
      </c>
      <c r="AX166" s="64" t="e">
        <f t="shared" si="68"/>
        <v>#VALUE!</v>
      </c>
      <c r="AY166" s="64" t="e">
        <f t="shared" si="68"/>
        <v>#VALUE!</v>
      </c>
      <c r="AZ166" s="64" t="e">
        <f t="shared" si="68"/>
        <v>#VALUE!</v>
      </c>
      <c r="BA166" s="64" t="e">
        <f t="shared" si="68"/>
        <v>#VALUE!</v>
      </c>
      <c r="BB166" s="64" t="e">
        <f t="shared" si="68"/>
        <v>#VALUE!</v>
      </c>
      <c r="BC166" s="64" t="e">
        <f t="shared" si="68"/>
        <v>#VALUE!</v>
      </c>
      <c r="BD166" s="64" t="e">
        <f t="shared" si="68"/>
        <v>#VALUE!</v>
      </c>
      <c r="BE166" s="64" t="e">
        <f>COUNTIFS($L$22:$L$28,"FT",BE$22:BE$39,"S")+COUNTIFS($L$22:$L$28,"FT",BE$22:BE$39,"TR-S")</f>
        <v>#VALUE!</v>
      </c>
      <c r="BF166" s="45" t="e">
        <f t="shared" si="65"/>
        <v>#VALUE!</v>
      </c>
      <c r="BH166" s="55"/>
    </row>
    <row r="167" spans="1:60" x14ac:dyDescent="0.3">
      <c r="A167" s="76" t="s">
        <v>161</v>
      </c>
      <c r="C167" s="76" t="s">
        <v>155</v>
      </c>
      <c r="D167" s="76"/>
      <c r="E167" s="77" t="s">
        <v>162</v>
      </c>
      <c r="F167" s="77"/>
      <c r="G167" s="77"/>
      <c r="I167" s="59"/>
      <c r="J167" s="59"/>
      <c r="K167" s="83"/>
      <c r="L167" s="84"/>
      <c r="M167" s="61"/>
      <c r="N167" s="72"/>
      <c r="O167" s="287"/>
      <c r="P167" s="288"/>
      <c r="Q167" s="289"/>
      <c r="R167" s="279" t="s">
        <v>163</v>
      </c>
      <c r="S167" s="280"/>
      <c r="T167" s="280"/>
      <c r="U167" s="280"/>
      <c r="V167" s="280"/>
      <c r="W167" s="280"/>
      <c r="X167" s="270"/>
      <c r="Y167" s="270"/>
      <c r="Z167" s="270"/>
      <c r="AA167" s="64" t="e">
        <f t="shared" ref="AA167:BD167" si="69">COUNTIFS($L$22:$L$101,"HT",AA$22:AA$125,"S")+COUNTIFS($L$22:$L$101,"HT",AA$22:AA$125,"TR-S")</f>
        <v>#VALUE!</v>
      </c>
      <c r="AB167" s="64" t="e">
        <f t="shared" si="69"/>
        <v>#VALUE!</v>
      </c>
      <c r="AC167" s="64" t="e">
        <f t="shared" si="69"/>
        <v>#VALUE!</v>
      </c>
      <c r="AD167" s="64" t="e">
        <f t="shared" si="69"/>
        <v>#VALUE!</v>
      </c>
      <c r="AE167" s="64" t="e">
        <f t="shared" si="69"/>
        <v>#VALUE!</v>
      </c>
      <c r="AF167" s="64" t="e">
        <f t="shared" si="69"/>
        <v>#VALUE!</v>
      </c>
      <c r="AG167" s="64" t="e">
        <f t="shared" si="69"/>
        <v>#VALUE!</v>
      </c>
      <c r="AH167" s="64" t="e">
        <f t="shared" si="69"/>
        <v>#VALUE!</v>
      </c>
      <c r="AI167" s="64" t="e">
        <f t="shared" si="69"/>
        <v>#VALUE!</v>
      </c>
      <c r="AJ167" s="64" t="e">
        <f t="shared" si="69"/>
        <v>#VALUE!</v>
      </c>
      <c r="AK167" s="64" t="e">
        <f t="shared" si="69"/>
        <v>#VALUE!</v>
      </c>
      <c r="AL167" s="64" t="e">
        <f t="shared" si="69"/>
        <v>#VALUE!</v>
      </c>
      <c r="AM167" s="64" t="e">
        <f t="shared" si="69"/>
        <v>#VALUE!</v>
      </c>
      <c r="AN167" s="64" t="e">
        <f t="shared" si="69"/>
        <v>#VALUE!</v>
      </c>
      <c r="AO167" s="64" t="e">
        <f t="shared" si="69"/>
        <v>#VALUE!</v>
      </c>
      <c r="AP167" s="64" t="e">
        <f t="shared" si="69"/>
        <v>#VALUE!</v>
      </c>
      <c r="AQ167" s="64" t="e">
        <f t="shared" si="69"/>
        <v>#VALUE!</v>
      </c>
      <c r="AR167" s="64" t="e">
        <f t="shared" si="69"/>
        <v>#VALUE!</v>
      </c>
      <c r="AS167" s="64" t="e">
        <f t="shared" si="69"/>
        <v>#VALUE!</v>
      </c>
      <c r="AT167" s="64" t="e">
        <f t="shared" si="69"/>
        <v>#VALUE!</v>
      </c>
      <c r="AU167" s="64" t="e">
        <f t="shared" si="69"/>
        <v>#VALUE!</v>
      </c>
      <c r="AV167" s="64" t="e">
        <f t="shared" si="69"/>
        <v>#VALUE!</v>
      </c>
      <c r="AW167" s="64" t="e">
        <f t="shared" si="69"/>
        <v>#VALUE!</v>
      </c>
      <c r="AX167" s="64" t="e">
        <f t="shared" si="69"/>
        <v>#VALUE!</v>
      </c>
      <c r="AY167" s="64" t="e">
        <f t="shared" si="69"/>
        <v>#VALUE!</v>
      </c>
      <c r="AZ167" s="64" t="e">
        <f t="shared" si="69"/>
        <v>#VALUE!</v>
      </c>
      <c r="BA167" s="64" t="e">
        <f t="shared" si="69"/>
        <v>#VALUE!</v>
      </c>
      <c r="BB167" s="64" t="e">
        <f t="shared" si="69"/>
        <v>#VALUE!</v>
      </c>
      <c r="BC167" s="64" t="e">
        <f t="shared" si="69"/>
        <v>#VALUE!</v>
      </c>
      <c r="BD167" s="64" t="e">
        <f t="shared" si="69"/>
        <v>#VALUE!</v>
      </c>
      <c r="BE167" s="64" t="e">
        <f>COUNTIFS($L$22:$L$28,"HT",BE$22:BE$39,"S")+COUNTIFS($L$22:$L$28,"HT",BE$22:BE$39,"TR-S")</f>
        <v>#VALUE!</v>
      </c>
      <c r="BF167" s="45">
        <f t="shared" si="65"/>
        <v>1</v>
      </c>
      <c r="BH167" s="55"/>
    </row>
    <row r="168" spans="1:60" x14ac:dyDescent="0.3">
      <c r="A168" s="76" t="s">
        <v>164</v>
      </c>
      <c r="C168" s="76" t="s">
        <v>155</v>
      </c>
      <c r="D168" s="76"/>
      <c r="E168" s="77" t="s">
        <v>165</v>
      </c>
      <c r="F168" s="77"/>
      <c r="G168" s="77"/>
      <c r="I168" s="59"/>
      <c r="J168" s="59"/>
      <c r="K168" s="83"/>
      <c r="L168" s="84"/>
      <c r="M168" s="61"/>
      <c r="N168" s="72"/>
      <c r="O168" s="287"/>
      <c r="P168" s="288"/>
      <c r="Q168" s="289"/>
      <c r="R168" s="279" t="s">
        <v>166</v>
      </c>
      <c r="S168" s="280"/>
      <c r="T168" s="280"/>
      <c r="U168" s="280"/>
      <c r="V168" s="280"/>
      <c r="W168" s="280"/>
      <c r="X168" s="270"/>
      <c r="Y168" s="270"/>
      <c r="Z168" s="270"/>
      <c r="AA168" s="64">
        <f t="shared" ref="AA168:BD168" si="70">COUNTIF(AA22:AA125,"TD")+COUNTIF(AA22:AA125,"PR")</f>
        <v>0</v>
      </c>
      <c r="AB168" s="64">
        <f t="shared" si="70"/>
        <v>0</v>
      </c>
      <c r="AC168" s="64">
        <f t="shared" si="70"/>
        <v>0</v>
      </c>
      <c r="AD168" s="64">
        <f t="shared" si="70"/>
        <v>0</v>
      </c>
      <c r="AE168" s="64">
        <f t="shared" si="70"/>
        <v>0</v>
      </c>
      <c r="AF168" s="64">
        <f t="shared" si="70"/>
        <v>0</v>
      </c>
      <c r="AG168" s="64">
        <f t="shared" si="70"/>
        <v>0</v>
      </c>
      <c r="AH168" s="64">
        <f t="shared" si="70"/>
        <v>0</v>
      </c>
      <c r="AI168" s="64">
        <f t="shared" si="70"/>
        <v>0</v>
      </c>
      <c r="AJ168" s="64">
        <f t="shared" si="70"/>
        <v>0</v>
      </c>
      <c r="AK168" s="64">
        <f t="shared" si="70"/>
        <v>0</v>
      </c>
      <c r="AL168" s="64">
        <f t="shared" si="70"/>
        <v>0</v>
      </c>
      <c r="AM168" s="64">
        <f t="shared" si="70"/>
        <v>0</v>
      </c>
      <c r="AN168" s="64">
        <f t="shared" si="70"/>
        <v>0</v>
      </c>
      <c r="AO168" s="64">
        <f t="shared" si="70"/>
        <v>0</v>
      </c>
      <c r="AP168" s="64">
        <f t="shared" si="70"/>
        <v>0</v>
      </c>
      <c r="AQ168" s="64">
        <f t="shared" si="70"/>
        <v>0</v>
      </c>
      <c r="AR168" s="64">
        <f t="shared" si="70"/>
        <v>0</v>
      </c>
      <c r="AS168" s="64">
        <f t="shared" si="70"/>
        <v>1</v>
      </c>
      <c r="AT168" s="64">
        <f t="shared" si="70"/>
        <v>1</v>
      </c>
      <c r="AU168" s="64">
        <f t="shared" si="70"/>
        <v>1</v>
      </c>
      <c r="AV168" s="64">
        <f t="shared" si="70"/>
        <v>1</v>
      </c>
      <c r="AW168" s="64">
        <f t="shared" si="70"/>
        <v>1</v>
      </c>
      <c r="AX168" s="64">
        <f t="shared" si="70"/>
        <v>1</v>
      </c>
      <c r="AY168" s="64">
        <f t="shared" si="70"/>
        <v>1</v>
      </c>
      <c r="AZ168" s="64">
        <f t="shared" si="70"/>
        <v>1</v>
      </c>
      <c r="BA168" s="64">
        <f t="shared" si="70"/>
        <v>1</v>
      </c>
      <c r="BB168" s="64">
        <f t="shared" si="70"/>
        <v>1</v>
      </c>
      <c r="BC168" s="64">
        <f t="shared" si="70"/>
        <v>1</v>
      </c>
      <c r="BD168" s="64">
        <f t="shared" si="70"/>
        <v>1</v>
      </c>
      <c r="BE168" s="64">
        <f>COUNTIF(BE22:BE39,"TD")+COUNTIF(BE22:BE39,"PR")</f>
        <v>0</v>
      </c>
      <c r="BF168" s="45">
        <f t="shared" si="65"/>
        <v>6</v>
      </c>
      <c r="BH168" s="55"/>
    </row>
    <row r="169" spans="1:60" x14ac:dyDescent="0.3">
      <c r="A169" s="76" t="s">
        <v>167</v>
      </c>
      <c r="C169" s="76"/>
      <c r="D169" s="76"/>
      <c r="E169" s="77" t="s">
        <v>168</v>
      </c>
      <c r="F169" s="77"/>
      <c r="G169" s="77"/>
      <c r="I169" s="59"/>
      <c r="J169" s="59"/>
      <c r="K169" s="83"/>
      <c r="L169" s="84"/>
      <c r="M169" s="61"/>
      <c r="N169" s="72"/>
      <c r="O169" s="287"/>
      <c r="P169" s="288"/>
      <c r="Q169" s="289"/>
      <c r="R169" s="279" t="s">
        <v>169</v>
      </c>
      <c r="S169" s="280"/>
      <c r="T169" s="280"/>
      <c r="U169" s="280"/>
      <c r="V169" s="280"/>
      <c r="W169" s="280"/>
      <c r="X169" s="270"/>
      <c r="Y169" s="270"/>
      <c r="Z169" s="270"/>
      <c r="AA169" s="64">
        <f t="shared" ref="AA169:BD169" si="71">COUNTIF(AA22:AA125,"RS")</f>
        <v>0</v>
      </c>
      <c r="AB169" s="64">
        <f t="shared" si="71"/>
        <v>0</v>
      </c>
      <c r="AC169" s="64">
        <f t="shared" si="71"/>
        <v>0</v>
      </c>
      <c r="AD169" s="64">
        <f t="shared" si="71"/>
        <v>0</v>
      </c>
      <c r="AE169" s="64">
        <f t="shared" si="71"/>
        <v>0</v>
      </c>
      <c r="AF169" s="64">
        <f t="shared" si="71"/>
        <v>0</v>
      </c>
      <c r="AG169" s="64">
        <f t="shared" si="71"/>
        <v>0</v>
      </c>
      <c r="AH169" s="64">
        <f t="shared" si="71"/>
        <v>0</v>
      </c>
      <c r="AI169" s="64">
        <f t="shared" si="71"/>
        <v>0</v>
      </c>
      <c r="AJ169" s="64">
        <f t="shared" si="71"/>
        <v>0</v>
      </c>
      <c r="AK169" s="64">
        <f t="shared" si="71"/>
        <v>5</v>
      </c>
      <c r="AL169" s="64">
        <f t="shared" si="71"/>
        <v>5</v>
      </c>
      <c r="AM169" s="64">
        <f t="shared" si="71"/>
        <v>5</v>
      </c>
      <c r="AN169" s="64">
        <f t="shared" si="71"/>
        <v>5</v>
      </c>
      <c r="AO169" s="64">
        <f t="shared" si="71"/>
        <v>6</v>
      </c>
      <c r="AP169" s="64">
        <f t="shared" si="71"/>
        <v>6</v>
      </c>
      <c r="AQ169" s="64">
        <f t="shared" si="71"/>
        <v>6</v>
      </c>
      <c r="AR169" s="64">
        <f t="shared" si="71"/>
        <v>6</v>
      </c>
      <c r="AS169" s="64">
        <f t="shared" si="71"/>
        <v>6</v>
      </c>
      <c r="AT169" s="64">
        <f t="shared" si="71"/>
        <v>6</v>
      </c>
      <c r="AU169" s="64">
        <f t="shared" si="71"/>
        <v>6</v>
      </c>
      <c r="AV169" s="64">
        <f t="shared" si="71"/>
        <v>6</v>
      </c>
      <c r="AW169" s="64">
        <f t="shared" si="71"/>
        <v>6</v>
      </c>
      <c r="AX169" s="64">
        <f t="shared" si="71"/>
        <v>6</v>
      </c>
      <c r="AY169" s="64">
        <f t="shared" si="71"/>
        <v>6</v>
      </c>
      <c r="AZ169" s="64">
        <f t="shared" si="71"/>
        <v>6</v>
      </c>
      <c r="BA169" s="64">
        <f t="shared" si="71"/>
        <v>6</v>
      </c>
      <c r="BB169" s="64">
        <f t="shared" si="71"/>
        <v>6</v>
      </c>
      <c r="BC169" s="64">
        <f t="shared" si="71"/>
        <v>6</v>
      </c>
      <c r="BD169" s="64">
        <f t="shared" si="71"/>
        <v>6</v>
      </c>
      <c r="BE169" s="64">
        <f>COUNTIF(BE22:BE39,"RS")</f>
        <v>1</v>
      </c>
      <c r="BF169" s="45">
        <f t="shared" si="65"/>
        <v>7</v>
      </c>
      <c r="BH169" s="55"/>
    </row>
    <row r="170" spans="1:60" x14ac:dyDescent="0.3">
      <c r="A170" s="76"/>
      <c r="C170" s="76"/>
      <c r="D170" s="76"/>
      <c r="E170" s="77"/>
      <c r="F170" s="77"/>
      <c r="G170" s="77"/>
      <c r="I170" s="59"/>
      <c r="J170" s="59"/>
      <c r="K170" s="83"/>
      <c r="L170" s="84"/>
      <c r="M170" s="61"/>
      <c r="N170" s="72"/>
      <c r="O170" s="287"/>
      <c r="P170" s="288"/>
      <c r="Q170" s="289"/>
      <c r="R170" s="279" t="s">
        <v>170</v>
      </c>
      <c r="S170" s="280"/>
      <c r="T170" s="280"/>
      <c r="U170" s="280"/>
      <c r="V170" s="280"/>
      <c r="W170" s="280"/>
      <c r="X170" s="270"/>
      <c r="Y170" s="270"/>
      <c r="Z170" s="270"/>
      <c r="AA170" s="64">
        <f t="shared" ref="AA170:BD170" si="72">COUNTIF(AA22:AA125,"TM")</f>
        <v>0</v>
      </c>
      <c r="AB170" s="64">
        <f t="shared" si="72"/>
        <v>0</v>
      </c>
      <c r="AC170" s="64">
        <f t="shared" si="72"/>
        <v>0</v>
      </c>
      <c r="AD170" s="64">
        <f t="shared" si="72"/>
        <v>0</v>
      </c>
      <c r="AE170" s="64">
        <f t="shared" si="72"/>
        <v>0</v>
      </c>
      <c r="AF170" s="64">
        <f t="shared" si="72"/>
        <v>0</v>
      </c>
      <c r="AG170" s="64">
        <f t="shared" si="72"/>
        <v>0</v>
      </c>
      <c r="AH170" s="64">
        <f t="shared" si="72"/>
        <v>2</v>
      </c>
      <c r="AI170" s="64">
        <f t="shared" si="72"/>
        <v>2</v>
      </c>
      <c r="AJ170" s="64">
        <f t="shared" si="72"/>
        <v>2</v>
      </c>
      <c r="AK170" s="64">
        <f t="shared" si="72"/>
        <v>2</v>
      </c>
      <c r="AL170" s="64">
        <f t="shared" si="72"/>
        <v>2</v>
      </c>
      <c r="AM170" s="64">
        <f t="shared" si="72"/>
        <v>5</v>
      </c>
      <c r="AN170" s="64">
        <f t="shared" si="72"/>
        <v>5</v>
      </c>
      <c r="AO170" s="64">
        <f t="shared" si="72"/>
        <v>5</v>
      </c>
      <c r="AP170" s="64">
        <f t="shared" si="72"/>
        <v>5</v>
      </c>
      <c r="AQ170" s="64">
        <f t="shared" si="72"/>
        <v>5</v>
      </c>
      <c r="AR170" s="64">
        <f t="shared" si="72"/>
        <v>5</v>
      </c>
      <c r="AS170" s="64">
        <f t="shared" si="72"/>
        <v>7</v>
      </c>
      <c r="AT170" s="64">
        <f t="shared" si="72"/>
        <v>7</v>
      </c>
      <c r="AU170" s="64">
        <f t="shared" si="72"/>
        <v>7</v>
      </c>
      <c r="AV170" s="64">
        <f t="shared" si="72"/>
        <v>7</v>
      </c>
      <c r="AW170" s="64">
        <f t="shared" si="72"/>
        <v>7</v>
      </c>
      <c r="AX170" s="64">
        <f t="shared" si="72"/>
        <v>7</v>
      </c>
      <c r="AY170" s="64">
        <f t="shared" si="72"/>
        <v>7</v>
      </c>
      <c r="AZ170" s="64">
        <f t="shared" si="72"/>
        <v>7</v>
      </c>
      <c r="BA170" s="64">
        <f t="shared" si="72"/>
        <v>7</v>
      </c>
      <c r="BB170" s="64">
        <f t="shared" si="72"/>
        <v>7</v>
      </c>
      <c r="BC170" s="64">
        <f t="shared" si="72"/>
        <v>7</v>
      </c>
      <c r="BD170" s="64">
        <f t="shared" si="72"/>
        <v>7</v>
      </c>
      <c r="BE170" s="64">
        <f>COUNTIF(BE22:BE39,"TM")</f>
        <v>5</v>
      </c>
      <c r="BF170" s="86">
        <f t="shared" ref="AA170:BF171" si="73">IFERROR(IF(BF131&lt;10,0,((BF168+BF169)/(BF131+BF168+BF169))),0)</f>
        <v>0</v>
      </c>
      <c r="BH170" s="55"/>
    </row>
    <row r="171" spans="1:60" x14ac:dyDescent="0.3">
      <c r="A171" s="76"/>
      <c r="C171" s="76"/>
      <c r="D171" s="76"/>
      <c r="E171" s="77"/>
      <c r="F171" s="77"/>
      <c r="G171" s="77"/>
      <c r="I171" s="59"/>
      <c r="J171" s="59"/>
      <c r="K171" s="83"/>
      <c r="L171" s="84"/>
      <c r="M171" s="61"/>
      <c r="N171" s="72"/>
      <c r="O171" s="287"/>
      <c r="P171" s="288"/>
      <c r="Q171" s="289"/>
      <c r="R171" s="279" t="s">
        <v>161</v>
      </c>
      <c r="S171" s="280"/>
      <c r="T171" s="280"/>
      <c r="U171" s="280"/>
      <c r="V171" s="280"/>
      <c r="W171" s="280"/>
      <c r="X171" s="270"/>
      <c r="Y171" s="270"/>
      <c r="Z171" s="270"/>
      <c r="AA171" s="85">
        <f t="shared" si="73"/>
        <v>0</v>
      </c>
      <c r="AB171" s="85">
        <f t="shared" si="73"/>
        <v>0</v>
      </c>
      <c r="AC171" s="85">
        <f t="shared" si="73"/>
        <v>0</v>
      </c>
      <c r="AD171" s="85">
        <f t="shared" si="73"/>
        <v>0</v>
      </c>
      <c r="AE171" s="85">
        <f t="shared" si="73"/>
        <v>0</v>
      </c>
      <c r="AF171" s="85">
        <f t="shared" si="73"/>
        <v>0</v>
      </c>
      <c r="AG171" s="85">
        <f t="shared" si="73"/>
        <v>0</v>
      </c>
      <c r="AH171" s="85">
        <f t="shared" si="73"/>
        <v>0</v>
      </c>
      <c r="AI171" s="85">
        <f t="shared" si="73"/>
        <v>0</v>
      </c>
      <c r="AJ171" s="85">
        <f t="shared" si="73"/>
        <v>0</v>
      </c>
      <c r="AK171" s="85">
        <f t="shared" si="73"/>
        <v>0</v>
      </c>
      <c r="AL171" s="85">
        <f t="shared" si="73"/>
        <v>0</v>
      </c>
      <c r="AM171" s="85">
        <f t="shared" si="73"/>
        <v>0</v>
      </c>
      <c r="AN171" s="85">
        <f t="shared" si="73"/>
        <v>0</v>
      </c>
      <c r="AO171" s="85">
        <f t="shared" si="73"/>
        <v>0</v>
      </c>
      <c r="AP171" s="85">
        <f t="shared" si="73"/>
        <v>0</v>
      </c>
      <c r="AQ171" s="85">
        <f t="shared" si="73"/>
        <v>0</v>
      </c>
      <c r="AR171" s="85">
        <f t="shared" si="73"/>
        <v>0</v>
      </c>
      <c r="AS171" s="85">
        <f t="shared" si="73"/>
        <v>0</v>
      </c>
      <c r="AT171" s="85">
        <f t="shared" si="73"/>
        <v>0</v>
      </c>
      <c r="AU171" s="85">
        <f t="shared" si="73"/>
        <v>0</v>
      </c>
      <c r="AV171" s="85">
        <f t="shared" si="73"/>
        <v>0</v>
      </c>
      <c r="AW171" s="85">
        <f t="shared" si="73"/>
        <v>0</v>
      </c>
      <c r="AX171" s="85">
        <f t="shared" si="73"/>
        <v>0</v>
      </c>
      <c r="AY171" s="85">
        <f t="shared" si="73"/>
        <v>0</v>
      </c>
      <c r="AZ171" s="85">
        <f t="shared" si="73"/>
        <v>0</v>
      </c>
      <c r="BA171" s="85">
        <f t="shared" si="73"/>
        <v>0</v>
      </c>
      <c r="BB171" s="85">
        <f t="shared" si="73"/>
        <v>0</v>
      </c>
      <c r="BC171" s="85">
        <f t="shared" si="73"/>
        <v>0</v>
      </c>
      <c r="BD171" s="85">
        <f t="shared" si="73"/>
        <v>0</v>
      </c>
      <c r="BE171" s="85">
        <f t="shared" si="73"/>
        <v>0</v>
      </c>
      <c r="BF171" s="86">
        <f t="shared" ref="AA171:BF172" si="74">IFERROR(IF(BF131&lt;10,0,(BF168/(BF131+BF168+BF169))),0)</f>
        <v>0</v>
      </c>
      <c r="BH171" s="55"/>
    </row>
    <row r="172" spans="1:60" x14ac:dyDescent="0.3">
      <c r="A172" s="76"/>
      <c r="C172" s="76"/>
      <c r="D172" s="76"/>
      <c r="E172" s="77"/>
      <c r="F172" s="77"/>
      <c r="G172" s="77"/>
      <c r="I172" s="59"/>
      <c r="J172" s="59"/>
      <c r="K172" s="83"/>
      <c r="L172" s="84"/>
      <c r="M172" s="61"/>
      <c r="N172" s="72"/>
      <c r="O172" s="287"/>
      <c r="P172" s="288"/>
      <c r="Q172" s="289"/>
      <c r="R172" s="279" t="s">
        <v>164</v>
      </c>
      <c r="S172" s="280"/>
      <c r="T172" s="280"/>
      <c r="U172" s="280"/>
      <c r="V172" s="280"/>
      <c r="W172" s="280"/>
      <c r="X172" s="270"/>
      <c r="Y172" s="270"/>
      <c r="Z172" s="270"/>
      <c r="AA172" s="85">
        <f t="shared" si="74"/>
        <v>0</v>
      </c>
      <c r="AB172" s="85">
        <f t="shared" si="74"/>
        <v>0</v>
      </c>
      <c r="AC172" s="85">
        <f t="shared" si="74"/>
        <v>0</v>
      </c>
      <c r="AD172" s="85">
        <f t="shared" si="74"/>
        <v>0</v>
      </c>
      <c r="AE172" s="85">
        <f t="shared" si="74"/>
        <v>0</v>
      </c>
      <c r="AF172" s="85">
        <f t="shared" si="74"/>
        <v>0</v>
      </c>
      <c r="AG172" s="85">
        <f t="shared" si="74"/>
        <v>0</v>
      </c>
      <c r="AH172" s="85">
        <f t="shared" si="74"/>
        <v>0</v>
      </c>
      <c r="AI172" s="85">
        <f t="shared" si="74"/>
        <v>0</v>
      </c>
      <c r="AJ172" s="85">
        <f t="shared" si="74"/>
        <v>0</v>
      </c>
      <c r="AK172" s="85">
        <f t="shared" si="74"/>
        <v>0</v>
      </c>
      <c r="AL172" s="85">
        <f t="shared" si="74"/>
        <v>0</v>
      </c>
      <c r="AM172" s="85">
        <f t="shared" si="74"/>
        <v>0</v>
      </c>
      <c r="AN172" s="85">
        <f t="shared" si="74"/>
        <v>0</v>
      </c>
      <c r="AO172" s="85">
        <f t="shared" si="74"/>
        <v>0</v>
      </c>
      <c r="AP172" s="85">
        <f t="shared" si="74"/>
        <v>0</v>
      </c>
      <c r="AQ172" s="85">
        <f t="shared" si="74"/>
        <v>0</v>
      </c>
      <c r="AR172" s="85">
        <f t="shared" si="74"/>
        <v>0</v>
      </c>
      <c r="AS172" s="85">
        <f t="shared" si="74"/>
        <v>0</v>
      </c>
      <c r="AT172" s="85">
        <f t="shared" si="74"/>
        <v>0</v>
      </c>
      <c r="AU172" s="85">
        <f t="shared" si="74"/>
        <v>0</v>
      </c>
      <c r="AV172" s="85">
        <f t="shared" si="74"/>
        <v>0</v>
      </c>
      <c r="AW172" s="85">
        <f t="shared" si="74"/>
        <v>0</v>
      </c>
      <c r="AX172" s="85">
        <f t="shared" si="74"/>
        <v>0</v>
      </c>
      <c r="AY172" s="85">
        <f t="shared" si="74"/>
        <v>0</v>
      </c>
      <c r="AZ172" s="85">
        <f t="shared" si="74"/>
        <v>0</v>
      </c>
      <c r="BA172" s="85">
        <f t="shared" si="74"/>
        <v>0</v>
      </c>
      <c r="BB172" s="85">
        <f t="shared" si="74"/>
        <v>0</v>
      </c>
      <c r="BC172" s="85">
        <f t="shared" si="74"/>
        <v>0</v>
      </c>
      <c r="BD172" s="85">
        <f t="shared" si="74"/>
        <v>0</v>
      </c>
      <c r="BE172" s="85">
        <f t="shared" si="74"/>
        <v>0</v>
      </c>
      <c r="BF172" s="86">
        <f t="shared" ref="AA172:BF173" si="75">IFERROR(IF(BF131&lt;10,0,(BF169/(BF131+BF168+BF169))),0)</f>
        <v>0</v>
      </c>
      <c r="BH172" s="55"/>
    </row>
    <row r="173" spans="1:60" x14ac:dyDescent="0.3">
      <c r="A173" s="76"/>
      <c r="C173" s="76"/>
      <c r="D173" s="76"/>
      <c r="E173" s="77"/>
      <c r="F173" s="77"/>
      <c r="G173" s="77"/>
      <c r="I173" s="59"/>
      <c r="J173" s="59"/>
      <c r="K173" s="83"/>
      <c r="L173" s="84"/>
      <c r="M173" s="61"/>
      <c r="N173" s="72"/>
      <c r="O173" s="287"/>
      <c r="P173" s="288"/>
      <c r="Q173" s="289"/>
      <c r="R173" s="279" t="s">
        <v>171</v>
      </c>
      <c r="S173" s="280"/>
      <c r="T173" s="280"/>
      <c r="U173" s="280"/>
      <c r="V173" s="280"/>
      <c r="W173" s="280"/>
      <c r="X173" s="270"/>
      <c r="Y173" s="270"/>
      <c r="Z173" s="270"/>
      <c r="AA173" s="85">
        <f t="shared" si="75"/>
        <v>0</v>
      </c>
      <c r="AB173" s="85">
        <f t="shared" si="75"/>
        <v>0</v>
      </c>
      <c r="AC173" s="85">
        <f t="shared" si="75"/>
        <v>0</v>
      </c>
      <c r="AD173" s="85">
        <f t="shared" si="75"/>
        <v>0</v>
      </c>
      <c r="AE173" s="85">
        <f t="shared" si="75"/>
        <v>0</v>
      </c>
      <c r="AF173" s="85">
        <f t="shared" si="75"/>
        <v>0</v>
      </c>
      <c r="AG173" s="85">
        <f t="shared" si="75"/>
        <v>0</v>
      </c>
      <c r="AH173" s="85">
        <f t="shared" si="75"/>
        <v>0</v>
      </c>
      <c r="AI173" s="85">
        <f t="shared" si="75"/>
        <v>0</v>
      </c>
      <c r="AJ173" s="85">
        <f t="shared" si="75"/>
        <v>0</v>
      </c>
      <c r="AK173" s="85">
        <f t="shared" si="75"/>
        <v>0</v>
      </c>
      <c r="AL173" s="85">
        <f t="shared" si="75"/>
        <v>0</v>
      </c>
      <c r="AM173" s="85">
        <f t="shared" si="75"/>
        <v>0</v>
      </c>
      <c r="AN173" s="85">
        <f t="shared" si="75"/>
        <v>0</v>
      </c>
      <c r="AO173" s="85">
        <f t="shared" si="75"/>
        <v>0</v>
      </c>
      <c r="AP173" s="85">
        <f t="shared" si="75"/>
        <v>0</v>
      </c>
      <c r="AQ173" s="85">
        <f t="shared" si="75"/>
        <v>0</v>
      </c>
      <c r="AR173" s="85">
        <f t="shared" si="75"/>
        <v>0</v>
      </c>
      <c r="AS173" s="85">
        <f t="shared" si="75"/>
        <v>0</v>
      </c>
      <c r="AT173" s="85">
        <f t="shared" si="75"/>
        <v>0</v>
      </c>
      <c r="AU173" s="85">
        <f t="shared" si="75"/>
        <v>0</v>
      </c>
      <c r="AV173" s="85">
        <f t="shared" si="75"/>
        <v>0</v>
      </c>
      <c r="AW173" s="85">
        <f t="shared" si="75"/>
        <v>0</v>
      </c>
      <c r="AX173" s="85">
        <f t="shared" si="75"/>
        <v>0</v>
      </c>
      <c r="AY173" s="85">
        <f t="shared" si="75"/>
        <v>0</v>
      </c>
      <c r="AZ173" s="85">
        <f t="shared" si="75"/>
        <v>0</v>
      </c>
      <c r="BA173" s="85">
        <f t="shared" si="75"/>
        <v>0</v>
      </c>
      <c r="BB173" s="85">
        <f t="shared" si="75"/>
        <v>0</v>
      </c>
      <c r="BC173" s="85">
        <f t="shared" si="75"/>
        <v>0</v>
      </c>
      <c r="BD173" s="85">
        <f t="shared" si="75"/>
        <v>0</v>
      </c>
      <c r="BE173" s="85">
        <f t="shared" si="75"/>
        <v>0</v>
      </c>
      <c r="BF173" s="86" t="str">
        <f t="shared" ref="AA173:BF174" si="76">IFERROR(((BF156+BF160)/BF135),"")</f>
        <v/>
      </c>
      <c r="BH173" s="55"/>
    </row>
    <row r="174" spans="1:60" x14ac:dyDescent="0.3">
      <c r="A174" s="76"/>
      <c r="C174" s="76"/>
      <c r="D174" s="76"/>
      <c r="E174" s="77"/>
      <c r="F174" s="77"/>
      <c r="G174" s="77"/>
      <c r="I174" s="59"/>
      <c r="J174" s="59"/>
      <c r="K174" s="83"/>
      <c r="L174" s="84"/>
      <c r="M174" s="61"/>
      <c r="N174" s="72"/>
      <c r="O174" s="287"/>
      <c r="P174" s="288"/>
      <c r="Q174" s="289"/>
      <c r="R174" s="279" t="s">
        <v>172</v>
      </c>
      <c r="S174" s="280"/>
      <c r="T174" s="280"/>
      <c r="U174" s="280"/>
      <c r="V174" s="280"/>
      <c r="W174" s="280"/>
      <c r="X174" s="270"/>
      <c r="Y174" s="270"/>
      <c r="Z174" s="270"/>
      <c r="AA174" s="87" t="str">
        <f t="shared" si="76"/>
        <v/>
      </c>
      <c r="AB174" s="87" t="str">
        <f t="shared" si="76"/>
        <v/>
      </c>
      <c r="AC174" s="87" t="str">
        <f t="shared" si="76"/>
        <v/>
      </c>
      <c r="AD174" s="87" t="str">
        <f t="shared" si="76"/>
        <v/>
      </c>
      <c r="AE174" s="87" t="str">
        <f t="shared" si="76"/>
        <v/>
      </c>
      <c r="AF174" s="87" t="str">
        <f t="shared" si="76"/>
        <v/>
      </c>
      <c r="AG174" s="87" t="str">
        <f t="shared" si="76"/>
        <v/>
      </c>
      <c r="AH174" s="87" t="str">
        <f t="shared" si="76"/>
        <v/>
      </c>
      <c r="AI174" s="87" t="str">
        <f t="shared" si="76"/>
        <v/>
      </c>
      <c r="AJ174" s="87" t="str">
        <f t="shared" si="76"/>
        <v/>
      </c>
      <c r="AK174" s="87" t="str">
        <f t="shared" si="76"/>
        <v/>
      </c>
      <c r="AL174" s="87" t="str">
        <f t="shared" si="76"/>
        <v/>
      </c>
      <c r="AM174" s="87" t="str">
        <f t="shared" si="76"/>
        <v/>
      </c>
      <c r="AN174" s="87" t="str">
        <f t="shared" si="76"/>
        <v/>
      </c>
      <c r="AO174" s="87" t="str">
        <f t="shared" si="76"/>
        <v/>
      </c>
      <c r="AP174" s="87" t="str">
        <f t="shared" si="76"/>
        <v/>
      </c>
      <c r="AQ174" s="87" t="str">
        <f t="shared" si="76"/>
        <v/>
      </c>
      <c r="AR174" s="87" t="str">
        <f t="shared" si="76"/>
        <v/>
      </c>
      <c r="AS174" s="87" t="str">
        <f t="shared" si="76"/>
        <v/>
      </c>
      <c r="AT174" s="87" t="str">
        <f t="shared" si="76"/>
        <v/>
      </c>
      <c r="AU174" s="87" t="str">
        <f t="shared" si="76"/>
        <v/>
      </c>
      <c r="AV174" s="87" t="str">
        <f t="shared" si="76"/>
        <v/>
      </c>
      <c r="AW174" s="87" t="str">
        <f t="shared" si="76"/>
        <v/>
      </c>
      <c r="AX174" s="87" t="str">
        <f t="shared" si="76"/>
        <v/>
      </c>
      <c r="AY174" s="87" t="str">
        <f t="shared" si="76"/>
        <v/>
      </c>
      <c r="AZ174" s="87" t="str">
        <f t="shared" si="76"/>
        <v/>
      </c>
      <c r="BA174" s="87" t="str">
        <f t="shared" si="76"/>
        <v/>
      </c>
      <c r="BB174" s="87" t="str">
        <f t="shared" si="76"/>
        <v/>
      </c>
      <c r="BC174" s="87" t="str">
        <f t="shared" si="76"/>
        <v/>
      </c>
      <c r="BD174" s="87" t="str">
        <f t="shared" si="76"/>
        <v/>
      </c>
      <c r="BE174" s="87" t="str">
        <f t="shared" si="76"/>
        <v/>
      </c>
      <c r="BF174" s="86" t="str">
        <f t="shared" ref="AA174:BF175" si="77">IFERROR((BF148+BF152)/(BF135+BF148+BF152),"")</f>
        <v/>
      </c>
      <c r="BH174" s="55"/>
    </row>
    <row r="175" spans="1:60" x14ac:dyDescent="0.3">
      <c r="A175" s="76"/>
      <c r="C175" s="76"/>
      <c r="D175" s="76"/>
      <c r="E175" s="77"/>
      <c r="F175" s="77"/>
      <c r="G175" s="77"/>
      <c r="I175" s="80"/>
      <c r="J175" s="80"/>
      <c r="K175" s="81"/>
      <c r="L175" s="72"/>
      <c r="M175" s="61"/>
      <c r="N175" s="72"/>
      <c r="O175" s="287"/>
      <c r="P175" s="288"/>
      <c r="Q175" s="289"/>
      <c r="R175" s="279" t="s">
        <v>173</v>
      </c>
      <c r="S175" s="280"/>
      <c r="T175" s="280"/>
      <c r="U175" s="280"/>
      <c r="V175" s="280"/>
      <c r="W175" s="280"/>
      <c r="X175" s="270"/>
      <c r="Y175" s="270"/>
      <c r="Z175" s="270"/>
      <c r="AA175" s="87" t="str">
        <f t="shared" si="77"/>
        <v/>
      </c>
      <c r="AB175" s="87" t="str">
        <f t="shared" si="77"/>
        <v/>
      </c>
      <c r="AC175" s="87" t="str">
        <f t="shared" si="77"/>
        <v/>
      </c>
      <c r="AD175" s="87" t="str">
        <f t="shared" si="77"/>
        <v/>
      </c>
      <c r="AE175" s="87" t="str">
        <f t="shared" si="77"/>
        <v/>
      </c>
      <c r="AF175" s="87" t="str">
        <f t="shared" si="77"/>
        <v/>
      </c>
      <c r="AG175" s="87" t="str">
        <f t="shared" si="77"/>
        <v/>
      </c>
      <c r="AH175" s="87" t="str">
        <f t="shared" si="77"/>
        <v/>
      </c>
      <c r="AI175" s="87" t="str">
        <f t="shared" si="77"/>
        <v/>
      </c>
      <c r="AJ175" s="87" t="str">
        <f t="shared" si="77"/>
        <v/>
      </c>
      <c r="AK175" s="87" t="str">
        <f t="shared" si="77"/>
        <v/>
      </c>
      <c r="AL175" s="87" t="str">
        <f t="shared" si="77"/>
        <v/>
      </c>
      <c r="AM175" s="87" t="str">
        <f t="shared" si="77"/>
        <v/>
      </c>
      <c r="AN175" s="87" t="str">
        <f t="shared" si="77"/>
        <v/>
      </c>
      <c r="AO175" s="87" t="str">
        <f t="shared" si="77"/>
        <v/>
      </c>
      <c r="AP175" s="87" t="str">
        <f t="shared" si="77"/>
        <v/>
      </c>
      <c r="AQ175" s="87" t="str">
        <f t="shared" si="77"/>
        <v/>
      </c>
      <c r="AR175" s="87" t="str">
        <f t="shared" si="77"/>
        <v/>
      </c>
      <c r="AS175" s="87" t="str">
        <f t="shared" si="77"/>
        <v/>
      </c>
      <c r="AT175" s="87" t="str">
        <f t="shared" si="77"/>
        <v/>
      </c>
      <c r="AU175" s="87" t="str">
        <f t="shared" si="77"/>
        <v/>
      </c>
      <c r="AV175" s="87" t="str">
        <f t="shared" si="77"/>
        <v/>
      </c>
      <c r="AW175" s="87" t="str">
        <f t="shared" si="77"/>
        <v/>
      </c>
      <c r="AX175" s="87" t="str">
        <f t="shared" si="77"/>
        <v/>
      </c>
      <c r="AY175" s="87" t="str">
        <f t="shared" si="77"/>
        <v/>
      </c>
      <c r="AZ175" s="87" t="str">
        <f t="shared" si="77"/>
        <v/>
      </c>
      <c r="BA175" s="87" t="str">
        <f t="shared" si="77"/>
        <v/>
      </c>
      <c r="BB175" s="87" t="str">
        <f t="shared" si="77"/>
        <v/>
      </c>
      <c r="BC175" s="87" t="str">
        <f t="shared" si="77"/>
        <v/>
      </c>
      <c r="BD175" s="87" t="str">
        <f t="shared" si="77"/>
        <v/>
      </c>
      <c r="BE175" s="87" t="str">
        <f t="shared" si="77"/>
        <v/>
      </c>
      <c r="BF175" s="45"/>
      <c r="BH175" s="55"/>
    </row>
    <row r="176" spans="1:60" x14ac:dyDescent="0.3">
      <c r="A176" s="76"/>
      <c r="C176" s="76"/>
      <c r="D176" s="76"/>
      <c r="E176" s="77"/>
      <c r="F176" s="77"/>
      <c r="G176" s="77"/>
      <c r="I176" s="80"/>
      <c r="J176" s="80"/>
      <c r="K176" s="81"/>
      <c r="L176" s="72"/>
      <c r="M176" s="61"/>
      <c r="N176" s="72"/>
      <c r="O176" s="287"/>
      <c r="P176" s="288"/>
      <c r="Q176" s="289"/>
      <c r="R176" s="279" t="s">
        <v>174</v>
      </c>
      <c r="S176" s="280"/>
      <c r="T176" s="280"/>
      <c r="U176" s="280"/>
      <c r="V176" s="280"/>
      <c r="W176" s="280"/>
      <c r="X176" s="270"/>
      <c r="Y176" s="270"/>
      <c r="Z176" s="270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45" t="e">
        <f>SUM(AA177:BE177)</f>
        <v>#VALUE!</v>
      </c>
      <c r="BH176" s="55"/>
    </row>
    <row r="177" spans="1:60" x14ac:dyDescent="0.3">
      <c r="A177" s="76"/>
      <c r="C177" s="76"/>
      <c r="D177" s="76"/>
      <c r="E177" s="77"/>
      <c r="F177" s="77"/>
      <c r="G177" s="77"/>
      <c r="I177" s="80"/>
      <c r="J177" s="80"/>
      <c r="K177" s="81"/>
      <c r="L177" s="72"/>
      <c r="M177" s="61"/>
      <c r="N177" s="72"/>
      <c r="O177" s="287"/>
      <c r="P177" s="288"/>
      <c r="Q177" s="289"/>
      <c r="R177" s="279" t="s">
        <v>175</v>
      </c>
      <c r="S177" s="280"/>
      <c r="T177" s="280"/>
      <c r="U177" s="280"/>
      <c r="V177" s="280"/>
      <c r="W177" s="280"/>
      <c r="X177" s="270"/>
      <c r="Y177" s="270"/>
      <c r="Z177" s="270"/>
      <c r="AA177" s="64" t="e">
        <f t="shared" ref="AA177:BE177" si="78">IF(AA136&lt;&gt;0,ROUNDUP(AA132*0.08,0),0)</f>
        <v>#VALUE!</v>
      </c>
      <c r="AB177" s="64" t="e">
        <f t="shared" si="78"/>
        <v>#VALUE!</v>
      </c>
      <c r="AC177" s="64" t="e">
        <f t="shared" si="78"/>
        <v>#VALUE!</v>
      </c>
      <c r="AD177" s="64" t="e">
        <f t="shared" si="78"/>
        <v>#VALUE!</v>
      </c>
      <c r="AE177" s="64" t="e">
        <f t="shared" si="78"/>
        <v>#VALUE!</v>
      </c>
      <c r="AF177" s="64" t="e">
        <f t="shared" si="78"/>
        <v>#VALUE!</v>
      </c>
      <c r="AG177" s="64" t="e">
        <f t="shared" si="78"/>
        <v>#VALUE!</v>
      </c>
      <c r="AH177" s="64" t="e">
        <f t="shared" si="78"/>
        <v>#VALUE!</v>
      </c>
      <c r="AI177" s="64" t="e">
        <f t="shared" si="78"/>
        <v>#VALUE!</v>
      </c>
      <c r="AJ177" s="64" t="e">
        <f t="shared" si="78"/>
        <v>#VALUE!</v>
      </c>
      <c r="AK177" s="64" t="e">
        <f t="shared" si="78"/>
        <v>#VALUE!</v>
      </c>
      <c r="AL177" s="64" t="e">
        <f t="shared" si="78"/>
        <v>#VALUE!</v>
      </c>
      <c r="AM177" s="64" t="e">
        <f t="shared" si="78"/>
        <v>#VALUE!</v>
      </c>
      <c r="AN177" s="64" t="e">
        <f t="shared" si="78"/>
        <v>#VALUE!</v>
      </c>
      <c r="AO177" s="64" t="e">
        <f t="shared" si="78"/>
        <v>#VALUE!</v>
      </c>
      <c r="AP177" s="64" t="e">
        <f t="shared" si="78"/>
        <v>#VALUE!</v>
      </c>
      <c r="AQ177" s="64" t="e">
        <f t="shared" si="78"/>
        <v>#VALUE!</v>
      </c>
      <c r="AR177" s="64" t="e">
        <f t="shared" si="78"/>
        <v>#VALUE!</v>
      </c>
      <c r="AS177" s="64" t="e">
        <f t="shared" si="78"/>
        <v>#VALUE!</v>
      </c>
      <c r="AT177" s="64" t="e">
        <f t="shared" si="78"/>
        <v>#VALUE!</v>
      </c>
      <c r="AU177" s="64" t="e">
        <f t="shared" si="78"/>
        <v>#VALUE!</v>
      </c>
      <c r="AV177" s="64" t="e">
        <f t="shared" si="78"/>
        <v>#VALUE!</v>
      </c>
      <c r="AW177" s="64" t="e">
        <f t="shared" si="78"/>
        <v>#VALUE!</v>
      </c>
      <c r="AX177" s="64" t="e">
        <f t="shared" si="78"/>
        <v>#VALUE!</v>
      </c>
      <c r="AY177" s="64" t="e">
        <f t="shared" si="78"/>
        <v>#VALUE!</v>
      </c>
      <c r="AZ177" s="64" t="e">
        <f t="shared" si="78"/>
        <v>#VALUE!</v>
      </c>
      <c r="BA177" s="64" t="e">
        <f t="shared" si="78"/>
        <v>#VALUE!</v>
      </c>
      <c r="BB177" s="64" t="e">
        <f t="shared" si="78"/>
        <v>#VALUE!</v>
      </c>
      <c r="BC177" s="64" t="e">
        <f t="shared" si="78"/>
        <v>#VALUE!</v>
      </c>
      <c r="BD177" s="64" t="e">
        <f t="shared" si="78"/>
        <v>#VALUE!</v>
      </c>
      <c r="BE177" s="64" t="e">
        <f t="shared" si="78"/>
        <v>#VALUE!</v>
      </c>
      <c r="BF177" s="45" t="e">
        <f>SUM(AA178:BE178)</f>
        <v>#VALUE!</v>
      </c>
      <c r="BH177" s="55"/>
    </row>
    <row r="178" spans="1:60" x14ac:dyDescent="0.3">
      <c r="A178" s="76"/>
      <c r="C178" s="76"/>
      <c r="D178" s="76"/>
      <c r="E178" s="77"/>
      <c r="F178" s="77"/>
      <c r="G178" s="77"/>
      <c r="I178" s="59"/>
      <c r="J178" s="59"/>
      <c r="K178" s="83"/>
      <c r="L178" s="84"/>
      <c r="M178" s="61"/>
      <c r="N178" s="72"/>
      <c r="O178" s="287"/>
      <c r="P178" s="288"/>
      <c r="Q178" s="289"/>
      <c r="R178" s="279"/>
      <c r="S178" s="280"/>
      <c r="T178" s="280"/>
      <c r="U178" s="280"/>
      <c r="V178" s="280"/>
      <c r="W178" s="280"/>
      <c r="X178" s="270"/>
      <c r="Y178" s="270"/>
      <c r="Z178" s="270"/>
      <c r="AA178" s="64" t="e">
        <f t="shared" ref="AA178:BE178" si="79">AA161+AA157+AA153+AA149</f>
        <v>#VALUE!</v>
      </c>
      <c r="AB178" s="64" t="e">
        <f t="shared" si="79"/>
        <v>#VALUE!</v>
      </c>
      <c r="AC178" s="64" t="e">
        <f t="shared" si="79"/>
        <v>#VALUE!</v>
      </c>
      <c r="AD178" s="64" t="e">
        <f t="shared" si="79"/>
        <v>#VALUE!</v>
      </c>
      <c r="AE178" s="64" t="e">
        <f t="shared" si="79"/>
        <v>#VALUE!</v>
      </c>
      <c r="AF178" s="64" t="e">
        <f t="shared" si="79"/>
        <v>#VALUE!</v>
      </c>
      <c r="AG178" s="64" t="e">
        <f t="shared" si="79"/>
        <v>#VALUE!</v>
      </c>
      <c r="AH178" s="64" t="e">
        <f t="shared" si="79"/>
        <v>#VALUE!</v>
      </c>
      <c r="AI178" s="64" t="e">
        <f t="shared" si="79"/>
        <v>#VALUE!</v>
      </c>
      <c r="AJ178" s="64" t="e">
        <f t="shared" si="79"/>
        <v>#VALUE!</v>
      </c>
      <c r="AK178" s="64" t="e">
        <f t="shared" si="79"/>
        <v>#VALUE!</v>
      </c>
      <c r="AL178" s="64" t="e">
        <f t="shared" si="79"/>
        <v>#VALUE!</v>
      </c>
      <c r="AM178" s="64" t="e">
        <f t="shared" si="79"/>
        <v>#VALUE!</v>
      </c>
      <c r="AN178" s="64" t="e">
        <f t="shared" si="79"/>
        <v>#VALUE!</v>
      </c>
      <c r="AO178" s="64" t="e">
        <f t="shared" si="79"/>
        <v>#VALUE!</v>
      </c>
      <c r="AP178" s="64" t="e">
        <f t="shared" si="79"/>
        <v>#VALUE!</v>
      </c>
      <c r="AQ178" s="64" t="e">
        <f t="shared" si="79"/>
        <v>#VALUE!</v>
      </c>
      <c r="AR178" s="64" t="e">
        <f t="shared" si="79"/>
        <v>#VALUE!</v>
      </c>
      <c r="AS178" s="64" t="e">
        <f t="shared" si="79"/>
        <v>#VALUE!</v>
      </c>
      <c r="AT178" s="64" t="e">
        <f t="shared" si="79"/>
        <v>#VALUE!</v>
      </c>
      <c r="AU178" s="64" t="e">
        <f t="shared" si="79"/>
        <v>#VALUE!</v>
      </c>
      <c r="AV178" s="64" t="e">
        <f t="shared" si="79"/>
        <v>#VALUE!</v>
      </c>
      <c r="AW178" s="64" t="e">
        <f t="shared" si="79"/>
        <v>#VALUE!</v>
      </c>
      <c r="AX178" s="64" t="e">
        <f t="shared" si="79"/>
        <v>#VALUE!</v>
      </c>
      <c r="AY178" s="64" t="e">
        <f t="shared" si="79"/>
        <v>#VALUE!</v>
      </c>
      <c r="AZ178" s="64" t="e">
        <f t="shared" si="79"/>
        <v>#VALUE!</v>
      </c>
      <c r="BA178" s="64" t="e">
        <f t="shared" si="79"/>
        <v>#VALUE!</v>
      </c>
      <c r="BB178" s="64" t="e">
        <f t="shared" si="79"/>
        <v>#VALUE!</v>
      </c>
      <c r="BC178" s="64" t="e">
        <f t="shared" si="79"/>
        <v>#VALUE!</v>
      </c>
      <c r="BD178" s="64" t="e">
        <f t="shared" si="79"/>
        <v>#VALUE!</v>
      </c>
      <c r="BE178" s="64" t="e">
        <f t="shared" si="79"/>
        <v>#VALUE!</v>
      </c>
      <c r="BF178" s="89" t="e">
        <f t="shared" ref="AA178:BF179" si="80">BF176-BF177</f>
        <v>#VALUE!</v>
      </c>
      <c r="BH178" s="55"/>
    </row>
    <row r="179" spans="1:60" x14ac:dyDescent="0.3">
      <c r="A179" s="76"/>
      <c r="C179" s="76"/>
      <c r="D179" s="76"/>
      <c r="E179" s="77"/>
      <c r="F179" s="77"/>
      <c r="G179" s="77"/>
      <c r="I179" s="59"/>
      <c r="J179" s="59"/>
      <c r="K179" s="83"/>
      <c r="L179" s="84"/>
      <c r="M179" s="61"/>
      <c r="N179" s="72"/>
      <c r="O179" s="287"/>
      <c r="P179" s="288"/>
      <c r="Q179" s="289"/>
      <c r="R179" s="279" t="s">
        <v>176</v>
      </c>
      <c r="S179" s="280"/>
      <c r="T179" s="280"/>
      <c r="U179" s="280"/>
      <c r="V179" s="280"/>
      <c r="W179" s="280"/>
      <c r="X179" s="270"/>
      <c r="Y179" s="270"/>
      <c r="Z179" s="270"/>
      <c r="AA179" s="88" t="e">
        <f t="shared" si="80"/>
        <v>#VALUE!</v>
      </c>
      <c r="AB179" s="88" t="e">
        <f t="shared" si="80"/>
        <v>#VALUE!</v>
      </c>
      <c r="AC179" s="88" t="e">
        <f t="shared" si="80"/>
        <v>#VALUE!</v>
      </c>
      <c r="AD179" s="88" t="e">
        <f t="shared" si="80"/>
        <v>#VALUE!</v>
      </c>
      <c r="AE179" s="88" t="e">
        <f t="shared" si="80"/>
        <v>#VALUE!</v>
      </c>
      <c r="AF179" s="88" t="e">
        <f t="shared" si="80"/>
        <v>#VALUE!</v>
      </c>
      <c r="AG179" s="88" t="e">
        <f t="shared" si="80"/>
        <v>#VALUE!</v>
      </c>
      <c r="AH179" s="88" t="e">
        <f t="shared" si="80"/>
        <v>#VALUE!</v>
      </c>
      <c r="AI179" s="88" t="e">
        <f t="shared" si="80"/>
        <v>#VALUE!</v>
      </c>
      <c r="AJ179" s="88" t="e">
        <f t="shared" si="80"/>
        <v>#VALUE!</v>
      </c>
      <c r="AK179" s="88" t="e">
        <f t="shared" si="80"/>
        <v>#VALUE!</v>
      </c>
      <c r="AL179" s="88" t="e">
        <f t="shared" si="80"/>
        <v>#VALUE!</v>
      </c>
      <c r="AM179" s="88" t="e">
        <f t="shared" si="80"/>
        <v>#VALUE!</v>
      </c>
      <c r="AN179" s="88" t="e">
        <f t="shared" si="80"/>
        <v>#VALUE!</v>
      </c>
      <c r="AO179" s="88" t="e">
        <f t="shared" si="80"/>
        <v>#VALUE!</v>
      </c>
      <c r="AP179" s="88" t="e">
        <f t="shared" si="80"/>
        <v>#VALUE!</v>
      </c>
      <c r="AQ179" s="88" t="e">
        <f t="shared" si="80"/>
        <v>#VALUE!</v>
      </c>
      <c r="AR179" s="88" t="e">
        <f t="shared" si="80"/>
        <v>#VALUE!</v>
      </c>
      <c r="AS179" s="88" t="e">
        <f t="shared" si="80"/>
        <v>#VALUE!</v>
      </c>
      <c r="AT179" s="88" t="e">
        <f t="shared" si="80"/>
        <v>#VALUE!</v>
      </c>
      <c r="AU179" s="88" t="e">
        <f t="shared" si="80"/>
        <v>#VALUE!</v>
      </c>
      <c r="AV179" s="88" t="e">
        <f t="shared" si="80"/>
        <v>#VALUE!</v>
      </c>
      <c r="AW179" s="88" t="e">
        <f t="shared" si="80"/>
        <v>#VALUE!</v>
      </c>
      <c r="AX179" s="88" t="e">
        <f t="shared" si="80"/>
        <v>#VALUE!</v>
      </c>
      <c r="AY179" s="88" t="e">
        <f t="shared" si="80"/>
        <v>#VALUE!</v>
      </c>
      <c r="AZ179" s="88" t="e">
        <f t="shared" si="80"/>
        <v>#VALUE!</v>
      </c>
      <c r="BA179" s="88" t="e">
        <f t="shared" si="80"/>
        <v>#VALUE!</v>
      </c>
      <c r="BB179" s="88" t="e">
        <f t="shared" si="80"/>
        <v>#VALUE!</v>
      </c>
      <c r="BC179" s="88" t="e">
        <f t="shared" si="80"/>
        <v>#VALUE!</v>
      </c>
      <c r="BD179" s="88" t="e">
        <f t="shared" si="80"/>
        <v>#VALUE!</v>
      </c>
      <c r="BE179" s="88" t="e">
        <f t="shared" si="80"/>
        <v>#VALUE!</v>
      </c>
      <c r="BF179" s="91"/>
    </row>
    <row r="180" spans="1:60" ht="15" hidden="1" customHeight="1" thickBot="1" x14ac:dyDescent="0.35">
      <c r="A180" s="76"/>
      <c r="C180" s="76"/>
      <c r="D180" s="76"/>
      <c r="E180" s="77"/>
      <c r="F180" s="77"/>
      <c r="G180" s="77"/>
      <c r="I180" s="59"/>
      <c r="J180" s="59"/>
      <c r="K180" s="83"/>
      <c r="L180" s="84"/>
      <c r="M180" s="61"/>
      <c r="N180" s="72"/>
      <c r="O180" s="287"/>
      <c r="P180" s="288"/>
      <c r="Q180" s="289"/>
      <c r="R180" s="279" t="s">
        <v>177</v>
      </c>
      <c r="S180" s="280"/>
      <c r="T180" s="280"/>
      <c r="U180" s="280"/>
      <c r="V180" s="280"/>
      <c r="W180" s="280"/>
      <c r="X180" s="90"/>
      <c r="Y180" s="90"/>
      <c r="Z180" s="90"/>
      <c r="BF180" s="91"/>
    </row>
    <row r="181" spans="1:60" ht="14.4" hidden="1" customHeight="1" x14ac:dyDescent="0.3">
      <c r="A181" s="80"/>
      <c r="C181" s="80"/>
      <c r="D181" s="80"/>
      <c r="E181" s="80"/>
      <c r="F181" s="59"/>
      <c r="G181" s="59"/>
      <c r="I181" s="59"/>
      <c r="J181" s="59"/>
      <c r="K181" s="83"/>
      <c r="L181" s="84"/>
      <c r="M181" s="61"/>
      <c r="N181" s="72"/>
      <c r="O181" s="290"/>
      <c r="P181" s="291"/>
      <c r="Q181" s="292"/>
      <c r="R181" s="279" t="s">
        <v>178</v>
      </c>
      <c r="S181" s="280"/>
      <c r="T181" s="280"/>
      <c r="U181" s="280"/>
      <c r="V181" s="280"/>
      <c r="W181" s="280"/>
      <c r="X181" s="90"/>
      <c r="Y181" s="90"/>
      <c r="Z181" s="90"/>
      <c r="BF181" s="45" t="str">
        <f>IFERROR(AVERAGE(AA182:BE182),"")</f>
        <v/>
      </c>
      <c r="BG181" s="55"/>
    </row>
    <row r="182" spans="1:60" ht="14.4" hidden="1" customHeight="1" x14ac:dyDescent="0.3">
      <c r="A182" s="80"/>
      <c r="C182" s="80"/>
      <c r="D182" s="80"/>
      <c r="E182" s="80"/>
      <c r="F182" s="59"/>
      <c r="G182" s="59"/>
      <c r="O182" s="1"/>
      <c r="AA182" s="54" t="e">
        <f t="shared" ref="AA182:BE182" si="81">COUNTIFS(AA22:AA39,"",$F$22:$F$28,$O$183)</f>
        <v>#VALUE!</v>
      </c>
      <c r="AB182" s="54" t="e">
        <f t="shared" si="81"/>
        <v>#VALUE!</v>
      </c>
      <c r="AC182" s="54" t="e">
        <f t="shared" si="81"/>
        <v>#VALUE!</v>
      </c>
      <c r="AD182" s="54" t="e">
        <f t="shared" si="81"/>
        <v>#VALUE!</v>
      </c>
      <c r="AE182" s="54" t="e">
        <f t="shared" si="81"/>
        <v>#VALUE!</v>
      </c>
      <c r="AF182" s="54" t="e">
        <f t="shared" si="81"/>
        <v>#VALUE!</v>
      </c>
      <c r="AG182" s="54" t="e">
        <f t="shared" si="81"/>
        <v>#VALUE!</v>
      </c>
      <c r="AH182" s="54" t="e">
        <f t="shared" si="81"/>
        <v>#VALUE!</v>
      </c>
      <c r="AI182" s="54" t="e">
        <f t="shared" si="81"/>
        <v>#VALUE!</v>
      </c>
      <c r="AJ182" s="54" t="e">
        <f t="shared" si="81"/>
        <v>#VALUE!</v>
      </c>
      <c r="AK182" s="54" t="e">
        <f t="shared" si="81"/>
        <v>#VALUE!</v>
      </c>
      <c r="AL182" s="54" t="e">
        <f t="shared" si="81"/>
        <v>#VALUE!</v>
      </c>
      <c r="AM182" s="54" t="e">
        <f t="shared" si="81"/>
        <v>#VALUE!</v>
      </c>
      <c r="AN182" s="54" t="e">
        <f t="shared" si="81"/>
        <v>#VALUE!</v>
      </c>
      <c r="AO182" s="54" t="e">
        <f t="shared" si="81"/>
        <v>#VALUE!</v>
      </c>
      <c r="AP182" s="54" t="e">
        <f t="shared" si="81"/>
        <v>#VALUE!</v>
      </c>
      <c r="AQ182" s="54" t="e">
        <f t="shared" si="81"/>
        <v>#VALUE!</v>
      </c>
      <c r="AR182" s="54" t="e">
        <f t="shared" si="81"/>
        <v>#VALUE!</v>
      </c>
      <c r="AS182" s="54" t="e">
        <f t="shared" si="81"/>
        <v>#VALUE!</v>
      </c>
      <c r="AT182" s="54" t="e">
        <f t="shared" si="81"/>
        <v>#VALUE!</v>
      </c>
      <c r="AU182" s="54" t="e">
        <f t="shared" si="81"/>
        <v>#VALUE!</v>
      </c>
      <c r="AV182" s="54" t="e">
        <f t="shared" si="81"/>
        <v>#VALUE!</v>
      </c>
      <c r="AW182" s="54" t="e">
        <f t="shared" si="81"/>
        <v>#VALUE!</v>
      </c>
      <c r="AX182" s="54" t="e">
        <f t="shared" si="81"/>
        <v>#VALUE!</v>
      </c>
      <c r="AY182" s="54" t="e">
        <f t="shared" si="81"/>
        <v>#VALUE!</v>
      </c>
      <c r="AZ182" s="54" t="e">
        <f t="shared" si="81"/>
        <v>#VALUE!</v>
      </c>
      <c r="BA182" s="54" t="e">
        <f t="shared" si="81"/>
        <v>#VALUE!</v>
      </c>
      <c r="BB182" s="54" t="e">
        <f t="shared" si="81"/>
        <v>#VALUE!</v>
      </c>
      <c r="BC182" s="54" t="e">
        <f t="shared" si="81"/>
        <v>#VALUE!</v>
      </c>
      <c r="BD182" s="54" t="e">
        <f t="shared" si="81"/>
        <v>#VALUE!</v>
      </c>
      <c r="BE182" s="54" t="e">
        <f t="shared" si="81"/>
        <v>#VALUE!</v>
      </c>
      <c r="BF182" s="45" t="e">
        <f>MAX(AA183:BE183)</f>
        <v>#VALUE!</v>
      </c>
      <c r="BG182" s="55"/>
    </row>
    <row r="183" spans="1:60" ht="14.4" hidden="1" customHeight="1" x14ac:dyDescent="0.3">
      <c r="A183" s="80"/>
      <c r="C183" s="80"/>
      <c r="D183" s="80"/>
      <c r="E183" s="80"/>
      <c r="F183" s="59"/>
      <c r="G183" s="59"/>
      <c r="O183" s="295" t="s">
        <v>179</v>
      </c>
      <c r="P183" s="295"/>
      <c r="Q183" s="295"/>
      <c r="AA183" s="64" t="e">
        <f t="shared" ref="AA183:BE183" si="82">AA191+AA200+AA204+AA208+AA212+AA195+AA216</f>
        <v>#VALUE!</v>
      </c>
      <c r="AB183" s="64" t="e">
        <f t="shared" si="82"/>
        <v>#VALUE!</v>
      </c>
      <c r="AC183" s="64" t="e">
        <f t="shared" si="82"/>
        <v>#VALUE!</v>
      </c>
      <c r="AD183" s="64" t="e">
        <f t="shared" si="82"/>
        <v>#VALUE!</v>
      </c>
      <c r="AE183" s="64" t="e">
        <f t="shared" si="82"/>
        <v>#VALUE!</v>
      </c>
      <c r="AF183" s="64" t="e">
        <f t="shared" si="82"/>
        <v>#VALUE!</v>
      </c>
      <c r="AG183" s="64" t="e">
        <f t="shared" si="82"/>
        <v>#VALUE!</v>
      </c>
      <c r="AH183" s="64" t="e">
        <f t="shared" si="82"/>
        <v>#VALUE!</v>
      </c>
      <c r="AI183" s="64" t="e">
        <f t="shared" si="82"/>
        <v>#VALUE!</v>
      </c>
      <c r="AJ183" s="64" t="e">
        <f t="shared" si="82"/>
        <v>#VALUE!</v>
      </c>
      <c r="AK183" s="64" t="e">
        <f t="shared" si="82"/>
        <v>#VALUE!</v>
      </c>
      <c r="AL183" s="64" t="e">
        <f t="shared" si="82"/>
        <v>#VALUE!</v>
      </c>
      <c r="AM183" s="64" t="e">
        <f t="shared" si="82"/>
        <v>#VALUE!</v>
      </c>
      <c r="AN183" s="64" t="e">
        <f t="shared" si="82"/>
        <v>#VALUE!</v>
      </c>
      <c r="AO183" s="64" t="e">
        <f t="shared" si="82"/>
        <v>#VALUE!</v>
      </c>
      <c r="AP183" s="64" t="e">
        <f t="shared" si="82"/>
        <v>#VALUE!</v>
      </c>
      <c r="AQ183" s="64" t="e">
        <f t="shared" si="82"/>
        <v>#VALUE!</v>
      </c>
      <c r="AR183" s="64" t="e">
        <f t="shared" si="82"/>
        <v>#VALUE!</v>
      </c>
      <c r="AS183" s="64" t="e">
        <f t="shared" si="82"/>
        <v>#VALUE!</v>
      </c>
      <c r="AT183" s="64" t="e">
        <f t="shared" si="82"/>
        <v>#VALUE!</v>
      </c>
      <c r="AU183" s="64" t="e">
        <f t="shared" si="82"/>
        <v>#VALUE!</v>
      </c>
      <c r="AV183" s="64" t="e">
        <f t="shared" si="82"/>
        <v>#VALUE!</v>
      </c>
      <c r="AW183" s="64" t="e">
        <f t="shared" si="82"/>
        <v>#VALUE!</v>
      </c>
      <c r="AX183" s="64" t="e">
        <f t="shared" si="82"/>
        <v>#VALUE!</v>
      </c>
      <c r="AY183" s="64" t="e">
        <f t="shared" si="82"/>
        <v>#VALUE!</v>
      </c>
      <c r="AZ183" s="64" t="e">
        <f t="shared" si="82"/>
        <v>#VALUE!</v>
      </c>
      <c r="BA183" s="64" t="e">
        <f t="shared" si="82"/>
        <v>#VALUE!</v>
      </c>
      <c r="BB183" s="64" t="e">
        <f t="shared" si="82"/>
        <v>#VALUE!</v>
      </c>
      <c r="BC183" s="64" t="e">
        <f t="shared" si="82"/>
        <v>#VALUE!</v>
      </c>
      <c r="BD183" s="64" t="e">
        <f t="shared" si="82"/>
        <v>#VALUE!</v>
      </c>
      <c r="BE183" s="64" t="e">
        <f t="shared" si="82"/>
        <v>#VALUE!</v>
      </c>
      <c r="BF183" s="45" t="e">
        <f>MAX(AA184:BE184)</f>
        <v>#VALUE!</v>
      </c>
      <c r="BG183" s="55"/>
    </row>
    <row r="184" spans="1:60" ht="14.4" hidden="1" customHeight="1" x14ac:dyDescent="0.3">
      <c r="A184" s="80"/>
      <c r="C184" s="80"/>
      <c r="D184" s="80"/>
      <c r="E184" s="80"/>
      <c r="F184" s="59"/>
      <c r="G184" s="59"/>
      <c r="O184" s="284" t="str">
        <f>O183&amp;"'s  Team"</f>
        <v>Ali's  Team</v>
      </c>
      <c r="P184" s="285"/>
      <c r="Q184" s="286"/>
      <c r="R184" s="279" t="s">
        <v>27</v>
      </c>
      <c r="S184" s="280"/>
      <c r="T184" s="280"/>
      <c r="U184" s="280"/>
      <c r="V184" s="280"/>
      <c r="W184" s="280"/>
      <c r="X184" s="270"/>
      <c r="Y184" s="270"/>
      <c r="Z184" s="270"/>
      <c r="AA184" s="64" t="e">
        <f t="shared" ref="AA184:BE186" si="83">AA192+AA201+AA205+AA213+AA196+AA209+AA217</f>
        <v>#VALUE!</v>
      </c>
      <c r="AB184" s="64" t="e">
        <f t="shared" si="83"/>
        <v>#VALUE!</v>
      </c>
      <c r="AC184" s="64" t="e">
        <f t="shared" si="83"/>
        <v>#VALUE!</v>
      </c>
      <c r="AD184" s="64" t="e">
        <f t="shared" si="83"/>
        <v>#VALUE!</v>
      </c>
      <c r="AE184" s="64" t="e">
        <f t="shared" si="83"/>
        <v>#VALUE!</v>
      </c>
      <c r="AF184" s="64" t="e">
        <f t="shared" si="83"/>
        <v>#VALUE!</v>
      </c>
      <c r="AG184" s="64" t="e">
        <f t="shared" si="83"/>
        <v>#VALUE!</v>
      </c>
      <c r="AH184" s="64" t="e">
        <f t="shared" si="83"/>
        <v>#VALUE!</v>
      </c>
      <c r="AI184" s="64" t="e">
        <f t="shared" si="83"/>
        <v>#VALUE!</v>
      </c>
      <c r="AJ184" s="64" t="e">
        <f t="shared" si="83"/>
        <v>#VALUE!</v>
      </c>
      <c r="AK184" s="64" t="e">
        <f t="shared" si="83"/>
        <v>#VALUE!</v>
      </c>
      <c r="AL184" s="64" t="e">
        <f t="shared" si="83"/>
        <v>#VALUE!</v>
      </c>
      <c r="AM184" s="64" t="e">
        <f t="shared" si="83"/>
        <v>#VALUE!</v>
      </c>
      <c r="AN184" s="64" t="e">
        <f t="shared" si="83"/>
        <v>#VALUE!</v>
      </c>
      <c r="AO184" s="64" t="e">
        <f t="shared" si="83"/>
        <v>#VALUE!</v>
      </c>
      <c r="AP184" s="64" t="e">
        <f t="shared" si="83"/>
        <v>#VALUE!</v>
      </c>
      <c r="AQ184" s="64" t="e">
        <f t="shared" si="83"/>
        <v>#VALUE!</v>
      </c>
      <c r="AR184" s="64" t="e">
        <f t="shared" si="83"/>
        <v>#VALUE!</v>
      </c>
      <c r="AS184" s="64" t="e">
        <f t="shared" si="83"/>
        <v>#VALUE!</v>
      </c>
      <c r="AT184" s="64" t="e">
        <f t="shared" si="83"/>
        <v>#VALUE!</v>
      </c>
      <c r="AU184" s="64" t="e">
        <f t="shared" si="83"/>
        <v>#VALUE!</v>
      </c>
      <c r="AV184" s="64" t="e">
        <f t="shared" si="83"/>
        <v>#VALUE!</v>
      </c>
      <c r="AW184" s="64" t="e">
        <f t="shared" si="83"/>
        <v>#VALUE!</v>
      </c>
      <c r="AX184" s="64" t="e">
        <f t="shared" si="83"/>
        <v>#VALUE!</v>
      </c>
      <c r="AY184" s="64" t="e">
        <f t="shared" si="83"/>
        <v>#VALUE!</v>
      </c>
      <c r="AZ184" s="64" t="e">
        <f t="shared" si="83"/>
        <v>#VALUE!</v>
      </c>
      <c r="BA184" s="64" t="e">
        <f t="shared" si="83"/>
        <v>#VALUE!</v>
      </c>
      <c r="BB184" s="64" t="e">
        <f t="shared" si="83"/>
        <v>#VALUE!</v>
      </c>
      <c r="BC184" s="64" t="e">
        <f t="shared" si="83"/>
        <v>#VALUE!</v>
      </c>
      <c r="BD184" s="64" t="e">
        <f t="shared" si="83"/>
        <v>#VALUE!</v>
      </c>
      <c r="BE184" s="64" t="e">
        <f t="shared" si="83"/>
        <v>#VALUE!</v>
      </c>
      <c r="BF184" s="45" t="e">
        <f>MAX(AA185:BE185)</f>
        <v>#VALUE!</v>
      </c>
      <c r="BG184" s="55"/>
    </row>
    <row r="185" spans="1:60" ht="14.4" hidden="1" customHeight="1" x14ac:dyDescent="0.3">
      <c r="A185" s="80"/>
      <c r="C185" s="80"/>
      <c r="D185" s="80"/>
      <c r="E185" s="80"/>
      <c r="F185" s="59"/>
      <c r="G185" s="59"/>
      <c r="O185" s="287"/>
      <c r="P185" s="288"/>
      <c r="Q185" s="289"/>
      <c r="R185" s="279" t="s">
        <v>64</v>
      </c>
      <c r="S185" s="280"/>
      <c r="T185" s="280"/>
      <c r="U185" s="280"/>
      <c r="V185" s="280"/>
      <c r="W185" s="280"/>
      <c r="X185" s="270"/>
      <c r="Y185" s="270"/>
      <c r="Z185" s="270"/>
      <c r="AA185" s="64" t="e">
        <f t="shared" si="83"/>
        <v>#VALUE!</v>
      </c>
      <c r="AB185" s="64" t="e">
        <f t="shared" si="83"/>
        <v>#VALUE!</v>
      </c>
      <c r="AC185" s="64" t="e">
        <f t="shared" si="83"/>
        <v>#VALUE!</v>
      </c>
      <c r="AD185" s="64" t="e">
        <f t="shared" si="83"/>
        <v>#VALUE!</v>
      </c>
      <c r="AE185" s="64" t="e">
        <f t="shared" si="83"/>
        <v>#VALUE!</v>
      </c>
      <c r="AF185" s="64" t="e">
        <f t="shared" si="83"/>
        <v>#VALUE!</v>
      </c>
      <c r="AG185" s="64" t="e">
        <f t="shared" si="83"/>
        <v>#VALUE!</v>
      </c>
      <c r="AH185" s="64" t="e">
        <f t="shared" si="83"/>
        <v>#VALUE!</v>
      </c>
      <c r="AI185" s="64" t="e">
        <f t="shared" si="83"/>
        <v>#VALUE!</v>
      </c>
      <c r="AJ185" s="64" t="e">
        <f t="shared" si="83"/>
        <v>#VALUE!</v>
      </c>
      <c r="AK185" s="64" t="e">
        <f t="shared" si="83"/>
        <v>#VALUE!</v>
      </c>
      <c r="AL185" s="64" t="e">
        <f t="shared" si="83"/>
        <v>#VALUE!</v>
      </c>
      <c r="AM185" s="64" t="e">
        <f t="shared" si="83"/>
        <v>#VALUE!</v>
      </c>
      <c r="AN185" s="64" t="e">
        <f t="shared" si="83"/>
        <v>#VALUE!</v>
      </c>
      <c r="AO185" s="64" t="e">
        <f t="shared" si="83"/>
        <v>#VALUE!</v>
      </c>
      <c r="AP185" s="64" t="e">
        <f t="shared" si="83"/>
        <v>#VALUE!</v>
      </c>
      <c r="AQ185" s="64" t="e">
        <f t="shared" si="83"/>
        <v>#VALUE!</v>
      </c>
      <c r="AR185" s="64" t="e">
        <f t="shared" si="83"/>
        <v>#VALUE!</v>
      </c>
      <c r="AS185" s="64" t="e">
        <f t="shared" si="83"/>
        <v>#VALUE!</v>
      </c>
      <c r="AT185" s="64" t="e">
        <f t="shared" si="83"/>
        <v>#VALUE!</v>
      </c>
      <c r="AU185" s="64" t="e">
        <f t="shared" si="83"/>
        <v>#VALUE!</v>
      </c>
      <c r="AV185" s="64" t="e">
        <f t="shared" si="83"/>
        <v>#VALUE!</v>
      </c>
      <c r="AW185" s="64" t="e">
        <f t="shared" si="83"/>
        <v>#VALUE!</v>
      </c>
      <c r="AX185" s="64" t="e">
        <f t="shared" si="83"/>
        <v>#VALUE!</v>
      </c>
      <c r="AY185" s="64" t="e">
        <f t="shared" si="83"/>
        <v>#VALUE!</v>
      </c>
      <c r="AZ185" s="64" t="e">
        <f t="shared" si="83"/>
        <v>#VALUE!</v>
      </c>
      <c r="BA185" s="64" t="e">
        <f t="shared" si="83"/>
        <v>#VALUE!</v>
      </c>
      <c r="BB185" s="64" t="e">
        <f t="shared" si="83"/>
        <v>#VALUE!</v>
      </c>
      <c r="BC185" s="64" t="e">
        <f t="shared" si="83"/>
        <v>#VALUE!</v>
      </c>
      <c r="BD185" s="64" t="e">
        <f t="shared" si="83"/>
        <v>#VALUE!</v>
      </c>
      <c r="BE185" s="64" t="e">
        <f t="shared" si="83"/>
        <v>#VALUE!</v>
      </c>
      <c r="BF185" s="45" t="e">
        <f>MAX(AA186:BE186)</f>
        <v>#VALUE!</v>
      </c>
      <c r="BG185" s="55"/>
    </row>
    <row r="186" spans="1:60" ht="14.4" hidden="1" customHeight="1" x14ac:dyDescent="0.3">
      <c r="A186" s="80"/>
      <c r="C186" s="80"/>
      <c r="D186" s="80"/>
      <c r="E186" s="80"/>
      <c r="F186" s="59"/>
      <c r="G186" s="59"/>
      <c r="O186" s="287"/>
      <c r="P186" s="288"/>
      <c r="Q186" s="289"/>
      <c r="R186" s="279" t="s">
        <v>66</v>
      </c>
      <c r="S186" s="280"/>
      <c r="T186" s="280"/>
      <c r="U186" s="280"/>
      <c r="V186" s="280"/>
      <c r="W186" s="280"/>
      <c r="X186" s="270"/>
      <c r="Y186" s="270"/>
      <c r="Z186" s="270"/>
      <c r="AA186" s="64" t="e">
        <f t="shared" si="83"/>
        <v>#VALUE!</v>
      </c>
      <c r="AB186" s="64" t="e">
        <f t="shared" si="83"/>
        <v>#VALUE!</v>
      </c>
      <c r="AC186" s="64" t="e">
        <f t="shared" si="83"/>
        <v>#VALUE!</v>
      </c>
      <c r="AD186" s="64" t="e">
        <f t="shared" si="83"/>
        <v>#VALUE!</v>
      </c>
      <c r="AE186" s="64" t="e">
        <f t="shared" si="83"/>
        <v>#VALUE!</v>
      </c>
      <c r="AF186" s="64" t="e">
        <f t="shared" si="83"/>
        <v>#VALUE!</v>
      </c>
      <c r="AG186" s="64" t="e">
        <f t="shared" si="83"/>
        <v>#VALUE!</v>
      </c>
      <c r="AH186" s="64" t="e">
        <f t="shared" si="83"/>
        <v>#VALUE!</v>
      </c>
      <c r="AI186" s="64" t="e">
        <f t="shared" si="83"/>
        <v>#VALUE!</v>
      </c>
      <c r="AJ186" s="64" t="e">
        <f t="shared" si="83"/>
        <v>#VALUE!</v>
      </c>
      <c r="AK186" s="64" t="e">
        <f t="shared" si="83"/>
        <v>#VALUE!</v>
      </c>
      <c r="AL186" s="64" t="e">
        <f t="shared" si="83"/>
        <v>#VALUE!</v>
      </c>
      <c r="AM186" s="64" t="e">
        <f t="shared" si="83"/>
        <v>#VALUE!</v>
      </c>
      <c r="AN186" s="64" t="e">
        <f t="shared" si="83"/>
        <v>#VALUE!</v>
      </c>
      <c r="AO186" s="64" t="e">
        <f t="shared" si="83"/>
        <v>#VALUE!</v>
      </c>
      <c r="AP186" s="64" t="e">
        <f t="shared" si="83"/>
        <v>#VALUE!</v>
      </c>
      <c r="AQ186" s="64" t="e">
        <f t="shared" si="83"/>
        <v>#VALUE!</v>
      </c>
      <c r="AR186" s="64" t="e">
        <f t="shared" si="83"/>
        <v>#VALUE!</v>
      </c>
      <c r="AS186" s="64" t="e">
        <f t="shared" si="83"/>
        <v>#VALUE!</v>
      </c>
      <c r="AT186" s="64" t="e">
        <f t="shared" si="83"/>
        <v>#VALUE!</v>
      </c>
      <c r="AU186" s="64" t="e">
        <f t="shared" si="83"/>
        <v>#VALUE!</v>
      </c>
      <c r="AV186" s="64" t="e">
        <f t="shared" si="83"/>
        <v>#VALUE!</v>
      </c>
      <c r="AW186" s="64" t="e">
        <f t="shared" si="83"/>
        <v>#VALUE!</v>
      </c>
      <c r="AX186" s="64" t="e">
        <f t="shared" si="83"/>
        <v>#VALUE!</v>
      </c>
      <c r="AY186" s="64" t="e">
        <f t="shared" si="83"/>
        <v>#VALUE!</v>
      </c>
      <c r="AZ186" s="64" t="e">
        <f t="shared" si="83"/>
        <v>#VALUE!</v>
      </c>
      <c r="BA186" s="64" t="e">
        <f t="shared" si="83"/>
        <v>#VALUE!</v>
      </c>
      <c r="BB186" s="64" t="e">
        <f t="shared" si="83"/>
        <v>#VALUE!</v>
      </c>
      <c r="BC186" s="64" t="e">
        <f t="shared" si="83"/>
        <v>#VALUE!</v>
      </c>
      <c r="BD186" s="64" t="e">
        <f t="shared" si="83"/>
        <v>#VALUE!</v>
      </c>
      <c r="BE186" s="64" t="e">
        <f t="shared" si="83"/>
        <v>#VALUE!</v>
      </c>
      <c r="BF186" s="45" t="e">
        <f t="shared" ref="BF186:BF197" si="84">SUM(AA187:BE187)</f>
        <v>#VALUE!</v>
      </c>
      <c r="BG186" s="78" t="e">
        <f>BF186-SUMIFS($N$22:$N$128,$F$22:$F$128,$O$183)</f>
        <v>#VALUE!</v>
      </c>
    </row>
    <row r="187" spans="1:60" ht="14.4" hidden="1" customHeight="1" x14ac:dyDescent="0.3">
      <c r="A187" s="80"/>
      <c r="C187" s="80"/>
      <c r="D187" s="80"/>
      <c r="E187" s="80"/>
      <c r="F187" s="59"/>
      <c r="G187" s="59"/>
      <c r="O187" s="287"/>
      <c r="P187" s="288"/>
      <c r="Q187" s="289"/>
      <c r="R187" s="279" t="s">
        <v>69</v>
      </c>
      <c r="S187" s="280"/>
      <c r="T187" s="280"/>
      <c r="U187" s="280"/>
      <c r="V187" s="280"/>
      <c r="W187" s="280"/>
      <c r="X187" s="270"/>
      <c r="Y187" s="270"/>
      <c r="Z187" s="270"/>
      <c r="AA187" s="64" t="e">
        <f t="shared" ref="AA187:BE187" si="85">AA191+AA208+AA212</f>
        <v>#VALUE!</v>
      </c>
      <c r="AB187" s="64" t="e">
        <f t="shared" si="85"/>
        <v>#VALUE!</v>
      </c>
      <c r="AC187" s="64" t="e">
        <f t="shared" si="85"/>
        <v>#VALUE!</v>
      </c>
      <c r="AD187" s="64" t="e">
        <f t="shared" si="85"/>
        <v>#VALUE!</v>
      </c>
      <c r="AE187" s="64" t="e">
        <f t="shared" si="85"/>
        <v>#VALUE!</v>
      </c>
      <c r="AF187" s="64" t="e">
        <f t="shared" si="85"/>
        <v>#VALUE!</v>
      </c>
      <c r="AG187" s="64" t="e">
        <f t="shared" si="85"/>
        <v>#VALUE!</v>
      </c>
      <c r="AH187" s="64" t="e">
        <f t="shared" si="85"/>
        <v>#VALUE!</v>
      </c>
      <c r="AI187" s="64" t="e">
        <f t="shared" si="85"/>
        <v>#VALUE!</v>
      </c>
      <c r="AJ187" s="64" t="e">
        <f t="shared" si="85"/>
        <v>#VALUE!</v>
      </c>
      <c r="AK187" s="64" t="e">
        <f t="shared" si="85"/>
        <v>#VALUE!</v>
      </c>
      <c r="AL187" s="64" t="e">
        <f t="shared" si="85"/>
        <v>#VALUE!</v>
      </c>
      <c r="AM187" s="64" t="e">
        <f t="shared" si="85"/>
        <v>#VALUE!</v>
      </c>
      <c r="AN187" s="64" t="e">
        <f t="shared" si="85"/>
        <v>#VALUE!</v>
      </c>
      <c r="AO187" s="64" t="e">
        <f t="shared" si="85"/>
        <v>#VALUE!</v>
      </c>
      <c r="AP187" s="64" t="e">
        <f t="shared" si="85"/>
        <v>#VALUE!</v>
      </c>
      <c r="AQ187" s="64" t="e">
        <f t="shared" si="85"/>
        <v>#VALUE!</v>
      </c>
      <c r="AR187" s="64" t="e">
        <f t="shared" si="85"/>
        <v>#VALUE!</v>
      </c>
      <c r="AS187" s="64" t="e">
        <f t="shared" si="85"/>
        <v>#VALUE!</v>
      </c>
      <c r="AT187" s="64" t="e">
        <f t="shared" si="85"/>
        <v>#VALUE!</v>
      </c>
      <c r="AU187" s="64" t="e">
        <f t="shared" si="85"/>
        <v>#VALUE!</v>
      </c>
      <c r="AV187" s="64" t="e">
        <f t="shared" si="85"/>
        <v>#VALUE!</v>
      </c>
      <c r="AW187" s="64" t="e">
        <f t="shared" si="85"/>
        <v>#VALUE!</v>
      </c>
      <c r="AX187" s="64" t="e">
        <f t="shared" si="85"/>
        <v>#VALUE!</v>
      </c>
      <c r="AY187" s="64" t="e">
        <f t="shared" si="85"/>
        <v>#VALUE!</v>
      </c>
      <c r="AZ187" s="64" t="e">
        <f t="shared" si="85"/>
        <v>#VALUE!</v>
      </c>
      <c r="BA187" s="64" t="e">
        <f t="shared" si="85"/>
        <v>#VALUE!</v>
      </c>
      <c r="BB187" s="64" t="e">
        <f t="shared" si="85"/>
        <v>#VALUE!</v>
      </c>
      <c r="BC187" s="64" t="e">
        <f t="shared" si="85"/>
        <v>#VALUE!</v>
      </c>
      <c r="BD187" s="64" t="e">
        <f t="shared" si="85"/>
        <v>#VALUE!</v>
      </c>
      <c r="BE187" s="64" t="e">
        <f t="shared" si="85"/>
        <v>#VALUE!</v>
      </c>
      <c r="BF187" s="75" t="e">
        <f t="shared" si="84"/>
        <v>#VALUE!</v>
      </c>
      <c r="BG187" s="55"/>
    </row>
    <row r="188" spans="1:60" ht="14.4" hidden="1" customHeight="1" x14ac:dyDescent="0.3">
      <c r="A188" s="80"/>
      <c r="C188" s="80"/>
      <c r="D188" s="80"/>
      <c r="E188" s="80"/>
      <c r="F188" s="59"/>
      <c r="G188" s="80"/>
      <c r="O188" s="287"/>
      <c r="P188" s="288"/>
      <c r="Q188" s="289"/>
      <c r="R188" s="279" t="s">
        <v>72</v>
      </c>
      <c r="S188" s="280"/>
      <c r="T188" s="280"/>
      <c r="U188" s="280"/>
      <c r="V188" s="280"/>
      <c r="W188" s="280"/>
      <c r="X188" s="270"/>
      <c r="Y188" s="270"/>
      <c r="Z188" s="270"/>
      <c r="AA188" s="74" t="e">
        <f t="shared" ref="AA188:BE188" si="86">AA189+(AA190/2)</f>
        <v>#VALUE!</v>
      </c>
      <c r="AB188" s="74" t="e">
        <f t="shared" si="86"/>
        <v>#VALUE!</v>
      </c>
      <c r="AC188" s="74" t="e">
        <f t="shared" si="86"/>
        <v>#VALUE!</v>
      </c>
      <c r="AD188" s="74" t="e">
        <f t="shared" si="86"/>
        <v>#VALUE!</v>
      </c>
      <c r="AE188" s="74" t="e">
        <f t="shared" si="86"/>
        <v>#VALUE!</v>
      </c>
      <c r="AF188" s="74" t="e">
        <f t="shared" si="86"/>
        <v>#VALUE!</v>
      </c>
      <c r="AG188" s="74" t="e">
        <f t="shared" si="86"/>
        <v>#VALUE!</v>
      </c>
      <c r="AH188" s="74" t="e">
        <f t="shared" si="86"/>
        <v>#VALUE!</v>
      </c>
      <c r="AI188" s="74" t="e">
        <f t="shared" si="86"/>
        <v>#VALUE!</v>
      </c>
      <c r="AJ188" s="74" t="e">
        <f t="shared" si="86"/>
        <v>#VALUE!</v>
      </c>
      <c r="AK188" s="74" t="e">
        <f t="shared" si="86"/>
        <v>#VALUE!</v>
      </c>
      <c r="AL188" s="74" t="e">
        <f t="shared" si="86"/>
        <v>#VALUE!</v>
      </c>
      <c r="AM188" s="74" t="e">
        <f t="shared" si="86"/>
        <v>#VALUE!</v>
      </c>
      <c r="AN188" s="74" t="e">
        <f t="shared" si="86"/>
        <v>#VALUE!</v>
      </c>
      <c r="AO188" s="74" t="e">
        <f t="shared" si="86"/>
        <v>#VALUE!</v>
      </c>
      <c r="AP188" s="74" t="e">
        <f t="shared" si="86"/>
        <v>#VALUE!</v>
      </c>
      <c r="AQ188" s="74" t="e">
        <f t="shared" si="86"/>
        <v>#VALUE!</v>
      </c>
      <c r="AR188" s="74" t="e">
        <f t="shared" si="86"/>
        <v>#VALUE!</v>
      </c>
      <c r="AS188" s="74" t="e">
        <f t="shared" si="86"/>
        <v>#VALUE!</v>
      </c>
      <c r="AT188" s="74" t="e">
        <f t="shared" si="86"/>
        <v>#VALUE!</v>
      </c>
      <c r="AU188" s="74" t="e">
        <f t="shared" si="86"/>
        <v>#VALUE!</v>
      </c>
      <c r="AV188" s="74" t="e">
        <f t="shared" si="86"/>
        <v>#VALUE!</v>
      </c>
      <c r="AW188" s="74" t="e">
        <f t="shared" si="86"/>
        <v>#VALUE!</v>
      </c>
      <c r="AX188" s="74" t="e">
        <f t="shared" si="86"/>
        <v>#VALUE!</v>
      </c>
      <c r="AY188" s="74" t="e">
        <f t="shared" si="86"/>
        <v>#VALUE!</v>
      </c>
      <c r="AZ188" s="74" t="e">
        <f t="shared" si="86"/>
        <v>#VALUE!</v>
      </c>
      <c r="BA188" s="74" t="e">
        <f t="shared" si="86"/>
        <v>#VALUE!</v>
      </c>
      <c r="BB188" s="74" t="e">
        <f t="shared" si="86"/>
        <v>#VALUE!</v>
      </c>
      <c r="BC188" s="74" t="e">
        <f t="shared" si="86"/>
        <v>#VALUE!</v>
      </c>
      <c r="BD188" s="74" t="e">
        <f t="shared" si="86"/>
        <v>#VALUE!</v>
      </c>
      <c r="BE188" s="74" t="e">
        <f t="shared" si="86"/>
        <v>#VALUE!</v>
      </c>
      <c r="BF188" s="45" t="e">
        <f t="shared" si="84"/>
        <v>#VALUE!</v>
      </c>
      <c r="BG188" s="55"/>
    </row>
    <row r="189" spans="1:60" ht="14.4" hidden="1" customHeight="1" x14ac:dyDescent="0.3">
      <c r="A189" s="80"/>
      <c r="C189" s="80"/>
      <c r="D189" s="80"/>
      <c r="E189" s="80"/>
      <c r="F189" s="80"/>
      <c r="G189" s="80"/>
      <c r="O189" s="287"/>
      <c r="P189" s="288"/>
      <c r="Q189" s="289"/>
      <c r="R189" s="279" t="s">
        <v>74</v>
      </c>
      <c r="S189" s="280"/>
      <c r="T189" s="280"/>
      <c r="U189" s="280"/>
      <c r="V189" s="280"/>
      <c r="W189" s="280"/>
      <c r="X189" s="270"/>
      <c r="Y189" s="270"/>
      <c r="Z189" s="270"/>
      <c r="AA189" s="64" t="e">
        <f t="shared" ref="AA189:BE190" si="87">AA193+AA210+AA214</f>
        <v>#VALUE!</v>
      </c>
      <c r="AB189" s="64" t="e">
        <f t="shared" si="87"/>
        <v>#VALUE!</v>
      </c>
      <c r="AC189" s="64" t="e">
        <f t="shared" si="87"/>
        <v>#VALUE!</v>
      </c>
      <c r="AD189" s="64" t="e">
        <f t="shared" si="87"/>
        <v>#VALUE!</v>
      </c>
      <c r="AE189" s="64" t="e">
        <f t="shared" si="87"/>
        <v>#VALUE!</v>
      </c>
      <c r="AF189" s="64" t="e">
        <f t="shared" si="87"/>
        <v>#VALUE!</v>
      </c>
      <c r="AG189" s="64" t="e">
        <f t="shared" si="87"/>
        <v>#VALUE!</v>
      </c>
      <c r="AH189" s="64" t="e">
        <f t="shared" si="87"/>
        <v>#VALUE!</v>
      </c>
      <c r="AI189" s="64" t="e">
        <f t="shared" si="87"/>
        <v>#VALUE!</v>
      </c>
      <c r="AJ189" s="64" t="e">
        <f t="shared" si="87"/>
        <v>#VALUE!</v>
      </c>
      <c r="AK189" s="64" t="e">
        <f t="shared" si="87"/>
        <v>#VALUE!</v>
      </c>
      <c r="AL189" s="64" t="e">
        <f t="shared" si="87"/>
        <v>#VALUE!</v>
      </c>
      <c r="AM189" s="64" t="e">
        <f t="shared" si="87"/>
        <v>#VALUE!</v>
      </c>
      <c r="AN189" s="64" t="e">
        <f t="shared" si="87"/>
        <v>#VALUE!</v>
      </c>
      <c r="AO189" s="64" t="e">
        <f t="shared" si="87"/>
        <v>#VALUE!</v>
      </c>
      <c r="AP189" s="64" t="e">
        <f t="shared" si="87"/>
        <v>#VALUE!</v>
      </c>
      <c r="AQ189" s="64" t="e">
        <f t="shared" si="87"/>
        <v>#VALUE!</v>
      </c>
      <c r="AR189" s="64" t="e">
        <f t="shared" si="87"/>
        <v>#VALUE!</v>
      </c>
      <c r="AS189" s="64" t="e">
        <f t="shared" si="87"/>
        <v>#VALUE!</v>
      </c>
      <c r="AT189" s="64" t="e">
        <f t="shared" si="87"/>
        <v>#VALUE!</v>
      </c>
      <c r="AU189" s="64" t="e">
        <f t="shared" si="87"/>
        <v>#VALUE!</v>
      </c>
      <c r="AV189" s="64" t="e">
        <f t="shared" si="87"/>
        <v>#VALUE!</v>
      </c>
      <c r="AW189" s="64" t="e">
        <f t="shared" si="87"/>
        <v>#VALUE!</v>
      </c>
      <c r="AX189" s="64" t="e">
        <f t="shared" si="87"/>
        <v>#VALUE!</v>
      </c>
      <c r="AY189" s="64" t="e">
        <f t="shared" si="87"/>
        <v>#VALUE!</v>
      </c>
      <c r="AZ189" s="64" t="e">
        <f t="shared" si="87"/>
        <v>#VALUE!</v>
      </c>
      <c r="BA189" s="64" t="e">
        <f t="shared" si="87"/>
        <v>#VALUE!</v>
      </c>
      <c r="BB189" s="64" t="e">
        <f t="shared" si="87"/>
        <v>#VALUE!</v>
      </c>
      <c r="BC189" s="64" t="e">
        <f t="shared" si="87"/>
        <v>#VALUE!</v>
      </c>
      <c r="BD189" s="64" t="e">
        <f t="shared" si="87"/>
        <v>#VALUE!</v>
      </c>
      <c r="BE189" s="64" t="e">
        <f t="shared" si="87"/>
        <v>#VALUE!</v>
      </c>
      <c r="BF189" s="45" t="e">
        <f t="shared" si="84"/>
        <v>#VALUE!</v>
      </c>
      <c r="BG189" s="55"/>
    </row>
    <row r="190" spans="1:60" ht="14.4" hidden="1" customHeight="1" x14ac:dyDescent="0.3">
      <c r="A190" s="80"/>
      <c r="C190" s="80"/>
      <c r="D190" s="80"/>
      <c r="E190" s="80"/>
      <c r="F190" s="80"/>
      <c r="G190" s="80"/>
      <c r="O190" s="287"/>
      <c r="P190" s="288"/>
      <c r="Q190" s="289"/>
      <c r="R190" s="279" t="s">
        <v>76</v>
      </c>
      <c r="S190" s="280"/>
      <c r="T190" s="280"/>
      <c r="U190" s="280"/>
      <c r="V190" s="280"/>
      <c r="W190" s="280"/>
      <c r="X190" s="270"/>
      <c r="Y190" s="270"/>
      <c r="Z190" s="270"/>
      <c r="AA190" s="64" t="e">
        <f t="shared" si="87"/>
        <v>#VALUE!</v>
      </c>
      <c r="AB190" s="64" t="e">
        <f t="shared" si="87"/>
        <v>#VALUE!</v>
      </c>
      <c r="AC190" s="64" t="e">
        <f t="shared" si="87"/>
        <v>#VALUE!</v>
      </c>
      <c r="AD190" s="64" t="e">
        <f t="shared" si="87"/>
        <v>#VALUE!</v>
      </c>
      <c r="AE190" s="64" t="e">
        <f t="shared" si="87"/>
        <v>#VALUE!</v>
      </c>
      <c r="AF190" s="64" t="e">
        <f t="shared" si="87"/>
        <v>#VALUE!</v>
      </c>
      <c r="AG190" s="64" t="e">
        <f t="shared" si="87"/>
        <v>#VALUE!</v>
      </c>
      <c r="AH190" s="64" t="e">
        <f t="shared" si="87"/>
        <v>#VALUE!</v>
      </c>
      <c r="AI190" s="64" t="e">
        <f t="shared" si="87"/>
        <v>#VALUE!</v>
      </c>
      <c r="AJ190" s="64" t="e">
        <f t="shared" si="87"/>
        <v>#VALUE!</v>
      </c>
      <c r="AK190" s="64" t="e">
        <f t="shared" si="87"/>
        <v>#VALUE!</v>
      </c>
      <c r="AL190" s="64" t="e">
        <f t="shared" si="87"/>
        <v>#VALUE!</v>
      </c>
      <c r="AM190" s="64" t="e">
        <f t="shared" si="87"/>
        <v>#VALUE!</v>
      </c>
      <c r="AN190" s="64" t="e">
        <f t="shared" si="87"/>
        <v>#VALUE!</v>
      </c>
      <c r="AO190" s="64" t="e">
        <f t="shared" si="87"/>
        <v>#VALUE!</v>
      </c>
      <c r="AP190" s="64" t="e">
        <f t="shared" si="87"/>
        <v>#VALUE!</v>
      </c>
      <c r="AQ190" s="64" t="e">
        <f t="shared" si="87"/>
        <v>#VALUE!</v>
      </c>
      <c r="AR190" s="64" t="e">
        <f t="shared" si="87"/>
        <v>#VALUE!</v>
      </c>
      <c r="AS190" s="64" t="e">
        <f t="shared" si="87"/>
        <v>#VALUE!</v>
      </c>
      <c r="AT190" s="64" t="e">
        <f t="shared" si="87"/>
        <v>#VALUE!</v>
      </c>
      <c r="AU190" s="64" t="e">
        <f t="shared" si="87"/>
        <v>#VALUE!</v>
      </c>
      <c r="AV190" s="64" t="e">
        <f t="shared" si="87"/>
        <v>#VALUE!</v>
      </c>
      <c r="AW190" s="64" t="e">
        <f t="shared" si="87"/>
        <v>#VALUE!</v>
      </c>
      <c r="AX190" s="64" t="e">
        <f t="shared" si="87"/>
        <v>#VALUE!</v>
      </c>
      <c r="AY190" s="64" t="e">
        <f t="shared" si="87"/>
        <v>#VALUE!</v>
      </c>
      <c r="AZ190" s="64" t="e">
        <f t="shared" si="87"/>
        <v>#VALUE!</v>
      </c>
      <c r="BA190" s="64" t="e">
        <f t="shared" si="87"/>
        <v>#VALUE!</v>
      </c>
      <c r="BB190" s="64" t="e">
        <f t="shared" si="87"/>
        <v>#VALUE!</v>
      </c>
      <c r="BC190" s="64" t="e">
        <f t="shared" si="87"/>
        <v>#VALUE!</v>
      </c>
      <c r="BD190" s="64" t="e">
        <f t="shared" si="87"/>
        <v>#VALUE!</v>
      </c>
      <c r="BE190" s="64" t="e">
        <f t="shared" si="87"/>
        <v>#VALUE!</v>
      </c>
      <c r="BF190" s="45" t="e">
        <f t="shared" si="84"/>
        <v>#VALUE!</v>
      </c>
      <c r="BG190" s="78" t="e">
        <f>BF190-SUMIFS($O$22:$O$128,$F$22:$F$128,$O$183)</f>
        <v>#VALUE!</v>
      </c>
    </row>
    <row r="191" spans="1:60" ht="14.4" hidden="1" customHeight="1" x14ac:dyDescent="0.3">
      <c r="A191" s="80"/>
      <c r="C191" s="80"/>
      <c r="D191" s="80"/>
      <c r="E191" s="80"/>
      <c r="F191" s="59"/>
      <c r="G191" s="59"/>
      <c r="O191" s="287"/>
      <c r="P191" s="288"/>
      <c r="Q191" s="289"/>
      <c r="R191" s="279" t="s">
        <v>79</v>
      </c>
      <c r="S191" s="280"/>
      <c r="T191" s="280"/>
      <c r="U191" s="280"/>
      <c r="V191" s="280"/>
      <c r="W191" s="280"/>
      <c r="X191" s="270"/>
      <c r="Y191" s="270"/>
      <c r="Z191" s="270"/>
      <c r="AA191" s="64" t="e">
        <f t="shared" ref="AA191:BE191" si="88">COUNTIFS($F$22:$F$28,$O$183,AA22:AA39,"P")+COUNTIFS($F$22:$F$28,$O$183,AA22:AA39,"RP")+COUNTIFS($F$22:$F$28,$O$183,AA22:AA39,"T-RP")+COUNTIFS($F$22:$F$28,$O$183,AA22:AA39,"T")+COUNTIFS($F$22:$F$28,$O$183,AA22:AA39,"MU")+COUNTIFS($F$22:$F$28,$O$183,AA22:AA39,"T-MU")+COUNTIFS($F$22:$F$28,$O$183,AA22:AA39,"EL")+COUNTIFS($F$22:$F$28,$O$183,AA22:AA39,"T-EL")+COUNTIFS($F$22:$F$28,$O$183,AA22:AA39,"EL-MU")+COUNTIFS($F$22:$F$28,$O$183,AA22:AA39,"TR")+COUNTIFS($F$22:$F$28,$O$183,AA22:AA39,"TR-MU")+COUNTIFS($F$22:$F$28,$O$183,AA22:AA39,"TR-EL")+COUNTIFS($F$22:$F$28,$O$183,AA22:AA39,"TR-T")</f>
        <v>#VALUE!</v>
      </c>
      <c r="AB191" s="64" t="e">
        <f t="shared" si="88"/>
        <v>#VALUE!</v>
      </c>
      <c r="AC191" s="64" t="e">
        <f t="shared" si="88"/>
        <v>#VALUE!</v>
      </c>
      <c r="AD191" s="64" t="e">
        <f t="shared" si="88"/>
        <v>#VALUE!</v>
      </c>
      <c r="AE191" s="64" t="e">
        <f t="shared" si="88"/>
        <v>#VALUE!</v>
      </c>
      <c r="AF191" s="64" t="e">
        <f t="shared" si="88"/>
        <v>#VALUE!</v>
      </c>
      <c r="AG191" s="64" t="e">
        <f t="shared" si="88"/>
        <v>#VALUE!</v>
      </c>
      <c r="AH191" s="64" t="e">
        <f t="shared" si="88"/>
        <v>#VALUE!</v>
      </c>
      <c r="AI191" s="64" t="e">
        <f t="shared" si="88"/>
        <v>#VALUE!</v>
      </c>
      <c r="AJ191" s="64" t="e">
        <f t="shared" si="88"/>
        <v>#VALUE!</v>
      </c>
      <c r="AK191" s="64" t="e">
        <f t="shared" si="88"/>
        <v>#VALUE!</v>
      </c>
      <c r="AL191" s="64" t="e">
        <f t="shared" si="88"/>
        <v>#VALUE!</v>
      </c>
      <c r="AM191" s="64" t="e">
        <f t="shared" si="88"/>
        <v>#VALUE!</v>
      </c>
      <c r="AN191" s="64" t="e">
        <f t="shared" si="88"/>
        <v>#VALUE!</v>
      </c>
      <c r="AO191" s="64" t="e">
        <f t="shared" si="88"/>
        <v>#VALUE!</v>
      </c>
      <c r="AP191" s="64" t="e">
        <f t="shared" si="88"/>
        <v>#VALUE!</v>
      </c>
      <c r="AQ191" s="64" t="e">
        <f t="shared" si="88"/>
        <v>#VALUE!</v>
      </c>
      <c r="AR191" s="64" t="e">
        <f t="shared" si="88"/>
        <v>#VALUE!</v>
      </c>
      <c r="AS191" s="64" t="e">
        <f t="shared" si="88"/>
        <v>#VALUE!</v>
      </c>
      <c r="AT191" s="64" t="e">
        <f t="shared" si="88"/>
        <v>#VALUE!</v>
      </c>
      <c r="AU191" s="64" t="e">
        <f t="shared" si="88"/>
        <v>#VALUE!</v>
      </c>
      <c r="AV191" s="64" t="e">
        <f t="shared" si="88"/>
        <v>#VALUE!</v>
      </c>
      <c r="AW191" s="64" t="e">
        <f t="shared" si="88"/>
        <v>#VALUE!</v>
      </c>
      <c r="AX191" s="64" t="e">
        <f t="shared" si="88"/>
        <v>#VALUE!</v>
      </c>
      <c r="AY191" s="64" t="e">
        <f t="shared" si="88"/>
        <v>#VALUE!</v>
      </c>
      <c r="AZ191" s="64" t="e">
        <f t="shared" si="88"/>
        <v>#VALUE!</v>
      </c>
      <c r="BA191" s="64" t="e">
        <f t="shared" si="88"/>
        <v>#VALUE!</v>
      </c>
      <c r="BB191" s="64" t="e">
        <f t="shared" si="88"/>
        <v>#VALUE!</v>
      </c>
      <c r="BC191" s="64" t="e">
        <f t="shared" si="88"/>
        <v>#VALUE!</v>
      </c>
      <c r="BD191" s="64" t="e">
        <f t="shared" si="88"/>
        <v>#VALUE!</v>
      </c>
      <c r="BE191" s="64" t="e">
        <f t="shared" si="88"/>
        <v>#VALUE!</v>
      </c>
      <c r="BF191" s="75" t="e">
        <f t="shared" si="84"/>
        <v>#VALUE!</v>
      </c>
      <c r="BG191" s="55"/>
    </row>
    <row r="192" spans="1:60" ht="14.4" hidden="1" customHeight="1" x14ac:dyDescent="0.3">
      <c r="A192" s="80"/>
      <c r="C192" s="80"/>
      <c r="D192" s="80"/>
      <c r="E192" s="80"/>
      <c r="F192" s="59"/>
      <c r="G192" s="59"/>
      <c r="O192" s="287"/>
      <c r="P192" s="288"/>
      <c r="Q192" s="289"/>
      <c r="R192" s="279" t="s">
        <v>81</v>
      </c>
      <c r="S192" s="280"/>
      <c r="T192" s="280"/>
      <c r="U192" s="280"/>
      <c r="V192" s="280"/>
      <c r="W192" s="280"/>
      <c r="X192" s="270"/>
      <c r="Y192" s="270"/>
      <c r="Z192" s="270"/>
      <c r="AA192" s="74" t="e">
        <f t="shared" ref="AA192:BE192" si="89">AA193+(AA194/2)</f>
        <v>#VALUE!</v>
      </c>
      <c r="AB192" s="74" t="e">
        <f t="shared" si="89"/>
        <v>#VALUE!</v>
      </c>
      <c r="AC192" s="74" t="e">
        <f t="shared" si="89"/>
        <v>#VALUE!</v>
      </c>
      <c r="AD192" s="74" t="e">
        <f t="shared" si="89"/>
        <v>#VALUE!</v>
      </c>
      <c r="AE192" s="74" t="e">
        <f t="shared" si="89"/>
        <v>#VALUE!</v>
      </c>
      <c r="AF192" s="74" t="e">
        <f t="shared" si="89"/>
        <v>#VALUE!</v>
      </c>
      <c r="AG192" s="74" t="e">
        <f t="shared" si="89"/>
        <v>#VALUE!</v>
      </c>
      <c r="AH192" s="74" t="e">
        <f t="shared" si="89"/>
        <v>#VALUE!</v>
      </c>
      <c r="AI192" s="74" t="e">
        <f t="shared" si="89"/>
        <v>#VALUE!</v>
      </c>
      <c r="AJ192" s="74" t="e">
        <f t="shared" si="89"/>
        <v>#VALUE!</v>
      </c>
      <c r="AK192" s="74" t="e">
        <f t="shared" si="89"/>
        <v>#VALUE!</v>
      </c>
      <c r="AL192" s="74" t="e">
        <f t="shared" si="89"/>
        <v>#VALUE!</v>
      </c>
      <c r="AM192" s="74" t="e">
        <f t="shared" si="89"/>
        <v>#VALUE!</v>
      </c>
      <c r="AN192" s="74" t="e">
        <f t="shared" si="89"/>
        <v>#VALUE!</v>
      </c>
      <c r="AO192" s="74" t="e">
        <f t="shared" si="89"/>
        <v>#VALUE!</v>
      </c>
      <c r="AP192" s="74" t="e">
        <f t="shared" si="89"/>
        <v>#VALUE!</v>
      </c>
      <c r="AQ192" s="74" t="e">
        <f t="shared" si="89"/>
        <v>#VALUE!</v>
      </c>
      <c r="AR192" s="74" t="e">
        <f t="shared" si="89"/>
        <v>#VALUE!</v>
      </c>
      <c r="AS192" s="74" t="e">
        <f t="shared" si="89"/>
        <v>#VALUE!</v>
      </c>
      <c r="AT192" s="74" t="e">
        <f t="shared" si="89"/>
        <v>#VALUE!</v>
      </c>
      <c r="AU192" s="74" t="e">
        <f t="shared" si="89"/>
        <v>#VALUE!</v>
      </c>
      <c r="AV192" s="74" t="e">
        <f t="shared" si="89"/>
        <v>#VALUE!</v>
      </c>
      <c r="AW192" s="74" t="e">
        <f t="shared" si="89"/>
        <v>#VALUE!</v>
      </c>
      <c r="AX192" s="74" t="e">
        <f t="shared" si="89"/>
        <v>#VALUE!</v>
      </c>
      <c r="AY192" s="74" t="e">
        <f t="shared" si="89"/>
        <v>#VALUE!</v>
      </c>
      <c r="AZ192" s="74" t="e">
        <f t="shared" si="89"/>
        <v>#VALUE!</v>
      </c>
      <c r="BA192" s="74" t="e">
        <f t="shared" si="89"/>
        <v>#VALUE!</v>
      </c>
      <c r="BB192" s="74" t="e">
        <f t="shared" si="89"/>
        <v>#VALUE!</v>
      </c>
      <c r="BC192" s="74" t="e">
        <f t="shared" si="89"/>
        <v>#VALUE!</v>
      </c>
      <c r="BD192" s="74" t="e">
        <f t="shared" si="89"/>
        <v>#VALUE!</v>
      </c>
      <c r="BE192" s="74" t="e">
        <f t="shared" si="89"/>
        <v>#VALUE!</v>
      </c>
      <c r="BF192" s="45" t="e">
        <f t="shared" si="84"/>
        <v>#VALUE!</v>
      </c>
      <c r="BG192" s="55"/>
    </row>
    <row r="193" spans="1:59" ht="14.4" hidden="1" customHeight="1" x14ac:dyDescent="0.3">
      <c r="A193" s="80"/>
      <c r="C193" s="80"/>
      <c r="D193" s="80"/>
      <c r="E193" s="80"/>
      <c r="F193" s="59"/>
      <c r="G193" s="59"/>
      <c r="O193" s="287"/>
      <c r="P193" s="288"/>
      <c r="Q193" s="289"/>
      <c r="R193" s="279" t="s">
        <v>15</v>
      </c>
      <c r="S193" s="280"/>
      <c r="T193" s="280"/>
      <c r="U193" s="280"/>
      <c r="V193" s="280"/>
      <c r="W193" s="280"/>
      <c r="X193" s="270"/>
      <c r="Y193" s="270"/>
      <c r="Z193" s="270"/>
      <c r="AA193" s="64" t="e">
        <f t="shared" ref="AA193:BE193" si="90">COUNTIFS($F$22:$F$28,$O$183,$L$22:$L$28,"FT",AA$22:AA$39,"P")+COUNTIFS($F$22:$F$28,$O$183,$L$22:$L$28,"FT",AA$22:AA$39,"RP")+COUNTIFS($F$22:$F$28,$O$183,$L$22:$L$28,"FT",AA$22:AA$39,"T-RP")+COUNTIFS($F$22:$F$28,$O$183,$L$22:$L$28,"FT",AA$22:AA$39,"T")+COUNTIFS($F$22:$F$28,$O$183,$L$22:$L$28,"FT",AA$22:AA$39,"MU")+COUNTIFS($F$22:$F$28,$O$183,$L$22:$L$28,"FT",AA$22:AA$39,"T-MU")+COUNTIFS($F$22:$F$28,$O$183,$L$22:$L$28,"FT",AA$22:AA$39,"EL")+COUNTIFS($F$22:$F$28,$O$183,$L$22:$L$28,"FT",AA$22:AA$39,"T-EL")+COUNTIFS($F$22:$F$28,$O$183,$L$22:$L$28,"FT",AA$22:AA$39,"EL-MU")+COUNTIFS($F$22:$F$28,$O$183,$L$22:$L$28,"FT",AA$22:AA$39,"TR")+COUNTIFS($F$22:$F$28,$O$183,$L$22:$L$28,"FT",AA$22:AA$39,"TR-MU")+COUNTIFS($F$22:$F$28,$O$183,$L$22:$L$28,"FT",AA$22:AA$39,"TR-EL")+COUNTIFS($F$22:$F$28,$O$183,$L$22:$L$28,"FT",AA$22:AA$39,"TR-T")</f>
        <v>#VALUE!</v>
      </c>
      <c r="AB193" s="64" t="e">
        <f t="shared" si="90"/>
        <v>#VALUE!</v>
      </c>
      <c r="AC193" s="64" t="e">
        <f t="shared" si="90"/>
        <v>#VALUE!</v>
      </c>
      <c r="AD193" s="64" t="e">
        <f t="shared" si="90"/>
        <v>#VALUE!</v>
      </c>
      <c r="AE193" s="64" t="e">
        <f t="shared" si="90"/>
        <v>#VALUE!</v>
      </c>
      <c r="AF193" s="64" t="e">
        <f t="shared" si="90"/>
        <v>#VALUE!</v>
      </c>
      <c r="AG193" s="64" t="e">
        <f t="shared" si="90"/>
        <v>#VALUE!</v>
      </c>
      <c r="AH193" s="64" t="e">
        <f t="shared" si="90"/>
        <v>#VALUE!</v>
      </c>
      <c r="AI193" s="64" t="e">
        <f t="shared" si="90"/>
        <v>#VALUE!</v>
      </c>
      <c r="AJ193" s="64" t="e">
        <f t="shared" si="90"/>
        <v>#VALUE!</v>
      </c>
      <c r="AK193" s="64" t="e">
        <f t="shared" si="90"/>
        <v>#VALUE!</v>
      </c>
      <c r="AL193" s="64" t="e">
        <f t="shared" si="90"/>
        <v>#VALUE!</v>
      </c>
      <c r="AM193" s="64" t="e">
        <f t="shared" si="90"/>
        <v>#VALUE!</v>
      </c>
      <c r="AN193" s="64" t="e">
        <f t="shared" si="90"/>
        <v>#VALUE!</v>
      </c>
      <c r="AO193" s="64" t="e">
        <f t="shared" si="90"/>
        <v>#VALUE!</v>
      </c>
      <c r="AP193" s="64" t="e">
        <f t="shared" si="90"/>
        <v>#VALUE!</v>
      </c>
      <c r="AQ193" s="64" t="e">
        <f t="shared" si="90"/>
        <v>#VALUE!</v>
      </c>
      <c r="AR193" s="64" t="e">
        <f t="shared" si="90"/>
        <v>#VALUE!</v>
      </c>
      <c r="AS193" s="64" t="e">
        <f t="shared" si="90"/>
        <v>#VALUE!</v>
      </c>
      <c r="AT193" s="64" t="e">
        <f t="shared" si="90"/>
        <v>#VALUE!</v>
      </c>
      <c r="AU193" s="64" t="e">
        <f t="shared" si="90"/>
        <v>#VALUE!</v>
      </c>
      <c r="AV193" s="64" t="e">
        <f t="shared" si="90"/>
        <v>#VALUE!</v>
      </c>
      <c r="AW193" s="64" t="e">
        <f t="shared" si="90"/>
        <v>#VALUE!</v>
      </c>
      <c r="AX193" s="64" t="e">
        <f t="shared" si="90"/>
        <v>#VALUE!</v>
      </c>
      <c r="AY193" s="64" t="e">
        <f t="shared" si="90"/>
        <v>#VALUE!</v>
      </c>
      <c r="AZ193" s="64" t="e">
        <f t="shared" si="90"/>
        <v>#VALUE!</v>
      </c>
      <c r="BA193" s="64" t="e">
        <f t="shared" si="90"/>
        <v>#VALUE!</v>
      </c>
      <c r="BB193" s="64" t="e">
        <f t="shared" si="90"/>
        <v>#VALUE!</v>
      </c>
      <c r="BC193" s="64" t="e">
        <f t="shared" si="90"/>
        <v>#VALUE!</v>
      </c>
      <c r="BD193" s="64" t="e">
        <f t="shared" si="90"/>
        <v>#VALUE!</v>
      </c>
      <c r="BE193" s="64" t="e">
        <f t="shared" si="90"/>
        <v>#VALUE!</v>
      </c>
      <c r="BF193" s="45" t="e">
        <f t="shared" si="84"/>
        <v>#VALUE!</v>
      </c>
      <c r="BG193" s="55"/>
    </row>
    <row r="194" spans="1:59" ht="14.4" hidden="1" customHeight="1" x14ac:dyDescent="0.3">
      <c r="A194" s="80"/>
      <c r="C194" s="80"/>
      <c r="D194" s="80"/>
      <c r="E194" s="80"/>
      <c r="F194" s="59"/>
      <c r="G194" s="59"/>
      <c r="O194" s="287"/>
      <c r="P194" s="288"/>
      <c r="Q194" s="289"/>
      <c r="R194" s="279" t="s">
        <v>84</v>
      </c>
      <c r="S194" s="280"/>
      <c r="T194" s="280"/>
      <c r="U194" s="280"/>
      <c r="V194" s="280"/>
      <c r="W194" s="280"/>
      <c r="X194" s="270"/>
      <c r="Y194" s="270"/>
      <c r="Z194" s="270"/>
      <c r="AA194" s="64" t="e">
        <f t="shared" ref="AA194:BE194" si="91">COUNTIFS($F$22:$F$28,$O$183,$L$22:$L$28,"HT",AA$22:AA$39,"P")+COUNTIFS($F$22:$F$28,$O$183,$L$22:$L$28,"HT",AA$22:AA$39,"RP")+COUNTIFS($F$22:$F$28,$O$183,$L$22:$L$28,"HT",AA$22:AA$39,"T-RP")+COUNTIFS($F$22:$F$28,$O$183,$L$22:$L$28,"HT",AA$22:AA$39,"T")+COUNTIFS($F$22:$F$28,$O$183,$L$22:$L$28,"HT",AA$22:AA$39,"MU")+COUNTIFS($F$22:$F$28,$O$183,$L$22:$L$28,"HT",AA$22:AA$39,"T-MU")+COUNTIFS($F$22:$F$28,$O$183,$L$22:$L$28,"HT",AA$22:AA$39,"EL")+COUNTIFS($F$22:$F$28,$O$183,$L$22:$L$28,"HT",AA$22:AA$39,"T-EL")+COUNTIFS($F$22:$F$28,$O$183,$L$22:$L$28,"HT",AA$22:AA$39,"EL-MU")+COUNTIFS($F$22:$F$28,$O$183,$L$22:$L$28,"HT",AA$22:AA$39,"TR")+COUNTIFS($F$22:$F$28,$O$183,$L$22:$L$28,"HT",AA$22:AA$39,"TR-MU")+COUNTIFS($F$22:$F$28,$O$183,$L$22:$L$28,"HT",AA$22:AA$39,"TR-EL")+COUNTIFS($F$22:$F$28,$O$183,$L$22:$L$28,"HT",AA$22:AA$39,"TR-T")</f>
        <v>#VALUE!</v>
      </c>
      <c r="AB194" s="64" t="e">
        <f t="shared" si="91"/>
        <v>#VALUE!</v>
      </c>
      <c r="AC194" s="64" t="e">
        <f t="shared" si="91"/>
        <v>#VALUE!</v>
      </c>
      <c r="AD194" s="64" t="e">
        <f t="shared" si="91"/>
        <v>#VALUE!</v>
      </c>
      <c r="AE194" s="64" t="e">
        <f t="shared" si="91"/>
        <v>#VALUE!</v>
      </c>
      <c r="AF194" s="64" t="e">
        <f t="shared" si="91"/>
        <v>#VALUE!</v>
      </c>
      <c r="AG194" s="64" t="e">
        <f t="shared" si="91"/>
        <v>#VALUE!</v>
      </c>
      <c r="AH194" s="64" t="e">
        <f t="shared" si="91"/>
        <v>#VALUE!</v>
      </c>
      <c r="AI194" s="64" t="e">
        <f t="shared" si="91"/>
        <v>#VALUE!</v>
      </c>
      <c r="AJ194" s="64" t="e">
        <f t="shared" si="91"/>
        <v>#VALUE!</v>
      </c>
      <c r="AK194" s="64" t="e">
        <f t="shared" si="91"/>
        <v>#VALUE!</v>
      </c>
      <c r="AL194" s="64" t="e">
        <f t="shared" si="91"/>
        <v>#VALUE!</v>
      </c>
      <c r="AM194" s="64" t="e">
        <f t="shared" si="91"/>
        <v>#VALUE!</v>
      </c>
      <c r="AN194" s="64" t="e">
        <f t="shared" si="91"/>
        <v>#VALUE!</v>
      </c>
      <c r="AO194" s="64" t="e">
        <f t="shared" si="91"/>
        <v>#VALUE!</v>
      </c>
      <c r="AP194" s="64" t="e">
        <f t="shared" si="91"/>
        <v>#VALUE!</v>
      </c>
      <c r="AQ194" s="64" t="e">
        <f t="shared" si="91"/>
        <v>#VALUE!</v>
      </c>
      <c r="AR194" s="64" t="e">
        <f t="shared" si="91"/>
        <v>#VALUE!</v>
      </c>
      <c r="AS194" s="64" t="e">
        <f t="shared" si="91"/>
        <v>#VALUE!</v>
      </c>
      <c r="AT194" s="64" t="e">
        <f t="shared" si="91"/>
        <v>#VALUE!</v>
      </c>
      <c r="AU194" s="64" t="e">
        <f t="shared" si="91"/>
        <v>#VALUE!</v>
      </c>
      <c r="AV194" s="64" t="e">
        <f t="shared" si="91"/>
        <v>#VALUE!</v>
      </c>
      <c r="AW194" s="64" t="e">
        <f t="shared" si="91"/>
        <v>#VALUE!</v>
      </c>
      <c r="AX194" s="64" t="e">
        <f t="shared" si="91"/>
        <v>#VALUE!</v>
      </c>
      <c r="AY194" s="64" t="e">
        <f t="shared" si="91"/>
        <v>#VALUE!</v>
      </c>
      <c r="AZ194" s="64" t="e">
        <f t="shared" si="91"/>
        <v>#VALUE!</v>
      </c>
      <c r="BA194" s="64" t="e">
        <f t="shared" si="91"/>
        <v>#VALUE!</v>
      </c>
      <c r="BB194" s="64" t="e">
        <f t="shared" si="91"/>
        <v>#VALUE!</v>
      </c>
      <c r="BC194" s="64" t="e">
        <f t="shared" si="91"/>
        <v>#VALUE!</v>
      </c>
      <c r="BD194" s="64" t="e">
        <f t="shared" si="91"/>
        <v>#VALUE!</v>
      </c>
      <c r="BE194" s="64" t="e">
        <f t="shared" si="91"/>
        <v>#VALUE!</v>
      </c>
      <c r="BF194" s="45" t="e">
        <f t="shared" si="84"/>
        <v>#VALUE!</v>
      </c>
      <c r="BG194" s="78" t="e">
        <f>BF194-SUMIFS($Q$22:$Q$128,$F$22:$F$128,$O$183)</f>
        <v>#VALUE!</v>
      </c>
    </row>
    <row r="195" spans="1:59" ht="14.4" hidden="1" customHeight="1" x14ac:dyDescent="0.3">
      <c r="O195" s="287"/>
      <c r="P195" s="288"/>
      <c r="Q195" s="289"/>
      <c r="R195" s="279" t="s">
        <v>87</v>
      </c>
      <c r="S195" s="280"/>
      <c r="T195" s="280"/>
      <c r="U195" s="280"/>
      <c r="V195" s="280"/>
      <c r="W195" s="280"/>
      <c r="X195" s="270"/>
      <c r="Y195" s="270"/>
      <c r="Z195" s="270"/>
      <c r="AA195" s="64" t="e">
        <f t="shared" ref="AA195:BE195" si="92">COUNTIFS($F$22:$F$28,$O$183,AA$22:AA$39,"OFF")+COUNTIFS($F$22:$F$28,$O$183,AA$22:AA$39,"TR-OFF")</f>
        <v>#VALUE!</v>
      </c>
      <c r="AB195" s="64" t="e">
        <f t="shared" si="92"/>
        <v>#VALUE!</v>
      </c>
      <c r="AC195" s="64" t="e">
        <f t="shared" si="92"/>
        <v>#VALUE!</v>
      </c>
      <c r="AD195" s="64" t="e">
        <f t="shared" si="92"/>
        <v>#VALUE!</v>
      </c>
      <c r="AE195" s="64" t="e">
        <f t="shared" si="92"/>
        <v>#VALUE!</v>
      </c>
      <c r="AF195" s="64" t="e">
        <f t="shared" si="92"/>
        <v>#VALUE!</v>
      </c>
      <c r="AG195" s="64" t="e">
        <f t="shared" si="92"/>
        <v>#VALUE!</v>
      </c>
      <c r="AH195" s="64" t="e">
        <f t="shared" si="92"/>
        <v>#VALUE!</v>
      </c>
      <c r="AI195" s="64" t="e">
        <f t="shared" si="92"/>
        <v>#VALUE!</v>
      </c>
      <c r="AJ195" s="64" t="e">
        <f t="shared" si="92"/>
        <v>#VALUE!</v>
      </c>
      <c r="AK195" s="64" t="e">
        <f t="shared" si="92"/>
        <v>#VALUE!</v>
      </c>
      <c r="AL195" s="64" t="e">
        <f t="shared" si="92"/>
        <v>#VALUE!</v>
      </c>
      <c r="AM195" s="64" t="e">
        <f t="shared" si="92"/>
        <v>#VALUE!</v>
      </c>
      <c r="AN195" s="64" t="e">
        <f t="shared" si="92"/>
        <v>#VALUE!</v>
      </c>
      <c r="AO195" s="64" t="e">
        <f t="shared" si="92"/>
        <v>#VALUE!</v>
      </c>
      <c r="AP195" s="64" t="e">
        <f t="shared" si="92"/>
        <v>#VALUE!</v>
      </c>
      <c r="AQ195" s="64" t="e">
        <f t="shared" si="92"/>
        <v>#VALUE!</v>
      </c>
      <c r="AR195" s="64" t="e">
        <f t="shared" si="92"/>
        <v>#VALUE!</v>
      </c>
      <c r="AS195" s="64" t="e">
        <f t="shared" si="92"/>
        <v>#VALUE!</v>
      </c>
      <c r="AT195" s="64" t="e">
        <f t="shared" si="92"/>
        <v>#VALUE!</v>
      </c>
      <c r="AU195" s="64" t="e">
        <f t="shared" si="92"/>
        <v>#VALUE!</v>
      </c>
      <c r="AV195" s="64" t="e">
        <f t="shared" si="92"/>
        <v>#VALUE!</v>
      </c>
      <c r="AW195" s="64" t="e">
        <f t="shared" si="92"/>
        <v>#VALUE!</v>
      </c>
      <c r="AX195" s="64" t="e">
        <f t="shared" si="92"/>
        <v>#VALUE!</v>
      </c>
      <c r="AY195" s="64" t="e">
        <f t="shared" si="92"/>
        <v>#VALUE!</v>
      </c>
      <c r="AZ195" s="64" t="e">
        <f t="shared" si="92"/>
        <v>#VALUE!</v>
      </c>
      <c r="BA195" s="64" t="e">
        <f t="shared" si="92"/>
        <v>#VALUE!</v>
      </c>
      <c r="BB195" s="64" t="e">
        <f t="shared" si="92"/>
        <v>#VALUE!</v>
      </c>
      <c r="BC195" s="64" t="e">
        <f t="shared" si="92"/>
        <v>#VALUE!</v>
      </c>
      <c r="BD195" s="64" t="e">
        <f t="shared" si="92"/>
        <v>#VALUE!</v>
      </c>
      <c r="BE195" s="64" t="e">
        <f t="shared" si="92"/>
        <v>#VALUE!</v>
      </c>
      <c r="BF195" s="75" t="e">
        <f t="shared" si="84"/>
        <v>#VALUE!</v>
      </c>
      <c r="BG195" s="55"/>
    </row>
    <row r="196" spans="1:59" ht="14.4" hidden="1" customHeight="1" x14ac:dyDescent="0.3">
      <c r="F196" s="92"/>
      <c r="O196" s="287"/>
      <c r="P196" s="288"/>
      <c r="Q196" s="289"/>
      <c r="R196" s="279" t="s">
        <v>90</v>
      </c>
      <c r="S196" s="280"/>
      <c r="T196" s="280"/>
      <c r="U196" s="280"/>
      <c r="V196" s="280"/>
      <c r="W196" s="280"/>
      <c r="X196" s="270"/>
      <c r="Y196" s="270"/>
      <c r="Z196" s="270"/>
      <c r="AA196" s="74" t="e">
        <f t="shared" ref="AA196:BE196" si="93">AA197+(AA198/2)</f>
        <v>#VALUE!</v>
      </c>
      <c r="AB196" s="74" t="e">
        <f t="shared" si="93"/>
        <v>#VALUE!</v>
      </c>
      <c r="AC196" s="74" t="e">
        <f t="shared" si="93"/>
        <v>#VALUE!</v>
      </c>
      <c r="AD196" s="74" t="e">
        <f t="shared" si="93"/>
        <v>#VALUE!</v>
      </c>
      <c r="AE196" s="74" t="e">
        <f t="shared" si="93"/>
        <v>#VALUE!</v>
      </c>
      <c r="AF196" s="74" t="e">
        <f t="shared" si="93"/>
        <v>#VALUE!</v>
      </c>
      <c r="AG196" s="74" t="e">
        <f t="shared" si="93"/>
        <v>#VALUE!</v>
      </c>
      <c r="AH196" s="74" t="e">
        <f t="shared" si="93"/>
        <v>#VALUE!</v>
      </c>
      <c r="AI196" s="74" t="e">
        <f t="shared" si="93"/>
        <v>#VALUE!</v>
      </c>
      <c r="AJ196" s="74" t="e">
        <f t="shared" si="93"/>
        <v>#VALUE!</v>
      </c>
      <c r="AK196" s="74" t="e">
        <f t="shared" si="93"/>
        <v>#VALUE!</v>
      </c>
      <c r="AL196" s="74" t="e">
        <f t="shared" si="93"/>
        <v>#VALUE!</v>
      </c>
      <c r="AM196" s="74" t="e">
        <f t="shared" si="93"/>
        <v>#VALUE!</v>
      </c>
      <c r="AN196" s="74" t="e">
        <f t="shared" si="93"/>
        <v>#VALUE!</v>
      </c>
      <c r="AO196" s="74" t="e">
        <f t="shared" si="93"/>
        <v>#VALUE!</v>
      </c>
      <c r="AP196" s="74" t="e">
        <f t="shared" si="93"/>
        <v>#VALUE!</v>
      </c>
      <c r="AQ196" s="74" t="e">
        <f t="shared" si="93"/>
        <v>#VALUE!</v>
      </c>
      <c r="AR196" s="74" t="e">
        <f t="shared" si="93"/>
        <v>#VALUE!</v>
      </c>
      <c r="AS196" s="74" t="e">
        <f t="shared" si="93"/>
        <v>#VALUE!</v>
      </c>
      <c r="AT196" s="74" t="e">
        <f t="shared" si="93"/>
        <v>#VALUE!</v>
      </c>
      <c r="AU196" s="74" t="e">
        <f t="shared" si="93"/>
        <v>#VALUE!</v>
      </c>
      <c r="AV196" s="74" t="e">
        <f t="shared" si="93"/>
        <v>#VALUE!</v>
      </c>
      <c r="AW196" s="74" t="e">
        <f t="shared" si="93"/>
        <v>#VALUE!</v>
      </c>
      <c r="AX196" s="74" t="e">
        <f t="shared" si="93"/>
        <v>#VALUE!</v>
      </c>
      <c r="AY196" s="74" t="e">
        <f t="shared" si="93"/>
        <v>#VALUE!</v>
      </c>
      <c r="AZ196" s="74" t="e">
        <f t="shared" si="93"/>
        <v>#VALUE!</v>
      </c>
      <c r="BA196" s="74" t="e">
        <f t="shared" si="93"/>
        <v>#VALUE!</v>
      </c>
      <c r="BB196" s="74" t="e">
        <f t="shared" si="93"/>
        <v>#VALUE!</v>
      </c>
      <c r="BC196" s="74" t="e">
        <f t="shared" si="93"/>
        <v>#VALUE!</v>
      </c>
      <c r="BD196" s="74" t="e">
        <f t="shared" si="93"/>
        <v>#VALUE!</v>
      </c>
      <c r="BE196" s="74" t="e">
        <f t="shared" si="93"/>
        <v>#VALUE!</v>
      </c>
      <c r="BF196" s="45" t="e">
        <f t="shared" si="84"/>
        <v>#VALUE!</v>
      </c>
      <c r="BG196" s="55"/>
    </row>
    <row r="197" spans="1:59" ht="14.4" hidden="1" customHeight="1" x14ac:dyDescent="0.3">
      <c r="F197" s="92"/>
      <c r="O197" s="287"/>
      <c r="P197" s="288"/>
      <c r="Q197" s="289"/>
      <c r="R197" s="279" t="s">
        <v>31</v>
      </c>
      <c r="S197" s="280"/>
      <c r="T197" s="280"/>
      <c r="U197" s="280"/>
      <c r="V197" s="280"/>
      <c r="W197" s="280"/>
      <c r="X197" s="270"/>
      <c r="Y197" s="270"/>
      <c r="Z197" s="270"/>
      <c r="AA197" s="64" t="e">
        <f t="shared" ref="AA197:BE197" si="94">COUNTIFS($F$22:$F$28,$O$183,$L$22:$L$28,"FT",AA$22:AA$39,"OFF")+COUNTIFS($F$22:$F$28,$O$183,$L$22:$L$28,"FT",AA$22:AA$39,"TR-OFF")</f>
        <v>#VALUE!</v>
      </c>
      <c r="AB197" s="64" t="e">
        <f t="shared" si="94"/>
        <v>#VALUE!</v>
      </c>
      <c r="AC197" s="64" t="e">
        <f t="shared" si="94"/>
        <v>#VALUE!</v>
      </c>
      <c r="AD197" s="64" t="e">
        <f t="shared" si="94"/>
        <v>#VALUE!</v>
      </c>
      <c r="AE197" s="64" t="e">
        <f t="shared" si="94"/>
        <v>#VALUE!</v>
      </c>
      <c r="AF197" s="64" t="e">
        <f t="shared" si="94"/>
        <v>#VALUE!</v>
      </c>
      <c r="AG197" s="64" t="e">
        <f t="shared" si="94"/>
        <v>#VALUE!</v>
      </c>
      <c r="AH197" s="64" t="e">
        <f t="shared" si="94"/>
        <v>#VALUE!</v>
      </c>
      <c r="AI197" s="64" t="e">
        <f t="shared" si="94"/>
        <v>#VALUE!</v>
      </c>
      <c r="AJ197" s="64" t="e">
        <f t="shared" si="94"/>
        <v>#VALUE!</v>
      </c>
      <c r="AK197" s="64" t="e">
        <f t="shared" si="94"/>
        <v>#VALUE!</v>
      </c>
      <c r="AL197" s="64" t="e">
        <f t="shared" si="94"/>
        <v>#VALUE!</v>
      </c>
      <c r="AM197" s="64" t="e">
        <f t="shared" si="94"/>
        <v>#VALUE!</v>
      </c>
      <c r="AN197" s="64" t="e">
        <f t="shared" si="94"/>
        <v>#VALUE!</v>
      </c>
      <c r="AO197" s="64" t="e">
        <f t="shared" si="94"/>
        <v>#VALUE!</v>
      </c>
      <c r="AP197" s="64" t="e">
        <f t="shared" si="94"/>
        <v>#VALUE!</v>
      </c>
      <c r="AQ197" s="64" t="e">
        <f t="shared" si="94"/>
        <v>#VALUE!</v>
      </c>
      <c r="AR197" s="64" t="e">
        <f t="shared" si="94"/>
        <v>#VALUE!</v>
      </c>
      <c r="AS197" s="64" t="e">
        <f t="shared" si="94"/>
        <v>#VALUE!</v>
      </c>
      <c r="AT197" s="64" t="e">
        <f t="shared" si="94"/>
        <v>#VALUE!</v>
      </c>
      <c r="AU197" s="64" t="e">
        <f t="shared" si="94"/>
        <v>#VALUE!</v>
      </c>
      <c r="AV197" s="64" t="e">
        <f t="shared" si="94"/>
        <v>#VALUE!</v>
      </c>
      <c r="AW197" s="64" t="e">
        <f t="shared" si="94"/>
        <v>#VALUE!</v>
      </c>
      <c r="AX197" s="64" t="e">
        <f t="shared" si="94"/>
        <v>#VALUE!</v>
      </c>
      <c r="AY197" s="64" t="e">
        <f t="shared" si="94"/>
        <v>#VALUE!</v>
      </c>
      <c r="AZ197" s="64" t="e">
        <f t="shared" si="94"/>
        <v>#VALUE!</v>
      </c>
      <c r="BA197" s="64" t="e">
        <f t="shared" si="94"/>
        <v>#VALUE!</v>
      </c>
      <c r="BB197" s="64" t="e">
        <f t="shared" si="94"/>
        <v>#VALUE!</v>
      </c>
      <c r="BC197" s="64" t="e">
        <f t="shared" si="94"/>
        <v>#VALUE!</v>
      </c>
      <c r="BD197" s="64" t="e">
        <f t="shared" si="94"/>
        <v>#VALUE!</v>
      </c>
      <c r="BE197" s="64" t="e">
        <f t="shared" si="94"/>
        <v>#VALUE!</v>
      </c>
      <c r="BF197" s="45" t="e">
        <f t="shared" si="84"/>
        <v>#VALUE!</v>
      </c>
      <c r="BG197" s="55"/>
    </row>
    <row r="198" spans="1:59" ht="14.4" hidden="1" customHeight="1" x14ac:dyDescent="0.3">
      <c r="F198" s="92"/>
      <c r="O198" s="287"/>
      <c r="P198" s="288"/>
      <c r="Q198" s="289"/>
      <c r="R198" s="279" t="s">
        <v>95</v>
      </c>
      <c r="S198" s="280"/>
      <c r="T198" s="280"/>
      <c r="U198" s="280"/>
      <c r="V198" s="280"/>
      <c r="W198" s="280"/>
      <c r="X198" s="270"/>
      <c r="Y198" s="270"/>
      <c r="Z198" s="270"/>
      <c r="AA198" s="64" t="e">
        <f t="shared" ref="AA198:BE198" si="95">COUNTIFS($F$22:$F$28,$O$183,$L$22:$L$28,"HT",AA$22:AA$39,"OFF")+COUNTIFS($F$22:$F$28,$O$183,$L$22:$L$28,"HT",AA$22:AA$39,"TR-OFF")</f>
        <v>#VALUE!</v>
      </c>
      <c r="AB198" s="64" t="e">
        <f t="shared" si="95"/>
        <v>#VALUE!</v>
      </c>
      <c r="AC198" s="64" t="e">
        <f t="shared" si="95"/>
        <v>#VALUE!</v>
      </c>
      <c r="AD198" s="64" t="e">
        <f t="shared" si="95"/>
        <v>#VALUE!</v>
      </c>
      <c r="AE198" s="64" t="e">
        <f t="shared" si="95"/>
        <v>#VALUE!</v>
      </c>
      <c r="AF198" s="64" t="e">
        <f t="shared" si="95"/>
        <v>#VALUE!</v>
      </c>
      <c r="AG198" s="64" t="e">
        <f t="shared" si="95"/>
        <v>#VALUE!</v>
      </c>
      <c r="AH198" s="64" t="e">
        <f t="shared" si="95"/>
        <v>#VALUE!</v>
      </c>
      <c r="AI198" s="64" t="e">
        <f t="shared" si="95"/>
        <v>#VALUE!</v>
      </c>
      <c r="AJ198" s="64" t="e">
        <f t="shared" si="95"/>
        <v>#VALUE!</v>
      </c>
      <c r="AK198" s="64" t="e">
        <f t="shared" si="95"/>
        <v>#VALUE!</v>
      </c>
      <c r="AL198" s="64" t="e">
        <f t="shared" si="95"/>
        <v>#VALUE!</v>
      </c>
      <c r="AM198" s="64" t="e">
        <f t="shared" si="95"/>
        <v>#VALUE!</v>
      </c>
      <c r="AN198" s="64" t="e">
        <f t="shared" si="95"/>
        <v>#VALUE!</v>
      </c>
      <c r="AO198" s="64" t="e">
        <f t="shared" si="95"/>
        <v>#VALUE!</v>
      </c>
      <c r="AP198" s="64" t="e">
        <f t="shared" si="95"/>
        <v>#VALUE!</v>
      </c>
      <c r="AQ198" s="64" t="e">
        <f t="shared" si="95"/>
        <v>#VALUE!</v>
      </c>
      <c r="AR198" s="64" t="e">
        <f t="shared" si="95"/>
        <v>#VALUE!</v>
      </c>
      <c r="AS198" s="64" t="e">
        <f t="shared" si="95"/>
        <v>#VALUE!</v>
      </c>
      <c r="AT198" s="64" t="e">
        <f t="shared" si="95"/>
        <v>#VALUE!</v>
      </c>
      <c r="AU198" s="64" t="e">
        <f t="shared" si="95"/>
        <v>#VALUE!</v>
      </c>
      <c r="AV198" s="64" t="e">
        <f t="shared" si="95"/>
        <v>#VALUE!</v>
      </c>
      <c r="AW198" s="64" t="e">
        <f t="shared" si="95"/>
        <v>#VALUE!</v>
      </c>
      <c r="AX198" s="64" t="e">
        <f t="shared" si="95"/>
        <v>#VALUE!</v>
      </c>
      <c r="AY198" s="64" t="e">
        <f t="shared" si="95"/>
        <v>#VALUE!</v>
      </c>
      <c r="AZ198" s="64" t="e">
        <f t="shared" si="95"/>
        <v>#VALUE!</v>
      </c>
      <c r="BA198" s="64" t="e">
        <f t="shared" si="95"/>
        <v>#VALUE!</v>
      </c>
      <c r="BB198" s="64" t="e">
        <f t="shared" si="95"/>
        <v>#VALUE!</v>
      </c>
      <c r="BC198" s="64" t="e">
        <f t="shared" si="95"/>
        <v>#VALUE!</v>
      </c>
      <c r="BD198" s="64" t="e">
        <f t="shared" si="95"/>
        <v>#VALUE!</v>
      </c>
      <c r="BE198" s="64" t="e">
        <f t="shared" si="95"/>
        <v>#VALUE!</v>
      </c>
      <c r="BF198" s="45" t="e">
        <f>MAX(AA199:BE199)</f>
        <v>#VALUE!</v>
      </c>
      <c r="BG198" s="55"/>
    </row>
    <row r="199" spans="1:59" ht="14.4" hidden="1" customHeight="1" x14ac:dyDescent="0.3">
      <c r="F199" s="92"/>
      <c r="O199" s="287"/>
      <c r="P199" s="288"/>
      <c r="Q199" s="289"/>
      <c r="R199" s="279" t="s">
        <v>98</v>
      </c>
      <c r="S199" s="280"/>
      <c r="T199" s="280"/>
      <c r="U199" s="280"/>
      <c r="V199" s="280"/>
      <c r="W199" s="280"/>
      <c r="X199" s="270"/>
      <c r="Y199" s="270"/>
      <c r="Z199" s="270"/>
      <c r="AA199" s="64" t="e">
        <f t="shared" ref="AA199:BE199" si="96">COUNTIFS($F$22:$F$28,$O$183,AA$22:AA$39,"TR")+COUNTIFS($F$22:$F$28,$O$183,AA$22:AA$39,"TR-T")+COUNTIFS($F$22:$F$28,$O$183,AA$22:AA$39,"TR-OFF")+COUNTIFS($F$22:$F$28,$O$183,AA$22:AA$39,"TR-AU")+COUNTIFS($F$22:$F$28,$O$183,AA$22:AA$39,"TR-UC")+COUNTIFS($F$22:$F$28,$O$183,AA$22:AA$39,"TR-U")+COUNTIFS($F$22:$F$28,$O$183,AA$22:AA$39,"TR-NCNS")+COUNTIFS($F$22:$F$28,$O$183,AA$22:AA$39,"TR-MU")+COUNTIFS($F$22:$F$28,$O$183,AA$22:AA$39,"TR-EL")</f>
        <v>#VALUE!</v>
      </c>
      <c r="AB199" s="64" t="e">
        <f t="shared" si="96"/>
        <v>#VALUE!</v>
      </c>
      <c r="AC199" s="64" t="e">
        <f t="shared" si="96"/>
        <v>#VALUE!</v>
      </c>
      <c r="AD199" s="64" t="e">
        <f t="shared" si="96"/>
        <v>#VALUE!</v>
      </c>
      <c r="AE199" s="64" t="e">
        <f t="shared" si="96"/>
        <v>#VALUE!</v>
      </c>
      <c r="AF199" s="64" t="e">
        <f t="shared" si="96"/>
        <v>#VALUE!</v>
      </c>
      <c r="AG199" s="64" t="e">
        <f t="shared" si="96"/>
        <v>#VALUE!</v>
      </c>
      <c r="AH199" s="64" t="e">
        <f t="shared" si="96"/>
        <v>#VALUE!</v>
      </c>
      <c r="AI199" s="64" t="e">
        <f t="shared" si="96"/>
        <v>#VALUE!</v>
      </c>
      <c r="AJ199" s="64" t="e">
        <f t="shared" si="96"/>
        <v>#VALUE!</v>
      </c>
      <c r="AK199" s="64" t="e">
        <f t="shared" si="96"/>
        <v>#VALUE!</v>
      </c>
      <c r="AL199" s="64" t="e">
        <f t="shared" si="96"/>
        <v>#VALUE!</v>
      </c>
      <c r="AM199" s="64" t="e">
        <f t="shared" si="96"/>
        <v>#VALUE!</v>
      </c>
      <c r="AN199" s="64" t="e">
        <f t="shared" si="96"/>
        <v>#VALUE!</v>
      </c>
      <c r="AO199" s="64" t="e">
        <f t="shared" si="96"/>
        <v>#VALUE!</v>
      </c>
      <c r="AP199" s="64" t="e">
        <f t="shared" si="96"/>
        <v>#VALUE!</v>
      </c>
      <c r="AQ199" s="64" t="e">
        <f t="shared" si="96"/>
        <v>#VALUE!</v>
      </c>
      <c r="AR199" s="64" t="e">
        <f t="shared" si="96"/>
        <v>#VALUE!</v>
      </c>
      <c r="AS199" s="64" t="e">
        <f t="shared" si="96"/>
        <v>#VALUE!</v>
      </c>
      <c r="AT199" s="64" t="e">
        <f t="shared" si="96"/>
        <v>#VALUE!</v>
      </c>
      <c r="AU199" s="64" t="e">
        <f t="shared" si="96"/>
        <v>#VALUE!</v>
      </c>
      <c r="AV199" s="64" t="e">
        <f t="shared" si="96"/>
        <v>#VALUE!</v>
      </c>
      <c r="AW199" s="64" t="e">
        <f t="shared" si="96"/>
        <v>#VALUE!</v>
      </c>
      <c r="AX199" s="64" t="e">
        <f t="shared" si="96"/>
        <v>#VALUE!</v>
      </c>
      <c r="AY199" s="64" t="e">
        <f t="shared" si="96"/>
        <v>#VALUE!</v>
      </c>
      <c r="AZ199" s="64" t="e">
        <f t="shared" si="96"/>
        <v>#VALUE!</v>
      </c>
      <c r="BA199" s="64" t="e">
        <f t="shared" si="96"/>
        <v>#VALUE!</v>
      </c>
      <c r="BB199" s="64" t="e">
        <f t="shared" si="96"/>
        <v>#VALUE!</v>
      </c>
      <c r="BC199" s="64" t="e">
        <f t="shared" si="96"/>
        <v>#VALUE!</v>
      </c>
      <c r="BD199" s="64" t="e">
        <f t="shared" si="96"/>
        <v>#VALUE!</v>
      </c>
      <c r="BE199" s="64" t="e">
        <f t="shared" si="96"/>
        <v>#VALUE!</v>
      </c>
      <c r="BF199" s="45" t="e">
        <f t="shared" ref="BF199:BF214" si="97">SUM(AA200:BE200)</f>
        <v>#VALUE!</v>
      </c>
      <c r="BG199" s="78" t="e">
        <f>(BF199+BF203)-SUMIFS($U$22:$U$128,$F$22:$F$128,$O$183)</f>
        <v>#VALUE!</v>
      </c>
    </row>
    <row r="200" spans="1:59" ht="14.4" hidden="1" customHeight="1" x14ac:dyDescent="0.3">
      <c r="F200" s="92"/>
      <c r="O200" s="287"/>
      <c r="P200" s="288"/>
      <c r="Q200" s="289"/>
      <c r="R200" s="279" t="s">
        <v>101</v>
      </c>
      <c r="S200" s="280"/>
      <c r="T200" s="280"/>
      <c r="U200" s="280"/>
      <c r="V200" s="280"/>
      <c r="W200" s="280"/>
      <c r="X200" s="270"/>
      <c r="Y200" s="270"/>
      <c r="Z200" s="270"/>
      <c r="AA200" s="64" t="e">
        <f t="shared" ref="AA200:BE200" si="98">COUNTIFS($F$22:$F$28,$O$183,AA22:AA39,"Leave")+COUNTIFS($F$22:$F$28,$O$183,AA22:AA39,"CL")</f>
        <v>#VALUE!</v>
      </c>
      <c r="AB200" s="64" t="e">
        <f t="shared" si="98"/>
        <v>#VALUE!</v>
      </c>
      <c r="AC200" s="64" t="e">
        <f t="shared" si="98"/>
        <v>#VALUE!</v>
      </c>
      <c r="AD200" s="64" t="e">
        <f t="shared" si="98"/>
        <v>#VALUE!</v>
      </c>
      <c r="AE200" s="64" t="e">
        <f t="shared" si="98"/>
        <v>#VALUE!</v>
      </c>
      <c r="AF200" s="64" t="e">
        <f t="shared" si="98"/>
        <v>#VALUE!</v>
      </c>
      <c r="AG200" s="64" t="e">
        <f t="shared" si="98"/>
        <v>#VALUE!</v>
      </c>
      <c r="AH200" s="64" t="e">
        <f t="shared" si="98"/>
        <v>#VALUE!</v>
      </c>
      <c r="AI200" s="64" t="e">
        <f t="shared" si="98"/>
        <v>#VALUE!</v>
      </c>
      <c r="AJ200" s="64" t="e">
        <f t="shared" si="98"/>
        <v>#VALUE!</v>
      </c>
      <c r="AK200" s="64" t="e">
        <f t="shared" si="98"/>
        <v>#VALUE!</v>
      </c>
      <c r="AL200" s="64" t="e">
        <f t="shared" si="98"/>
        <v>#VALUE!</v>
      </c>
      <c r="AM200" s="64" t="e">
        <f t="shared" si="98"/>
        <v>#VALUE!</v>
      </c>
      <c r="AN200" s="64" t="e">
        <f t="shared" si="98"/>
        <v>#VALUE!</v>
      </c>
      <c r="AO200" s="64" t="e">
        <f t="shared" si="98"/>
        <v>#VALUE!</v>
      </c>
      <c r="AP200" s="64" t="e">
        <f t="shared" si="98"/>
        <v>#VALUE!</v>
      </c>
      <c r="AQ200" s="64" t="e">
        <f t="shared" si="98"/>
        <v>#VALUE!</v>
      </c>
      <c r="AR200" s="64" t="e">
        <f t="shared" si="98"/>
        <v>#VALUE!</v>
      </c>
      <c r="AS200" s="64" t="e">
        <f t="shared" si="98"/>
        <v>#VALUE!</v>
      </c>
      <c r="AT200" s="64" t="e">
        <f t="shared" si="98"/>
        <v>#VALUE!</v>
      </c>
      <c r="AU200" s="64" t="e">
        <f t="shared" si="98"/>
        <v>#VALUE!</v>
      </c>
      <c r="AV200" s="64" t="e">
        <f t="shared" si="98"/>
        <v>#VALUE!</v>
      </c>
      <c r="AW200" s="64" t="e">
        <f t="shared" si="98"/>
        <v>#VALUE!</v>
      </c>
      <c r="AX200" s="64" t="e">
        <f t="shared" si="98"/>
        <v>#VALUE!</v>
      </c>
      <c r="AY200" s="64" t="e">
        <f t="shared" si="98"/>
        <v>#VALUE!</v>
      </c>
      <c r="AZ200" s="64" t="e">
        <f t="shared" si="98"/>
        <v>#VALUE!</v>
      </c>
      <c r="BA200" s="64" t="e">
        <f t="shared" si="98"/>
        <v>#VALUE!</v>
      </c>
      <c r="BB200" s="64" t="e">
        <f t="shared" si="98"/>
        <v>#VALUE!</v>
      </c>
      <c r="BC200" s="64" t="e">
        <f t="shared" si="98"/>
        <v>#VALUE!</v>
      </c>
      <c r="BD200" s="64" t="e">
        <f t="shared" si="98"/>
        <v>#VALUE!</v>
      </c>
      <c r="BE200" s="64" t="e">
        <f t="shared" si="98"/>
        <v>#VALUE!</v>
      </c>
      <c r="BF200" s="75" t="e">
        <f t="shared" si="97"/>
        <v>#VALUE!</v>
      </c>
      <c r="BG200" s="55"/>
    </row>
    <row r="201" spans="1:59" ht="14.4" hidden="1" customHeight="1" x14ac:dyDescent="0.3">
      <c r="F201" s="92"/>
      <c r="O201" s="287"/>
      <c r="P201" s="288"/>
      <c r="Q201" s="289"/>
      <c r="R201" s="279" t="s">
        <v>91</v>
      </c>
      <c r="S201" s="280"/>
      <c r="T201" s="280"/>
      <c r="U201" s="280"/>
      <c r="V201" s="280"/>
      <c r="W201" s="280"/>
      <c r="X201" s="270"/>
      <c r="Y201" s="270"/>
      <c r="Z201" s="270"/>
      <c r="AA201" s="74" t="e">
        <f t="shared" ref="AA201:BE201" si="99">AA202+(AA203/2)</f>
        <v>#VALUE!</v>
      </c>
      <c r="AB201" s="74" t="e">
        <f t="shared" si="99"/>
        <v>#VALUE!</v>
      </c>
      <c r="AC201" s="74" t="e">
        <f t="shared" si="99"/>
        <v>#VALUE!</v>
      </c>
      <c r="AD201" s="74" t="e">
        <f t="shared" si="99"/>
        <v>#VALUE!</v>
      </c>
      <c r="AE201" s="74" t="e">
        <f t="shared" si="99"/>
        <v>#VALUE!</v>
      </c>
      <c r="AF201" s="74" t="e">
        <f t="shared" si="99"/>
        <v>#VALUE!</v>
      </c>
      <c r="AG201" s="74" t="e">
        <f t="shared" si="99"/>
        <v>#VALUE!</v>
      </c>
      <c r="AH201" s="74" t="e">
        <f t="shared" si="99"/>
        <v>#VALUE!</v>
      </c>
      <c r="AI201" s="74" t="e">
        <f t="shared" si="99"/>
        <v>#VALUE!</v>
      </c>
      <c r="AJ201" s="74" t="e">
        <f t="shared" si="99"/>
        <v>#VALUE!</v>
      </c>
      <c r="AK201" s="74" t="e">
        <f t="shared" si="99"/>
        <v>#VALUE!</v>
      </c>
      <c r="AL201" s="74" t="e">
        <f t="shared" si="99"/>
        <v>#VALUE!</v>
      </c>
      <c r="AM201" s="74" t="e">
        <f t="shared" si="99"/>
        <v>#VALUE!</v>
      </c>
      <c r="AN201" s="74" t="e">
        <f t="shared" si="99"/>
        <v>#VALUE!</v>
      </c>
      <c r="AO201" s="74" t="e">
        <f t="shared" si="99"/>
        <v>#VALUE!</v>
      </c>
      <c r="AP201" s="74" t="e">
        <f t="shared" si="99"/>
        <v>#VALUE!</v>
      </c>
      <c r="AQ201" s="74" t="e">
        <f t="shared" si="99"/>
        <v>#VALUE!</v>
      </c>
      <c r="AR201" s="74" t="e">
        <f t="shared" si="99"/>
        <v>#VALUE!</v>
      </c>
      <c r="AS201" s="74" t="e">
        <f t="shared" si="99"/>
        <v>#VALUE!</v>
      </c>
      <c r="AT201" s="74" t="e">
        <f t="shared" si="99"/>
        <v>#VALUE!</v>
      </c>
      <c r="AU201" s="74" t="e">
        <f t="shared" si="99"/>
        <v>#VALUE!</v>
      </c>
      <c r="AV201" s="74" t="e">
        <f t="shared" si="99"/>
        <v>#VALUE!</v>
      </c>
      <c r="AW201" s="74" t="e">
        <f t="shared" si="99"/>
        <v>#VALUE!</v>
      </c>
      <c r="AX201" s="74" t="e">
        <f t="shared" si="99"/>
        <v>#VALUE!</v>
      </c>
      <c r="AY201" s="74" t="e">
        <f t="shared" si="99"/>
        <v>#VALUE!</v>
      </c>
      <c r="AZ201" s="74" t="e">
        <f t="shared" si="99"/>
        <v>#VALUE!</v>
      </c>
      <c r="BA201" s="74" t="e">
        <f t="shared" si="99"/>
        <v>#VALUE!</v>
      </c>
      <c r="BB201" s="74" t="e">
        <f t="shared" si="99"/>
        <v>#VALUE!</v>
      </c>
      <c r="BC201" s="74" t="e">
        <f t="shared" si="99"/>
        <v>#VALUE!</v>
      </c>
      <c r="BD201" s="74" t="e">
        <f t="shared" si="99"/>
        <v>#VALUE!</v>
      </c>
      <c r="BE201" s="74" t="e">
        <f t="shared" si="99"/>
        <v>#VALUE!</v>
      </c>
      <c r="BF201" s="45" t="e">
        <f t="shared" si="97"/>
        <v>#VALUE!</v>
      </c>
      <c r="BG201" s="55"/>
    </row>
    <row r="202" spans="1:59" ht="14.4" hidden="1" customHeight="1" x14ac:dyDescent="0.3">
      <c r="F202" s="92"/>
      <c r="O202" s="287"/>
      <c r="P202" s="288"/>
      <c r="Q202" s="289"/>
      <c r="R202" s="279" t="s">
        <v>105</v>
      </c>
      <c r="S202" s="280"/>
      <c r="T202" s="280"/>
      <c r="U202" s="280"/>
      <c r="V202" s="280"/>
      <c r="W202" s="280"/>
      <c r="X202" s="270"/>
      <c r="Y202" s="270"/>
      <c r="Z202" s="270"/>
      <c r="AA202" s="64" t="e">
        <f t="shared" ref="AA202:BE202" si="100">COUNTIFS($F$22:$F$28,$O$183,$L$22:$L$28,"FT",AA$22:AA$39,"Leave")+COUNTIFS($F$22:$F$28,$O$183,$L$22:$L$28,"FT",AA$22:AA$39,"CL")</f>
        <v>#VALUE!</v>
      </c>
      <c r="AB202" s="64" t="e">
        <f t="shared" si="100"/>
        <v>#VALUE!</v>
      </c>
      <c r="AC202" s="64" t="e">
        <f t="shared" si="100"/>
        <v>#VALUE!</v>
      </c>
      <c r="AD202" s="64" t="e">
        <f t="shared" si="100"/>
        <v>#VALUE!</v>
      </c>
      <c r="AE202" s="64" t="e">
        <f t="shared" si="100"/>
        <v>#VALUE!</v>
      </c>
      <c r="AF202" s="64" t="e">
        <f t="shared" si="100"/>
        <v>#VALUE!</v>
      </c>
      <c r="AG202" s="64" t="e">
        <f t="shared" si="100"/>
        <v>#VALUE!</v>
      </c>
      <c r="AH202" s="64" t="e">
        <f t="shared" si="100"/>
        <v>#VALUE!</v>
      </c>
      <c r="AI202" s="64" t="e">
        <f t="shared" si="100"/>
        <v>#VALUE!</v>
      </c>
      <c r="AJ202" s="64" t="e">
        <f t="shared" si="100"/>
        <v>#VALUE!</v>
      </c>
      <c r="AK202" s="64" t="e">
        <f t="shared" si="100"/>
        <v>#VALUE!</v>
      </c>
      <c r="AL202" s="64" t="e">
        <f t="shared" si="100"/>
        <v>#VALUE!</v>
      </c>
      <c r="AM202" s="64" t="e">
        <f t="shared" si="100"/>
        <v>#VALUE!</v>
      </c>
      <c r="AN202" s="64" t="e">
        <f t="shared" si="100"/>
        <v>#VALUE!</v>
      </c>
      <c r="AO202" s="64" t="e">
        <f t="shared" si="100"/>
        <v>#VALUE!</v>
      </c>
      <c r="AP202" s="64" t="e">
        <f t="shared" si="100"/>
        <v>#VALUE!</v>
      </c>
      <c r="AQ202" s="64" t="e">
        <f t="shared" si="100"/>
        <v>#VALUE!</v>
      </c>
      <c r="AR202" s="64" t="e">
        <f t="shared" si="100"/>
        <v>#VALUE!</v>
      </c>
      <c r="AS202" s="64" t="e">
        <f t="shared" si="100"/>
        <v>#VALUE!</v>
      </c>
      <c r="AT202" s="64" t="e">
        <f t="shared" si="100"/>
        <v>#VALUE!</v>
      </c>
      <c r="AU202" s="64" t="e">
        <f t="shared" si="100"/>
        <v>#VALUE!</v>
      </c>
      <c r="AV202" s="64" t="e">
        <f t="shared" si="100"/>
        <v>#VALUE!</v>
      </c>
      <c r="AW202" s="64" t="e">
        <f t="shared" si="100"/>
        <v>#VALUE!</v>
      </c>
      <c r="AX202" s="64" t="e">
        <f t="shared" si="100"/>
        <v>#VALUE!</v>
      </c>
      <c r="AY202" s="64" t="e">
        <f t="shared" si="100"/>
        <v>#VALUE!</v>
      </c>
      <c r="AZ202" s="64" t="e">
        <f t="shared" si="100"/>
        <v>#VALUE!</v>
      </c>
      <c r="BA202" s="64" t="e">
        <f t="shared" si="100"/>
        <v>#VALUE!</v>
      </c>
      <c r="BB202" s="64" t="e">
        <f t="shared" si="100"/>
        <v>#VALUE!</v>
      </c>
      <c r="BC202" s="64" t="e">
        <f t="shared" si="100"/>
        <v>#VALUE!</v>
      </c>
      <c r="BD202" s="64" t="e">
        <f t="shared" si="100"/>
        <v>#VALUE!</v>
      </c>
      <c r="BE202" s="64" t="e">
        <f t="shared" si="100"/>
        <v>#VALUE!</v>
      </c>
      <c r="BF202" s="45" t="e">
        <f t="shared" si="97"/>
        <v>#VALUE!</v>
      </c>
      <c r="BG202" s="55"/>
    </row>
    <row r="203" spans="1:59" ht="14.4" hidden="1" customHeight="1" x14ac:dyDescent="0.3">
      <c r="F203" s="92"/>
      <c r="O203" s="287"/>
      <c r="P203" s="288"/>
      <c r="Q203" s="289"/>
      <c r="R203" s="279" t="s">
        <v>111</v>
      </c>
      <c r="S203" s="280"/>
      <c r="T203" s="280"/>
      <c r="U203" s="280"/>
      <c r="V203" s="280"/>
      <c r="W203" s="280"/>
      <c r="X203" s="270"/>
      <c r="Y203" s="270"/>
      <c r="Z203" s="270"/>
      <c r="AA203" s="64" t="e">
        <f t="shared" ref="AA203:BE203" si="101">COUNTIFS($F$22:$F$28,$O$183,$L$22:$L$28,"HT",AA$22:AA$39,"Leave")+COUNTIFS($F$22:$F$28,$O$183,$L$22:$L$28,"HT",AA$22:AA$39,"CL")</f>
        <v>#VALUE!</v>
      </c>
      <c r="AB203" s="64" t="e">
        <f t="shared" si="101"/>
        <v>#VALUE!</v>
      </c>
      <c r="AC203" s="64" t="e">
        <f t="shared" si="101"/>
        <v>#VALUE!</v>
      </c>
      <c r="AD203" s="64" t="e">
        <f t="shared" si="101"/>
        <v>#VALUE!</v>
      </c>
      <c r="AE203" s="64" t="e">
        <f t="shared" si="101"/>
        <v>#VALUE!</v>
      </c>
      <c r="AF203" s="64" t="e">
        <f t="shared" si="101"/>
        <v>#VALUE!</v>
      </c>
      <c r="AG203" s="64" t="e">
        <f t="shared" si="101"/>
        <v>#VALUE!</v>
      </c>
      <c r="AH203" s="64" t="e">
        <f t="shared" si="101"/>
        <v>#VALUE!</v>
      </c>
      <c r="AI203" s="64" t="e">
        <f t="shared" si="101"/>
        <v>#VALUE!</v>
      </c>
      <c r="AJ203" s="64" t="e">
        <f t="shared" si="101"/>
        <v>#VALUE!</v>
      </c>
      <c r="AK203" s="64" t="e">
        <f t="shared" si="101"/>
        <v>#VALUE!</v>
      </c>
      <c r="AL203" s="64" t="e">
        <f t="shared" si="101"/>
        <v>#VALUE!</v>
      </c>
      <c r="AM203" s="64" t="e">
        <f t="shared" si="101"/>
        <v>#VALUE!</v>
      </c>
      <c r="AN203" s="64" t="e">
        <f t="shared" si="101"/>
        <v>#VALUE!</v>
      </c>
      <c r="AO203" s="64" t="e">
        <f t="shared" si="101"/>
        <v>#VALUE!</v>
      </c>
      <c r="AP203" s="64" t="e">
        <f t="shared" si="101"/>
        <v>#VALUE!</v>
      </c>
      <c r="AQ203" s="64" t="e">
        <f t="shared" si="101"/>
        <v>#VALUE!</v>
      </c>
      <c r="AR203" s="64" t="e">
        <f t="shared" si="101"/>
        <v>#VALUE!</v>
      </c>
      <c r="AS203" s="64" t="e">
        <f t="shared" si="101"/>
        <v>#VALUE!</v>
      </c>
      <c r="AT203" s="64" t="e">
        <f t="shared" si="101"/>
        <v>#VALUE!</v>
      </c>
      <c r="AU203" s="64" t="e">
        <f t="shared" si="101"/>
        <v>#VALUE!</v>
      </c>
      <c r="AV203" s="64" t="e">
        <f t="shared" si="101"/>
        <v>#VALUE!</v>
      </c>
      <c r="AW203" s="64" t="e">
        <f t="shared" si="101"/>
        <v>#VALUE!</v>
      </c>
      <c r="AX203" s="64" t="e">
        <f t="shared" si="101"/>
        <v>#VALUE!</v>
      </c>
      <c r="AY203" s="64" t="e">
        <f t="shared" si="101"/>
        <v>#VALUE!</v>
      </c>
      <c r="AZ203" s="64" t="e">
        <f t="shared" si="101"/>
        <v>#VALUE!</v>
      </c>
      <c r="BA203" s="64" t="e">
        <f t="shared" si="101"/>
        <v>#VALUE!</v>
      </c>
      <c r="BB203" s="64" t="e">
        <f t="shared" si="101"/>
        <v>#VALUE!</v>
      </c>
      <c r="BC203" s="64" t="e">
        <f t="shared" si="101"/>
        <v>#VALUE!</v>
      </c>
      <c r="BD203" s="64" t="e">
        <f t="shared" si="101"/>
        <v>#VALUE!</v>
      </c>
      <c r="BE203" s="64" t="e">
        <f t="shared" si="101"/>
        <v>#VALUE!</v>
      </c>
      <c r="BF203" s="45" t="e">
        <f t="shared" si="97"/>
        <v>#VALUE!</v>
      </c>
      <c r="BG203" s="55"/>
    </row>
    <row r="204" spans="1:59" ht="14.4" hidden="1" customHeight="1" x14ac:dyDescent="0.3">
      <c r="F204" s="92"/>
      <c r="O204" s="287"/>
      <c r="P204" s="288"/>
      <c r="Q204" s="289"/>
      <c r="R204" s="279" t="s">
        <v>114</v>
      </c>
      <c r="S204" s="280"/>
      <c r="T204" s="280"/>
      <c r="U204" s="280"/>
      <c r="V204" s="280"/>
      <c r="W204" s="280"/>
      <c r="X204" s="270"/>
      <c r="Y204" s="270"/>
      <c r="Z204" s="270"/>
      <c r="AA204" s="64" t="e">
        <f t="shared" ref="AA204:BE204" si="102">COUNTIFS($F$22:$F$28,$O$183,AA22:AA39,"AU")+COUNTIFS($F$22:$F$28,$O$183,AA22:AA39,"TR-AU")</f>
        <v>#VALUE!</v>
      </c>
      <c r="AB204" s="64" t="e">
        <f t="shared" si="102"/>
        <v>#VALUE!</v>
      </c>
      <c r="AC204" s="64" t="e">
        <f t="shared" si="102"/>
        <v>#VALUE!</v>
      </c>
      <c r="AD204" s="64" t="e">
        <f t="shared" si="102"/>
        <v>#VALUE!</v>
      </c>
      <c r="AE204" s="64" t="e">
        <f t="shared" si="102"/>
        <v>#VALUE!</v>
      </c>
      <c r="AF204" s="64" t="e">
        <f t="shared" si="102"/>
        <v>#VALUE!</v>
      </c>
      <c r="AG204" s="64" t="e">
        <f t="shared" si="102"/>
        <v>#VALUE!</v>
      </c>
      <c r="AH204" s="64" t="e">
        <f t="shared" si="102"/>
        <v>#VALUE!</v>
      </c>
      <c r="AI204" s="64" t="e">
        <f t="shared" si="102"/>
        <v>#VALUE!</v>
      </c>
      <c r="AJ204" s="64" t="e">
        <f t="shared" si="102"/>
        <v>#VALUE!</v>
      </c>
      <c r="AK204" s="64" t="e">
        <f t="shared" si="102"/>
        <v>#VALUE!</v>
      </c>
      <c r="AL204" s="64" t="e">
        <f t="shared" si="102"/>
        <v>#VALUE!</v>
      </c>
      <c r="AM204" s="64" t="e">
        <f t="shared" si="102"/>
        <v>#VALUE!</v>
      </c>
      <c r="AN204" s="64" t="e">
        <f t="shared" si="102"/>
        <v>#VALUE!</v>
      </c>
      <c r="AO204" s="64" t="e">
        <f t="shared" si="102"/>
        <v>#VALUE!</v>
      </c>
      <c r="AP204" s="64" t="e">
        <f t="shared" si="102"/>
        <v>#VALUE!</v>
      </c>
      <c r="AQ204" s="64" t="e">
        <f t="shared" si="102"/>
        <v>#VALUE!</v>
      </c>
      <c r="AR204" s="64" t="e">
        <f t="shared" si="102"/>
        <v>#VALUE!</v>
      </c>
      <c r="AS204" s="64" t="e">
        <f t="shared" si="102"/>
        <v>#VALUE!</v>
      </c>
      <c r="AT204" s="64" t="e">
        <f t="shared" si="102"/>
        <v>#VALUE!</v>
      </c>
      <c r="AU204" s="64" t="e">
        <f t="shared" si="102"/>
        <v>#VALUE!</v>
      </c>
      <c r="AV204" s="64" t="e">
        <f t="shared" si="102"/>
        <v>#VALUE!</v>
      </c>
      <c r="AW204" s="64" t="e">
        <f t="shared" si="102"/>
        <v>#VALUE!</v>
      </c>
      <c r="AX204" s="64" t="e">
        <f t="shared" si="102"/>
        <v>#VALUE!</v>
      </c>
      <c r="AY204" s="64" t="e">
        <f t="shared" si="102"/>
        <v>#VALUE!</v>
      </c>
      <c r="AZ204" s="64" t="e">
        <f t="shared" si="102"/>
        <v>#VALUE!</v>
      </c>
      <c r="BA204" s="64" t="e">
        <f t="shared" si="102"/>
        <v>#VALUE!</v>
      </c>
      <c r="BB204" s="64" t="e">
        <f t="shared" si="102"/>
        <v>#VALUE!</v>
      </c>
      <c r="BC204" s="64" t="e">
        <f t="shared" si="102"/>
        <v>#VALUE!</v>
      </c>
      <c r="BD204" s="64" t="e">
        <f t="shared" si="102"/>
        <v>#VALUE!</v>
      </c>
      <c r="BE204" s="64" t="e">
        <f t="shared" si="102"/>
        <v>#VALUE!</v>
      </c>
      <c r="BF204" s="75" t="e">
        <f t="shared" si="97"/>
        <v>#VALUE!</v>
      </c>
      <c r="BG204" s="55"/>
    </row>
    <row r="205" spans="1:59" ht="14.4" hidden="1" customHeight="1" x14ac:dyDescent="0.3">
      <c r="F205" s="92"/>
      <c r="O205" s="287"/>
      <c r="P205" s="288"/>
      <c r="Q205" s="289"/>
      <c r="R205" s="279" t="s">
        <v>118</v>
      </c>
      <c r="S205" s="280"/>
      <c r="T205" s="280"/>
      <c r="U205" s="280"/>
      <c r="V205" s="280"/>
      <c r="W205" s="280"/>
      <c r="X205" s="270"/>
      <c r="Y205" s="270"/>
      <c r="Z205" s="270"/>
      <c r="AA205" s="74" t="e">
        <f t="shared" ref="AA205:BE205" si="103">AA206+(AA207/2)</f>
        <v>#VALUE!</v>
      </c>
      <c r="AB205" s="74" t="e">
        <f t="shared" si="103"/>
        <v>#VALUE!</v>
      </c>
      <c r="AC205" s="74" t="e">
        <f t="shared" si="103"/>
        <v>#VALUE!</v>
      </c>
      <c r="AD205" s="74" t="e">
        <f t="shared" si="103"/>
        <v>#VALUE!</v>
      </c>
      <c r="AE205" s="74" t="e">
        <f t="shared" si="103"/>
        <v>#VALUE!</v>
      </c>
      <c r="AF205" s="74" t="e">
        <f t="shared" si="103"/>
        <v>#VALUE!</v>
      </c>
      <c r="AG205" s="74" t="e">
        <f t="shared" si="103"/>
        <v>#VALUE!</v>
      </c>
      <c r="AH205" s="74" t="e">
        <f t="shared" si="103"/>
        <v>#VALUE!</v>
      </c>
      <c r="AI205" s="74" t="e">
        <f t="shared" si="103"/>
        <v>#VALUE!</v>
      </c>
      <c r="AJ205" s="74" t="e">
        <f t="shared" si="103"/>
        <v>#VALUE!</v>
      </c>
      <c r="AK205" s="74" t="e">
        <f t="shared" si="103"/>
        <v>#VALUE!</v>
      </c>
      <c r="AL205" s="74" t="e">
        <f t="shared" si="103"/>
        <v>#VALUE!</v>
      </c>
      <c r="AM205" s="74" t="e">
        <f t="shared" si="103"/>
        <v>#VALUE!</v>
      </c>
      <c r="AN205" s="74" t="e">
        <f t="shared" si="103"/>
        <v>#VALUE!</v>
      </c>
      <c r="AO205" s="74" t="e">
        <f t="shared" si="103"/>
        <v>#VALUE!</v>
      </c>
      <c r="AP205" s="74" t="e">
        <f t="shared" si="103"/>
        <v>#VALUE!</v>
      </c>
      <c r="AQ205" s="74" t="e">
        <f t="shared" si="103"/>
        <v>#VALUE!</v>
      </c>
      <c r="AR205" s="74" t="e">
        <f t="shared" si="103"/>
        <v>#VALUE!</v>
      </c>
      <c r="AS205" s="74" t="e">
        <f t="shared" si="103"/>
        <v>#VALUE!</v>
      </c>
      <c r="AT205" s="74" t="e">
        <f t="shared" si="103"/>
        <v>#VALUE!</v>
      </c>
      <c r="AU205" s="74" t="e">
        <f t="shared" si="103"/>
        <v>#VALUE!</v>
      </c>
      <c r="AV205" s="74" t="e">
        <f t="shared" si="103"/>
        <v>#VALUE!</v>
      </c>
      <c r="AW205" s="74" t="e">
        <f t="shared" si="103"/>
        <v>#VALUE!</v>
      </c>
      <c r="AX205" s="74" t="e">
        <f t="shared" si="103"/>
        <v>#VALUE!</v>
      </c>
      <c r="AY205" s="74" t="e">
        <f t="shared" si="103"/>
        <v>#VALUE!</v>
      </c>
      <c r="AZ205" s="74" t="e">
        <f t="shared" si="103"/>
        <v>#VALUE!</v>
      </c>
      <c r="BA205" s="74" t="e">
        <f t="shared" si="103"/>
        <v>#VALUE!</v>
      </c>
      <c r="BB205" s="74" t="e">
        <f t="shared" si="103"/>
        <v>#VALUE!</v>
      </c>
      <c r="BC205" s="74" t="e">
        <f t="shared" si="103"/>
        <v>#VALUE!</v>
      </c>
      <c r="BD205" s="74" t="e">
        <f t="shared" si="103"/>
        <v>#VALUE!</v>
      </c>
      <c r="BE205" s="74" t="e">
        <f t="shared" si="103"/>
        <v>#VALUE!</v>
      </c>
      <c r="BF205" s="45" t="e">
        <f t="shared" si="97"/>
        <v>#VALUE!</v>
      </c>
      <c r="BG205" s="55"/>
    </row>
    <row r="206" spans="1:59" ht="14.4" hidden="1" customHeight="1" x14ac:dyDescent="0.3">
      <c r="F206" s="92"/>
      <c r="O206" s="287"/>
      <c r="P206" s="288"/>
      <c r="Q206" s="289"/>
      <c r="R206" s="279" t="s">
        <v>121</v>
      </c>
      <c r="S206" s="280"/>
      <c r="T206" s="280"/>
      <c r="U206" s="280"/>
      <c r="V206" s="280"/>
      <c r="W206" s="280"/>
      <c r="X206" s="270"/>
      <c r="Y206" s="270"/>
      <c r="Z206" s="270"/>
      <c r="AA206" s="64" t="e">
        <f t="shared" ref="AA206:BE206" si="104">COUNTIFS($F$22:$F$28,$O$183,$L$22:$L$28,"FT",AA$22:AA$39,"AU")+COUNTIFS($F$22:$F$28,$O$183,$L$22:$L$28,"FT",AA$22:AA$39,"TR-AU")</f>
        <v>#VALUE!</v>
      </c>
      <c r="AB206" s="64" t="e">
        <f t="shared" si="104"/>
        <v>#VALUE!</v>
      </c>
      <c r="AC206" s="64" t="e">
        <f t="shared" si="104"/>
        <v>#VALUE!</v>
      </c>
      <c r="AD206" s="64" t="e">
        <f t="shared" si="104"/>
        <v>#VALUE!</v>
      </c>
      <c r="AE206" s="64" t="e">
        <f t="shared" si="104"/>
        <v>#VALUE!</v>
      </c>
      <c r="AF206" s="64" t="e">
        <f t="shared" si="104"/>
        <v>#VALUE!</v>
      </c>
      <c r="AG206" s="64" t="e">
        <f t="shared" si="104"/>
        <v>#VALUE!</v>
      </c>
      <c r="AH206" s="64" t="e">
        <f t="shared" si="104"/>
        <v>#VALUE!</v>
      </c>
      <c r="AI206" s="64" t="e">
        <f t="shared" si="104"/>
        <v>#VALUE!</v>
      </c>
      <c r="AJ206" s="64" t="e">
        <f t="shared" si="104"/>
        <v>#VALUE!</v>
      </c>
      <c r="AK206" s="64" t="e">
        <f t="shared" si="104"/>
        <v>#VALUE!</v>
      </c>
      <c r="AL206" s="64" t="e">
        <f t="shared" si="104"/>
        <v>#VALUE!</v>
      </c>
      <c r="AM206" s="64" t="e">
        <f t="shared" si="104"/>
        <v>#VALUE!</v>
      </c>
      <c r="AN206" s="64" t="e">
        <f t="shared" si="104"/>
        <v>#VALUE!</v>
      </c>
      <c r="AO206" s="64" t="e">
        <f t="shared" si="104"/>
        <v>#VALUE!</v>
      </c>
      <c r="AP206" s="64" t="e">
        <f t="shared" si="104"/>
        <v>#VALUE!</v>
      </c>
      <c r="AQ206" s="64" t="e">
        <f t="shared" si="104"/>
        <v>#VALUE!</v>
      </c>
      <c r="AR206" s="64" t="e">
        <f t="shared" si="104"/>
        <v>#VALUE!</v>
      </c>
      <c r="AS206" s="64" t="e">
        <f t="shared" si="104"/>
        <v>#VALUE!</v>
      </c>
      <c r="AT206" s="64" t="e">
        <f t="shared" si="104"/>
        <v>#VALUE!</v>
      </c>
      <c r="AU206" s="64" t="e">
        <f t="shared" si="104"/>
        <v>#VALUE!</v>
      </c>
      <c r="AV206" s="64" t="e">
        <f t="shared" si="104"/>
        <v>#VALUE!</v>
      </c>
      <c r="AW206" s="64" t="e">
        <f t="shared" si="104"/>
        <v>#VALUE!</v>
      </c>
      <c r="AX206" s="64" t="e">
        <f t="shared" si="104"/>
        <v>#VALUE!</v>
      </c>
      <c r="AY206" s="64" t="e">
        <f t="shared" si="104"/>
        <v>#VALUE!</v>
      </c>
      <c r="AZ206" s="64" t="e">
        <f t="shared" si="104"/>
        <v>#VALUE!</v>
      </c>
      <c r="BA206" s="64" t="e">
        <f t="shared" si="104"/>
        <v>#VALUE!</v>
      </c>
      <c r="BB206" s="64" t="e">
        <f t="shared" si="104"/>
        <v>#VALUE!</v>
      </c>
      <c r="BC206" s="64" t="e">
        <f t="shared" si="104"/>
        <v>#VALUE!</v>
      </c>
      <c r="BD206" s="64" t="e">
        <f t="shared" si="104"/>
        <v>#VALUE!</v>
      </c>
      <c r="BE206" s="64" t="e">
        <f t="shared" si="104"/>
        <v>#VALUE!</v>
      </c>
      <c r="BF206" s="45" t="e">
        <f t="shared" si="97"/>
        <v>#VALUE!</v>
      </c>
      <c r="BG206" s="55"/>
    </row>
    <row r="207" spans="1:59" ht="14.4" hidden="1" customHeight="1" x14ac:dyDescent="0.3">
      <c r="F207" s="92"/>
      <c r="O207" s="287"/>
      <c r="P207" s="288"/>
      <c r="Q207" s="289"/>
      <c r="R207" s="279" t="s">
        <v>125</v>
      </c>
      <c r="S207" s="280"/>
      <c r="T207" s="280"/>
      <c r="U207" s="280"/>
      <c r="V207" s="280"/>
      <c r="W207" s="280"/>
      <c r="X207" s="270"/>
      <c r="Y207" s="270"/>
      <c r="Z207" s="270"/>
      <c r="AA207" s="64" t="e">
        <f t="shared" ref="AA207:BE207" si="105">COUNTIFS($F$22:$F$28,$O$183,$L$22:$L$28,"HT",AA$22:AA$39,"AU")+COUNTIFS($F$22:$F$28,$O$183,$L$22:$L$28,"HT",AA$22:AA$39,"AU")</f>
        <v>#VALUE!</v>
      </c>
      <c r="AB207" s="64" t="e">
        <f t="shared" si="105"/>
        <v>#VALUE!</v>
      </c>
      <c r="AC207" s="64" t="e">
        <f t="shared" si="105"/>
        <v>#VALUE!</v>
      </c>
      <c r="AD207" s="64" t="e">
        <f t="shared" si="105"/>
        <v>#VALUE!</v>
      </c>
      <c r="AE207" s="64" t="e">
        <f t="shared" si="105"/>
        <v>#VALUE!</v>
      </c>
      <c r="AF207" s="64" t="e">
        <f t="shared" si="105"/>
        <v>#VALUE!</v>
      </c>
      <c r="AG207" s="64" t="e">
        <f t="shared" si="105"/>
        <v>#VALUE!</v>
      </c>
      <c r="AH207" s="64" t="e">
        <f t="shared" si="105"/>
        <v>#VALUE!</v>
      </c>
      <c r="AI207" s="64" t="e">
        <f t="shared" si="105"/>
        <v>#VALUE!</v>
      </c>
      <c r="AJ207" s="64" t="e">
        <f t="shared" si="105"/>
        <v>#VALUE!</v>
      </c>
      <c r="AK207" s="64" t="e">
        <f t="shared" si="105"/>
        <v>#VALUE!</v>
      </c>
      <c r="AL207" s="64" t="e">
        <f t="shared" si="105"/>
        <v>#VALUE!</v>
      </c>
      <c r="AM207" s="64" t="e">
        <f t="shared" si="105"/>
        <v>#VALUE!</v>
      </c>
      <c r="AN207" s="64" t="e">
        <f t="shared" si="105"/>
        <v>#VALUE!</v>
      </c>
      <c r="AO207" s="64" t="e">
        <f t="shared" si="105"/>
        <v>#VALUE!</v>
      </c>
      <c r="AP207" s="64" t="e">
        <f t="shared" si="105"/>
        <v>#VALUE!</v>
      </c>
      <c r="AQ207" s="64" t="e">
        <f t="shared" si="105"/>
        <v>#VALUE!</v>
      </c>
      <c r="AR207" s="64" t="e">
        <f t="shared" si="105"/>
        <v>#VALUE!</v>
      </c>
      <c r="AS207" s="64" t="e">
        <f t="shared" si="105"/>
        <v>#VALUE!</v>
      </c>
      <c r="AT207" s="64" t="e">
        <f t="shared" si="105"/>
        <v>#VALUE!</v>
      </c>
      <c r="AU207" s="64" t="e">
        <f t="shared" si="105"/>
        <v>#VALUE!</v>
      </c>
      <c r="AV207" s="64" t="e">
        <f t="shared" si="105"/>
        <v>#VALUE!</v>
      </c>
      <c r="AW207" s="64" t="e">
        <f t="shared" si="105"/>
        <v>#VALUE!</v>
      </c>
      <c r="AX207" s="64" t="e">
        <f t="shared" si="105"/>
        <v>#VALUE!</v>
      </c>
      <c r="AY207" s="64" t="e">
        <f t="shared" si="105"/>
        <v>#VALUE!</v>
      </c>
      <c r="AZ207" s="64" t="e">
        <f t="shared" si="105"/>
        <v>#VALUE!</v>
      </c>
      <c r="BA207" s="64" t="e">
        <f t="shared" si="105"/>
        <v>#VALUE!</v>
      </c>
      <c r="BB207" s="64" t="e">
        <f t="shared" si="105"/>
        <v>#VALUE!</v>
      </c>
      <c r="BC207" s="64" t="e">
        <f t="shared" si="105"/>
        <v>#VALUE!</v>
      </c>
      <c r="BD207" s="64" t="e">
        <f t="shared" si="105"/>
        <v>#VALUE!</v>
      </c>
      <c r="BE207" s="64" t="e">
        <f t="shared" si="105"/>
        <v>#VALUE!</v>
      </c>
      <c r="BF207" s="45" t="e">
        <f t="shared" si="97"/>
        <v>#VALUE!</v>
      </c>
      <c r="BG207" s="78" t="e">
        <f>(BF207+BF211)-SUMIFS($R$22:$R$128,$F$22:$F$128,$O$183)</f>
        <v>#VALUE!</v>
      </c>
    </row>
    <row r="208" spans="1:59" ht="14.4" hidden="1" customHeight="1" x14ac:dyDescent="0.3">
      <c r="F208" s="92"/>
      <c r="O208" s="287"/>
      <c r="P208" s="288"/>
      <c r="Q208" s="289"/>
      <c r="R208" s="279" t="s">
        <v>128</v>
      </c>
      <c r="S208" s="280"/>
      <c r="T208" s="280"/>
      <c r="U208" s="280"/>
      <c r="V208" s="280"/>
      <c r="W208" s="280"/>
      <c r="X208" s="270"/>
      <c r="Y208" s="270"/>
      <c r="Z208" s="270"/>
      <c r="AA208" s="64" t="e">
        <f t="shared" ref="AA208:BE208" si="106">COUNTIFS($F$22:$F$28,$O$183,AA22:AA39,"A")+COUNTIFS($F$22:$F$28,$O$183,AA22:AA39,"SL")</f>
        <v>#VALUE!</v>
      </c>
      <c r="AB208" s="64" t="e">
        <f t="shared" si="106"/>
        <v>#VALUE!</v>
      </c>
      <c r="AC208" s="64" t="e">
        <f t="shared" si="106"/>
        <v>#VALUE!</v>
      </c>
      <c r="AD208" s="64" t="e">
        <f t="shared" si="106"/>
        <v>#VALUE!</v>
      </c>
      <c r="AE208" s="64" t="e">
        <f t="shared" si="106"/>
        <v>#VALUE!</v>
      </c>
      <c r="AF208" s="64" t="e">
        <f t="shared" si="106"/>
        <v>#VALUE!</v>
      </c>
      <c r="AG208" s="64" t="e">
        <f t="shared" si="106"/>
        <v>#VALUE!</v>
      </c>
      <c r="AH208" s="64" t="e">
        <f t="shared" si="106"/>
        <v>#VALUE!</v>
      </c>
      <c r="AI208" s="64" t="e">
        <f t="shared" si="106"/>
        <v>#VALUE!</v>
      </c>
      <c r="AJ208" s="64" t="e">
        <f t="shared" si="106"/>
        <v>#VALUE!</v>
      </c>
      <c r="AK208" s="64" t="e">
        <f t="shared" si="106"/>
        <v>#VALUE!</v>
      </c>
      <c r="AL208" s="64" t="e">
        <f t="shared" si="106"/>
        <v>#VALUE!</v>
      </c>
      <c r="AM208" s="64" t="e">
        <f t="shared" si="106"/>
        <v>#VALUE!</v>
      </c>
      <c r="AN208" s="64" t="e">
        <f t="shared" si="106"/>
        <v>#VALUE!</v>
      </c>
      <c r="AO208" s="64" t="e">
        <f t="shared" si="106"/>
        <v>#VALUE!</v>
      </c>
      <c r="AP208" s="64" t="e">
        <f t="shared" si="106"/>
        <v>#VALUE!</v>
      </c>
      <c r="AQ208" s="64" t="e">
        <f t="shared" si="106"/>
        <v>#VALUE!</v>
      </c>
      <c r="AR208" s="64" t="e">
        <f t="shared" si="106"/>
        <v>#VALUE!</v>
      </c>
      <c r="AS208" s="64" t="e">
        <f t="shared" si="106"/>
        <v>#VALUE!</v>
      </c>
      <c r="AT208" s="64" t="e">
        <f t="shared" si="106"/>
        <v>#VALUE!</v>
      </c>
      <c r="AU208" s="64" t="e">
        <f t="shared" si="106"/>
        <v>#VALUE!</v>
      </c>
      <c r="AV208" s="64" t="e">
        <f t="shared" si="106"/>
        <v>#VALUE!</v>
      </c>
      <c r="AW208" s="64" t="e">
        <f t="shared" si="106"/>
        <v>#VALUE!</v>
      </c>
      <c r="AX208" s="64" t="e">
        <f t="shared" si="106"/>
        <v>#VALUE!</v>
      </c>
      <c r="AY208" s="64" t="e">
        <f t="shared" si="106"/>
        <v>#VALUE!</v>
      </c>
      <c r="AZ208" s="64" t="e">
        <f t="shared" si="106"/>
        <v>#VALUE!</v>
      </c>
      <c r="BA208" s="64" t="e">
        <f t="shared" si="106"/>
        <v>#VALUE!</v>
      </c>
      <c r="BB208" s="64" t="e">
        <f t="shared" si="106"/>
        <v>#VALUE!</v>
      </c>
      <c r="BC208" s="64" t="e">
        <f t="shared" si="106"/>
        <v>#VALUE!</v>
      </c>
      <c r="BD208" s="64" t="e">
        <f t="shared" si="106"/>
        <v>#VALUE!</v>
      </c>
      <c r="BE208" s="64" t="e">
        <f t="shared" si="106"/>
        <v>#VALUE!</v>
      </c>
      <c r="BF208" s="75" t="e">
        <f t="shared" si="97"/>
        <v>#VALUE!</v>
      </c>
      <c r="BG208" s="55"/>
    </row>
    <row r="209" spans="6:59" ht="14.4" hidden="1" customHeight="1" x14ac:dyDescent="0.3">
      <c r="F209" s="92"/>
      <c r="O209" s="287"/>
      <c r="P209" s="288"/>
      <c r="Q209" s="289"/>
      <c r="R209" s="279" t="s">
        <v>131</v>
      </c>
      <c r="S209" s="280"/>
      <c r="T209" s="280"/>
      <c r="U209" s="280"/>
      <c r="V209" s="280"/>
      <c r="W209" s="280"/>
      <c r="X209" s="270"/>
      <c r="Y209" s="270"/>
      <c r="Z209" s="270"/>
      <c r="AA209" s="74" t="e">
        <f t="shared" ref="AA209:BE209" si="107">AA210+(AA211/2)</f>
        <v>#VALUE!</v>
      </c>
      <c r="AB209" s="74" t="e">
        <f t="shared" si="107"/>
        <v>#VALUE!</v>
      </c>
      <c r="AC209" s="74" t="e">
        <f t="shared" si="107"/>
        <v>#VALUE!</v>
      </c>
      <c r="AD209" s="74" t="e">
        <f t="shared" si="107"/>
        <v>#VALUE!</v>
      </c>
      <c r="AE209" s="74" t="e">
        <f t="shared" si="107"/>
        <v>#VALUE!</v>
      </c>
      <c r="AF209" s="74" t="e">
        <f t="shared" si="107"/>
        <v>#VALUE!</v>
      </c>
      <c r="AG209" s="74" t="e">
        <f t="shared" si="107"/>
        <v>#VALUE!</v>
      </c>
      <c r="AH209" s="74" t="e">
        <f t="shared" si="107"/>
        <v>#VALUE!</v>
      </c>
      <c r="AI209" s="74" t="e">
        <f t="shared" si="107"/>
        <v>#VALUE!</v>
      </c>
      <c r="AJ209" s="74" t="e">
        <f t="shared" si="107"/>
        <v>#VALUE!</v>
      </c>
      <c r="AK209" s="74" t="e">
        <f t="shared" si="107"/>
        <v>#VALUE!</v>
      </c>
      <c r="AL209" s="74" t="e">
        <f t="shared" si="107"/>
        <v>#VALUE!</v>
      </c>
      <c r="AM209" s="74" t="e">
        <f t="shared" si="107"/>
        <v>#VALUE!</v>
      </c>
      <c r="AN209" s="74" t="e">
        <f t="shared" si="107"/>
        <v>#VALUE!</v>
      </c>
      <c r="AO209" s="74" t="e">
        <f t="shared" si="107"/>
        <v>#VALUE!</v>
      </c>
      <c r="AP209" s="74" t="e">
        <f t="shared" si="107"/>
        <v>#VALUE!</v>
      </c>
      <c r="AQ209" s="74" t="e">
        <f t="shared" si="107"/>
        <v>#VALUE!</v>
      </c>
      <c r="AR209" s="74" t="e">
        <f t="shared" si="107"/>
        <v>#VALUE!</v>
      </c>
      <c r="AS209" s="74" t="e">
        <f t="shared" si="107"/>
        <v>#VALUE!</v>
      </c>
      <c r="AT209" s="74" t="e">
        <f t="shared" si="107"/>
        <v>#VALUE!</v>
      </c>
      <c r="AU209" s="74" t="e">
        <f t="shared" si="107"/>
        <v>#VALUE!</v>
      </c>
      <c r="AV209" s="74" t="e">
        <f t="shared" si="107"/>
        <v>#VALUE!</v>
      </c>
      <c r="AW209" s="74" t="e">
        <f t="shared" si="107"/>
        <v>#VALUE!</v>
      </c>
      <c r="AX209" s="74" t="e">
        <f t="shared" si="107"/>
        <v>#VALUE!</v>
      </c>
      <c r="AY209" s="74" t="e">
        <f t="shared" si="107"/>
        <v>#VALUE!</v>
      </c>
      <c r="AZ209" s="74" t="e">
        <f t="shared" si="107"/>
        <v>#VALUE!</v>
      </c>
      <c r="BA209" s="74" t="e">
        <f t="shared" si="107"/>
        <v>#VALUE!</v>
      </c>
      <c r="BB209" s="74" t="e">
        <f t="shared" si="107"/>
        <v>#VALUE!</v>
      </c>
      <c r="BC209" s="74" t="e">
        <f t="shared" si="107"/>
        <v>#VALUE!</v>
      </c>
      <c r="BD209" s="74" t="e">
        <f t="shared" si="107"/>
        <v>#VALUE!</v>
      </c>
      <c r="BE209" s="74" t="e">
        <f t="shared" si="107"/>
        <v>#VALUE!</v>
      </c>
      <c r="BF209" s="45" t="e">
        <f t="shared" si="97"/>
        <v>#VALUE!</v>
      </c>
      <c r="BG209" s="55"/>
    </row>
    <row r="210" spans="6:59" ht="14.4" hidden="1" customHeight="1" x14ac:dyDescent="0.3">
      <c r="F210" s="92"/>
      <c r="O210" s="287"/>
      <c r="P210" s="288"/>
      <c r="Q210" s="289"/>
      <c r="R210" s="279" t="s">
        <v>122</v>
      </c>
      <c r="S210" s="280"/>
      <c r="T210" s="280"/>
      <c r="U210" s="280"/>
      <c r="V210" s="280"/>
      <c r="W210" s="280"/>
      <c r="X210" s="270"/>
      <c r="Y210" s="270"/>
      <c r="Z210" s="270"/>
      <c r="AA210" s="64" t="e">
        <f t="shared" ref="AA210:BE210" si="108">COUNTIFS($F$22:$F$28,$O$183,$L$22:$L$28,"FT",AA$22:AA$39,"A")+COUNTIFS($F$22:$F$28,$O$183,$L$22:$L$28,"FT",AA$22:AA$39,"SL")</f>
        <v>#VALUE!</v>
      </c>
      <c r="AB210" s="64" t="e">
        <f t="shared" si="108"/>
        <v>#VALUE!</v>
      </c>
      <c r="AC210" s="64" t="e">
        <f t="shared" si="108"/>
        <v>#VALUE!</v>
      </c>
      <c r="AD210" s="64" t="e">
        <f t="shared" si="108"/>
        <v>#VALUE!</v>
      </c>
      <c r="AE210" s="64" t="e">
        <f t="shared" si="108"/>
        <v>#VALUE!</v>
      </c>
      <c r="AF210" s="64" t="e">
        <f t="shared" si="108"/>
        <v>#VALUE!</v>
      </c>
      <c r="AG210" s="64" t="e">
        <f t="shared" si="108"/>
        <v>#VALUE!</v>
      </c>
      <c r="AH210" s="64" t="e">
        <f t="shared" si="108"/>
        <v>#VALUE!</v>
      </c>
      <c r="AI210" s="64" t="e">
        <f t="shared" si="108"/>
        <v>#VALUE!</v>
      </c>
      <c r="AJ210" s="64" t="e">
        <f t="shared" si="108"/>
        <v>#VALUE!</v>
      </c>
      <c r="AK210" s="64" t="e">
        <f t="shared" si="108"/>
        <v>#VALUE!</v>
      </c>
      <c r="AL210" s="64" t="e">
        <f t="shared" si="108"/>
        <v>#VALUE!</v>
      </c>
      <c r="AM210" s="64" t="e">
        <f t="shared" si="108"/>
        <v>#VALUE!</v>
      </c>
      <c r="AN210" s="64" t="e">
        <f t="shared" si="108"/>
        <v>#VALUE!</v>
      </c>
      <c r="AO210" s="64" t="e">
        <f t="shared" si="108"/>
        <v>#VALUE!</v>
      </c>
      <c r="AP210" s="64" t="e">
        <f t="shared" si="108"/>
        <v>#VALUE!</v>
      </c>
      <c r="AQ210" s="64" t="e">
        <f t="shared" si="108"/>
        <v>#VALUE!</v>
      </c>
      <c r="AR210" s="64" t="e">
        <f t="shared" si="108"/>
        <v>#VALUE!</v>
      </c>
      <c r="AS210" s="64" t="e">
        <f t="shared" si="108"/>
        <v>#VALUE!</v>
      </c>
      <c r="AT210" s="64" t="e">
        <f t="shared" si="108"/>
        <v>#VALUE!</v>
      </c>
      <c r="AU210" s="64" t="e">
        <f t="shared" si="108"/>
        <v>#VALUE!</v>
      </c>
      <c r="AV210" s="64" t="e">
        <f t="shared" si="108"/>
        <v>#VALUE!</v>
      </c>
      <c r="AW210" s="64" t="e">
        <f t="shared" si="108"/>
        <v>#VALUE!</v>
      </c>
      <c r="AX210" s="64" t="e">
        <f t="shared" si="108"/>
        <v>#VALUE!</v>
      </c>
      <c r="AY210" s="64" t="e">
        <f t="shared" si="108"/>
        <v>#VALUE!</v>
      </c>
      <c r="AZ210" s="64" t="e">
        <f t="shared" si="108"/>
        <v>#VALUE!</v>
      </c>
      <c r="BA210" s="64" t="e">
        <f t="shared" si="108"/>
        <v>#VALUE!</v>
      </c>
      <c r="BB210" s="64" t="e">
        <f t="shared" si="108"/>
        <v>#VALUE!</v>
      </c>
      <c r="BC210" s="64" t="e">
        <f t="shared" si="108"/>
        <v>#VALUE!</v>
      </c>
      <c r="BD210" s="64" t="e">
        <f t="shared" si="108"/>
        <v>#VALUE!</v>
      </c>
      <c r="BE210" s="64" t="e">
        <f t="shared" si="108"/>
        <v>#VALUE!</v>
      </c>
      <c r="BF210" s="45" t="e">
        <f t="shared" si="97"/>
        <v>#VALUE!</v>
      </c>
      <c r="BG210" s="55"/>
    </row>
    <row r="211" spans="6:59" ht="14.4" hidden="1" customHeight="1" x14ac:dyDescent="0.3">
      <c r="F211" s="92"/>
      <c r="O211" s="287"/>
      <c r="P211" s="288"/>
      <c r="Q211" s="289"/>
      <c r="R211" s="279" t="s">
        <v>137</v>
      </c>
      <c r="S211" s="280"/>
      <c r="T211" s="280"/>
      <c r="U211" s="280"/>
      <c r="V211" s="280"/>
      <c r="W211" s="280"/>
      <c r="X211" s="270"/>
      <c r="Y211" s="270"/>
      <c r="Z211" s="270"/>
      <c r="AA211" s="64" t="e">
        <f t="shared" ref="AA211:BE211" si="109">COUNTIFS($F$22:$F$28,$O$183,$L$22:$L$28,"HT",AA$22:AA$39,"A")+COUNTIFS($F$22:$F$28,$O$183,$L$22:$L$28,"HT",AA$22:AA$39,"SL")</f>
        <v>#VALUE!</v>
      </c>
      <c r="AB211" s="64" t="e">
        <f t="shared" si="109"/>
        <v>#VALUE!</v>
      </c>
      <c r="AC211" s="64" t="e">
        <f t="shared" si="109"/>
        <v>#VALUE!</v>
      </c>
      <c r="AD211" s="64" t="e">
        <f t="shared" si="109"/>
        <v>#VALUE!</v>
      </c>
      <c r="AE211" s="64" t="e">
        <f t="shared" si="109"/>
        <v>#VALUE!</v>
      </c>
      <c r="AF211" s="64" t="e">
        <f t="shared" si="109"/>
        <v>#VALUE!</v>
      </c>
      <c r="AG211" s="64" t="e">
        <f t="shared" si="109"/>
        <v>#VALUE!</v>
      </c>
      <c r="AH211" s="64" t="e">
        <f t="shared" si="109"/>
        <v>#VALUE!</v>
      </c>
      <c r="AI211" s="64" t="e">
        <f t="shared" si="109"/>
        <v>#VALUE!</v>
      </c>
      <c r="AJ211" s="64" t="e">
        <f t="shared" si="109"/>
        <v>#VALUE!</v>
      </c>
      <c r="AK211" s="64" t="e">
        <f t="shared" si="109"/>
        <v>#VALUE!</v>
      </c>
      <c r="AL211" s="64" t="e">
        <f t="shared" si="109"/>
        <v>#VALUE!</v>
      </c>
      <c r="AM211" s="64" t="e">
        <f t="shared" si="109"/>
        <v>#VALUE!</v>
      </c>
      <c r="AN211" s="64" t="e">
        <f t="shared" si="109"/>
        <v>#VALUE!</v>
      </c>
      <c r="AO211" s="64" t="e">
        <f t="shared" si="109"/>
        <v>#VALUE!</v>
      </c>
      <c r="AP211" s="64" t="e">
        <f t="shared" si="109"/>
        <v>#VALUE!</v>
      </c>
      <c r="AQ211" s="64" t="e">
        <f t="shared" si="109"/>
        <v>#VALUE!</v>
      </c>
      <c r="AR211" s="64" t="e">
        <f t="shared" si="109"/>
        <v>#VALUE!</v>
      </c>
      <c r="AS211" s="64" t="e">
        <f t="shared" si="109"/>
        <v>#VALUE!</v>
      </c>
      <c r="AT211" s="64" t="e">
        <f t="shared" si="109"/>
        <v>#VALUE!</v>
      </c>
      <c r="AU211" s="64" t="e">
        <f t="shared" si="109"/>
        <v>#VALUE!</v>
      </c>
      <c r="AV211" s="64" t="e">
        <f t="shared" si="109"/>
        <v>#VALUE!</v>
      </c>
      <c r="AW211" s="64" t="e">
        <f t="shared" si="109"/>
        <v>#VALUE!</v>
      </c>
      <c r="AX211" s="64" t="e">
        <f t="shared" si="109"/>
        <v>#VALUE!</v>
      </c>
      <c r="AY211" s="64" t="e">
        <f t="shared" si="109"/>
        <v>#VALUE!</v>
      </c>
      <c r="AZ211" s="64" t="e">
        <f t="shared" si="109"/>
        <v>#VALUE!</v>
      </c>
      <c r="BA211" s="64" t="e">
        <f t="shared" si="109"/>
        <v>#VALUE!</v>
      </c>
      <c r="BB211" s="64" t="e">
        <f t="shared" si="109"/>
        <v>#VALUE!</v>
      </c>
      <c r="BC211" s="64" t="e">
        <f t="shared" si="109"/>
        <v>#VALUE!</v>
      </c>
      <c r="BD211" s="64" t="e">
        <f t="shared" si="109"/>
        <v>#VALUE!</v>
      </c>
      <c r="BE211" s="64" t="e">
        <f t="shared" si="109"/>
        <v>#VALUE!</v>
      </c>
      <c r="BF211" s="45" t="e">
        <f t="shared" si="97"/>
        <v>#VALUE!</v>
      </c>
      <c r="BG211" s="55"/>
    </row>
    <row r="212" spans="6:59" ht="14.4" hidden="1" customHeight="1" x14ac:dyDescent="0.3">
      <c r="F212" s="92"/>
      <c r="O212" s="287"/>
      <c r="P212" s="288"/>
      <c r="Q212" s="289"/>
      <c r="R212" s="279" t="s">
        <v>140</v>
      </c>
      <c r="S212" s="280"/>
      <c r="T212" s="280"/>
      <c r="U212" s="280"/>
      <c r="V212" s="280"/>
      <c r="W212" s="280"/>
      <c r="X212" s="270"/>
      <c r="Y212" s="270"/>
      <c r="Z212" s="270"/>
      <c r="AA212" s="64" t="e">
        <f t="shared" ref="AA212:BE212" si="110">COUNTIFS($F$22:$F$28,$O$183,AA22:AA39,"U")+COUNTIFS($F$22:$F$28,$O$183,AA22:AA39,"UC")+COUNTIFS($F$22:$F$28,$O$183,AA22:AA39,"NCNS")+COUNTIFS($F$22:$F$28,$O$183,AA22:AA39,"TR-U")+COUNTIFS($F$22:$F$28,$O$183,AA22:AA39,"TR-UC")+COUNTIFS($F$22:$F$28,$O$183,AA22:AA39,"TR-NCNS")</f>
        <v>#VALUE!</v>
      </c>
      <c r="AB212" s="64" t="e">
        <f t="shared" si="110"/>
        <v>#VALUE!</v>
      </c>
      <c r="AC212" s="64" t="e">
        <f t="shared" si="110"/>
        <v>#VALUE!</v>
      </c>
      <c r="AD212" s="64" t="e">
        <f t="shared" si="110"/>
        <v>#VALUE!</v>
      </c>
      <c r="AE212" s="64" t="e">
        <f t="shared" si="110"/>
        <v>#VALUE!</v>
      </c>
      <c r="AF212" s="64" t="e">
        <f t="shared" si="110"/>
        <v>#VALUE!</v>
      </c>
      <c r="AG212" s="64" t="e">
        <f t="shared" si="110"/>
        <v>#VALUE!</v>
      </c>
      <c r="AH212" s="64" t="e">
        <f t="shared" si="110"/>
        <v>#VALUE!</v>
      </c>
      <c r="AI212" s="64" t="e">
        <f t="shared" si="110"/>
        <v>#VALUE!</v>
      </c>
      <c r="AJ212" s="64" t="e">
        <f t="shared" si="110"/>
        <v>#VALUE!</v>
      </c>
      <c r="AK212" s="64" t="e">
        <f t="shared" si="110"/>
        <v>#VALUE!</v>
      </c>
      <c r="AL212" s="64" t="e">
        <f t="shared" si="110"/>
        <v>#VALUE!</v>
      </c>
      <c r="AM212" s="64" t="e">
        <f t="shared" si="110"/>
        <v>#VALUE!</v>
      </c>
      <c r="AN212" s="64" t="e">
        <f t="shared" si="110"/>
        <v>#VALUE!</v>
      </c>
      <c r="AO212" s="64" t="e">
        <f t="shared" si="110"/>
        <v>#VALUE!</v>
      </c>
      <c r="AP212" s="64" t="e">
        <f t="shared" si="110"/>
        <v>#VALUE!</v>
      </c>
      <c r="AQ212" s="64" t="e">
        <f t="shared" si="110"/>
        <v>#VALUE!</v>
      </c>
      <c r="AR212" s="64" t="e">
        <f t="shared" si="110"/>
        <v>#VALUE!</v>
      </c>
      <c r="AS212" s="64" t="e">
        <f t="shared" si="110"/>
        <v>#VALUE!</v>
      </c>
      <c r="AT212" s="64" t="e">
        <f t="shared" si="110"/>
        <v>#VALUE!</v>
      </c>
      <c r="AU212" s="64" t="e">
        <f t="shared" si="110"/>
        <v>#VALUE!</v>
      </c>
      <c r="AV212" s="64" t="e">
        <f t="shared" si="110"/>
        <v>#VALUE!</v>
      </c>
      <c r="AW212" s="64" t="e">
        <f t="shared" si="110"/>
        <v>#VALUE!</v>
      </c>
      <c r="AX212" s="64" t="e">
        <f t="shared" si="110"/>
        <v>#VALUE!</v>
      </c>
      <c r="AY212" s="64" t="e">
        <f t="shared" si="110"/>
        <v>#VALUE!</v>
      </c>
      <c r="AZ212" s="64" t="e">
        <f t="shared" si="110"/>
        <v>#VALUE!</v>
      </c>
      <c r="BA212" s="64" t="e">
        <f t="shared" si="110"/>
        <v>#VALUE!</v>
      </c>
      <c r="BB212" s="64" t="e">
        <f t="shared" si="110"/>
        <v>#VALUE!</v>
      </c>
      <c r="BC212" s="64" t="e">
        <f t="shared" si="110"/>
        <v>#VALUE!</v>
      </c>
      <c r="BD212" s="64" t="e">
        <f t="shared" si="110"/>
        <v>#VALUE!</v>
      </c>
      <c r="BE212" s="64" t="e">
        <f t="shared" si="110"/>
        <v>#VALUE!</v>
      </c>
      <c r="BF212" s="75" t="e">
        <f t="shared" si="97"/>
        <v>#VALUE!</v>
      </c>
      <c r="BG212" s="55"/>
    </row>
    <row r="213" spans="6:59" ht="14.4" hidden="1" customHeight="1" x14ac:dyDescent="0.3">
      <c r="F213" s="92"/>
      <c r="O213" s="287"/>
      <c r="P213" s="288"/>
      <c r="Q213" s="289"/>
      <c r="R213" s="279" t="s">
        <v>143</v>
      </c>
      <c r="S213" s="280"/>
      <c r="T213" s="280"/>
      <c r="U213" s="280"/>
      <c r="V213" s="280"/>
      <c r="W213" s="280"/>
      <c r="X213" s="270"/>
      <c r="Y213" s="270"/>
      <c r="Z213" s="270"/>
      <c r="AA213" s="74" t="e">
        <f t="shared" ref="AA213:BE213" si="111">AA214+(AA215/2)</f>
        <v>#VALUE!</v>
      </c>
      <c r="AB213" s="74" t="e">
        <f t="shared" si="111"/>
        <v>#VALUE!</v>
      </c>
      <c r="AC213" s="74" t="e">
        <f t="shared" si="111"/>
        <v>#VALUE!</v>
      </c>
      <c r="AD213" s="74" t="e">
        <f t="shared" si="111"/>
        <v>#VALUE!</v>
      </c>
      <c r="AE213" s="74" t="e">
        <f t="shared" si="111"/>
        <v>#VALUE!</v>
      </c>
      <c r="AF213" s="74" t="e">
        <f t="shared" si="111"/>
        <v>#VALUE!</v>
      </c>
      <c r="AG213" s="74" t="e">
        <f t="shared" si="111"/>
        <v>#VALUE!</v>
      </c>
      <c r="AH213" s="74" t="e">
        <f t="shared" si="111"/>
        <v>#VALUE!</v>
      </c>
      <c r="AI213" s="74" t="e">
        <f t="shared" si="111"/>
        <v>#VALUE!</v>
      </c>
      <c r="AJ213" s="74" t="e">
        <f t="shared" si="111"/>
        <v>#VALUE!</v>
      </c>
      <c r="AK213" s="74" t="e">
        <f t="shared" si="111"/>
        <v>#VALUE!</v>
      </c>
      <c r="AL213" s="74" t="e">
        <f t="shared" si="111"/>
        <v>#VALUE!</v>
      </c>
      <c r="AM213" s="74" t="e">
        <f t="shared" si="111"/>
        <v>#VALUE!</v>
      </c>
      <c r="AN213" s="74" t="e">
        <f t="shared" si="111"/>
        <v>#VALUE!</v>
      </c>
      <c r="AO213" s="74" t="e">
        <f t="shared" si="111"/>
        <v>#VALUE!</v>
      </c>
      <c r="AP213" s="74" t="e">
        <f t="shared" si="111"/>
        <v>#VALUE!</v>
      </c>
      <c r="AQ213" s="74" t="e">
        <f t="shared" si="111"/>
        <v>#VALUE!</v>
      </c>
      <c r="AR213" s="74" t="e">
        <f t="shared" si="111"/>
        <v>#VALUE!</v>
      </c>
      <c r="AS213" s="74" t="e">
        <f t="shared" si="111"/>
        <v>#VALUE!</v>
      </c>
      <c r="AT213" s="74" t="e">
        <f t="shared" si="111"/>
        <v>#VALUE!</v>
      </c>
      <c r="AU213" s="74" t="e">
        <f t="shared" si="111"/>
        <v>#VALUE!</v>
      </c>
      <c r="AV213" s="74" t="e">
        <f t="shared" si="111"/>
        <v>#VALUE!</v>
      </c>
      <c r="AW213" s="74" t="e">
        <f t="shared" si="111"/>
        <v>#VALUE!</v>
      </c>
      <c r="AX213" s="74" t="e">
        <f t="shared" si="111"/>
        <v>#VALUE!</v>
      </c>
      <c r="AY213" s="74" t="e">
        <f t="shared" si="111"/>
        <v>#VALUE!</v>
      </c>
      <c r="AZ213" s="74" t="e">
        <f t="shared" si="111"/>
        <v>#VALUE!</v>
      </c>
      <c r="BA213" s="74" t="e">
        <f t="shared" si="111"/>
        <v>#VALUE!</v>
      </c>
      <c r="BB213" s="74" t="e">
        <f t="shared" si="111"/>
        <v>#VALUE!</v>
      </c>
      <c r="BC213" s="74" t="e">
        <f t="shared" si="111"/>
        <v>#VALUE!</v>
      </c>
      <c r="BD213" s="74" t="e">
        <f t="shared" si="111"/>
        <v>#VALUE!</v>
      </c>
      <c r="BE213" s="74" t="e">
        <f t="shared" si="111"/>
        <v>#VALUE!</v>
      </c>
      <c r="BF213" s="45" t="e">
        <f t="shared" si="97"/>
        <v>#VALUE!</v>
      </c>
      <c r="BG213" s="55"/>
    </row>
    <row r="214" spans="6:59" ht="14.4" hidden="1" customHeight="1" x14ac:dyDescent="0.3">
      <c r="F214" s="92"/>
      <c r="O214" s="287"/>
      <c r="P214" s="288"/>
      <c r="Q214" s="289"/>
      <c r="R214" s="279" t="s">
        <v>146</v>
      </c>
      <c r="S214" s="280"/>
      <c r="T214" s="280"/>
      <c r="U214" s="280"/>
      <c r="V214" s="280"/>
      <c r="W214" s="280"/>
      <c r="X214" s="270"/>
      <c r="Y214" s="270"/>
      <c r="Z214" s="270"/>
      <c r="AA214" s="64" t="e">
        <f t="shared" ref="AA214:BE214" si="112">COUNTIFS($F$22:$F$28,$O$183,$L$22:$L$28,"FT",AA$22:AA$39,"U")+COUNTIFS($F$22:$F$28,$O$183,$L$22:$L$28,"FT",AA$22:AA$39,"UC")+COUNTIFS($F$22:$F$28,$O$183,$L$22:$L$28,"FT",AA$22:AA$39,"NCNS")+COUNTIFS($F$22:$F$28,$O$183,$L$22:$L$28,"FT",AA$22:AA$39,"TR-U")+COUNTIFS($F$22:$F$28,$O$183,$L$22:$L$28,"FT",AA$22:AA$39,"TR-UC")+COUNTIFS($F$22:$F$28,$O$183,$L$22:$L$28,"FT",AA$22:AA$39,"TR-NCNS")</f>
        <v>#VALUE!</v>
      </c>
      <c r="AB214" s="64" t="e">
        <f t="shared" si="112"/>
        <v>#VALUE!</v>
      </c>
      <c r="AC214" s="64" t="e">
        <f t="shared" si="112"/>
        <v>#VALUE!</v>
      </c>
      <c r="AD214" s="64" t="e">
        <f t="shared" si="112"/>
        <v>#VALUE!</v>
      </c>
      <c r="AE214" s="64" t="e">
        <f t="shared" si="112"/>
        <v>#VALUE!</v>
      </c>
      <c r="AF214" s="64" t="e">
        <f t="shared" si="112"/>
        <v>#VALUE!</v>
      </c>
      <c r="AG214" s="64" t="e">
        <f t="shared" si="112"/>
        <v>#VALUE!</v>
      </c>
      <c r="AH214" s="64" t="e">
        <f t="shared" si="112"/>
        <v>#VALUE!</v>
      </c>
      <c r="AI214" s="64" t="e">
        <f t="shared" si="112"/>
        <v>#VALUE!</v>
      </c>
      <c r="AJ214" s="64" t="e">
        <f t="shared" si="112"/>
        <v>#VALUE!</v>
      </c>
      <c r="AK214" s="64" t="e">
        <f t="shared" si="112"/>
        <v>#VALUE!</v>
      </c>
      <c r="AL214" s="64" t="e">
        <f t="shared" si="112"/>
        <v>#VALUE!</v>
      </c>
      <c r="AM214" s="64" t="e">
        <f t="shared" si="112"/>
        <v>#VALUE!</v>
      </c>
      <c r="AN214" s="64" t="e">
        <f t="shared" si="112"/>
        <v>#VALUE!</v>
      </c>
      <c r="AO214" s="64" t="e">
        <f t="shared" si="112"/>
        <v>#VALUE!</v>
      </c>
      <c r="AP214" s="64" t="e">
        <f t="shared" si="112"/>
        <v>#VALUE!</v>
      </c>
      <c r="AQ214" s="64" t="e">
        <f t="shared" si="112"/>
        <v>#VALUE!</v>
      </c>
      <c r="AR214" s="64" t="e">
        <f t="shared" si="112"/>
        <v>#VALUE!</v>
      </c>
      <c r="AS214" s="64" t="e">
        <f t="shared" si="112"/>
        <v>#VALUE!</v>
      </c>
      <c r="AT214" s="64" t="e">
        <f t="shared" si="112"/>
        <v>#VALUE!</v>
      </c>
      <c r="AU214" s="64" t="e">
        <f t="shared" si="112"/>
        <v>#VALUE!</v>
      </c>
      <c r="AV214" s="64" t="e">
        <f t="shared" si="112"/>
        <v>#VALUE!</v>
      </c>
      <c r="AW214" s="64" t="e">
        <f t="shared" si="112"/>
        <v>#VALUE!</v>
      </c>
      <c r="AX214" s="64" t="e">
        <f t="shared" si="112"/>
        <v>#VALUE!</v>
      </c>
      <c r="AY214" s="64" t="e">
        <f t="shared" si="112"/>
        <v>#VALUE!</v>
      </c>
      <c r="AZ214" s="64" t="e">
        <f t="shared" si="112"/>
        <v>#VALUE!</v>
      </c>
      <c r="BA214" s="64" t="e">
        <f t="shared" si="112"/>
        <v>#VALUE!</v>
      </c>
      <c r="BB214" s="64" t="e">
        <f t="shared" si="112"/>
        <v>#VALUE!</v>
      </c>
      <c r="BC214" s="64" t="e">
        <f t="shared" si="112"/>
        <v>#VALUE!</v>
      </c>
      <c r="BD214" s="64" t="e">
        <f t="shared" si="112"/>
        <v>#VALUE!</v>
      </c>
      <c r="BE214" s="64" t="e">
        <f t="shared" si="112"/>
        <v>#VALUE!</v>
      </c>
      <c r="BF214" s="45" t="e">
        <f t="shared" si="97"/>
        <v>#VALUE!</v>
      </c>
      <c r="BG214" s="55"/>
    </row>
    <row r="215" spans="6:59" ht="14.4" hidden="1" customHeight="1" x14ac:dyDescent="0.3">
      <c r="F215" s="92"/>
      <c r="O215" s="287"/>
      <c r="P215" s="288"/>
      <c r="Q215" s="289"/>
      <c r="R215" s="279" t="s">
        <v>150</v>
      </c>
      <c r="S215" s="280"/>
      <c r="T215" s="280"/>
      <c r="U215" s="280"/>
      <c r="V215" s="280"/>
      <c r="W215" s="280"/>
      <c r="X215" s="270"/>
      <c r="Y215" s="270"/>
      <c r="Z215" s="270"/>
      <c r="AA215" s="64" t="e">
        <f t="shared" ref="AA215:BE215" si="113">COUNTIFS($F$22:$F$28,$O$183,$L$22:$L$28,"HT",AA$22:AA$39,"U")+COUNTIFS($F$22:$F$28,$O$183,$L$22:$L$28,"HT",AA$22:AA$39,"UC")+COUNTIFS($F$22:$F$28,$O$183,$L$22:$L$28,"HT",AA$22:AA$39,"NCNS")+COUNTIFS($F$22:$F$28,$O$183,$L$22:$L$28,"HT",AA$22:AA$39,"TR-U")+COUNTIFS($F$22:$F$28,$O$183,$L$22:$L$28,"HT",AA$22:AA$39,"TR-UC")+COUNTIFS($F$22:$F$28,$O$183,$L$22:$L$28,"HT",AA$22:AA$39,"TR-NCNS")</f>
        <v>#VALUE!</v>
      </c>
      <c r="AB215" s="64" t="e">
        <f t="shared" si="113"/>
        <v>#VALUE!</v>
      </c>
      <c r="AC215" s="64" t="e">
        <f t="shared" si="113"/>
        <v>#VALUE!</v>
      </c>
      <c r="AD215" s="64" t="e">
        <f t="shared" si="113"/>
        <v>#VALUE!</v>
      </c>
      <c r="AE215" s="64" t="e">
        <f t="shared" si="113"/>
        <v>#VALUE!</v>
      </c>
      <c r="AF215" s="64" t="e">
        <f t="shared" si="113"/>
        <v>#VALUE!</v>
      </c>
      <c r="AG215" s="64" t="e">
        <f t="shared" si="113"/>
        <v>#VALUE!</v>
      </c>
      <c r="AH215" s="64" t="e">
        <f t="shared" si="113"/>
        <v>#VALUE!</v>
      </c>
      <c r="AI215" s="64" t="e">
        <f t="shared" si="113"/>
        <v>#VALUE!</v>
      </c>
      <c r="AJ215" s="64" t="e">
        <f t="shared" si="113"/>
        <v>#VALUE!</v>
      </c>
      <c r="AK215" s="64" t="e">
        <f t="shared" si="113"/>
        <v>#VALUE!</v>
      </c>
      <c r="AL215" s="64" t="e">
        <f t="shared" si="113"/>
        <v>#VALUE!</v>
      </c>
      <c r="AM215" s="64" t="e">
        <f t="shared" si="113"/>
        <v>#VALUE!</v>
      </c>
      <c r="AN215" s="64" t="e">
        <f t="shared" si="113"/>
        <v>#VALUE!</v>
      </c>
      <c r="AO215" s="64" t="e">
        <f t="shared" si="113"/>
        <v>#VALUE!</v>
      </c>
      <c r="AP215" s="64" t="e">
        <f t="shared" si="113"/>
        <v>#VALUE!</v>
      </c>
      <c r="AQ215" s="64" t="e">
        <f t="shared" si="113"/>
        <v>#VALUE!</v>
      </c>
      <c r="AR215" s="64" t="e">
        <f t="shared" si="113"/>
        <v>#VALUE!</v>
      </c>
      <c r="AS215" s="64" t="e">
        <f t="shared" si="113"/>
        <v>#VALUE!</v>
      </c>
      <c r="AT215" s="64" t="e">
        <f t="shared" si="113"/>
        <v>#VALUE!</v>
      </c>
      <c r="AU215" s="64" t="e">
        <f t="shared" si="113"/>
        <v>#VALUE!</v>
      </c>
      <c r="AV215" s="64" t="e">
        <f t="shared" si="113"/>
        <v>#VALUE!</v>
      </c>
      <c r="AW215" s="64" t="e">
        <f t="shared" si="113"/>
        <v>#VALUE!</v>
      </c>
      <c r="AX215" s="64" t="e">
        <f t="shared" si="113"/>
        <v>#VALUE!</v>
      </c>
      <c r="AY215" s="64" t="e">
        <f t="shared" si="113"/>
        <v>#VALUE!</v>
      </c>
      <c r="AZ215" s="64" t="e">
        <f t="shared" si="113"/>
        <v>#VALUE!</v>
      </c>
      <c r="BA215" s="64" t="e">
        <f t="shared" si="113"/>
        <v>#VALUE!</v>
      </c>
      <c r="BB215" s="64" t="e">
        <f t="shared" si="113"/>
        <v>#VALUE!</v>
      </c>
      <c r="BC215" s="64" t="e">
        <f t="shared" si="113"/>
        <v>#VALUE!</v>
      </c>
      <c r="BD215" s="64" t="e">
        <f t="shared" si="113"/>
        <v>#VALUE!</v>
      </c>
      <c r="BE215" s="64" t="e">
        <f t="shared" si="113"/>
        <v>#VALUE!</v>
      </c>
      <c r="BF215" s="45" t="e">
        <f t="shared" ref="BF215:BF221" si="114">MAX(AA216:BE216)</f>
        <v>#VALUE!</v>
      </c>
      <c r="BG215" s="55"/>
    </row>
    <row r="216" spans="6:59" ht="14.4" hidden="1" customHeight="1" x14ac:dyDescent="0.3">
      <c r="F216" s="92"/>
      <c r="O216" s="287"/>
      <c r="P216" s="288"/>
      <c r="Q216" s="289"/>
      <c r="R216" s="279" t="s">
        <v>153</v>
      </c>
      <c r="S216" s="280"/>
      <c r="T216" s="280"/>
      <c r="U216" s="280"/>
      <c r="V216" s="280"/>
      <c r="W216" s="280"/>
      <c r="X216" s="270"/>
      <c r="Y216" s="270"/>
      <c r="Z216" s="270"/>
      <c r="AA216" s="64" t="e">
        <f t="shared" ref="AA216:BE216" si="115">COUNTIFS($F$22:$F$28,$O$183,AA22:AA39,"S")+COUNTIFS($F$22:$F$28,$O$183,AA22:AA39,"TR-S")</f>
        <v>#VALUE!</v>
      </c>
      <c r="AB216" s="64" t="e">
        <f t="shared" si="115"/>
        <v>#VALUE!</v>
      </c>
      <c r="AC216" s="64" t="e">
        <f t="shared" si="115"/>
        <v>#VALUE!</v>
      </c>
      <c r="AD216" s="64" t="e">
        <f t="shared" si="115"/>
        <v>#VALUE!</v>
      </c>
      <c r="AE216" s="64" t="e">
        <f t="shared" si="115"/>
        <v>#VALUE!</v>
      </c>
      <c r="AF216" s="64" t="e">
        <f t="shared" si="115"/>
        <v>#VALUE!</v>
      </c>
      <c r="AG216" s="64" t="e">
        <f t="shared" si="115"/>
        <v>#VALUE!</v>
      </c>
      <c r="AH216" s="64" t="e">
        <f t="shared" si="115"/>
        <v>#VALUE!</v>
      </c>
      <c r="AI216" s="64" t="e">
        <f t="shared" si="115"/>
        <v>#VALUE!</v>
      </c>
      <c r="AJ216" s="64" t="e">
        <f t="shared" si="115"/>
        <v>#VALUE!</v>
      </c>
      <c r="AK216" s="64" t="e">
        <f t="shared" si="115"/>
        <v>#VALUE!</v>
      </c>
      <c r="AL216" s="64" t="e">
        <f t="shared" si="115"/>
        <v>#VALUE!</v>
      </c>
      <c r="AM216" s="64" t="e">
        <f t="shared" si="115"/>
        <v>#VALUE!</v>
      </c>
      <c r="AN216" s="64" t="e">
        <f t="shared" si="115"/>
        <v>#VALUE!</v>
      </c>
      <c r="AO216" s="64" t="e">
        <f t="shared" si="115"/>
        <v>#VALUE!</v>
      </c>
      <c r="AP216" s="64" t="e">
        <f t="shared" si="115"/>
        <v>#VALUE!</v>
      </c>
      <c r="AQ216" s="64" t="e">
        <f t="shared" si="115"/>
        <v>#VALUE!</v>
      </c>
      <c r="AR216" s="64" t="e">
        <f t="shared" si="115"/>
        <v>#VALUE!</v>
      </c>
      <c r="AS216" s="64" t="e">
        <f t="shared" si="115"/>
        <v>#VALUE!</v>
      </c>
      <c r="AT216" s="64" t="e">
        <f t="shared" si="115"/>
        <v>#VALUE!</v>
      </c>
      <c r="AU216" s="64" t="e">
        <f t="shared" si="115"/>
        <v>#VALUE!</v>
      </c>
      <c r="AV216" s="64" t="e">
        <f t="shared" si="115"/>
        <v>#VALUE!</v>
      </c>
      <c r="AW216" s="64" t="e">
        <f t="shared" si="115"/>
        <v>#VALUE!</v>
      </c>
      <c r="AX216" s="64" t="e">
        <f t="shared" si="115"/>
        <v>#VALUE!</v>
      </c>
      <c r="AY216" s="64" t="e">
        <f t="shared" si="115"/>
        <v>#VALUE!</v>
      </c>
      <c r="AZ216" s="64" t="e">
        <f t="shared" si="115"/>
        <v>#VALUE!</v>
      </c>
      <c r="BA216" s="64" t="e">
        <f t="shared" si="115"/>
        <v>#VALUE!</v>
      </c>
      <c r="BB216" s="64" t="e">
        <f t="shared" si="115"/>
        <v>#VALUE!</v>
      </c>
      <c r="BC216" s="64" t="e">
        <f t="shared" si="115"/>
        <v>#VALUE!</v>
      </c>
      <c r="BD216" s="64" t="e">
        <f t="shared" si="115"/>
        <v>#VALUE!</v>
      </c>
      <c r="BE216" s="64" t="e">
        <f t="shared" si="115"/>
        <v>#VALUE!</v>
      </c>
      <c r="BF216" s="75" t="e">
        <f t="shared" si="114"/>
        <v>#VALUE!</v>
      </c>
      <c r="BG216" s="55"/>
    </row>
    <row r="217" spans="6:59" ht="14.4" hidden="1" customHeight="1" x14ac:dyDescent="0.3">
      <c r="F217" s="92"/>
      <c r="O217" s="287"/>
      <c r="P217" s="288"/>
      <c r="Q217" s="289"/>
      <c r="R217" s="279" t="s">
        <v>157</v>
      </c>
      <c r="S217" s="280"/>
      <c r="T217" s="280"/>
      <c r="U217" s="280"/>
      <c r="V217" s="280"/>
      <c r="W217" s="280"/>
      <c r="X217" s="270"/>
      <c r="Y217" s="270"/>
      <c r="Z217" s="270"/>
      <c r="AA217" s="74" t="e">
        <f t="shared" ref="AA217:BE217" si="116">AA218+(AA219/2)</f>
        <v>#VALUE!</v>
      </c>
      <c r="AB217" s="74" t="e">
        <f t="shared" si="116"/>
        <v>#VALUE!</v>
      </c>
      <c r="AC217" s="74" t="e">
        <f t="shared" si="116"/>
        <v>#VALUE!</v>
      </c>
      <c r="AD217" s="74" t="e">
        <f t="shared" si="116"/>
        <v>#VALUE!</v>
      </c>
      <c r="AE217" s="74" t="e">
        <f t="shared" si="116"/>
        <v>#VALUE!</v>
      </c>
      <c r="AF217" s="74" t="e">
        <f t="shared" si="116"/>
        <v>#VALUE!</v>
      </c>
      <c r="AG217" s="74" t="e">
        <f t="shared" si="116"/>
        <v>#VALUE!</v>
      </c>
      <c r="AH217" s="74" t="e">
        <f t="shared" si="116"/>
        <v>#VALUE!</v>
      </c>
      <c r="AI217" s="74" t="e">
        <f t="shared" si="116"/>
        <v>#VALUE!</v>
      </c>
      <c r="AJ217" s="74" t="e">
        <f t="shared" si="116"/>
        <v>#VALUE!</v>
      </c>
      <c r="AK217" s="74" t="e">
        <f t="shared" si="116"/>
        <v>#VALUE!</v>
      </c>
      <c r="AL217" s="74" t="e">
        <f t="shared" si="116"/>
        <v>#VALUE!</v>
      </c>
      <c r="AM217" s="74" t="e">
        <f t="shared" si="116"/>
        <v>#VALUE!</v>
      </c>
      <c r="AN217" s="74" t="e">
        <f t="shared" si="116"/>
        <v>#VALUE!</v>
      </c>
      <c r="AO217" s="74" t="e">
        <f t="shared" si="116"/>
        <v>#VALUE!</v>
      </c>
      <c r="AP217" s="74" t="e">
        <f t="shared" si="116"/>
        <v>#VALUE!</v>
      </c>
      <c r="AQ217" s="74" t="e">
        <f t="shared" si="116"/>
        <v>#VALUE!</v>
      </c>
      <c r="AR217" s="74" t="e">
        <f t="shared" si="116"/>
        <v>#VALUE!</v>
      </c>
      <c r="AS217" s="74" t="e">
        <f t="shared" si="116"/>
        <v>#VALUE!</v>
      </c>
      <c r="AT217" s="74" t="e">
        <f t="shared" si="116"/>
        <v>#VALUE!</v>
      </c>
      <c r="AU217" s="74" t="e">
        <f t="shared" si="116"/>
        <v>#VALUE!</v>
      </c>
      <c r="AV217" s="74" t="e">
        <f t="shared" si="116"/>
        <v>#VALUE!</v>
      </c>
      <c r="AW217" s="74" t="e">
        <f t="shared" si="116"/>
        <v>#VALUE!</v>
      </c>
      <c r="AX217" s="74" t="e">
        <f t="shared" si="116"/>
        <v>#VALUE!</v>
      </c>
      <c r="AY217" s="74" t="e">
        <f t="shared" si="116"/>
        <v>#VALUE!</v>
      </c>
      <c r="AZ217" s="74" t="e">
        <f t="shared" si="116"/>
        <v>#VALUE!</v>
      </c>
      <c r="BA217" s="74" t="e">
        <f t="shared" si="116"/>
        <v>#VALUE!</v>
      </c>
      <c r="BB217" s="74" t="e">
        <f t="shared" si="116"/>
        <v>#VALUE!</v>
      </c>
      <c r="BC217" s="74" t="e">
        <f t="shared" si="116"/>
        <v>#VALUE!</v>
      </c>
      <c r="BD217" s="74" t="e">
        <f t="shared" si="116"/>
        <v>#VALUE!</v>
      </c>
      <c r="BE217" s="74" t="e">
        <f t="shared" si="116"/>
        <v>#VALUE!</v>
      </c>
      <c r="BF217" s="45" t="e">
        <f t="shared" si="114"/>
        <v>#VALUE!</v>
      </c>
      <c r="BG217" s="55"/>
    </row>
    <row r="218" spans="6:59" ht="14.4" hidden="1" customHeight="1" x14ac:dyDescent="0.3">
      <c r="F218" s="92"/>
      <c r="O218" s="287"/>
      <c r="P218" s="288"/>
      <c r="Q218" s="289"/>
      <c r="R218" s="279" t="s">
        <v>160</v>
      </c>
      <c r="S218" s="280"/>
      <c r="T218" s="280"/>
      <c r="U218" s="280"/>
      <c r="V218" s="280"/>
      <c r="W218" s="280"/>
      <c r="X218" s="270"/>
      <c r="Y218" s="270"/>
      <c r="Z218" s="270"/>
      <c r="AA218" s="64" t="e">
        <f t="shared" ref="AA218:BE218" si="117">COUNTIFS($F$22:$F$28,$O$183,$L$22:$L$28,"FT",AA$22:AA$39,"S")+COUNTIFS($F$22:$F$28,$O$183,$L$22:$L$28,"FT",AA$22:AA$39,"TR-S")</f>
        <v>#VALUE!</v>
      </c>
      <c r="AB218" s="64" t="e">
        <f t="shared" si="117"/>
        <v>#VALUE!</v>
      </c>
      <c r="AC218" s="64" t="e">
        <f t="shared" si="117"/>
        <v>#VALUE!</v>
      </c>
      <c r="AD218" s="64" t="e">
        <f t="shared" si="117"/>
        <v>#VALUE!</v>
      </c>
      <c r="AE218" s="64" t="e">
        <f t="shared" si="117"/>
        <v>#VALUE!</v>
      </c>
      <c r="AF218" s="64" t="e">
        <f t="shared" si="117"/>
        <v>#VALUE!</v>
      </c>
      <c r="AG218" s="64" t="e">
        <f t="shared" si="117"/>
        <v>#VALUE!</v>
      </c>
      <c r="AH218" s="64" t="e">
        <f t="shared" si="117"/>
        <v>#VALUE!</v>
      </c>
      <c r="AI218" s="64" t="e">
        <f t="shared" si="117"/>
        <v>#VALUE!</v>
      </c>
      <c r="AJ218" s="64" t="e">
        <f t="shared" si="117"/>
        <v>#VALUE!</v>
      </c>
      <c r="AK218" s="64" t="e">
        <f t="shared" si="117"/>
        <v>#VALUE!</v>
      </c>
      <c r="AL218" s="64" t="e">
        <f t="shared" si="117"/>
        <v>#VALUE!</v>
      </c>
      <c r="AM218" s="64" t="e">
        <f t="shared" si="117"/>
        <v>#VALUE!</v>
      </c>
      <c r="AN218" s="64" t="e">
        <f t="shared" si="117"/>
        <v>#VALUE!</v>
      </c>
      <c r="AO218" s="64" t="e">
        <f t="shared" si="117"/>
        <v>#VALUE!</v>
      </c>
      <c r="AP218" s="64" t="e">
        <f t="shared" si="117"/>
        <v>#VALUE!</v>
      </c>
      <c r="AQ218" s="64" t="e">
        <f t="shared" si="117"/>
        <v>#VALUE!</v>
      </c>
      <c r="AR218" s="64" t="e">
        <f t="shared" si="117"/>
        <v>#VALUE!</v>
      </c>
      <c r="AS218" s="64" t="e">
        <f t="shared" si="117"/>
        <v>#VALUE!</v>
      </c>
      <c r="AT218" s="64" t="e">
        <f t="shared" si="117"/>
        <v>#VALUE!</v>
      </c>
      <c r="AU218" s="64" t="e">
        <f t="shared" si="117"/>
        <v>#VALUE!</v>
      </c>
      <c r="AV218" s="64" t="e">
        <f t="shared" si="117"/>
        <v>#VALUE!</v>
      </c>
      <c r="AW218" s="64" t="e">
        <f t="shared" si="117"/>
        <v>#VALUE!</v>
      </c>
      <c r="AX218" s="64" t="e">
        <f t="shared" si="117"/>
        <v>#VALUE!</v>
      </c>
      <c r="AY218" s="64" t="e">
        <f t="shared" si="117"/>
        <v>#VALUE!</v>
      </c>
      <c r="AZ218" s="64" t="e">
        <f t="shared" si="117"/>
        <v>#VALUE!</v>
      </c>
      <c r="BA218" s="64" t="e">
        <f t="shared" si="117"/>
        <v>#VALUE!</v>
      </c>
      <c r="BB218" s="64" t="e">
        <f t="shared" si="117"/>
        <v>#VALUE!</v>
      </c>
      <c r="BC218" s="64" t="e">
        <f t="shared" si="117"/>
        <v>#VALUE!</v>
      </c>
      <c r="BD218" s="64" t="e">
        <f t="shared" si="117"/>
        <v>#VALUE!</v>
      </c>
      <c r="BE218" s="64" t="e">
        <f t="shared" si="117"/>
        <v>#VALUE!</v>
      </c>
      <c r="BF218" s="45" t="e">
        <f t="shared" si="114"/>
        <v>#VALUE!</v>
      </c>
      <c r="BG218" s="55"/>
    </row>
    <row r="219" spans="6:59" ht="14.4" hidden="1" customHeight="1" x14ac:dyDescent="0.3">
      <c r="O219" s="287"/>
      <c r="P219" s="288"/>
      <c r="Q219" s="289"/>
      <c r="R219" s="279" t="s">
        <v>163</v>
      </c>
      <c r="S219" s="280"/>
      <c r="T219" s="280"/>
      <c r="U219" s="280"/>
      <c r="V219" s="280"/>
      <c r="W219" s="280"/>
      <c r="X219" s="270"/>
      <c r="Y219" s="270"/>
      <c r="Z219" s="270"/>
      <c r="AA219" s="64" t="e">
        <f t="shared" ref="AA219:BE219" si="118">COUNTIFS($F$22:$F$28,$O$183,$L$22:$L$28,"HT",AA$22:AA$39,"S")+COUNTIFS($F$22:$F$28,$O$183,$L$22:$L$28,"HT",AA$22:AA$39,"TR-S")</f>
        <v>#VALUE!</v>
      </c>
      <c r="AB219" s="64" t="e">
        <f t="shared" si="118"/>
        <v>#VALUE!</v>
      </c>
      <c r="AC219" s="64" t="e">
        <f t="shared" si="118"/>
        <v>#VALUE!</v>
      </c>
      <c r="AD219" s="64" t="e">
        <f t="shared" si="118"/>
        <v>#VALUE!</v>
      </c>
      <c r="AE219" s="64" t="e">
        <f t="shared" si="118"/>
        <v>#VALUE!</v>
      </c>
      <c r="AF219" s="64" t="e">
        <f t="shared" si="118"/>
        <v>#VALUE!</v>
      </c>
      <c r="AG219" s="64" t="e">
        <f t="shared" si="118"/>
        <v>#VALUE!</v>
      </c>
      <c r="AH219" s="64" t="e">
        <f t="shared" si="118"/>
        <v>#VALUE!</v>
      </c>
      <c r="AI219" s="64" t="e">
        <f t="shared" si="118"/>
        <v>#VALUE!</v>
      </c>
      <c r="AJ219" s="64" t="e">
        <f t="shared" si="118"/>
        <v>#VALUE!</v>
      </c>
      <c r="AK219" s="64" t="e">
        <f t="shared" si="118"/>
        <v>#VALUE!</v>
      </c>
      <c r="AL219" s="64" t="e">
        <f t="shared" si="118"/>
        <v>#VALUE!</v>
      </c>
      <c r="AM219" s="64" t="e">
        <f t="shared" si="118"/>
        <v>#VALUE!</v>
      </c>
      <c r="AN219" s="64" t="e">
        <f t="shared" si="118"/>
        <v>#VALUE!</v>
      </c>
      <c r="AO219" s="64" t="e">
        <f t="shared" si="118"/>
        <v>#VALUE!</v>
      </c>
      <c r="AP219" s="64" t="e">
        <f t="shared" si="118"/>
        <v>#VALUE!</v>
      </c>
      <c r="AQ219" s="64" t="e">
        <f t="shared" si="118"/>
        <v>#VALUE!</v>
      </c>
      <c r="AR219" s="64" t="e">
        <f t="shared" si="118"/>
        <v>#VALUE!</v>
      </c>
      <c r="AS219" s="64" t="e">
        <f t="shared" si="118"/>
        <v>#VALUE!</v>
      </c>
      <c r="AT219" s="64" t="e">
        <f t="shared" si="118"/>
        <v>#VALUE!</v>
      </c>
      <c r="AU219" s="64" t="e">
        <f t="shared" si="118"/>
        <v>#VALUE!</v>
      </c>
      <c r="AV219" s="64" t="e">
        <f t="shared" si="118"/>
        <v>#VALUE!</v>
      </c>
      <c r="AW219" s="64" t="e">
        <f t="shared" si="118"/>
        <v>#VALUE!</v>
      </c>
      <c r="AX219" s="64" t="e">
        <f t="shared" si="118"/>
        <v>#VALUE!</v>
      </c>
      <c r="AY219" s="64" t="e">
        <f t="shared" si="118"/>
        <v>#VALUE!</v>
      </c>
      <c r="AZ219" s="64" t="e">
        <f t="shared" si="118"/>
        <v>#VALUE!</v>
      </c>
      <c r="BA219" s="64" t="e">
        <f t="shared" si="118"/>
        <v>#VALUE!</v>
      </c>
      <c r="BB219" s="64" t="e">
        <f t="shared" si="118"/>
        <v>#VALUE!</v>
      </c>
      <c r="BC219" s="64" t="e">
        <f t="shared" si="118"/>
        <v>#VALUE!</v>
      </c>
      <c r="BD219" s="64" t="e">
        <f t="shared" si="118"/>
        <v>#VALUE!</v>
      </c>
      <c r="BE219" s="64" t="e">
        <f t="shared" si="118"/>
        <v>#VALUE!</v>
      </c>
      <c r="BF219" s="45" t="e">
        <f t="shared" si="114"/>
        <v>#VALUE!</v>
      </c>
      <c r="BG219" s="55"/>
    </row>
    <row r="220" spans="6:59" ht="14.4" hidden="1" customHeight="1" x14ac:dyDescent="0.3">
      <c r="O220" s="287"/>
      <c r="P220" s="288"/>
      <c r="Q220" s="289"/>
      <c r="R220" s="279" t="s">
        <v>166</v>
      </c>
      <c r="S220" s="280"/>
      <c r="T220" s="280"/>
      <c r="U220" s="280"/>
      <c r="V220" s="280"/>
      <c r="W220" s="280"/>
      <c r="X220" s="270"/>
      <c r="Y220" s="270"/>
      <c r="Z220" s="270"/>
      <c r="AA220" s="64" t="e">
        <f t="shared" ref="AA220:BE220" si="119">COUNTIFS($F$22:$F$28,$O$183,AA$22:AA$39,"TD")+COUNTIFS($F$22:$F$28,$O$183,AA$22:AA$39,"PR")</f>
        <v>#VALUE!</v>
      </c>
      <c r="AB220" s="64" t="e">
        <f t="shared" si="119"/>
        <v>#VALUE!</v>
      </c>
      <c r="AC220" s="64" t="e">
        <f t="shared" si="119"/>
        <v>#VALUE!</v>
      </c>
      <c r="AD220" s="64" t="e">
        <f t="shared" si="119"/>
        <v>#VALUE!</v>
      </c>
      <c r="AE220" s="64" t="e">
        <f t="shared" si="119"/>
        <v>#VALUE!</v>
      </c>
      <c r="AF220" s="64" t="e">
        <f t="shared" si="119"/>
        <v>#VALUE!</v>
      </c>
      <c r="AG220" s="64" t="e">
        <f t="shared" si="119"/>
        <v>#VALUE!</v>
      </c>
      <c r="AH220" s="64" t="e">
        <f t="shared" si="119"/>
        <v>#VALUE!</v>
      </c>
      <c r="AI220" s="64" t="e">
        <f t="shared" si="119"/>
        <v>#VALUE!</v>
      </c>
      <c r="AJ220" s="64" t="e">
        <f t="shared" si="119"/>
        <v>#VALUE!</v>
      </c>
      <c r="AK220" s="64" t="e">
        <f t="shared" si="119"/>
        <v>#VALUE!</v>
      </c>
      <c r="AL220" s="64" t="e">
        <f t="shared" si="119"/>
        <v>#VALUE!</v>
      </c>
      <c r="AM220" s="64" t="e">
        <f t="shared" si="119"/>
        <v>#VALUE!</v>
      </c>
      <c r="AN220" s="64" t="e">
        <f t="shared" si="119"/>
        <v>#VALUE!</v>
      </c>
      <c r="AO220" s="64" t="e">
        <f t="shared" si="119"/>
        <v>#VALUE!</v>
      </c>
      <c r="AP220" s="64" t="e">
        <f t="shared" si="119"/>
        <v>#VALUE!</v>
      </c>
      <c r="AQ220" s="64" t="e">
        <f t="shared" si="119"/>
        <v>#VALUE!</v>
      </c>
      <c r="AR220" s="64" t="e">
        <f t="shared" si="119"/>
        <v>#VALUE!</v>
      </c>
      <c r="AS220" s="64" t="e">
        <f t="shared" si="119"/>
        <v>#VALUE!</v>
      </c>
      <c r="AT220" s="64" t="e">
        <f t="shared" si="119"/>
        <v>#VALUE!</v>
      </c>
      <c r="AU220" s="64" t="e">
        <f t="shared" si="119"/>
        <v>#VALUE!</v>
      </c>
      <c r="AV220" s="64" t="e">
        <f t="shared" si="119"/>
        <v>#VALUE!</v>
      </c>
      <c r="AW220" s="64" t="e">
        <f t="shared" si="119"/>
        <v>#VALUE!</v>
      </c>
      <c r="AX220" s="64" t="e">
        <f t="shared" si="119"/>
        <v>#VALUE!</v>
      </c>
      <c r="AY220" s="64" t="e">
        <f t="shared" si="119"/>
        <v>#VALUE!</v>
      </c>
      <c r="AZ220" s="64" t="e">
        <f t="shared" si="119"/>
        <v>#VALUE!</v>
      </c>
      <c r="BA220" s="64" t="e">
        <f t="shared" si="119"/>
        <v>#VALUE!</v>
      </c>
      <c r="BB220" s="64" t="e">
        <f t="shared" si="119"/>
        <v>#VALUE!</v>
      </c>
      <c r="BC220" s="64" t="e">
        <f t="shared" si="119"/>
        <v>#VALUE!</v>
      </c>
      <c r="BD220" s="64" t="e">
        <f t="shared" si="119"/>
        <v>#VALUE!</v>
      </c>
      <c r="BE220" s="64" t="e">
        <f t="shared" si="119"/>
        <v>#VALUE!</v>
      </c>
      <c r="BF220" s="45" t="e">
        <f t="shared" si="114"/>
        <v>#VALUE!</v>
      </c>
      <c r="BG220" s="55"/>
    </row>
    <row r="221" spans="6:59" ht="14.4" hidden="1" customHeight="1" x14ac:dyDescent="0.3">
      <c r="O221" s="287"/>
      <c r="P221" s="288"/>
      <c r="Q221" s="289"/>
      <c r="R221" s="279" t="s">
        <v>169</v>
      </c>
      <c r="S221" s="280"/>
      <c r="T221" s="280"/>
      <c r="U221" s="280"/>
      <c r="V221" s="280"/>
      <c r="W221" s="280"/>
      <c r="X221" s="270"/>
      <c r="Y221" s="270"/>
      <c r="Z221" s="270"/>
      <c r="AA221" s="64" t="e">
        <f t="shared" ref="AA221:BE221" si="120">COUNTIFS($F$22:$F$28,$O$183,AA$22:AA$39,"RS")</f>
        <v>#VALUE!</v>
      </c>
      <c r="AB221" s="64" t="e">
        <f t="shared" si="120"/>
        <v>#VALUE!</v>
      </c>
      <c r="AC221" s="64" t="e">
        <f t="shared" si="120"/>
        <v>#VALUE!</v>
      </c>
      <c r="AD221" s="64" t="e">
        <f t="shared" si="120"/>
        <v>#VALUE!</v>
      </c>
      <c r="AE221" s="64" t="e">
        <f t="shared" si="120"/>
        <v>#VALUE!</v>
      </c>
      <c r="AF221" s="64" t="e">
        <f t="shared" si="120"/>
        <v>#VALUE!</v>
      </c>
      <c r="AG221" s="64" t="e">
        <f t="shared" si="120"/>
        <v>#VALUE!</v>
      </c>
      <c r="AH221" s="64" t="e">
        <f t="shared" si="120"/>
        <v>#VALUE!</v>
      </c>
      <c r="AI221" s="64" t="e">
        <f t="shared" si="120"/>
        <v>#VALUE!</v>
      </c>
      <c r="AJ221" s="64" t="e">
        <f t="shared" si="120"/>
        <v>#VALUE!</v>
      </c>
      <c r="AK221" s="64" t="e">
        <f t="shared" si="120"/>
        <v>#VALUE!</v>
      </c>
      <c r="AL221" s="64" t="e">
        <f t="shared" si="120"/>
        <v>#VALUE!</v>
      </c>
      <c r="AM221" s="64" t="e">
        <f t="shared" si="120"/>
        <v>#VALUE!</v>
      </c>
      <c r="AN221" s="64" t="e">
        <f t="shared" si="120"/>
        <v>#VALUE!</v>
      </c>
      <c r="AO221" s="64" t="e">
        <f t="shared" si="120"/>
        <v>#VALUE!</v>
      </c>
      <c r="AP221" s="64" t="e">
        <f t="shared" si="120"/>
        <v>#VALUE!</v>
      </c>
      <c r="AQ221" s="64" t="e">
        <f t="shared" si="120"/>
        <v>#VALUE!</v>
      </c>
      <c r="AR221" s="64" t="e">
        <f t="shared" si="120"/>
        <v>#VALUE!</v>
      </c>
      <c r="AS221" s="64" t="e">
        <f t="shared" si="120"/>
        <v>#VALUE!</v>
      </c>
      <c r="AT221" s="64" t="e">
        <f t="shared" si="120"/>
        <v>#VALUE!</v>
      </c>
      <c r="AU221" s="64" t="e">
        <f t="shared" si="120"/>
        <v>#VALUE!</v>
      </c>
      <c r="AV221" s="64" t="e">
        <f t="shared" si="120"/>
        <v>#VALUE!</v>
      </c>
      <c r="AW221" s="64" t="e">
        <f t="shared" si="120"/>
        <v>#VALUE!</v>
      </c>
      <c r="AX221" s="64" t="e">
        <f t="shared" si="120"/>
        <v>#VALUE!</v>
      </c>
      <c r="AY221" s="64" t="e">
        <f t="shared" si="120"/>
        <v>#VALUE!</v>
      </c>
      <c r="AZ221" s="64" t="e">
        <f t="shared" si="120"/>
        <v>#VALUE!</v>
      </c>
      <c r="BA221" s="64" t="e">
        <f t="shared" si="120"/>
        <v>#VALUE!</v>
      </c>
      <c r="BB221" s="64" t="e">
        <f t="shared" si="120"/>
        <v>#VALUE!</v>
      </c>
      <c r="BC221" s="64" t="e">
        <f t="shared" si="120"/>
        <v>#VALUE!</v>
      </c>
      <c r="BD221" s="64" t="e">
        <f t="shared" si="120"/>
        <v>#VALUE!</v>
      </c>
      <c r="BE221" s="64" t="e">
        <f t="shared" si="120"/>
        <v>#VALUE!</v>
      </c>
      <c r="BF221" s="45" t="e">
        <f t="shared" si="114"/>
        <v>#VALUE!</v>
      </c>
      <c r="BG221" s="55"/>
    </row>
    <row r="222" spans="6:59" ht="14.4" hidden="1" customHeight="1" x14ac:dyDescent="0.3">
      <c r="O222" s="287"/>
      <c r="P222" s="288"/>
      <c r="Q222" s="289"/>
      <c r="R222" s="279" t="s">
        <v>180</v>
      </c>
      <c r="S222" s="280"/>
      <c r="T222" s="280"/>
      <c r="U222" s="280"/>
      <c r="V222" s="280"/>
      <c r="W222" s="280"/>
      <c r="X222" s="270"/>
      <c r="Y222" s="270"/>
      <c r="Z222" s="270"/>
      <c r="AA222" s="64" t="e">
        <f t="shared" ref="AA222:BE222" si="121">COUNTIFS($F$22:$F$28,$O$183,AA$22:AA$39,"TM")</f>
        <v>#VALUE!</v>
      </c>
      <c r="AB222" s="64" t="e">
        <f t="shared" si="121"/>
        <v>#VALUE!</v>
      </c>
      <c r="AC222" s="64" t="e">
        <f t="shared" si="121"/>
        <v>#VALUE!</v>
      </c>
      <c r="AD222" s="64" t="e">
        <f t="shared" si="121"/>
        <v>#VALUE!</v>
      </c>
      <c r="AE222" s="64" t="e">
        <f t="shared" si="121"/>
        <v>#VALUE!</v>
      </c>
      <c r="AF222" s="64" t="e">
        <f t="shared" si="121"/>
        <v>#VALUE!</v>
      </c>
      <c r="AG222" s="64" t="e">
        <f t="shared" si="121"/>
        <v>#VALUE!</v>
      </c>
      <c r="AH222" s="64" t="e">
        <f t="shared" si="121"/>
        <v>#VALUE!</v>
      </c>
      <c r="AI222" s="64" t="e">
        <f t="shared" si="121"/>
        <v>#VALUE!</v>
      </c>
      <c r="AJ222" s="64" t="e">
        <f t="shared" si="121"/>
        <v>#VALUE!</v>
      </c>
      <c r="AK222" s="64" t="e">
        <f t="shared" si="121"/>
        <v>#VALUE!</v>
      </c>
      <c r="AL222" s="64" t="e">
        <f t="shared" si="121"/>
        <v>#VALUE!</v>
      </c>
      <c r="AM222" s="64" t="e">
        <f t="shared" si="121"/>
        <v>#VALUE!</v>
      </c>
      <c r="AN222" s="64" t="e">
        <f t="shared" si="121"/>
        <v>#VALUE!</v>
      </c>
      <c r="AO222" s="64" t="e">
        <f t="shared" si="121"/>
        <v>#VALUE!</v>
      </c>
      <c r="AP222" s="64" t="e">
        <f t="shared" si="121"/>
        <v>#VALUE!</v>
      </c>
      <c r="AQ222" s="64" t="e">
        <f t="shared" si="121"/>
        <v>#VALUE!</v>
      </c>
      <c r="AR222" s="64" t="e">
        <f t="shared" si="121"/>
        <v>#VALUE!</v>
      </c>
      <c r="AS222" s="64" t="e">
        <f t="shared" si="121"/>
        <v>#VALUE!</v>
      </c>
      <c r="AT222" s="64" t="e">
        <f t="shared" si="121"/>
        <v>#VALUE!</v>
      </c>
      <c r="AU222" s="64" t="e">
        <f t="shared" si="121"/>
        <v>#VALUE!</v>
      </c>
      <c r="AV222" s="64" t="e">
        <f t="shared" si="121"/>
        <v>#VALUE!</v>
      </c>
      <c r="AW222" s="64" t="e">
        <f t="shared" si="121"/>
        <v>#VALUE!</v>
      </c>
      <c r="AX222" s="64" t="e">
        <f t="shared" si="121"/>
        <v>#VALUE!</v>
      </c>
      <c r="AY222" s="64" t="e">
        <f t="shared" si="121"/>
        <v>#VALUE!</v>
      </c>
      <c r="AZ222" s="64" t="e">
        <f t="shared" si="121"/>
        <v>#VALUE!</v>
      </c>
      <c r="BA222" s="64" t="e">
        <f t="shared" si="121"/>
        <v>#VALUE!</v>
      </c>
      <c r="BB222" s="64" t="e">
        <f t="shared" si="121"/>
        <v>#VALUE!</v>
      </c>
      <c r="BC222" s="64" t="e">
        <f t="shared" si="121"/>
        <v>#VALUE!</v>
      </c>
      <c r="BD222" s="64" t="e">
        <f t="shared" si="121"/>
        <v>#VALUE!</v>
      </c>
      <c r="BE222" s="64" t="e">
        <f t="shared" si="121"/>
        <v>#VALUE!</v>
      </c>
      <c r="BF222" s="86">
        <f t="shared" ref="AA222:BF223" si="122">IFERROR(IF(BF183&lt;5,0,((BF220+BF221)/(BF183+BF220+BF221))),0)</f>
        <v>0</v>
      </c>
      <c r="BG222" s="55"/>
    </row>
    <row r="223" spans="6:59" ht="14.4" hidden="1" customHeight="1" x14ac:dyDescent="0.3">
      <c r="O223" s="287"/>
      <c r="P223" s="288"/>
      <c r="Q223" s="289"/>
      <c r="R223" s="279" t="s">
        <v>161</v>
      </c>
      <c r="S223" s="280"/>
      <c r="T223" s="280"/>
      <c r="U223" s="280"/>
      <c r="V223" s="280"/>
      <c r="W223" s="280"/>
      <c r="X223" s="270"/>
      <c r="Y223" s="270"/>
      <c r="Z223" s="270"/>
      <c r="AA223" s="85">
        <f t="shared" si="122"/>
        <v>0</v>
      </c>
      <c r="AB223" s="85">
        <f t="shared" si="122"/>
        <v>0</v>
      </c>
      <c r="AC223" s="85">
        <f t="shared" si="122"/>
        <v>0</v>
      </c>
      <c r="AD223" s="85">
        <f t="shared" si="122"/>
        <v>0</v>
      </c>
      <c r="AE223" s="85">
        <f t="shared" si="122"/>
        <v>0</v>
      </c>
      <c r="AF223" s="85">
        <f t="shared" si="122"/>
        <v>0</v>
      </c>
      <c r="AG223" s="85">
        <f t="shared" si="122"/>
        <v>0</v>
      </c>
      <c r="AH223" s="85">
        <f t="shared" si="122"/>
        <v>0</v>
      </c>
      <c r="AI223" s="85">
        <f t="shared" si="122"/>
        <v>0</v>
      </c>
      <c r="AJ223" s="85">
        <f t="shared" si="122"/>
        <v>0</v>
      </c>
      <c r="AK223" s="85">
        <f t="shared" si="122"/>
        <v>0</v>
      </c>
      <c r="AL223" s="85">
        <f t="shared" si="122"/>
        <v>0</v>
      </c>
      <c r="AM223" s="85">
        <f t="shared" si="122"/>
        <v>0</v>
      </c>
      <c r="AN223" s="85">
        <f t="shared" si="122"/>
        <v>0</v>
      </c>
      <c r="AO223" s="85">
        <f t="shared" si="122"/>
        <v>0</v>
      </c>
      <c r="AP223" s="85">
        <f t="shared" si="122"/>
        <v>0</v>
      </c>
      <c r="AQ223" s="85">
        <f t="shared" si="122"/>
        <v>0</v>
      </c>
      <c r="AR223" s="85">
        <f t="shared" si="122"/>
        <v>0</v>
      </c>
      <c r="AS223" s="85">
        <f t="shared" si="122"/>
        <v>0</v>
      </c>
      <c r="AT223" s="85">
        <f t="shared" si="122"/>
        <v>0</v>
      </c>
      <c r="AU223" s="85">
        <f t="shared" si="122"/>
        <v>0</v>
      </c>
      <c r="AV223" s="85">
        <f t="shared" si="122"/>
        <v>0</v>
      </c>
      <c r="AW223" s="85">
        <f t="shared" si="122"/>
        <v>0</v>
      </c>
      <c r="AX223" s="85">
        <f t="shared" si="122"/>
        <v>0</v>
      </c>
      <c r="AY223" s="85">
        <f t="shared" si="122"/>
        <v>0</v>
      </c>
      <c r="AZ223" s="85">
        <f t="shared" si="122"/>
        <v>0</v>
      </c>
      <c r="BA223" s="85">
        <f t="shared" si="122"/>
        <v>0</v>
      </c>
      <c r="BB223" s="85">
        <f t="shared" si="122"/>
        <v>0</v>
      </c>
      <c r="BC223" s="85">
        <f t="shared" si="122"/>
        <v>0</v>
      </c>
      <c r="BD223" s="85">
        <f t="shared" si="122"/>
        <v>0</v>
      </c>
      <c r="BE223" s="85">
        <f t="shared" si="122"/>
        <v>0</v>
      </c>
      <c r="BF223" s="86">
        <f t="shared" ref="AA223:BF224" si="123">IFERROR(IF(BF183&lt;5,0,(BF220/(BF183+BF220+BF221))),0)</f>
        <v>0</v>
      </c>
      <c r="BG223" s="55"/>
    </row>
    <row r="224" spans="6:59" ht="14.4" hidden="1" customHeight="1" x14ac:dyDescent="0.3">
      <c r="O224" s="287"/>
      <c r="P224" s="288"/>
      <c r="Q224" s="289"/>
      <c r="R224" s="279" t="s">
        <v>164</v>
      </c>
      <c r="S224" s="280"/>
      <c r="T224" s="280"/>
      <c r="U224" s="280"/>
      <c r="V224" s="280"/>
      <c r="W224" s="280"/>
      <c r="X224" s="270"/>
      <c r="Y224" s="270"/>
      <c r="Z224" s="270"/>
      <c r="AA224" s="85">
        <f t="shared" si="123"/>
        <v>0</v>
      </c>
      <c r="AB224" s="85">
        <f t="shared" si="123"/>
        <v>0</v>
      </c>
      <c r="AC224" s="85">
        <f t="shared" si="123"/>
        <v>0</v>
      </c>
      <c r="AD224" s="85">
        <f t="shared" si="123"/>
        <v>0</v>
      </c>
      <c r="AE224" s="85">
        <f t="shared" si="123"/>
        <v>0</v>
      </c>
      <c r="AF224" s="85">
        <f t="shared" si="123"/>
        <v>0</v>
      </c>
      <c r="AG224" s="85">
        <f t="shared" si="123"/>
        <v>0</v>
      </c>
      <c r="AH224" s="85">
        <f t="shared" si="123"/>
        <v>0</v>
      </c>
      <c r="AI224" s="85">
        <f t="shared" si="123"/>
        <v>0</v>
      </c>
      <c r="AJ224" s="85">
        <f t="shared" si="123"/>
        <v>0</v>
      </c>
      <c r="AK224" s="85">
        <f t="shared" si="123"/>
        <v>0</v>
      </c>
      <c r="AL224" s="85">
        <f t="shared" si="123"/>
        <v>0</v>
      </c>
      <c r="AM224" s="85">
        <f t="shared" si="123"/>
        <v>0</v>
      </c>
      <c r="AN224" s="85">
        <f t="shared" si="123"/>
        <v>0</v>
      </c>
      <c r="AO224" s="85">
        <f t="shared" si="123"/>
        <v>0</v>
      </c>
      <c r="AP224" s="85">
        <f t="shared" si="123"/>
        <v>0</v>
      </c>
      <c r="AQ224" s="85">
        <f t="shared" si="123"/>
        <v>0</v>
      </c>
      <c r="AR224" s="85">
        <f t="shared" si="123"/>
        <v>0</v>
      </c>
      <c r="AS224" s="85">
        <f t="shared" si="123"/>
        <v>0</v>
      </c>
      <c r="AT224" s="85">
        <f t="shared" si="123"/>
        <v>0</v>
      </c>
      <c r="AU224" s="85">
        <f t="shared" si="123"/>
        <v>0</v>
      </c>
      <c r="AV224" s="85">
        <f t="shared" si="123"/>
        <v>0</v>
      </c>
      <c r="AW224" s="85">
        <f t="shared" si="123"/>
        <v>0</v>
      </c>
      <c r="AX224" s="85">
        <f t="shared" si="123"/>
        <v>0</v>
      </c>
      <c r="AY224" s="85">
        <f t="shared" si="123"/>
        <v>0</v>
      </c>
      <c r="AZ224" s="85">
        <f t="shared" si="123"/>
        <v>0</v>
      </c>
      <c r="BA224" s="85">
        <f t="shared" si="123"/>
        <v>0</v>
      </c>
      <c r="BB224" s="85">
        <f t="shared" si="123"/>
        <v>0</v>
      </c>
      <c r="BC224" s="85">
        <f t="shared" si="123"/>
        <v>0</v>
      </c>
      <c r="BD224" s="85">
        <f t="shared" si="123"/>
        <v>0</v>
      </c>
      <c r="BE224" s="85">
        <f t="shared" si="123"/>
        <v>0</v>
      </c>
      <c r="BF224" s="86">
        <f t="shared" ref="AA224:BF225" si="124">IFERROR(IF(BF183&lt;5,0,(BF221/(BF183+BF220+BF221))),0)</f>
        <v>0</v>
      </c>
      <c r="BG224" s="55"/>
    </row>
    <row r="225" spans="15:59" ht="14.4" hidden="1" customHeight="1" x14ac:dyDescent="0.3">
      <c r="O225" s="287"/>
      <c r="P225" s="288"/>
      <c r="Q225" s="289"/>
      <c r="R225" s="279" t="s">
        <v>171</v>
      </c>
      <c r="S225" s="280"/>
      <c r="T225" s="280"/>
      <c r="U225" s="280"/>
      <c r="V225" s="280"/>
      <c r="W225" s="280"/>
      <c r="X225" s="270"/>
      <c r="Y225" s="270"/>
      <c r="Z225" s="270"/>
      <c r="AA225" s="85">
        <f t="shared" si="124"/>
        <v>0</v>
      </c>
      <c r="AB225" s="85">
        <f t="shared" si="124"/>
        <v>0</v>
      </c>
      <c r="AC225" s="85">
        <f t="shared" si="124"/>
        <v>0</v>
      </c>
      <c r="AD225" s="85">
        <f t="shared" si="124"/>
        <v>0</v>
      </c>
      <c r="AE225" s="85">
        <f t="shared" si="124"/>
        <v>0</v>
      </c>
      <c r="AF225" s="85">
        <f t="shared" si="124"/>
        <v>0</v>
      </c>
      <c r="AG225" s="85">
        <f t="shared" si="124"/>
        <v>0</v>
      </c>
      <c r="AH225" s="85">
        <f t="shared" si="124"/>
        <v>0</v>
      </c>
      <c r="AI225" s="85">
        <f t="shared" si="124"/>
        <v>0</v>
      </c>
      <c r="AJ225" s="85">
        <f t="shared" si="124"/>
        <v>0</v>
      </c>
      <c r="AK225" s="85">
        <f t="shared" si="124"/>
        <v>0</v>
      </c>
      <c r="AL225" s="85">
        <f t="shared" si="124"/>
        <v>0</v>
      </c>
      <c r="AM225" s="85">
        <f t="shared" si="124"/>
        <v>0</v>
      </c>
      <c r="AN225" s="85">
        <f t="shared" si="124"/>
        <v>0</v>
      </c>
      <c r="AO225" s="85">
        <f t="shared" si="124"/>
        <v>0</v>
      </c>
      <c r="AP225" s="85">
        <f t="shared" si="124"/>
        <v>0</v>
      </c>
      <c r="AQ225" s="85">
        <f t="shared" si="124"/>
        <v>0</v>
      </c>
      <c r="AR225" s="85">
        <f t="shared" si="124"/>
        <v>0</v>
      </c>
      <c r="AS225" s="85">
        <f t="shared" si="124"/>
        <v>0</v>
      </c>
      <c r="AT225" s="85">
        <f t="shared" si="124"/>
        <v>0</v>
      </c>
      <c r="AU225" s="85">
        <f t="shared" si="124"/>
        <v>0</v>
      </c>
      <c r="AV225" s="85">
        <f t="shared" si="124"/>
        <v>0</v>
      </c>
      <c r="AW225" s="85">
        <f t="shared" si="124"/>
        <v>0</v>
      </c>
      <c r="AX225" s="85">
        <f t="shared" si="124"/>
        <v>0</v>
      </c>
      <c r="AY225" s="85">
        <f t="shared" si="124"/>
        <v>0</v>
      </c>
      <c r="AZ225" s="85">
        <f t="shared" si="124"/>
        <v>0</v>
      </c>
      <c r="BA225" s="85">
        <f t="shared" si="124"/>
        <v>0</v>
      </c>
      <c r="BB225" s="85">
        <f t="shared" si="124"/>
        <v>0</v>
      </c>
      <c r="BC225" s="85">
        <f t="shared" si="124"/>
        <v>0</v>
      </c>
      <c r="BD225" s="85">
        <f t="shared" si="124"/>
        <v>0</v>
      </c>
      <c r="BE225" s="85">
        <f t="shared" si="124"/>
        <v>0</v>
      </c>
      <c r="BF225" s="86" t="str">
        <f t="shared" ref="AA225:BF226" si="125">IFERROR(((BF208+BF212)/BF187),"")</f>
        <v/>
      </c>
      <c r="BG225" s="55"/>
    </row>
    <row r="226" spans="15:59" ht="14.4" hidden="1" customHeight="1" x14ac:dyDescent="0.3">
      <c r="O226" s="287"/>
      <c r="P226" s="288"/>
      <c r="Q226" s="289"/>
      <c r="R226" s="279" t="s">
        <v>172</v>
      </c>
      <c r="S226" s="280"/>
      <c r="T226" s="280"/>
      <c r="U226" s="280"/>
      <c r="V226" s="280"/>
      <c r="W226" s="280"/>
      <c r="X226" s="270"/>
      <c r="Y226" s="270"/>
      <c r="Z226" s="270"/>
      <c r="AA226" s="87" t="str">
        <f t="shared" si="125"/>
        <v/>
      </c>
      <c r="AB226" s="87" t="str">
        <f t="shared" si="125"/>
        <v/>
      </c>
      <c r="AC226" s="87" t="str">
        <f t="shared" si="125"/>
        <v/>
      </c>
      <c r="AD226" s="87" t="str">
        <f t="shared" si="125"/>
        <v/>
      </c>
      <c r="AE226" s="87" t="str">
        <f t="shared" si="125"/>
        <v/>
      </c>
      <c r="AF226" s="87" t="str">
        <f t="shared" si="125"/>
        <v/>
      </c>
      <c r="AG226" s="87" t="str">
        <f t="shared" si="125"/>
        <v/>
      </c>
      <c r="AH226" s="87" t="str">
        <f t="shared" si="125"/>
        <v/>
      </c>
      <c r="AI226" s="87" t="str">
        <f t="shared" si="125"/>
        <v/>
      </c>
      <c r="AJ226" s="87" t="str">
        <f t="shared" si="125"/>
        <v/>
      </c>
      <c r="AK226" s="87" t="str">
        <f t="shared" si="125"/>
        <v/>
      </c>
      <c r="AL226" s="87" t="str">
        <f t="shared" si="125"/>
        <v/>
      </c>
      <c r="AM226" s="87" t="str">
        <f t="shared" si="125"/>
        <v/>
      </c>
      <c r="AN226" s="87" t="str">
        <f t="shared" si="125"/>
        <v/>
      </c>
      <c r="AO226" s="87" t="str">
        <f t="shared" si="125"/>
        <v/>
      </c>
      <c r="AP226" s="87" t="str">
        <f t="shared" si="125"/>
        <v/>
      </c>
      <c r="AQ226" s="87" t="str">
        <f t="shared" si="125"/>
        <v/>
      </c>
      <c r="AR226" s="87" t="str">
        <f t="shared" si="125"/>
        <v/>
      </c>
      <c r="AS226" s="87" t="str">
        <f t="shared" si="125"/>
        <v/>
      </c>
      <c r="AT226" s="87" t="str">
        <f t="shared" si="125"/>
        <v/>
      </c>
      <c r="AU226" s="87" t="str">
        <f t="shared" si="125"/>
        <v/>
      </c>
      <c r="AV226" s="87" t="str">
        <f t="shared" si="125"/>
        <v/>
      </c>
      <c r="AW226" s="87" t="str">
        <f t="shared" si="125"/>
        <v/>
      </c>
      <c r="AX226" s="87" t="str">
        <f t="shared" si="125"/>
        <v/>
      </c>
      <c r="AY226" s="87" t="str">
        <f t="shared" si="125"/>
        <v/>
      </c>
      <c r="AZ226" s="87" t="str">
        <f t="shared" si="125"/>
        <v/>
      </c>
      <c r="BA226" s="87" t="str">
        <f t="shared" si="125"/>
        <v/>
      </c>
      <c r="BB226" s="87" t="str">
        <f t="shared" si="125"/>
        <v/>
      </c>
      <c r="BC226" s="87" t="str">
        <f t="shared" si="125"/>
        <v/>
      </c>
      <c r="BD226" s="87" t="str">
        <f t="shared" si="125"/>
        <v/>
      </c>
      <c r="BE226" s="87" t="str">
        <f t="shared" si="125"/>
        <v/>
      </c>
      <c r="BF226" s="86" t="str">
        <f t="shared" ref="AA226:BF227" si="126">IFERROR((BF200+BF204)/(BF187+BF200+BF204),"")</f>
        <v/>
      </c>
      <c r="BG226" s="55"/>
    </row>
    <row r="227" spans="15:59" ht="14.4" hidden="1" customHeight="1" x14ac:dyDescent="0.3">
      <c r="O227" s="287"/>
      <c r="P227" s="288"/>
      <c r="Q227" s="289"/>
      <c r="R227" s="279" t="s">
        <v>173</v>
      </c>
      <c r="S227" s="280"/>
      <c r="T227" s="280"/>
      <c r="U227" s="280"/>
      <c r="V227" s="280"/>
      <c r="W227" s="280"/>
      <c r="X227" s="270"/>
      <c r="Y227" s="270"/>
      <c r="Z227" s="270"/>
      <c r="AA227" s="87" t="str">
        <f t="shared" si="126"/>
        <v/>
      </c>
      <c r="AB227" s="87" t="str">
        <f t="shared" si="126"/>
        <v/>
      </c>
      <c r="AC227" s="87" t="str">
        <f t="shared" si="126"/>
        <v/>
      </c>
      <c r="AD227" s="87" t="str">
        <f t="shared" si="126"/>
        <v/>
      </c>
      <c r="AE227" s="87" t="str">
        <f t="shared" si="126"/>
        <v/>
      </c>
      <c r="AF227" s="87" t="str">
        <f t="shared" si="126"/>
        <v/>
      </c>
      <c r="AG227" s="87" t="str">
        <f t="shared" si="126"/>
        <v/>
      </c>
      <c r="AH227" s="87" t="str">
        <f t="shared" si="126"/>
        <v/>
      </c>
      <c r="AI227" s="87" t="str">
        <f t="shared" si="126"/>
        <v/>
      </c>
      <c r="AJ227" s="87" t="str">
        <f t="shared" si="126"/>
        <v/>
      </c>
      <c r="AK227" s="87" t="str">
        <f t="shared" si="126"/>
        <v/>
      </c>
      <c r="AL227" s="87" t="str">
        <f t="shared" si="126"/>
        <v/>
      </c>
      <c r="AM227" s="87" t="str">
        <f t="shared" si="126"/>
        <v/>
      </c>
      <c r="AN227" s="87" t="str">
        <f t="shared" si="126"/>
        <v/>
      </c>
      <c r="AO227" s="87" t="str">
        <f t="shared" si="126"/>
        <v/>
      </c>
      <c r="AP227" s="87" t="str">
        <f t="shared" si="126"/>
        <v/>
      </c>
      <c r="AQ227" s="87" t="str">
        <f t="shared" si="126"/>
        <v/>
      </c>
      <c r="AR227" s="87" t="str">
        <f t="shared" si="126"/>
        <v/>
      </c>
      <c r="AS227" s="87" t="str">
        <f t="shared" si="126"/>
        <v/>
      </c>
      <c r="AT227" s="87" t="str">
        <f t="shared" si="126"/>
        <v/>
      </c>
      <c r="AU227" s="87" t="str">
        <f t="shared" si="126"/>
        <v/>
      </c>
      <c r="AV227" s="87" t="str">
        <f t="shared" si="126"/>
        <v/>
      </c>
      <c r="AW227" s="87" t="str">
        <f t="shared" si="126"/>
        <v/>
      </c>
      <c r="AX227" s="87" t="str">
        <f t="shared" si="126"/>
        <v/>
      </c>
      <c r="AY227" s="87" t="str">
        <f t="shared" si="126"/>
        <v/>
      </c>
      <c r="AZ227" s="87" t="str">
        <f t="shared" si="126"/>
        <v/>
      </c>
      <c r="BA227" s="87" t="str">
        <f t="shared" si="126"/>
        <v/>
      </c>
      <c r="BB227" s="87" t="str">
        <f t="shared" si="126"/>
        <v/>
      </c>
      <c r="BC227" s="87" t="str">
        <f t="shared" si="126"/>
        <v/>
      </c>
      <c r="BD227" s="87" t="str">
        <f t="shared" si="126"/>
        <v/>
      </c>
      <c r="BE227" s="87" t="str">
        <f t="shared" si="126"/>
        <v/>
      </c>
      <c r="BF227" s="45"/>
      <c r="BG227" s="55"/>
    </row>
    <row r="228" spans="15:59" ht="14.4" hidden="1" customHeight="1" x14ac:dyDescent="0.3">
      <c r="O228" s="287"/>
      <c r="P228" s="288"/>
      <c r="Q228" s="289"/>
      <c r="R228" s="279" t="s">
        <v>174</v>
      </c>
      <c r="S228" s="280"/>
      <c r="T228" s="280"/>
      <c r="U228" s="280"/>
      <c r="V228" s="280"/>
      <c r="W228" s="280"/>
      <c r="X228" s="270"/>
      <c r="Y228" s="270"/>
      <c r="Z228" s="270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45" t="e">
        <f>SUM(AA229:BE229)</f>
        <v>#VALUE!</v>
      </c>
      <c r="BG228" s="55"/>
    </row>
    <row r="229" spans="15:59" ht="14.4" hidden="1" customHeight="1" x14ac:dyDescent="0.3">
      <c r="O229" s="287"/>
      <c r="P229" s="288"/>
      <c r="Q229" s="289"/>
      <c r="R229" s="279" t="s">
        <v>175</v>
      </c>
      <c r="S229" s="280"/>
      <c r="T229" s="280"/>
      <c r="U229" s="280"/>
      <c r="V229" s="280"/>
      <c r="W229" s="280"/>
      <c r="X229" s="270"/>
      <c r="Y229" s="270"/>
      <c r="Z229" s="270"/>
      <c r="AA229" s="64" t="e">
        <f t="shared" ref="AA229:BE229" si="127">IF(AA188&lt;&gt;0,ROUNDUP(AA184*0.08,0),0)</f>
        <v>#VALUE!</v>
      </c>
      <c r="AB229" s="64" t="e">
        <f t="shared" si="127"/>
        <v>#VALUE!</v>
      </c>
      <c r="AC229" s="64" t="e">
        <f t="shared" si="127"/>
        <v>#VALUE!</v>
      </c>
      <c r="AD229" s="64" t="e">
        <f t="shared" si="127"/>
        <v>#VALUE!</v>
      </c>
      <c r="AE229" s="64" t="e">
        <f t="shared" si="127"/>
        <v>#VALUE!</v>
      </c>
      <c r="AF229" s="64" t="e">
        <f t="shared" si="127"/>
        <v>#VALUE!</v>
      </c>
      <c r="AG229" s="64" t="e">
        <f t="shared" si="127"/>
        <v>#VALUE!</v>
      </c>
      <c r="AH229" s="64" t="e">
        <f t="shared" si="127"/>
        <v>#VALUE!</v>
      </c>
      <c r="AI229" s="64" t="e">
        <f t="shared" si="127"/>
        <v>#VALUE!</v>
      </c>
      <c r="AJ229" s="64" t="e">
        <f t="shared" si="127"/>
        <v>#VALUE!</v>
      </c>
      <c r="AK229" s="64" t="e">
        <f t="shared" si="127"/>
        <v>#VALUE!</v>
      </c>
      <c r="AL229" s="64" t="e">
        <f t="shared" si="127"/>
        <v>#VALUE!</v>
      </c>
      <c r="AM229" s="64" t="e">
        <f t="shared" si="127"/>
        <v>#VALUE!</v>
      </c>
      <c r="AN229" s="64" t="e">
        <f t="shared" si="127"/>
        <v>#VALUE!</v>
      </c>
      <c r="AO229" s="64" t="e">
        <f t="shared" si="127"/>
        <v>#VALUE!</v>
      </c>
      <c r="AP229" s="64" t="e">
        <f t="shared" si="127"/>
        <v>#VALUE!</v>
      </c>
      <c r="AQ229" s="64" t="e">
        <f t="shared" si="127"/>
        <v>#VALUE!</v>
      </c>
      <c r="AR229" s="64" t="e">
        <f t="shared" si="127"/>
        <v>#VALUE!</v>
      </c>
      <c r="AS229" s="64" t="e">
        <f t="shared" si="127"/>
        <v>#VALUE!</v>
      </c>
      <c r="AT229" s="64" t="e">
        <f t="shared" si="127"/>
        <v>#VALUE!</v>
      </c>
      <c r="AU229" s="64" t="e">
        <f t="shared" si="127"/>
        <v>#VALUE!</v>
      </c>
      <c r="AV229" s="64" t="e">
        <f t="shared" si="127"/>
        <v>#VALUE!</v>
      </c>
      <c r="AW229" s="64" t="e">
        <f t="shared" si="127"/>
        <v>#VALUE!</v>
      </c>
      <c r="AX229" s="64" t="e">
        <f t="shared" si="127"/>
        <v>#VALUE!</v>
      </c>
      <c r="AY229" s="64" t="e">
        <f t="shared" si="127"/>
        <v>#VALUE!</v>
      </c>
      <c r="AZ229" s="64" t="e">
        <f t="shared" si="127"/>
        <v>#VALUE!</v>
      </c>
      <c r="BA229" s="64" t="e">
        <f t="shared" si="127"/>
        <v>#VALUE!</v>
      </c>
      <c r="BB229" s="64" t="e">
        <f t="shared" si="127"/>
        <v>#VALUE!</v>
      </c>
      <c r="BC229" s="64" t="e">
        <f t="shared" si="127"/>
        <v>#VALUE!</v>
      </c>
      <c r="BD229" s="64" t="e">
        <f t="shared" si="127"/>
        <v>#VALUE!</v>
      </c>
      <c r="BE229" s="64" t="e">
        <f t="shared" si="127"/>
        <v>#VALUE!</v>
      </c>
      <c r="BF229" s="45" t="e">
        <f>SUM(AA230:BE230)</f>
        <v>#VALUE!</v>
      </c>
      <c r="BG229" s="55"/>
    </row>
    <row r="230" spans="15:59" ht="15" hidden="1" customHeight="1" thickBot="1" x14ac:dyDescent="0.35">
      <c r="O230" s="287"/>
      <c r="P230" s="288"/>
      <c r="Q230" s="289"/>
      <c r="R230" s="279"/>
      <c r="S230" s="280"/>
      <c r="T230" s="280"/>
      <c r="U230" s="280"/>
      <c r="V230" s="280"/>
      <c r="W230" s="280"/>
      <c r="X230" s="270"/>
      <c r="Y230" s="270"/>
      <c r="Z230" s="270"/>
      <c r="AA230" s="64" t="e">
        <f t="shared" ref="AA230:BE230" si="128">AA213+AA209+AA205+AA201</f>
        <v>#VALUE!</v>
      </c>
      <c r="AB230" s="64" t="e">
        <f t="shared" si="128"/>
        <v>#VALUE!</v>
      </c>
      <c r="AC230" s="64" t="e">
        <f t="shared" si="128"/>
        <v>#VALUE!</v>
      </c>
      <c r="AD230" s="64" t="e">
        <f t="shared" si="128"/>
        <v>#VALUE!</v>
      </c>
      <c r="AE230" s="64" t="e">
        <f t="shared" si="128"/>
        <v>#VALUE!</v>
      </c>
      <c r="AF230" s="64" t="e">
        <f t="shared" si="128"/>
        <v>#VALUE!</v>
      </c>
      <c r="AG230" s="64" t="e">
        <f t="shared" si="128"/>
        <v>#VALUE!</v>
      </c>
      <c r="AH230" s="64" t="e">
        <f t="shared" si="128"/>
        <v>#VALUE!</v>
      </c>
      <c r="AI230" s="64" t="e">
        <f t="shared" si="128"/>
        <v>#VALUE!</v>
      </c>
      <c r="AJ230" s="64" t="e">
        <f t="shared" si="128"/>
        <v>#VALUE!</v>
      </c>
      <c r="AK230" s="64" t="e">
        <f t="shared" si="128"/>
        <v>#VALUE!</v>
      </c>
      <c r="AL230" s="64" t="e">
        <f t="shared" si="128"/>
        <v>#VALUE!</v>
      </c>
      <c r="AM230" s="64" t="e">
        <f t="shared" si="128"/>
        <v>#VALUE!</v>
      </c>
      <c r="AN230" s="64" t="e">
        <f t="shared" si="128"/>
        <v>#VALUE!</v>
      </c>
      <c r="AO230" s="64" t="e">
        <f t="shared" si="128"/>
        <v>#VALUE!</v>
      </c>
      <c r="AP230" s="64" t="e">
        <f t="shared" si="128"/>
        <v>#VALUE!</v>
      </c>
      <c r="AQ230" s="64" t="e">
        <f t="shared" si="128"/>
        <v>#VALUE!</v>
      </c>
      <c r="AR230" s="64" t="e">
        <f t="shared" si="128"/>
        <v>#VALUE!</v>
      </c>
      <c r="AS230" s="64" t="e">
        <f t="shared" si="128"/>
        <v>#VALUE!</v>
      </c>
      <c r="AT230" s="64" t="e">
        <f t="shared" si="128"/>
        <v>#VALUE!</v>
      </c>
      <c r="AU230" s="64" t="e">
        <f t="shared" si="128"/>
        <v>#VALUE!</v>
      </c>
      <c r="AV230" s="64" t="e">
        <f t="shared" si="128"/>
        <v>#VALUE!</v>
      </c>
      <c r="AW230" s="64" t="e">
        <f t="shared" si="128"/>
        <v>#VALUE!</v>
      </c>
      <c r="AX230" s="64" t="e">
        <f t="shared" si="128"/>
        <v>#VALUE!</v>
      </c>
      <c r="AY230" s="64" t="e">
        <f t="shared" si="128"/>
        <v>#VALUE!</v>
      </c>
      <c r="AZ230" s="64" t="e">
        <f t="shared" si="128"/>
        <v>#VALUE!</v>
      </c>
      <c r="BA230" s="64" t="e">
        <f t="shared" si="128"/>
        <v>#VALUE!</v>
      </c>
      <c r="BB230" s="64" t="e">
        <f t="shared" si="128"/>
        <v>#VALUE!</v>
      </c>
      <c r="BC230" s="64" t="e">
        <f t="shared" si="128"/>
        <v>#VALUE!</v>
      </c>
      <c r="BD230" s="64" t="e">
        <f t="shared" si="128"/>
        <v>#VALUE!</v>
      </c>
      <c r="BE230" s="64" t="e">
        <f t="shared" si="128"/>
        <v>#VALUE!</v>
      </c>
      <c r="BF230" s="89" t="e">
        <f t="shared" ref="AA230:BF231" si="129">BF228-BF229</f>
        <v>#VALUE!</v>
      </c>
      <c r="BG230" s="55"/>
    </row>
    <row r="231" spans="15:59" ht="14.4" hidden="1" customHeight="1" x14ac:dyDescent="0.3">
      <c r="O231" s="287"/>
      <c r="P231" s="288"/>
      <c r="Q231" s="289"/>
      <c r="R231" s="279" t="s">
        <v>176</v>
      </c>
      <c r="S231" s="280"/>
      <c r="T231" s="280"/>
      <c r="U231" s="280"/>
      <c r="V231" s="280"/>
      <c r="W231" s="280"/>
      <c r="X231" s="270"/>
      <c r="Y231" s="270"/>
      <c r="Z231" s="270"/>
      <c r="AA231" s="88" t="e">
        <f t="shared" si="129"/>
        <v>#VALUE!</v>
      </c>
      <c r="AB231" s="88" t="e">
        <f t="shared" si="129"/>
        <v>#VALUE!</v>
      </c>
      <c r="AC231" s="88" t="e">
        <f t="shared" si="129"/>
        <v>#VALUE!</v>
      </c>
      <c r="AD231" s="88" t="e">
        <f t="shared" si="129"/>
        <v>#VALUE!</v>
      </c>
      <c r="AE231" s="88" t="e">
        <f t="shared" si="129"/>
        <v>#VALUE!</v>
      </c>
      <c r="AF231" s="88" t="e">
        <f t="shared" si="129"/>
        <v>#VALUE!</v>
      </c>
      <c r="AG231" s="88" t="e">
        <f t="shared" si="129"/>
        <v>#VALUE!</v>
      </c>
      <c r="AH231" s="88" t="e">
        <f t="shared" si="129"/>
        <v>#VALUE!</v>
      </c>
      <c r="AI231" s="88" t="e">
        <f t="shared" si="129"/>
        <v>#VALUE!</v>
      </c>
      <c r="AJ231" s="88" t="e">
        <f t="shared" si="129"/>
        <v>#VALUE!</v>
      </c>
      <c r="AK231" s="88" t="e">
        <f t="shared" si="129"/>
        <v>#VALUE!</v>
      </c>
      <c r="AL231" s="88" t="e">
        <f t="shared" si="129"/>
        <v>#VALUE!</v>
      </c>
      <c r="AM231" s="88" t="e">
        <f t="shared" si="129"/>
        <v>#VALUE!</v>
      </c>
      <c r="AN231" s="88" t="e">
        <f t="shared" si="129"/>
        <v>#VALUE!</v>
      </c>
      <c r="AO231" s="88" t="e">
        <f t="shared" si="129"/>
        <v>#VALUE!</v>
      </c>
      <c r="AP231" s="88" t="e">
        <f t="shared" si="129"/>
        <v>#VALUE!</v>
      </c>
      <c r="AQ231" s="88" t="e">
        <f t="shared" si="129"/>
        <v>#VALUE!</v>
      </c>
      <c r="AR231" s="88" t="e">
        <f t="shared" si="129"/>
        <v>#VALUE!</v>
      </c>
      <c r="AS231" s="88" t="e">
        <f t="shared" si="129"/>
        <v>#VALUE!</v>
      </c>
      <c r="AT231" s="88" t="e">
        <f t="shared" si="129"/>
        <v>#VALUE!</v>
      </c>
      <c r="AU231" s="88" t="e">
        <f t="shared" si="129"/>
        <v>#VALUE!</v>
      </c>
      <c r="AV231" s="88" t="e">
        <f t="shared" si="129"/>
        <v>#VALUE!</v>
      </c>
      <c r="AW231" s="88" t="e">
        <f t="shared" si="129"/>
        <v>#VALUE!</v>
      </c>
      <c r="AX231" s="88" t="e">
        <f t="shared" si="129"/>
        <v>#VALUE!</v>
      </c>
      <c r="AY231" s="88" t="e">
        <f t="shared" si="129"/>
        <v>#VALUE!</v>
      </c>
      <c r="AZ231" s="88" t="e">
        <f t="shared" si="129"/>
        <v>#VALUE!</v>
      </c>
      <c r="BA231" s="88" t="e">
        <f t="shared" si="129"/>
        <v>#VALUE!</v>
      </c>
      <c r="BB231" s="88" t="e">
        <f t="shared" si="129"/>
        <v>#VALUE!</v>
      </c>
      <c r="BC231" s="88" t="e">
        <f t="shared" si="129"/>
        <v>#VALUE!</v>
      </c>
      <c r="BD231" s="88" t="e">
        <f t="shared" si="129"/>
        <v>#VALUE!</v>
      </c>
      <c r="BE231" s="88" t="e">
        <f t="shared" si="129"/>
        <v>#VALUE!</v>
      </c>
      <c r="BF231" s="91"/>
    </row>
    <row r="232" spans="15:59" ht="15" hidden="1" customHeight="1" thickBot="1" x14ac:dyDescent="0.35">
      <c r="O232" s="287"/>
      <c r="P232" s="288"/>
      <c r="Q232" s="289"/>
      <c r="R232" s="279" t="s">
        <v>177</v>
      </c>
      <c r="S232" s="280"/>
      <c r="T232" s="280"/>
      <c r="U232" s="280"/>
      <c r="V232" s="280"/>
      <c r="W232" s="280"/>
      <c r="X232" s="90"/>
      <c r="Y232" s="90"/>
      <c r="Z232" s="90"/>
      <c r="BF232" s="91"/>
    </row>
    <row r="233" spans="15:59" ht="14.4" hidden="1" customHeight="1" x14ac:dyDescent="0.3">
      <c r="O233" s="290"/>
      <c r="P233" s="291"/>
      <c r="Q233" s="292"/>
      <c r="R233" s="279" t="s">
        <v>178</v>
      </c>
      <c r="S233" s="280"/>
      <c r="T233" s="280"/>
      <c r="U233" s="280"/>
      <c r="V233" s="280"/>
      <c r="W233" s="280"/>
      <c r="X233" s="90"/>
      <c r="Y233" s="90"/>
      <c r="Z233" s="90"/>
      <c r="BF233" s="45" t="str">
        <f>IFERROR(AVERAGE(AA234:BE234),"")</f>
        <v/>
      </c>
    </row>
    <row r="234" spans="15:59" ht="14.4" hidden="1" customHeight="1" x14ac:dyDescent="0.3">
      <c r="O234" s="1"/>
      <c r="AA234" s="54" t="e">
        <f t="shared" ref="AA234:BE234" si="130">COUNTIFS(AA22:AA39,"",$F$22:$F$28,$O$235)</f>
        <v>#VALUE!</v>
      </c>
      <c r="AB234" s="54" t="e">
        <f t="shared" si="130"/>
        <v>#VALUE!</v>
      </c>
      <c r="AC234" s="54" t="e">
        <f t="shared" si="130"/>
        <v>#VALUE!</v>
      </c>
      <c r="AD234" s="54" t="e">
        <f t="shared" si="130"/>
        <v>#VALUE!</v>
      </c>
      <c r="AE234" s="54" t="e">
        <f t="shared" si="130"/>
        <v>#VALUE!</v>
      </c>
      <c r="AF234" s="54" t="e">
        <f t="shared" si="130"/>
        <v>#VALUE!</v>
      </c>
      <c r="AG234" s="54" t="e">
        <f t="shared" si="130"/>
        <v>#VALUE!</v>
      </c>
      <c r="AH234" s="54" t="e">
        <f t="shared" si="130"/>
        <v>#VALUE!</v>
      </c>
      <c r="AI234" s="54" t="e">
        <f t="shared" si="130"/>
        <v>#VALUE!</v>
      </c>
      <c r="AJ234" s="54" t="e">
        <f t="shared" si="130"/>
        <v>#VALUE!</v>
      </c>
      <c r="AK234" s="54" t="e">
        <f t="shared" si="130"/>
        <v>#VALUE!</v>
      </c>
      <c r="AL234" s="54" t="e">
        <f t="shared" si="130"/>
        <v>#VALUE!</v>
      </c>
      <c r="AM234" s="54" t="e">
        <f t="shared" si="130"/>
        <v>#VALUE!</v>
      </c>
      <c r="AN234" s="54" t="e">
        <f t="shared" si="130"/>
        <v>#VALUE!</v>
      </c>
      <c r="AO234" s="54" t="e">
        <f t="shared" si="130"/>
        <v>#VALUE!</v>
      </c>
      <c r="AP234" s="54" t="e">
        <f t="shared" si="130"/>
        <v>#VALUE!</v>
      </c>
      <c r="AQ234" s="54" t="e">
        <f t="shared" si="130"/>
        <v>#VALUE!</v>
      </c>
      <c r="AR234" s="54" t="e">
        <f t="shared" si="130"/>
        <v>#VALUE!</v>
      </c>
      <c r="AS234" s="54" t="e">
        <f t="shared" si="130"/>
        <v>#VALUE!</v>
      </c>
      <c r="AT234" s="54" t="e">
        <f t="shared" si="130"/>
        <v>#VALUE!</v>
      </c>
      <c r="AU234" s="54" t="e">
        <f t="shared" si="130"/>
        <v>#VALUE!</v>
      </c>
      <c r="AV234" s="54" t="e">
        <f t="shared" si="130"/>
        <v>#VALUE!</v>
      </c>
      <c r="AW234" s="54" t="e">
        <f t="shared" si="130"/>
        <v>#VALUE!</v>
      </c>
      <c r="AX234" s="54" t="e">
        <f t="shared" si="130"/>
        <v>#VALUE!</v>
      </c>
      <c r="AY234" s="54" t="e">
        <f t="shared" si="130"/>
        <v>#VALUE!</v>
      </c>
      <c r="AZ234" s="54" t="e">
        <f t="shared" si="130"/>
        <v>#VALUE!</v>
      </c>
      <c r="BA234" s="54" t="e">
        <f t="shared" si="130"/>
        <v>#VALUE!</v>
      </c>
      <c r="BB234" s="54" t="e">
        <f t="shared" si="130"/>
        <v>#VALUE!</v>
      </c>
      <c r="BC234" s="54" t="e">
        <f t="shared" si="130"/>
        <v>#VALUE!</v>
      </c>
      <c r="BD234" s="54" t="e">
        <f t="shared" si="130"/>
        <v>#VALUE!</v>
      </c>
      <c r="BE234" s="54" t="e">
        <f t="shared" si="130"/>
        <v>#VALUE!</v>
      </c>
      <c r="BF234" s="45" t="e">
        <f>MAX(AA235:BE235)</f>
        <v>#VALUE!</v>
      </c>
    </row>
    <row r="235" spans="15:59" ht="14.4" hidden="1" customHeight="1" x14ac:dyDescent="0.3">
      <c r="O235" s="295" t="s">
        <v>181</v>
      </c>
      <c r="P235" s="295"/>
      <c r="Q235" s="295"/>
      <c r="AA235" s="64" t="e">
        <f t="shared" ref="AA235:BE235" si="131">AA243+AA252+AA256+AA260+AA264+AA247+AA268</f>
        <v>#VALUE!</v>
      </c>
      <c r="AB235" s="64" t="e">
        <f t="shared" si="131"/>
        <v>#VALUE!</v>
      </c>
      <c r="AC235" s="64" t="e">
        <f t="shared" si="131"/>
        <v>#VALUE!</v>
      </c>
      <c r="AD235" s="64" t="e">
        <f t="shared" si="131"/>
        <v>#VALUE!</v>
      </c>
      <c r="AE235" s="64" t="e">
        <f t="shared" si="131"/>
        <v>#VALUE!</v>
      </c>
      <c r="AF235" s="64" t="e">
        <f t="shared" si="131"/>
        <v>#VALUE!</v>
      </c>
      <c r="AG235" s="64" t="e">
        <f t="shared" si="131"/>
        <v>#VALUE!</v>
      </c>
      <c r="AH235" s="64" t="e">
        <f t="shared" si="131"/>
        <v>#VALUE!</v>
      </c>
      <c r="AI235" s="64" t="e">
        <f t="shared" si="131"/>
        <v>#VALUE!</v>
      </c>
      <c r="AJ235" s="64" t="e">
        <f t="shared" si="131"/>
        <v>#VALUE!</v>
      </c>
      <c r="AK235" s="64" t="e">
        <f t="shared" si="131"/>
        <v>#VALUE!</v>
      </c>
      <c r="AL235" s="64" t="e">
        <f t="shared" si="131"/>
        <v>#VALUE!</v>
      </c>
      <c r="AM235" s="64" t="e">
        <f t="shared" si="131"/>
        <v>#VALUE!</v>
      </c>
      <c r="AN235" s="64" t="e">
        <f t="shared" si="131"/>
        <v>#VALUE!</v>
      </c>
      <c r="AO235" s="64" t="e">
        <f t="shared" si="131"/>
        <v>#VALUE!</v>
      </c>
      <c r="AP235" s="64" t="e">
        <f t="shared" si="131"/>
        <v>#VALUE!</v>
      </c>
      <c r="AQ235" s="64" t="e">
        <f t="shared" si="131"/>
        <v>#VALUE!</v>
      </c>
      <c r="AR235" s="64" t="e">
        <f t="shared" si="131"/>
        <v>#VALUE!</v>
      </c>
      <c r="AS235" s="64" t="e">
        <f t="shared" si="131"/>
        <v>#VALUE!</v>
      </c>
      <c r="AT235" s="64" t="e">
        <f t="shared" si="131"/>
        <v>#VALUE!</v>
      </c>
      <c r="AU235" s="64" t="e">
        <f t="shared" si="131"/>
        <v>#VALUE!</v>
      </c>
      <c r="AV235" s="64" t="e">
        <f t="shared" si="131"/>
        <v>#VALUE!</v>
      </c>
      <c r="AW235" s="64" t="e">
        <f t="shared" si="131"/>
        <v>#VALUE!</v>
      </c>
      <c r="AX235" s="64" t="e">
        <f t="shared" si="131"/>
        <v>#VALUE!</v>
      </c>
      <c r="AY235" s="64" t="e">
        <f t="shared" si="131"/>
        <v>#VALUE!</v>
      </c>
      <c r="AZ235" s="64" t="e">
        <f t="shared" si="131"/>
        <v>#VALUE!</v>
      </c>
      <c r="BA235" s="64" t="e">
        <f t="shared" si="131"/>
        <v>#VALUE!</v>
      </c>
      <c r="BB235" s="64" t="e">
        <f t="shared" si="131"/>
        <v>#VALUE!</v>
      </c>
      <c r="BC235" s="64" t="e">
        <f t="shared" si="131"/>
        <v>#VALUE!</v>
      </c>
      <c r="BD235" s="64" t="e">
        <f t="shared" si="131"/>
        <v>#VALUE!</v>
      </c>
      <c r="BE235" s="64" t="e">
        <f t="shared" si="131"/>
        <v>#VALUE!</v>
      </c>
      <c r="BF235" s="45" t="e">
        <f>MAX(AA236:BE236)</f>
        <v>#VALUE!</v>
      </c>
    </row>
    <row r="236" spans="15:59" ht="14.4" hidden="1" customHeight="1" x14ac:dyDescent="0.3">
      <c r="O236" s="284" t="str">
        <f>O235&amp;"'s  Team"</f>
        <v>Omer Bin Ishaq's  Team</v>
      </c>
      <c r="P236" s="285"/>
      <c r="Q236" s="286"/>
      <c r="R236" s="277" t="s">
        <v>27</v>
      </c>
      <c r="S236" s="278"/>
      <c r="T236" s="278"/>
      <c r="U236" s="278"/>
      <c r="V236" s="278"/>
      <c r="W236" s="279"/>
      <c r="X236" s="269"/>
      <c r="Y236" s="269"/>
      <c r="Z236" s="269"/>
      <c r="AA236" s="64" t="e">
        <f t="shared" ref="AA236:BE238" si="132">AA244+AA253+AA257+AA265+AA248+AA261+AA269</f>
        <v>#VALUE!</v>
      </c>
      <c r="AB236" s="64" t="e">
        <f t="shared" si="132"/>
        <v>#VALUE!</v>
      </c>
      <c r="AC236" s="64" t="e">
        <f t="shared" si="132"/>
        <v>#VALUE!</v>
      </c>
      <c r="AD236" s="64" t="e">
        <f t="shared" si="132"/>
        <v>#VALUE!</v>
      </c>
      <c r="AE236" s="64" t="e">
        <f t="shared" si="132"/>
        <v>#VALUE!</v>
      </c>
      <c r="AF236" s="64" t="e">
        <f t="shared" si="132"/>
        <v>#VALUE!</v>
      </c>
      <c r="AG236" s="64" t="e">
        <f t="shared" si="132"/>
        <v>#VALUE!</v>
      </c>
      <c r="AH236" s="64" t="e">
        <f t="shared" si="132"/>
        <v>#VALUE!</v>
      </c>
      <c r="AI236" s="64" t="e">
        <f t="shared" si="132"/>
        <v>#VALUE!</v>
      </c>
      <c r="AJ236" s="64" t="e">
        <f t="shared" si="132"/>
        <v>#VALUE!</v>
      </c>
      <c r="AK236" s="64" t="e">
        <f t="shared" si="132"/>
        <v>#VALUE!</v>
      </c>
      <c r="AL236" s="64" t="e">
        <f t="shared" si="132"/>
        <v>#VALUE!</v>
      </c>
      <c r="AM236" s="64" t="e">
        <f t="shared" si="132"/>
        <v>#VALUE!</v>
      </c>
      <c r="AN236" s="64" t="e">
        <f t="shared" si="132"/>
        <v>#VALUE!</v>
      </c>
      <c r="AO236" s="64" t="e">
        <f t="shared" si="132"/>
        <v>#VALUE!</v>
      </c>
      <c r="AP236" s="64" t="e">
        <f t="shared" si="132"/>
        <v>#VALUE!</v>
      </c>
      <c r="AQ236" s="64" t="e">
        <f t="shared" si="132"/>
        <v>#VALUE!</v>
      </c>
      <c r="AR236" s="64" t="e">
        <f t="shared" si="132"/>
        <v>#VALUE!</v>
      </c>
      <c r="AS236" s="64" t="e">
        <f t="shared" si="132"/>
        <v>#VALUE!</v>
      </c>
      <c r="AT236" s="64" t="e">
        <f t="shared" si="132"/>
        <v>#VALUE!</v>
      </c>
      <c r="AU236" s="64" t="e">
        <f t="shared" si="132"/>
        <v>#VALUE!</v>
      </c>
      <c r="AV236" s="64" t="e">
        <f t="shared" si="132"/>
        <v>#VALUE!</v>
      </c>
      <c r="AW236" s="64" t="e">
        <f t="shared" si="132"/>
        <v>#VALUE!</v>
      </c>
      <c r="AX236" s="64" t="e">
        <f t="shared" si="132"/>
        <v>#VALUE!</v>
      </c>
      <c r="AY236" s="64" t="e">
        <f t="shared" si="132"/>
        <v>#VALUE!</v>
      </c>
      <c r="AZ236" s="64" t="e">
        <f t="shared" si="132"/>
        <v>#VALUE!</v>
      </c>
      <c r="BA236" s="64" t="e">
        <f t="shared" si="132"/>
        <v>#VALUE!</v>
      </c>
      <c r="BB236" s="64" t="e">
        <f t="shared" si="132"/>
        <v>#VALUE!</v>
      </c>
      <c r="BC236" s="64" t="e">
        <f t="shared" si="132"/>
        <v>#VALUE!</v>
      </c>
      <c r="BD236" s="64" t="e">
        <f t="shared" si="132"/>
        <v>#VALUE!</v>
      </c>
      <c r="BE236" s="64" t="e">
        <f t="shared" si="132"/>
        <v>#VALUE!</v>
      </c>
      <c r="BF236" s="45" t="e">
        <f>MAX(AA237:BE237)</f>
        <v>#VALUE!</v>
      </c>
    </row>
    <row r="237" spans="15:59" ht="14.4" hidden="1" customHeight="1" x14ac:dyDescent="0.3">
      <c r="O237" s="287"/>
      <c r="P237" s="288"/>
      <c r="Q237" s="289"/>
      <c r="R237" s="277" t="s">
        <v>64</v>
      </c>
      <c r="S237" s="278"/>
      <c r="T237" s="278"/>
      <c r="U237" s="278"/>
      <c r="V237" s="278"/>
      <c r="W237" s="279"/>
      <c r="X237" s="269"/>
      <c r="Y237" s="269"/>
      <c r="Z237" s="269"/>
      <c r="AA237" s="64" t="e">
        <f t="shared" si="132"/>
        <v>#VALUE!</v>
      </c>
      <c r="AB237" s="64" t="e">
        <f t="shared" si="132"/>
        <v>#VALUE!</v>
      </c>
      <c r="AC237" s="64" t="e">
        <f t="shared" si="132"/>
        <v>#VALUE!</v>
      </c>
      <c r="AD237" s="64" t="e">
        <f t="shared" si="132"/>
        <v>#VALUE!</v>
      </c>
      <c r="AE237" s="64" t="e">
        <f t="shared" si="132"/>
        <v>#VALUE!</v>
      </c>
      <c r="AF237" s="64" t="e">
        <f t="shared" si="132"/>
        <v>#VALUE!</v>
      </c>
      <c r="AG237" s="64" t="e">
        <f t="shared" si="132"/>
        <v>#VALUE!</v>
      </c>
      <c r="AH237" s="64" t="e">
        <f t="shared" si="132"/>
        <v>#VALUE!</v>
      </c>
      <c r="AI237" s="64" t="e">
        <f t="shared" si="132"/>
        <v>#VALUE!</v>
      </c>
      <c r="AJ237" s="64" t="e">
        <f t="shared" si="132"/>
        <v>#VALUE!</v>
      </c>
      <c r="AK237" s="64" t="e">
        <f t="shared" si="132"/>
        <v>#VALUE!</v>
      </c>
      <c r="AL237" s="64" t="e">
        <f t="shared" si="132"/>
        <v>#VALUE!</v>
      </c>
      <c r="AM237" s="64" t="e">
        <f t="shared" si="132"/>
        <v>#VALUE!</v>
      </c>
      <c r="AN237" s="64" t="e">
        <f t="shared" si="132"/>
        <v>#VALUE!</v>
      </c>
      <c r="AO237" s="64" t="e">
        <f t="shared" si="132"/>
        <v>#VALUE!</v>
      </c>
      <c r="AP237" s="64" t="e">
        <f t="shared" si="132"/>
        <v>#VALUE!</v>
      </c>
      <c r="AQ237" s="64" t="e">
        <f t="shared" si="132"/>
        <v>#VALUE!</v>
      </c>
      <c r="AR237" s="64" t="e">
        <f t="shared" si="132"/>
        <v>#VALUE!</v>
      </c>
      <c r="AS237" s="64" t="e">
        <f t="shared" si="132"/>
        <v>#VALUE!</v>
      </c>
      <c r="AT237" s="64" t="e">
        <f t="shared" si="132"/>
        <v>#VALUE!</v>
      </c>
      <c r="AU237" s="64" t="e">
        <f t="shared" si="132"/>
        <v>#VALUE!</v>
      </c>
      <c r="AV237" s="64" t="e">
        <f t="shared" si="132"/>
        <v>#VALUE!</v>
      </c>
      <c r="AW237" s="64" t="e">
        <f t="shared" si="132"/>
        <v>#VALUE!</v>
      </c>
      <c r="AX237" s="64" t="e">
        <f t="shared" si="132"/>
        <v>#VALUE!</v>
      </c>
      <c r="AY237" s="64" t="e">
        <f t="shared" si="132"/>
        <v>#VALUE!</v>
      </c>
      <c r="AZ237" s="64" t="e">
        <f t="shared" si="132"/>
        <v>#VALUE!</v>
      </c>
      <c r="BA237" s="64" t="e">
        <f t="shared" si="132"/>
        <v>#VALUE!</v>
      </c>
      <c r="BB237" s="64" t="e">
        <f t="shared" si="132"/>
        <v>#VALUE!</v>
      </c>
      <c r="BC237" s="64" t="e">
        <f t="shared" si="132"/>
        <v>#VALUE!</v>
      </c>
      <c r="BD237" s="64" t="e">
        <f t="shared" si="132"/>
        <v>#VALUE!</v>
      </c>
      <c r="BE237" s="64" t="e">
        <f t="shared" si="132"/>
        <v>#VALUE!</v>
      </c>
      <c r="BF237" s="45" t="e">
        <f>MAX(AA238:BE238)</f>
        <v>#VALUE!</v>
      </c>
    </row>
    <row r="238" spans="15:59" ht="14.4" hidden="1" customHeight="1" x14ac:dyDescent="0.3">
      <c r="O238" s="287"/>
      <c r="P238" s="288"/>
      <c r="Q238" s="289"/>
      <c r="R238" s="277" t="s">
        <v>66</v>
      </c>
      <c r="S238" s="278"/>
      <c r="T238" s="278"/>
      <c r="U238" s="278"/>
      <c r="V238" s="278"/>
      <c r="W238" s="279"/>
      <c r="X238" s="269"/>
      <c r="Y238" s="269"/>
      <c r="Z238" s="269"/>
      <c r="AA238" s="64" t="e">
        <f t="shared" si="132"/>
        <v>#VALUE!</v>
      </c>
      <c r="AB238" s="64" t="e">
        <f t="shared" si="132"/>
        <v>#VALUE!</v>
      </c>
      <c r="AC238" s="64" t="e">
        <f t="shared" si="132"/>
        <v>#VALUE!</v>
      </c>
      <c r="AD238" s="64" t="e">
        <f t="shared" si="132"/>
        <v>#VALUE!</v>
      </c>
      <c r="AE238" s="64" t="e">
        <f t="shared" si="132"/>
        <v>#VALUE!</v>
      </c>
      <c r="AF238" s="64" t="e">
        <f t="shared" si="132"/>
        <v>#VALUE!</v>
      </c>
      <c r="AG238" s="64" t="e">
        <f t="shared" si="132"/>
        <v>#VALUE!</v>
      </c>
      <c r="AH238" s="64" t="e">
        <f t="shared" si="132"/>
        <v>#VALUE!</v>
      </c>
      <c r="AI238" s="64" t="e">
        <f t="shared" si="132"/>
        <v>#VALUE!</v>
      </c>
      <c r="AJ238" s="64" t="e">
        <f t="shared" si="132"/>
        <v>#VALUE!</v>
      </c>
      <c r="AK238" s="64" t="e">
        <f t="shared" si="132"/>
        <v>#VALUE!</v>
      </c>
      <c r="AL238" s="64" t="e">
        <f t="shared" si="132"/>
        <v>#VALUE!</v>
      </c>
      <c r="AM238" s="64" t="e">
        <f t="shared" si="132"/>
        <v>#VALUE!</v>
      </c>
      <c r="AN238" s="64" t="e">
        <f t="shared" si="132"/>
        <v>#VALUE!</v>
      </c>
      <c r="AO238" s="64" t="e">
        <f t="shared" si="132"/>
        <v>#VALUE!</v>
      </c>
      <c r="AP238" s="64" t="e">
        <f t="shared" si="132"/>
        <v>#VALUE!</v>
      </c>
      <c r="AQ238" s="64" t="e">
        <f t="shared" si="132"/>
        <v>#VALUE!</v>
      </c>
      <c r="AR238" s="64" t="e">
        <f t="shared" si="132"/>
        <v>#VALUE!</v>
      </c>
      <c r="AS238" s="64" t="e">
        <f t="shared" si="132"/>
        <v>#VALUE!</v>
      </c>
      <c r="AT238" s="64" t="e">
        <f t="shared" si="132"/>
        <v>#VALUE!</v>
      </c>
      <c r="AU238" s="64" t="e">
        <f t="shared" si="132"/>
        <v>#VALUE!</v>
      </c>
      <c r="AV238" s="64" t="e">
        <f t="shared" si="132"/>
        <v>#VALUE!</v>
      </c>
      <c r="AW238" s="64" t="e">
        <f t="shared" si="132"/>
        <v>#VALUE!</v>
      </c>
      <c r="AX238" s="64" t="e">
        <f t="shared" si="132"/>
        <v>#VALUE!</v>
      </c>
      <c r="AY238" s="64" t="e">
        <f t="shared" si="132"/>
        <v>#VALUE!</v>
      </c>
      <c r="AZ238" s="64" t="e">
        <f t="shared" si="132"/>
        <v>#VALUE!</v>
      </c>
      <c r="BA238" s="64" t="e">
        <f t="shared" si="132"/>
        <v>#VALUE!</v>
      </c>
      <c r="BB238" s="64" t="e">
        <f t="shared" si="132"/>
        <v>#VALUE!</v>
      </c>
      <c r="BC238" s="64" t="e">
        <f t="shared" si="132"/>
        <v>#VALUE!</v>
      </c>
      <c r="BD238" s="64" t="e">
        <f t="shared" si="132"/>
        <v>#VALUE!</v>
      </c>
      <c r="BE238" s="64" t="e">
        <f t="shared" si="132"/>
        <v>#VALUE!</v>
      </c>
      <c r="BF238" s="45" t="e">
        <f t="shared" ref="BF238:BF249" si="133">SUM(AA239:BE239)</f>
        <v>#VALUE!</v>
      </c>
      <c r="BG238" s="78" t="e">
        <f>BF238-SUMIFS($N$22:$N$128,$F$22:$F$128,$O$235)</f>
        <v>#VALUE!</v>
      </c>
    </row>
    <row r="239" spans="15:59" ht="14.4" hidden="1" customHeight="1" x14ac:dyDescent="0.3">
      <c r="O239" s="287"/>
      <c r="P239" s="288"/>
      <c r="Q239" s="289"/>
      <c r="R239" s="277" t="s">
        <v>69</v>
      </c>
      <c r="S239" s="278"/>
      <c r="T239" s="278"/>
      <c r="U239" s="278"/>
      <c r="V239" s="278"/>
      <c r="W239" s="279"/>
      <c r="X239" s="269"/>
      <c r="Y239" s="269"/>
      <c r="Z239" s="269"/>
      <c r="AA239" s="64" t="e">
        <f t="shared" ref="AA239:BE239" si="134">AA243+AA260+AA264</f>
        <v>#VALUE!</v>
      </c>
      <c r="AB239" s="64" t="e">
        <f t="shared" si="134"/>
        <v>#VALUE!</v>
      </c>
      <c r="AC239" s="64" t="e">
        <f t="shared" si="134"/>
        <v>#VALUE!</v>
      </c>
      <c r="AD239" s="64" t="e">
        <f t="shared" si="134"/>
        <v>#VALUE!</v>
      </c>
      <c r="AE239" s="64" t="e">
        <f t="shared" si="134"/>
        <v>#VALUE!</v>
      </c>
      <c r="AF239" s="64" t="e">
        <f t="shared" si="134"/>
        <v>#VALUE!</v>
      </c>
      <c r="AG239" s="64" t="e">
        <f t="shared" si="134"/>
        <v>#VALUE!</v>
      </c>
      <c r="AH239" s="64" t="e">
        <f t="shared" si="134"/>
        <v>#VALUE!</v>
      </c>
      <c r="AI239" s="64" t="e">
        <f t="shared" si="134"/>
        <v>#VALUE!</v>
      </c>
      <c r="AJ239" s="64" t="e">
        <f t="shared" si="134"/>
        <v>#VALUE!</v>
      </c>
      <c r="AK239" s="64" t="e">
        <f t="shared" si="134"/>
        <v>#VALUE!</v>
      </c>
      <c r="AL239" s="64" t="e">
        <f t="shared" si="134"/>
        <v>#VALUE!</v>
      </c>
      <c r="AM239" s="64" t="e">
        <f t="shared" si="134"/>
        <v>#VALUE!</v>
      </c>
      <c r="AN239" s="64" t="e">
        <f t="shared" si="134"/>
        <v>#VALUE!</v>
      </c>
      <c r="AO239" s="64" t="e">
        <f t="shared" si="134"/>
        <v>#VALUE!</v>
      </c>
      <c r="AP239" s="64" t="e">
        <f t="shared" si="134"/>
        <v>#VALUE!</v>
      </c>
      <c r="AQ239" s="64" t="e">
        <f t="shared" si="134"/>
        <v>#VALUE!</v>
      </c>
      <c r="AR239" s="64" t="e">
        <f t="shared" si="134"/>
        <v>#VALUE!</v>
      </c>
      <c r="AS239" s="64" t="e">
        <f t="shared" si="134"/>
        <v>#VALUE!</v>
      </c>
      <c r="AT239" s="64" t="e">
        <f t="shared" si="134"/>
        <v>#VALUE!</v>
      </c>
      <c r="AU239" s="64" t="e">
        <f t="shared" si="134"/>
        <v>#VALUE!</v>
      </c>
      <c r="AV239" s="64" t="e">
        <f t="shared" si="134"/>
        <v>#VALUE!</v>
      </c>
      <c r="AW239" s="64" t="e">
        <f t="shared" si="134"/>
        <v>#VALUE!</v>
      </c>
      <c r="AX239" s="64" t="e">
        <f t="shared" si="134"/>
        <v>#VALUE!</v>
      </c>
      <c r="AY239" s="64" t="e">
        <f t="shared" si="134"/>
        <v>#VALUE!</v>
      </c>
      <c r="AZ239" s="64" t="e">
        <f t="shared" si="134"/>
        <v>#VALUE!</v>
      </c>
      <c r="BA239" s="64" t="e">
        <f t="shared" si="134"/>
        <v>#VALUE!</v>
      </c>
      <c r="BB239" s="64" t="e">
        <f t="shared" si="134"/>
        <v>#VALUE!</v>
      </c>
      <c r="BC239" s="64" t="e">
        <f t="shared" si="134"/>
        <v>#VALUE!</v>
      </c>
      <c r="BD239" s="64" t="e">
        <f t="shared" si="134"/>
        <v>#VALUE!</v>
      </c>
      <c r="BE239" s="64" t="e">
        <f t="shared" si="134"/>
        <v>#VALUE!</v>
      </c>
      <c r="BF239" s="75" t="e">
        <f t="shared" si="133"/>
        <v>#VALUE!</v>
      </c>
    </row>
    <row r="240" spans="15:59" ht="14.4" hidden="1" customHeight="1" x14ac:dyDescent="0.3">
      <c r="O240" s="287"/>
      <c r="P240" s="288"/>
      <c r="Q240" s="289"/>
      <c r="R240" s="277" t="s">
        <v>72</v>
      </c>
      <c r="S240" s="278"/>
      <c r="T240" s="278"/>
      <c r="U240" s="278"/>
      <c r="V240" s="278"/>
      <c r="W240" s="279"/>
      <c r="X240" s="269"/>
      <c r="Y240" s="269"/>
      <c r="Z240" s="269"/>
      <c r="AA240" s="74" t="e">
        <f t="shared" ref="AA240:BE240" si="135">AA241+(AA242/2)</f>
        <v>#VALUE!</v>
      </c>
      <c r="AB240" s="74" t="e">
        <f t="shared" si="135"/>
        <v>#VALUE!</v>
      </c>
      <c r="AC240" s="74" t="e">
        <f t="shared" si="135"/>
        <v>#VALUE!</v>
      </c>
      <c r="AD240" s="74" t="e">
        <f t="shared" si="135"/>
        <v>#VALUE!</v>
      </c>
      <c r="AE240" s="74" t="e">
        <f t="shared" si="135"/>
        <v>#VALUE!</v>
      </c>
      <c r="AF240" s="74" t="e">
        <f t="shared" si="135"/>
        <v>#VALUE!</v>
      </c>
      <c r="AG240" s="74" t="e">
        <f t="shared" si="135"/>
        <v>#VALUE!</v>
      </c>
      <c r="AH240" s="74" t="e">
        <f t="shared" si="135"/>
        <v>#VALUE!</v>
      </c>
      <c r="AI240" s="74" t="e">
        <f t="shared" si="135"/>
        <v>#VALUE!</v>
      </c>
      <c r="AJ240" s="74" t="e">
        <f t="shared" si="135"/>
        <v>#VALUE!</v>
      </c>
      <c r="AK240" s="74" t="e">
        <f t="shared" si="135"/>
        <v>#VALUE!</v>
      </c>
      <c r="AL240" s="74" t="e">
        <f t="shared" si="135"/>
        <v>#VALUE!</v>
      </c>
      <c r="AM240" s="74" t="e">
        <f t="shared" si="135"/>
        <v>#VALUE!</v>
      </c>
      <c r="AN240" s="74" t="e">
        <f t="shared" si="135"/>
        <v>#VALUE!</v>
      </c>
      <c r="AO240" s="74" t="e">
        <f t="shared" si="135"/>
        <v>#VALUE!</v>
      </c>
      <c r="AP240" s="74" t="e">
        <f t="shared" si="135"/>
        <v>#VALUE!</v>
      </c>
      <c r="AQ240" s="74" t="e">
        <f t="shared" si="135"/>
        <v>#VALUE!</v>
      </c>
      <c r="AR240" s="74" t="e">
        <f t="shared" si="135"/>
        <v>#VALUE!</v>
      </c>
      <c r="AS240" s="74" t="e">
        <f t="shared" si="135"/>
        <v>#VALUE!</v>
      </c>
      <c r="AT240" s="74" t="e">
        <f t="shared" si="135"/>
        <v>#VALUE!</v>
      </c>
      <c r="AU240" s="74" t="e">
        <f t="shared" si="135"/>
        <v>#VALUE!</v>
      </c>
      <c r="AV240" s="74" t="e">
        <f t="shared" si="135"/>
        <v>#VALUE!</v>
      </c>
      <c r="AW240" s="74" t="e">
        <f t="shared" si="135"/>
        <v>#VALUE!</v>
      </c>
      <c r="AX240" s="74" t="e">
        <f t="shared" si="135"/>
        <v>#VALUE!</v>
      </c>
      <c r="AY240" s="74" t="e">
        <f t="shared" si="135"/>
        <v>#VALUE!</v>
      </c>
      <c r="AZ240" s="74" t="e">
        <f t="shared" si="135"/>
        <v>#VALUE!</v>
      </c>
      <c r="BA240" s="74" t="e">
        <f t="shared" si="135"/>
        <v>#VALUE!</v>
      </c>
      <c r="BB240" s="74" t="e">
        <f t="shared" si="135"/>
        <v>#VALUE!</v>
      </c>
      <c r="BC240" s="74" t="e">
        <f t="shared" si="135"/>
        <v>#VALUE!</v>
      </c>
      <c r="BD240" s="74" t="e">
        <f t="shared" si="135"/>
        <v>#VALUE!</v>
      </c>
      <c r="BE240" s="74" t="e">
        <f t="shared" si="135"/>
        <v>#VALUE!</v>
      </c>
      <c r="BF240" s="45" t="e">
        <f t="shared" si="133"/>
        <v>#VALUE!</v>
      </c>
    </row>
    <row r="241" spans="15:59" ht="14.4" hidden="1" customHeight="1" x14ac:dyDescent="0.3">
      <c r="O241" s="287"/>
      <c r="P241" s="288"/>
      <c r="Q241" s="289"/>
      <c r="R241" s="277" t="s">
        <v>74</v>
      </c>
      <c r="S241" s="278"/>
      <c r="T241" s="278"/>
      <c r="U241" s="278"/>
      <c r="V241" s="278"/>
      <c r="W241" s="279"/>
      <c r="X241" s="269"/>
      <c r="Y241" s="269"/>
      <c r="Z241" s="269"/>
      <c r="AA241" s="64" t="e">
        <f t="shared" ref="AA241:BE242" si="136">AA245+AA262+AA266</f>
        <v>#VALUE!</v>
      </c>
      <c r="AB241" s="64" t="e">
        <f t="shared" si="136"/>
        <v>#VALUE!</v>
      </c>
      <c r="AC241" s="64" t="e">
        <f t="shared" si="136"/>
        <v>#VALUE!</v>
      </c>
      <c r="AD241" s="64" t="e">
        <f t="shared" si="136"/>
        <v>#VALUE!</v>
      </c>
      <c r="AE241" s="64" t="e">
        <f t="shared" si="136"/>
        <v>#VALUE!</v>
      </c>
      <c r="AF241" s="64" t="e">
        <f t="shared" si="136"/>
        <v>#VALUE!</v>
      </c>
      <c r="AG241" s="64" t="e">
        <f t="shared" si="136"/>
        <v>#VALUE!</v>
      </c>
      <c r="AH241" s="64" t="e">
        <f t="shared" si="136"/>
        <v>#VALUE!</v>
      </c>
      <c r="AI241" s="64" t="e">
        <f t="shared" si="136"/>
        <v>#VALUE!</v>
      </c>
      <c r="AJ241" s="64" t="e">
        <f t="shared" si="136"/>
        <v>#VALUE!</v>
      </c>
      <c r="AK241" s="64" t="e">
        <f t="shared" si="136"/>
        <v>#VALUE!</v>
      </c>
      <c r="AL241" s="64" t="e">
        <f t="shared" si="136"/>
        <v>#VALUE!</v>
      </c>
      <c r="AM241" s="64" t="e">
        <f t="shared" si="136"/>
        <v>#VALUE!</v>
      </c>
      <c r="AN241" s="64" t="e">
        <f t="shared" si="136"/>
        <v>#VALUE!</v>
      </c>
      <c r="AO241" s="64" t="e">
        <f t="shared" si="136"/>
        <v>#VALUE!</v>
      </c>
      <c r="AP241" s="64" t="e">
        <f t="shared" si="136"/>
        <v>#VALUE!</v>
      </c>
      <c r="AQ241" s="64" t="e">
        <f t="shared" si="136"/>
        <v>#VALUE!</v>
      </c>
      <c r="AR241" s="64" t="e">
        <f t="shared" si="136"/>
        <v>#VALUE!</v>
      </c>
      <c r="AS241" s="64" t="e">
        <f t="shared" si="136"/>
        <v>#VALUE!</v>
      </c>
      <c r="AT241" s="64" t="e">
        <f t="shared" si="136"/>
        <v>#VALUE!</v>
      </c>
      <c r="AU241" s="64" t="e">
        <f t="shared" si="136"/>
        <v>#VALUE!</v>
      </c>
      <c r="AV241" s="64" t="e">
        <f t="shared" si="136"/>
        <v>#VALUE!</v>
      </c>
      <c r="AW241" s="64" t="e">
        <f t="shared" si="136"/>
        <v>#VALUE!</v>
      </c>
      <c r="AX241" s="64" t="e">
        <f t="shared" si="136"/>
        <v>#VALUE!</v>
      </c>
      <c r="AY241" s="64" t="e">
        <f t="shared" si="136"/>
        <v>#VALUE!</v>
      </c>
      <c r="AZ241" s="64" t="e">
        <f t="shared" si="136"/>
        <v>#VALUE!</v>
      </c>
      <c r="BA241" s="64" t="e">
        <f t="shared" si="136"/>
        <v>#VALUE!</v>
      </c>
      <c r="BB241" s="64" t="e">
        <f t="shared" si="136"/>
        <v>#VALUE!</v>
      </c>
      <c r="BC241" s="64" t="e">
        <f t="shared" si="136"/>
        <v>#VALUE!</v>
      </c>
      <c r="BD241" s="64" t="e">
        <f t="shared" si="136"/>
        <v>#VALUE!</v>
      </c>
      <c r="BE241" s="64" t="e">
        <f t="shared" si="136"/>
        <v>#VALUE!</v>
      </c>
      <c r="BF241" s="45" t="e">
        <f t="shared" si="133"/>
        <v>#VALUE!</v>
      </c>
    </row>
    <row r="242" spans="15:59" ht="14.4" hidden="1" customHeight="1" x14ac:dyDescent="0.3">
      <c r="O242" s="287"/>
      <c r="P242" s="288"/>
      <c r="Q242" s="289"/>
      <c r="R242" s="277" t="s">
        <v>76</v>
      </c>
      <c r="S242" s="278"/>
      <c r="T242" s="278"/>
      <c r="U242" s="278"/>
      <c r="V242" s="278"/>
      <c r="W242" s="279"/>
      <c r="X242" s="269"/>
      <c r="Y242" s="269"/>
      <c r="Z242" s="269"/>
      <c r="AA242" s="64" t="e">
        <f t="shared" si="136"/>
        <v>#VALUE!</v>
      </c>
      <c r="AB242" s="64" t="e">
        <f t="shared" si="136"/>
        <v>#VALUE!</v>
      </c>
      <c r="AC242" s="64" t="e">
        <f t="shared" si="136"/>
        <v>#VALUE!</v>
      </c>
      <c r="AD242" s="64" t="e">
        <f t="shared" si="136"/>
        <v>#VALUE!</v>
      </c>
      <c r="AE242" s="64" t="e">
        <f t="shared" si="136"/>
        <v>#VALUE!</v>
      </c>
      <c r="AF242" s="64" t="e">
        <f t="shared" si="136"/>
        <v>#VALUE!</v>
      </c>
      <c r="AG242" s="64" t="e">
        <f t="shared" si="136"/>
        <v>#VALUE!</v>
      </c>
      <c r="AH242" s="64" t="e">
        <f t="shared" si="136"/>
        <v>#VALUE!</v>
      </c>
      <c r="AI242" s="64" t="e">
        <f t="shared" si="136"/>
        <v>#VALUE!</v>
      </c>
      <c r="AJ242" s="64" t="e">
        <f t="shared" si="136"/>
        <v>#VALUE!</v>
      </c>
      <c r="AK242" s="64" t="e">
        <f t="shared" si="136"/>
        <v>#VALUE!</v>
      </c>
      <c r="AL242" s="64" t="e">
        <f t="shared" si="136"/>
        <v>#VALUE!</v>
      </c>
      <c r="AM242" s="64" t="e">
        <f t="shared" si="136"/>
        <v>#VALUE!</v>
      </c>
      <c r="AN242" s="64" t="e">
        <f t="shared" si="136"/>
        <v>#VALUE!</v>
      </c>
      <c r="AO242" s="64" t="e">
        <f t="shared" si="136"/>
        <v>#VALUE!</v>
      </c>
      <c r="AP242" s="64" t="e">
        <f t="shared" si="136"/>
        <v>#VALUE!</v>
      </c>
      <c r="AQ242" s="64" t="e">
        <f t="shared" si="136"/>
        <v>#VALUE!</v>
      </c>
      <c r="AR242" s="64" t="e">
        <f t="shared" si="136"/>
        <v>#VALUE!</v>
      </c>
      <c r="AS242" s="64" t="e">
        <f t="shared" si="136"/>
        <v>#VALUE!</v>
      </c>
      <c r="AT242" s="64" t="e">
        <f t="shared" si="136"/>
        <v>#VALUE!</v>
      </c>
      <c r="AU242" s="64" t="e">
        <f t="shared" si="136"/>
        <v>#VALUE!</v>
      </c>
      <c r="AV242" s="64" t="e">
        <f t="shared" si="136"/>
        <v>#VALUE!</v>
      </c>
      <c r="AW242" s="64" t="e">
        <f t="shared" si="136"/>
        <v>#VALUE!</v>
      </c>
      <c r="AX242" s="64" t="e">
        <f t="shared" si="136"/>
        <v>#VALUE!</v>
      </c>
      <c r="AY242" s="64" t="e">
        <f t="shared" si="136"/>
        <v>#VALUE!</v>
      </c>
      <c r="AZ242" s="64" t="e">
        <f t="shared" si="136"/>
        <v>#VALUE!</v>
      </c>
      <c r="BA242" s="64" t="e">
        <f t="shared" si="136"/>
        <v>#VALUE!</v>
      </c>
      <c r="BB242" s="64" t="e">
        <f t="shared" si="136"/>
        <v>#VALUE!</v>
      </c>
      <c r="BC242" s="64" t="e">
        <f t="shared" si="136"/>
        <v>#VALUE!</v>
      </c>
      <c r="BD242" s="64" t="e">
        <f t="shared" si="136"/>
        <v>#VALUE!</v>
      </c>
      <c r="BE242" s="64" t="e">
        <f t="shared" si="136"/>
        <v>#VALUE!</v>
      </c>
      <c r="BF242" s="45" t="e">
        <f t="shared" si="133"/>
        <v>#VALUE!</v>
      </c>
      <c r="BG242" s="78" t="e">
        <f>BF242-SUMIFS($O$22:$O$128,$F$22:$F$128,$O$235)</f>
        <v>#VALUE!</v>
      </c>
    </row>
    <row r="243" spans="15:59" ht="14.4" hidden="1" customHeight="1" x14ac:dyDescent="0.3">
      <c r="O243" s="287"/>
      <c r="P243" s="288"/>
      <c r="Q243" s="289"/>
      <c r="R243" s="277" t="s">
        <v>79</v>
      </c>
      <c r="S243" s="278"/>
      <c r="T243" s="278"/>
      <c r="U243" s="278"/>
      <c r="V243" s="278"/>
      <c r="W243" s="279"/>
      <c r="X243" s="269"/>
      <c r="Y243" s="269"/>
      <c r="Z243" s="269"/>
      <c r="AA243" s="64" t="e">
        <f t="shared" ref="AA243:BE243" si="137">COUNTIFS($F$22:$F$28,$O$235,AA22:AA39,"P")+COUNTIFS($F$22:$F$28,$O$235,AA22:AA39,"RP")+COUNTIFS($F$22:$F$28,$O$235,AA22:AA39,"T-RP")+COUNTIFS($F$22:$F$28,$O$235,AA22:AA39,"T")+COUNTIFS($F$22:$F$28,$O$235,AA22:AA39,"MU")+COUNTIFS($F$22:$F$28,$O$235,AA22:AA39,"T-MU")+COUNTIFS($F$22:$F$28,$O$235,AA22:AA39,"EL")+COUNTIFS($F$22:$F$28,$O$235,AA22:AA39,"T-EL")+COUNTIFS($F$22:$F$28,$O$235,AA22:AA39,"EL-MU")+COUNTIFS($F$22:$F$28,$O$235,AA22:AA39,"TR")+COUNTIFS($F$22:$F$28,$O$235,AA22:AA39,"TR-MU")+COUNTIFS($F$22:$F$28,$O$235,AA22:AA39,"TR-EL")+COUNTIFS($F$22:$F$28,$O$235,AA22:AA39,"TR-T")</f>
        <v>#VALUE!</v>
      </c>
      <c r="AB243" s="64" t="e">
        <f t="shared" si="137"/>
        <v>#VALUE!</v>
      </c>
      <c r="AC243" s="64" t="e">
        <f t="shared" si="137"/>
        <v>#VALUE!</v>
      </c>
      <c r="AD243" s="64" t="e">
        <f t="shared" si="137"/>
        <v>#VALUE!</v>
      </c>
      <c r="AE243" s="64" t="e">
        <f t="shared" si="137"/>
        <v>#VALUE!</v>
      </c>
      <c r="AF243" s="64" t="e">
        <f t="shared" si="137"/>
        <v>#VALUE!</v>
      </c>
      <c r="AG243" s="64" t="e">
        <f t="shared" si="137"/>
        <v>#VALUE!</v>
      </c>
      <c r="AH243" s="64" t="e">
        <f t="shared" si="137"/>
        <v>#VALUE!</v>
      </c>
      <c r="AI243" s="64" t="e">
        <f t="shared" si="137"/>
        <v>#VALUE!</v>
      </c>
      <c r="AJ243" s="64" t="e">
        <f t="shared" si="137"/>
        <v>#VALUE!</v>
      </c>
      <c r="AK243" s="64" t="e">
        <f t="shared" si="137"/>
        <v>#VALUE!</v>
      </c>
      <c r="AL243" s="64" t="e">
        <f t="shared" si="137"/>
        <v>#VALUE!</v>
      </c>
      <c r="AM243" s="64" t="e">
        <f t="shared" si="137"/>
        <v>#VALUE!</v>
      </c>
      <c r="AN243" s="64" t="e">
        <f t="shared" si="137"/>
        <v>#VALUE!</v>
      </c>
      <c r="AO243" s="64" t="e">
        <f t="shared" si="137"/>
        <v>#VALUE!</v>
      </c>
      <c r="AP243" s="64" t="e">
        <f t="shared" si="137"/>
        <v>#VALUE!</v>
      </c>
      <c r="AQ243" s="64" t="e">
        <f t="shared" si="137"/>
        <v>#VALUE!</v>
      </c>
      <c r="AR243" s="64" t="e">
        <f t="shared" si="137"/>
        <v>#VALUE!</v>
      </c>
      <c r="AS243" s="64" t="e">
        <f t="shared" si="137"/>
        <v>#VALUE!</v>
      </c>
      <c r="AT243" s="64" t="e">
        <f t="shared" si="137"/>
        <v>#VALUE!</v>
      </c>
      <c r="AU243" s="64" t="e">
        <f t="shared" si="137"/>
        <v>#VALUE!</v>
      </c>
      <c r="AV243" s="64" t="e">
        <f t="shared" si="137"/>
        <v>#VALUE!</v>
      </c>
      <c r="AW243" s="64" t="e">
        <f t="shared" si="137"/>
        <v>#VALUE!</v>
      </c>
      <c r="AX243" s="64" t="e">
        <f t="shared" si="137"/>
        <v>#VALUE!</v>
      </c>
      <c r="AY243" s="64" t="e">
        <f t="shared" si="137"/>
        <v>#VALUE!</v>
      </c>
      <c r="AZ243" s="64" t="e">
        <f t="shared" si="137"/>
        <v>#VALUE!</v>
      </c>
      <c r="BA243" s="64" t="e">
        <f t="shared" si="137"/>
        <v>#VALUE!</v>
      </c>
      <c r="BB243" s="64" t="e">
        <f t="shared" si="137"/>
        <v>#VALUE!</v>
      </c>
      <c r="BC243" s="64" t="e">
        <f t="shared" si="137"/>
        <v>#VALUE!</v>
      </c>
      <c r="BD243" s="64" t="e">
        <f t="shared" si="137"/>
        <v>#VALUE!</v>
      </c>
      <c r="BE243" s="64" t="e">
        <f t="shared" si="137"/>
        <v>#VALUE!</v>
      </c>
      <c r="BF243" s="75" t="e">
        <f t="shared" si="133"/>
        <v>#VALUE!</v>
      </c>
    </row>
    <row r="244" spans="15:59" ht="14.4" hidden="1" customHeight="1" x14ac:dyDescent="0.3">
      <c r="O244" s="287"/>
      <c r="P244" s="288"/>
      <c r="Q244" s="289"/>
      <c r="R244" s="277" t="s">
        <v>81</v>
      </c>
      <c r="S244" s="278"/>
      <c r="T244" s="278"/>
      <c r="U244" s="278"/>
      <c r="V244" s="278"/>
      <c r="W244" s="279"/>
      <c r="X244" s="269"/>
      <c r="Y244" s="269"/>
      <c r="Z244" s="269"/>
      <c r="AA244" s="74" t="e">
        <f t="shared" ref="AA244:BE244" si="138">AA245+(AA246/2)</f>
        <v>#VALUE!</v>
      </c>
      <c r="AB244" s="74" t="e">
        <f t="shared" si="138"/>
        <v>#VALUE!</v>
      </c>
      <c r="AC244" s="74" t="e">
        <f t="shared" si="138"/>
        <v>#VALUE!</v>
      </c>
      <c r="AD244" s="74" t="e">
        <f t="shared" si="138"/>
        <v>#VALUE!</v>
      </c>
      <c r="AE244" s="74" t="e">
        <f t="shared" si="138"/>
        <v>#VALUE!</v>
      </c>
      <c r="AF244" s="74" t="e">
        <f t="shared" si="138"/>
        <v>#VALUE!</v>
      </c>
      <c r="AG244" s="74" t="e">
        <f t="shared" si="138"/>
        <v>#VALUE!</v>
      </c>
      <c r="AH244" s="74" t="e">
        <f t="shared" si="138"/>
        <v>#VALUE!</v>
      </c>
      <c r="AI244" s="74" t="e">
        <f t="shared" si="138"/>
        <v>#VALUE!</v>
      </c>
      <c r="AJ244" s="74" t="e">
        <f t="shared" si="138"/>
        <v>#VALUE!</v>
      </c>
      <c r="AK244" s="74" t="e">
        <f t="shared" si="138"/>
        <v>#VALUE!</v>
      </c>
      <c r="AL244" s="74" t="e">
        <f t="shared" si="138"/>
        <v>#VALUE!</v>
      </c>
      <c r="AM244" s="74" t="e">
        <f t="shared" si="138"/>
        <v>#VALUE!</v>
      </c>
      <c r="AN244" s="74" t="e">
        <f t="shared" si="138"/>
        <v>#VALUE!</v>
      </c>
      <c r="AO244" s="74" t="e">
        <f t="shared" si="138"/>
        <v>#VALUE!</v>
      </c>
      <c r="AP244" s="74" t="e">
        <f t="shared" si="138"/>
        <v>#VALUE!</v>
      </c>
      <c r="AQ244" s="74" t="e">
        <f t="shared" si="138"/>
        <v>#VALUE!</v>
      </c>
      <c r="AR244" s="74" t="e">
        <f t="shared" si="138"/>
        <v>#VALUE!</v>
      </c>
      <c r="AS244" s="74" t="e">
        <f t="shared" si="138"/>
        <v>#VALUE!</v>
      </c>
      <c r="AT244" s="74" t="e">
        <f t="shared" si="138"/>
        <v>#VALUE!</v>
      </c>
      <c r="AU244" s="74" t="e">
        <f t="shared" si="138"/>
        <v>#VALUE!</v>
      </c>
      <c r="AV244" s="74" t="e">
        <f t="shared" si="138"/>
        <v>#VALUE!</v>
      </c>
      <c r="AW244" s="74" t="e">
        <f t="shared" si="138"/>
        <v>#VALUE!</v>
      </c>
      <c r="AX244" s="74" t="e">
        <f t="shared" si="138"/>
        <v>#VALUE!</v>
      </c>
      <c r="AY244" s="74" t="e">
        <f t="shared" si="138"/>
        <v>#VALUE!</v>
      </c>
      <c r="AZ244" s="74" t="e">
        <f t="shared" si="138"/>
        <v>#VALUE!</v>
      </c>
      <c r="BA244" s="74" t="e">
        <f t="shared" si="138"/>
        <v>#VALUE!</v>
      </c>
      <c r="BB244" s="74" t="e">
        <f t="shared" si="138"/>
        <v>#VALUE!</v>
      </c>
      <c r="BC244" s="74" t="e">
        <f t="shared" si="138"/>
        <v>#VALUE!</v>
      </c>
      <c r="BD244" s="74" t="e">
        <f t="shared" si="138"/>
        <v>#VALUE!</v>
      </c>
      <c r="BE244" s="74" t="e">
        <f t="shared" si="138"/>
        <v>#VALUE!</v>
      </c>
      <c r="BF244" s="45" t="e">
        <f t="shared" si="133"/>
        <v>#VALUE!</v>
      </c>
    </row>
    <row r="245" spans="15:59" ht="14.4" hidden="1" customHeight="1" x14ac:dyDescent="0.3">
      <c r="O245" s="287"/>
      <c r="P245" s="288"/>
      <c r="Q245" s="289"/>
      <c r="R245" s="277" t="s">
        <v>15</v>
      </c>
      <c r="S245" s="278"/>
      <c r="T245" s="278"/>
      <c r="U245" s="278"/>
      <c r="V245" s="278"/>
      <c r="W245" s="279"/>
      <c r="X245" s="269"/>
      <c r="Y245" s="269"/>
      <c r="Z245" s="269"/>
      <c r="AA245" s="64" t="e">
        <f t="shared" ref="AA245:BE245" si="139">COUNTIFS($F$22:$F$28,$O$235,$L$22:$L$28,"FT",AA$22:AA$39,"P")+COUNTIFS($F$22:$F$28,$O$235,$L$22:$L$28,"FT",AA$22:AA$39,"RP")+COUNTIFS($F$22:$F$28,$O$235,$L$22:$L$28,"FT",AA$22:AA$39,"T-RP")+COUNTIFS($F$22:$F$28,$O$235,$L$22:$L$28,"FT",AA$22:AA$39,"T")+COUNTIFS($F$22:$F$28,$O$235,$L$22:$L$28,"FT",AA$22:AA$39,"MU")+COUNTIFS($F$22:$F$28,$O$235,$L$22:$L$28,"FT",AA$22:AA$39,"T-MU")+COUNTIFS($F$22:$F$28,$O$235,$L$22:$L$28,"FT",AA$22:AA$39,"EL")+COUNTIFS($F$22:$F$28,$O$235,$L$22:$L$28,"FT",AA$22:AA$39,"T-EL")+COUNTIFS($F$22:$F$28,$O$235,$L$22:$L$28,"FT",AA$22:AA$39,"EL-MU")+COUNTIFS($F$22:$F$28,$O$235,$L$22:$L$28,"FT",AA$22:AA$39,"TR")+COUNTIFS($F$22:$F$28,$O$235,$L$22:$L$28,"FT",AA$22:AA$39,"TR-MU")+COUNTIFS($F$22:$F$28,$O$235,$L$22:$L$28,"FT",AA$22:AA$39,"TR-EL")+COUNTIFS($F$22:$F$28,$O$235,$L$22:$L$28,"FT",AA$22:AA$39,"TR-T")</f>
        <v>#VALUE!</v>
      </c>
      <c r="AB245" s="64" t="e">
        <f t="shared" si="139"/>
        <v>#VALUE!</v>
      </c>
      <c r="AC245" s="64" t="e">
        <f t="shared" si="139"/>
        <v>#VALUE!</v>
      </c>
      <c r="AD245" s="64" t="e">
        <f t="shared" si="139"/>
        <v>#VALUE!</v>
      </c>
      <c r="AE245" s="64" t="e">
        <f t="shared" si="139"/>
        <v>#VALUE!</v>
      </c>
      <c r="AF245" s="64" t="e">
        <f t="shared" si="139"/>
        <v>#VALUE!</v>
      </c>
      <c r="AG245" s="64" t="e">
        <f t="shared" si="139"/>
        <v>#VALUE!</v>
      </c>
      <c r="AH245" s="64" t="e">
        <f t="shared" si="139"/>
        <v>#VALUE!</v>
      </c>
      <c r="AI245" s="64" t="e">
        <f t="shared" si="139"/>
        <v>#VALUE!</v>
      </c>
      <c r="AJ245" s="64" t="e">
        <f t="shared" si="139"/>
        <v>#VALUE!</v>
      </c>
      <c r="AK245" s="64" t="e">
        <f t="shared" si="139"/>
        <v>#VALUE!</v>
      </c>
      <c r="AL245" s="64" t="e">
        <f t="shared" si="139"/>
        <v>#VALUE!</v>
      </c>
      <c r="AM245" s="64" t="e">
        <f t="shared" si="139"/>
        <v>#VALUE!</v>
      </c>
      <c r="AN245" s="64" t="e">
        <f t="shared" si="139"/>
        <v>#VALUE!</v>
      </c>
      <c r="AO245" s="64" t="e">
        <f t="shared" si="139"/>
        <v>#VALUE!</v>
      </c>
      <c r="AP245" s="64" t="e">
        <f t="shared" si="139"/>
        <v>#VALUE!</v>
      </c>
      <c r="AQ245" s="64" t="e">
        <f t="shared" si="139"/>
        <v>#VALUE!</v>
      </c>
      <c r="AR245" s="64" t="e">
        <f t="shared" si="139"/>
        <v>#VALUE!</v>
      </c>
      <c r="AS245" s="64" t="e">
        <f t="shared" si="139"/>
        <v>#VALUE!</v>
      </c>
      <c r="AT245" s="64" t="e">
        <f t="shared" si="139"/>
        <v>#VALUE!</v>
      </c>
      <c r="AU245" s="64" t="e">
        <f t="shared" si="139"/>
        <v>#VALUE!</v>
      </c>
      <c r="AV245" s="64" t="e">
        <f t="shared" si="139"/>
        <v>#VALUE!</v>
      </c>
      <c r="AW245" s="64" t="e">
        <f t="shared" si="139"/>
        <v>#VALUE!</v>
      </c>
      <c r="AX245" s="64" t="e">
        <f t="shared" si="139"/>
        <v>#VALUE!</v>
      </c>
      <c r="AY245" s="64" t="e">
        <f t="shared" si="139"/>
        <v>#VALUE!</v>
      </c>
      <c r="AZ245" s="64" t="e">
        <f t="shared" si="139"/>
        <v>#VALUE!</v>
      </c>
      <c r="BA245" s="64" t="e">
        <f t="shared" si="139"/>
        <v>#VALUE!</v>
      </c>
      <c r="BB245" s="64" t="e">
        <f t="shared" si="139"/>
        <v>#VALUE!</v>
      </c>
      <c r="BC245" s="64" t="e">
        <f t="shared" si="139"/>
        <v>#VALUE!</v>
      </c>
      <c r="BD245" s="64" t="e">
        <f t="shared" si="139"/>
        <v>#VALUE!</v>
      </c>
      <c r="BE245" s="64" t="e">
        <f t="shared" si="139"/>
        <v>#VALUE!</v>
      </c>
      <c r="BF245" s="45" t="e">
        <f t="shared" si="133"/>
        <v>#VALUE!</v>
      </c>
    </row>
    <row r="246" spans="15:59" ht="14.4" hidden="1" customHeight="1" x14ac:dyDescent="0.3">
      <c r="O246" s="287"/>
      <c r="P246" s="288"/>
      <c r="Q246" s="289"/>
      <c r="R246" s="277" t="s">
        <v>84</v>
      </c>
      <c r="S246" s="278"/>
      <c r="T246" s="278"/>
      <c r="U246" s="278"/>
      <c r="V246" s="278"/>
      <c r="W246" s="279"/>
      <c r="X246" s="269"/>
      <c r="Y246" s="269"/>
      <c r="Z246" s="269"/>
      <c r="AA246" s="64" t="e">
        <f t="shared" ref="AA246:BE246" si="140">COUNTIFS($F$22:$F$28,$O$235,$L$22:$L$28,"HT",AA$22:AA$39,"P")+COUNTIFS($F$22:$F$28,$O$235,$L$22:$L$28,"HT",AA$22:AA$39,"RP")+COUNTIFS($F$22:$F$28,$O$235,$L$22:$L$28,"HT",AA$22:AA$39,"T-RP")+COUNTIFS($F$22:$F$28,$O$235,$L$22:$L$28,"HT",AA$22:AA$39,"T")+COUNTIFS($F$22:$F$28,$O$235,$L$22:$L$28,"HT",AA$22:AA$39,"MU")+COUNTIFS($F$22:$F$28,$O$235,$L$22:$L$28,"HT",AA$22:AA$39,"T-MU")+COUNTIFS($F$22:$F$28,$O$235,$L$22:$L$28,"HT",AA$22:AA$39,"EL")+COUNTIFS($F$22:$F$28,$O$235,$L$22:$L$28,"HT",AA$22:AA$39,"T-EL")+COUNTIFS($F$22:$F$28,$O$235,$L$22:$L$28,"HT",AA$22:AA$39,"EL-MU")+COUNTIFS($F$22:$F$28,$O$235,$L$22:$L$28,"HT",AA$22:AA$39,"TR")+COUNTIFS($F$22:$F$28,$O$235,$L$22:$L$28,"HT",AA$22:AA$39,"TR-MU")+COUNTIFS($F$22:$F$28,$O$235,$L$22:$L$28,"HT",AA$22:AA$39,"TR-EL")+COUNTIFS($F$22:$F$28,$O$235,$L$22:$L$28,"HT",AA$22:AA$39,"TR-T")</f>
        <v>#VALUE!</v>
      </c>
      <c r="AB246" s="64" t="e">
        <f t="shared" si="140"/>
        <v>#VALUE!</v>
      </c>
      <c r="AC246" s="64" t="e">
        <f t="shared" si="140"/>
        <v>#VALUE!</v>
      </c>
      <c r="AD246" s="64" t="e">
        <f t="shared" si="140"/>
        <v>#VALUE!</v>
      </c>
      <c r="AE246" s="64" t="e">
        <f t="shared" si="140"/>
        <v>#VALUE!</v>
      </c>
      <c r="AF246" s="64" t="e">
        <f t="shared" si="140"/>
        <v>#VALUE!</v>
      </c>
      <c r="AG246" s="64" t="e">
        <f t="shared" si="140"/>
        <v>#VALUE!</v>
      </c>
      <c r="AH246" s="64" t="e">
        <f t="shared" si="140"/>
        <v>#VALUE!</v>
      </c>
      <c r="AI246" s="64" t="e">
        <f t="shared" si="140"/>
        <v>#VALUE!</v>
      </c>
      <c r="AJ246" s="64" t="e">
        <f t="shared" si="140"/>
        <v>#VALUE!</v>
      </c>
      <c r="AK246" s="64" t="e">
        <f t="shared" si="140"/>
        <v>#VALUE!</v>
      </c>
      <c r="AL246" s="64" t="e">
        <f t="shared" si="140"/>
        <v>#VALUE!</v>
      </c>
      <c r="AM246" s="64" t="e">
        <f t="shared" si="140"/>
        <v>#VALUE!</v>
      </c>
      <c r="AN246" s="64" t="e">
        <f t="shared" si="140"/>
        <v>#VALUE!</v>
      </c>
      <c r="AO246" s="64" t="e">
        <f t="shared" si="140"/>
        <v>#VALUE!</v>
      </c>
      <c r="AP246" s="64" t="e">
        <f t="shared" si="140"/>
        <v>#VALUE!</v>
      </c>
      <c r="AQ246" s="64" t="e">
        <f t="shared" si="140"/>
        <v>#VALUE!</v>
      </c>
      <c r="AR246" s="64" t="e">
        <f t="shared" si="140"/>
        <v>#VALUE!</v>
      </c>
      <c r="AS246" s="64" t="e">
        <f t="shared" si="140"/>
        <v>#VALUE!</v>
      </c>
      <c r="AT246" s="64" t="e">
        <f t="shared" si="140"/>
        <v>#VALUE!</v>
      </c>
      <c r="AU246" s="64" t="e">
        <f t="shared" si="140"/>
        <v>#VALUE!</v>
      </c>
      <c r="AV246" s="64" t="e">
        <f t="shared" si="140"/>
        <v>#VALUE!</v>
      </c>
      <c r="AW246" s="64" t="e">
        <f t="shared" si="140"/>
        <v>#VALUE!</v>
      </c>
      <c r="AX246" s="64" t="e">
        <f t="shared" si="140"/>
        <v>#VALUE!</v>
      </c>
      <c r="AY246" s="64" t="e">
        <f t="shared" si="140"/>
        <v>#VALUE!</v>
      </c>
      <c r="AZ246" s="64" t="e">
        <f t="shared" si="140"/>
        <v>#VALUE!</v>
      </c>
      <c r="BA246" s="64" t="e">
        <f t="shared" si="140"/>
        <v>#VALUE!</v>
      </c>
      <c r="BB246" s="64" t="e">
        <f t="shared" si="140"/>
        <v>#VALUE!</v>
      </c>
      <c r="BC246" s="64" t="e">
        <f t="shared" si="140"/>
        <v>#VALUE!</v>
      </c>
      <c r="BD246" s="64" t="e">
        <f t="shared" si="140"/>
        <v>#VALUE!</v>
      </c>
      <c r="BE246" s="64" t="e">
        <f t="shared" si="140"/>
        <v>#VALUE!</v>
      </c>
      <c r="BF246" s="45" t="e">
        <f t="shared" si="133"/>
        <v>#VALUE!</v>
      </c>
      <c r="BG246" s="78" t="e">
        <f>BF246-SUMIFS($Q$22:$Q$128,$F$22:$F$128,$O$235)</f>
        <v>#VALUE!</v>
      </c>
    </row>
    <row r="247" spans="15:59" ht="14.4" hidden="1" customHeight="1" x14ac:dyDescent="0.3">
      <c r="O247" s="287"/>
      <c r="P247" s="288"/>
      <c r="Q247" s="289"/>
      <c r="R247" s="277" t="s">
        <v>87</v>
      </c>
      <c r="S247" s="278"/>
      <c r="T247" s="278"/>
      <c r="U247" s="278"/>
      <c r="V247" s="278"/>
      <c r="W247" s="279"/>
      <c r="X247" s="269"/>
      <c r="Y247" s="269"/>
      <c r="Z247" s="269"/>
      <c r="AA247" s="64" t="e">
        <f t="shared" ref="AA247:BE247" si="141">COUNTIFS($F$22:$F$28,$O$235,AA$22:AA$39,"OFF")+COUNTIFS($F$22:$F$28,$O$235,AA$22:AA$39,"TR-OFF")</f>
        <v>#VALUE!</v>
      </c>
      <c r="AB247" s="64" t="e">
        <f t="shared" si="141"/>
        <v>#VALUE!</v>
      </c>
      <c r="AC247" s="64" t="e">
        <f t="shared" si="141"/>
        <v>#VALUE!</v>
      </c>
      <c r="AD247" s="64" t="e">
        <f t="shared" si="141"/>
        <v>#VALUE!</v>
      </c>
      <c r="AE247" s="64" t="e">
        <f t="shared" si="141"/>
        <v>#VALUE!</v>
      </c>
      <c r="AF247" s="64" t="e">
        <f t="shared" si="141"/>
        <v>#VALUE!</v>
      </c>
      <c r="AG247" s="64" t="e">
        <f t="shared" si="141"/>
        <v>#VALUE!</v>
      </c>
      <c r="AH247" s="64" t="e">
        <f t="shared" si="141"/>
        <v>#VALUE!</v>
      </c>
      <c r="AI247" s="64" t="e">
        <f t="shared" si="141"/>
        <v>#VALUE!</v>
      </c>
      <c r="AJ247" s="64" t="e">
        <f t="shared" si="141"/>
        <v>#VALUE!</v>
      </c>
      <c r="AK247" s="64" t="e">
        <f t="shared" si="141"/>
        <v>#VALUE!</v>
      </c>
      <c r="AL247" s="64" t="e">
        <f t="shared" si="141"/>
        <v>#VALUE!</v>
      </c>
      <c r="AM247" s="64" t="e">
        <f t="shared" si="141"/>
        <v>#VALUE!</v>
      </c>
      <c r="AN247" s="64" t="e">
        <f t="shared" si="141"/>
        <v>#VALUE!</v>
      </c>
      <c r="AO247" s="64" t="e">
        <f t="shared" si="141"/>
        <v>#VALUE!</v>
      </c>
      <c r="AP247" s="64" t="e">
        <f t="shared" si="141"/>
        <v>#VALUE!</v>
      </c>
      <c r="AQ247" s="64" t="e">
        <f t="shared" si="141"/>
        <v>#VALUE!</v>
      </c>
      <c r="AR247" s="64" t="e">
        <f t="shared" si="141"/>
        <v>#VALUE!</v>
      </c>
      <c r="AS247" s="64" t="e">
        <f t="shared" si="141"/>
        <v>#VALUE!</v>
      </c>
      <c r="AT247" s="64" t="e">
        <f t="shared" si="141"/>
        <v>#VALUE!</v>
      </c>
      <c r="AU247" s="64" t="e">
        <f t="shared" si="141"/>
        <v>#VALUE!</v>
      </c>
      <c r="AV247" s="64" t="e">
        <f t="shared" si="141"/>
        <v>#VALUE!</v>
      </c>
      <c r="AW247" s="64" t="e">
        <f t="shared" si="141"/>
        <v>#VALUE!</v>
      </c>
      <c r="AX247" s="64" t="e">
        <f t="shared" si="141"/>
        <v>#VALUE!</v>
      </c>
      <c r="AY247" s="64" t="e">
        <f t="shared" si="141"/>
        <v>#VALUE!</v>
      </c>
      <c r="AZ247" s="64" t="e">
        <f t="shared" si="141"/>
        <v>#VALUE!</v>
      </c>
      <c r="BA247" s="64" t="e">
        <f t="shared" si="141"/>
        <v>#VALUE!</v>
      </c>
      <c r="BB247" s="64" t="e">
        <f t="shared" si="141"/>
        <v>#VALUE!</v>
      </c>
      <c r="BC247" s="64" t="e">
        <f t="shared" si="141"/>
        <v>#VALUE!</v>
      </c>
      <c r="BD247" s="64" t="e">
        <f t="shared" si="141"/>
        <v>#VALUE!</v>
      </c>
      <c r="BE247" s="64" t="e">
        <f t="shared" si="141"/>
        <v>#VALUE!</v>
      </c>
      <c r="BF247" s="75" t="e">
        <f t="shared" si="133"/>
        <v>#VALUE!</v>
      </c>
    </row>
    <row r="248" spans="15:59" ht="14.4" hidden="1" customHeight="1" x14ac:dyDescent="0.3">
      <c r="O248" s="287"/>
      <c r="P248" s="288"/>
      <c r="Q248" s="289"/>
      <c r="R248" s="277" t="s">
        <v>90</v>
      </c>
      <c r="S248" s="278"/>
      <c r="T248" s="278"/>
      <c r="U248" s="278"/>
      <c r="V248" s="278"/>
      <c r="W248" s="279"/>
      <c r="X248" s="269"/>
      <c r="Y248" s="269"/>
      <c r="Z248" s="269"/>
      <c r="AA248" s="74" t="e">
        <f t="shared" ref="AA248:BE248" si="142">AA249+(AA250/2)</f>
        <v>#VALUE!</v>
      </c>
      <c r="AB248" s="74" t="e">
        <f t="shared" si="142"/>
        <v>#VALUE!</v>
      </c>
      <c r="AC248" s="74" t="e">
        <f t="shared" si="142"/>
        <v>#VALUE!</v>
      </c>
      <c r="AD248" s="74" t="e">
        <f t="shared" si="142"/>
        <v>#VALUE!</v>
      </c>
      <c r="AE248" s="74" t="e">
        <f t="shared" si="142"/>
        <v>#VALUE!</v>
      </c>
      <c r="AF248" s="74" t="e">
        <f t="shared" si="142"/>
        <v>#VALUE!</v>
      </c>
      <c r="AG248" s="74" t="e">
        <f t="shared" si="142"/>
        <v>#VALUE!</v>
      </c>
      <c r="AH248" s="74" t="e">
        <f t="shared" si="142"/>
        <v>#VALUE!</v>
      </c>
      <c r="AI248" s="74" t="e">
        <f t="shared" si="142"/>
        <v>#VALUE!</v>
      </c>
      <c r="AJ248" s="74" t="e">
        <f t="shared" si="142"/>
        <v>#VALUE!</v>
      </c>
      <c r="AK248" s="74" t="e">
        <f t="shared" si="142"/>
        <v>#VALUE!</v>
      </c>
      <c r="AL248" s="74" t="e">
        <f t="shared" si="142"/>
        <v>#VALUE!</v>
      </c>
      <c r="AM248" s="74" t="e">
        <f t="shared" si="142"/>
        <v>#VALUE!</v>
      </c>
      <c r="AN248" s="74" t="e">
        <f t="shared" si="142"/>
        <v>#VALUE!</v>
      </c>
      <c r="AO248" s="74" t="e">
        <f t="shared" si="142"/>
        <v>#VALUE!</v>
      </c>
      <c r="AP248" s="74" t="e">
        <f t="shared" si="142"/>
        <v>#VALUE!</v>
      </c>
      <c r="AQ248" s="74" t="e">
        <f t="shared" si="142"/>
        <v>#VALUE!</v>
      </c>
      <c r="AR248" s="74" t="e">
        <f t="shared" si="142"/>
        <v>#VALUE!</v>
      </c>
      <c r="AS248" s="74" t="e">
        <f t="shared" si="142"/>
        <v>#VALUE!</v>
      </c>
      <c r="AT248" s="74" t="e">
        <f t="shared" si="142"/>
        <v>#VALUE!</v>
      </c>
      <c r="AU248" s="74" t="e">
        <f t="shared" si="142"/>
        <v>#VALUE!</v>
      </c>
      <c r="AV248" s="74" t="e">
        <f t="shared" si="142"/>
        <v>#VALUE!</v>
      </c>
      <c r="AW248" s="74" t="e">
        <f t="shared" si="142"/>
        <v>#VALUE!</v>
      </c>
      <c r="AX248" s="74" t="e">
        <f t="shared" si="142"/>
        <v>#VALUE!</v>
      </c>
      <c r="AY248" s="74" t="e">
        <f t="shared" si="142"/>
        <v>#VALUE!</v>
      </c>
      <c r="AZ248" s="74" t="e">
        <f t="shared" si="142"/>
        <v>#VALUE!</v>
      </c>
      <c r="BA248" s="74" t="e">
        <f t="shared" si="142"/>
        <v>#VALUE!</v>
      </c>
      <c r="BB248" s="74" t="e">
        <f t="shared" si="142"/>
        <v>#VALUE!</v>
      </c>
      <c r="BC248" s="74" t="e">
        <f t="shared" si="142"/>
        <v>#VALUE!</v>
      </c>
      <c r="BD248" s="74" t="e">
        <f t="shared" si="142"/>
        <v>#VALUE!</v>
      </c>
      <c r="BE248" s="74" t="e">
        <f t="shared" si="142"/>
        <v>#VALUE!</v>
      </c>
      <c r="BF248" s="45" t="e">
        <f t="shared" si="133"/>
        <v>#VALUE!</v>
      </c>
    </row>
    <row r="249" spans="15:59" ht="14.4" hidden="1" customHeight="1" x14ac:dyDescent="0.3">
      <c r="O249" s="287"/>
      <c r="P249" s="288"/>
      <c r="Q249" s="289"/>
      <c r="R249" s="277" t="s">
        <v>31</v>
      </c>
      <c r="S249" s="278"/>
      <c r="T249" s="278"/>
      <c r="U249" s="278"/>
      <c r="V249" s="278"/>
      <c r="W249" s="279"/>
      <c r="X249" s="269"/>
      <c r="Y249" s="269"/>
      <c r="Z249" s="269"/>
      <c r="AA249" s="64" t="e">
        <f t="shared" ref="AA249:BE249" si="143">COUNTIFS($F$22:$F$28,$O$235,$L$22:$L$28,"FT",AA$22:AA$39,"OFF")+COUNTIFS($F$22:$F$28,$O$235,$L$22:$L$28,"FT",AA$22:AA$39,"TR-OFF")</f>
        <v>#VALUE!</v>
      </c>
      <c r="AB249" s="64" t="e">
        <f t="shared" si="143"/>
        <v>#VALUE!</v>
      </c>
      <c r="AC249" s="64" t="e">
        <f t="shared" si="143"/>
        <v>#VALUE!</v>
      </c>
      <c r="AD249" s="64" t="e">
        <f t="shared" si="143"/>
        <v>#VALUE!</v>
      </c>
      <c r="AE249" s="64" t="e">
        <f t="shared" si="143"/>
        <v>#VALUE!</v>
      </c>
      <c r="AF249" s="64" t="e">
        <f t="shared" si="143"/>
        <v>#VALUE!</v>
      </c>
      <c r="AG249" s="64" t="e">
        <f t="shared" si="143"/>
        <v>#VALUE!</v>
      </c>
      <c r="AH249" s="64" t="e">
        <f t="shared" si="143"/>
        <v>#VALUE!</v>
      </c>
      <c r="AI249" s="64" t="e">
        <f t="shared" si="143"/>
        <v>#VALUE!</v>
      </c>
      <c r="AJ249" s="64" t="e">
        <f t="shared" si="143"/>
        <v>#VALUE!</v>
      </c>
      <c r="AK249" s="64" t="e">
        <f t="shared" si="143"/>
        <v>#VALUE!</v>
      </c>
      <c r="AL249" s="64" t="e">
        <f t="shared" si="143"/>
        <v>#VALUE!</v>
      </c>
      <c r="AM249" s="64" t="e">
        <f t="shared" si="143"/>
        <v>#VALUE!</v>
      </c>
      <c r="AN249" s="64" t="e">
        <f t="shared" si="143"/>
        <v>#VALUE!</v>
      </c>
      <c r="AO249" s="64" t="e">
        <f t="shared" si="143"/>
        <v>#VALUE!</v>
      </c>
      <c r="AP249" s="64" t="e">
        <f t="shared" si="143"/>
        <v>#VALUE!</v>
      </c>
      <c r="AQ249" s="64" t="e">
        <f t="shared" si="143"/>
        <v>#VALUE!</v>
      </c>
      <c r="AR249" s="64" t="e">
        <f t="shared" si="143"/>
        <v>#VALUE!</v>
      </c>
      <c r="AS249" s="64" t="e">
        <f t="shared" si="143"/>
        <v>#VALUE!</v>
      </c>
      <c r="AT249" s="64" t="e">
        <f t="shared" si="143"/>
        <v>#VALUE!</v>
      </c>
      <c r="AU249" s="64" t="e">
        <f t="shared" si="143"/>
        <v>#VALUE!</v>
      </c>
      <c r="AV249" s="64" t="e">
        <f t="shared" si="143"/>
        <v>#VALUE!</v>
      </c>
      <c r="AW249" s="64" t="e">
        <f t="shared" si="143"/>
        <v>#VALUE!</v>
      </c>
      <c r="AX249" s="64" t="e">
        <f t="shared" si="143"/>
        <v>#VALUE!</v>
      </c>
      <c r="AY249" s="64" t="e">
        <f t="shared" si="143"/>
        <v>#VALUE!</v>
      </c>
      <c r="AZ249" s="64" t="e">
        <f t="shared" si="143"/>
        <v>#VALUE!</v>
      </c>
      <c r="BA249" s="64" t="e">
        <f t="shared" si="143"/>
        <v>#VALUE!</v>
      </c>
      <c r="BB249" s="64" t="e">
        <f t="shared" si="143"/>
        <v>#VALUE!</v>
      </c>
      <c r="BC249" s="64" t="e">
        <f t="shared" si="143"/>
        <v>#VALUE!</v>
      </c>
      <c r="BD249" s="64" t="e">
        <f t="shared" si="143"/>
        <v>#VALUE!</v>
      </c>
      <c r="BE249" s="64" t="e">
        <f t="shared" si="143"/>
        <v>#VALUE!</v>
      </c>
      <c r="BF249" s="45" t="e">
        <f t="shared" si="133"/>
        <v>#VALUE!</v>
      </c>
    </row>
    <row r="250" spans="15:59" ht="14.4" hidden="1" customHeight="1" x14ac:dyDescent="0.3">
      <c r="O250" s="287"/>
      <c r="P250" s="288"/>
      <c r="Q250" s="289"/>
      <c r="R250" s="277" t="s">
        <v>95</v>
      </c>
      <c r="S250" s="278"/>
      <c r="T250" s="278"/>
      <c r="U250" s="278"/>
      <c r="V250" s="278"/>
      <c r="W250" s="279"/>
      <c r="X250" s="269"/>
      <c r="Y250" s="269"/>
      <c r="Z250" s="269"/>
      <c r="AA250" s="64" t="e">
        <f t="shared" ref="AA250:BE250" si="144">COUNTIFS($F$22:$F$28,$O$235,$L$22:$L$28,"HT",AA$22:AA$39,"OFF")+COUNTIFS($F$22:$F$28,$O$235,$L$22:$L$28,"HT",AA$22:AA$39,"TR-OFF")</f>
        <v>#VALUE!</v>
      </c>
      <c r="AB250" s="64" t="e">
        <f t="shared" si="144"/>
        <v>#VALUE!</v>
      </c>
      <c r="AC250" s="64" t="e">
        <f t="shared" si="144"/>
        <v>#VALUE!</v>
      </c>
      <c r="AD250" s="64" t="e">
        <f t="shared" si="144"/>
        <v>#VALUE!</v>
      </c>
      <c r="AE250" s="64" t="e">
        <f t="shared" si="144"/>
        <v>#VALUE!</v>
      </c>
      <c r="AF250" s="64" t="e">
        <f t="shared" si="144"/>
        <v>#VALUE!</v>
      </c>
      <c r="AG250" s="64" t="e">
        <f t="shared" si="144"/>
        <v>#VALUE!</v>
      </c>
      <c r="AH250" s="64" t="e">
        <f t="shared" si="144"/>
        <v>#VALUE!</v>
      </c>
      <c r="AI250" s="64" t="e">
        <f t="shared" si="144"/>
        <v>#VALUE!</v>
      </c>
      <c r="AJ250" s="64" t="e">
        <f t="shared" si="144"/>
        <v>#VALUE!</v>
      </c>
      <c r="AK250" s="64" t="e">
        <f t="shared" si="144"/>
        <v>#VALUE!</v>
      </c>
      <c r="AL250" s="64" t="e">
        <f t="shared" si="144"/>
        <v>#VALUE!</v>
      </c>
      <c r="AM250" s="64" t="e">
        <f t="shared" si="144"/>
        <v>#VALUE!</v>
      </c>
      <c r="AN250" s="64" t="e">
        <f t="shared" si="144"/>
        <v>#VALUE!</v>
      </c>
      <c r="AO250" s="64" t="e">
        <f t="shared" si="144"/>
        <v>#VALUE!</v>
      </c>
      <c r="AP250" s="64" t="e">
        <f t="shared" si="144"/>
        <v>#VALUE!</v>
      </c>
      <c r="AQ250" s="64" t="e">
        <f t="shared" si="144"/>
        <v>#VALUE!</v>
      </c>
      <c r="AR250" s="64" t="e">
        <f t="shared" si="144"/>
        <v>#VALUE!</v>
      </c>
      <c r="AS250" s="64" t="e">
        <f t="shared" si="144"/>
        <v>#VALUE!</v>
      </c>
      <c r="AT250" s="64" t="e">
        <f t="shared" si="144"/>
        <v>#VALUE!</v>
      </c>
      <c r="AU250" s="64" t="e">
        <f t="shared" si="144"/>
        <v>#VALUE!</v>
      </c>
      <c r="AV250" s="64" t="e">
        <f t="shared" si="144"/>
        <v>#VALUE!</v>
      </c>
      <c r="AW250" s="64" t="e">
        <f t="shared" si="144"/>
        <v>#VALUE!</v>
      </c>
      <c r="AX250" s="64" t="e">
        <f t="shared" si="144"/>
        <v>#VALUE!</v>
      </c>
      <c r="AY250" s="64" t="e">
        <f t="shared" si="144"/>
        <v>#VALUE!</v>
      </c>
      <c r="AZ250" s="64" t="e">
        <f t="shared" si="144"/>
        <v>#VALUE!</v>
      </c>
      <c r="BA250" s="64" t="e">
        <f t="shared" si="144"/>
        <v>#VALUE!</v>
      </c>
      <c r="BB250" s="64" t="e">
        <f t="shared" si="144"/>
        <v>#VALUE!</v>
      </c>
      <c r="BC250" s="64" t="e">
        <f t="shared" si="144"/>
        <v>#VALUE!</v>
      </c>
      <c r="BD250" s="64" t="e">
        <f t="shared" si="144"/>
        <v>#VALUE!</v>
      </c>
      <c r="BE250" s="64" t="e">
        <f t="shared" si="144"/>
        <v>#VALUE!</v>
      </c>
      <c r="BF250" s="45" t="e">
        <f>MAX(AA251:BE251)</f>
        <v>#VALUE!</v>
      </c>
    </row>
    <row r="251" spans="15:59" ht="14.4" hidden="1" customHeight="1" x14ac:dyDescent="0.3">
      <c r="O251" s="287"/>
      <c r="P251" s="288"/>
      <c r="Q251" s="289"/>
      <c r="R251" s="277" t="s">
        <v>98</v>
      </c>
      <c r="S251" s="278"/>
      <c r="T251" s="278"/>
      <c r="U251" s="278"/>
      <c r="V251" s="278"/>
      <c r="W251" s="279"/>
      <c r="X251" s="269"/>
      <c r="Y251" s="269"/>
      <c r="Z251" s="269"/>
      <c r="AA251" s="64" t="e">
        <f t="shared" ref="AA251:BE251" si="145">COUNTIFS($F$22:$F$28,$O$235,AA$22:AA$39,"TR")+COUNTIFS($F$22:$F$28,$O$235,AA$22:AA$39,"TR-T")+COUNTIFS($F$22:$F$28,$O$235,AA$22:AA$39,"TR-OFF")+COUNTIFS($F$22:$F$28,$O$235,AA$22:AA$39,"TR-AU")+COUNTIFS($F$22:$F$28,$O$235,AA$22:AA$39,"TR-UC")+COUNTIFS($F$22:$F$28,$O$235,AA$22:AA$39,"TR-U")+COUNTIFS($F$22:$F$28,$O$235,AA$22:AA$39,"TR-NCNS")+COUNTIFS($F$22:$F$28,$O$235,AA$22:AA$39,"TR-MU")+COUNTIFS($F$22:$F$28,$O$235,AA$22:AA$39,"TR-EL")</f>
        <v>#VALUE!</v>
      </c>
      <c r="AB251" s="64" t="e">
        <f t="shared" si="145"/>
        <v>#VALUE!</v>
      </c>
      <c r="AC251" s="64" t="e">
        <f t="shared" si="145"/>
        <v>#VALUE!</v>
      </c>
      <c r="AD251" s="64" t="e">
        <f t="shared" si="145"/>
        <v>#VALUE!</v>
      </c>
      <c r="AE251" s="64" t="e">
        <f t="shared" si="145"/>
        <v>#VALUE!</v>
      </c>
      <c r="AF251" s="64" t="e">
        <f t="shared" si="145"/>
        <v>#VALUE!</v>
      </c>
      <c r="AG251" s="64" t="e">
        <f t="shared" si="145"/>
        <v>#VALUE!</v>
      </c>
      <c r="AH251" s="64" t="e">
        <f t="shared" si="145"/>
        <v>#VALUE!</v>
      </c>
      <c r="AI251" s="64" t="e">
        <f t="shared" si="145"/>
        <v>#VALUE!</v>
      </c>
      <c r="AJ251" s="64" t="e">
        <f t="shared" si="145"/>
        <v>#VALUE!</v>
      </c>
      <c r="AK251" s="64" t="e">
        <f t="shared" si="145"/>
        <v>#VALUE!</v>
      </c>
      <c r="AL251" s="64" t="e">
        <f t="shared" si="145"/>
        <v>#VALUE!</v>
      </c>
      <c r="AM251" s="64" t="e">
        <f t="shared" si="145"/>
        <v>#VALUE!</v>
      </c>
      <c r="AN251" s="64" t="e">
        <f t="shared" si="145"/>
        <v>#VALUE!</v>
      </c>
      <c r="AO251" s="64" t="e">
        <f t="shared" si="145"/>
        <v>#VALUE!</v>
      </c>
      <c r="AP251" s="64" t="e">
        <f t="shared" si="145"/>
        <v>#VALUE!</v>
      </c>
      <c r="AQ251" s="64" t="e">
        <f t="shared" si="145"/>
        <v>#VALUE!</v>
      </c>
      <c r="AR251" s="64" t="e">
        <f t="shared" si="145"/>
        <v>#VALUE!</v>
      </c>
      <c r="AS251" s="64" t="e">
        <f t="shared" si="145"/>
        <v>#VALUE!</v>
      </c>
      <c r="AT251" s="64" t="e">
        <f t="shared" si="145"/>
        <v>#VALUE!</v>
      </c>
      <c r="AU251" s="64" t="e">
        <f t="shared" si="145"/>
        <v>#VALUE!</v>
      </c>
      <c r="AV251" s="64" t="e">
        <f t="shared" si="145"/>
        <v>#VALUE!</v>
      </c>
      <c r="AW251" s="64" t="e">
        <f t="shared" si="145"/>
        <v>#VALUE!</v>
      </c>
      <c r="AX251" s="64" t="e">
        <f t="shared" si="145"/>
        <v>#VALUE!</v>
      </c>
      <c r="AY251" s="64" t="e">
        <f t="shared" si="145"/>
        <v>#VALUE!</v>
      </c>
      <c r="AZ251" s="64" t="e">
        <f t="shared" si="145"/>
        <v>#VALUE!</v>
      </c>
      <c r="BA251" s="64" t="e">
        <f t="shared" si="145"/>
        <v>#VALUE!</v>
      </c>
      <c r="BB251" s="64" t="e">
        <f t="shared" si="145"/>
        <v>#VALUE!</v>
      </c>
      <c r="BC251" s="64" t="e">
        <f t="shared" si="145"/>
        <v>#VALUE!</v>
      </c>
      <c r="BD251" s="64" t="e">
        <f t="shared" si="145"/>
        <v>#VALUE!</v>
      </c>
      <c r="BE251" s="64" t="e">
        <f t="shared" si="145"/>
        <v>#VALUE!</v>
      </c>
      <c r="BF251" s="45" t="e">
        <f t="shared" ref="BF251:BF266" si="146">SUM(AA252:BE252)</f>
        <v>#VALUE!</v>
      </c>
      <c r="BG251" s="78" t="e">
        <f>(BF251+BF255)-SUMIFS($U$22:$U$128,$F$22:$F$128,$O$235)</f>
        <v>#VALUE!</v>
      </c>
    </row>
    <row r="252" spans="15:59" ht="14.4" hidden="1" customHeight="1" x14ac:dyDescent="0.3">
      <c r="O252" s="287"/>
      <c r="P252" s="288"/>
      <c r="Q252" s="289"/>
      <c r="R252" s="277" t="s">
        <v>101</v>
      </c>
      <c r="S252" s="278"/>
      <c r="T252" s="278"/>
      <c r="U252" s="278"/>
      <c r="V252" s="278"/>
      <c r="W252" s="279"/>
      <c r="X252" s="269"/>
      <c r="Y252" s="269"/>
      <c r="Z252" s="269"/>
      <c r="AA252" s="64" t="e">
        <f t="shared" ref="AA252:BE252" si="147">COUNTIFS($F$22:$F$28,$O$235,AA22:AA39,"Leave")+COUNTIFS($F$22:$F$28,$O$235,AA22:AA39,"CL")</f>
        <v>#VALUE!</v>
      </c>
      <c r="AB252" s="64" t="e">
        <f t="shared" si="147"/>
        <v>#VALUE!</v>
      </c>
      <c r="AC252" s="64" t="e">
        <f t="shared" si="147"/>
        <v>#VALUE!</v>
      </c>
      <c r="AD252" s="64" t="e">
        <f t="shared" si="147"/>
        <v>#VALUE!</v>
      </c>
      <c r="AE252" s="64" t="e">
        <f t="shared" si="147"/>
        <v>#VALUE!</v>
      </c>
      <c r="AF252" s="64" t="e">
        <f t="shared" si="147"/>
        <v>#VALUE!</v>
      </c>
      <c r="AG252" s="64" t="e">
        <f t="shared" si="147"/>
        <v>#VALUE!</v>
      </c>
      <c r="AH252" s="64" t="e">
        <f t="shared" si="147"/>
        <v>#VALUE!</v>
      </c>
      <c r="AI252" s="64" t="e">
        <f t="shared" si="147"/>
        <v>#VALUE!</v>
      </c>
      <c r="AJ252" s="64" t="e">
        <f t="shared" si="147"/>
        <v>#VALUE!</v>
      </c>
      <c r="AK252" s="64" t="e">
        <f t="shared" si="147"/>
        <v>#VALUE!</v>
      </c>
      <c r="AL252" s="64" t="e">
        <f t="shared" si="147"/>
        <v>#VALUE!</v>
      </c>
      <c r="AM252" s="64" t="e">
        <f t="shared" si="147"/>
        <v>#VALUE!</v>
      </c>
      <c r="AN252" s="64" t="e">
        <f t="shared" si="147"/>
        <v>#VALUE!</v>
      </c>
      <c r="AO252" s="64" t="e">
        <f t="shared" si="147"/>
        <v>#VALUE!</v>
      </c>
      <c r="AP252" s="64" t="e">
        <f t="shared" si="147"/>
        <v>#VALUE!</v>
      </c>
      <c r="AQ252" s="64" t="e">
        <f t="shared" si="147"/>
        <v>#VALUE!</v>
      </c>
      <c r="AR252" s="64" t="e">
        <f t="shared" si="147"/>
        <v>#VALUE!</v>
      </c>
      <c r="AS252" s="64" t="e">
        <f t="shared" si="147"/>
        <v>#VALUE!</v>
      </c>
      <c r="AT252" s="64" t="e">
        <f t="shared" si="147"/>
        <v>#VALUE!</v>
      </c>
      <c r="AU252" s="64" t="e">
        <f t="shared" si="147"/>
        <v>#VALUE!</v>
      </c>
      <c r="AV252" s="64" t="e">
        <f t="shared" si="147"/>
        <v>#VALUE!</v>
      </c>
      <c r="AW252" s="64" t="e">
        <f t="shared" si="147"/>
        <v>#VALUE!</v>
      </c>
      <c r="AX252" s="64" t="e">
        <f t="shared" si="147"/>
        <v>#VALUE!</v>
      </c>
      <c r="AY252" s="64" t="e">
        <f t="shared" si="147"/>
        <v>#VALUE!</v>
      </c>
      <c r="AZ252" s="64" t="e">
        <f t="shared" si="147"/>
        <v>#VALUE!</v>
      </c>
      <c r="BA252" s="64" t="e">
        <f t="shared" si="147"/>
        <v>#VALUE!</v>
      </c>
      <c r="BB252" s="64" t="e">
        <f t="shared" si="147"/>
        <v>#VALUE!</v>
      </c>
      <c r="BC252" s="64" t="e">
        <f t="shared" si="147"/>
        <v>#VALUE!</v>
      </c>
      <c r="BD252" s="64" t="e">
        <f t="shared" si="147"/>
        <v>#VALUE!</v>
      </c>
      <c r="BE252" s="64" t="e">
        <f t="shared" si="147"/>
        <v>#VALUE!</v>
      </c>
      <c r="BF252" s="75" t="e">
        <f t="shared" si="146"/>
        <v>#VALUE!</v>
      </c>
    </row>
    <row r="253" spans="15:59" ht="14.4" hidden="1" customHeight="1" x14ac:dyDescent="0.3">
      <c r="O253" s="287"/>
      <c r="P253" s="288"/>
      <c r="Q253" s="289"/>
      <c r="R253" s="277" t="s">
        <v>91</v>
      </c>
      <c r="S253" s="278"/>
      <c r="T253" s="278"/>
      <c r="U253" s="278"/>
      <c r="V253" s="278"/>
      <c r="W253" s="279"/>
      <c r="X253" s="269"/>
      <c r="Y253" s="269"/>
      <c r="Z253" s="269"/>
      <c r="AA253" s="74" t="e">
        <f t="shared" ref="AA253:BE253" si="148">AA254+(AA255/2)</f>
        <v>#VALUE!</v>
      </c>
      <c r="AB253" s="74" t="e">
        <f t="shared" si="148"/>
        <v>#VALUE!</v>
      </c>
      <c r="AC253" s="74" t="e">
        <f t="shared" si="148"/>
        <v>#VALUE!</v>
      </c>
      <c r="AD253" s="74" t="e">
        <f t="shared" si="148"/>
        <v>#VALUE!</v>
      </c>
      <c r="AE253" s="74" t="e">
        <f t="shared" si="148"/>
        <v>#VALUE!</v>
      </c>
      <c r="AF253" s="74" t="e">
        <f t="shared" si="148"/>
        <v>#VALUE!</v>
      </c>
      <c r="AG253" s="74" t="e">
        <f t="shared" si="148"/>
        <v>#VALUE!</v>
      </c>
      <c r="AH253" s="74" t="e">
        <f t="shared" si="148"/>
        <v>#VALUE!</v>
      </c>
      <c r="AI253" s="74" t="e">
        <f t="shared" si="148"/>
        <v>#VALUE!</v>
      </c>
      <c r="AJ253" s="74" t="e">
        <f t="shared" si="148"/>
        <v>#VALUE!</v>
      </c>
      <c r="AK253" s="74" t="e">
        <f t="shared" si="148"/>
        <v>#VALUE!</v>
      </c>
      <c r="AL253" s="74" t="e">
        <f t="shared" si="148"/>
        <v>#VALUE!</v>
      </c>
      <c r="AM253" s="74" t="e">
        <f t="shared" si="148"/>
        <v>#VALUE!</v>
      </c>
      <c r="AN253" s="74" t="e">
        <f t="shared" si="148"/>
        <v>#VALUE!</v>
      </c>
      <c r="AO253" s="74" t="e">
        <f t="shared" si="148"/>
        <v>#VALUE!</v>
      </c>
      <c r="AP253" s="74" t="e">
        <f t="shared" si="148"/>
        <v>#VALUE!</v>
      </c>
      <c r="AQ253" s="74" t="e">
        <f t="shared" si="148"/>
        <v>#VALUE!</v>
      </c>
      <c r="AR253" s="74" t="e">
        <f t="shared" si="148"/>
        <v>#VALUE!</v>
      </c>
      <c r="AS253" s="74" t="e">
        <f t="shared" si="148"/>
        <v>#VALUE!</v>
      </c>
      <c r="AT253" s="74" t="e">
        <f t="shared" si="148"/>
        <v>#VALUE!</v>
      </c>
      <c r="AU253" s="74" t="e">
        <f t="shared" si="148"/>
        <v>#VALUE!</v>
      </c>
      <c r="AV253" s="74" t="e">
        <f t="shared" si="148"/>
        <v>#VALUE!</v>
      </c>
      <c r="AW253" s="74" t="e">
        <f t="shared" si="148"/>
        <v>#VALUE!</v>
      </c>
      <c r="AX253" s="74" t="e">
        <f t="shared" si="148"/>
        <v>#VALUE!</v>
      </c>
      <c r="AY253" s="74" t="e">
        <f t="shared" si="148"/>
        <v>#VALUE!</v>
      </c>
      <c r="AZ253" s="74" t="e">
        <f t="shared" si="148"/>
        <v>#VALUE!</v>
      </c>
      <c r="BA253" s="74" t="e">
        <f t="shared" si="148"/>
        <v>#VALUE!</v>
      </c>
      <c r="BB253" s="74" t="e">
        <f t="shared" si="148"/>
        <v>#VALUE!</v>
      </c>
      <c r="BC253" s="74" t="e">
        <f t="shared" si="148"/>
        <v>#VALUE!</v>
      </c>
      <c r="BD253" s="74" t="e">
        <f t="shared" si="148"/>
        <v>#VALUE!</v>
      </c>
      <c r="BE253" s="74" t="e">
        <f t="shared" si="148"/>
        <v>#VALUE!</v>
      </c>
      <c r="BF253" s="45" t="e">
        <f t="shared" si="146"/>
        <v>#VALUE!</v>
      </c>
    </row>
    <row r="254" spans="15:59" ht="14.4" hidden="1" customHeight="1" x14ac:dyDescent="0.3">
      <c r="O254" s="287"/>
      <c r="P254" s="288"/>
      <c r="Q254" s="289"/>
      <c r="R254" s="277" t="s">
        <v>105</v>
      </c>
      <c r="S254" s="278"/>
      <c r="T254" s="278"/>
      <c r="U254" s="278"/>
      <c r="V254" s="278"/>
      <c r="W254" s="279"/>
      <c r="X254" s="269"/>
      <c r="Y254" s="269"/>
      <c r="Z254" s="269"/>
      <c r="AA254" s="64" t="e">
        <f t="shared" ref="AA254:BE254" si="149">COUNTIFS($F$22:$F$28,$O$235,$L$22:$L$28,"FT",AA$22:AA$39,"Leave")+COUNTIFS($F$22:$F$28,$O$235,$L$22:$L$28,"FT",AA$22:AA$39,"CL")</f>
        <v>#VALUE!</v>
      </c>
      <c r="AB254" s="64" t="e">
        <f t="shared" si="149"/>
        <v>#VALUE!</v>
      </c>
      <c r="AC254" s="64" t="e">
        <f t="shared" si="149"/>
        <v>#VALUE!</v>
      </c>
      <c r="AD254" s="64" t="e">
        <f t="shared" si="149"/>
        <v>#VALUE!</v>
      </c>
      <c r="AE254" s="64" t="e">
        <f t="shared" si="149"/>
        <v>#VALUE!</v>
      </c>
      <c r="AF254" s="64" t="e">
        <f t="shared" si="149"/>
        <v>#VALUE!</v>
      </c>
      <c r="AG254" s="64" t="e">
        <f t="shared" si="149"/>
        <v>#VALUE!</v>
      </c>
      <c r="AH254" s="64" t="e">
        <f t="shared" si="149"/>
        <v>#VALUE!</v>
      </c>
      <c r="AI254" s="64" t="e">
        <f t="shared" si="149"/>
        <v>#VALUE!</v>
      </c>
      <c r="AJ254" s="64" t="e">
        <f t="shared" si="149"/>
        <v>#VALUE!</v>
      </c>
      <c r="AK254" s="64" t="e">
        <f t="shared" si="149"/>
        <v>#VALUE!</v>
      </c>
      <c r="AL254" s="64" t="e">
        <f t="shared" si="149"/>
        <v>#VALUE!</v>
      </c>
      <c r="AM254" s="64" t="e">
        <f t="shared" si="149"/>
        <v>#VALUE!</v>
      </c>
      <c r="AN254" s="64" t="e">
        <f t="shared" si="149"/>
        <v>#VALUE!</v>
      </c>
      <c r="AO254" s="64" t="e">
        <f t="shared" si="149"/>
        <v>#VALUE!</v>
      </c>
      <c r="AP254" s="64" t="e">
        <f t="shared" si="149"/>
        <v>#VALUE!</v>
      </c>
      <c r="AQ254" s="64" t="e">
        <f t="shared" si="149"/>
        <v>#VALUE!</v>
      </c>
      <c r="AR254" s="64" t="e">
        <f t="shared" si="149"/>
        <v>#VALUE!</v>
      </c>
      <c r="AS254" s="64" t="e">
        <f t="shared" si="149"/>
        <v>#VALUE!</v>
      </c>
      <c r="AT254" s="64" t="e">
        <f t="shared" si="149"/>
        <v>#VALUE!</v>
      </c>
      <c r="AU254" s="64" t="e">
        <f t="shared" si="149"/>
        <v>#VALUE!</v>
      </c>
      <c r="AV254" s="64" t="e">
        <f t="shared" si="149"/>
        <v>#VALUE!</v>
      </c>
      <c r="AW254" s="64" t="e">
        <f t="shared" si="149"/>
        <v>#VALUE!</v>
      </c>
      <c r="AX254" s="64" t="e">
        <f t="shared" si="149"/>
        <v>#VALUE!</v>
      </c>
      <c r="AY254" s="64" t="e">
        <f t="shared" si="149"/>
        <v>#VALUE!</v>
      </c>
      <c r="AZ254" s="64" t="e">
        <f t="shared" si="149"/>
        <v>#VALUE!</v>
      </c>
      <c r="BA254" s="64" t="e">
        <f t="shared" si="149"/>
        <v>#VALUE!</v>
      </c>
      <c r="BB254" s="64" t="e">
        <f t="shared" si="149"/>
        <v>#VALUE!</v>
      </c>
      <c r="BC254" s="64" t="e">
        <f t="shared" si="149"/>
        <v>#VALUE!</v>
      </c>
      <c r="BD254" s="64" t="e">
        <f t="shared" si="149"/>
        <v>#VALUE!</v>
      </c>
      <c r="BE254" s="64" t="e">
        <f t="shared" si="149"/>
        <v>#VALUE!</v>
      </c>
      <c r="BF254" s="45" t="e">
        <f t="shared" si="146"/>
        <v>#VALUE!</v>
      </c>
    </row>
    <row r="255" spans="15:59" ht="14.4" hidden="1" customHeight="1" x14ac:dyDescent="0.3">
      <c r="O255" s="287"/>
      <c r="P255" s="288"/>
      <c r="Q255" s="289"/>
      <c r="R255" s="277" t="s">
        <v>111</v>
      </c>
      <c r="S255" s="278"/>
      <c r="T255" s="278"/>
      <c r="U255" s="278"/>
      <c r="V255" s="278"/>
      <c r="W255" s="279"/>
      <c r="X255" s="269"/>
      <c r="Y255" s="269"/>
      <c r="Z255" s="269"/>
      <c r="AA255" s="64" t="e">
        <f t="shared" ref="AA255:BE255" si="150">COUNTIFS($F$22:$F$28,$O$235,$L$22:$L$28,"HT",AA$22:AA$39,"Leave")+COUNTIFS($F$22:$F$28,$O$235,$L$22:$L$28,"HT",AA$22:AA$39,"CL")</f>
        <v>#VALUE!</v>
      </c>
      <c r="AB255" s="64" t="e">
        <f t="shared" si="150"/>
        <v>#VALUE!</v>
      </c>
      <c r="AC255" s="64" t="e">
        <f t="shared" si="150"/>
        <v>#VALUE!</v>
      </c>
      <c r="AD255" s="64" t="e">
        <f t="shared" si="150"/>
        <v>#VALUE!</v>
      </c>
      <c r="AE255" s="64" t="e">
        <f t="shared" si="150"/>
        <v>#VALUE!</v>
      </c>
      <c r="AF255" s="64" t="e">
        <f t="shared" si="150"/>
        <v>#VALUE!</v>
      </c>
      <c r="AG255" s="64" t="e">
        <f t="shared" si="150"/>
        <v>#VALUE!</v>
      </c>
      <c r="AH255" s="64" t="e">
        <f t="shared" si="150"/>
        <v>#VALUE!</v>
      </c>
      <c r="AI255" s="64" t="e">
        <f t="shared" si="150"/>
        <v>#VALUE!</v>
      </c>
      <c r="AJ255" s="64" t="e">
        <f t="shared" si="150"/>
        <v>#VALUE!</v>
      </c>
      <c r="AK255" s="64" t="e">
        <f t="shared" si="150"/>
        <v>#VALUE!</v>
      </c>
      <c r="AL255" s="64" t="e">
        <f t="shared" si="150"/>
        <v>#VALUE!</v>
      </c>
      <c r="AM255" s="64" t="e">
        <f t="shared" si="150"/>
        <v>#VALUE!</v>
      </c>
      <c r="AN255" s="64" t="e">
        <f t="shared" si="150"/>
        <v>#VALUE!</v>
      </c>
      <c r="AO255" s="64" t="e">
        <f t="shared" si="150"/>
        <v>#VALUE!</v>
      </c>
      <c r="AP255" s="64" t="e">
        <f t="shared" si="150"/>
        <v>#VALUE!</v>
      </c>
      <c r="AQ255" s="64" t="e">
        <f t="shared" si="150"/>
        <v>#VALUE!</v>
      </c>
      <c r="AR255" s="64" t="e">
        <f t="shared" si="150"/>
        <v>#VALUE!</v>
      </c>
      <c r="AS255" s="64" t="e">
        <f t="shared" si="150"/>
        <v>#VALUE!</v>
      </c>
      <c r="AT255" s="64" t="e">
        <f t="shared" si="150"/>
        <v>#VALUE!</v>
      </c>
      <c r="AU255" s="64" t="e">
        <f t="shared" si="150"/>
        <v>#VALUE!</v>
      </c>
      <c r="AV255" s="64" t="e">
        <f t="shared" si="150"/>
        <v>#VALUE!</v>
      </c>
      <c r="AW255" s="64" t="e">
        <f t="shared" si="150"/>
        <v>#VALUE!</v>
      </c>
      <c r="AX255" s="64" t="e">
        <f t="shared" si="150"/>
        <v>#VALUE!</v>
      </c>
      <c r="AY255" s="64" t="e">
        <f t="shared" si="150"/>
        <v>#VALUE!</v>
      </c>
      <c r="AZ255" s="64" t="e">
        <f t="shared" si="150"/>
        <v>#VALUE!</v>
      </c>
      <c r="BA255" s="64" t="e">
        <f t="shared" si="150"/>
        <v>#VALUE!</v>
      </c>
      <c r="BB255" s="64" t="e">
        <f t="shared" si="150"/>
        <v>#VALUE!</v>
      </c>
      <c r="BC255" s="64" t="e">
        <f t="shared" si="150"/>
        <v>#VALUE!</v>
      </c>
      <c r="BD255" s="64" t="e">
        <f t="shared" si="150"/>
        <v>#VALUE!</v>
      </c>
      <c r="BE255" s="64" t="e">
        <f t="shared" si="150"/>
        <v>#VALUE!</v>
      </c>
      <c r="BF255" s="45" t="e">
        <f t="shared" si="146"/>
        <v>#VALUE!</v>
      </c>
    </row>
    <row r="256" spans="15:59" ht="14.4" hidden="1" customHeight="1" x14ac:dyDescent="0.3">
      <c r="O256" s="287"/>
      <c r="P256" s="288"/>
      <c r="Q256" s="289"/>
      <c r="R256" s="277" t="s">
        <v>114</v>
      </c>
      <c r="S256" s="278"/>
      <c r="T256" s="278"/>
      <c r="U256" s="278"/>
      <c r="V256" s="278"/>
      <c r="W256" s="279"/>
      <c r="X256" s="269"/>
      <c r="Y256" s="269"/>
      <c r="Z256" s="269"/>
      <c r="AA256" s="64" t="e">
        <f t="shared" ref="AA256:BE256" si="151">COUNTIFS($F$22:$F$28,$O$235,AA22:AA39,"AU")+COUNTIFS($F$22:$F$28,$O$235,AA22:AA39,"TR-AU")</f>
        <v>#VALUE!</v>
      </c>
      <c r="AB256" s="64" t="e">
        <f t="shared" si="151"/>
        <v>#VALUE!</v>
      </c>
      <c r="AC256" s="64" t="e">
        <f t="shared" si="151"/>
        <v>#VALUE!</v>
      </c>
      <c r="AD256" s="64" t="e">
        <f t="shared" si="151"/>
        <v>#VALUE!</v>
      </c>
      <c r="AE256" s="64" t="e">
        <f t="shared" si="151"/>
        <v>#VALUE!</v>
      </c>
      <c r="AF256" s="64" t="e">
        <f t="shared" si="151"/>
        <v>#VALUE!</v>
      </c>
      <c r="AG256" s="64" t="e">
        <f t="shared" si="151"/>
        <v>#VALUE!</v>
      </c>
      <c r="AH256" s="64" t="e">
        <f t="shared" si="151"/>
        <v>#VALUE!</v>
      </c>
      <c r="AI256" s="64" t="e">
        <f t="shared" si="151"/>
        <v>#VALUE!</v>
      </c>
      <c r="AJ256" s="64" t="e">
        <f t="shared" si="151"/>
        <v>#VALUE!</v>
      </c>
      <c r="AK256" s="64" t="e">
        <f t="shared" si="151"/>
        <v>#VALUE!</v>
      </c>
      <c r="AL256" s="64" t="e">
        <f t="shared" si="151"/>
        <v>#VALUE!</v>
      </c>
      <c r="AM256" s="64" t="e">
        <f t="shared" si="151"/>
        <v>#VALUE!</v>
      </c>
      <c r="AN256" s="64" t="e">
        <f t="shared" si="151"/>
        <v>#VALUE!</v>
      </c>
      <c r="AO256" s="64" t="e">
        <f t="shared" si="151"/>
        <v>#VALUE!</v>
      </c>
      <c r="AP256" s="64" t="e">
        <f t="shared" si="151"/>
        <v>#VALUE!</v>
      </c>
      <c r="AQ256" s="64" t="e">
        <f t="shared" si="151"/>
        <v>#VALUE!</v>
      </c>
      <c r="AR256" s="64" t="e">
        <f t="shared" si="151"/>
        <v>#VALUE!</v>
      </c>
      <c r="AS256" s="64" t="e">
        <f t="shared" si="151"/>
        <v>#VALUE!</v>
      </c>
      <c r="AT256" s="64" t="e">
        <f t="shared" si="151"/>
        <v>#VALUE!</v>
      </c>
      <c r="AU256" s="64" t="e">
        <f t="shared" si="151"/>
        <v>#VALUE!</v>
      </c>
      <c r="AV256" s="64" t="e">
        <f t="shared" si="151"/>
        <v>#VALUE!</v>
      </c>
      <c r="AW256" s="64" t="e">
        <f t="shared" si="151"/>
        <v>#VALUE!</v>
      </c>
      <c r="AX256" s="64" t="e">
        <f t="shared" si="151"/>
        <v>#VALUE!</v>
      </c>
      <c r="AY256" s="64" t="e">
        <f t="shared" si="151"/>
        <v>#VALUE!</v>
      </c>
      <c r="AZ256" s="64" t="e">
        <f t="shared" si="151"/>
        <v>#VALUE!</v>
      </c>
      <c r="BA256" s="64" t="e">
        <f t="shared" si="151"/>
        <v>#VALUE!</v>
      </c>
      <c r="BB256" s="64" t="e">
        <f t="shared" si="151"/>
        <v>#VALUE!</v>
      </c>
      <c r="BC256" s="64" t="e">
        <f t="shared" si="151"/>
        <v>#VALUE!</v>
      </c>
      <c r="BD256" s="64" t="e">
        <f t="shared" si="151"/>
        <v>#VALUE!</v>
      </c>
      <c r="BE256" s="64" t="e">
        <f t="shared" si="151"/>
        <v>#VALUE!</v>
      </c>
      <c r="BF256" s="75" t="e">
        <f t="shared" si="146"/>
        <v>#VALUE!</v>
      </c>
    </row>
    <row r="257" spans="15:59" ht="14.4" hidden="1" customHeight="1" x14ac:dyDescent="0.3">
      <c r="O257" s="287"/>
      <c r="P257" s="288"/>
      <c r="Q257" s="289"/>
      <c r="R257" s="277" t="s">
        <v>118</v>
      </c>
      <c r="S257" s="278"/>
      <c r="T257" s="278"/>
      <c r="U257" s="278"/>
      <c r="V257" s="278"/>
      <c r="W257" s="279"/>
      <c r="X257" s="269"/>
      <c r="Y257" s="269"/>
      <c r="Z257" s="269"/>
      <c r="AA257" s="74" t="e">
        <f t="shared" ref="AA257:BE257" si="152">AA258+(AA259/2)</f>
        <v>#VALUE!</v>
      </c>
      <c r="AB257" s="74" t="e">
        <f t="shared" si="152"/>
        <v>#VALUE!</v>
      </c>
      <c r="AC257" s="74" t="e">
        <f t="shared" si="152"/>
        <v>#VALUE!</v>
      </c>
      <c r="AD257" s="74" t="e">
        <f t="shared" si="152"/>
        <v>#VALUE!</v>
      </c>
      <c r="AE257" s="74" t="e">
        <f t="shared" si="152"/>
        <v>#VALUE!</v>
      </c>
      <c r="AF257" s="74" t="e">
        <f t="shared" si="152"/>
        <v>#VALUE!</v>
      </c>
      <c r="AG257" s="74" t="e">
        <f t="shared" si="152"/>
        <v>#VALUE!</v>
      </c>
      <c r="AH257" s="74" t="e">
        <f t="shared" si="152"/>
        <v>#VALUE!</v>
      </c>
      <c r="AI257" s="74" t="e">
        <f t="shared" si="152"/>
        <v>#VALUE!</v>
      </c>
      <c r="AJ257" s="74" t="e">
        <f t="shared" si="152"/>
        <v>#VALUE!</v>
      </c>
      <c r="AK257" s="74" t="e">
        <f t="shared" si="152"/>
        <v>#VALUE!</v>
      </c>
      <c r="AL257" s="74" t="e">
        <f t="shared" si="152"/>
        <v>#VALUE!</v>
      </c>
      <c r="AM257" s="74" t="e">
        <f t="shared" si="152"/>
        <v>#VALUE!</v>
      </c>
      <c r="AN257" s="74" t="e">
        <f t="shared" si="152"/>
        <v>#VALUE!</v>
      </c>
      <c r="AO257" s="74" t="e">
        <f t="shared" si="152"/>
        <v>#VALUE!</v>
      </c>
      <c r="AP257" s="74" t="e">
        <f t="shared" si="152"/>
        <v>#VALUE!</v>
      </c>
      <c r="AQ257" s="74" t="e">
        <f t="shared" si="152"/>
        <v>#VALUE!</v>
      </c>
      <c r="AR257" s="74" t="e">
        <f t="shared" si="152"/>
        <v>#VALUE!</v>
      </c>
      <c r="AS257" s="74" t="e">
        <f t="shared" si="152"/>
        <v>#VALUE!</v>
      </c>
      <c r="AT257" s="74" t="e">
        <f t="shared" si="152"/>
        <v>#VALUE!</v>
      </c>
      <c r="AU257" s="74" t="e">
        <f t="shared" si="152"/>
        <v>#VALUE!</v>
      </c>
      <c r="AV257" s="74" t="e">
        <f t="shared" si="152"/>
        <v>#VALUE!</v>
      </c>
      <c r="AW257" s="74" t="e">
        <f t="shared" si="152"/>
        <v>#VALUE!</v>
      </c>
      <c r="AX257" s="74" t="e">
        <f t="shared" si="152"/>
        <v>#VALUE!</v>
      </c>
      <c r="AY257" s="74" t="e">
        <f t="shared" si="152"/>
        <v>#VALUE!</v>
      </c>
      <c r="AZ257" s="74" t="e">
        <f t="shared" si="152"/>
        <v>#VALUE!</v>
      </c>
      <c r="BA257" s="74" t="e">
        <f t="shared" si="152"/>
        <v>#VALUE!</v>
      </c>
      <c r="BB257" s="74" t="e">
        <f t="shared" si="152"/>
        <v>#VALUE!</v>
      </c>
      <c r="BC257" s="74" t="e">
        <f t="shared" si="152"/>
        <v>#VALUE!</v>
      </c>
      <c r="BD257" s="74" t="e">
        <f t="shared" si="152"/>
        <v>#VALUE!</v>
      </c>
      <c r="BE257" s="74" t="e">
        <f t="shared" si="152"/>
        <v>#VALUE!</v>
      </c>
      <c r="BF257" s="45" t="e">
        <f t="shared" si="146"/>
        <v>#VALUE!</v>
      </c>
    </row>
    <row r="258" spans="15:59" ht="14.4" hidden="1" customHeight="1" x14ac:dyDescent="0.3">
      <c r="O258" s="287"/>
      <c r="P258" s="288"/>
      <c r="Q258" s="289"/>
      <c r="R258" s="277" t="s">
        <v>121</v>
      </c>
      <c r="S258" s="278"/>
      <c r="T258" s="278"/>
      <c r="U258" s="278"/>
      <c r="V258" s="278"/>
      <c r="W258" s="279"/>
      <c r="X258" s="269"/>
      <c r="Y258" s="269"/>
      <c r="Z258" s="269"/>
      <c r="AA258" s="64" t="e">
        <f t="shared" ref="AA258:BE258" si="153">COUNTIFS($F$22:$F$28,$O$235,$L$22:$L$28,"FT",AA$22:AA$39,"AU")+COUNTIFS($F$22:$F$28,$O$235,$L$22:$L$28,"FT",AA$22:AA$39,"TR-AU")</f>
        <v>#VALUE!</v>
      </c>
      <c r="AB258" s="64" t="e">
        <f t="shared" si="153"/>
        <v>#VALUE!</v>
      </c>
      <c r="AC258" s="64" t="e">
        <f t="shared" si="153"/>
        <v>#VALUE!</v>
      </c>
      <c r="AD258" s="64" t="e">
        <f t="shared" si="153"/>
        <v>#VALUE!</v>
      </c>
      <c r="AE258" s="64" t="e">
        <f t="shared" si="153"/>
        <v>#VALUE!</v>
      </c>
      <c r="AF258" s="64" t="e">
        <f t="shared" si="153"/>
        <v>#VALUE!</v>
      </c>
      <c r="AG258" s="64" t="e">
        <f t="shared" si="153"/>
        <v>#VALUE!</v>
      </c>
      <c r="AH258" s="64" t="e">
        <f t="shared" si="153"/>
        <v>#VALUE!</v>
      </c>
      <c r="AI258" s="64" t="e">
        <f t="shared" si="153"/>
        <v>#VALUE!</v>
      </c>
      <c r="AJ258" s="64" t="e">
        <f t="shared" si="153"/>
        <v>#VALUE!</v>
      </c>
      <c r="AK258" s="64" t="e">
        <f t="shared" si="153"/>
        <v>#VALUE!</v>
      </c>
      <c r="AL258" s="64" t="e">
        <f t="shared" si="153"/>
        <v>#VALUE!</v>
      </c>
      <c r="AM258" s="64" t="e">
        <f t="shared" si="153"/>
        <v>#VALUE!</v>
      </c>
      <c r="AN258" s="64" t="e">
        <f t="shared" si="153"/>
        <v>#VALUE!</v>
      </c>
      <c r="AO258" s="64" t="e">
        <f t="shared" si="153"/>
        <v>#VALUE!</v>
      </c>
      <c r="AP258" s="64" t="e">
        <f t="shared" si="153"/>
        <v>#VALUE!</v>
      </c>
      <c r="AQ258" s="64" t="e">
        <f t="shared" si="153"/>
        <v>#VALUE!</v>
      </c>
      <c r="AR258" s="64" t="e">
        <f t="shared" si="153"/>
        <v>#VALUE!</v>
      </c>
      <c r="AS258" s="64" t="e">
        <f t="shared" si="153"/>
        <v>#VALUE!</v>
      </c>
      <c r="AT258" s="64" t="e">
        <f t="shared" si="153"/>
        <v>#VALUE!</v>
      </c>
      <c r="AU258" s="64" t="e">
        <f t="shared" si="153"/>
        <v>#VALUE!</v>
      </c>
      <c r="AV258" s="64" t="e">
        <f t="shared" si="153"/>
        <v>#VALUE!</v>
      </c>
      <c r="AW258" s="64" t="e">
        <f t="shared" si="153"/>
        <v>#VALUE!</v>
      </c>
      <c r="AX258" s="64" t="e">
        <f t="shared" si="153"/>
        <v>#VALUE!</v>
      </c>
      <c r="AY258" s="64" t="e">
        <f t="shared" si="153"/>
        <v>#VALUE!</v>
      </c>
      <c r="AZ258" s="64" t="e">
        <f t="shared" si="153"/>
        <v>#VALUE!</v>
      </c>
      <c r="BA258" s="64" t="e">
        <f t="shared" si="153"/>
        <v>#VALUE!</v>
      </c>
      <c r="BB258" s="64" t="e">
        <f t="shared" si="153"/>
        <v>#VALUE!</v>
      </c>
      <c r="BC258" s="64" t="e">
        <f t="shared" si="153"/>
        <v>#VALUE!</v>
      </c>
      <c r="BD258" s="64" t="e">
        <f t="shared" si="153"/>
        <v>#VALUE!</v>
      </c>
      <c r="BE258" s="64" t="e">
        <f t="shared" si="153"/>
        <v>#VALUE!</v>
      </c>
      <c r="BF258" s="45" t="e">
        <f t="shared" si="146"/>
        <v>#VALUE!</v>
      </c>
    </row>
    <row r="259" spans="15:59" ht="14.4" hidden="1" customHeight="1" x14ac:dyDescent="0.3">
      <c r="O259" s="287"/>
      <c r="P259" s="288"/>
      <c r="Q259" s="289"/>
      <c r="R259" s="277" t="s">
        <v>125</v>
      </c>
      <c r="S259" s="278"/>
      <c r="T259" s="278"/>
      <c r="U259" s="278"/>
      <c r="V259" s="278"/>
      <c r="W259" s="279"/>
      <c r="X259" s="269"/>
      <c r="Y259" s="269"/>
      <c r="Z259" s="269"/>
      <c r="AA259" s="64" t="e">
        <f t="shared" ref="AA259:BE259" si="154">COUNTIFS($F$22:$F$28,$O$235,$L$22:$L$28,"HT",AA$22:AA$39,"AU")+COUNTIFS($F$22:$F$28,$O$235,$L$22:$L$28,"HT",AA$22:AA$39,"TR-AU")</f>
        <v>#VALUE!</v>
      </c>
      <c r="AB259" s="64" t="e">
        <f t="shared" si="154"/>
        <v>#VALUE!</v>
      </c>
      <c r="AC259" s="64" t="e">
        <f t="shared" si="154"/>
        <v>#VALUE!</v>
      </c>
      <c r="AD259" s="64" t="e">
        <f t="shared" si="154"/>
        <v>#VALUE!</v>
      </c>
      <c r="AE259" s="64" t="e">
        <f t="shared" si="154"/>
        <v>#VALUE!</v>
      </c>
      <c r="AF259" s="64" t="e">
        <f t="shared" si="154"/>
        <v>#VALUE!</v>
      </c>
      <c r="AG259" s="64" t="e">
        <f t="shared" si="154"/>
        <v>#VALUE!</v>
      </c>
      <c r="AH259" s="64" t="e">
        <f t="shared" si="154"/>
        <v>#VALUE!</v>
      </c>
      <c r="AI259" s="64" t="e">
        <f t="shared" si="154"/>
        <v>#VALUE!</v>
      </c>
      <c r="AJ259" s="64" t="e">
        <f t="shared" si="154"/>
        <v>#VALUE!</v>
      </c>
      <c r="AK259" s="64" t="e">
        <f t="shared" si="154"/>
        <v>#VALUE!</v>
      </c>
      <c r="AL259" s="64" t="e">
        <f t="shared" si="154"/>
        <v>#VALUE!</v>
      </c>
      <c r="AM259" s="64" t="e">
        <f t="shared" si="154"/>
        <v>#VALUE!</v>
      </c>
      <c r="AN259" s="64" t="e">
        <f t="shared" si="154"/>
        <v>#VALUE!</v>
      </c>
      <c r="AO259" s="64" t="e">
        <f t="shared" si="154"/>
        <v>#VALUE!</v>
      </c>
      <c r="AP259" s="64" t="e">
        <f t="shared" si="154"/>
        <v>#VALUE!</v>
      </c>
      <c r="AQ259" s="64" t="e">
        <f t="shared" si="154"/>
        <v>#VALUE!</v>
      </c>
      <c r="AR259" s="64" t="e">
        <f t="shared" si="154"/>
        <v>#VALUE!</v>
      </c>
      <c r="AS259" s="64" t="e">
        <f t="shared" si="154"/>
        <v>#VALUE!</v>
      </c>
      <c r="AT259" s="64" t="e">
        <f t="shared" si="154"/>
        <v>#VALUE!</v>
      </c>
      <c r="AU259" s="64" t="e">
        <f t="shared" si="154"/>
        <v>#VALUE!</v>
      </c>
      <c r="AV259" s="64" t="e">
        <f t="shared" si="154"/>
        <v>#VALUE!</v>
      </c>
      <c r="AW259" s="64" t="e">
        <f t="shared" si="154"/>
        <v>#VALUE!</v>
      </c>
      <c r="AX259" s="64" t="e">
        <f t="shared" si="154"/>
        <v>#VALUE!</v>
      </c>
      <c r="AY259" s="64" t="e">
        <f t="shared" si="154"/>
        <v>#VALUE!</v>
      </c>
      <c r="AZ259" s="64" t="e">
        <f t="shared" si="154"/>
        <v>#VALUE!</v>
      </c>
      <c r="BA259" s="64" t="e">
        <f t="shared" si="154"/>
        <v>#VALUE!</v>
      </c>
      <c r="BB259" s="64" t="e">
        <f t="shared" si="154"/>
        <v>#VALUE!</v>
      </c>
      <c r="BC259" s="64" t="e">
        <f t="shared" si="154"/>
        <v>#VALUE!</v>
      </c>
      <c r="BD259" s="64" t="e">
        <f t="shared" si="154"/>
        <v>#VALUE!</v>
      </c>
      <c r="BE259" s="64" t="e">
        <f t="shared" si="154"/>
        <v>#VALUE!</v>
      </c>
      <c r="BF259" s="45" t="e">
        <f t="shared" si="146"/>
        <v>#VALUE!</v>
      </c>
      <c r="BG259" s="78" t="e">
        <f>(BF259+BF263)-SUMIFS($R$22:$R$128,$F$22:$F$128,$O$235)</f>
        <v>#VALUE!</v>
      </c>
    </row>
    <row r="260" spans="15:59" ht="14.4" hidden="1" customHeight="1" x14ac:dyDescent="0.3">
      <c r="O260" s="287"/>
      <c r="P260" s="288"/>
      <c r="Q260" s="289"/>
      <c r="R260" s="277" t="s">
        <v>128</v>
      </c>
      <c r="S260" s="278"/>
      <c r="T260" s="278"/>
      <c r="U260" s="278"/>
      <c r="V260" s="278"/>
      <c r="W260" s="279"/>
      <c r="X260" s="269"/>
      <c r="Y260" s="269"/>
      <c r="Z260" s="269"/>
      <c r="AA260" s="64" t="e">
        <f t="shared" ref="AA260:BE260" si="155">COUNTIFS($F$22:$F$28,$O$235,AA22:AA39,"A")+COUNTIFS($F$22:$F$28,$O$235,AA22:AA39,"SL")</f>
        <v>#VALUE!</v>
      </c>
      <c r="AB260" s="64" t="e">
        <f t="shared" si="155"/>
        <v>#VALUE!</v>
      </c>
      <c r="AC260" s="64" t="e">
        <f t="shared" si="155"/>
        <v>#VALUE!</v>
      </c>
      <c r="AD260" s="64" t="e">
        <f t="shared" si="155"/>
        <v>#VALUE!</v>
      </c>
      <c r="AE260" s="64" t="e">
        <f t="shared" si="155"/>
        <v>#VALUE!</v>
      </c>
      <c r="AF260" s="64" t="e">
        <f t="shared" si="155"/>
        <v>#VALUE!</v>
      </c>
      <c r="AG260" s="64" t="e">
        <f t="shared" si="155"/>
        <v>#VALUE!</v>
      </c>
      <c r="AH260" s="64" t="e">
        <f t="shared" si="155"/>
        <v>#VALUE!</v>
      </c>
      <c r="AI260" s="64" t="e">
        <f t="shared" si="155"/>
        <v>#VALUE!</v>
      </c>
      <c r="AJ260" s="64" t="e">
        <f t="shared" si="155"/>
        <v>#VALUE!</v>
      </c>
      <c r="AK260" s="64" t="e">
        <f t="shared" si="155"/>
        <v>#VALUE!</v>
      </c>
      <c r="AL260" s="64" t="e">
        <f t="shared" si="155"/>
        <v>#VALUE!</v>
      </c>
      <c r="AM260" s="64" t="e">
        <f t="shared" si="155"/>
        <v>#VALUE!</v>
      </c>
      <c r="AN260" s="64" t="e">
        <f t="shared" si="155"/>
        <v>#VALUE!</v>
      </c>
      <c r="AO260" s="64" t="e">
        <f t="shared" si="155"/>
        <v>#VALUE!</v>
      </c>
      <c r="AP260" s="64" t="e">
        <f t="shared" si="155"/>
        <v>#VALUE!</v>
      </c>
      <c r="AQ260" s="64" t="e">
        <f t="shared" si="155"/>
        <v>#VALUE!</v>
      </c>
      <c r="AR260" s="64" t="e">
        <f t="shared" si="155"/>
        <v>#VALUE!</v>
      </c>
      <c r="AS260" s="64" t="e">
        <f t="shared" si="155"/>
        <v>#VALUE!</v>
      </c>
      <c r="AT260" s="64" t="e">
        <f t="shared" si="155"/>
        <v>#VALUE!</v>
      </c>
      <c r="AU260" s="64" t="e">
        <f t="shared" si="155"/>
        <v>#VALUE!</v>
      </c>
      <c r="AV260" s="64" t="e">
        <f t="shared" si="155"/>
        <v>#VALUE!</v>
      </c>
      <c r="AW260" s="64" t="e">
        <f t="shared" si="155"/>
        <v>#VALUE!</v>
      </c>
      <c r="AX260" s="64" t="e">
        <f t="shared" si="155"/>
        <v>#VALUE!</v>
      </c>
      <c r="AY260" s="64" t="e">
        <f t="shared" si="155"/>
        <v>#VALUE!</v>
      </c>
      <c r="AZ260" s="64" t="e">
        <f t="shared" si="155"/>
        <v>#VALUE!</v>
      </c>
      <c r="BA260" s="64" t="e">
        <f t="shared" si="155"/>
        <v>#VALUE!</v>
      </c>
      <c r="BB260" s="64" t="e">
        <f t="shared" si="155"/>
        <v>#VALUE!</v>
      </c>
      <c r="BC260" s="64" t="e">
        <f t="shared" si="155"/>
        <v>#VALUE!</v>
      </c>
      <c r="BD260" s="64" t="e">
        <f t="shared" si="155"/>
        <v>#VALUE!</v>
      </c>
      <c r="BE260" s="64" t="e">
        <f t="shared" si="155"/>
        <v>#VALUE!</v>
      </c>
      <c r="BF260" s="75" t="e">
        <f t="shared" si="146"/>
        <v>#VALUE!</v>
      </c>
    </row>
    <row r="261" spans="15:59" ht="14.4" hidden="1" customHeight="1" x14ac:dyDescent="0.3">
      <c r="O261" s="287"/>
      <c r="P261" s="288"/>
      <c r="Q261" s="289"/>
      <c r="R261" s="277" t="s">
        <v>131</v>
      </c>
      <c r="S261" s="278"/>
      <c r="T261" s="278"/>
      <c r="U261" s="278"/>
      <c r="V261" s="278"/>
      <c r="W261" s="279"/>
      <c r="X261" s="269"/>
      <c r="Y261" s="269"/>
      <c r="Z261" s="269"/>
      <c r="AA261" s="74" t="e">
        <f t="shared" ref="AA261:BE261" si="156">AA262+(AA263/2)</f>
        <v>#VALUE!</v>
      </c>
      <c r="AB261" s="74" t="e">
        <f t="shared" si="156"/>
        <v>#VALUE!</v>
      </c>
      <c r="AC261" s="74" t="e">
        <f t="shared" si="156"/>
        <v>#VALUE!</v>
      </c>
      <c r="AD261" s="74" t="e">
        <f t="shared" si="156"/>
        <v>#VALUE!</v>
      </c>
      <c r="AE261" s="74" t="e">
        <f t="shared" si="156"/>
        <v>#VALUE!</v>
      </c>
      <c r="AF261" s="74" t="e">
        <f t="shared" si="156"/>
        <v>#VALUE!</v>
      </c>
      <c r="AG261" s="74" t="e">
        <f t="shared" si="156"/>
        <v>#VALUE!</v>
      </c>
      <c r="AH261" s="74" t="e">
        <f t="shared" si="156"/>
        <v>#VALUE!</v>
      </c>
      <c r="AI261" s="74" t="e">
        <f t="shared" si="156"/>
        <v>#VALUE!</v>
      </c>
      <c r="AJ261" s="74" t="e">
        <f t="shared" si="156"/>
        <v>#VALUE!</v>
      </c>
      <c r="AK261" s="74" t="e">
        <f t="shared" si="156"/>
        <v>#VALUE!</v>
      </c>
      <c r="AL261" s="74" t="e">
        <f t="shared" si="156"/>
        <v>#VALUE!</v>
      </c>
      <c r="AM261" s="74" t="e">
        <f t="shared" si="156"/>
        <v>#VALUE!</v>
      </c>
      <c r="AN261" s="74" t="e">
        <f t="shared" si="156"/>
        <v>#VALUE!</v>
      </c>
      <c r="AO261" s="74" t="e">
        <f t="shared" si="156"/>
        <v>#VALUE!</v>
      </c>
      <c r="AP261" s="74" t="e">
        <f t="shared" si="156"/>
        <v>#VALUE!</v>
      </c>
      <c r="AQ261" s="74" t="e">
        <f t="shared" si="156"/>
        <v>#VALUE!</v>
      </c>
      <c r="AR261" s="74" t="e">
        <f t="shared" si="156"/>
        <v>#VALUE!</v>
      </c>
      <c r="AS261" s="74" t="e">
        <f t="shared" si="156"/>
        <v>#VALUE!</v>
      </c>
      <c r="AT261" s="74" t="e">
        <f t="shared" si="156"/>
        <v>#VALUE!</v>
      </c>
      <c r="AU261" s="74" t="e">
        <f t="shared" si="156"/>
        <v>#VALUE!</v>
      </c>
      <c r="AV261" s="74" t="e">
        <f t="shared" si="156"/>
        <v>#VALUE!</v>
      </c>
      <c r="AW261" s="74" t="e">
        <f t="shared" si="156"/>
        <v>#VALUE!</v>
      </c>
      <c r="AX261" s="74" t="e">
        <f t="shared" si="156"/>
        <v>#VALUE!</v>
      </c>
      <c r="AY261" s="74" t="e">
        <f t="shared" si="156"/>
        <v>#VALUE!</v>
      </c>
      <c r="AZ261" s="74" t="e">
        <f t="shared" si="156"/>
        <v>#VALUE!</v>
      </c>
      <c r="BA261" s="74" t="e">
        <f t="shared" si="156"/>
        <v>#VALUE!</v>
      </c>
      <c r="BB261" s="74" t="e">
        <f t="shared" si="156"/>
        <v>#VALUE!</v>
      </c>
      <c r="BC261" s="74" t="e">
        <f t="shared" si="156"/>
        <v>#VALUE!</v>
      </c>
      <c r="BD261" s="74" t="e">
        <f t="shared" si="156"/>
        <v>#VALUE!</v>
      </c>
      <c r="BE261" s="74" t="e">
        <f t="shared" si="156"/>
        <v>#VALUE!</v>
      </c>
      <c r="BF261" s="45" t="e">
        <f t="shared" si="146"/>
        <v>#VALUE!</v>
      </c>
    </row>
    <row r="262" spans="15:59" ht="14.4" hidden="1" customHeight="1" x14ac:dyDescent="0.3">
      <c r="O262" s="287"/>
      <c r="P262" s="288"/>
      <c r="Q262" s="289"/>
      <c r="R262" s="277" t="s">
        <v>122</v>
      </c>
      <c r="S262" s="278"/>
      <c r="T262" s="278"/>
      <c r="U262" s="278"/>
      <c r="V262" s="278"/>
      <c r="W262" s="279"/>
      <c r="X262" s="269"/>
      <c r="Y262" s="269"/>
      <c r="Z262" s="269"/>
      <c r="AA262" s="64" t="e">
        <f t="shared" ref="AA262:BE262" si="157">COUNTIFS($F$22:$F$28,$O$235,$L$22:$L$28,"FT",AA$22:AA$39,"A")+COUNTIFS($F$22:$F$28,$O$235,$L$22:$L$28,"FT",AA$22:AA$39,"SL")</f>
        <v>#VALUE!</v>
      </c>
      <c r="AB262" s="64" t="e">
        <f t="shared" si="157"/>
        <v>#VALUE!</v>
      </c>
      <c r="AC262" s="64" t="e">
        <f t="shared" si="157"/>
        <v>#VALUE!</v>
      </c>
      <c r="AD262" s="64" t="e">
        <f t="shared" si="157"/>
        <v>#VALUE!</v>
      </c>
      <c r="AE262" s="64" t="e">
        <f t="shared" si="157"/>
        <v>#VALUE!</v>
      </c>
      <c r="AF262" s="64" t="e">
        <f t="shared" si="157"/>
        <v>#VALUE!</v>
      </c>
      <c r="AG262" s="64" t="e">
        <f t="shared" si="157"/>
        <v>#VALUE!</v>
      </c>
      <c r="AH262" s="64" t="e">
        <f t="shared" si="157"/>
        <v>#VALUE!</v>
      </c>
      <c r="AI262" s="64" t="e">
        <f t="shared" si="157"/>
        <v>#VALUE!</v>
      </c>
      <c r="AJ262" s="64" t="e">
        <f t="shared" si="157"/>
        <v>#VALUE!</v>
      </c>
      <c r="AK262" s="64" t="e">
        <f t="shared" si="157"/>
        <v>#VALUE!</v>
      </c>
      <c r="AL262" s="64" t="e">
        <f t="shared" si="157"/>
        <v>#VALUE!</v>
      </c>
      <c r="AM262" s="64" t="e">
        <f t="shared" si="157"/>
        <v>#VALUE!</v>
      </c>
      <c r="AN262" s="64" t="e">
        <f t="shared" si="157"/>
        <v>#VALUE!</v>
      </c>
      <c r="AO262" s="64" t="e">
        <f t="shared" si="157"/>
        <v>#VALUE!</v>
      </c>
      <c r="AP262" s="64" t="e">
        <f t="shared" si="157"/>
        <v>#VALUE!</v>
      </c>
      <c r="AQ262" s="64" t="e">
        <f t="shared" si="157"/>
        <v>#VALUE!</v>
      </c>
      <c r="AR262" s="64" t="e">
        <f t="shared" si="157"/>
        <v>#VALUE!</v>
      </c>
      <c r="AS262" s="64" t="e">
        <f t="shared" si="157"/>
        <v>#VALUE!</v>
      </c>
      <c r="AT262" s="64" t="e">
        <f t="shared" si="157"/>
        <v>#VALUE!</v>
      </c>
      <c r="AU262" s="64" t="e">
        <f t="shared" si="157"/>
        <v>#VALUE!</v>
      </c>
      <c r="AV262" s="64" t="e">
        <f t="shared" si="157"/>
        <v>#VALUE!</v>
      </c>
      <c r="AW262" s="64" t="e">
        <f t="shared" si="157"/>
        <v>#VALUE!</v>
      </c>
      <c r="AX262" s="64" t="e">
        <f t="shared" si="157"/>
        <v>#VALUE!</v>
      </c>
      <c r="AY262" s="64" t="e">
        <f t="shared" si="157"/>
        <v>#VALUE!</v>
      </c>
      <c r="AZ262" s="64" t="e">
        <f t="shared" si="157"/>
        <v>#VALUE!</v>
      </c>
      <c r="BA262" s="64" t="e">
        <f t="shared" si="157"/>
        <v>#VALUE!</v>
      </c>
      <c r="BB262" s="64" t="e">
        <f t="shared" si="157"/>
        <v>#VALUE!</v>
      </c>
      <c r="BC262" s="64" t="e">
        <f t="shared" si="157"/>
        <v>#VALUE!</v>
      </c>
      <c r="BD262" s="64" t="e">
        <f t="shared" si="157"/>
        <v>#VALUE!</v>
      </c>
      <c r="BE262" s="64" t="e">
        <f t="shared" si="157"/>
        <v>#VALUE!</v>
      </c>
      <c r="BF262" s="45" t="e">
        <f t="shared" si="146"/>
        <v>#VALUE!</v>
      </c>
    </row>
    <row r="263" spans="15:59" ht="14.4" hidden="1" customHeight="1" x14ac:dyDescent="0.3">
      <c r="O263" s="287"/>
      <c r="P263" s="288"/>
      <c r="Q263" s="289"/>
      <c r="R263" s="277" t="s">
        <v>137</v>
      </c>
      <c r="S263" s="278"/>
      <c r="T263" s="278"/>
      <c r="U263" s="278"/>
      <c r="V263" s="278"/>
      <c r="W263" s="279"/>
      <c r="X263" s="269"/>
      <c r="Y263" s="269"/>
      <c r="Z263" s="269"/>
      <c r="AA263" s="64" t="e">
        <f t="shared" ref="AA263:BE263" si="158">COUNTIFS($F$22:$F$28,$O$235,$L$22:$L$28,"HT",AA$22:AA$39,"A")+COUNTIFS($F$22:$F$28,$O$235,$L$22:$L$28,"HT",AA$22:AA$39,"SL")</f>
        <v>#VALUE!</v>
      </c>
      <c r="AB263" s="64" t="e">
        <f t="shared" si="158"/>
        <v>#VALUE!</v>
      </c>
      <c r="AC263" s="64" t="e">
        <f t="shared" si="158"/>
        <v>#VALUE!</v>
      </c>
      <c r="AD263" s="64" t="e">
        <f t="shared" si="158"/>
        <v>#VALUE!</v>
      </c>
      <c r="AE263" s="64" t="e">
        <f t="shared" si="158"/>
        <v>#VALUE!</v>
      </c>
      <c r="AF263" s="64" t="e">
        <f t="shared" si="158"/>
        <v>#VALUE!</v>
      </c>
      <c r="AG263" s="64" t="e">
        <f t="shared" si="158"/>
        <v>#VALUE!</v>
      </c>
      <c r="AH263" s="64" t="e">
        <f t="shared" si="158"/>
        <v>#VALUE!</v>
      </c>
      <c r="AI263" s="64" t="e">
        <f t="shared" si="158"/>
        <v>#VALUE!</v>
      </c>
      <c r="AJ263" s="64" t="e">
        <f t="shared" si="158"/>
        <v>#VALUE!</v>
      </c>
      <c r="AK263" s="64" t="e">
        <f t="shared" si="158"/>
        <v>#VALUE!</v>
      </c>
      <c r="AL263" s="64" t="e">
        <f t="shared" si="158"/>
        <v>#VALUE!</v>
      </c>
      <c r="AM263" s="64" t="e">
        <f t="shared" si="158"/>
        <v>#VALUE!</v>
      </c>
      <c r="AN263" s="64" t="e">
        <f t="shared" si="158"/>
        <v>#VALUE!</v>
      </c>
      <c r="AO263" s="64" t="e">
        <f t="shared" si="158"/>
        <v>#VALUE!</v>
      </c>
      <c r="AP263" s="64" t="e">
        <f t="shared" si="158"/>
        <v>#VALUE!</v>
      </c>
      <c r="AQ263" s="64" t="e">
        <f t="shared" si="158"/>
        <v>#VALUE!</v>
      </c>
      <c r="AR263" s="64" t="e">
        <f t="shared" si="158"/>
        <v>#VALUE!</v>
      </c>
      <c r="AS263" s="64" t="e">
        <f t="shared" si="158"/>
        <v>#VALUE!</v>
      </c>
      <c r="AT263" s="64" t="e">
        <f t="shared" si="158"/>
        <v>#VALUE!</v>
      </c>
      <c r="AU263" s="64" t="e">
        <f t="shared" si="158"/>
        <v>#VALUE!</v>
      </c>
      <c r="AV263" s="64" t="e">
        <f t="shared" si="158"/>
        <v>#VALUE!</v>
      </c>
      <c r="AW263" s="64" t="e">
        <f t="shared" si="158"/>
        <v>#VALUE!</v>
      </c>
      <c r="AX263" s="64" t="e">
        <f t="shared" si="158"/>
        <v>#VALUE!</v>
      </c>
      <c r="AY263" s="64" t="e">
        <f t="shared" si="158"/>
        <v>#VALUE!</v>
      </c>
      <c r="AZ263" s="64" t="e">
        <f t="shared" si="158"/>
        <v>#VALUE!</v>
      </c>
      <c r="BA263" s="64" t="e">
        <f t="shared" si="158"/>
        <v>#VALUE!</v>
      </c>
      <c r="BB263" s="64" t="e">
        <f t="shared" si="158"/>
        <v>#VALUE!</v>
      </c>
      <c r="BC263" s="64" t="e">
        <f t="shared" si="158"/>
        <v>#VALUE!</v>
      </c>
      <c r="BD263" s="64" t="e">
        <f t="shared" si="158"/>
        <v>#VALUE!</v>
      </c>
      <c r="BE263" s="64" t="e">
        <f t="shared" si="158"/>
        <v>#VALUE!</v>
      </c>
      <c r="BF263" s="45" t="e">
        <f t="shared" si="146"/>
        <v>#VALUE!</v>
      </c>
    </row>
    <row r="264" spans="15:59" ht="14.4" hidden="1" customHeight="1" x14ac:dyDescent="0.3">
      <c r="O264" s="287"/>
      <c r="P264" s="288"/>
      <c r="Q264" s="289"/>
      <c r="R264" s="277" t="s">
        <v>140</v>
      </c>
      <c r="S264" s="278"/>
      <c r="T264" s="278"/>
      <c r="U264" s="278"/>
      <c r="V264" s="278"/>
      <c r="W264" s="279"/>
      <c r="X264" s="269"/>
      <c r="Y264" s="269"/>
      <c r="Z264" s="269"/>
      <c r="AA264" s="64" t="e">
        <f t="shared" ref="AA264:BE264" si="159">COUNTIFS($F$22:$F$28,$O$235,AA22:AA39,"U")+COUNTIFS($F$22:$F$28,$O$235,AA22:AA39,"UC")+COUNTIFS($F$22:$F$28,$O$235,AA22:AA39,"NCNS")+COUNTIFS($F$22:$F$28,$O$235,AA22:AA39,"TR-U")+COUNTIFS($F$22:$F$28,$O$235,AA22:AA39,"TR-UC")+COUNTIFS($F$22:$F$28,$O$235,AA22:AA39,"TR-NCNS")</f>
        <v>#VALUE!</v>
      </c>
      <c r="AB264" s="64" t="e">
        <f t="shared" si="159"/>
        <v>#VALUE!</v>
      </c>
      <c r="AC264" s="64" t="e">
        <f t="shared" si="159"/>
        <v>#VALUE!</v>
      </c>
      <c r="AD264" s="64" t="e">
        <f t="shared" si="159"/>
        <v>#VALUE!</v>
      </c>
      <c r="AE264" s="64" t="e">
        <f t="shared" si="159"/>
        <v>#VALUE!</v>
      </c>
      <c r="AF264" s="64" t="e">
        <f t="shared" si="159"/>
        <v>#VALUE!</v>
      </c>
      <c r="AG264" s="64" t="e">
        <f t="shared" si="159"/>
        <v>#VALUE!</v>
      </c>
      <c r="AH264" s="64" t="e">
        <f t="shared" si="159"/>
        <v>#VALUE!</v>
      </c>
      <c r="AI264" s="64" t="e">
        <f t="shared" si="159"/>
        <v>#VALUE!</v>
      </c>
      <c r="AJ264" s="64" t="e">
        <f t="shared" si="159"/>
        <v>#VALUE!</v>
      </c>
      <c r="AK264" s="64" t="e">
        <f t="shared" si="159"/>
        <v>#VALUE!</v>
      </c>
      <c r="AL264" s="64" t="e">
        <f t="shared" si="159"/>
        <v>#VALUE!</v>
      </c>
      <c r="AM264" s="64" t="e">
        <f t="shared" si="159"/>
        <v>#VALUE!</v>
      </c>
      <c r="AN264" s="64" t="e">
        <f t="shared" si="159"/>
        <v>#VALUE!</v>
      </c>
      <c r="AO264" s="64" t="e">
        <f t="shared" si="159"/>
        <v>#VALUE!</v>
      </c>
      <c r="AP264" s="64" t="e">
        <f t="shared" si="159"/>
        <v>#VALUE!</v>
      </c>
      <c r="AQ264" s="64" t="e">
        <f t="shared" si="159"/>
        <v>#VALUE!</v>
      </c>
      <c r="AR264" s="64" t="e">
        <f t="shared" si="159"/>
        <v>#VALUE!</v>
      </c>
      <c r="AS264" s="64" t="e">
        <f t="shared" si="159"/>
        <v>#VALUE!</v>
      </c>
      <c r="AT264" s="64" t="e">
        <f t="shared" si="159"/>
        <v>#VALUE!</v>
      </c>
      <c r="AU264" s="64" t="e">
        <f t="shared" si="159"/>
        <v>#VALUE!</v>
      </c>
      <c r="AV264" s="64" t="e">
        <f t="shared" si="159"/>
        <v>#VALUE!</v>
      </c>
      <c r="AW264" s="64" t="e">
        <f t="shared" si="159"/>
        <v>#VALUE!</v>
      </c>
      <c r="AX264" s="64" t="e">
        <f t="shared" si="159"/>
        <v>#VALUE!</v>
      </c>
      <c r="AY264" s="64" t="e">
        <f t="shared" si="159"/>
        <v>#VALUE!</v>
      </c>
      <c r="AZ264" s="64" t="e">
        <f t="shared" si="159"/>
        <v>#VALUE!</v>
      </c>
      <c r="BA264" s="64" t="e">
        <f t="shared" si="159"/>
        <v>#VALUE!</v>
      </c>
      <c r="BB264" s="64" t="e">
        <f t="shared" si="159"/>
        <v>#VALUE!</v>
      </c>
      <c r="BC264" s="64" t="e">
        <f t="shared" si="159"/>
        <v>#VALUE!</v>
      </c>
      <c r="BD264" s="64" t="e">
        <f t="shared" si="159"/>
        <v>#VALUE!</v>
      </c>
      <c r="BE264" s="64" t="e">
        <f t="shared" si="159"/>
        <v>#VALUE!</v>
      </c>
      <c r="BF264" s="75" t="e">
        <f t="shared" si="146"/>
        <v>#VALUE!</v>
      </c>
    </row>
    <row r="265" spans="15:59" ht="14.4" hidden="1" customHeight="1" x14ac:dyDescent="0.3">
      <c r="O265" s="287"/>
      <c r="P265" s="288"/>
      <c r="Q265" s="289"/>
      <c r="R265" s="277" t="s">
        <v>143</v>
      </c>
      <c r="S265" s="278"/>
      <c r="T265" s="278"/>
      <c r="U265" s="278"/>
      <c r="V265" s="278"/>
      <c r="W265" s="279"/>
      <c r="X265" s="269"/>
      <c r="Y265" s="269"/>
      <c r="Z265" s="269"/>
      <c r="AA265" s="74" t="e">
        <f t="shared" ref="AA265:BE265" si="160">AA266+(AA267/2)</f>
        <v>#VALUE!</v>
      </c>
      <c r="AB265" s="74" t="e">
        <f t="shared" si="160"/>
        <v>#VALUE!</v>
      </c>
      <c r="AC265" s="74" t="e">
        <f t="shared" si="160"/>
        <v>#VALUE!</v>
      </c>
      <c r="AD265" s="74" t="e">
        <f t="shared" si="160"/>
        <v>#VALUE!</v>
      </c>
      <c r="AE265" s="74" t="e">
        <f t="shared" si="160"/>
        <v>#VALUE!</v>
      </c>
      <c r="AF265" s="74" t="e">
        <f t="shared" si="160"/>
        <v>#VALUE!</v>
      </c>
      <c r="AG265" s="74" t="e">
        <f t="shared" si="160"/>
        <v>#VALUE!</v>
      </c>
      <c r="AH265" s="74" t="e">
        <f t="shared" si="160"/>
        <v>#VALUE!</v>
      </c>
      <c r="AI265" s="74" t="e">
        <f t="shared" si="160"/>
        <v>#VALUE!</v>
      </c>
      <c r="AJ265" s="74" t="e">
        <f t="shared" si="160"/>
        <v>#VALUE!</v>
      </c>
      <c r="AK265" s="74" t="e">
        <f t="shared" si="160"/>
        <v>#VALUE!</v>
      </c>
      <c r="AL265" s="74" t="e">
        <f t="shared" si="160"/>
        <v>#VALUE!</v>
      </c>
      <c r="AM265" s="74" t="e">
        <f t="shared" si="160"/>
        <v>#VALUE!</v>
      </c>
      <c r="AN265" s="74" t="e">
        <f t="shared" si="160"/>
        <v>#VALUE!</v>
      </c>
      <c r="AO265" s="74" t="e">
        <f t="shared" si="160"/>
        <v>#VALUE!</v>
      </c>
      <c r="AP265" s="74" t="e">
        <f t="shared" si="160"/>
        <v>#VALUE!</v>
      </c>
      <c r="AQ265" s="74" t="e">
        <f t="shared" si="160"/>
        <v>#VALUE!</v>
      </c>
      <c r="AR265" s="74" t="e">
        <f t="shared" si="160"/>
        <v>#VALUE!</v>
      </c>
      <c r="AS265" s="74" t="e">
        <f t="shared" si="160"/>
        <v>#VALUE!</v>
      </c>
      <c r="AT265" s="74" t="e">
        <f t="shared" si="160"/>
        <v>#VALUE!</v>
      </c>
      <c r="AU265" s="74" t="e">
        <f t="shared" si="160"/>
        <v>#VALUE!</v>
      </c>
      <c r="AV265" s="74" t="e">
        <f t="shared" si="160"/>
        <v>#VALUE!</v>
      </c>
      <c r="AW265" s="74" t="e">
        <f t="shared" si="160"/>
        <v>#VALUE!</v>
      </c>
      <c r="AX265" s="74" t="e">
        <f t="shared" si="160"/>
        <v>#VALUE!</v>
      </c>
      <c r="AY265" s="74" t="e">
        <f t="shared" si="160"/>
        <v>#VALUE!</v>
      </c>
      <c r="AZ265" s="74" t="e">
        <f t="shared" si="160"/>
        <v>#VALUE!</v>
      </c>
      <c r="BA265" s="74" t="e">
        <f t="shared" si="160"/>
        <v>#VALUE!</v>
      </c>
      <c r="BB265" s="74" t="e">
        <f t="shared" si="160"/>
        <v>#VALUE!</v>
      </c>
      <c r="BC265" s="74" t="e">
        <f t="shared" si="160"/>
        <v>#VALUE!</v>
      </c>
      <c r="BD265" s="74" t="e">
        <f t="shared" si="160"/>
        <v>#VALUE!</v>
      </c>
      <c r="BE265" s="74" t="e">
        <f t="shared" si="160"/>
        <v>#VALUE!</v>
      </c>
      <c r="BF265" s="45" t="e">
        <f t="shared" si="146"/>
        <v>#VALUE!</v>
      </c>
    </row>
    <row r="266" spans="15:59" ht="14.4" hidden="1" customHeight="1" x14ac:dyDescent="0.3">
      <c r="O266" s="287"/>
      <c r="P266" s="288"/>
      <c r="Q266" s="289"/>
      <c r="R266" s="277" t="s">
        <v>146</v>
      </c>
      <c r="S266" s="278"/>
      <c r="T266" s="278"/>
      <c r="U266" s="278"/>
      <c r="V266" s="278"/>
      <c r="W266" s="279"/>
      <c r="X266" s="269"/>
      <c r="Y266" s="269"/>
      <c r="Z266" s="269"/>
      <c r="AA266" s="64" t="e">
        <f t="shared" ref="AA266:BE266" si="161">COUNTIFS($F$22:$F$28,$O$235,$L$22:$L$28,"FT",AA$22:AA$39,"U")+COUNTIFS($F$22:$F$28,$O$235,$L$22:$L$28,"FT",AA$22:AA$39,"UC")+COUNTIFS($F$22:$F$28,$O$235,$L$22:$L$28,"FT",AA$22:AA$39,"NCNS")+COUNTIFS($F$22:$F$28,$O$235,$L$22:$L$28,"FT",AA$22:AA$39,"TR-U")+COUNTIFS($F$22:$F$28,$O$235,$L$22:$L$28,"FT",AA$22:AA$39,"TR-UC")+COUNTIFS($F$22:$F$28,$O$235,$L$22:$L$28,"FT",AA$22:AA$39,"TR-NCNS")</f>
        <v>#VALUE!</v>
      </c>
      <c r="AB266" s="64" t="e">
        <f t="shared" si="161"/>
        <v>#VALUE!</v>
      </c>
      <c r="AC266" s="64" t="e">
        <f t="shared" si="161"/>
        <v>#VALUE!</v>
      </c>
      <c r="AD266" s="64" t="e">
        <f t="shared" si="161"/>
        <v>#VALUE!</v>
      </c>
      <c r="AE266" s="64" t="e">
        <f t="shared" si="161"/>
        <v>#VALUE!</v>
      </c>
      <c r="AF266" s="64" t="e">
        <f t="shared" si="161"/>
        <v>#VALUE!</v>
      </c>
      <c r="AG266" s="64" t="e">
        <f t="shared" si="161"/>
        <v>#VALUE!</v>
      </c>
      <c r="AH266" s="64" t="e">
        <f t="shared" si="161"/>
        <v>#VALUE!</v>
      </c>
      <c r="AI266" s="64" t="e">
        <f t="shared" si="161"/>
        <v>#VALUE!</v>
      </c>
      <c r="AJ266" s="64" t="e">
        <f t="shared" si="161"/>
        <v>#VALUE!</v>
      </c>
      <c r="AK266" s="64" t="e">
        <f t="shared" si="161"/>
        <v>#VALUE!</v>
      </c>
      <c r="AL266" s="64" t="e">
        <f t="shared" si="161"/>
        <v>#VALUE!</v>
      </c>
      <c r="AM266" s="64" t="e">
        <f t="shared" si="161"/>
        <v>#VALUE!</v>
      </c>
      <c r="AN266" s="64" t="e">
        <f t="shared" si="161"/>
        <v>#VALUE!</v>
      </c>
      <c r="AO266" s="64" t="e">
        <f t="shared" si="161"/>
        <v>#VALUE!</v>
      </c>
      <c r="AP266" s="64" t="e">
        <f t="shared" si="161"/>
        <v>#VALUE!</v>
      </c>
      <c r="AQ266" s="64" t="e">
        <f t="shared" si="161"/>
        <v>#VALUE!</v>
      </c>
      <c r="AR266" s="64" t="e">
        <f t="shared" si="161"/>
        <v>#VALUE!</v>
      </c>
      <c r="AS266" s="64" t="e">
        <f t="shared" si="161"/>
        <v>#VALUE!</v>
      </c>
      <c r="AT266" s="64" t="e">
        <f t="shared" si="161"/>
        <v>#VALUE!</v>
      </c>
      <c r="AU266" s="64" t="e">
        <f t="shared" si="161"/>
        <v>#VALUE!</v>
      </c>
      <c r="AV266" s="64" t="e">
        <f t="shared" si="161"/>
        <v>#VALUE!</v>
      </c>
      <c r="AW266" s="64" t="e">
        <f t="shared" si="161"/>
        <v>#VALUE!</v>
      </c>
      <c r="AX266" s="64" t="e">
        <f t="shared" si="161"/>
        <v>#VALUE!</v>
      </c>
      <c r="AY266" s="64" t="e">
        <f t="shared" si="161"/>
        <v>#VALUE!</v>
      </c>
      <c r="AZ266" s="64" t="e">
        <f t="shared" si="161"/>
        <v>#VALUE!</v>
      </c>
      <c r="BA266" s="64" t="e">
        <f t="shared" si="161"/>
        <v>#VALUE!</v>
      </c>
      <c r="BB266" s="64" t="e">
        <f t="shared" si="161"/>
        <v>#VALUE!</v>
      </c>
      <c r="BC266" s="64" t="e">
        <f t="shared" si="161"/>
        <v>#VALUE!</v>
      </c>
      <c r="BD266" s="64" t="e">
        <f t="shared" si="161"/>
        <v>#VALUE!</v>
      </c>
      <c r="BE266" s="64" t="e">
        <f t="shared" si="161"/>
        <v>#VALUE!</v>
      </c>
      <c r="BF266" s="45" t="e">
        <f t="shared" si="146"/>
        <v>#VALUE!</v>
      </c>
    </row>
    <row r="267" spans="15:59" ht="14.4" hidden="1" customHeight="1" x14ac:dyDescent="0.3">
      <c r="O267" s="287"/>
      <c r="P267" s="288"/>
      <c r="Q267" s="289"/>
      <c r="R267" s="277" t="s">
        <v>150</v>
      </c>
      <c r="S267" s="278"/>
      <c r="T267" s="278"/>
      <c r="U267" s="278"/>
      <c r="V267" s="278"/>
      <c r="W267" s="279"/>
      <c r="X267" s="269"/>
      <c r="Y267" s="269"/>
      <c r="Z267" s="269"/>
      <c r="AA267" s="64" t="e">
        <f t="shared" ref="AA267:BE267" si="162">COUNTIFS($F$22:$F$28,$O$235,$L$22:$L$28,"HT",AA$22:AA$39,"U")+COUNTIFS($F$22:$F$28,$O$235,$L$22:$L$28,"HT",AA$22:AA$39,"UC")+COUNTIFS($F$22:$F$28,$O$235,$L$22:$L$28,"HT",AA$22:AA$39,"NCNS")+COUNTIFS($F$22:$F$28,$O$235,$L$22:$L$28,"HT",AA$22:AA$39,"TR-U")+COUNTIFS($F$22:$F$28,$O$235,$L$22:$L$28,"HT",AA$22:AA$39,"TR-UC")+COUNTIFS($F$22:$F$28,$O$235,$L$22:$L$28,"HT",AA$22:AA$39,"TR-NCNS")</f>
        <v>#VALUE!</v>
      </c>
      <c r="AB267" s="64" t="e">
        <f t="shared" si="162"/>
        <v>#VALUE!</v>
      </c>
      <c r="AC267" s="64" t="e">
        <f t="shared" si="162"/>
        <v>#VALUE!</v>
      </c>
      <c r="AD267" s="64" t="e">
        <f t="shared" si="162"/>
        <v>#VALUE!</v>
      </c>
      <c r="AE267" s="64" t="e">
        <f t="shared" si="162"/>
        <v>#VALUE!</v>
      </c>
      <c r="AF267" s="64" t="e">
        <f t="shared" si="162"/>
        <v>#VALUE!</v>
      </c>
      <c r="AG267" s="64" t="e">
        <f t="shared" si="162"/>
        <v>#VALUE!</v>
      </c>
      <c r="AH267" s="64" t="e">
        <f t="shared" si="162"/>
        <v>#VALUE!</v>
      </c>
      <c r="AI267" s="64" t="e">
        <f t="shared" si="162"/>
        <v>#VALUE!</v>
      </c>
      <c r="AJ267" s="64" t="e">
        <f t="shared" si="162"/>
        <v>#VALUE!</v>
      </c>
      <c r="AK267" s="64" t="e">
        <f t="shared" si="162"/>
        <v>#VALUE!</v>
      </c>
      <c r="AL267" s="64" t="e">
        <f t="shared" si="162"/>
        <v>#VALUE!</v>
      </c>
      <c r="AM267" s="64" t="e">
        <f t="shared" si="162"/>
        <v>#VALUE!</v>
      </c>
      <c r="AN267" s="64" t="e">
        <f t="shared" si="162"/>
        <v>#VALUE!</v>
      </c>
      <c r="AO267" s="64" t="e">
        <f t="shared" si="162"/>
        <v>#VALUE!</v>
      </c>
      <c r="AP267" s="64" t="e">
        <f t="shared" si="162"/>
        <v>#VALUE!</v>
      </c>
      <c r="AQ267" s="64" t="e">
        <f t="shared" si="162"/>
        <v>#VALUE!</v>
      </c>
      <c r="AR267" s="64" t="e">
        <f t="shared" si="162"/>
        <v>#VALUE!</v>
      </c>
      <c r="AS267" s="64" t="e">
        <f t="shared" si="162"/>
        <v>#VALUE!</v>
      </c>
      <c r="AT267" s="64" t="e">
        <f t="shared" si="162"/>
        <v>#VALUE!</v>
      </c>
      <c r="AU267" s="64" t="e">
        <f t="shared" si="162"/>
        <v>#VALUE!</v>
      </c>
      <c r="AV267" s="64" t="e">
        <f t="shared" si="162"/>
        <v>#VALUE!</v>
      </c>
      <c r="AW267" s="64" t="e">
        <f t="shared" si="162"/>
        <v>#VALUE!</v>
      </c>
      <c r="AX267" s="64" t="e">
        <f t="shared" si="162"/>
        <v>#VALUE!</v>
      </c>
      <c r="AY267" s="64" t="e">
        <f t="shared" si="162"/>
        <v>#VALUE!</v>
      </c>
      <c r="AZ267" s="64" t="e">
        <f t="shared" si="162"/>
        <v>#VALUE!</v>
      </c>
      <c r="BA267" s="64" t="e">
        <f t="shared" si="162"/>
        <v>#VALUE!</v>
      </c>
      <c r="BB267" s="64" t="e">
        <f t="shared" si="162"/>
        <v>#VALUE!</v>
      </c>
      <c r="BC267" s="64" t="e">
        <f t="shared" si="162"/>
        <v>#VALUE!</v>
      </c>
      <c r="BD267" s="64" t="e">
        <f t="shared" si="162"/>
        <v>#VALUE!</v>
      </c>
      <c r="BE267" s="64" t="e">
        <f t="shared" si="162"/>
        <v>#VALUE!</v>
      </c>
      <c r="BF267" s="45" t="e">
        <f t="shared" ref="BF267:BF273" si="163">MAX(AA268:BE268)</f>
        <v>#VALUE!</v>
      </c>
    </row>
    <row r="268" spans="15:59" ht="14.4" hidden="1" customHeight="1" x14ac:dyDescent="0.3">
      <c r="O268" s="287"/>
      <c r="P268" s="288"/>
      <c r="Q268" s="289"/>
      <c r="R268" s="277" t="s">
        <v>153</v>
      </c>
      <c r="S268" s="278"/>
      <c r="T268" s="278"/>
      <c r="U268" s="278"/>
      <c r="V268" s="278"/>
      <c r="W268" s="279"/>
      <c r="X268" s="269"/>
      <c r="Y268" s="269"/>
      <c r="Z268" s="269"/>
      <c r="AA268" s="64" t="e">
        <f t="shared" ref="AA268:BE268" si="164">COUNTIFS($F$22:$F$28,$O$235,AA22:AA39,"S")+COUNTIFS($F$22:$F$28,$O$235,AA22:AA39,"TR-S")</f>
        <v>#VALUE!</v>
      </c>
      <c r="AB268" s="64" t="e">
        <f t="shared" si="164"/>
        <v>#VALUE!</v>
      </c>
      <c r="AC268" s="64" t="e">
        <f t="shared" si="164"/>
        <v>#VALUE!</v>
      </c>
      <c r="AD268" s="64" t="e">
        <f t="shared" si="164"/>
        <v>#VALUE!</v>
      </c>
      <c r="AE268" s="64" t="e">
        <f t="shared" si="164"/>
        <v>#VALUE!</v>
      </c>
      <c r="AF268" s="64" t="e">
        <f t="shared" si="164"/>
        <v>#VALUE!</v>
      </c>
      <c r="AG268" s="64" t="e">
        <f t="shared" si="164"/>
        <v>#VALUE!</v>
      </c>
      <c r="AH268" s="64" t="e">
        <f t="shared" si="164"/>
        <v>#VALUE!</v>
      </c>
      <c r="AI268" s="64" t="e">
        <f t="shared" si="164"/>
        <v>#VALUE!</v>
      </c>
      <c r="AJ268" s="64" t="e">
        <f t="shared" si="164"/>
        <v>#VALUE!</v>
      </c>
      <c r="AK268" s="64" t="e">
        <f t="shared" si="164"/>
        <v>#VALUE!</v>
      </c>
      <c r="AL268" s="64" t="e">
        <f t="shared" si="164"/>
        <v>#VALUE!</v>
      </c>
      <c r="AM268" s="64" t="e">
        <f t="shared" si="164"/>
        <v>#VALUE!</v>
      </c>
      <c r="AN268" s="64" t="e">
        <f t="shared" si="164"/>
        <v>#VALUE!</v>
      </c>
      <c r="AO268" s="64" t="e">
        <f t="shared" si="164"/>
        <v>#VALUE!</v>
      </c>
      <c r="AP268" s="64" t="e">
        <f t="shared" si="164"/>
        <v>#VALUE!</v>
      </c>
      <c r="AQ268" s="64" t="e">
        <f t="shared" si="164"/>
        <v>#VALUE!</v>
      </c>
      <c r="AR268" s="64" t="e">
        <f t="shared" si="164"/>
        <v>#VALUE!</v>
      </c>
      <c r="AS268" s="64" t="e">
        <f t="shared" si="164"/>
        <v>#VALUE!</v>
      </c>
      <c r="AT268" s="64" t="e">
        <f t="shared" si="164"/>
        <v>#VALUE!</v>
      </c>
      <c r="AU268" s="64" t="e">
        <f t="shared" si="164"/>
        <v>#VALUE!</v>
      </c>
      <c r="AV268" s="64" t="e">
        <f t="shared" si="164"/>
        <v>#VALUE!</v>
      </c>
      <c r="AW268" s="64" t="e">
        <f t="shared" si="164"/>
        <v>#VALUE!</v>
      </c>
      <c r="AX268" s="64" t="e">
        <f t="shared" si="164"/>
        <v>#VALUE!</v>
      </c>
      <c r="AY268" s="64" t="e">
        <f t="shared" si="164"/>
        <v>#VALUE!</v>
      </c>
      <c r="AZ268" s="64" t="e">
        <f t="shared" si="164"/>
        <v>#VALUE!</v>
      </c>
      <c r="BA268" s="64" t="e">
        <f t="shared" si="164"/>
        <v>#VALUE!</v>
      </c>
      <c r="BB268" s="64" t="e">
        <f t="shared" si="164"/>
        <v>#VALUE!</v>
      </c>
      <c r="BC268" s="64" t="e">
        <f t="shared" si="164"/>
        <v>#VALUE!</v>
      </c>
      <c r="BD268" s="64" t="e">
        <f t="shared" si="164"/>
        <v>#VALUE!</v>
      </c>
      <c r="BE268" s="64" t="e">
        <f t="shared" si="164"/>
        <v>#VALUE!</v>
      </c>
      <c r="BF268" s="75" t="e">
        <f t="shared" si="163"/>
        <v>#VALUE!</v>
      </c>
    </row>
    <row r="269" spans="15:59" ht="14.4" hidden="1" customHeight="1" x14ac:dyDescent="0.3">
      <c r="O269" s="287"/>
      <c r="P269" s="288"/>
      <c r="Q269" s="289"/>
      <c r="R269" s="277" t="s">
        <v>157</v>
      </c>
      <c r="S269" s="278"/>
      <c r="T269" s="278"/>
      <c r="U269" s="278"/>
      <c r="V269" s="278"/>
      <c r="W269" s="279"/>
      <c r="X269" s="269"/>
      <c r="Y269" s="269"/>
      <c r="Z269" s="269"/>
      <c r="AA269" s="74" t="e">
        <f t="shared" ref="AA269:BE269" si="165">AA270+(AA271/2)</f>
        <v>#VALUE!</v>
      </c>
      <c r="AB269" s="74" t="e">
        <f t="shared" si="165"/>
        <v>#VALUE!</v>
      </c>
      <c r="AC269" s="74" t="e">
        <f t="shared" si="165"/>
        <v>#VALUE!</v>
      </c>
      <c r="AD269" s="74" t="e">
        <f t="shared" si="165"/>
        <v>#VALUE!</v>
      </c>
      <c r="AE269" s="74" t="e">
        <f t="shared" si="165"/>
        <v>#VALUE!</v>
      </c>
      <c r="AF269" s="74" t="e">
        <f t="shared" si="165"/>
        <v>#VALUE!</v>
      </c>
      <c r="AG269" s="74" t="e">
        <f t="shared" si="165"/>
        <v>#VALUE!</v>
      </c>
      <c r="AH269" s="74" t="e">
        <f t="shared" si="165"/>
        <v>#VALUE!</v>
      </c>
      <c r="AI269" s="74" t="e">
        <f t="shared" si="165"/>
        <v>#VALUE!</v>
      </c>
      <c r="AJ269" s="74" t="e">
        <f t="shared" si="165"/>
        <v>#VALUE!</v>
      </c>
      <c r="AK269" s="74" t="e">
        <f t="shared" si="165"/>
        <v>#VALUE!</v>
      </c>
      <c r="AL269" s="74" t="e">
        <f t="shared" si="165"/>
        <v>#VALUE!</v>
      </c>
      <c r="AM269" s="74" t="e">
        <f t="shared" si="165"/>
        <v>#VALUE!</v>
      </c>
      <c r="AN269" s="74" t="e">
        <f t="shared" si="165"/>
        <v>#VALUE!</v>
      </c>
      <c r="AO269" s="74" t="e">
        <f t="shared" si="165"/>
        <v>#VALUE!</v>
      </c>
      <c r="AP269" s="74" t="e">
        <f t="shared" si="165"/>
        <v>#VALUE!</v>
      </c>
      <c r="AQ269" s="74" t="e">
        <f t="shared" si="165"/>
        <v>#VALUE!</v>
      </c>
      <c r="AR269" s="74" t="e">
        <f t="shared" si="165"/>
        <v>#VALUE!</v>
      </c>
      <c r="AS269" s="74" t="e">
        <f t="shared" si="165"/>
        <v>#VALUE!</v>
      </c>
      <c r="AT269" s="74" t="e">
        <f t="shared" si="165"/>
        <v>#VALUE!</v>
      </c>
      <c r="AU269" s="74" t="e">
        <f t="shared" si="165"/>
        <v>#VALUE!</v>
      </c>
      <c r="AV269" s="74" t="e">
        <f t="shared" si="165"/>
        <v>#VALUE!</v>
      </c>
      <c r="AW269" s="74" t="e">
        <f t="shared" si="165"/>
        <v>#VALUE!</v>
      </c>
      <c r="AX269" s="74" t="e">
        <f t="shared" si="165"/>
        <v>#VALUE!</v>
      </c>
      <c r="AY269" s="74" t="e">
        <f t="shared" si="165"/>
        <v>#VALUE!</v>
      </c>
      <c r="AZ269" s="74" t="e">
        <f t="shared" si="165"/>
        <v>#VALUE!</v>
      </c>
      <c r="BA269" s="74" t="e">
        <f t="shared" si="165"/>
        <v>#VALUE!</v>
      </c>
      <c r="BB269" s="74" t="e">
        <f t="shared" si="165"/>
        <v>#VALUE!</v>
      </c>
      <c r="BC269" s="74" t="e">
        <f t="shared" si="165"/>
        <v>#VALUE!</v>
      </c>
      <c r="BD269" s="74" t="e">
        <f t="shared" si="165"/>
        <v>#VALUE!</v>
      </c>
      <c r="BE269" s="74" t="e">
        <f t="shared" si="165"/>
        <v>#VALUE!</v>
      </c>
      <c r="BF269" s="45" t="e">
        <f t="shared" si="163"/>
        <v>#VALUE!</v>
      </c>
    </row>
    <row r="270" spans="15:59" ht="14.4" hidden="1" customHeight="1" x14ac:dyDescent="0.3">
      <c r="O270" s="287"/>
      <c r="P270" s="288"/>
      <c r="Q270" s="289"/>
      <c r="R270" s="277" t="s">
        <v>160</v>
      </c>
      <c r="S270" s="278"/>
      <c r="T270" s="278"/>
      <c r="U270" s="278"/>
      <c r="V270" s="278"/>
      <c r="W270" s="279"/>
      <c r="X270" s="269"/>
      <c r="Y270" s="269"/>
      <c r="Z270" s="269"/>
      <c r="AA270" s="64" t="e">
        <f t="shared" ref="AA270:BE270" si="166">COUNTIFS($F$22:$F$28,$O$235,$L$22:$L$28,"FT",AA$22:AA$39,"S")+COUNTIFS($F$22:$F$28,$O$235,$L$22:$L$28,"FT",AA$22:AA$39,"TR-S")</f>
        <v>#VALUE!</v>
      </c>
      <c r="AB270" s="64" t="e">
        <f t="shared" si="166"/>
        <v>#VALUE!</v>
      </c>
      <c r="AC270" s="64" t="e">
        <f t="shared" si="166"/>
        <v>#VALUE!</v>
      </c>
      <c r="AD270" s="64" t="e">
        <f t="shared" si="166"/>
        <v>#VALUE!</v>
      </c>
      <c r="AE270" s="64" t="e">
        <f t="shared" si="166"/>
        <v>#VALUE!</v>
      </c>
      <c r="AF270" s="64" t="e">
        <f t="shared" si="166"/>
        <v>#VALUE!</v>
      </c>
      <c r="AG270" s="64" t="e">
        <f t="shared" si="166"/>
        <v>#VALUE!</v>
      </c>
      <c r="AH270" s="64" t="e">
        <f t="shared" si="166"/>
        <v>#VALUE!</v>
      </c>
      <c r="AI270" s="64" t="e">
        <f t="shared" si="166"/>
        <v>#VALUE!</v>
      </c>
      <c r="AJ270" s="64" t="e">
        <f t="shared" si="166"/>
        <v>#VALUE!</v>
      </c>
      <c r="AK270" s="64" t="e">
        <f t="shared" si="166"/>
        <v>#VALUE!</v>
      </c>
      <c r="AL270" s="64" t="e">
        <f t="shared" si="166"/>
        <v>#VALUE!</v>
      </c>
      <c r="AM270" s="64" t="e">
        <f t="shared" si="166"/>
        <v>#VALUE!</v>
      </c>
      <c r="AN270" s="64" t="e">
        <f t="shared" si="166"/>
        <v>#VALUE!</v>
      </c>
      <c r="AO270" s="64" t="e">
        <f t="shared" si="166"/>
        <v>#VALUE!</v>
      </c>
      <c r="AP270" s="64" t="e">
        <f t="shared" si="166"/>
        <v>#VALUE!</v>
      </c>
      <c r="AQ270" s="64" t="e">
        <f t="shared" si="166"/>
        <v>#VALUE!</v>
      </c>
      <c r="AR270" s="64" t="e">
        <f t="shared" si="166"/>
        <v>#VALUE!</v>
      </c>
      <c r="AS270" s="64" t="e">
        <f t="shared" si="166"/>
        <v>#VALUE!</v>
      </c>
      <c r="AT270" s="64" t="e">
        <f t="shared" si="166"/>
        <v>#VALUE!</v>
      </c>
      <c r="AU270" s="64" t="e">
        <f t="shared" si="166"/>
        <v>#VALUE!</v>
      </c>
      <c r="AV270" s="64" t="e">
        <f t="shared" si="166"/>
        <v>#VALUE!</v>
      </c>
      <c r="AW270" s="64" t="e">
        <f t="shared" si="166"/>
        <v>#VALUE!</v>
      </c>
      <c r="AX270" s="64" t="e">
        <f t="shared" si="166"/>
        <v>#VALUE!</v>
      </c>
      <c r="AY270" s="64" t="e">
        <f t="shared" si="166"/>
        <v>#VALUE!</v>
      </c>
      <c r="AZ270" s="64" t="e">
        <f t="shared" si="166"/>
        <v>#VALUE!</v>
      </c>
      <c r="BA270" s="64" t="e">
        <f t="shared" si="166"/>
        <v>#VALUE!</v>
      </c>
      <c r="BB270" s="64" t="e">
        <f t="shared" si="166"/>
        <v>#VALUE!</v>
      </c>
      <c r="BC270" s="64" t="e">
        <f t="shared" si="166"/>
        <v>#VALUE!</v>
      </c>
      <c r="BD270" s="64" t="e">
        <f t="shared" si="166"/>
        <v>#VALUE!</v>
      </c>
      <c r="BE270" s="64" t="e">
        <f t="shared" si="166"/>
        <v>#VALUE!</v>
      </c>
      <c r="BF270" s="45" t="e">
        <f t="shared" si="163"/>
        <v>#VALUE!</v>
      </c>
    </row>
    <row r="271" spans="15:59" ht="14.4" hidden="1" customHeight="1" x14ac:dyDescent="0.3">
      <c r="O271" s="287"/>
      <c r="P271" s="288"/>
      <c r="Q271" s="289"/>
      <c r="R271" s="277" t="s">
        <v>163</v>
      </c>
      <c r="S271" s="278"/>
      <c r="T271" s="278"/>
      <c r="U271" s="278"/>
      <c r="V271" s="278"/>
      <c r="W271" s="279"/>
      <c r="X271" s="269"/>
      <c r="Y271" s="269"/>
      <c r="Z271" s="269"/>
      <c r="AA271" s="64" t="e">
        <f t="shared" ref="AA271:BE271" si="167">COUNTIFS($F$22:$F$28,$O$235,$L$22:$L$28,"HT",AA$22:AA$39,"S")+COUNTIFS($F$22:$F$28,$O$235,$L$22:$L$28,"HT",AA$22:AA$39,"TR-S")</f>
        <v>#VALUE!</v>
      </c>
      <c r="AB271" s="64" t="e">
        <f t="shared" si="167"/>
        <v>#VALUE!</v>
      </c>
      <c r="AC271" s="64" t="e">
        <f t="shared" si="167"/>
        <v>#VALUE!</v>
      </c>
      <c r="AD271" s="64" t="e">
        <f t="shared" si="167"/>
        <v>#VALUE!</v>
      </c>
      <c r="AE271" s="64" t="e">
        <f t="shared" si="167"/>
        <v>#VALUE!</v>
      </c>
      <c r="AF271" s="64" t="e">
        <f t="shared" si="167"/>
        <v>#VALUE!</v>
      </c>
      <c r="AG271" s="64" t="e">
        <f t="shared" si="167"/>
        <v>#VALUE!</v>
      </c>
      <c r="AH271" s="64" t="e">
        <f t="shared" si="167"/>
        <v>#VALUE!</v>
      </c>
      <c r="AI271" s="64" t="e">
        <f t="shared" si="167"/>
        <v>#VALUE!</v>
      </c>
      <c r="AJ271" s="64" t="e">
        <f t="shared" si="167"/>
        <v>#VALUE!</v>
      </c>
      <c r="AK271" s="64" t="e">
        <f t="shared" si="167"/>
        <v>#VALUE!</v>
      </c>
      <c r="AL271" s="64" t="e">
        <f t="shared" si="167"/>
        <v>#VALUE!</v>
      </c>
      <c r="AM271" s="64" t="e">
        <f t="shared" si="167"/>
        <v>#VALUE!</v>
      </c>
      <c r="AN271" s="64" t="e">
        <f t="shared" si="167"/>
        <v>#VALUE!</v>
      </c>
      <c r="AO271" s="64" t="e">
        <f t="shared" si="167"/>
        <v>#VALUE!</v>
      </c>
      <c r="AP271" s="64" t="e">
        <f t="shared" si="167"/>
        <v>#VALUE!</v>
      </c>
      <c r="AQ271" s="64" t="e">
        <f t="shared" si="167"/>
        <v>#VALUE!</v>
      </c>
      <c r="AR271" s="64" t="e">
        <f t="shared" si="167"/>
        <v>#VALUE!</v>
      </c>
      <c r="AS271" s="64" t="e">
        <f t="shared" si="167"/>
        <v>#VALUE!</v>
      </c>
      <c r="AT271" s="64" t="e">
        <f t="shared" si="167"/>
        <v>#VALUE!</v>
      </c>
      <c r="AU271" s="64" t="e">
        <f t="shared" si="167"/>
        <v>#VALUE!</v>
      </c>
      <c r="AV271" s="64" t="e">
        <f t="shared" si="167"/>
        <v>#VALUE!</v>
      </c>
      <c r="AW271" s="64" t="e">
        <f t="shared" si="167"/>
        <v>#VALUE!</v>
      </c>
      <c r="AX271" s="64" t="e">
        <f t="shared" si="167"/>
        <v>#VALUE!</v>
      </c>
      <c r="AY271" s="64" t="e">
        <f t="shared" si="167"/>
        <v>#VALUE!</v>
      </c>
      <c r="AZ271" s="64" t="e">
        <f t="shared" si="167"/>
        <v>#VALUE!</v>
      </c>
      <c r="BA271" s="64" t="e">
        <f t="shared" si="167"/>
        <v>#VALUE!</v>
      </c>
      <c r="BB271" s="64" t="e">
        <f t="shared" si="167"/>
        <v>#VALUE!</v>
      </c>
      <c r="BC271" s="64" t="e">
        <f t="shared" si="167"/>
        <v>#VALUE!</v>
      </c>
      <c r="BD271" s="64" t="e">
        <f t="shared" si="167"/>
        <v>#VALUE!</v>
      </c>
      <c r="BE271" s="64" t="e">
        <f t="shared" si="167"/>
        <v>#VALUE!</v>
      </c>
      <c r="BF271" s="45" t="e">
        <f t="shared" si="163"/>
        <v>#VALUE!</v>
      </c>
    </row>
    <row r="272" spans="15:59" ht="14.4" hidden="1" customHeight="1" x14ac:dyDescent="0.3">
      <c r="O272" s="287"/>
      <c r="P272" s="288"/>
      <c r="Q272" s="289"/>
      <c r="R272" s="277" t="s">
        <v>166</v>
      </c>
      <c r="S272" s="278"/>
      <c r="T272" s="278"/>
      <c r="U272" s="278"/>
      <c r="V272" s="278"/>
      <c r="W272" s="279"/>
      <c r="X272" s="269"/>
      <c r="Y272" s="269"/>
      <c r="Z272" s="269"/>
      <c r="AA272" s="64" t="e">
        <f t="shared" ref="AA272:BE272" si="168">COUNTIFS($F$22:$F$28,$O$235,AA$22:AA$39,"TD")+COUNTIFS($F$22:$F$28,$O$235,AA$22:AA$39,"PR")</f>
        <v>#VALUE!</v>
      </c>
      <c r="AB272" s="64" t="e">
        <f t="shared" si="168"/>
        <v>#VALUE!</v>
      </c>
      <c r="AC272" s="64" t="e">
        <f t="shared" si="168"/>
        <v>#VALUE!</v>
      </c>
      <c r="AD272" s="64" t="e">
        <f t="shared" si="168"/>
        <v>#VALUE!</v>
      </c>
      <c r="AE272" s="64" t="e">
        <f t="shared" si="168"/>
        <v>#VALUE!</v>
      </c>
      <c r="AF272" s="64" t="e">
        <f t="shared" si="168"/>
        <v>#VALUE!</v>
      </c>
      <c r="AG272" s="64" t="e">
        <f t="shared" si="168"/>
        <v>#VALUE!</v>
      </c>
      <c r="AH272" s="64" t="e">
        <f t="shared" si="168"/>
        <v>#VALUE!</v>
      </c>
      <c r="AI272" s="64" t="e">
        <f t="shared" si="168"/>
        <v>#VALUE!</v>
      </c>
      <c r="AJ272" s="64" t="e">
        <f t="shared" si="168"/>
        <v>#VALUE!</v>
      </c>
      <c r="AK272" s="64" t="e">
        <f t="shared" si="168"/>
        <v>#VALUE!</v>
      </c>
      <c r="AL272" s="64" t="e">
        <f t="shared" si="168"/>
        <v>#VALUE!</v>
      </c>
      <c r="AM272" s="64" t="e">
        <f t="shared" si="168"/>
        <v>#VALUE!</v>
      </c>
      <c r="AN272" s="64" t="e">
        <f t="shared" si="168"/>
        <v>#VALUE!</v>
      </c>
      <c r="AO272" s="64" t="e">
        <f t="shared" si="168"/>
        <v>#VALUE!</v>
      </c>
      <c r="AP272" s="64" t="e">
        <f t="shared" si="168"/>
        <v>#VALUE!</v>
      </c>
      <c r="AQ272" s="64" t="e">
        <f t="shared" si="168"/>
        <v>#VALUE!</v>
      </c>
      <c r="AR272" s="64" t="e">
        <f t="shared" si="168"/>
        <v>#VALUE!</v>
      </c>
      <c r="AS272" s="64" t="e">
        <f t="shared" si="168"/>
        <v>#VALUE!</v>
      </c>
      <c r="AT272" s="64" t="e">
        <f t="shared" si="168"/>
        <v>#VALUE!</v>
      </c>
      <c r="AU272" s="64" t="e">
        <f t="shared" si="168"/>
        <v>#VALUE!</v>
      </c>
      <c r="AV272" s="64" t="e">
        <f t="shared" si="168"/>
        <v>#VALUE!</v>
      </c>
      <c r="AW272" s="64" t="e">
        <f t="shared" si="168"/>
        <v>#VALUE!</v>
      </c>
      <c r="AX272" s="64" t="e">
        <f t="shared" si="168"/>
        <v>#VALUE!</v>
      </c>
      <c r="AY272" s="64" t="e">
        <f t="shared" si="168"/>
        <v>#VALUE!</v>
      </c>
      <c r="AZ272" s="64" t="e">
        <f t="shared" si="168"/>
        <v>#VALUE!</v>
      </c>
      <c r="BA272" s="64" t="e">
        <f t="shared" si="168"/>
        <v>#VALUE!</v>
      </c>
      <c r="BB272" s="64" t="e">
        <f t="shared" si="168"/>
        <v>#VALUE!</v>
      </c>
      <c r="BC272" s="64" t="e">
        <f t="shared" si="168"/>
        <v>#VALUE!</v>
      </c>
      <c r="BD272" s="64" t="e">
        <f t="shared" si="168"/>
        <v>#VALUE!</v>
      </c>
      <c r="BE272" s="64" t="e">
        <f t="shared" si="168"/>
        <v>#VALUE!</v>
      </c>
      <c r="BF272" s="45" t="e">
        <f t="shared" si="163"/>
        <v>#VALUE!</v>
      </c>
    </row>
    <row r="273" spans="15:58" ht="14.4" hidden="1" customHeight="1" x14ac:dyDescent="0.3">
      <c r="O273" s="287"/>
      <c r="P273" s="288"/>
      <c r="Q273" s="289"/>
      <c r="R273" s="277" t="s">
        <v>169</v>
      </c>
      <c r="S273" s="278"/>
      <c r="T273" s="278"/>
      <c r="U273" s="278"/>
      <c r="V273" s="278"/>
      <c r="W273" s="279"/>
      <c r="X273" s="269"/>
      <c r="Y273" s="269"/>
      <c r="Z273" s="269"/>
      <c r="AA273" s="64" t="e">
        <f t="shared" ref="AA273:BE273" si="169">COUNTIFS($F$22:$F$28,$O$235,AA$22:AA$39,"RS")</f>
        <v>#VALUE!</v>
      </c>
      <c r="AB273" s="64" t="e">
        <f t="shared" si="169"/>
        <v>#VALUE!</v>
      </c>
      <c r="AC273" s="64" t="e">
        <f t="shared" si="169"/>
        <v>#VALUE!</v>
      </c>
      <c r="AD273" s="64" t="e">
        <f t="shared" si="169"/>
        <v>#VALUE!</v>
      </c>
      <c r="AE273" s="64" t="e">
        <f t="shared" si="169"/>
        <v>#VALUE!</v>
      </c>
      <c r="AF273" s="64" t="e">
        <f t="shared" si="169"/>
        <v>#VALUE!</v>
      </c>
      <c r="AG273" s="64" t="e">
        <f t="shared" si="169"/>
        <v>#VALUE!</v>
      </c>
      <c r="AH273" s="64" t="e">
        <f t="shared" si="169"/>
        <v>#VALUE!</v>
      </c>
      <c r="AI273" s="64" t="e">
        <f t="shared" si="169"/>
        <v>#VALUE!</v>
      </c>
      <c r="AJ273" s="64" t="e">
        <f t="shared" si="169"/>
        <v>#VALUE!</v>
      </c>
      <c r="AK273" s="64" t="e">
        <f t="shared" si="169"/>
        <v>#VALUE!</v>
      </c>
      <c r="AL273" s="64" t="e">
        <f t="shared" si="169"/>
        <v>#VALUE!</v>
      </c>
      <c r="AM273" s="64" t="e">
        <f t="shared" si="169"/>
        <v>#VALUE!</v>
      </c>
      <c r="AN273" s="64" t="e">
        <f t="shared" si="169"/>
        <v>#VALUE!</v>
      </c>
      <c r="AO273" s="64" t="e">
        <f t="shared" si="169"/>
        <v>#VALUE!</v>
      </c>
      <c r="AP273" s="64" t="e">
        <f t="shared" si="169"/>
        <v>#VALUE!</v>
      </c>
      <c r="AQ273" s="64" t="e">
        <f t="shared" si="169"/>
        <v>#VALUE!</v>
      </c>
      <c r="AR273" s="64" t="e">
        <f t="shared" si="169"/>
        <v>#VALUE!</v>
      </c>
      <c r="AS273" s="64" t="e">
        <f t="shared" si="169"/>
        <v>#VALUE!</v>
      </c>
      <c r="AT273" s="64" t="e">
        <f t="shared" si="169"/>
        <v>#VALUE!</v>
      </c>
      <c r="AU273" s="64" t="e">
        <f t="shared" si="169"/>
        <v>#VALUE!</v>
      </c>
      <c r="AV273" s="64" t="e">
        <f t="shared" si="169"/>
        <v>#VALUE!</v>
      </c>
      <c r="AW273" s="64" t="e">
        <f t="shared" si="169"/>
        <v>#VALUE!</v>
      </c>
      <c r="AX273" s="64" t="e">
        <f t="shared" si="169"/>
        <v>#VALUE!</v>
      </c>
      <c r="AY273" s="64" t="e">
        <f t="shared" si="169"/>
        <v>#VALUE!</v>
      </c>
      <c r="AZ273" s="64" t="e">
        <f t="shared" si="169"/>
        <v>#VALUE!</v>
      </c>
      <c r="BA273" s="64" t="e">
        <f t="shared" si="169"/>
        <v>#VALUE!</v>
      </c>
      <c r="BB273" s="64" t="e">
        <f t="shared" si="169"/>
        <v>#VALUE!</v>
      </c>
      <c r="BC273" s="64" t="e">
        <f t="shared" si="169"/>
        <v>#VALUE!</v>
      </c>
      <c r="BD273" s="64" t="e">
        <f t="shared" si="169"/>
        <v>#VALUE!</v>
      </c>
      <c r="BE273" s="64" t="e">
        <f t="shared" si="169"/>
        <v>#VALUE!</v>
      </c>
      <c r="BF273" s="45" t="e">
        <f t="shared" si="163"/>
        <v>#VALUE!</v>
      </c>
    </row>
    <row r="274" spans="15:58" ht="14.4" hidden="1" customHeight="1" x14ac:dyDescent="0.3">
      <c r="O274" s="287"/>
      <c r="P274" s="288"/>
      <c r="Q274" s="289"/>
      <c r="R274" s="277" t="s">
        <v>170</v>
      </c>
      <c r="S274" s="278"/>
      <c r="T274" s="278"/>
      <c r="U274" s="278"/>
      <c r="V274" s="278"/>
      <c r="W274" s="279"/>
      <c r="X274" s="269"/>
      <c r="Y274" s="269"/>
      <c r="Z274" s="269"/>
      <c r="AA274" s="64" t="e">
        <f t="shared" ref="AA274:BE274" si="170">COUNTIFS($F$22:$F$28,$O$235,AA$22:AA$39,"TM")</f>
        <v>#VALUE!</v>
      </c>
      <c r="AB274" s="64" t="e">
        <f t="shared" si="170"/>
        <v>#VALUE!</v>
      </c>
      <c r="AC274" s="64" t="e">
        <f t="shared" si="170"/>
        <v>#VALUE!</v>
      </c>
      <c r="AD274" s="64" t="e">
        <f t="shared" si="170"/>
        <v>#VALUE!</v>
      </c>
      <c r="AE274" s="64" t="e">
        <f t="shared" si="170"/>
        <v>#VALUE!</v>
      </c>
      <c r="AF274" s="64" t="e">
        <f t="shared" si="170"/>
        <v>#VALUE!</v>
      </c>
      <c r="AG274" s="64" t="e">
        <f t="shared" si="170"/>
        <v>#VALUE!</v>
      </c>
      <c r="AH274" s="64" t="e">
        <f t="shared" si="170"/>
        <v>#VALUE!</v>
      </c>
      <c r="AI274" s="64" t="e">
        <f t="shared" si="170"/>
        <v>#VALUE!</v>
      </c>
      <c r="AJ274" s="64" t="e">
        <f t="shared" si="170"/>
        <v>#VALUE!</v>
      </c>
      <c r="AK274" s="64" t="e">
        <f t="shared" si="170"/>
        <v>#VALUE!</v>
      </c>
      <c r="AL274" s="64" t="e">
        <f t="shared" si="170"/>
        <v>#VALUE!</v>
      </c>
      <c r="AM274" s="64" t="e">
        <f t="shared" si="170"/>
        <v>#VALUE!</v>
      </c>
      <c r="AN274" s="64" t="e">
        <f t="shared" si="170"/>
        <v>#VALUE!</v>
      </c>
      <c r="AO274" s="64" t="e">
        <f t="shared" si="170"/>
        <v>#VALUE!</v>
      </c>
      <c r="AP274" s="64" t="e">
        <f t="shared" si="170"/>
        <v>#VALUE!</v>
      </c>
      <c r="AQ274" s="64" t="e">
        <f t="shared" si="170"/>
        <v>#VALUE!</v>
      </c>
      <c r="AR274" s="64" t="e">
        <f t="shared" si="170"/>
        <v>#VALUE!</v>
      </c>
      <c r="AS274" s="64" t="e">
        <f t="shared" si="170"/>
        <v>#VALUE!</v>
      </c>
      <c r="AT274" s="64" t="e">
        <f t="shared" si="170"/>
        <v>#VALUE!</v>
      </c>
      <c r="AU274" s="64" t="e">
        <f t="shared" si="170"/>
        <v>#VALUE!</v>
      </c>
      <c r="AV274" s="64" t="e">
        <f t="shared" si="170"/>
        <v>#VALUE!</v>
      </c>
      <c r="AW274" s="64" t="e">
        <f t="shared" si="170"/>
        <v>#VALUE!</v>
      </c>
      <c r="AX274" s="64" t="e">
        <f t="shared" si="170"/>
        <v>#VALUE!</v>
      </c>
      <c r="AY274" s="64" t="e">
        <f t="shared" si="170"/>
        <v>#VALUE!</v>
      </c>
      <c r="AZ274" s="64" t="e">
        <f t="shared" si="170"/>
        <v>#VALUE!</v>
      </c>
      <c r="BA274" s="64" t="e">
        <f t="shared" si="170"/>
        <v>#VALUE!</v>
      </c>
      <c r="BB274" s="64" t="e">
        <f t="shared" si="170"/>
        <v>#VALUE!</v>
      </c>
      <c r="BC274" s="64" t="e">
        <f t="shared" si="170"/>
        <v>#VALUE!</v>
      </c>
      <c r="BD274" s="64" t="e">
        <f t="shared" si="170"/>
        <v>#VALUE!</v>
      </c>
      <c r="BE274" s="64" t="e">
        <f t="shared" si="170"/>
        <v>#VALUE!</v>
      </c>
      <c r="BF274" s="86">
        <f>IFERROR((BF272+BF273)/(BF234+BF272+BF273),0)</f>
        <v>0</v>
      </c>
    </row>
    <row r="275" spans="15:58" ht="14.4" hidden="1" customHeight="1" x14ac:dyDescent="0.3">
      <c r="O275" s="287"/>
      <c r="P275" s="288"/>
      <c r="Q275" s="289"/>
      <c r="R275" s="277" t="s">
        <v>161</v>
      </c>
      <c r="S275" s="278"/>
      <c r="T275" s="278"/>
      <c r="U275" s="278"/>
      <c r="V275" s="278"/>
      <c r="W275" s="279"/>
      <c r="X275" s="269"/>
      <c r="Y275" s="269"/>
      <c r="Z275" s="269"/>
      <c r="AA275" s="85">
        <f t="shared" ref="AA275:BE275" si="171">IFERROR(IF(AA236&lt;5,0,((AA273+AA274)/(AA236+AA273+AA274))),0)</f>
        <v>0</v>
      </c>
      <c r="AB275" s="85">
        <f t="shared" si="171"/>
        <v>0</v>
      </c>
      <c r="AC275" s="85">
        <f t="shared" si="171"/>
        <v>0</v>
      </c>
      <c r="AD275" s="85">
        <f t="shared" si="171"/>
        <v>0</v>
      </c>
      <c r="AE275" s="85">
        <f t="shared" si="171"/>
        <v>0</v>
      </c>
      <c r="AF275" s="85">
        <f t="shared" si="171"/>
        <v>0</v>
      </c>
      <c r="AG275" s="85">
        <f t="shared" si="171"/>
        <v>0</v>
      </c>
      <c r="AH275" s="85">
        <f t="shared" si="171"/>
        <v>0</v>
      </c>
      <c r="AI275" s="85">
        <f t="shared" si="171"/>
        <v>0</v>
      </c>
      <c r="AJ275" s="85">
        <f t="shared" si="171"/>
        <v>0</v>
      </c>
      <c r="AK275" s="85">
        <f t="shared" si="171"/>
        <v>0</v>
      </c>
      <c r="AL275" s="85">
        <f t="shared" si="171"/>
        <v>0</v>
      </c>
      <c r="AM275" s="85">
        <f t="shared" si="171"/>
        <v>0</v>
      </c>
      <c r="AN275" s="85">
        <f t="shared" si="171"/>
        <v>0</v>
      </c>
      <c r="AO275" s="85">
        <f t="shared" si="171"/>
        <v>0</v>
      </c>
      <c r="AP275" s="85">
        <f t="shared" si="171"/>
        <v>0</v>
      </c>
      <c r="AQ275" s="85">
        <f t="shared" si="171"/>
        <v>0</v>
      </c>
      <c r="AR275" s="85">
        <f t="shared" si="171"/>
        <v>0</v>
      </c>
      <c r="AS275" s="85">
        <f t="shared" si="171"/>
        <v>0</v>
      </c>
      <c r="AT275" s="85">
        <f t="shared" si="171"/>
        <v>0</v>
      </c>
      <c r="AU275" s="85">
        <f t="shared" si="171"/>
        <v>0</v>
      </c>
      <c r="AV275" s="85">
        <f t="shared" si="171"/>
        <v>0</v>
      </c>
      <c r="AW275" s="85">
        <f t="shared" si="171"/>
        <v>0</v>
      </c>
      <c r="AX275" s="85">
        <f t="shared" si="171"/>
        <v>0</v>
      </c>
      <c r="AY275" s="85">
        <f t="shared" si="171"/>
        <v>0</v>
      </c>
      <c r="AZ275" s="85">
        <f t="shared" si="171"/>
        <v>0</v>
      </c>
      <c r="BA275" s="85">
        <f t="shared" si="171"/>
        <v>0</v>
      </c>
      <c r="BB275" s="85">
        <f t="shared" si="171"/>
        <v>0</v>
      </c>
      <c r="BC275" s="85">
        <f t="shared" si="171"/>
        <v>0</v>
      </c>
      <c r="BD275" s="85">
        <f t="shared" si="171"/>
        <v>0</v>
      </c>
      <c r="BE275" s="85">
        <f t="shared" si="171"/>
        <v>0</v>
      </c>
      <c r="BF275" s="86">
        <f>IFERROR((BF272/(BF234+BF272+BF273)),0)</f>
        <v>0</v>
      </c>
    </row>
    <row r="276" spans="15:58" ht="14.4" hidden="1" customHeight="1" x14ac:dyDescent="0.3">
      <c r="O276" s="287"/>
      <c r="P276" s="288"/>
      <c r="Q276" s="289"/>
      <c r="R276" s="277" t="s">
        <v>164</v>
      </c>
      <c r="S276" s="278"/>
      <c r="T276" s="278"/>
      <c r="U276" s="278"/>
      <c r="V276" s="278"/>
      <c r="W276" s="279"/>
      <c r="X276" s="269"/>
      <c r="Y276" s="269"/>
      <c r="Z276" s="269"/>
      <c r="AA276" s="85">
        <f t="shared" ref="AA276:BE276" si="172">IFERROR(IF(AA236&lt;5,0,(AA273/(AA236+AA273+AA274))),0)</f>
        <v>0</v>
      </c>
      <c r="AB276" s="85">
        <f t="shared" si="172"/>
        <v>0</v>
      </c>
      <c r="AC276" s="85">
        <f t="shared" si="172"/>
        <v>0</v>
      </c>
      <c r="AD276" s="85">
        <f t="shared" si="172"/>
        <v>0</v>
      </c>
      <c r="AE276" s="85">
        <f t="shared" si="172"/>
        <v>0</v>
      </c>
      <c r="AF276" s="85">
        <f t="shared" si="172"/>
        <v>0</v>
      </c>
      <c r="AG276" s="85">
        <f t="shared" si="172"/>
        <v>0</v>
      </c>
      <c r="AH276" s="85">
        <f t="shared" si="172"/>
        <v>0</v>
      </c>
      <c r="AI276" s="85">
        <f t="shared" si="172"/>
        <v>0</v>
      </c>
      <c r="AJ276" s="85">
        <f t="shared" si="172"/>
        <v>0</v>
      </c>
      <c r="AK276" s="85">
        <f t="shared" si="172"/>
        <v>0</v>
      </c>
      <c r="AL276" s="85">
        <f t="shared" si="172"/>
        <v>0</v>
      </c>
      <c r="AM276" s="85">
        <f t="shared" si="172"/>
        <v>0</v>
      </c>
      <c r="AN276" s="85">
        <f t="shared" si="172"/>
        <v>0</v>
      </c>
      <c r="AO276" s="85">
        <f t="shared" si="172"/>
        <v>0</v>
      </c>
      <c r="AP276" s="85">
        <f t="shared" si="172"/>
        <v>0</v>
      </c>
      <c r="AQ276" s="85">
        <f t="shared" si="172"/>
        <v>0</v>
      </c>
      <c r="AR276" s="85">
        <f t="shared" si="172"/>
        <v>0</v>
      </c>
      <c r="AS276" s="85">
        <f t="shared" si="172"/>
        <v>0</v>
      </c>
      <c r="AT276" s="85">
        <f t="shared" si="172"/>
        <v>0</v>
      </c>
      <c r="AU276" s="85">
        <f t="shared" si="172"/>
        <v>0</v>
      </c>
      <c r="AV276" s="85">
        <f t="shared" si="172"/>
        <v>0</v>
      </c>
      <c r="AW276" s="85">
        <f t="shared" si="172"/>
        <v>0</v>
      </c>
      <c r="AX276" s="85">
        <f t="shared" si="172"/>
        <v>0</v>
      </c>
      <c r="AY276" s="85">
        <f t="shared" si="172"/>
        <v>0</v>
      </c>
      <c r="AZ276" s="85">
        <f t="shared" si="172"/>
        <v>0</v>
      </c>
      <c r="BA276" s="85">
        <f t="shared" si="172"/>
        <v>0</v>
      </c>
      <c r="BB276" s="85">
        <f t="shared" si="172"/>
        <v>0</v>
      </c>
      <c r="BC276" s="85">
        <f t="shared" si="172"/>
        <v>0</v>
      </c>
      <c r="BD276" s="85">
        <f t="shared" si="172"/>
        <v>0</v>
      </c>
      <c r="BE276" s="85">
        <f t="shared" si="172"/>
        <v>0</v>
      </c>
      <c r="BF276" s="86">
        <f>IFERROR((BF273/(BF234+BF272+BF273)),0)</f>
        <v>0</v>
      </c>
    </row>
    <row r="277" spans="15:58" ht="14.4" hidden="1" customHeight="1" x14ac:dyDescent="0.3">
      <c r="O277" s="287"/>
      <c r="P277" s="288"/>
      <c r="Q277" s="289"/>
      <c r="R277" s="277" t="s">
        <v>171</v>
      </c>
      <c r="S277" s="278"/>
      <c r="T277" s="278"/>
      <c r="U277" s="278"/>
      <c r="V277" s="278"/>
      <c r="W277" s="279"/>
      <c r="X277" s="269"/>
      <c r="Y277" s="269"/>
      <c r="Z277" s="269"/>
      <c r="AA277" s="85">
        <f t="shared" ref="AA277:BE277" si="173">IFERROR(IF(AA236&lt;5,0,(AA274/(AA236+AA273+AA274))),0)</f>
        <v>0</v>
      </c>
      <c r="AB277" s="85">
        <f t="shared" si="173"/>
        <v>0</v>
      </c>
      <c r="AC277" s="85">
        <f t="shared" si="173"/>
        <v>0</v>
      </c>
      <c r="AD277" s="85">
        <f t="shared" si="173"/>
        <v>0</v>
      </c>
      <c r="AE277" s="85">
        <f t="shared" si="173"/>
        <v>0</v>
      </c>
      <c r="AF277" s="85">
        <f t="shared" si="173"/>
        <v>0</v>
      </c>
      <c r="AG277" s="85">
        <f t="shared" si="173"/>
        <v>0</v>
      </c>
      <c r="AH277" s="85">
        <f t="shared" si="173"/>
        <v>0</v>
      </c>
      <c r="AI277" s="85">
        <f t="shared" si="173"/>
        <v>0</v>
      </c>
      <c r="AJ277" s="85">
        <f t="shared" si="173"/>
        <v>0</v>
      </c>
      <c r="AK277" s="85">
        <f t="shared" si="173"/>
        <v>0</v>
      </c>
      <c r="AL277" s="85">
        <f t="shared" si="173"/>
        <v>0</v>
      </c>
      <c r="AM277" s="85">
        <f t="shared" si="173"/>
        <v>0</v>
      </c>
      <c r="AN277" s="85">
        <f t="shared" si="173"/>
        <v>0</v>
      </c>
      <c r="AO277" s="85">
        <f t="shared" si="173"/>
        <v>0</v>
      </c>
      <c r="AP277" s="85">
        <f t="shared" si="173"/>
        <v>0</v>
      </c>
      <c r="AQ277" s="85">
        <f t="shared" si="173"/>
        <v>0</v>
      </c>
      <c r="AR277" s="85">
        <f t="shared" si="173"/>
        <v>0</v>
      </c>
      <c r="AS277" s="85">
        <f t="shared" si="173"/>
        <v>0</v>
      </c>
      <c r="AT277" s="85">
        <f t="shared" si="173"/>
        <v>0</v>
      </c>
      <c r="AU277" s="85">
        <f t="shared" si="173"/>
        <v>0</v>
      </c>
      <c r="AV277" s="85">
        <f t="shared" si="173"/>
        <v>0</v>
      </c>
      <c r="AW277" s="85">
        <f t="shared" si="173"/>
        <v>0</v>
      </c>
      <c r="AX277" s="85">
        <f t="shared" si="173"/>
        <v>0</v>
      </c>
      <c r="AY277" s="85">
        <f t="shared" si="173"/>
        <v>0</v>
      </c>
      <c r="AZ277" s="85">
        <f t="shared" si="173"/>
        <v>0</v>
      </c>
      <c r="BA277" s="85">
        <f t="shared" si="173"/>
        <v>0</v>
      </c>
      <c r="BB277" s="85">
        <f t="shared" si="173"/>
        <v>0</v>
      </c>
      <c r="BC277" s="85">
        <f t="shared" si="173"/>
        <v>0</v>
      </c>
      <c r="BD277" s="85">
        <f t="shared" si="173"/>
        <v>0</v>
      </c>
      <c r="BE277" s="85">
        <f t="shared" si="173"/>
        <v>0</v>
      </c>
      <c r="BF277" s="86" t="str">
        <f>IFERROR(((BF259+BF263)/BF238),"")</f>
        <v/>
      </c>
    </row>
    <row r="278" spans="15:58" ht="14.4" hidden="1" customHeight="1" x14ac:dyDescent="0.3">
      <c r="O278" s="287"/>
      <c r="P278" s="288"/>
      <c r="Q278" s="289"/>
      <c r="R278" s="277" t="s">
        <v>172</v>
      </c>
      <c r="S278" s="278"/>
      <c r="T278" s="278"/>
      <c r="U278" s="278"/>
      <c r="V278" s="278"/>
      <c r="W278" s="279"/>
      <c r="X278" s="269"/>
      <c r="Y278" s="269"/>
      <c r="Z278" s="269"/>
      <c r="AA278" s="87" t="str">
        <f t="shared" ref="AA278:BE278" si="174">IFERROR(((AA261+AA265)/AA240),"")</f>
        <v/>
      </c>
      <c r="AB278" s="87" t="str">
        <f t="shared" si="174"/>
        <v/>
      </c>
      <c r="AC278" s="87" t="str">
        <f t="shared" si="174"/>
        <v/>
      </c>
      <c r="AD278" s="87" t="str">
        <f t="shared" si="174"/>
        <v/>
      </c>
      <c r="AE278" s="87" t="str">
        <f t="shared" si="174"/>
        <v/>
      </c>
      <c r="AF278" s="87" t="str">
        <f t="shared" si="174"/>
        <v/>
      </c>
      <c r="AG278" s="87" t="str">
        <f t="shared" si="174"/>
        <v/>
      </c>
      <c r="AH278" s="87" t="str">
        <f t="shared" si="174"/>
        <v/>
      </c>
      <c r="AI278" s="87" t="str">
        <f t="shared" si="174"/>
        <v/>
      </c>
      <c r="AJ278" s="87" t="str">
        <f t="shared" si="174"/>
        <v/>
      </c>
      <c r="AK278" s="87" t="str">
        <f t="shared" si="174"/>
        <v/>
      </c>
      <c r="AL278" s="87" t="str">
        <f t="shared" si="174"/>
        <v/>
      </c>
      <c r="AM278" s="87" t="str">
        <f t="shared" si="174"/>
        <v/>
      </c>
      <c r="AN278" s="87" t="str">
        <f t="shared" si="174"/>
        <v/>
      </c>
      <c r="AO278" s="87" t="str">
        <f t="shared" si="174"/>
        <v/>
      </c>
      <c r="AP278" s="87" t="str">
        <f t="shared" si="174"/>
        <v/>
      </c>
      <c r="AQ278" s="87" t="str">
        <f t="shared" si="174"/>
        <v/>
      </c>
      <c r="AR278" s="87" t="str">
        <f t="shared" si="174"/>
        <v/>
      </c>
      <c r="AS278" s="87" t="str">
        <f t="shared" si="174"/>
        <v/>
      </c>
      <c r="AT278" s="87" t="str">
        <f t="shared" si="174"/>
        <v/>
      </c>
      <c r="AU278" s="87" t="str">
        <f t="shared" si="174"/>
        <v/>
      </c>
      <c r="AV278" s="87" t="str">
        <f t="shared" si="174"/>
        <v/>
      </c>
      <c r="AW278" s="87" t="str">
        <f t="shared" si="174"/>
        <v/>
      </c>
      <c r="AX278" s="87" t="str">
        <f t="shared" si="174"/>
        <v/>
      </c>
      <c r="AY278" s="87" t="str">
        <f t="shared" si="174"/>
        <v/>
      </c>
      <c r="AZ278" s="87" t="str">
        <f t="shared" si="174"/>
        <v/>
      </c>
      <c r="BA278" s="87" t="str">
        <f t="shared" si="174"/>
        <v/>
      </c>
      <c r="BB278" s="87" t="str">
        <f t="shared" si="174"/>
        <v/>
      </c>
      <c r="BC278" s="87" t="str">
        <f t="shared" si="174"/>
        <v/>
      </c>
      <c r="BD278" s="87" t="str">
        <f t="shared" si="174"/>
        <v/>
      </c>
      <c r="BE278" s="87" t="str">
        <f t="shared" si="174"/>
        <v/>
      </c>
      <c r="BF278" s="86" t="str">
        <f>IFERROR((BF251+BF255)/(BF238+BF251+BF255),"")</f>
        <v/>
      </c>
    </row>
    <row r="279" spans="15:58" ht="14.4" hidden="1" customHeight="1" x14ac:dyDescent="0.3">
      <c r="O279" s="287"/>
      <c r="P279" s="288"/>
      <c r="Q279" s="289"/>
      <c r="R279" s="277" t="s">
        <v>173</v>
      </c>
      <c r="S279" s="278"/>
      <c r="T279" s="278"/>
      <c r="U279" s="278"/>
      <c r="V279" s="278"/>
      <c r="W279" s="279"/>
      <c r="X279" s="269"/>
      <c r="Y279" s="269"/>
      <c r="Z279" s="269"/>
      <c r="AA279" s="87" t="str">
        <f t="shared" ref="AA279:BE279" si="175">IFERROR((AA253+AA257)/(AA240+AA253+AA257),"")</f>
        <v/>
      </c>
      <c r="AB279" s="87" t="str">
        <f t="shared" si="175"/>
        <v/>
      </c>
      <c r="AC279" s="87" t="str">
        <f t="shared" si="175"/>
        <v/>
      </c>
      <c r="AD279" s="87" t="str">
        <f t="shared" si="175"/>
        <v/>
      </c>
      <c r="AE279" s="87" t="str">
        <f t="shared" si="175"/>
        <v/>
      </c>
      <c r="AF279" s="87" t="str">
        <f t="shared" si="175"/>
        <v/>
      </c>
      <c r="AG279" s="87" t="str">
        <f t="shared" si="175"/>
        <v/>
      </c>
      <c r="AH279" s="87" t="str">
        <f t="shared" si="175"/>
        <v/>
      </c>
      <c r="AI279" s="87" t="str">
        <f t="shared" si="175"/>
        <v/>
      </c>
      <c r="AJ279" s="87" t="str">
        <f t="shared" si="175"/>
        <v/>
      </c>
      <c r="AK279" s="87" t="str">
        <f t="shared" si="175"/>
        <v/>
      </c>
      <c r="AL279" s="87" t="str">
        <f t="shared" si="175"/>
        <v/>
      </c>
      <c r="AM279" s="87" t="str">
        <f t="shared" si="175"/>
        <v/>
      </c>
      <c r="AN279" s="87" t="str">
        <f t="shared" si="175"/>
        <v/>
      </c>
      <c r="AO279" s="87" t="str">
        <f t="shared" si="175"/>
        <v/>
      </c>
      <c r="AP279" s="87" t="str">
        <f t="shared" si="175"/>
        <v/>
      </c>
      <c r="AQ279" s="87" t="str">
        <f t="shared" si="175"/>
        <v/>
      </c>
      <c r="AR279" s="87" t="str">
        <f t="shared" si="175"/>
        <v/>
      </c>
      <c r="AS279" s="87" t="str">
        <f t="shared" si="175"/>
        <v/>
      </c>
      <c r="AT279" s="87" t="str">
        <f t="shared" si="175"/>
        <v/>
      </c>
      <c r="AU279" s="87" t="str">
        <f t="shared" si="175"/>
        <v/>
      </c>
      <c r="AV279" s="87" t="str">
        <f t="shared" si="175"/>
        <v/>
      </c>
      <c r="AW279" s="87" t="str">
        <f t="shared" si="175"/>
        <v/>
      </c>
      <c r="AX279" s="87" t="str">
        <f t="shared" si="175"/>
        <v/>
      </c>
      <c r="AY279" s="87" t="str">
        <f t="shared" si="175"/>
        <v/>
      </c>
      <c r="AZ279" s="87" t="str">
        <f t="shared" si="175"/>
        <v/>
      </c>
      <c r="BA279" s="87" t="str">
        <f t="shared" si="175"/>
        <v/>
      </c>
      <c r="BB279" s="87" t="str">
        <f t="shared" si="175"/>
        <v/>
      </c>
      <c r="BC279" s="87" t="str">
        <f t="shared" si="175"/>
        <v/>
      </c>
      <c r="BD279" s="87" t="str">
        <f t="shared" si="175"/>
        <v/>
      </c>
      <c r="BE279" s="87" t="str">
        <f t="shared" si="175"/>
        <v/>
      </c>
      <c r="BF279" s="45"/>
    </row>
    <row r="280" spans="15:58" ht="14.4" hidden="1" customHeight="1" x14ac:dyDescent="0.3">
      <c r="O280" s="287"/>
      <c r="P280" s="288"/>
      <c r="Q280" s="289"/>
      <c r="R280" s="277" t="s">
        <v>174</v>
      </c>
      <c r="S280" s="278"/>
      <c r="T280" s="278"/>
      <c r="U280" s="278"/>
      <c r="V280" s="278"/>
      <c r="W280" s="279"/>
      <c r="X280" s="269"/>
      <c r="Y280" s="269"/>
      <c r="Z280" s="269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  <c r="AS280" s="64"/>
      <c r="AT280" s="64"/>
      <c r="AU280" s="64"/>
      <c r="AV280" s="64"/>
      <c r="AW280" s="64"/>
      <c r="AX280" s="64"/>
      <c r="AY280" s="64"/>
      <c r="AZ280" s="64"/>
      <c r="BA280" s="64"/>
      <c r="BB280" s="64"/>
      <c r="BC280" s="64"/>
      <c r="BD280" s="64"/>
      <c r="BE280" s="64"/>
      <c r="BF280" s="45" t="e">
        <f>SUM(AA281:BE281)</f>
        <v>#VALUE!</v>
      </c>
    </row>
    <row r="281" spans="15:58" ht="14.4" hidden="1" customHeight="1" x14ac:dyDescent="0.3">
      <c r="O281" s="287"/>
      <c r="P281" s="288"/>
      <c r="Q281" s="289"/>
      <c r="R281" s="277" t="s">
        <v>175</v>
      </c>
      <c r="S281" s="278"/>
      <c r="T281" s="278"/>
      <c r="U281" s="278"/>
      <c r="V281" s="278"/>
      <c r="W281" s="279"/>
      <c r="X281" s="269"/>
      <c r="Y281" s="269"/>
      <c r="Z281" s="269"/>
      <c r="AA281" s="64" t="e">
        <f t="shared" ref="AA281:BE281" si="176">IF(AA240&lt;&gt;0,ROUNDUP(AA236*0.08,0),0)</f>
        <v>#VALUE!</v>
      </c>
      <c r="AB281" s="64" t="e">
        <f t="shared" si="176"/>
        <v>#VALUE!</v>
      </c>
      <c r="AC281" s="64" t="e">
        <f t="shared" si="176"/>
        <v>#VALUE!</v>
      </c>
      <c r="AD281" s="64" t="e">
        <f t="shared" si="176"/>
        <v>#VALUE!</v>
      </c>
      <c r="AE281" s="64" t="e">
        <f t="shared" si="176"/>
        <v>#VALUE!</v>
      </c>
      <c r="AF281" s="64" t="e">
        <f t="shared" si="176"/>
        <v>#VALUE!</v>
      </c>
      <c r="AG281" s="64" t="e">
        <f t="shared" si="176"/>
        <v>#VALUE!</v>
      </c>
      <c r="AH281" s="64" t="e">
        <f t="shared" si="176"/>
        <v>#VALUE!</v>
      </c>
      <c r="AI281" s="64" t="e">
        <f t="shared" si="176"/>
        <v>#VALUE!</v>
      </c>
      <c r="AJ281" s="64" t="e">
        <f t="shared" si="176"/>
        <v>#VALUE!</v>
      </c>
      <c r="AK281" s="64" t="e">
        <f t="shared" si="176"/>
        <v>#VALUE!</v>
      </c>
      <c r="AL281" s="64" t="e">
        <f t="shared" si="176"/>
        <v>#VALUE!</v>
      </c>
      <c r="AM281" s="64" t="e">
        <f t="shared" si="176"/>
        <v>#VALUE!</v>
      </c>
      <c r="AN281" s="64" t="e">
        <f t="shared" si="176"/>
        <v>#VALUE!</v>
      </c>
      <c r="AO281" s="64" t="e">
        <f t="shared" si="176"/>
        <v>#VALUE!</v>
      </c>
      <c r="AP281" s="64" t="e">
        <f t="shared" si="176"/>
        <v>#VALUE!</v>
      </c>
      <c r="AQ281" s="64" t="e">
        <f t="shared" si="176"/>
        <v>#VALUE!</v>
      </c>
      <c r="AR281" s="64" t="e">
        <f t="shared" si="176"/>
        <v>#VALUE!</v>
      </c>
      <c r="AS281" s="64" t="e">
        <f t="shared" si="176"/>
        <v>#VALUE!</v>
      </c>
      <c r="AT281" s="64" t="e">
        <f t="shared" si="176"/>
        <v>#VALUE!</v>
      </c>
      <c r="AU281" s="64" t="e">
        <f t="shared" si="176"/>
        <v>#VALUE!</v>
      </c>
      <c r="AV281" s="64" t="e">
        <f t="shared" si="176"/>
        <v>#VALUE!</v>
      </c>
      <c r="AW281" s="64" t="e">
        <f t="shared" si="176"/>
        <v>#VALUE!</v>
      </c>
      <c r="AX281" s="64" t="e">
        <f t="shared" si="176"/>
        <v>#VALUE!</v>
      </c>
      <c r="AY281" s="64" t="e">
        <f t="shared" si="176"/>
        <v>#VALUE!</v>
      </c>
      <c r="AZ281" s="64" t="e">
        <f t="shared" si="176"/>
        <v>#VALUE!</v>
      </c>
      <c r="BA281" s="64" t="e">
        <f t="shared" si="176"/>
        <v>#VALUE!</v>
      </c>
      <c r="BB281" s="64" t="e">
        <f t="shared" si="176"/>
        <v>#VALUE!</v>
      </c>
      <c r="BC281" s="64" t="e">
        <f t="shared" si="176"/>
        <v>#VALUE!</v>
      </c>
      <c r="BD281" s="64" t="e">
        <f t="shared" si="176"/>
        <v>#VALUE!</v>
      </c>
      <c r="BE281" s="64" t="e">
        <f t="shared" si="176"/>
        <v>#VALUE!</v>
      </c>
      <c r="BF281" s="45" t="e">
        <f>SUM(AA282:BE282)</f>
        <v>#VALUE!</v>
      </c>
    </row>
    <row r="282" spans="15:58" ht="15" hidden="1" customHeight="1" thickBot="1" x14ac:dyDescent="0.35">
      <c r="O282" s="287"/>
      <c r="P282" s="288"/>
      <c r="Q282" s="289"/>
      <c r="R282" s="277"/>
      <c r="S282" s="278"/>
      <c r="T282" s="278"/>
      <c r="U282" s="278"/>
      <c r="V282" s="278"/>
      <c r="W282" s="279"/>
      <c r="X282" s="269"/>
      <c r="Y282" s="269"/>
      <c r="Z282" s="269"/>
      <c r="AA282" s="64" t="e">
        <f t="shared" ref="AA282:BE282" si="177">AA265+AA261+AA257+AA253</f>
        <v>#VALUE!</v>
      </c>
      <c r="AB282" s="64" t="e">
        <f t="shared" si="177"/>
        <v>#VALUE!</v>
      </c>
      <c r="AC282" s="64" t="e">
        <f t="shared" si="177"/>
        <v>#VALUE!</v>
      </c>
      <c r="AD282" s="64" t="e">
        <f t="shared" si="177"/>
        <v>#VALUE!</v>
      </c>
      <c r="AE282" s="64" t="e">
        <f t="shared" si="177"/>
        <v>#VALUE!</v>
      </c>
      <c r="AF282" s="64" t="e">
        <f t="shared" si="177"/>
        <v>#VALUE!</v>
      </c>
      <c r="AG282" s="64" t="e">
        <f t="shared" si="177"/>
        <v>#VALUE!</v>
      </c>
      <c r="AH282" s="64" t="e">
        <f t="shared" si="177"/>
        <v>#VALUE!</v>
      </c>
      <c r="AI282" s="64" t="e">
        <f t="shared" si="177"/>
        <v>#VALUE!</v>
      </c>
      <c r="AJ282" s="64" t="e">
        <f t="shared" si="177"/>
        <v>#VALUE!</v>
      </c>
      <c r="AK282" s="64" t="e">
        <f t="shared" si="177"/>
        <v>#VALUE!</v>
      </c>
      <c r="AL282" s="64" t="e">
        <f t="shared" si="177"/>
        <v>#VALUE!</v>
      </c>
      <c r="AM282" s="64" t="e">
        <f t="shared" si="177"/>
        <v>#VALUE!</v>
      </c>
      <c r="AN282" s="64" t="e">
        <f t="shared" si="177"/>
        <v>#VALUE!</v>
      </c>
      <c r="AO282" s="64" t="e">
        <f t="shared" si="177"/>
        <v>#VALUE!</v>
      </c>
      <c r="AP282" s="64" t="e">
        <f t="shared" si="177"/>
        <v>#VALUE!</v>
      </c>
      <c r="AQ282" s="64" t="e">
        <f t="shared" si="177"/>
        <v>#VALUE!</v>
      </c>
      <c r="AR282" s="64" t="e">
        <f t="shared" si="177"/>
        <v>#VALUE!</v>
      </c>
      <c r="AS282" s="64" t="e">
        <f t="shared" si="177"/>
        <v>#VALUE!</v>
      </c>
      <c r="AT282" s="64" t="e">
        <f t="shared" si="177"/>
        <v>#VALUE!</v>
      </c>
      <c r="AU282" s="64" t="e">
        <f t="shared" si="177"/>
        <v>#VALUE!</v>
      </c>
      <c r="AV282" s="64" t="e">
        <f t="shared" si="177"/>
        <v>#VALUE!</v>
      </c>
      <c r="AW282" s="64" t="e">
        <f t="shared" si="177"/>
        <v>#VALUE!</v>
      </c>
      <c r="AX282" s="64" t="e">
        <f t="shared" si="177"/>
        <v>#VALUE!</v>
      </c>
      <c r="AY282" s="64" t="e">
        <f t="shared" si="177"/>
        <v>#VALUE!</v>
      </c>
      <c r="AZ282" s="64" t="e">
        <f t="shared" si="177"/>
        <v>#VALUE!</v>
      </c>
      <c r="BA282" s="64" t="e">
        <f t="shared" si="177"/>
        <v>#VALUE!</v>
      </c>
      <c r="BB282" s="64" t="e">
        <f t="shared" si="177"/>
        <v>#VALUE!</v>
      </c>
      <c r="BC282" s="64" t="e">
        <f t="shared" si="177"/>
        <v>#VALUE!</v>
      </c>
      <c r="BD282" s="64" t="e">
        <f t="shared" si="177"/>
        <v>#VALUE!</v>
      </c>
      <c r="BE282" s="64" t="e">
        <f t="shared" si="177"/>
        <v>#VALUE!</v>
      </c>
      <c r="BF282" s="93" t="e">
        <f t="shared" ref="AA282:BF283" si="178">BF280-BF281</f>
        <v>#VALUE!</v>
      </c>
    </row>
    <row r="283" spans="15:58" ht="14.4" hidden="1" customHeight="1" x14ac:dyDescent="0.3">
      <c r="O283" s="287"/>
      <c r="P283" s="288"/>
      <c r="Q283" s="289"/>
      <c r="R283" s="277" t="s">
        <v>176</v>
      </c>
      <c r="S283" s="278"/>
      <c r="T283" s="278"/>
      <c r="U283" s="278"/>
      <c r="V283" s="278"/>
      <c r="W283" s="279"/>
      <c r="X283" s="269"/>
      <c r="Y283" s="269"/>
      <c r="Z283" s="269"/>
      <c r="AA283" s="88" t="e">
        <f t="shared" si="178"/>
        <v>#VALUE!</v>
      </c>
      <c r="AB283" s="88" t="e">
        <f t="shared" si="178"/>
        <v>#VALUE!</v>
      </c>
      <c r="AC283" s="88" t="e">
        <f t="shared" si="178"/>
        <v>#VALUE!</v>
      </c>
      <c r="AD283" s="88" t="e">
        <f t="shared" si="178"/>
        <v>#VALUE!</v>
      </c>
      <c r="AE283" s="88" t="e">
        <f t="shared" si="178"/>
        <v>#VALUE!</v>
      </c>
      <c r="AF283" s="88" t="e">
        <f t="shared" si="178"/>
        <v>#VALUE!</v>
      </c>
      <c r="AG283" s="88" t="e">
        <f t="shared" si="178"/>
        <v>#VALUE!</v>
      </c>
      <c r="AH283" s="88" t="e">
        <f t="shared" si="178"/>
        <v>#VALUE!</v>
      </c>
      <c r="AI283" s="88" t="e">
        <f t="shared" si="178"/>
        <v>#VALUE!</v>
      </c>
      <c r="AJ283" s="88" t="e">
        <f t="shared" si="178"/>
        <v>#VALUE!</v>
      </c>
      <c r="AK283" s="88" t="e">
        <f t="shared" si="178"/>
        <v>#VALUE!</v>
      </c>
      <c r="AL283" s="88" t="e">
        <f t="shared" si="178"/>
        <v>#VALUE!</v>
      </c>
      <c r="AM283" s="88" t="e">
        <f t="shared" si="178"/>
        <v>#VALUE!</v>
      </c>
      <c r="AN283" s="88" t="e">
        <f t="shared" si="178"/>
        <v>#VALUE!</v>
      </c>
      <c r="AO283" s="88" t="e">
        <f t="shared" si="178"/>
        <v>#VALUE!</v>
      </c>
      <c r="AP283" s="88" t="e">
        <f t="shared" si="178"/>
        <v>#VALUE!</v>
      </c>
      <c r="AQ283" s="88" t="e">
        <f t="shared" si="178"/>
        <v>#VALUE!</v>
      </c>
      <c r="AR283" s="88" t="e">
        <f t="shared" si="178"/>
        <v>#VALUE!</v>
      </c>
      <c r="AS283" s="88" t="e">
        <f t="shared" si="178"/>
        <v>#VALUE!</v>
      </c>
      <c r="AT283" s="88" t="e">
        <f t="shared" si="178"/>
        <v>#VALUE!</v>
      </c>
      <c r="AU283" s="88" t="e">
        <f t="shared" si="178"/>
        <v>#VALUE!</v>
      </c>
      <c r="AV283" s="88" t="e">
        <f t="shared" si="178"/>
        <v>#VALUE!</v>
      </c>
      <c r="AW283" s="88" t="e">
        <f t="shared" si="178"/>
        <v>#VALUE!</v>
      </c>
      <c r="AX283" s="88" t="e">
        <f t="shared" si="178"/>
        <v>#VALUE!</v>
      </c>
      <c r="AY283" s="88" t="e">
        <f t="shared" si="178"/>
        <v>#VALUE!</v>
      </c>
      <c r="AZ283" s="88" t="e">
        <f t="shared" si="178"/>
        <v>#VALUE!</v>
      </c>
      <c r="BA283" s="88" t="e">
        <f t="shared" si="178"/>
        <v>#VALUE!</v>
      </c>
      <c r="BB283" s="88" t="e">
        <f t="shared" si="178"/>
        <v>#VALUE!</v>
      </c>
      <c r="BC283" s="88" t="e">
        <f t="shared" si="178"/>
        <v>#VALUE!</v>
      </c>
      <c r="BD283" s="88" t="e">
        <f t="shared" si="178"/>
        <v>#VALUE!</v>
      </c>
      <c r="BE283" s="88" t="e">
        <f t="shared" si="178"/>
        <v>#VALUE!</v>
      </c>
      <c r="BF283" s="91"/>
    </row>
    <row r="284" spans="15:58" ht="15" hidden="1" customHeight="1" thickBot="1" x14ac:dyDescent="0.35">
      <c r="O284" s="287"/>
      <c r="P284" s="288"/>
      <c r="Q284" s="289"/>
      <c r="R284" s="277" t="s">
        <v>177</v>
      </c>
      <c r="S284" s="278"/>
      <c r="T284" s="278"/>
      <c r="U284" s="278"/>
      <c r="V284" s="278"/>
      <c r="W284" s="279"/>
      <c r="X284" s="90"/>
      <c r="Y284" s="90"/>
      <c r="Z284" s="90"/>
      <c r="BF284" s="91"/>
    </row>
    <row r="285" spans="15:58" ht="14.4" hidden="1" customHeight="1" x14ac:dyDescent="0.3">
      <c r="O285" s="290"/>
      <c r="P285" s="291"/>
      <c r="Q285" s="292"/>
      <c r="R285" s="277" t="s">
        <v>178</v>
      </c>
      <c r="S285" s="278"/>
      <c r="T285" s="278"/>
      <c r="U285" s="278"/>
      <c r="V285" s="278"/>
      <c r="W285" s="279"/>
      <c r="X285" s="90"/>
      <c r="Y285" s="90"/>
      <c r="Z285" s="90"/>
      <c r="BF285" s="45" t="str">
        <f>IFERROR(AVERAGE(AA286:BE286),"")</f>
        <v/>
      </c>
    </row>
    <row r="286" spans="15:58" ht="14.4" hidden="1" customHeight="1" x14ac:dyDescent="0.3">
      <c r="O286" s="1"/>
      <c r="AA286" s="54" t="e">
        <f t="shared" ref="AA286:BE286" si="179">COUNTIFS(AA22:AA39,"",$F$22:$F$28,$O$287)</f>
        <v>#VALUE!</v>
      </c>
      <c r="AB286" s="54" t="e">
        <f t="shared" si="179"/>
        <v>#VALUE!</v>
      </c>
      <c r="AC286" s="54" t="e">
        <f t="shared" si="179"/>
        <v>#VALUE!</v>
      </c>
      <c r="AD286" s="54" t="e">
        <f t="shared" si="179"/>
        <v>#VALUE!</v>
      </c>
      <c r="AE286" s="54" t="e">
        <f t="shared" si="179"/>
        <v>#VALUE!</v>
      </c>
      <c r="AF286" s="54" t="e">
        <f t="shared" si="179"/>
        <v>#VALUE!</v>
      </c>
      <c r="AG286" s="54" t="e">
        <f t="shared" si="179"/>
        <v>#VALUE!</v>
      </c>
      <c r="AH286" s="54" t="e">
        <f t="shared" si="179"/>
        <v>#VALUE!</v>
      </c>
      <c r="AI286" s="54" t="e">
        <f t="shared" si="179"/>
        <v>#VALUE!</v>
      </c>
      <c r="AJ286" s="54" t="e">
        <f t="shared" si="179"/>
        <v>#VALUE!</v>
      </c>
      <c r="AK286" s="54" t="e">
        <f t="shared" si="179"/>
        <v>#VALUE!</v>
      </c>
      <c r="AL286" s="54" t="e">
        <f t="shared" si="179"/>
        <v>#VALUE!</v>
      </c>
      <c r="AM286" s="54" t="e">
        <f t="shared" si="179"/>
        <v>#VALUE!</v>
      </c>
      <c r="AN286" s="54" t="e">
        <f t="shared" si="179"/>
        <v>#VALUE!</v>
      </c>
      <c r="AO286" s="54" t="e">
        <f t="shared" si="179"/>
        <v>#VALUE!</v>
      </c>
      <c r="AP286" s="54" t="e">
        <f t="shared" si="179"/>
        <v>#VALUE!</v>
      </c>
      <c r="AQ286" s="54" t="e">
        <f t="shared" si="179"/>
        <v>#VALUE!</v>
      </c>
      <c r="AR286" s="54" t="e">
        <f t="shared" si="179"/>
        <v>#VALUE!</v>
      </c>
      <c r="AS286" s="54" t="e">
        <f t="shared" si="179"/>
        <v>#VALUE!</v>
      </c>
      <c r="AT286" s="54" t="e">
        <f t="shared" si="179"/>
        <v>#VALUE!</v>
      </c>
      <c r="AU286" s="54" t="e">
        <f t="shared" si="179"/>
        <v>#VALUE!</v>
      </c>
      <c r="AV286" s="54" t="e">
        <f t="shared" si="179"/>
        <v>#VALUE!</v>
      </c>
      <c r="AW286" s="54" t="e">
        <f t="shared" si="179"/>
        <v>#VALUE!</v>
      </c>
      <c r="AX286" s="54" t="e">
        <f t="shared" si="179"/>
        <v>#VALUE!</v>
      </c>
      <c r="AY286" s="54" t="e">
        <f t="shared" si="179"/>
        <v>#VALUE!</v>
      </c>
      <c r="AZ286" s="54" t="e">
        <f t="shared" si="179"/>
        <v>#VALUE!</v>
      </c>
      <c r="BA286" s="54" t="e">
        <f t="shared" si="179"/>
        <v>#VALUE!</v>
      </c>
      <c r="BB286" s="54" t="e">
        <f t="shared" si="179"/>
        <v>#VALUE!</v>
      </c>
      <c r="BC286" s="54" t="e">
        <f t="shared" si="179"/>
        <v>#VALUE!</v>
      </c>
      <c r="BD286" s="54" t="e">
        <f t="shared" si="179"/>
        <v>#VALUE!</v>
      </c>
      <c r="BE286" s="54" t="e">
        <f t="shared" si="179"/>
        <v>#VALUE!</v>
      </c>
      <c r="BF286" s="45" t="e">
        <f>MAX(AA287:BE287)</f>
        <v>#VALUE!</v>
      </c>
    </row>
    <row r="287" spans="15:58" ht="14.4" hidden="1" customHeight="1" x14ac:dyDescent="0.3">
      <c r="O287" s="295" t="s">
        <v>182</v>
      </c>
      <c r="P287" s="295"/>
      <c r="Q287" s="295"/>
      <c r="AA287" s="64" t="e">
        <f t="shared" ref="AA287:BE287" si="180">AA295+AA304+AA308+AA312+AA316+AA299+AA320</f>
        <v>#VALUE!</v>
      </c>
      <c r="AB287" s="64" t="e">
        <f t="shared" si="180"/>
        <v>#VALUE!</v>
      </c>
      <c r="AC287" s="64" t="e">
        <f t="shared" si="180"/>
        <v>#VALUE!</v>
      </c>
      <c r="AD287" s="64" t="e">
        <f t="shared" si="180"/>
        <v>#VALUE!</v>
      </c>
      <c r="AE287" s="64" t="e">
        <f t="shared" si="180"/>
        <v>#VALUE!</v>
      </c>
      <c r="AF287" s="64" t="e">
        <f t="shared" si="180"/>
        <v>#VALUE!</v>
      </c>
      <c r="AG287" s="64" t="e">
        <f t="shared" si="180"/>
        <v>#VALUE!</v>
      </c>
      <c r="AH287" s="64" t="e">
        <f t="shared" si="180"/>
        <v>#VALUE!</v>
      </c>
      <c r="AI287" s="64" t="e">
        <f t="shared" si="180"/>
        <v>#VALUE!</v>
      </c>
      <c r="AJ287" s="64" t="e">
        <f t="shared" si="180"/>
        <v>#VALUE!</v>
      </c>
      <c r="AK287" s="64" t="e">
        <f t="shared" si="180"/>
        <v>#VALUE!</v>
      </c>
      <c r="AL287" s="64" t="e">
        <f t="shared" si="180"/>
        <v>#VALUE!</v>
      </c>
      <c r="AM287" s="64" t="e">
        <f t="shared" si="180"/>
        <v>#VALUE!</v>
      </c>
      <c r="AN287" s="64" t="e">
        <f t="shared" si="180"/>
        <v>#VALUE!</v>
      </c>
      <c r="AO287" s="64" t="e">
        <f t="shared" si="180"/>
        <v>#VALUE!</v>
      </c>
      <c r="AP287" s="64" t="e">
        <f t="shared" si="180"/>
        <v>#VALUE!</v>
      </c>
      <c r="AQ287" s="64" t="e">
        <f t="shared" si="180"/>
        <v>#VALUE!</v>
      </c>
      <c r="AR287" s="64" t="e">
        <f t="shared" si="180"/>
        <v>#VALUE!</v>
      </c>
      <c r="AS287" s="64" t="e">
        <f t="shared" si="180"/>
        <v>#VALUE!</v>
      </c>
      <c r="AT287" s="64" t="e">
        <f t="shared" si="180"/>
        <v>#VALUE!</v>
      </c>
      <c r="AU287" s="64" t="e">
        <f t="shared" si="180"/>
        <v>#VALUE!</v>
      </c>
      <c r="AV287" s="64" t="e">
        <f t="shared" si="180"/>
        <v>#VALUE!</v>
      </c>
      <c r="AW287" s="64" t="e">
        <f t="shared" si="180"/>
        <v>#VALUE!</v>
      </c>
      <c r="AX287" s="64" t="e">
        <f t="shared" si="180"/>
        <v>#VALUE!</v>
      </c>
      <c r="AY287" s="64" t="e">
        <f t="shared" si="180"/>
        <v>#VALUE!</v>
      </c>
      <c r="AZ287" s="64" t="e">
        <f t="shared" si="180"/>
        <v>#VALUE!</v>
      </c>
      <c r="BA287" s="64" t="e">
        <f t="shared" si="180"/>
        <v>#VALUE!</v>
      </c>
      <c r="BB287" s="64" t="e">
        <f t="shared" si="180"/>
        <v>#VALUE!</v>
      </c>
      <c r="BC287" s="64" t="e">
        <f t="shared" si="180"/>
        <v>#VALUE!</v>
      </c>
      <c r="BD287" s="64" t="e">
        <f t="shared" si="180"/>
        <v>#VALUE!</v>
      </c>
      <c r="BE287" s="64" t="e">
        <f t="shared" si="180"/>
        <v>#VALUE!</v>
      </c>
      <c r="BF287" s="45" t="e">
        <f>MAX(AA288:BE288)</f>
        <v>#VALUE!</v>
      </c>
    </row>
    <row r="288" spans="15:58" ht="14.4" hidden="1" customHeight="1" x14ac:dyDescent="0.3">
      <c r="O288" s="284" t="str">
        <f>O287&amp;"'s  Team"</f>
        <v>Jehanzaib Rasul's  Team</v>
      </c>
      <c r="P288" s="285"/>
      <c r="Q288" s="286"/>
      <c r="R288" s="279" t="s">
        <v>27</v>
      </c>
      <c r="S288" s="280"/>
      <c r="T288" s="280"/>
      <c r="U288" s="280"/>
      <c r="V288" s="280"/>
      <c r="W288" s="280"/>
      <c r="X288" s="270"/>
      <c r="Y288" s="270"/>
      <c r="Z288" s="270"/>
      <c r="AA288" s="64" t="e">
        <f t="shared" ref="AA288:BE290" si="181">AA296+AA305+AA309+AA317+AA300+AA313+AA321</f>
        <v>#VALUE!</v>
      </c>
      <c r="AB288" s="64" t="e">
        <f t="shared" si="181"/>
        <v>#VALUE!</v>
      </c>
      <c r="AC288" s="64" t="e">
        <f t="shared" si="181"/>
        <v>#VALUE!</v>
      </c>
      <c r="AD288" s="64" t="e">
        <f t="shared" si="181"/>
        <v>#VALUE!</v>
      </c>
      <c r="AE288" s="64" t="e">
        <f t="shared" si="181"/>
        <v>#VALUE!</v>
      </c>
      <c r="AF288" s="64" t="e">
        <f t="shared" si="181"/>
        <v>#VALUE!</v>
      </c>
      <c r="AG288" s="64" t="e">
        <f t="shared" si="181"/>
        <v>#VALUE!</v>
      </c>
      <c r="AH288" s="64" t="e">
        <f t="shared" si="181"/>
        <v>#VALUE!</v>
      </c>
      <c r="AI288" s="64" t="e">
        <f t="shared" si="181"/>
        <v>#VALUE!</v>
      </c>
      <c r="AJ288" s="64" t="e">
        <f t="shared" si="181"/>
        <v>#VALUE!</v>
      </c>
      <c r="AK288" s="64" t="e">
        <f t="shared" si="181"/>
        <v>#VALUE!</v>
      </c>
      <c r="AL288" s="64" t="e">
        <f t="shared" si="181"/>
        <v>#VALUE!</v>
      </c>
      <c r="AM288" s="64" t="e">
        <f t="shared" si="181"/>
        <v>#VALUE!</v>
      </c>
      <c r="AN288" s="64" t="e">
        <f t="shared" si="181"/>
        <v>#VALUE!</v>
      </c>
      <c r="AO288" s="64" t="e">
        <f t="shared" si="181"/>
        <v>#VALUE!</v>
      </c>
      <c r="AP288" s="64" t="e">
        <f t="shared" si="181"/>
        <v>#VALUE!</v>
      </c>
      <c r="AQ288" s="64" t="e">
        <f t="shared" si="181"/>
        <v>#VALUE!</v>
      </c>
      <c r="AR288" s="64" t="e">
        <f t="shared" si="181"/>
        <v>#VALUE!</v>
      </c>
      <c r="AS288" s="64" t="e">
        <f t="shared" si="181"/>
        <v>#VALUE!</v>
      </c>
      <c r="AT288" s="64" t="e">
        <f t="shared" si="181"/>
        <v>#VALUE!</v>
      </c>
      <c r="AU288" s="64" t="e">
        <f t="shared" si="181"/>
        <v>#VALUE!</v>
      </c>
      <c r="AV288" s="64" t="e">
        <f t="shared" si="181"/>
        <v>#VALUE!</v>
      </c>
      <c r="AW288" s="64" t="e">
        <f t="shared" si="181"/>
        <v>#VALUE!</v>
      </c>
      <c r="AX288" s="64" t="e">
        <f t="shared" si="181"/>
        <v>#VALUE!</v>
      </c>
      <c r="AY288" s="64" t="e">
        <f t="shared" si="181"/>
        <v>#VALUE!</v>
      </c>
      <c r="AZ288" s="64" t="e">
        <f t="shared" si="181"/>
        <v>#VALUE!</v>
      </c>
      <c r="BA288" s="64" t="e">
        <f t="shared" si="181"/>
        <v>#VALUE!</v>
      </c>
      <c r="BB288" s="64" t="e">
        <f t="shared" si="181"/>
        <v>#VALUE!</v>
      </c>
      <c r="BC288" s="64" t="e">
        <f t="shared" si="181"/>
        <v>#VALUE!</v>
      </c>
      <c r="BD288" s="64" t="e">
        <f t="shared" si="181"/>
        <v>#VALUE!</v>
      </c>
      <c r="BE288" s="64" t="e">
        <f t="shared" si="181"/>
        <v>#VALUE!</v>
      </c>
      <c r="BF288" s="45" t="e">
        <f>MAX(AA289:BE289)</f>
        <v>#VALUE!</v>
      </c>
    </row>
    <row r="289" spans="15:59" ht="14.4" hidden="1" customHeight="1" x14ac:dyDescent="0.3">
      <c r="O289" s="287"/>
      <c r="P289" s="288"/>
      <c r="Q289" s="289"/>
      <c r="R289" s="279" t="s">
        <v>64</v>
      </c>
      <c r="S289" s="280"/>
      <c r="T289" s="280"/>
      <c r="U289" s="280"/>
      <c r="V289" s="280"/>
      <c r="W289" s="280"/>
      <c r="X289" s="270"/>
      <c r="Y289" s="270"/>
      <c r="Z289" s="270"/>
      <c r="AA289" s="64" t="e">
        <f t="shared" si="181"/>
        <v>#VALUE!</v>
      </c>
      <c r="AB289" s="64" t="e">
        <f t="shared" si="181"/>
        <v>#VALUE!</v>
      </c>
      <c r="AC289" s="64" t="e">
        <f t="shared" si="181"/>
        <v>#VALUE!</v>
      </c>
      <c r="AD289" s="64" t="e">
        <f t="shared" si="181"/>
        <v>#VALUE!</v>
      </c>
      <c r="AE289" s="64" t="e">
        <f t="shared" si="181"/>
        <v>#VALUE!</v>
      </c>
      <c r="AF289" s="64" t="e">
        <f t="shared" si="181"/>
        <v>#VALUE!</v>
      </c>
      <c r="AG289" s="64" t="e">
        <f t="shared" si="181"/>
        <v>#VALUE!</v>
      </c>
      <c r="AH289" s="64" t="e">
        <f t="shared" si="181"/>
        <v>#VALUE!</v>
      </c>
      <c r="AI289" s="64" t="e">
        <f t="shared" si="181"/>
        <v>#VALUE!</v>
      </c>
      <c r="AJ289" s="64" t="e">
        <f t="shared" si="181"/>
        <v>#VALUE!</v>
      </c>
      <c r="AK289" s="64" t="e">
        <f t="shared" si="181"/>
        <v>#VALUE!</v>
      </c>
      <c r="AL289" s="64" t="e">
        <f t="shared" si="181"/>
        <v>#VALUE!</v>
      </c>
      <c r="AM289" s="64" t="e">
        <f t="shared" si="181"/>
        <v>#VALUE!</v>
      </c>
      <c r="AN289" s="64" t="e">
        <f t="shared" si="181"/>
        <v>#VALUE!</v>
      </c>
      <c r="AO289" s="64" t="e">
        <f t="shared" si="181"/>
        <v>#VALUE!</v>
      </c>
      <c r="AP289" s="64" t="e">
        <f t="shared" si="181"/>
        <v>#VALUE!</v>
      </c>
      <c r="AQ289" s="64" t="e">
        <f t="shared" si="181"/>
        <v>#VALUE!</v>
      </c>
      <c r="AR289" s="64" t="e">
        <f t="shared" si="181"/>
        <v>#VALUE!</v>
      </c>
      <c r="AS289" s="64" t="e">
        <f t="shared" si="181"/>
        <v>#VALUE!</v>
      </c>
      <c r="AT289" s="64" t="e">
        <f t="shared" si="181"/>
        <v>#VALUE!</v>
      </c>
      <c r="AU289" s="64" t="e">
        <f t="shared" si="181"/>
        <v>#VALUE!</v>
      </c>
      <c r="AV289" s="64" t="e">
        <f t="shared" si="181"/>
        <v>#VALUE!</v>
      </c>
      <c r="AW289" s="64" t="e">
        <f t="shared" si="181"/>
        <v>#VALUE!</v>
      </c>
      <c r="AX289" s="64" t="e">
        <f t="shared" si="181"/>
        <v>#VALUE!</v>
      </c>
      <c r="AY289" s="64" t="e">
        <f t="shared" si="181"/>
        <v>#VALUE!</v>
      </c>
      <c r="AZ289" s="64" t="e">
        <f t="shared" si="181"/>
        <v>#VALUE!</v>
      </c>
      <c r="BA289" s="64" t="e">
        <f t="shared" si="181"/>
        <v>#VALUE!</v>
      </c>
      <c r="BB289" s="64" t="e">
        <f t="shared" si="181"/>
        <v>#VALUE!</v>
      </c>
      <c r="BC289" s="64" t="e">
        <f t="shared" si="181"/>
        <v>#VALUE!</v>
      </c>
      <c r="BD289" s="64" t="e">
        <f t="shared" si="181"/>
        <v>#VALUE!</v>
      </c>
      <c r="BE289" s="64" t="e">
        <f t="shared" si="181"/>
        <v>#VALUE!</v>
      </c>
      <c r="BF289" s="45" t="e">
        <f>MAX(AA290:BE290)</f>
        <v>#VALUE!</v>
      </c>
    </row>
    <row r="290" spans="15:59" ht="14.4" hidden="1" customHeight="1" x14ac:dyDescent="0.3">
      <c r="O290" s="287"/>
      <c r="P290" s="288"/>
      <c r="Q290" s="289"/>
      <c r="R290" s="279" t="s">
        <v>66</v>
      </c>
      <c r="S290" s="280"/>
      <c r="T290" s="280"/>
      <c r="U290" s="280"/>
      <c r="V290" s="280"/>
      <c r="W290" s="280"/>
      <c r="X290" s="270"/>
      <c r="Y290" s="270"/>
      <c r="Z290" s="270"/>
      <c r="AA290" s="64" t="e">
        <f t="shared" si="181"/>
        <v>#VALUE!</v>
      </c>
      <c r="AB290" s="64" t="e">
        <f t="shared" si="181"/>
        <v>#VALUE!</v>
      </c>
      <c r="AC290" s="64" t="e">
        <f t="shared" si="181"/>
        <v>#VALUE!</v>
      </c>
      <c r="AD290" s="64" t="e">
        <f t="shared" si="181"/>
        <v>#VALUE!</v>
      </c>
      <c r="AE290" s="64" t="e">
        <f t="shared" si="181"/>
        <v>#VALUE!</v>
      </c>
      <c r="AF290" s="64" t="e">
        <f t="shared" si="181"/>
        <v>#VALUE!</v>
      </c>
      <c r="AG290" s="64" t="e">
        <f t="shared" si="181"/>
        <v>#VALUE!</v>
      </c>
      <c r="AH290" s="64" t="e">
        <f t="shared" si="181"/>
        <v>#VALUE!</v>
      </c>
      <c r="AI290" s="64" t="e">
        <f t="shared" si="181"/>
        <v>#VALUE!</v>
      </c>
      <c r="AJ290" s="64" t="e">
        <f t="shared" si="181"/>
        <v>#VALUE!</v>
      </c>
      <c r="AK290" s="64" t="e">
        <f t="shared" si="181"/>
        <v>#VALUE!</v>
      </c>
      <c r="AL290" s="64" t="e">
        <f t="shared" si="181"/>
        <v>#VALUE!</v>
      </c>
      <c r="AM290" s="64" t="e">
        <f t="shared" si="181"/>
        <v>#VALUE!</v>
      </c>
      <c r="AN290" s="64" t="e">
        <f t="shared" si="181"/>
        <v>#VALUE!</v>
      </c>
      <c r="AO290" s="64" t="e">
        <f t="shared" si="181"/>
        <v>#VALUE!</v>
      </c>
      <c r="AP290" s="64" t="e">
        <f t="shared" si="181"/>
        <v>#VALUE!</v>
      </c>
      <c r="AQ290" s="64" t="e">
        <f t="shared" si="181"/>
        <v>#VALUE!</v>
      </c>
      <c r="AR290" s="64" t="e">
        <f t="shared" si="181"/>
        <v>#VALUE!</v>
      </c>
      <c r="AS290" s="64" t="e">
        <f t="shared" si="181"/>
        <v>#VALUE!</v>
      </c>
      <c r="AT290" s="64" t="e">
        <f t="shared" si="181"/>
        <v>#VALUE!</v>
      </c>
      <c r="AU290" s="64" t="e">
        <f t="shared" si="181"/>
        <v>#VALUE!</v>
      </c>
      <c r="AV290" s="64" t="e">
        <f t="shared" si="181"/>
        <v>#VALUE!</v>
      </c>
      <c r="AW290" s="64" t="e">
        <f t="shared" si="181"/>
        <v>#VALUE!</v>
      </c>
      <c r="AX290" s="64" t="e">
        <f t="shared" si="181"/>
        <v>#VALUE!</v>
      </c>
      <c r="AY290" s="64" t="e">
        <f t="shared" si="181"/>
        <v>#VALUE!</v>
      </c>
      <c r="AZ290" s="64" t="e">
        <f t="shared" si="181"/>
        <v>#VALUE!</v>
      </c>
      <c r="BA290" s="64" t="e">
        <f t="shared" si="181"/>
        <v>#VALUE!</v>
      </c>
      <c r="BB290" s="64" t="e">
        <f t="shared" si="181"/>
        <v>#VALUE!</v>
      </c>
      <c r="BC290" s="64" t="e">
        <f t="shared" si="181"/>
        <v>#VALUE!</v>
      </c>
      <c r="BD290" s="64" t="e">
        <f t="shared" si="181"/>
        <v>#VALUE!</v>
      </c>
      <c r="BE290" s="64" t="e">
        <f t="shared" si="181"/>
        <v>#VALUE!</v>
      </c>
      <c r="BF290" s="45" t="e">
        <f t="shared" ref="BF290:BF301" si="182">SUM(AA291:BE291)</f>
        <v>#VALUE!</v>
      </c>
      <c r="BG290" s="78" t="e">
        <f>BF290-SUMIFS($N$22:$N$128,$F$22:$F$128,$O$287)</f>
        <v>#VALUE!</v>
      </c>
    </row>
    <row r="291" spans="15:59" ht="14.4" hidden="1" customHeight="1" x14ac:dyDescent="0.3">
      <c r="O291" s="287"/>
      <c r="P291" s="288"/>
      <c r="Q291" s="289"/>
      <c r="R291" s="279" t="s">
        <v>69</v>
      </c>
      <c r="S291" s="280"/>
      <c r="T291" s="280"/>
      <c r="U291" s="280"/>
      <c r="V291" s="280"/>
      <c r="W291" s="280"/>
      <c r="X291" s="270"/>
      <c r="Y291" s="270"/>
      <c r="Z291" s="270"/>
      <c r="AA291" s="64" t="e">
        <f t="shared" ref="AA291:BE291" si="183">AA295+AA312+AA316</f>
        <v>#VALUE!</v>
      </c>
      <c r="AB291" s="64" t="e">
        <f t="shared" si="183"/>
        <v>#VALUE!</v>
      </c>
      <c r="AC291" s="64" t="e">
        <f t="shared" si="183"/>
        <v>#VALUE!</v>
      </c>
      <c r="AD291" s="64" t="e">
        <f t="shared" si="183"/>
        <v>#VALUE!</v>
      </c>
      <c r="AE291" s="64" t="e">
        <f t="shared" si="183"/>
        <v>#VALUE!</v>
      </c>
      <c r="AF291" s="64" t="e">
        <f t="shared" si="183"/>
        <v>#VALUE!</v>
      </c>
      <c r="AG291" s="64" t="e">
        <f t="shared" si="183"/>
        <v>#VALUE!</v>
      </c>
      <c r="AH291" s="64" t="e">
        <f t="shared" si="183"/>
        <v>#VALUE!</v>
      </c>
      <c r="AI291" s="64" t="e">
        <f t="shared" si="183"/>
        <v>#VALUE!</v>
      </c>
      <c r="AJ291" s="64" t="e">
        <f t="shared" si="183"/>
        <v>#VALUE!</v>
      </c>
      <c r="AK291" s="64" t="e">
        <f t="shared" si="183"/>
        <v>#VALUE!</v>
      </c>
      <c r="AL291" s="64" t="e">
        <f t="shared" si="183"/>
        <v>#VALUE!</v>
      </c>
      <c r="AM291" s="64" t="e">
        <f t="shared" si="183"/>
        <v>#VALUE!</v>
      </c>
      <c r="AN291" s="64" t="e">
        <f t="shared" si="183"/>
        <v>#VALUE!</v>
      </c>
      <c r="AO291" s="64" t="e">
        <f t="shared" si="183"/>
        <v>#VALUE!</v>
      </c>
      <c r="AP291" s="64" t="e">
        <f t="shared" si="183"/>
        <v>#VALUE!</v>
      </c>
      <c r="AQ291" s="64" t="e">
        <f t="shared" si="183"/>
        <v>#VALUE!</v>
      </c>
      <c r="AR291" s="64" t="e">
        <f t="shared" si="183"/>
        <v>#VALUE!</v>
      </c>
      <c r="AS291" s="64" t="e">
        <f t="shared" si="183"/>
        <v>#VALUE!</v>
      </c>
      <c r="AT291" s="64" t="e">
        <f t="shared" si="183"/>
        <v>#VALUE!</v>
      </c>
      <c r="AU291" s="64" t="e">
        <f t="shared" si="183"/>
        <v>#VALUE!</v>
      </c>
      <c r="AV291" s="64" t="e">
        <f t="shared" si="183"/>
        <v>#VALUE!</v>
      </c>
      <c r="AW291" s="64" t="e">
        <f t="shared" si="183"/>
        <v>#VALUE!</v>
      </c>
      <c r="AX291" s="64" t="e">
        <f t="shared" si="183"/>
        <v>#VALUE!</v>
      </c>
      <c r="AY291" s="64" t="e">
        <f t="shared" si="183"/>
        <v>#VALUE!</v>
      </c>
      <c r="AZ291" s="64" t="e">
        <f t="shared" si="183"/>
        <v>#VALUE!</v>
      </c>
      <c r="BA291" s="64" t="e">
        <f t="shared" si="183"/>
        <v>#VALUE!</v>
      </c>
      <c r="BB291" s="64" t="e">
        <f t="shared" si="183"/>
        <v>#VALUE!</v>
      </c>
      <c r="BC291" s="64" t="e">
        <f t="shared" si="183"/>
        <v>#VALUE!</v>
      </c>
      <c r="BD291" s="64" t="e">
        <f t="shared" si="183"/>
        <v>#VALUE!</v>
      </c>
      <c r="BE291" s="64" t="e">
        <f t="shared" si="183"/>
        <v>#VALUE!</v>
      </c>
      <c r="BF291" s="75" t="e">
        <f t="shared" si="182"/>
        <v>#VALUE!</v>
      </c>
    </row>
    <row r="292" spans="15:59" ht="14.4" hidden="1" customHeight="1" x14ac:dyDescent="0.3">
      <c r="O292" s="287"/>
      <c r="P292" s="288"/>
      <c r="Q292" s="289"/>
      <c r="R292" s="279" t="s">
        <v>72</v>
      </c>
      <c r="S292" s="280"/>
      <c r="T292" s="280"/>
      <c r="U292" s="280"/>
      <c r="V292" s="280"/>
      <c r="W292" s="280"/>
      <c r="X292" s="270"/>
      <c r="Y292" s="270"/>
      <c r="Z292" s="270"/>
      <c r="AA292" s="74" t="e">
        <f t="shared" ref="AA292:BE292" si="184">AA293+(AA294/2)</f>
        <v>#VALUE!</v>
      </c>
      <c r="AB292" s="74" t="e">
        <f t="shared" si="184"/>
        <v>#VALUE!</v>
      </c>
      <c r="AC292" s="74" t="e">
        <f t="shared" si="184"/>
        <v>#VALUE!</v>
      </c>
      <c r="AD292" s="74" t="e">
        <f t="shared" si="184"/>
        <v>#VALUE!</v>
      </c>
      <c r="AE292" s="74" t="e">
        <f t="shared" si="184"/>
        <v>#VALUE!</v>
      </c>
      <c r="AF292" s="74" t="e">
        <f t="shared" si="184"/>
        <v>#VALUE!</v>
      </c>
      <c r="AG292" s="74" t="e">
        <f t="shared" si="184"/>
        <v>#VALUE!</v>
      </c>
      <c r="AH292" s="74" t="e">
        <f t="shared" si="184"/>
        <v>#VALUE!</v>
      </c>
      <c r="AI292" s="74" t="e">
        <f t="shared" si="184"/>
        <v>#VALUE!</v>
      </c>
      <c r="AJ292" s="74" t="e">
        <f t="shared" si="184"/>
        <v>#VALUE!</v>
      </c>
      <c r="AK292" s="74" t="e">
        <f t="shared" si="184"/>
        <v>#VALUE!</v>
      </c>
      <c r="AL292" s="74" t="e">
        <f t="shared" si="184"/>
        <v>#VALUE!</v>
      </c>
      <c r="AM292" s="74" t="e">
        <f t="shared" si="184"/>
        <v>#VALUE!</v>
      </c>
      <c r="AN292" s="74" t="e">
        <f t="shared" si="184"/>
        <v>#VALUE!</v>
      </c>
      <c r="AO292" s="74" t="e">
        <f t="shared" si="184"/>
        <v>#VALUE!</v>
      </c>
      <c r="AP292" s="74" t="e">
        <f t="shared" si="184"/>
        <v>#VALUE!</v>
      </c>
      <c r="AQ292" s="74" t="e">
        <f t="shared" si="184"/>
        <v>#VALUE!</v>
      </c>
      <c r="AR292" s="74" t="e">
        <f t="shared" si="184"/>
        <v>#VALUE!</v>
      </c>
      <c r="AS292" s="74" t="e">
        <f t="shared" si="184"/>
        <v>#VALUE!</v>
      </c>
      <c r="AT292" s="74" t="e">
        <f t="shared" si="184"/>
        <v>#VALUE!</v>
      </c>
      <c r="AU292" s="74" t="e">
        <f t="shared" si="184"/>
        <v>#VALUE!</v>
      </c>
      <c r="AV292" s="74" t="e">
        <f t="shared" si="184"/>
        <v>#VALUE!</v>
      </c>
      <c r="AW292" s="74" t="e">
        <f t="shared" si="184"/>
        <v>#VALUE!</v>
      </c>
      <c r="AX292" s="74" t="e">
        <f t="shared" si="184"/>
        <v>#VALUE!</v>
      </c>
      <c r="AY292" s="74" t="e">
        <f t="shared" si="184"/>
        <v>#VALUE!</v>
      </c>
      <c r="AZ292" s="74" t="e">
        <f t="shared" si="184"/>
        <v>#VALUE!</v>
      </c>
      <c r="BA292" s="74" t="e">
        <f t="shared" si="184"/>
        <v>#VALUE!</v>
      </c>
      <c r="BB292" s="74" t="e">
        <f t="shared" si="184"/>
        <v>#VALUE!</v>
      </c>
      <c r="BC292" s="74" t="e">
        <f t="shared" si="184"/>
        <v>#VALUE!</v>
      </c>
      <c r="BD292" s="74" t="e">
        <f t="shared" si="184"/>
        <v>#VALUE!</v>
      </c>
      <c r="BE292" s="74" t="e">
        <f t="shared" si="184"/>
        <v>#VALUE!</v>
      </c>
      <c r="BF292" s="45" t="e">
        <f t="shared" si="182"/>
        <v>#VALUE!</v>
      </c>
    </row>
    <row r="293" spans="15:59" ht="14.4" hidden="1" customHeight="1" x14ac:dyDescent="0.3">
      <c r="O293" s="287"/>
      <c r="P293" s="288"/>
      <c r="Q293" s="289"/>
      <c r="R293" s="279" t="s">
        <v>74</v>
      </c>
      <c r="S293" s="280"/>
      <c r="T293" s="280"/>
      <c r="U293" s="280"/>
      <c r="V293" s="280"/>
      <c r="W293" s="280"/>
      <c r="X293" s="270"/>
      <c r="Y293" s="270"/>
      <c r="Z293" s="270"/>
      <c r="AA293" s="64" t="e">
        <f t="shared" ref="AA293:BE294" si="185">AA297+AA314+AA318</f>
        <v>#VALUE!</v>
      </c>
      <c r="AB293" s="64" t="e">
        <f t="shared" si="185"/>
        <v>#VALUE!</v>
      </c>
      <c r="AC293" s="64" t="e">
        <f t="shared" si="185"/>
        <v>#VALUE!</v>
      </c>
      <c r="AD293" s="64" t="e">
        <f t="shared" si="185"/>
        <v>#VALUE!</v>
      </c>
      <c r="AE293" s="64" t="e">
        <f t="shared" si="185"/>
        <v>#VALUE!</v>
      </c>
      <c r="AF293" s="64" t="e">
        <f t="shared" si="185"/>
        <v>#VALUE!</v>
      </c>
      <c r="AG293" s="64" t="e">
        <f t="shared" si="185"/>
        <v>#VALUE!</v>
      </c>
      <c r="AH293" s="64" t="e">
        <f t="shared" si="185"/>
        <v>#VALUE!</v>
      </c>
      <c r="AI293" s="64" t="e">
        <f t="shared" si="185"/>
        <v>#VALUE!</v>
      </c>
      <c r="AJ293" s="64" t="e">
        <f t="shared" si="185"/>
        <v>#VALUE!</v>
      </c>
      <c r="AK293" s="64" t="e">
        <f t="shared" si="185"/>
        <v>#VALUE!</v>
      </c>
      <c r="AL293" s="64" t="e">
        <f t="shared" si="185"/>
        <v>#VALUE!</v>
      </c>
      <c r="AM293" s="64" t="e">
        <f t="shared" si="185"/>
        <v>#VALUE!</v>
      </c>
      <c r="AN293" s="64" t="e">
        <f t="shared" si="185"/>
        <v>#VALUE!</v>
      </c>
      <c r="AO293" s="64" t="e">
        <f t="shared" si="185"/>
        <v>#VALUE!</v>
      </c>
      <c r="AP293" s="64" t="e">
        <f t="shared" si="185"/>
        <v>#VALUE!</v>
      </c>
      <c r="AQ293" s="64" t="e">
        <f t="shared" si="185"/>
        <v>#VALUE!</v>
      </c>
      <c r="AR293" s="64" t="e">
        <f t="shared" si="185"/>
        <v>#VALUE!</v>
      </c>
      <c r="AS293" s="64" t="e">
        <f t="shared" si="185"/>
        <v>#VALUE!</v>
      </c>
      <c r="AT293" s="64" t="e">
        <f t="shared" si="185"/>
        <v>#VALUE!</v>
      </c>
      <c r="AU293" s="64" t="e">
        <f t="shared" si="185"/>
        <v>#VALUE!</v>
      </c>
      <c r="AV293" s="64" t="e">
        <f t="shared" si="185"/>
        <v>#VALUE!</v>
      </c>
      <c r="AW293" s="64" t="e">
        <f t="shared" si="185"/>
        <v>#VALUE!</v>
      </c>
      <c r="AX293" s="64" t="e">
        <f t="shared" si="185"/>
        <v>#VALUE!</v>
      </c>
      <c r="AY293" s="64" t="e">
        <f t="shared" si="185"/>
        <v>#VALUE!</v>
      </c>
      <c r="AZ293" s="64" t="e">
        <f t="shared" si="185"/>
        <v>#VALUE!</v>
      </c>
      <c r="BA293" s="64" t="e">
        <f t="shared" si="185"/>
        <v>#VALUE!</v>
      </c>
      <c r="BB293" s="64" t="e">
        <f t="shared" si="185"/>
        <v>#VALUE!</v>
      </c>
      <c r="BC293" s="64" t="e">
        <f t="shared" si="185"/>
        <v>#VALUE!</v>
      </c>
      <c r="BD293" s="64" t="e">
        <f t="shared" si="185"/>
        <v>#VALUE!</v>
      </c>
      <c r="BE293" s="64" t="e">
        <f t="shared" si="185"/>
        <v>#VALUE!</v>
      </c>
      <c r="BF293" s="45" t="e">
        <f t="shared" si="182"/>
        <v>#VALUE!</v>
      </c>
    </row>
    <row r="294" spans="15:59" ht="14.4" hidden="1" customHeight="1" x14ac:dyDescent="0.3">
      <c r="O294" s="287"/>
      <c r="P294" s="288"/>
      <c r="Q294" s="289"/>
      <c r="R294" s="279" t="s">
        <v>76</v>
      </c>
      <c r="S294" s="280"/>
      <c r="T294" s="280"/>
      <c r="U294" s="280"/>
      <c r="V294" s="280"/>
      <c r="W294" s="280"/>
      <c r="X294" s="270"/>
      <c r="Y294" s="270"/>
      <c r="Z294" s="270"/>
      <c r="AA294" s="64" t="e">
        <f t="shared" si="185"/>
        <v>#VALUE!</v>
      </c>
      <c r="AB294" s="64" t="e">
        <f t="shared" si="185"/>
        <v>#VALUE!</v>
      </c>
      <c r="AC294" s="64" t="e">
        <f t="shared" si="185"/>
        <v>#VALUE!</v>
      </c>
      <c r="AD294" s="64" t="e">
        <f t="shared" si="185"/>
        <v>#VALUE!</v>
      </c>
      <c r="AE294" s="64" t="e">
        <f t="shared" si="185"/>
        <v>#VALUE!</v>
      </c>
      <c r="AF294" s="64" t="e">
        <f t="shared" si="185"/>
        <v>#VALUE!</v>
      </c>
      <c r="AG294" s="64" t="e">
        <f t="shared" si="185"/>
        <v>#VALUE!</v>
      </c>
      <c r="AH294" s="64" t="e">
        <f t="shared" si="185"/>
        <v>#VALUE!</v>
      </c>
      <c r="AI294" s="64" t="e">
        <f t="shared" si="185"/>
        <v>#VALUE!</v>
      </c>
      <c r="AJ294" s="64" t="e">
        <f t="shared" si="185"/>
        <v>#VALUE!</v>
      </c>
      <c r="AK294" s="64" t="e">
        <f t="shared" si="185"/>
        <v>#VALUE!</v>
      </c>
      <c r="AL294" s="64" t="e">
        <f t="shared" si="185"/>
        <v>#VALUE!</v>
      </c>
      <c r="AM294" s="64" t="e">
        <f t="shared" si="185"/>
        <v>#VALUE!</v>
      </c>
      <c r="AN294" s="64" t="e">
        <f t="shared" si="185"/>
        <v>#VALUE!</v>
      </c>
      <c r="AO294" s="64" t="e">
        <f t="shared" si="185"/>
        <v>#VALUE!</v>
      </c>
      <c r="AP294" s="64" t="e">
        <f t="shared" si="185"/>
        <v>#VALUE!</v>
      </c>
      <c r="AQ294" s="64" t="e">
        <f t="shared" si="185"/>
        <v>#VALUE!</v>
      </c>
      <c r="AR294" s="64" t="e">
        <f t="shared" si="185"/>
        <v>#VALUE!</v>
      </c>
      <c r="AS294" s="64" t="e">
        <f t="shared" si="185"/>
        <v>#VALUE!</v>
      </c>
      <c r="AT294" s="64" t="e">
        <f t="shared" si="185"/>
        <v>#VALUE!</v>
      </c>
      <c r="AU294" s="64" t="e">
        <f t="shared" si="185"/>
        <v>#VALUE!</v>
      </c>
      <c r="AV294" s="64" t="e">
        <f t="shared" si="185"/>
        <v>#VALUE!</v>
      </c>
      <c r="AW294" s="64" t="e">
        <f t="shared" si="185"/>
        <v>#VALUE!</v>
      </c>
      <c r="AX294" s="64" t="e">
        <f t="shared" si="185"/>
        <v>#VALUE!</v>
      </c>
      <c r="AY294" s="64" t="e">
        <f t="shared" si="185"/>
        <v>#VALUE!</v>
      </c>
      <c r="AZ294" s="64" t="e">
        <f t="shared" si="185"/>
        <v>#VALUE!</v>
      </c>
      <c r="BA294" s="64" t="e">
        <f t="shared" si="185"/>
        <v>#VALUE!</v>
      </c>
      <c r="BB294" s="64" t="e">
        <f t="shared" si="185"/>
        <v>#VALUE!</v>
      </c>
      <c r="BC294" s="64" t="e">
        <f t="shared" si="185"/>
        <v>#VALUE!</v>
      </c>
      <c r="BD294" s="64" t="e">
        <f t="shared" si="185"/>
        <v>#VALUE!</v>
      </c>
      <c r="BE294" s="64" t="e">
        <f t="shared" si="185"/>
        <v>#VALUE!</v>
      </c>
      <c r="BF294" s="45" t="e">
        <f t="shared" si="182"/>
        <v>#VALUE!</v>
      </c>
      <c r="BG294" s="78" t="e">
        <f>BF294-SUMIFS($O$22:$O$128,$F$22:$F$128,$O$287)</f>
        <v>#VALUE!</v>
      </c>
    </row>
    <row r="295" spans="15:59" ht="14.4" hidden="1" customHeight="1" x14ac:dyDescent="0.3">
      <c r="O295" s="287"/>
      <c r="P295" s="288"/>
      <c r="Q295" s="289"/>
      <c r="R295" s="279" t="s">
        <v>79</v>
      </c>
      <c r="S295" s="280"/>
      <c r="T295" s="280"/>
      <c r="U295" s="280"/>
      <c r="V295" s="280"/>
      <c r="W295" s="280"/>
      <c r="X295" s="270"/>
      <c r="Y295" s="270"/>
      <c r="Z295" s="270"/>
      <c r="AA295" s="64" t="e">
        <f t="shared" ref="AA295:BE295" si="186">COUNTIFS($F$22:$F$28,$O$287,AA22:AA39,"P")+COUNTIFS($F$22:$F$28,$O$287,AA22:AA39,"RP")+COUNTIFS($F$22:$F$28,$O$287,AA22:AA39,"T-RP")+COUNTIFS($F$22:$F$28,$O$287,AA22:AA39,"T")+COUNTIFS($F$22:$F$28,$O$287,AA22:AA39,"MU")+COUNTIFS($F$22:$F$28,$O$287,AA22:AA39,"T-MU")+COUNTIFS($F$22:$F$28,$O$287,AA22:AA39,"EL")+COUNTIFS($F$22:$F$28,$O$287,AA22:AA39,"T-EL")+COUNTIFS($F$22:$F$28,$O$287,AA22:AA39,"EL-MU")+COUNTIFS($F$22:$F$28,$O$287,AA22:AA39,"TR")+COUNTIFS($F$22:$F$28,$O$287,AA22:AA39,"TR-MU")+COUNTIFS($F$22:$F$28,$O$287,AA22:AA39,"TR-EL")+COUNTIFS($F$22:$F$28,$O$287,AA22:AA39,"TR-T")</f>
        <v>#VALUE!</v>
      </c>
      <c r="AB295" s="64" t="e">
        <f t="shared" si="186"/>
        <v>#VALUE!</v>
      </c>
      <c r="AC295" s="64" t="e">
        <f t="shared" si="186"/>
        <v>#VALUE!</v>
      </c>
      <c r="AD295" s="64" t="e">
        <f t="shared" si="186"/>
        <v>#VALUE!</v>
      </c>
      <c r="AE295" s="64" t="e">
        <f t="shared" si="186"/>
        <v>#VALUE!</v>
      </c>
      <c r="AF295" s="64" t="e">
        <f t="shared" si="186"/>
        <v>#VALUE!</v>
      </c>
      <c r="AG295" s="64" t="e">
        <f t="shared" si="186"/>
        <v>#VALUE!</v>
      </c>
      <c r="AH295" s="64" t="e">
        <f t="shared" si="186"/>
        <v>#VALUE!</v>
      </c>
      <c r="AI295" s="64" t="e">
        <f t="shared" si="186"/>
        <v>#VALUE!</v>
      </c>
      <c r="AJ295" s="64" t="e">
        <f t="shared" si="186"/>
        <v>#VALUE!</v>
      </c>
      <c r="AK295" s="64" t="e">
        <f t="shared" si="186"/>
        <v>#VALUE!</v>
      </c>
      <c r="AL295" s="64" t="e">
        <f t="shared" si="186"/>
        <v>#VALUE!</v>
      </c>
      <c r="AM295" s="64" t="e">
        <f t="shared" si="186"/>
        <v>#VALUE!</v>
      </c>
      <c r="AN295" s="64" t="e">
        <f t="shared" si="186"/>
        <v>#VALUE!</v>
      </c>
      <c r="AO295" s="64" t="e">
        <f t="shared" si="186"/>
        <v>#VALUE!</v>
      </c>
      <c r="AP295" s="64" t="e">
        <f t="shared" si="186"/>
        <v>#VALUE!</v>
      </c>
      <c r="AQ295" s="64" t="e">
        <f t="shared" si="186"/>
        <v>#VALUE!</v>
      </c>
      <c r="AR295" s="64" t="e">
        <f t="shared" si="186"/>
        <v>#VALUE!</v>
      </c>
      <c r="AS295" s="64" t="e">
        <f t="shared" si="186"/>
        <v>#VALUE!</v>
      </c>
      <c r="AT295" s="64" t="e">
        <f t="shared" si="186"/>
        <v>#VALUE!</v>
      </c>
      <c r="AU295" s="64" t="e">
        <f t="shared" si="186"/>
        <v>#VALUE!</v>
      </c>
      <c r="AV295" s="64" t="e">
        <f t="shared" si="186"/>
        <v>#VALUE!</v>
      </c>
      <c r="AW295" s="64" t="e">
        <f t="shared" si="186"/>
        <v>#VALUE!</v>
      </c>
      <c r="AX295" s="64" t="e">
        <f t="shared" si="186"/>
        <v>#VALUE!</v>
      </c>
      <c r="AY295" s="64" t="e">
        <f t="shared" si="186"/>
        <v>#VALUE!</v>
      </c>
      <c r="AZ295" s="64" t="e">
        <f t="shared" si="186"/>
        <v>#VALUE!</v>
      </c>
      <c r="BA295" s="64" t="e">
        <f t="shared" si="186"/>
        <v>#VALUE!</v>
      </c>
      <c r="BB295" s="64" t="e">
        <f t="shared" si="186"/>
        <v>#VALUE!</v>
      </c>
      <c r="BC295" s="64" t="e">
        <f t="shared" si="186"/>
        <v>#VALUE!</v>
      </c>
      <c r="BD295" s="64" t="e">
        <f t="shared" si="186"/>
        <v>#VALUE!</v>
      </c>
      <c r="BE295" s="64" t="e">
        <f t="shared" si="186"/>
        <v>#VALUE!</v>
      </c>
      <c r="BF295" s="75" t="e">
        <f t="shared" si="182"/>
        <v>#VALUE!</v>
      </c>
    </row>
    <row r="296" spans="15:59" ht="14.4" hidden="1" customHeight="1" x14ac:dyDescent="0.3">
      <c r="O296" s="287"/>
      <c r="P296" s="288"/>
      <c r="Q296" s="289"/>
      <c r="R296" s="279" t="s">
        <v>81</v>
      </c>
      <c r="S296" s="280"/>
      <c r="T296" s="280"/>
      <c r="U296" s="280"/>
      <c r="V296" s="280"/>
      <c r="W296" s="280"/>
      <c r="X296" s="270"/>
      <c r="Y296" s="270"/>
      <c r="Z296" s="270"/>
      <c r="AA296" s="74" t="e">
        <f t="shared" ref="AA296:BE296" si="187">AA297+(AA298/2)</f>
        <v>#VALUE!</v>
      </c>
      <c r="AB296" s="74" t="e">
        <f t="shared" si="187"/>
        <v>#VALUE!</v>
      </c>
      <c r="AC296" s="74" t="e">
        <f t="shared" si="187"/>
        <v>#VALUE!</v>
      </c>
      <c r="AD296" s="74" t="e">
        <f t="shared" si="187"/>
        <v>#VALUE!</v>
      </c>
      <c r="AE296" s="74" t="e">
        <f t="shared" si="187"/>
        <v>#VALUE!</v>
      </c>
      <c r="AF296" s="74" t="e">
        <f t="shared" si="187"/>
        <v>#VALUE!</v>
      </c>
      <c r="AG296" s="74" t="e">
        <f t="shared" si="187"/>
        <v>#VALUE!</v>
      </c>
      <c r="AH296" s="74" t="e">
        <f t="shared" si="187"/>
        <v>#VALUE!</v>
      </c>
      <c r="AI296" s="74" t="e">
        <f t="shared" si="187"/>
        <v>#VALUE!</v>
      </c>
      <c r="AJ296" s="74" t="e">
        <f t="shared" si="187"/>
        <v>#VALUE!</v>
      </c>
      <c r="AK296" s="74" t="e">
        <f t="shared" si="187"/>
        <v>#VALUE!</v>
      </c>
      <c r="AL296" s="74" t="e">
        <f t="shared" si="187"/>
        <v>#VALUE!</v>
      </c>
      <c r="AM296" s="74" t="e">
        <f t="shared" si="187"/>
        <v>#VALUE!</v>
      </c>
      <c r="AN296" s="74" t="e">
        <f t="shared" si="187"/>
        <v>#VALUE!</v>
      </c>
      <c r="AO296" s="74" t="e">
        <f t="shared" si="187"/>
        <v>#VALUE!</v>
      </c>
      <c r="AP296" s="74" t="e">
        <f t="shared" si="187"/>
        <v>#VALUE!</v>
      </c>
      <c r="AQ296" s="74" t="e">
        <f t="shared" si="187"/>
        <v>#VALUE!</v>
      </c>
      <c r="AR296" s="74" t="e">
        <f t="shared" si="187"/>
        <v>#VALUE!</v>
      </c>
      <c r="AS296" s="74" t="e">
        <f t="shared" si="187"/>
        <v>#VALUE!</v>
      </c>
      <c r="AT296" s="74" t="e">
        <f t="shared" si="187"/>
        <v>#VALUE!</v>
      </c>
      <c r="AU296" s="74" t="e">
        <f t="shared" si="187"/>
        <v>#VALUE!</v>
      </c>
      <c r="AV296" s="74" t="e">
        <f t="shared" si="187"/>
        <v>#VALUE!</v>
      </c>
      <c r="AW296" s="74" t="e">
        <f t="shared" si="187"/>
        <v>#VALUE!</v>
      </c>
      <c r="AX296" s="74" t="e">
        <f t="shared" si="187"/>
        <v>#VALUE!</v>
      </c>
      <c r="AY296" s="74" t="e">
        <f t="shared" si="187"/>
        <v>#VALUE!</v>
      </c>
      <c r="AZ296" s="74" t="e">
        <f t="shared" si="187"/>
        <v>#VALUE!</v>
      </c>
      <c r="BA296" s="74" t="e">
        <f t="shared" si="187"/>
        <v>#VALUE!</v>
      </c>
      <c r="BB296" s="74" t="e">
        <f t="shared" si="187"/>
        <v>#VALUE!</v>
      </c>
      <c r="BC296" s="74" t="e">
        <f t="shared" si="187"/>
        <v>#VALUE!</v>
      </c>
      <c r="BD296" s="74" t="e">
        <f t="shared" si="187"/>
        <v>#VALUE!</v>
      </c>
      <c r="BE296" s="74" t="e">
        <f t="shared" si="187"/>
        <v>#VALUE!</v>
      </c>
      <c r="BF296" s="45" t="e">
        <f t="shared" si="182"/>
        <v>#VALUE!</v>
      </c>
    </row>
    <row r="297" spans="15:59" ht="14.4" hidden="1" customHeight="1" x14ac:dyDescent="0.3">
      <c r="O297" s="287"/>
      <c r="P297" s="288"/>
      <c r="Q297" s="289"/>
      <c r="R297" s="279" t="s">
        <v>15</v>
      </c>
      <c r="S297" s="280"/>
      <c r="T297" s="280"/>
      <c r="U297" s="280"/>
      <c r="V297" s="280"/>
      <c r="W297" s="280"/>
      <c r="X297" s="270"/>
      <c r="Y297" s="270"/>
      <c r="Z297" s="270"/>
      <c r="AA297" s="64" t="e">
        <f t="shared" ref="AA297:BE297" si="188">COUNTIFS($F$22:$F$28,$O$287,$L$22:$L$28,"FT",AA$22:AA$39,"P")+COUNTIFS($F$22:$F$28,$O$287,$L$22:$L$28,"FT",AA$22:AA$39,"RP")+COUNTIFS($F$22:$F$28,$O$287,$L$22:$L$28,"FT",AA$22:AA$39,"T-RP")+COUNTIFS($F$22:$F$28,$O$287,$L$22:$L$28,"FT",AA$22:AA$39,"T")+COUNTIFS($F$22:$F$28,$O$287,$L$22:$L$28,"FT",AA$22:AA$39,"MU")+COUNTIFS($F$22:$F$28,$O$287,$L$22:$L$28,"FT",AA$22:AA$39,"T-MU")+COUNTIFS($F$22:$F$28,$O$287,$L$22:$L$28,"FT",AA$22:AA$39,"EL")+COUNTIFS($F$22:$F$28,$O$287,$L$22:$L$28,"FT",AA$22:AA$39,"T-EL")+COUNTIFS($F$22:$F$28,$O$287,$L$22:$L$28,"FT",AA$22:AA$39,"EL-MU")+COUNTIFS($F$22:$F$28,$O$287,$L$22:$L$28,"FT",AA$22:AA$39,"TR")+COUNTIFS($F$22:$F$28,$O$287,$L$22:$L$28,"FT",AA$22:AA$39,"TR-MU")+COUNTIFS($F$22:$F$28,$O$287,$L$22:$L$28,"FT",AA$22:AA$39,"TR-EL")+COUNTIFS($F$22:$F$28,$O$287,$L$22:$L$28,"FT",AA$22:AA$39,"TR-T")</f>
        <v>#VALUE!</v>
      </c>
      <c r="AB297" s="64" t="e">
        <f t="shared" si="188"/>
        <v>#VALUE!</v>
      </c>
      <c r="AC297" s="64" t="e">
        <f t="shared" si="188"/>
        <v>#VALUE!</v>
      </c>
      <c r="AD297" s="64" t="e">
        <f t="shared" si="188"/>
        <v>#VALUE!</v>
      </c>
      <c r="AE297" s="64" t="e">
        <f t="shared" si="188"/>
        <v>#VALUE!</v>
      </c>
      <c r="AF297" s="64" t="e">
        <f t="shared" si="188"/>
        <v>#VALUE!</v>
      </c>
      <c r="AG297" s="64" t="e">
        <f t="shared" si="188"/>
        <v>#VALUE!</v>
      </c>
      <c r="AH297" s="64" t="e">
        <f t="shared" si="188"/>
        <v>#VALUE!</v>
      </c>
      <c r="AI297" s="64" t="e">
        <f t="shared" si="188"/>
        <v>#VALUE!</v>
      </c>
      <c r="AJ297" s="64" t="e">
        <f t="shared" si="188"/>
        <v>#VALUE!</v>
      </c>
      <c r="AK297" s="64" t="e">
        <f t="shared" si="188"/>
        <v>#VALUE!</v>
      </c>
      <c r="AL297" s="64" t="e">
        <f t="shared" si="188"/>
        <v>#VALUE!</v>
      </c>
      <c r="AM297" s="64" t="e">
        <f t="shared" si="188"/>
        <v>#VALUE!</v>
      </c>
      <c r="AN297" s="64" t="e">
        <f t="shared" si="188"/>
        <v>#VALUE!</v>
      </c>
      <c r="AO297" s="64" t="e">
        <f t="shared" si="188"/>
        <v>#VALUE!</v>
      </c>
      <c r="AP297" s="64" t="e">
        <f t="shared" si="188"/>
        <v>#VALUE!</v>
      </c>
      <c r="AQ297" s="64" t="e">
        <f t="shared" si="188"/>
        <v>#VALUE!</v>
      </c>
      <c r="AR297" s="64" t="e">
        <f t="shared" si="188"/>
        <v>#VALUE!</v>
      </c>
      <c r="AS297" s="64" t="e">
        <f t="shared" si="188"/>
        <v>#VALUE!</v>
      </c>
      <c r="AT297" s="64" t="e">
        <f t="shared" si="188"/>
        <v>#VALUE!</v>
      </c>
      <c r="AU297" s="64" t="e">
        <f t="shared" si="188"/>
        <v>#VALUE!</v>
      </c>
      <c r="AV297" s="64" t="e">
        <f t="shared" si="188"/>
        <v>#VALUE!</v>
      </c>
      <c r="AW297" s="64" t="e">
        <f t="shared" si="188"/>
        <v>#VALUE!</v>
      </c>
      <c r="AX297" s="64" t="e">
        <f t="shared" si="188"/>
        <v>#VALUE!</v>
      </c>
      <c r="AY297" s="64" t="e">
        <f t="shared" si="188"/>
        <v>#VALUE!</v>
      </c>
      <c r="AZ297" s="64" t="e">
        <f t="shared" si="188"/>
        <v>#VALUE!</v>
      </c>
      <c r="BA297" s="64" t="e">
        <f t="shared" si="188"/>
        <v>#VALUE!</v>
      </c>
      <c r="BB297" s="64" t="e">
        <f t="shared" si="188"/>
        <v>#VALUE!</v>
      </c>
      <c r="BC297" s="64" t="e">
        <f t="shared" si="188"/>
        <v>#VALUE!</v>
      </c>
      <c r="BD297" s="64" t="e">
        <f t="shared" si="188"/>
        <v>#VALUE!</v>
      </c>
      <c r="BE297" s="64" t="e">
        <f t="shared" si="188"/>
        <v>#VALUE!</v>
      </c>
      <c r="BF297" s="45" t="e">
        <f t="shared" si="182"/>
        <v>#VALUE!</v>
      </c>
    </row>
    <row r="298" spans="15:59" ht="14.4" hidden="1" customHeight="1" x14ac:dyDescent="0.3">
      <c r="O298" s="287"/>
      <c r="P298" s="288"/>
      <c r="Q298" s="289"/>
      <c r="R298" s="279" t="s">
        <v>84</v>
      </c>
      <c r="S298" s="280"/>
      <c r="T298" s="280"/>
      <c r="U298" s="280"/>
      <c r="V298" s="280"/>
      <c r="W298" s="280"/>
      <c r="X298" s="270"/>
      <c r="Y298" s="270"/>
      <c r="Z298" s="270"/>
      <c r="AA298" s="64" t="e">
        <f t="shared" ref="AA298:BE298" si="189">COUNTIFS($F$22:$F$28,$O$287,$L$22:$L$28,"HT",AA$22:AA$39,"P")+COUNTIFS($F$22:$F$28,$O$287,$L$22:$L$28,"HT",AA$22:AA$39,"RP")+COUNTIFS($F$22:$F$28,$O$287,$L$22:$L$28,"HT",AA$22:AA$39,"T-RP")+COUNTIFS($F$22:$F$28,$O$287,$L$22:$L$28,"HT",AA$22:AA$39,"T")+COUNTIFS($F$22:$F$28,$O$287,$L$22:$L$28,"HT",AA$22:AA$39,"MU")+COUNTIFS($F$22:$F$28,$O$287,$L$22:$L$28,"HT",AA$22:AA$39,"T-MU")+COUNTIFS($F$22:$F$28,$O$287,$L$22:$L$28,"HT",AA$22:AA$39,"EL")+COUNTIFS($F$22:$F$28,$O$287,$L$22:$L$28,"HT",AA$22:AA$39,"T-EL")+COUNTIFS($F$22:$F$28,$O$287,$L$22:$L$28,"HT",AA$22:AA$39,"EL-MU")+COUNTIFS($F$22:$F$28,$O$287,$L$22:$L$28,"HT",AA$22:AA$39,"TR")+COUNTIFS($F$22:$F$28,$O$287,$L$22:$L$28,"HT",AA$22:AA$39,"TR-MU")+COUNTIFS($F$22:$F$28,$O$287,$L$22:$L$28,"HT",AA$22:AA$39,"TR-EL")+COUNTIFS($F$22:$F$28,$O$287,$L$22:$L$28,"HT",AA$22:AA$39,"TR-T")</f>
        <v>#VALUE!</v>
      </c>
      <c r="AB298" s="64" t="e">
        <f t="shared" si="189"/>
        <v>#VALUE!</v>
      </c>
      <c r="AC298" s="64" t="e">
        <f t="shared" si="189"/>
        <v>#VALUE!</v>
      </c>
      <c r="AD298" s="64" t="e">
        <f t="shared" si="189"/>
        <v>#VALUE!</v>
      </c>
      <c r="AE298" s="64" t="e">
        <f t="shared" si="189"/>
        <v>#VALUE!</v>
      </c>
      <c r="AF298" s="64" t="e">
        <f t="shared" si="189"/>
        <v>#VALUE!</v>
      </c>
      <c r="AG298" s="64" t="e">
        <f t="shared" si="189"/>
        <v>#VALUE!</v>
      </c>
      <c r="AH298" s="64" t="e">
        <f t="shared" si="189"/>
        <v>#VALUE!</v>
      </c>
      <c r="AI298" s="64" t="e">
        <f t="shared" si="189"/>
        <v>#VALUE!</v>
      </c>
      <c r="AJ298" s="64" t="e">
        <f t="shared" si="189"/>
        <v>#VALUE!</v>
      </c>
      <c r="AK298" s="64" t="e">
        <f t="shared" si="189"/>
        <v>#VALUE!</v>
      </c>
      <c r="AL298" s="64" t="e">
        <f t="shared" si="189"/>
        <v>#VALUE!</v>
      </c>
      <c r="AM298" s="64" t="e">
        <f t="shared" si="189"/>
        <v>#VALUE!</v>
      </c>
      <c r="AN298" s="64" t="e">
        <f t="shared" si="189"/>
        <v>#VALUE!</v>
      </c>
      <c r="AO298" s="64" t="e">
        <f t="shared" si="189"/>
        <v>#VALUE!</v>
      </c>
      <c r="AP298" s="64" t="e">
        <f t="shared" si="189"/>
        <v>#VALUE!</v>
      </c>
      <c r="AQ298" s="64" t="e">
        <f t="shared" si="189"/>
        <v>#VALUE!</v>
      </c>
      <c r="AR298" s="64" t="e">
        <f t="shared" si="189"/>
        <v>#VALUE!</v>
      </c>
      <c r="AS298" s="64" t="e">
        <f t="shared" si="189"/>
        <v>#VALUE!</v>
      </c>
      <c r="AT298" s="64" t="e">
        <f t="shared" si="189"/>
        <v>#VALUE!</v>
      </c>
      <c r="AU298" s="64" t="e">
        <f t="shared" si="189"/>
        <v>#VALUE!</v>
      </c>
      <c r="AV298" s="64" t="e">
        <f t="shared" si="189"/>
        <v>#VALUE!</v>
      </c>
      <c r="AW298" s="64" t="e">
        <f t="shared" si="189"/>
        <v>#VALUE!</v>
      </c>
      <c r="AX298" s="64" t="e">
        <f t="shared" si="189"/>
        <v>#VALUE!</v>
      </c>
      <c r="AY298" s="64" t="e">
        <f t="shared" si="189"/>
        <v>#VALUE!</v>
      </c>
      <c r="AZ298" s="64" t="e">
        <f t="shared" si="189"/>
        <v>#VALUE!</v>
      </c>
      <c r="BA298" s="64" t="e">
        <f t="shared" si="189"/>
        <v>#VALUE!</v>
      </c>
      <c r="BB298" s="64" t="e">
        <f t="shared" si="189"/>
        <v>#VALUE!</v>
      </c>
      <c r="BC298" s="64" t="e">
        <f t="shared" si="189"/>
        <v>#VALUE!</v>
      </c>
      <c r="BD298" s="64" t="e">
        <f t="shared" si="189"/>
        <v>#VALUE!</v>
      </c>
      <c r="BE298" s="64" t="e">
        <f t="shared" si="189"/>
        <v>#VALUE!</v>
      </c>
      <c r="BF298" s="45" t="e">
        <f t="shared" si="182"/>
        <v>#VALUE!</v>
      </c>
      <c r="BG298" s="78" t="e">
        <f>BF298-SUMIFS($Q$22:$Q$128,$F$22:$F$128,$O$287)</f>
        <v>#VALUE!</v>
      </c>
    </row>
    <row r="299" spans="15:59" ht="14.4" hidden="1" customHeight="1" x14ac:dyDescent="0.3">
      <c r="O299" s="287"/>
      <c r="P299" s="288"/>
      <c r="Q299" s="289"/>
      <c r="R299" s="279" t="s">
        <v>87</v>
      </c>
      <c r="S299" s="280"/>
      <c r="T299" s="280"/>
      <c r="U299" s="280"/>
      <c r="V299" s="280"/>
      <c r="W299" s="280"/>
      <c r="X299" s="270"/>
      <c r="Y299" s="270"/>
      <c r="Z299" s="270"/>
      <c r="AA299" s="64" t="e">
        <f t="shared" ref="AA299:BE299" si="190">COUNTIFS($F$22:$F$28,$O$287,AA$22:AA$39,"OFF")+COUNTIFS($F$22:$F$28,$O$287,AA$22:AA$39,"TR-OFF")</f>
        <v>#VALUE!</v>
      </c>
      <c r="AB299" s="64" t="e">
        <f t="shared" si="190"/>
        <v>#VALUE!</v>
      </c>
      <c r="AC299" s="64" t="e">
        <f t="shared" si="190"/>
        <v>#VALUE!</v>
      </c>
      <c r="AD299" s="64" t="e">
        <f t="shared" si="190"/>
        <v>#VALUE!</v>
      </c>
      <c r="AE299" s="64" t="e">
        <f t="shared" si="190"/>
        <v>#VALUE!</v>
      </c>
      <c r="AF299" s="64" t="e">
        <f t="shared" si="190"/>
        <v>#VALUE!</v>
      </c>
      <c r="AG299" s="64" t="e">
        <f t="shared" si="190"/>
        <v>#VALUE!</v>
      </c>
      <c r="AH299" s="64" t="e">
        <f t="shared" si="190"/>
        <v>#VALUE!</v>
      </c>
      <c r="AI299" s="64" t="e">
        <f t="shared" si="190"/>
        <v>#VALUE!</v>
      </c>
      <c r="AJ299" s="64" t="e">
        <f t="shared" si="190"/>
        <v>#VALUE!</v>
      </c>
      <c r="AK299" s="64" t="e">
        <f t="shared" si="190"/>
        <v>#VALUE!</v>
      </c>
      <c r="AL299" s="64" t="e">
        <f t="shared" si="190"/>
        <v>#VALUE!</v>
      </c>
      <c r="AM299" s="64" t="e">
        <f t="shared" si="190"/>
        <v>#VALUE!</v>
      </c>
      <c r="AN299" s="64" t="e">
        <f t="shared" si="190"/>
        <v>#VALUE!</v>
      </c>
      <c r="AO299" s="64" t="e">
        <f t="shared" si="190"/>
        <v>#VALUE!</v>
      </c>
      <c r="AP299" s="64" t="e">
        <f t="shared" si="190"/>
        <v>#VALUE!</v>
      </c>
      <c r="AQ299" s="64" t="e">
        <f t="shared" si="190"/>
        <v>#VALUE!</v>
      </c>
      <c r="AR299" s="64" t="e">
        <f t="shared" si="190"/>
        <v>#VALUE!</v>
      </c>
      <c r="AS299" s="64" t="e">
        <f t="shared" si="190"/>
        <v>#VALUE!</v>
      </c>
      <c r="AT299" s="64" t="e">
        <f t="shared" si="190"/>
        <v>#VALUE!</v>
      </c>
      <c r="AU299" s="64" t="e">
        <f t="shared" si="190"/>
        <v>#VALUE!</v>
      </c>
      <c r="AV299" s="64" t="e">
        <f t="shared" si="190"/>
        <v>#VALUE!</v>
      </c>
      <c r="AW299" s="64" t="e">
        <f t="shared" si="190"/>
        <v>#VALUE!</v>
      </c>
      <c r="AX299" s="64" t="e">
        <f t="shared" si="190"/>
        <v>#VALUE!</v>
      </c>
      <c r="AY299" s="64" t="e">
        <f t="shared" si="190"/>
        <v>#VALUE!</v>
      </c>
      <c r="AZ299" s="64" t="e">
        <f t="shared" si="190"/>
        <v>#VALUE!</v>
      </c>
      <c r="BA299" s="64" t="e">
        <f t="shared" si="190"/>
        <v>#VALUE!</v>
      </c>
      <c r="BB299" s="64" t="e">
        <f t="shared" si="190"/>
        <v>#VALUE!</v>
      </c>
      <c r="BC299" s="64" t="e">
        <f t="shared" si="190"/>
        <v>#VALUE!</v>
      </c>
      <c r="BD299" s="64" t="e">
        <f t="shared" si="190"/>
        <v>#VALUE!</v>
      </c>
      <c r="BE299" s="64" t="e">
        <f t="shared" si="190"/>
        <v>#VALUE!</v>
      </c>
      <c r="BF299" s="75" t="e">
        <f t="shared" si="182"/>
        <v>#VALUE!</v>
      </c>
    </row>
    <row r="300" spans="15:59" ht="14.4" hidden="1" customHeight="1" x14ac:dyDescent="0.3">
      <c r="O300" s="287"/>
      <c r="P300" s="288"/>
      <c r="Q300" s="289"/>
      <c r="R300" s="279" t="s">
        <v>90</v>
      </c>
      <c r="S300" s="280"/>
      <c r="T300" s="280"/>
      <c r="U300" s="280"/>
      <c r="V300" s="280"/>
      <c r="W300" s="280"/>
      <c r="X300" s="270"/>
      <c r="Y300" s="270"/>
      <c r="Z300" s="270"/>
      <c r="AA300" s="74" t="e">
        <f t="shared" ref="AA300:BE300" si="191">AA301+(AA302/2)</f>
        <v>#VALUE!</v>
      </c>
      <c r="AB300" s="74" t="e">
        <f t="shared" si="191"/>
        <v>#VALUE!</v>
      </c>
      <c r="AC300" s="74" t="e">
        <f t="shared" si="191"/>
        <v>#VALUE!</v>
      </c>
      <c r="AD300" s="74" t="e">
        <f t="shared" si="191"/>
        <v>#VALUE!</v>
      </c>
      <c r="AE300" s="74" t="e">
        <f t="shared" si="191"/>
        <v>#VALUE!</v>
      </c>
      <c r="AF300" s="74" t="e">
        <f t="shared" si="191"/>
        <v>#VALUE!</v>
      </c>
      <c r="AG300" s="74" t="e">
        <f t="shared" si="191"/>
        <v>#VALUE!</v>
      </c>
      <c r="AH300" s="74" t="e">
        <f t="shared" si="191"/>
        <v>#VALUE!</v>
      </c>
      <c r="AI300" s="74" t="e">
        <f t="shared" si="191"/>
        <v>#VALUE!</v>
      </c>
      <c r="AJ300" s="74" t="e">
        <f t="shared" si="191"/>
        <v>#VALUE!</v>
      </c>
      <c r="AK300" s="74" t="e">
        <f t="shared" si="191"/>
        <v>#VALUE!</v>
      </c>
      <c r="AL300" s="74" t="e">
        <f t="shared" si="191"/>
        <v>#VALUE!</v>
      </c>
      <c r="AM300" s="74" t="e">
        <f t="shared" si="191"/>
        <v>#VALUE!</v>
      </c>
      <c r="AN300" s="74" t="e">
        <f t="shared" si="191"/>
        <v>#VALUE!</v>
      </c>
      <c r="AO300" s="74" t="e">
        <f t="shared" si="191"/>
        <v>#VALUE!</v>
      </c>
      <c r="AP300" s="74" t="e">
        <f t="shared" si="191"/>
        <v>#VALUE!</v>
      </c>
      <c r="AQ300" s="74" t="e">
        <f t="shared" si="191"/>
        <v>#VALUE!</v>
      </c>
      <c r="AR300" s="74" t="e">
        <f t="shared" si="191"/>
        <v>#VALUE!</v>
      </c>
      <c r="AS300" s="74" t="e">
        <f t="shared" si="191"/>
        <v>#VALUE!</v>
      </c>
      <c r="AT300" s="74" t="e">
        <f t="shared" si="191"/>
        <v>#VALUE!</v>
      </c>
      <c r="AU300" s="74" t="e">
        <f t="shared" si="191"/>
        <v>#VALUE!</v>
      </c>
      <c r="AV300" s="74" t="e">
        <f t="shared" si="191"/>
        <v>#VALUE!</v>
      </c>
      <c r="AW300" s="74" t="e">
        <f t="shared" si="191"/>
        <v>#VALUE!</v>
      </c>
      <c r="AX300" s="74" t="e">
        <f t="shared" si="191"/>
        <v>#VALUE!</v>
      </c>
      <c r="AY300" s="74" t="e">
        <f t="shared" si="191"/>
        <v>#VALUE!</v>
      </c>
      <c r="AZ300" s="74" t="e">
        <f t="shared" si="191"/>
        <v>#VALUE!</v>
      </c>
      <c r="BA300" s="74" t="e">
        <f t="shared" si="191"/>
        <v>#VALUE!</v>
      </c>
      <c r="BB300" s="74" t="e">
        <f t="shared" si="191"/>
        <v>#VALUE!</v>
      </c>
      <c r="BC300" s="74" t="e">
        <f t="shared" si="191"/>
        <v>#VALUE!</v>
      </c>
      <c r="BD300" s="74" t="e">
        <f t="shared" si="191"/>
        <v>#VALUE!</v>
      </c>
      <c r="BE300" s="74" t="e">
        <f t="shared" si="191"/>
        <v>#VALUE!</v>
      </c>
      <c r="BF300" s="45" t="e">
        <f t="shared" si="182"/>
        <v>#VALUE!</v>
      </c>
    </row>
    <row r="301" spans="15:59" ht="14.4" hidden="1" customHeight="1" x14ac:dyDescent="0.3">
      <c r="O301" s="287"/>
      <c r="P301" s="288"/>
      <c r="Q301" s="289"/>
      <c r="R301" s="279" t="s">
        <v>31</v>
      </c>
      <c r="S301" s="280"/>
      <c r="T301" s="280"/>
      <c r="U301" s="280"/>
      <c r="V301" s="280"/>
      <c r="W301" s="280"/>
      <c r="X301" s="270"/>
      <c r="Y301" s="270"/>
      <c r="Z301" s="270"/>
      <c r="AA301" s="64" t="e">
        <f t="shared" ref="AA301:BE301" si="192">COUNTIFS($F$22:$F$28,$O$287,$L$22:$L$28,"FT",AA$22:AA$39,"OFF")+COUNTIFS($F$22:$F$28,$O$287,$L$22:$L$28,"FT",AA$22:AA$39,"TR-OFF")</f>
        <v>#VALUE!</v>
      </c>
      <c r="AB301" s="64" t="e">
        <f t="shared" si="192"/>
        <v>#VALUE!</v>
      </c>
      <c r="AC301" s="64" t="e">
        <f t="shared" si="192"/>
        <v>#VALUE!</v>
      </c>
      <c r="AD301" s="64" t="e">
        <f t="shared" si="192"/>
        <v>#VALUE!</v>
      </c>
      <c r="AE301" s="64" t="e">
        <f t="shared" si="192"/>
        <v>#VALUE!</v>
      </c>
      <c r="AF301" s="64" t="e">
        <f t="shared" si="192"/>
        <v>#VALUE!</v>
      </c>
      <c r="AG301" s="64" t="e">
        <f t="shared" si="192"/>
        <v>#VALUE!</v>
      </c>
      <c r="AH301" s="64" t="e">
        <f t="shared" si="192"/>
        <v>#VALUE!</v>
      </c>
      <c r="AI301" s="64" t="e">
        <f t="shared" si="192"/>
        <v>#VALUE!</v>
      </c>
      <c r="AJ301" s="64" t="e">
        <f t="shared" si="192"/>
        <v>#VALUE!</v>
      </c>
      <c r="AK301" s="64" t="e">
        <f t="shared" si="192"/>
        <v>#VALUE!</v>
      </c>
      <c r="AL301" s="64" t="e">
        <f t="shared" si="192"/>
        <v>#VALUE!</v>
      </c>
      <c r="AM301" s="64" t="e">
        <f t="shared" si="192"/>
        <v>#VALUE!</v>
      </c>
      <c r="AN301" s="64" t="e">
        <f t="shared" si="192"/>
        <v>#VALUE!</v>
      </c>
      <c r="AO301" s="64" t="e">
        <f t="shared" si="192"/>
        <v>#VALUE!</v>
      </c>
      <c r="AP301" s="64" t="e">
        <f t="shared" si="192"/>
        <v>#VALUE!</v>
      </c>
      <c r="AQ301" s="64" t="e">
        <f t="shared" si="192"/>
        <v>#VALUE!</v>
      </c>
      <c r="AR301" s="64" t="e">
        <f t="shared" si="192"/>
        <v>#VALUE!</v>
      </c>
      <c r="AS301" s="64" t="e">
        <f t="shared" si="192"/>
        <v>#VALUE!</v>
      </c>
      <c r="AT301" s="64" t="e">
        <f t="shared" si="192"/>
        <v>#VALUE!</v>
      </c>
      <c r="AU301" s="64" t="e">
        <f t="shared" si="192"/>
        <v>#VALUE!</v>
      </c>
      <c r="AV301" s="64" t="e">
        <f t="shared" si="192"/>
        <v>#VALUE!</v>
      </c>
      <c r="AW301" s="64" t="e">
        <f t="shared" si="192"/>
        <v>#VALUE!</v>
      </c>
      <c r="AX301" s="64" t="e">
        <f t="shared" si="192"/>
        <v>#VALUE!</v>
      </c>
      <c r="AY301" s="64" t="e">
        <f t="shared" si="192"/>
        <v>#VALUE!</v>
      </c>
      <c r="AZ301" s="64" t="e">
        <f t="shared" si="192"/>
        <v>#VALUE!</v>
      </c>
      <c r="BA301" s="64" t="e">
        <f t="shared" si="192"/>
        <v>#VALUE!</v>
      </c>
      <c r="BB301" s="64" t="e">
        <f t="shared" si="192"/>
        <v>#VALUE!</v>
      </c>
      <c r="BC301" s="64" t="e">
        <f t="shared" si="192"/>
        <v>#VALUE!</v>
      </c>
      <c r="BD301" s="64" t="e">
        <f t="shared" si="192"/>
        <v>#VALUE!</v>
      </c>
      <c r="BE301" s="64" t="e">
        <f t="shared" si="192"/>
        <v>#VALUE!</v>
      </c>
      <c r="BF301" s="45" t="e">
        <f t="shared" si="182"/>
        <v>#VALUE!</v>
      </c>
    </row>
    <row r="302" spans="15:59" ht="14.4" hidden="1" customHeight="1" x14ac:dyDescent="0.3">
      <c r="O302" s="287"/>
      <c r="P302" s="288"/>
      <c r="Q302" s="289"/>
      <c r="R302" s="279" t="s">
        <v>95</v>
      </c>
      <c r="S302" s="280"/>
      <c r="T302" s="280"/>
      <c r="U302" s="280"/>
      <c r="V302" s="280"/>
      <c r="W302" s="280"/>
      <c r="X302" s="270"/>
      <c r="Y302" s="270"/>
      <c r="Z302" s="270"/>
      <c r="AA302" s="64" t="e">
        <f t="shared" ref="AA302:BE302" si="193">COUNTIFS($F$22:$F$28,$O$287,$L$22:$L$28,"HT",AA$22:AA$39,"OFF")+COUNTIFS($F$22:$F$28,$O$287,$L$22:$L$28,"HT",AA$22:AA$39,"TR-OFF")</f>
        <v>#VALUE!</v>
      </c>
      <c r="AB302" s="64" t="e">
        <f t="shared" si="193"/>
        <v>#VALUE!</v>
      </c>
      <c r="AC302" s="64" t="e">
        <f t="shared" si="193"/>
        <v>#VALUE!</v>
      </c>
      <c r="AD302" s="64" t="e">
        <f t="shared" si="193"/>
        <v>#VALUE!</v>
      </c>
      <c r="AE302" s="64" t="e">
        <f t="shared" si="193"/>
        <v>#VALUE!</v>
      </c>
      <c r="AF302" s="64" t="e">
        <f t="shared" si="193"/>
        <v>#VALUE!</v>
      </c>
      <c r="AG302" s="64" t="e">
        <f t="shared" si="193"/>
        <v>#VALUE!</v>
      </c>
      <c r="AH302" s="64" t="e">
        <f t="shared" si="193"/>
        <v>#VALUE!</v>
      </c>
      <c r="AI302" s="64" t="e">
        <f t="shared" si="193"/>
        <v>#VALUE!</v>
      </c>
      <c r="AJ302" s="64" t="e">
        <f t="shared" si="193"/>
        <v>#VALUE!</v>
      </c>
      <c r="AK302" s="64" t="e">
        <f t="shared" si="193"/>
        <v>#VALUE!</v>
      </c>
      <c r="AL302" s="64" t="e">
        <f t="shared" si="193"/>
        <v>#VALUE!</v>
      </c>
      <c r="AM302" s="64" t="e">
        <f t="shared" si="193"/>
        <v>#VALUE!</v>
      </c>
      <c r="AN302" s="64" t="e">
        <f t="shared" si="193"/>
        <v>#VALUE!</v>
      </c>
      <c r="AO302" s="64" t="e">
        <f t="shared" si="193"/>
        <v>#VALUE!</v>
      </c>
      <c r="AP302" s="64" t="e">
        <f t="shared" si="193"/>
        <v>#VALUE!</v>
      </c>
      <c r="AQ302" s="64" t="e">
        <f t="shared" si="193"/>
        <v>#VALUE!</v>
      </c>
      <c r="AR302" s="64" t="e">
        <f t="shared" si="193"/>
        <v>#VALUE!</v>
      </c>
      <c r="AS302" s="64" t="e">
        <f t="shared" si="193"/>
        <v>#VALUE!</v>
      </c>
      <c r="AT302" s="64" t="e">
        <f t="shared" si="193"/>
        <v>#VALUE!</v>
      </c>
      <c r="AU302" s="64" t="e">
        <f t="shared" si="193"/>
        <v>#VALUE!</v>
      </c>
      <c r="AV302" s="64" t="e">
        <f t="shared" si="193"/>
        <v>#VALUE!</v>
      </c>
      <c r="AW302" s="64" t="e">
        <f t="shared" si="193"/>
        <v>#VALUE!</v>
      </c>
      <c r="AX302" s="64" t="e">
        <f t="shared" si="193"/>
        <v>#VALUE!</v>
      </c>
      <c r="AY302" s="64" t="e">
        <f t="shared" si="193"/>
        <v>#VALUE!</v>
      </c>
      <c r="AZ302" s="64" t="e">
        <f t="shared" si="193"/>
        <v>#VALUE!</v>
      </c>
      <c r="BA302" s="64" t="e">
        <f t="shared" si="193"/>
        <v>#VALUE!</v>
      </c>
      <c r="BB302" s="64" t="e">
        <f t="shared" si="193"/>
        <v>#VALUE!</v>
      </c>
      <c r="BC302" s="64" t="e">
        <f t="shared" si="193"/>
        <v>#VALUE!</v>
      </c>
      <c r="BD302" s="64" t="e">
        <f t="shared" si="193"/>
        <v>#VALUE!</v>
      </c>
      <c r="BE302" s="64" t="e">
        <f t="shared" si="193"/>
        <v>#VALUE!</v>
      </c>
      <c r="BF302" s="45" t="e">
        <f>MAX(AA303:BE303)</f>
        <v>#VALUE!</v>
      </c>
    </row>
    <row r="303" spans="15:59" ht="14.4" hidden="1" customHeight="1" x14ac:dyDescent="0.3">
      <c r="O303" s="287"/>
      <c r="P303" s="288"/>
      <c r="Q303" s="289"/>
      <c r="R303" s="279" t="s">
        <v>98</v>
      </c>
      <c r="S303" s="280"/>
      <c r="T303" s="280"/>
      <c r="U303" s="280"/>
      <c r="V303" s="280"/>
      <c r="W303" s="280"/>
      <c r="X303" s="270"/>
      <c r="Y303" s="270"/>
      <c r="Z303" s="270"/>
      <c r="AA303" s="64" t="e">
        <f t="shared" ref="AA303:BE303" si="194">COUNTIFS($F$22:$F$28,$O$287,AA$22:AA$39,"TR")+COUNTIFS($F$22:$F$28,$O$287,AA$22:AA$39,"TR-T")+COUNTIFS($F$22:$F$28,$O$287,AA$22:AA$39,"TR-OFF")+COUNTIFS($F$22:$F$28,$O$287,AA$22:AA$39,"TR-AU")+COUNTIFS($F$22:$F$28,$O$287,AA$22:AA$39,"TR-UC")+COUNTIFS($F$22:$F$28,$O$287,AA$22:AA$39,"TR-U")+COUNTIFS($F$22:$F$28,$O$287,AA$22:AA$39,"TR-NCNS")+COUNTIFS($F$22:$F$28,$O$287,AA$22:AA$39,"TR-MU")+COUNTIFS($F$22:$F$28,$O$287,AA$22:AA$39,"TR-EL")</f>
        <v>#VALUE!</v>
      </c>
      <c r="AB303" s="64" t="e">
        <f t="shared" si="194"/>
        <v>#VALUE!</v>
      </c>
      <c r="AC303" s="64" t="e">
        <f t="shared" si="194"/>
        <v>#VALUE!</v>
      </c>
      <c r="AD303" s="64" t="e">
        <f t="shared" si="194"/>
        <v>#VALUE!</v>
      </c>
      <c r="AE303" s="64" t="e">
        <f t="shared" si="194"/>
        <v>#VALUE!</v>
      </c>
      <c r="AF303" s="64" t="e">
        <f t="shared" si="194"/>
        <v>#VALUE!</v>
      </c>
      <c r="AG303" s="64" t="e">
        <f t="shared" si="194"/>
        <v>#VALUE!</v>
      </c>
      <c r="AH303" s="64" t="e">
        <f t="shared" si="194"/>
        <v>#VALUE!</v>
      </c>
      <c r="AI303" s="64" t="e">
        <f t="shared" si="194"/>
        <v>#VALUE!</v>
      </c>
      <c r="AJ303" s="64" t="e">
        <f t="shared" si="194"/>
        <v>#VALUE!</v>
      </c>
      <c r="AK303" s="64" t="e">
        <f t="shared" si="194"/>
        <v>#VALUE!</v>
      </c>
      <c r="AL303" s="64" t="e">
        <f t="shared" si="194"/>
        <v>#VALUE!</v>
      </c>
      <c r="AM303" s="64" t="e">
        <f t="shared" si="194"/>
        <v>#VALUE!</v>
      </c>
      <c r="AN303" s="64" t="e">
        <f t="shared" si="194"/>
        <v>#VALUE!</v>
      </c>
      <c r="AO303" s="64" t="e">
        <f t="shared" si="194"/>
        <v>#VALUE!</v>
      </c>
      <c r="AP303" s="64" t="e">
        <f t="shared" si="194"/>
        <v>#VALUE!</v>
      </c>
      <c r="AQ303" s="64" t="e">
        <f t="shared" si="194"/>
        <v>#VALUE!</v>
      </c>
      <c r="AR303" s="64" t="e">
        <f t="shared" si="194"/>
        <v>#VALUE!</v>
      </c>
      <c r="AS303" s="64" t="e">
        <f t="shared" si="194"/>
        <v>#VALUE!</v>
      </c>
      <c r="AT303" s="64" t="e">
        <f t="shared" si="194"/>
        <v>#VALUE!</v>
      </c>
      <c r="AU303" s="64" t="e">
        <f t="shared" si="194"/>
        <v>#VALUE!</v>
      </c>
      <c r="AV303" s="64" t="e">
        <f t="shared" si="194"/>
        <v>#VALUE!</v>
      </c>
      <c r="AW303" s="64" t="e">
        <f t="shared" si="194"/>
        <v>#VALUE!</v>
      </c>
      <c r="AX303" s="64" t="e">
        <f t="shared" si="194"/>
        <v>#VALUE!</v>
      </c>
      <c r="AY303" s="64" t="e">
        <f t="shared" si="194"/>
        <v>#VALUE!</v>
      </c>
      <c r="AZ303" s="64" t="e">
        <f t="shared" si="194"/>
        <v>#VALUE!</v>
      </c>
      <c r="BA303" s="64" t="e">
        <f t="shared" si="194"/>
        <v>#VALUE!</v>
      </c>
      <c r="BB303" s="64" t="e">
        <f t="shared" si="194"/>
        <v>#VALUE!</v>
      </c>
      <c r="BC303" s="64" t="e">
        <f t="shared" si="194"/>
        <v>#VALUE!</v>
      </c>
      <c r="BD303" s="64" t="e">
        <f t="shared" si="194"/>
        <v>#VALUE!</v>
      </c>
      <c r="BE303" s="64" t="e">
        <f t="shared" si="194"/>
        <v>#VALUE!</v>
      </c>
      <c r="BF303" s="45" t="e">
        <f t="shared" ref="BF303:BF318" si="195">SUM(AA304:BE304)</f>
        <v>#VALUE!</v>
      </c>
      <c r="BG303" s="78" t="e">
        <f>(BF303+BF307)-SUMIFS($U$22:$U$128,$F$22:$F$128,$O$287)</f>
        <v>#VALUE!</v>
      </c>
    </row>
    <row r="304" spans="15:59" ht="14.4" hidden="1" customHeight="1" x14ac:dyDescent="0.3">
      <c r="O304" s="287"/>
      <c r="P304" s="288"/>
      <c r="Q304" s="289"/>
      <c r="R304" s="279" t="s">
        <v>101</v>
      </c>
      <c r="S304" s="280"/>
      <c r="T304" s="280"/>
      <c r="U304" s="280"/>
      <c r="V304" s="280"/>
      <c r="W304" s="280"/>
      <c r="X304" s="270"/>
      <c r="Y304" s="270"/>
      <c r="Z304" s="270"/>
      <c r="AA304" s="64" t="e">
        <f t="shared" ref="AA304:BE304" si="196">COUNTIFS($F$22:$F$28,$O$287,AA22:AA39,"Leave")+COUNTIFS($F$22:$F$28,$O$287,AA22:AA39,"CL")</f>
        <v>#VALUE!</v>
      </c>
      <c r="AB304" s="64" t="e">
        <f t="shared" si="196"/>
        <v>#VALUE!</v>
      </c>
      <c r="AC304" s="64" t="e">
        <f t="shared" si="196"/>
        <v>#VALUE!</v>
      </c>
      <c r="AD304" s="64" t="e">
        <f t="shared" si="196"/>
        <v>#VALUE!</v>
      </c>
      <c r="AE304" s="64" t="e">
        <f t="shared" si="196"/>
        <v>#VALUE!</v>
      </c>
      <c r="AF304" s="64" t="e">
        <f t="shared" si="196"/>
        <v>#VALUE!</v>
      </c>
      <c r="AG304" s="64" t="e">
        <f t="shared" si="196"/>
        <v>#VALUE!</v>
      </c>
      <c r="AH304" s="64" t="e">
        <f t="shared" si="196"/>
        <v>#VALUE!</v>
      </c>
      <c r="AI304" s="64" t="e">
        <f t="shared" si="196"/>
        <v>#VALUE!</v>
      </c>
      <c r="AJ304" s="64" t="e">
        <f t="shared" si="196"/>
        <v>#VALUE!</v>
      </c>
      <c r="AK304" s="64" t="e">
        <f t="shared" si="196"/>
        <v>#VALUE!</v>
      </c>
      <c r="AL304" s="64" t="e">
        <f t="shared" si="196"/>
        <v>#VALUE!</v>
      </c>
      <c r="AM304" s="64" t="e">
        <f t="shared" si="196"/>
        <v>#VALUE!</v>
      </c>
      <c r="AN304" s="64" t="e">
        <f t="shared" si="196"/>
        <v>#VALUE!</v>
      </c>
      <c r="AO304" s="64" t="e">
        <f t="shared" si="196"/>
        <v>#VALUE!</v>
      </c>
      <c r="AP304" s="64" t="e">
        <f t="shared" si="196"/>
        <v>#VALUE!</v>
      </c>
      <c r="AQ304" s="64" t="e">
        <f t="shared" si="196"/>
        <v>#VALUE!</v>
      </c>
      <c r="AR304" s="64" t="e">
        <f t="shared" si="196"/>
        <v>#VALUE!</v>
      </c>
      <c r="AS304" s="64" t="e">
        <f t="shared" si="196"/>
        <v>#VALUE!</v>
      </c>
      <c r="AT304" s="64" t="e">
        <f t="shared" si="196"/>
        <v>#VALUE!</v>
      </c>
      <c r="AU304" s="64" t="e">
        <f t="shared" si="196"/>
        <v>#VALUE!</v>
      </c>
      <c r="AV304" s="64" t="e">
        <f t="shared" si="196"/>
        <v>#VALUE!</v>
      </c>
      <c r="AW304" s="64" t="e">
        <f t="shared" si="196"/>
        <v>#VALUE!</v>
      </c>
      <c r="AX304" s="64" t="e">
        <f t="shared" si="196"/>
        <v>#VALUE!</v>
      </c>
      <c r="AY304" s="64" t="e">
        <f t="shared" si="196"/>
        <v>#VALUE!</v>
      </c>
      <c r="AZ304" s="64" t="e">
        <f t="shared" si="196"/>
        <v>#VALUE!</v>
      </c>
      <c r="BA304" s="64" t="e">
        <f t="shared" si="196"/>
        <v>#VALUE!</v>
      </c>
      <c r="BB304" s="64" t="e">
        <f t="shared" si="196"/>
        <v>#VALUE!</v>
      </c>
      <c r="BC304" s="64" t="e">
        <f t="shared" si="196"/>
        <v>#VALUE!</v>
      </c>
      <c r="BD304" s="64" t="e">
        <f t="shared" si="196"/>
        <v>#VALUE!</v>
      </c>
      <c r="BE304" s="64" t="e">
        <f t="shared" si="196"/>
        <v>#VALUE!</v>
      </c>
      <c r="BF304" s="75" t="e">
        <f t="shared" si="195"/>
        <v>#VALUE!</v>
      </c>
    </row>
    <row r="305" spans="15:59" ht="14.4" hidden="1" customHeight="1" x14ac:dyDescent="0.3">
      <c r="O305" s="287"/>
      <c r="P305" s="288"/>
      <c r="Q305" s="289"/>
      <c r="R305" s="279" t="s">
        <v>91</v>
      </c>
      <c r="S305" s="280"/>
      <c r="T305" s="280"/>
      <c r="U305" s="280"/>
      <c r="V305" s="280"/>
      <c r="W305" s="280"/>
      <c r="X305" s="270"/>
      <c r="Y305" s="270"/>
      <c r="Z305" s="270"/>
      <c r="AA305" s="74" t="e">
        <f t="shared" ref="AA305:BE305" si="197">AA306+(AA307/2)</f>
        <v>#VALUE!</v>
      </c>
      <c r="AB305" s="74" t="e">
        <f t="shared" si="197"/>
        <v>#VALUE!</v>
      </c>
      <c r="AC305" s="74" t="e">
        <f t="shared" si="197"/>
        <v>#VALUE!</v>
      </c>
      <c r="AD305" s="74" t="e">
        <f t="shared" si="197"/>
        <v>#VALUE!</v>
      </c>
      <c r="AE305" s="74" t="e">
        <f t="shared" si="197"/>
        <v>#VALUE!</v>
      </c>
      <c r="AF305" s="74" t="e">
        <f t="shared" si="197"/>
        <v>#VALUE!</v>
      </c>
      <c r="AG305" s="74" t="e">
        <f t="shared" si="197"/>
        <v>#VALUE!</v>
      </c>
      <c r="AH305" s="74" t="e">
        <f t="shared" si="197"/>
        <v>#VALUE!</v>
      </c>
      <c r="AI305" s="74" t="e">
        <f t="shared" si="197"/>
        <v>#VALUE!</v>
      </c>
      <c r="AJ305" s="74" t="e">
        <f t="shared" si="197"/>
        <v>#VALUE!</v>
      </c>
      <c r="AK305" s="74" t="e">
        <f t="shared" si="197"/>
        <v>#VALUE!</v>
      </c>
      <c r="AL305" s="74" t="e">
        <f t="shared" si="197"/>
        <v>#VALUE!</v>
      </c>
      <c r="AM305" s="74" t="e">
        <f t="shared" si="197"/>
        <v>#VALUE!</v>
      </c>
      <c r="AN305" s="74" t="e">
        <f t="shared" si="197"/>
        <v>#VALUE!</v>
      </c>
      <c r="AO305" s="74" t="e">
        <f t="shared" si="197"/>
        <v>#VALUE!</v>
      </c>
      <c r="AP305" s="74" t="e">
        <f t="shared" si="197"/>
        <v>#VALUE!</v>
      </c>
      <c r="AQ305" s="74" t="e">
        <f t="shared" si="197"/>
        <v>#VALUE!</v>
      </c>
      <c r="AR305" s="74" t="e">
        <f t="shared" si="197"/>
        <v>#VALUE!</v>
      </c>
      <c r="AS305" s="74" t="e">
        <f t="shared" si="197"/>
        <v>#VALUE!</v>
      </c>
      <c r="AT305" s="74" t="e">
        <f t="shared" si="197"/>
        <v>#VALUE!</v>
      </c>
      <c r="AU305" s="74" t="e">
        <f t="shared" si="197"/>
        <v>#VALUE!</v>
      </c>
      <c r="AV305" s="74" t="e">
        <f t="shared" si="197"/>
        <v>#VALUE!</v>
      </c>
      <c r="AW305" s="74" t="e">
        <f t="shared" si="197"/>
        <v>#VALUE!</v>
      </c>
      <c r="AX305" s="74" t="e">
        <f t="shared" si="197"/>
        <v>#VALUE!</v>
      </c>
      <c r="AY305" s="74" t="e">
        <f t="shared" si="197"/>
        <v>#VALUE!</v>
      </c>
      <c r="AZ305" s="74" t="e">
        <f t="shared" si="197"/>
        <v>#VALUE!</v>
      </c>
      <c r="BA305" s="74" t="e">
        <f t="shared" si="197"/>
        <v>#VALUE!</v>
      </c>
      <c r="BB305" s="74" t="e">
        <f t="shared" si="197"/>
        <v>#VALUE!</v>
      </c>
      <c r="BC305" s="74" t="e">
        <f t="shared" si="197"/>
        <v>#VALUE!</v>
      </c>
      <c r="BD305" s="74" t="e">
        <f t="shared" si="197"/>
        <v>#VALUE!</v>
      </c>
      <c r="BE305" s="74" t="e">
        <f t="shared" si="197"/>
        <v>#VALUE!</v>
      </c>
      <c r="BF305" s="45" t="e">
        <f t="shared" si="195"/>
        <v>#VALUE!</v>
      </c>
    </row>
    <row r="306" spans="15:59" ht="14.4" hidden="1" customHeight="1" x14ac:dyDescent="0.3">
      <c r="O306" s="287"/>
      <c r="P306" s="288"/>
      <c r="Q306" s="289"/>
      <c r="R306" s="279" t="s">
        <v>105</v>
      </c>
      <c r="S306" s="280"/>
      <c r="T306" s="280"/>
      <c r="U306" s="280"/>
      <c r="V306" s="280"/>
      <c r="W306" s="280"/>
      <c r="X306" s="270"/>
      <c r="Y306" s="270"/>
      <c r="Z306" s="270"/>
      <c r="AA306" s="64" t="e">
        <f t="shared" ref="AA306:BE306" si="198">COUNTIFS($F$22:$F$28,$O$287,$L$22:$L$28,"FT",AA$22:AA$39,"Leave")+COUNTIFS($F$22:$F$28,$O$287,$L$22:$L$28,"FT",AA$22:AA$39,"CL")</f>
        <v>#VALUE!</v>
      </c>
      <c r="AB306" s="64" t="e">
        <f t="shared" si="198"/>
        <v>#VALUE!</v>
      </c>
      <c r="AC306" s="64" t="e">
        <f t="shared" si="198"/>
        <v>#VALUE!</v>
      </c>
      <c r="AD306" s="64" t="e">
        <f t="shared" si="198"/>
        <v>#VALUE!</v>
      </c>
      <c r="AE306" s="64" t="e">
        <f t="shared" si="198"/>
        <v>#VALUE!</v>
      </c>
      <c r="AF306" s="64" t="e">
        <f t="shared" si="198"/>
        <v>#VALUE!</v>
      </c>
      <c r="AG306" s="64" t="e">
        <f t="shared" si="198"/>
        <v>#VALUE!</v>
      </c>
      <c r="AH306" s="64" t="e">
        <f t="shared" si="198"/>
        <v>#VALUE!</v>
      </c>
      <c r="AI306" s="64" t="e">
        <f t="shared" si="198"/>
        <v>#VALUE!</v>
      </c>
      <c r="AJ306" s="64" t="e">
        <f t="shared" si="198"/>
        <v>#VALUE!</v>
      </c>
      <c r="AK306" s="64" t="e">
        <f t="shared" si="198"/>
        <v>#VALUE!</v>
      </c>
      <c r="AL306" s="64" t="e">
        <f t="shared" si="198"/>
        <v>#VALUE!</v>
      </c>
      <c r="AM306" s="64" t="e">
        <f t="shared" si="198"/>
        <v>#VALUE!</v>
      </c>
      <c r="AN306" s="64" t="e">
        <f t="shared" si="198"/>
        <v>#VALUE!</v>
      </c>
      <c r="AO306" s="64" t="e">
        <f t="shared" si="198"/>
        <v>#VALUE!</v>
      </c>
      <c r="AP306" s="64" t="e">
        <f t="shared" si="198"/>
        <v>#VALUE!</v>
      </c>
      <c r="AQ306" s="64" t="e">
        <f t="shared" si="198"/>
        <v>#VALUE!</v>
      </c>
      <c r="AR306" s="64" t="e">
        <f t="shared" si="198"/>
        <v>#VALUE!</v>
      </c>
      <c r="AS306" s="64" t="e">
        <f t="shared" si="198"/>
        <v>#VALUE!</v>
      </c>
      <c r="AT306" s="64" t="e">
        <f t="shared" si="198"/>
        <v>#VALUE!</v>
      </c>
      <c r="AU306" s="64" t="e">
        <f t="shared" si="198"/>
        <v>#VALUE!</v>
      </c>
      <c r="AV306" s="64" t="e">
        <f t="shared" si="198"/>
        <v>#VALUE!</v>
      </c>
      <c r="AW306" s="64" t="e">
        <f t="shared" si="198"/>
        <v>#VALUE!</v>
      </c>
      <c r="AX306" s="64" t="e">
        <f t="shared" si="198"/>
        <v>#VALUE!</v>
      </c>
      <c r="AY306" s="64" t="e">
        <f t="shared" si="198"/>
        <v>#VALUE!</v>
      </c>
      <c r="AZ306" s="64" t="e">
        <f t="shared" si="198"/>
        <v>#VALUE!</v>
      </c>
      <c r="BA306" s="64" t="e">
        <f t="shared" si="198"/>
        <v>#VALUE!</v>
      </c>
      <c r="BB306" s="64" t="e">
        <f t="shared" si="198"/>
        <v>#VALUE!</v>
      </c>
      <c r="BC306" s="64" t="e">
        <f t="shared" si="198"/>
        <v>#VALUE!</v>
      </c>
      <c r="BD306" s="64" t="e">
        <f t="shared" si="198"/>
        <v>#VALUE!</v>
      </c>
      <c r="BE306" s="64" t="e">
        <f t="shared" si="198"/>
        <v>#VALUE!</v>
      </c>
      <c r="BF306" s="45" t="e">
        <f t="shared" si="195"/>
        <v>#VALUE!</v>
      </c>
    </row>
    <row r="307" spans="15:59" ht="14.4" hidden="1" customHeight="1" x14ac:dyDescent="0.3">
      <c r="O307" s="287"/>
      <c r="P307" s="288"/>
      <c r="Q307" s="289"/>
      <c r="R307" s="279" t="s">
        <v>111</v>
      </c>
      <c r="S307" s="280"/>
      <c r="T307" s="280"/>
      <c r="U307" s="280"/>
      <c r="V307" s="280"/>
      <c r="W307" s="280"/>
      <c r="X307" s="270"/>
      <c r="Y307" s="270"/>
      <c r="Z307" s="270"/>
      <c r="AA307" s="64" t="e">
        <f t="shared" ref="AA307:BE307" si="199">COUNTIFS($F$22:$F$28,$O$287,$L$22:$L$28,"HT",AA$22:AA$39,"Leave")+COUNTIFS($F$22:$F$28,$O$287,$L$22:$L$28,"HT",AA$22:AA$39,"CL")</f>
        <v>#VALUE!</v>
      </c>
      <c r="AB307" s="64" t="e">
        <f t="shared" si="199"/>
        <v>#VALUE!</v>
      </c>
      <c r="AC307" s="64" t="e">
        <f t="shared" si="199"/>
        <v>#VALUE!</v>
      </c>
      <c r="AD307" s="64" t="e">
        <f t="shared" si="199"/>
        <v>#VALUE!</v>
      </c>
      <c r="AE307" s="64" t="e">
        <f t="shared" si="199"/>
        <v>#VALUE!</v>
      </c>
      <c r="AF307" s="64" t="e">
        <f t="shared" si="199"/>
        <v>#VALUE!</v>
      </c>
      <c r="AG307" s="64" t="e">
        <f t="shared" si="199"/>
        <v>#VALUE!</v>
      </c>
      <c r="AH307" s="64" t="e">
        <f t="shared" si="199"/>
        <v>#VALUE!</v>
      </c>
      <c r="AI307" s="64" t="e">
        <f t="shared" si="199"/>
        <v>#VALUE!</v>
      </c>
      <c r="AJ307" s="64" t="e">
        <f t="shared" si="199"/>
        <v>#VALUE!</v>
      </c>
      <c r="AK307" s="64" t="e">
        <f t="shared" si="199"/>
        <v>#VALUE!</v>
      </c>
      <c r="AL307" s="64" t="e">
        <f t="shared" si="199"/>
        <v>#VALUE!</v>
      </c>
      <c r="AM307" s="64" t="e">
        <f t="shared" si="199"/>
        <v>#VALUE!</v>
      </c>
      <c r="AN307" s="64" t="e">
        <f t="shared" si="199"/>
        <v>#VALUE!</v>
      </c>
      <c r="AO307" s="64" t="e">
        <f t="shared" si="199"/>
        <v>#VALUE!</v>
      </c>
      <c r="AP307" s="64" t="e">
        <f t="shared" si="199"/>
        <v>#VALUE!</v>
      </c>
      <c r="AQ307" s="64" t="e">
        <f t="shared" si="199"/>
        <v>#VALUE!</v>
      </c>
      <c r="AR307" s="64" t="e">
        <f t="shared" si="199"/>
        <v>#VALUE!</v>
      </c>
      <c r="AS307" s="64" t="e">
        <f t="shared" si="199"/>
        <v>#VALUE!</v>
      </c>
      <c r="AT307" s="64" t="e">
        <f t="shared" si="199"/>
        <v>#VALUE!</v>
      </c>
      <c r="AU307" s="64" t="e">
        <f t="shared" si="199"/>
        <v>#VALUE!</v>
      </c>
      <c r="AV307" s="64" t="e">
        <f t="shared" si="199"/>
        <v>#VALUE!</v>
      </c>
      <c r="AW307" s="64" t="e">
        <f t="shared" si="199"/>
        <v>#VALUE!</v>
      </c>
      <c r="AX307" s="64" t="e">
        <f t="shared" si="199"/>
        <v>#VALUE!</v>
      </c>
      <c r="AY307" s="64" t="e">
        <f t="shared" si="199"/>
        <v>#VALUE!</v>
      </c>
      <c r="AZ307" s="64" t="e">
        <f t="shared" si="199"/>
        <v>#VALUE!</v>
      </c>
      <c r="BA307" s="64" t="e">
        <f t="shared" si="199"/>
        <v>#VALUE!</v>
      </c>
      <c r="BB307" s="64" t="e">
        <f t="shared" si="199"/>
        <v>#VALUE!</v>
      </c>
      <c r="BC307" s="64" t="e">
        <f t="shared" si="199"/>
        <v>#VALUE!</v>
      </c>
      <c r="BD307" s="64" t="e">
        <f t="shared" si="199"/>
        <v>#VALUE!</v>
      </c>
      <c r="BE307" s="64" t="e">
        <f t="shared" si="199"/>
        <v>#VALUE!</v>
      </c>
      <c r="BF307" s="45" t="e">
        <f t="shared" si="195"/>
        <v>#VALUE!</v>
      </c>
    </row>
    <row r="308" spans="15:59" ht="14.4" hidden="1" customHeight="1" x14ac:dyDescent="0.3">
      <c r="O308" s="287"/>
      <c r="P308" s="288"/>
      <c r="Q308" s="289"/>
      <c r="R308" s="279" t="s">
        <v>114</v>
      </c>
      <c r="S308" s="280"/>
      <c r="T308" s="280"/>
      <c r="U308" s="280"/>
      <c r="V308" s="280"/>
      <c r="W308" s="280"/>
      <c r="X308" s="270"/>
      <c r="Y308" s="270"/>
      <c r="Z308" s="270"/>
      <c r="AA308" s="64" t="e">
        <f t="shared" ref="AA308:BE308" si="200">COUNTIFS($F$22:$F$28,$O$287,AA22:AA39,"AU")+COUNTIFS($F$22:$F$28,$O$287,AA22:AA39,"TR-AU")</f>
        <v>#VALUE!</v>
      </c>
      <c r="AB308" s="64" t="e">
        <f t="shared" si="200"/>
        <v>#VALUE!</v>
      </c>
      <c r="AC308" s="64" t="e">
        <f t="shared" si="200"/>
        <v>#VALUE!</v>
      </c>
      <c r="AD308" s="64" t="e">
        <f t="shared" si="200"/>
        <v>#VALUE!</v>
      </c>
      <c r="AE308" s="64" t="e">
        <f t="shared" si="200"/>
        <v>#VALUE!</v>
      </c>
      <c r="AF308" s="64" t="e">
        <f t="shared" si="200"/>
        <v>#VALUE!</v>
      </c>
      <c r="AG308" s="64" t="e">
        <f t="shared" si="200"/>
        <v>#VALUE!</v>
      </c>
      <c r="AH308" s="64" t="e">
        <f t="shared" si="200"/>
        <v>#VALUE!</v>
      </c>
      <c r="AI308" s="64" t="e">
        <f t="shared" si="200"/>
        <v>#VALUE!</v>
      </c>
      <c r="AJ308" s="64" t="e">
        <f t="shared" si="200"/>
        <v>#VALUE!</v>
      </c>
      <c r="AK308" s="64" t="e">
        <f t="shared" si="200"/>
        <v>#VALUE!</v>
      </c>
      <c r="AL308" s="64" t="e">
        <f t="shared" si="200"/>
        <v>#VALUE!</v>
      </c>
      <c r="AM308" s="64" t="e">
        <f t="shared" si="200"/>
        <v>#VALUE!</v>
      </c>
      <c r="AN308" s="64" t="e">
        <f t="shared" si="200"/>
        <v>#VALUE!</v>
      </c>
      <c r="AO308" s="64" t="e">
        <f t="shared" si="200"/>
        <v>#VALUE!</v>
      </c>
      <c r="AP308" s="64" t="e">
        <f t="shared" si="200"/>
        <v>#VALUE!</v>
      </c>
      <c r="AQ308" s="64" t="e">
        <f t="shared" si="200"/>
        <v>#VALUE!</v>
      </c>
      <c r="AR308" s="64" t="e">
        <f t="shared" si="200"/>
        <v>#VALUE!</v>
      </c>
      <c r="AS308" s="64" t="e">
        <f t="shared" si="200"/>
        <v>#VALUE!</v>
      </c>
      <c r="AT308" s="64" t="e">
        <f t="shared" si="200"/>
        <v>#VALUE!</v>
      </c>
      <c r="AU308" s="64" t="e">
        <f t="shared" si="200"/>
        <v>#VALUE!</v>
      </c>
      <c r="AV308" s="64" t="e">
        <f t="shared" si="200"/>
        <v>#VALUE!</v>
      </c>
      <c r="AW308" s="64" t="e">
        <f t="shared" si="200"/>
        <v>#VALUE!</v>
      </c>
      <c r="AX308" s="64" t="e">
        <f t="shared" si="200"/>
        <v>#VALUE!</v>
      </c>
      <c r="AY308" s="64" t="e">
        <f t="shared" si="200"/>
        <v>#VALUE!</v>
      </c>
      <c r="AZ308" s="64" t="e">
        <f t="shared" si="200"/>
        <v>#VALUE!</v>
      </c>
      <c r="BA308" s="64" t="e">
        <f t="shared" si="200"/>
        <v>#VALUE!</v>
      </c>
      <c r="BB308" s="64" t="e">
        <f t="shared" si="200"/>
        <v>#VALUE!</v>
      </c>
      <c r="BC308" s="64" t="e">
        <f t="shared" si="200"/>
        <v>#VALUE!</v>
      </c>
      <c r="BD308" s="64" t="e">
        <f t="shared" si="200"/>
        <v>#VALUE!</v>
      </c>
      <c r="BE308" s="64" t="e">
        <f t="shared" si="200"/>
        <v>#VALUE!</v>
      </c>
      <c r="BF308" s="75" t="e">
        <f t="shared" si="195"/>
        <v>#VALUE!</v>
      </c>
    </row>
    <row r="309" spans="15:59" ht="14.4" hidden="1" customHeight="1" x14ac:dyDescent="0.3">
      <c r="O309" s="287"/>
      <c r="P309" s="288"/>
      <c r="Q309" s="289"/>
      <c r="R309" s="279" t="s">
        <v>118</v>
      </c>
      <c r="S309" s="280"/>
      <c r="T309" s="280"/>
      <c r="U309" s="280"/>
      <c r="V309" s="280"/>
      <c r="W309" s="280"/>
      <c r="X309" s="270"/>
      <c r="Y309" s="270"/>
      <c r="Z309" s="270"/>
      <c r="AA309" s="74" t="e">
        <f t="shared" ref="AA309:BE309" si="201">AA310+(AA311/2)</f>
        <v>#VALUE!</v>
      </c>
      <c r="AB309" s="74" t="e">
        <f t="shared" si="201"/>
        <v>#VALUE!</v>
      </c>
      <c r="AC309" s="74" t="e">
        <f t="shared" si="201"/>
        <v>#VALUE!</v>
      </c>
      <c r="AD309" s="74" t="e">
        <f t="shared" si="201"/>
        <v>#VALUE!</v>
      </c>
      <c r="AE309" s="74" t="e">
        <f t="shared" si="201"/>
        <v>#VALUE!</v>
      </c>
      <c r="AF309" s="74" t="e">
        <f t="shared" si="201"/>
        <v>#VALUE!</v>
      </c>
      <c r="AG309" s="74" t="e">
        <f t="shared" si="201"/>
        <v>#VALUE!</v>
      </c>
      <c r="AH309" s="74" t="e">
        <f t="shared" si="201"/>
        <v>#VALUE!</v>
      </c>
      <c r="AI309" s="74" t="e">
        <f t="shared" si="201"/>
        <v>#VALUE!</v>
      </c>
      <c r="AJ309" s="74" t="e">
        <f t="shared" si="201"/>
        <v>#VALUE!</v>
      </c>
      <c r="AK309" s="74" t="e">
        <f t="shared" si="201"/>
        <v>#VALUE!</v>
      </c>
      <c r="AL309" s="74" t="e">
        <f t="shared" si="201"/>
        <v>#VALUE!</v>
      </c>
      <c r="AM309" s="74" t="e">
        <f t="shared" si="201"/>
        <v>#VALUE!</v>
      </c>
      <c r="AN309" s="74" t="e">
        <f t="shared" si="201"/>
        <v>#VALUE!</v>
      </c>
      <c r="AO309" s="74" t="e">
        <f t="shared" si="201"/>
        <v>#VALUE!</v>
      </c>
      <c r="AP309" s="74" t="e">
        <f t="shared" si="201"/>
        <v>#VALUE!</v>
      </c>
      <c r="AQ309" s="74" t="e">
        <f t="shared" si="201"/>
        <v>#VALUE!</v>
      </c>
      <c r="AR309" s="74" t="e">
        <f t="shared" si="201"/>
        <v>#VALUE!</v>
      </c>
      <c r="AS309" s="74" t="e">
        <f t="shared" si="201"/>
        <v>#VALUE!</v>
      </c>
      <c r="AT309" s="74" t="e">
        <f t="shared" si="201"/>
        <v>#VALUE!</v>
      </c>
      <c r="AU309" s="74" t="e">
        <f t="shared" si="201"/>
        <v>#VALUE!</v>
      </c>
      <c r="AV309" s="74" t="e">
        <f t="shared" si="201"/>
        <v>#VALUE!</v>
      </c>
      <c r="AW309" s="74" t="e">
        <f t="shared" si="201"/>
        <v>#VALUE!</v>
      </c>
      <c r="AX309" s="74" t="e">
        <f t="shared" si="201"/>
        <v>#VALUE!</v>
      </c>
      <c r="AY309" s="74" t="e">
        <f t="shared" si="201"/>
        <v>#VALUE!</v>
      </c>
      <c r="AZ309" s="74" t="e">
        <f t="shared" si="201"/>
        <v>#VALUE!</v>
      </c>
      <c r="BA309" s="74" t="e">
        <f t="shared" si="201"/>
        <v>#VALUE!</v>
      </c>
      <c r="BB309" s="74" t="e">
        <f t="shared" si="201"/>
        <v>#VALUE!</v>
      </c>
      <c r="BC309" s="74" t="e">
        <f t="shared" si="201"/>
        <v>#VALUE!</v>
      </c>
      <c r="BD309" s="74" t="e">
        <f t="shared" si="201"/>
        <v>#VALUE!</v>
      </c>
      <c r="BE309" s="74" t="e">
        <f t="shared" si="201"/>
        <v>#VALUE!</v>
      </c>
      <c r="BF309" s="45" t="e">
        <f t="shared" si="195"/>
        <v>#VALUE!</v>
      </c>
    </row>
    <row r="310" spans="15:59" ht="14.4" hidden="1" customHeight="1" x14ac:dyDescent="0.3">
      <c r="O310" s="287"/>
      <c r="P310" s="288"/>
      <c r="Q310" s="289"/>
      <c r="R310" s="279" t="s">
        <v>121</v>
      </c>
      <c r="S310" s="280"/>
      <c r="T310" s="280"/>
      <c r="U310" s="280"/>
      <c r="V310" s="280"/>
      <c r="W310" s="280"/>
      <c r="X310" s="270"/>
      <c r="Y310" s="270"/>
      <c r="Z310" s="270"/>
      <c r="AA310" s="64" t="e">
        <f t="shared" ref="AA310:BE310" si="202">COUNTIFS($F$22:$F$28,$O$287,$L$22:$L$28,"FT",AA$22:AA$39,"AU")+COUNTIFS($F$22:$F$28,$O$287,$L$22:$L$28,"FT",AA$22:AA$39,"TR-AU")</f>
        <v>#VALUE!</v>
      </c>
      <c r="AB310" s="64" t="e">
        <f t="shared" si="202"/>
        <v>#VALUE!</v>
      </c>
      <c r="AC310" s="64" t="e">
        <f t="shared" si="202"/>
        <v>#VALUE!</v>
      </c>
      <c r="AD310" s="64" t="e">
        <f t="shared" si="202"/>
        <v>#VALUE!</v>
      </c>
      <c r="AE310" s="64" t="e">
        <f t="shared" si="202"/>
        <v>#VALUE!</v>
      </c>
      <c r="AF310" s="64" t="e">
        <f t="shared" si="202"/>
        <v>#VALUE!</v>
      </c>
      <c r="AG310" s="64" t="e">
        <f t="shared" si="202"/>
        <v>#VALUE!</v>
      </c>
      <c r="AH310" s="64" t="e">
        <f t="shared" si="202"/>
        <v>#VALUE!</v>
      </c>
      <c r="AI310" s="64" t="e">
        <f t="shared" si="202"/>
        <v>#VALUE!</v>
      </c>
      <c r="AJ310" s="64" t="e">
        <f t="shared" si="202"/>
        <v>#VALUE!</v>
      </c>
      <c r="AK310" s="64" t="e">
        <f t="shared" si="202"/>
        <v>#VALUE!</v>
      </c>
      <c r="AL310" s="64" t="e">
        <f t="shared" si="202"/>
        <v>#VALUE!</v>
      </c>
      <c r="AM310" s="64" t="e">
        <f t="shared" si="202"/>
        <v>#VALUE!</v>
      </c>
      <c r="AN310" s="64" t="e">
        <f t="shared" si="202"/>
        <v>#VALUE!</v>
      </c>
      <c r="AO310" s="64" t="e">
        <f t="shared" si="202"/>
        <v>#VALUE!</v>
      </c>
      <c r="AP310" s="64" t="e">
        <f t="shared" si="202"/>
        <v>#VALUE!</v>
      </c>
      <c r="AQ310" s="64" t="e">
        <f t="shared" si="202"/>
        <v>#VALUE!</v>
      </c>
      <c r="AR310" s="64" t="e">
        <f t="shared" si="202"/>
        <v>#VALUE!</v>
      </c>
      <c r="AS310" s="64" t="e">
        <f t="shared" si="202"/>
        <v>#VALUE!</v>
      </c>
      <c r="AT310" s="64" t="e">
        <f t="shared" si="202"/>
        <v>#VALUE!</v>
      </c>
      <c r="AU310" s="64" t="e">
        <f t="shared" si="202"/>
        <v>#VALUE!</v>
      </c>
      <c r="AV310" s="64" t="e">
        <f t="shared" si="202"/>
        <v>#VALUE!</v>
      </c>
      <c r="AW310" s="64" t="e">
        <f t="shared" si="202"/>
        <v>#VALUE!</v>
      </c>
      <c r="AX310" s="64" t="e">
        <f t="shared" si="202"/>
        <v>#VALUE!</v>
      </c>
      <c r="AY310" s="64" t="e">
        <f t="shared" si="202"/>
        <v>#VALUE!</v>
      </c>
      <c r="AZ310" s="64" t="e">
        <f t="shared" si="202"/>
        <v>#VALUE!</v>
      </c>
      <c r="BA310" s="64" t="e">
        <f t="shared" si="202"/>
        <v>#VALUE!</v>
      </c>
      <c r="BB310" s="64" t="e">
        <f t="shared" si="202"/>
        <v>#VALUE!</v>
      </c>
      <c r="BC310" s="64" t="e">
        <f t="shared" si="202"/>
        <v>#VALUE!</v>
      </c>
      <c r="BD310" s="64" t="e">
        <f t="shared" si="202"/>
        <v>#VALUE!</v>
      </c>
      <c r="BE310" s="64" t="e">
        <f t="shared" si="202"/>
        <v>#VALUE!</v>
      </c>
      <c r="BF310" s="45" t="e">
        <f t="shared" si="195"/>
        <v>#VALUE!</v>
      </c>
    </row>
    <row r="311" spans="15:59" ht="14.4" hidden="1" customHeight="1" x14ac:dyDescent="0.3">
      <c r="O311" s="287"/>
      <c r="P311" s="288"/>
      <c r="Q311" s="289"/>
      <c r="R311" s="279" t="s">
        <v>125</v>
      </c>
      <c r="S311" s="280"/>
      <c r="T311" s="280"/>
      <c r="U311" s="280"/>
      <c r="V311" s="280"/>
      <c r="W311" s="280"/>
      <c r="X311" s="270"/>
      <c r="Y311" s="270"/>
      <c r="Z311" s="270"/>
      <c r="AA311" s="64" t="e">
        <f t="shared" ref="AA311:BE311" si="203">COUNTIFS($F$22:$F$28,$O$287,$L$22:$L$28,"HT",AA$22:AA$39,"AU")+COUNTIFS($F$22:$F$28,$O$287,$L$22:$L$28,"HT",AA$22:AA$39,"TR-AU")</f>
        <v>#VALUE!</v>
      </c>
      <c r="AB311" s="64" t="e">
        <f t="shared" si="203"/>
        <v>#VALUE!</v>
      </c>
      <c r="AC311" s="64" t="e">
        <f t="shared" si="203"/>
        <v>#VALUE!</v>
      </c>
      <c r="AD311" s="64" t="e">
        <f t="shared" si="203"/>
        <v>#VALUE!</v>
      </c>
      <c r="AE311" s="64" t="e">
        <f t="shared" si="203"/>
        <v>#VALUE!</v>
      </c>
      <c r="AF311" s="64" t="e">
        <f t="shared" si="203"/>
        <v>#VALUE!</v>
      </c>
      <c r="AG311" s="64" t="e">
        <f t="shared" si="203"/>
        <v>#VALUE!</v>
      </c>
      <c r="AH311" s="64" t="e">
        <f t="shared" si="203"/>
        <v>#VALUE!</v>
      </c>
      <c r="AI311" s="64" t="e">
        <f t="shared" si="203"/>
        <v>#VALUE!</v>
      </c>
      <c r="AJ311" s="64" t="e">
        <f t="shared" si="203"/>
        <v>#VALUE!</v>
      </c>
      <c r="AK311" s="64" t="e">
        <f t="shared" si="203"/>
        <v>#VALUE!</v>
      </c>
      <c r="AL311" s="64" t="e">
        <f t="shared" si="203"/>
        <v>#VALUE!</v>
      </c>
      <c r="AM311" s="64" t="e">
        <f t="shared" si="203"/>
        <v>#VALUE!</v>
      </c>
      <c r="AN311" s="64" t="e">
        <f t="shared" si="203"/>
        <v>#VALUE!</v>
      </c>
      <c r="AO311" s="64" t="e">
        <f t="shared" si="203"/>
        <v>#VALUE!</v>
      </c>
      <c r="AP311" s="64" t="e">
        <f t="shared" si="203"/>
        <v>#VALUE!</v>
      </c>
      <c r="AQ311" s="64" t="e">
        <f t="shared" si="203"/>
        <v>#VALUE!</v>
      </c>
      <c r="AR311" s="64" t="e">
        <f t="shared" si="203"/>
        <v>#VALUE!</v>
      </c>
      <c r="AS311" s="64" t="e">
        <f t="shared" si="203"/>
        <v>#VALUE!</v>
      </c>
      <c r="AT311" s="64" t="e">
        <f t="shared" si="203"/>
        <v>#VALUE!</v>
      </c>
      <c r="AU311" s="64" t="e">
        <f t="shared" si="203"/>
        <v>#VALUE!</v>
      </c>
      <c r="AV311" s="64" t="e">
        <f t="shared" si="203"/>
        <v>#VALUE!</v>
      </c>
      <c r="AW311" s="64" t="e">
        <f t="shared" si="203"/>
        <v>#VALUE!</v>
      </c>
      <c r="AX311" s="64" t="e">
        <f t="shared" si="203"/>
        <v>#VALUE!</v>
      </c>
      <c r="AY311" s="64" t="e">
        <f t="shared" si="203"/>
        <v>#VALUE!</v>
      </c>
      <c r="AZ311" s="64" t="e">
        <f t="shared" si="203"/>
        <v>#VALUE!</v>
      </c>
      <c r="BA311" s="64" t="e">
        <f t="shared" si="203"/>
        <v>#VALUE!</v>
      </c>
      <c r="BB311" s="64" t="e">
        <f t="shared" si="203"/>
        <v>#VALUE!</v>
      </c>
      <c r="BC311" s="64" t="e">
        <f t="shared" si="203"/>
        <v>#VALUE!</v>
      </c>
      <c r="BD311" s="64" t="e">
        <f t="shared" si="203"/>
        <v>#VALUE!</v>
      </c>
      <c r="BE311" s="64" t="e">
        <f t="shared" si="203"/>
        <v>#VALUE!</v>
      </c>
      <c r="BF311" s="45" t="e">
        <f t="shared" si="195"/>
        <v>#VALUE!</v>
      </c>
      <c r="BG311" s="78" t="e">
        <f>(BF311+BF315)-SUMIFS($R$22:$R$128,$F$22:$F$128,$O$287)</f>
        <v>#VALUE!</v>
      </c>
    </row>
    <row r="312" spans="15:59" ht="14.4" hidden="1" customHeight="1" x14ac:dyDescent="0.3">
      <c r="O312" s="287"/>
      <c r="P312" s="288"/>
      <c r="Q312" s="289"/>
      <c r="R312" s="279" t="s">
        <v>128</v>
      </c>
      <c r="S312" s="280"/>
      <c r="T312" s="280"/>
      <c r="U312" s="280"/>
      <c r="V312" s="280"/>
      <c r="W312" s="280"/>
      <c r="X312" s="270"/>
      <c r="Y312" s="270"/>
      <c r="Z312" s="270"/>
      <c r="AA312" s="64" t="e">
        <f t="shared" ref="AA312:BE312" si="204">COUNTIFS($F$22:$F$28,$O$287,AA22:AA39,"A")+COUNTIFS($F$22:$F$28,$O$287,AA22:AA39,"SL")</f>
        <v>#VALUE!</v>
      </c>
      <c r="AB312" s="64" t="e">
        <f t="shared" si="204"/>
        <v>#VALUE!</v>
      </c>
      <c r="AC312" s="64" t="e">
        <f t="shared" si="204"/>
        <v>#VALUE!</v>
      </c>
      <c r="AD312" s="64" t="e">
        <f t="shared" si="204"/>
        <v>#VALUE!</v>
      </c>
      <c r="AE312" s="64" t="e">
        <f t="shared" si="204"/>
        <v>#VALUE!</v>
      </c>
      <c r="AF312" s="64" t="e">
        <f t="shared" si="204"/>
        <v>#VALUE!</v>
      </c>
      <c r="AG312" s="64" t="e">
        <f t="shared" si="204"/>
        <v>#VALUE!</v>
      </c>
      <c r="AH312" s="64" t="e">
        <f t="shared" si="204"/>
        <v>#VALUE!</v>
      </c>
      <c r="AI312" s="64" t="e">
        <f t="shared" si="204"/>
        <v>#VALUE!</v>
      </c>
      <c r="AJ312" s="64" t="e">
        <f t="shared" si="204"/>
        <v>#VALUE!</v>
      </c>
      <c r="AK312" s="64" t="e">
        <f t="shared" si="204"/>
        <v>#VALUE!</v>
      </c>
      <c r="AL312" s="64" t="e">
        <f t="shared" si="204"/>
        <v>#VALUE!</v>
      </c>
      <c r="AM312" s="64" t="e">
        <f t="shared" si="204"/>
        <v>#VALUE!</v>
      </c>
      <c r="AN312" s="64" t="e">
        <f t="shared" si="204"/>
        <v>#VALUE!</v>
      </c>
      <c r="AO312" s="64" t="e">
        <f t="shared" si="204"/>
        <v>#VALUE!</v>
      </c>
      <c r="AP312" s="64" t="e">
        <f t="shared" si="204"/>
        <v>#VALUE!</v>
      </c>
      <c r="AQ312" s="64" t="e">
        <f t="shared" si="204"/>
        <v>#VALUE!</v>
      </c>
      <c r="AR312" s="64" t="e">
        <f t="shared" si="204"/>
        <v>#VALUE!</v>
      </c>
      <c r="AS312" s="64" t="e">
        <f t="shared" si="204"/>
        <v>#VALUE!</v>
      </c>
      <c r="AT312" s="64" t="e">
        <f t="shared" si="204"/>
        <v>#VALUE!</v>
      </c>
      <c r="AU312" s="64" t="e">
        <f t="shared" si="204"/>
        <v>#VALUE!</v>
      </c>
      <c r="AV312" s="64" t="e">
        <f t="shared" si="204"/>
        <v>#VALUE!</v>
      </c>
      <c r="AW312" s="64" t="e">
        <f t="shared" si="204"/>
        <v>#VALUE!</v>
      </c>
      <c r="AX312" s="64" t="e">
        <f t="shared" si="204"/>
        <v>#VALUE!</v>
      </c>
      <c r="AY312" s="64" t="e">
        <f t="shared" si="204"/>
        <v>#VALUE!</v>
      </c>
      <c r="AZ312" s="64" t="e">
        <f t="shared" si="204"/>
        <v>#VALUE!</v>
      </c>
      <c r="BA312" s="64" t="e">
        <f t="shared" si="204"/>
        <v>#VALUE!</v>
      </c>
      <c r="BB312" s="64" t="e">
        <f t="shared" si="204"/>
        <v>#VALUE!</v>
      </c>
      <c r="BC312" s="64" t="e">
        <f t="shared" si="204"/>
        <v>#VALUE!</v>
      </c>
      <c r="BD312" s="64" t="e">
        <f t="shared" si="204"/>
        <v>#VALUE!</v>
      </c>
      <c r="BE312" s="64" t="e">
        <f t="shared" si="204"/>
        <v>#VALUE!</v>
      </c>
      <c r="BF312" s="75" t="e">
        <f t="shared" si="195"/>
        <v>#VALUE!</v>
      </c>
    </row>
    <row r="313" spans="15:59" ht="14.4" hidden="1" customHeight="1" x14ac:dyDescent="0.3">
      <c r="O313" s="287"/>
      <c r="P313" s="288"/>
      <c r="Q313" s="289"/>
      <c r="R313" s="279" t="s">
        <v>131</v>
      </c>
      <c r="S313" s="280"/>
      <c r="T313" s="280"/>
      <c r="U313" s="280"/>
      <c r="V313" s="280"/>
      <c r="W313" s="280"/>
      <c r="X313" s="270"/>
      <c r="Y313" s="270"/>
      <c r="Z313" s="270"/>
      <c r="AA313" s="74" t="e">
        <f t="shared" ref="AA313:BE313" si="205">AA314+(AA315/2)</f>
        <v>#VALUE!</v>
      </c>
      <c r="AB313" s="74" t="e">
        <f t="shared" si="205"/>
        <v>#VALUE!</v>
      </c>
      <c r="AC313" s="74" t="e">
        <f t="shared" si="205"/>
        <v>#VALUE!</v>
      </c>
      <c r="AD313" s="74" t="e">
        <f t="shared" si="205"/>
        <v>#VALUE!</v>
      </c>
      <c r="AE313" s="74" t="e">
        <f t="shared" si="205"/>
        <v>#VALUE!</v>
      </c>
      <c r="AF313" s="74" t="e">
        <f t="shared" si="205"/>
        <v>#VALUE!</v>
      </c>
      <c r="AG313" s="74" t="e">
        <f t="shared" si="205"/>
        <v>#VALUE!</v>
      </c>
      <c r="AH313" s="74" t="e">
        <f t="shared" si="205"/>
        <v>#VALUE!</v>
      </c>
      <c r="AI313" s="74" t="e">
        <f t="shared" si="205"/>
        <v>#VALUE!</v>
      </c>
      <c r="AJ313" s="74" t="e">
        <f t="shared" si="205"/>
        <v>#VALUE!</v>
      </c>
      <c r="AK313" s="74" t="e">
        <f t="shared" si="205"/>
        <v>#VALUE!</v>
      </c>
      <c r="AL313" s="74" t="e">
        <f t="shared" si="205"/>
        <v>#VALUE!</v>
      </c>
      <c r="AM313" s="74" t="e">
        <f t="shared" si="205"/>
        <v>#VALUE!</v>
      </c>
      <c r="AN313" s="74" t="e">
        <f t="shared" si="205"/>
        <v>#VALUE!</v>
      </c>
      <c r="AO313" s="74" t="e">
        <f t="shared" si="205"/>
        <v>#VALUE!</v>
      </c>
      <c r="AP313" s="74" t="e">
        <f t="shared" si="205"/>
        <v>#VALUE!</v>
      </c>
      <c r="AQ313" s="74" t="e">
        <f t="shared" si="205"/>
        <v>#VALUE!</v>
      </c>
      <c r="AR313" s="74" t="e">
        <f t="shared" si="205"/>
        <v>#VALUE!</v>
      </c>
      <c r="AS313" s="74" t="e">
        <f t="shared" si="205"/>
        <v>#VALUE!</v>
      </c>
      <c r="AT313" s="74" t="e">
        <f t="shared" si="205"/>
        <v>#VALUE!</v>
      </c>
      <c r="AU313" s="74" t="e">
        <f t="shared" si="205"/>
        <v>#VALUE!</v>
      </c>
      <c r="AV313" s="74" t="e">
        <f t="shared" si="205"/>
        <v>#VALUE!</v>
      </c>
      <c r="AW313" s="74" t="e">
        <f t="shared" si="205"/>
        <v>#VALUE!</v>
      </c>
      <c r="AX313" s="74" t="e">
        <f t="shared" si="205"/>
        <v>#VALUE!</v>
      </c>
      <c r="AY313" s="74" t="e">
        <f t="shared" si="205"/>
        <v>#VALUE!</v>
      </c>
      <c r="AZ313" s="74" t="e">
        <f t="shared" si="205"/>
        <v>#VALUE!</v>
      </c>
      <c r="BA313" s="74" t="e">
        <f t="shared" si="205"/>
        <v>#VALUE!</v>
      </c>
      <c r="BB313" s="74" t="e">
        <f t="shared" si="205"/>
        <v>#VALUE!</v>
      </c>
      <c r="BC313" s="74" t="e">
        <f t="shared" si="205"/>
        <v>#VALUE!</v>
      </c>
      <c r="BD313" s="74" t="e">
        <f t="shared" si="205"/>
        <v>#VALUE!</v>
      </c>
      <c r="BE313" s="74" t="e">
        <f t="shared" si="205"/>
        <v>#VALUE!</v>
      </c>
      <c r="BF313" s="45" t="e">
        <f t="shared" si="195"/>
        <v>#VALUE!</v>
      </c>
    </row>
    <row r="314" spans="15:59" ht="14.4" hidden="1" customHeight="1" x14ac:dyDescent="0.3">
      <c r="O314" s="287"/>
      <c r="P314" s="288"/>
      <c r="Q314" s="289"/>
      <c r="R314" s="279" t="s">
        <v>122</v>
      </c>
      <c r="S314" s="280"/>
      <c r="T314" s="280"/>
      <c r="U314" s="280"/>
      <c r="V314" s="280"/>
      <c r="W314" s="280"/>
      <c r="X314" s="270"/>
      <c r="Y314" s="270"/>
      <c r="Z314" s="270"/>
      <c r="AA314" s="64" t="e">
        <f t="shared" ref="AA314:BE314" si="206">COUNTIFS($F$22:$F$28,$O$287,$L$22:$L$28,"FT",AA$22:AA$39,"A")+COUNTIFS($F$22:$F$28,$O$287,$L$22:$L$28,"FT",AA$22:AA$39,"SL")</f>
        <v>#VALUE!</v>
      </c>
      <c r="AB314" s="64" t="e">
        <f t="shared" si="206"/>
        <v>#VALUE!</v>
      </c>
      <c r="AC314" s="64" t="e">
        <f t="shared" si="206"/>
        <v>#VALUE!</v>
      </c>
      <c r="AD314" s="64" t="e">
        <f t="shared" si="206"/>
        <v>#VALUE!</v>
      </c>
      <c r="AE314" s="64" t="e">
        <f t="shared" si="206"/>
        <v>#VALUE!</v>
      </c>
      <c r="AF314" s="64" t="e">
        <f t="shared" si="206"/>
        <v>#VALUE!</v>
      </c>
      <c r="AG314" s="64" t="e">
        <f t="shared" si="206"/>
        <v>#VALUE!</v>
      </c>
      <c r="AH314" s="64" t="e">
        <f t="shared" si="206"/>
        <v>#VALUE!</v>
      </c>
      <c r="AI314" s="64" t="e">
        <f t="shared" si="206"/>
        <v>#VALUE!</v>
      </c>
      <c r="AJ314" s="64" t="e">
        <f t="shared" si="206"/>
        <v>#VALUE!</v>
      </c>
      <c r="AK314" s="64" t="e">
        <f t="shared" si="206"/>
        <v>#VALUE!</v>
      </c>
      <c r="AL314" s="64" t="e">
        <f t="shared" si="206"/>
        <v>#VALUE!</v>
      </c>
      <c r="AM314" s="64" t="e">
        <f t="shared" si="206"/>
        <v>#VALUE!</v>
      </c>
      <c r="AN314" s="64" t="e">
        <f t="shared" si="206"/>
        <v>#VALUE!</v>
      </c>
      <c r="AO314" s="64" t="e">
        <f t="shared" si="206"/>
        <v>#VALUE!</v>
      </c>
      <c r="AP314" s="64" t="e">
        <f t="shared" si="206"/>
        <v>#VALUE!</v>
      </c>
      <c r="AQ314" s="64" t="e">
        <f t="shared" si="206"/>
        <v>#VALUE!</v>
      </c>
      <c r="AR314" s="64" t="e">
        <f t="shared" si="206"/>
        <v>#VALUE!</v>
      </c>
      <c r="AS314" s="64" t="e">
        <f t="shared" si="206"/>
        <v>#VALUE!</v>
      </c>
      <c r="AT314" s="64" t="e">
        <f t="shared" si="206"/>
        <v>#VALUE!</v>
      </c>
      <c r="AU314" s="64" t="e">
        <f t="shared" si="206"/>
        <v>#VALUE!</v>
      </c>
      <c r="AV314" s="64" t="e">
        <f t="shared" si="206"/>
        <v>#VALUE!</v>
      </c>
      <c r="AW314" s="64" t="e">
        <f t="shared" si="206"/>
        <v>#VALUE!</v>
      </c>
      <c r="AX314" s="64" t="e">
        <f t="shared" si="206"/>
        <v>#VALUE!</v>
      </c>
      <c r="AY314" s="64" t="e">
        <f t="shared" si="206"/>
        <v>#VALUE!</v>
      </c>
      <c r="AZ314" s="64" t="e">
        <f t="shared" si="206"/>
        <v>#VALUE!</v>
      </c>
      <c r="BA314" s="64" t="e">
        <f t="shared" si="206"/>
        <v>#VALUE!</v>
      </c>
      <c r="BB314" s="64" t="e">
        <f t="shared" si="206"/>
        <v>#VALUE!</v>
      </c>
      <c r="BC314" s="64" t="e">
        <f t="shared" si="206"/>
        <v>#VALUE!</v>
      </c>
      <c r="BD314" s="64" t="e">
        <f t="shared" si="206"/>
        <v>#VALUE!</v>
      </c>
      <c r="BE314" s="64" t="e">
        <f t="shared" si="206"/>
        <v>#VALUE!</v>
      </c>
      <c r="BF314" s="45" t="e">
        <f t="shared" si="195"/>
        <v>#VALUE!</v>
      </c>
    </row>
    <row r="315" spans="15:59" ht="14.4" hidden="1" customHeight="1" x14ac:dyDescent="0.3">
      <c r="O315" s="287"/>
      <c r="P315" s="288"/>
      <c r="Q315" s="289"/>
      <c r="R315" s="279" t="s">
        <v>137</v>
      </c>
      <c r="S315" s="280"/>
      <c r="T315" s="280"/>
      <c r="U315" s="280"/>
      <c r="V315" s="280"/>
      <c r="W315" s="280"/>
      <c r="X315" s="270"/>
      <c r="Y315" s="270"/>
      <c r="Z315" s="270"/>
      <c r="AA315" s="64" t="e">
        <f t="shared" ref="AA315:BE315" si="207">COUNTIFS($F$22:$F$28,$O$287,$L$22:$L$28,"HT",AA$22:AA$39,"A")+COUNTIFS($F$22:$F$28,$O$287,$L$22:$L$28,"HT",AA$22:AA$39,"SL")</f>
        <v>#VALUE!</v>
      </c>
      <c r="AB315" s="64" t="e">
        <f t="shared" si="207"/>
        <v>#VALUE!</v>
      </c>
      <c r="AC315" s="64" t="e">
        <f t="shared" si="207"/>
        <v>#VALUE!</v>
      </c>
      <c r="AD315" s="64" t="e">
        <f t="shared" si="207"/>
        <v>#VALUE!</v>
      </c>
      <c r="AE315" s="64" t="e">
        <f t="shared" si="207"/>
        <v>#VALUE!</v>
      </c>
      <c r="AF315" s="64" t="e">
        <f t="shared" si="207"/>
        <v>#VALUE!</v>
      </c>
      <c r="AG315" s="64" t="e">
        <f t="shared" si="207"/>
        <v>#VALUE!</v>
      </c>
      <c r="AH315" s="64" t="e">
        <f t="shared" si="207"/>
        <v>#VALUE!</v>
      </c>
      <c r="AI315" s="64" t="e">
        <f t="shared" si="207"/>
        <v>#VALUE!</v>
      </c>
      <c r="AJ315" s="64" t="e">
        <f t="shared" si="207"/>
        <v>#VALUE!</v>
      </c>
      <c r="AK315" s="64" t="e">
        <f t="shared" si="207"/>
        <v>#VALUE!</v>
      </c>
      <c r="AL315" s="64" t="e">
        <f t="shared" si="207"/>
        <v>#VALUE!</v>
      </c>
      <c r="AM315" s="64" t="e">
        <f t="shared" si="207"/>
        <v>#VALUE!</v>
      </c>
      <c r="AN315" s="64" t="e">
        <f t="shared" si="207"/>
        <v>#VALUE!</v>
      </c>
      <c r="AO315" s="64" t="e">
        <f t="shared" si="207"/>
        <v>#VALUE!</v>
      </c>
      <c r="AP315" s="64" t="e">
        <f t="shared" si="207"/>
        <v>#VALUE!</v>
      </c>
      <c r="AQ315" s="64" t="e">
        <f t="shared" si="207"/>
        <v>#VALUE!</v>
      </c>
      <c r="AR315" s="64" t="e">
        <f t="shared" si="207"/>
        <v>#VALUE!</v>
      </c>
      <c r="AS315" s="64" t="e">
        <f t="shared" si="207"/>
        <v>#VALUE!</v>
      </c>
      <c r="AT315" s="64" t="e">
        <f t="shared" si="207"/>
        <v>#VALUE!</v>
      </c>
      <c r="AU315" s="64" t="e">
        <f t="shared" si="207"/>
        <v>#VALUE!</v>
      </c>
      <c r="AV315" s="64" t="e">
        <f t="shared" si="207"/>
        <v>#VALUE!</v>
      </c>
      <c r="AW315" s="64" t="e">
        <f t="shared" si="207"/>
        <v>#VALUE!</v>
      </c>
      <c r="AX315" s="64" t="e">
        <f t="shared" si="207"/>
        <v>#VALUE!</v>
      </c>
      <c r="AY315" s="64" t="e">
        <f t="shared" si="207"/>
        <v>#VALUE!</v>
      </c>
      <c r="AZ315" s="64" t="e">
        <f t="shared" si="207"/>
        <v>#VALUE!</v>
      </c>
      <c r="BA315" s="64" t="e">
        <f t="shared" si="207"/>
        <v>#VALUE!</v>
      </c>
      <c r="BB315" s="64" t="e">
        <f t="shared" si="207"/>
        <v>#VALUE!</v>
      </c>
      <c r="BC315" s="64" t="e">
        <f t="shared" si="207"/>
        <v>#VALUE!</v>
      </c>
      <c r="BD315" s="64" t="e">
        <f t="shared" si="207"/>
        <v>#VALUE!</v>
      </c>
      <c r="BE315" s="64" t="e">
        <f t="shared" si="207"/>
        <v>#VALUE!</v>
      </c>
      <c r="BF315" s="45" t="e">
        <f t="shared" si="195"/>
        <v>#VALUE!</v>
      </c>
    </row>
    <row r="316" spans="15:59" ht="14.4" hidden="1" customHeight="1" x14ac:dyDescent="0.3">
      <c r="O316" s="287"/>
      <c r="P316" s="288"/>
      <c r="Q316" s="289"/>
      <c r="R316" s="279" t="s">
        <v>140</v>
      </c>
      <c r="S316" s="280"/>
      <c r="T316" s="280"/>
      <c r="U316" s="280"/>
      <c r="V316" s="280"/>
      <c r="W316" s="280"/>
      <c r="X316" s="270"/>
      <c r="Y316" s="270"/>
      <c r="Z316" s="270"/>
      <c r="AA316" s="64" t="e">
        <f t="shared" ref="AA316:BE316" si="208">COUNTIFS($F$22:$F$28,$O$287,AA$22:AA$39,"U")+COUNTIFS($F$22:$F$28,$O$287,AA$22:AA$39,"UC")+COUNTIFS($F$22:$F$28,$O$287,AA$22:AA$39,"NCNS")+COUNTIFS($F$22:$F$28,$O$287,AA$22:AA$39,"TR-U")+COUNTIFS($F$22:$F$28,$O$287,AA$22:AA$39,"TR-UC")+COUNTIFS($F$22:$F$28,$O$287,AA$22:AA$39,"TR-NCNS")</f>
        <v>#VALUE!</v>
      </c>
      <c r="AB316" s="64" t="e">
        <f t="shared" si="208"/>
        <v>#VALUE!</v>
      </c>
      <c r="AC316" s="64" t="e">
        <f t="shared" si="208"/>
        <v>#VALUE!</v>
      </c>
      <c r="AD316" s="64" t="e">
        <f t="shared" si="208"/>
        <v>#VALUE!</v>
      </c>
      <c r="AE316" s="64" t="e">
        <f t="shared" si="208"/>
        <v>#VALUE!</v>
      </c>
      <c r="AF316" s="64" t="e">
        <f t="shared" si="208"/>
        <v>#VALUE!</v>
      </c>
      <c r="AG316" s="64" t="e">
        <f t="shared" si="208"/>
        <v>#VALUE!</v>
      </c>
      <c r="AH316" s="64" t="e">
        <f t="shared" si="208"/>
        <v>#VALUE!</v>
      </c>
      <c r="AI316" s="64" t="e">
        <f t="shared" si="208"/>
        <v>#VALUE!</v>
      </c>
      <c r="AJ316" s="64" t="e">
        <f t="shared" si="208"/>
        <v>#VALUE!</v>
      </c>
      <c r="AK316" s="64" t="e">
        <f t="shared" si="208"/>
        <v>#VALUE!</v>
      </c>
      <c r="AL316" s="64" t="e">
        <f t="shared" si="208"/>
        <v>#VALUE!</v>
      </c>
      <c r="AM316" s="64" t="e">
        <f t="shared" si="208"/>
        <v>#VALUE!</v>
      </c>
      <c r="AN316" s="64" t="e">
        <f t="shared" si="208"/>
        <v>#VALUE!</v>
      </c>
      <c r="AO316" s="64" t="e">
        <f t="shared" si="208"/>
        <v>#VALUE!</v>
      </c>
      <c r="AP316" s="64" t="e">
        <f t="shared" si="208"/>
        <v>#VALUE!</v>
      </c>
      <c r="AQ316" s="64" t="e">
        <f t="shared" si="208"/>
        <v>#VALUE!</v>
      </c>
      <c r="AR316" s="64" t="e">
        <f t="shared" si="208"/>
        <v>#VALUE!</v>
      </c>
      <c r="AS316" s="64" t="e">
        <f t="shared" si="208"/>
        <v>#VALUE!</v>
      </c>
      <c r="AT316" s="64" t="e">
        <f t="shared" si="208"/>
        <v>#VALUE!</v>
      </c>
      <c r="AU316" s="64" t="e">
        <f t="shared" si="208"/>
        <v>#VALUE!</v>
      </c>
      <c r="AV316" s="64" t="e">
        <f t="shared" si="208"/>
        <v>#VALUE!</v>
      </c>
      <c r="AW316" s="64" t="e">
        <f t="shared" si="208"/>
        <v>#VALUE!</v>
      </c>
      <c r="AX316" s="64" t="e">
        <f t="shared" si="208"/>
        <v>#VALUE!</v>
      </c>
      <c r="AY316" s="64" t="e">
        <f t="shared" si="208"/>
        <v>#VALUE!</v>
      </c>
      <c r="AZ316" s="64" t="e">
        <f t="shared" si="208"/>
        <v>#VALUE!</v>
      </c>
      <c r="BA316" s="64" t="e">
        <f t="shared" si="208"/>
        <v>#VALUE!</v>
      </c>
      <c r="BB316" s="64" t="e">
        <f t="shared" si="208"/>
        <v>#VALUE!</v>
      </c>
      <c r="BC316" s="64" t="e">
        <f t="shared" si="208"/>
        <v>#VALUE!</v>
      </c>
      <c r="BD316" s="64" t="e">
        <f t="shared" si="208"/>
        <v>#VALUE!</v>
      </c>
      <c r="BE316" s="64" t="e">
        <f t="shared" si="208"/>
        <v>#VALUE!</v>
      </c>
      <c r="BF316" s="75" t="e">
        <f t="shared" si="195"/>
        <v>#VALUE!</v>
      </c>
    </row>
    <row r="317" spans="15:59" ht="14.4" hidden="1" customHeight="1" x14ac:dyDescent="0.3">
      <c r="O317" s="287"/>
      <c r="P317" s="288"/>
      <c r="Q317" s="289"/>
      <c r="R317" s="279" t="s">
        <v>143</v>
      </c>
      <c r="S317" s="280"/>
      <c r="T317" s="280"/>
      <c r="U317" s="280"/>
      <c r="V317" s="280"/>
      <c r="W317" s="280"/>
      <c r="X317" s="270"/>
      <c r="Y317" s="270"/>
      <c r="Z317" s="270"/>
      <c r="AA317" s="74" t="e">
        <f t="shared" ref="AA317:BE317" si="209">AA318+(AA319/2)</f>
        <v>#VALUE!</v>
      </c>
      <c r="AB317" s="74" t="e">
        <f t="shared" si="209"/>
        <v>#VALUE!</v>
      </c>
      <c r="AC317" s="74" t="e">
        <f t="shared" si="209"/>
        <v>#VALUE!</v>
      </c>
      <c r="AD317" s="74" t="e">
        <f t="shared" si="209"/>
        <v>#VALUE!</v>
      </c>
      <c r="AE317" s="74" t="e">
        <f t="shared" si="209"/>
        <v>#VALUE!</v>
      </c>
      <c r="AF317" s="74" t="e">
        <f t="shared" si="209"/>
        <v>#VALUE!</v>
      </c>
      <c r="AG317" s="74" t="e">
        <f t="shared" si="209"/>
        <v>#VALUE!</v>
      </c>
      <c r="AH317" s="74" t="e">
        <f t="shared" si="209"/>
        <v>#VALUE!</v>
      </c>
      <c r="AI317" s="74" t="e">
        <f t="shared" si="209"/>
        <v>#VALUE!</v>
      </c>
      <c r="AJ317" s="74" t="e">
        <f t="shared" si="209"/>
        <v>#VALUE!</v>
      </c>
      <c r="AK317" s="74" t="e">
        <f t="shared" si="209"/>
        <v>#VALUE!</v>
      </c>
      <c r="AL317" s="74" t="e">
        <f t="shared" si="209"/>
        <v>#VALUE!</v>
      </c>
      <c r="AM317" s="74" t="e">
        <f t="shared" si="209"/>
        <v>#VALUE!</v>
      </c>
      <c r="AN317" s="74" t="e">
        <f t="shared" si="209"/>
        <v>#VALUE!</v>
      </c>
      <c r="AO317" s="74" t="e">
        <f t="shared" si="209"/>
        <v>#VALUE!</v>
      </c>
      <c r="AP317" s="74" t="e">
        <f t="shared" si="209"/>
        <v>#VALUE!</v>
      </c>
      <c r="AQ317" s="74" t="e">
        <f t="shared" si="209"/>
        <v>#VALUE!</v>
      </c>
      <c r="AR317" s="74" t="e">
        <f t="shared" si="209"/>
        <v>#VALUE!</v>
      </c>
      <c r="AS317" s="74" t="e">
        <f t="shared" si="209"/>
        <v>#VALUE!</v>
      </c>
      <c r="AT317" s="74" t="e">
        <f t="shared" si="209"/>
        <v>#VALUE!</v>
      </c>
      <c r="AU317" s="74" t="e">
        <f t="shared" si="209"/>
        <v>#VALUE!</v>
      </c>
      <c r="AV317" s="74" t="e">
        <f t="shared" si="209"/>
        <v>#VALUE!</v>
      </c>
      <c r="AW317" s="74" t="e">
        <f t="shared" si="209"/>
        <v>#VALUE!</v>
      </c>
      <c r="AX317" s="74" t="e">
        <f t="shared" si="209"/>
        <v>#VALUE!</v>
      </c>
      <c r="AY317" s="74" t="e">
        <f t="shared" si="209"/>
        <v>#VALUE!</v>
      </c>
      <c r="AZ317" s="74" t="e">
        <f t="shared" si="209"/>
        <v>#VALUE!</v>
      </c>
      <c r="BA317" s="74" t="e">
        <f t="shared" si="209"/>
        <v>#VALUE!</v>
      </c>
      <c r="BB317" s="74" t="e">
        <f t="shared" si="209"/>
        <v>#VALUE!</v>
      </c>
      <c r="BC317" s="74" t="e">
        <f t="shared" si="209"/>
        <v>#VALUE!</v>
      </c>
      <c r="BD317" s="74" t="e">
        <f t="shared" si="209"/>
        <v>#VALUE!</v>
      </c>
      <c r="BE317" s="74" t="e">
        <f t="shared" si="209"/>
        <v>#VALUE!</v>
      </c>
      <c r="BF317" s="45" t="e">
        <f t="shared" si="195"/>
        <v>#VALUE!</v>
      </c>
    </row>
    <row r="318" spans="15:59" ht="14.4" hidden="1" customHeight="1" x14ac:dyDescent="0.3">
      <c r="O318" s="287"/>
      <c r="P318" s="288"/>
      <c r="Q318" s="289"/>
      <c r="R318" s="279" t="s">
        <v>146</v>
      </c>
      <c r="S318" s="280"/>
      <c r="T318" s="280"/>
      <c r="U318" s="280"/>
      <c r="V318" s="280"/>
      <c r="W318" s="280"/>
      <c r="X318" s="270"/>
      <c r="Y318" s="270"/>
      <c r="Z318" s="270"/>
      <c r="AA318" s="64" t="e">
        <f t="shared" ref="AA318:BE318" si="210">COUNTIFS($F$22:$F$28,$O$287,$L$22:$L$28,"FT",AA$22:AA$39,"U")+COUNTIFS($F$22:$F$28,$O$287,$L$22:$L$28,"FT",AA$22:AA$39,"UC")+COUNTIFS($F$22:$F$28,$O$287,$L$22:$L$28,"FT",AA$22:AA$39,"NCNS")+COUNTIFS($F$22:$F$28,$O$287,$L$22:$L$28,"FT",AA$22:AA$39,"TR-U")+COUNTIFS($F$22:$F$28,$O$287,$L$22:$L$28,"FT",AA$22:AA$39,"TR-UC")+COUNTIFS($F$22:$F$28,$O$287,$L$22:$L$28,"FT",AA$22:AA$39,"TR-NCNS")</f>
        <v>#VALUE!</v>
      </c>
      <c r="AB318" s="64" t="e">
        <f t="shared" si="210"/>
        <v>#VALUE!</v>
      </c>
      <c r="AC318" s="64" t="e">
        <f t="shared" si="210"/>
        <v>#VALUE!</v>
      </c>
      <c r="AD318" s="64" t="e">
        <f t="shared" si="210"/>
        <v>#VALUE!</v>
      </c>
      <c r="AE318" s="64" t="e">
        <f t="shared" si="210"/>
        <v>#VALUE!</v>
      </c>
      <c r="AF318" s="64" t="e">
        <f t="shared" si="210"/>
        <v>#VALUE!</v>
      </c>
      <c r="AG318" s="64" t="e">
        <f t="shared" si="210"/>
        <v>#VALUE!</v>
      </c>
      <c r="AH318" s="64" t="e">
        <f t="shared" si="210"/>
        <v>#VALUE!</v>
      </c>
      <c r="AI318" s="64" t="e">
        <f t="shared" si="210"/>
        <v>#VALUE!</v>
      </c>
      <c r="AJ318" s="64" t="e">
        <f t="shared" si="210"/>
        <v>#VALUE!</v>
      </c>
      <c r="AK318" s="64" t="e">
        <f t="shared" si="210"/>
        <v>#VALUE!</v>
      </c>
      <c r="AL318" s="64" t="e">
        <f t="shared" si="210"/>
        <v>#VALUE!</v>
      </c>
      <c r="AM318" s="64" t="e">
        <f t="shared" si="210"/>
        <v>#VALUE!</v>
      </c>
      <c r="AN318" s="64" t="e">
        <f t="shared" si="210"/>
        <v>#VALUE!</v>
      </c>
      <c r="AO318" s="64" t="e">
        <f t="shared" si="210"/>
        <v>#VALUE!</v>
      </c>
      <c r="AP318" s="64" t="e">
        <f t="shared" si="210"/>
        <v>#VALUE!</v>
      </c>
      <c r="AQ318" s="64" t="e">
        <f t="shared" si="210"/>
        <v>#VALUE!</v>
      </c>
      <c r="AR318" s="64" t="e">
        <f t="shared" si="210"/>
        <v>#VALUE!</v>
      </c>
      <c r="AS318" s="64" t="e">
        <f t="shared" si="210"/>
        <v>#VALUE!</v>
      </c>
      <c r="AT318" s="64" t="e">
        <f t="shared" si="210"/>
        <v>#VALUE!</v>
      </c>
      <c r="AU318" s="64" t="e">
        <f t="shared" si="210"/>
        <v>#VALUE!</v>
      </c>
      <c r="AV318" s="64" t="e">
        <f t="shared" si="210"/>
        <v>#VALUE!</v>
      </c>
      <c r="AW318" s="64" t="e">
        <f t="shared" si="210"/>
        <v>#VALUE!</v>
      </c>
      <c r="AX318" s="64" t="e">
        <f t="shared" si="210"/>
        <v>#VALUE!</v>
      </c>
      <c r="AY318" s="64" t="e">
        <f t="shared" si="210"/>
        <v>#VALUE!</v>
      </c>
      <c r="AZ318" s="64" t="e">
        <f t="shared" si="210"/>
        <v>#VALUE!</v>
      </c>
      <c r="BA318" s="64" t="e">
        <f t="shared" si="210"/>
        <v>#VALUE!</v>
      </c>
      <c r="BB318" s="64" t="e">
        <f t="shared" si="210"/>
        <v>#VALUE!</v>
      </c>
      <c r="BC318" s="64" t="e">
        <f t="shared" si="210"/>
        <v>#VALUE!</v>
      </c>
      <c r="BD318" s="64" t="e">
        <f t="shared" si="210"/>
        <v>#VALUE!</v>
      </c>
      <c r="BE318" s="64" t="e">
        <f t="shared" si="210"/>
        <v>#VALUE!</v>
      </c>
      <c r="BF318" s="45" t="e">
        <f t="shared" si="195"/>
        <v>#VALUE!</v>
      </c>
    </row>
    <row r="319" spans="15:59" ht="14.4" hidden="1" customHeight="1" x14ac:dyDescent="0.3">
      <c r="O319" s="287"/>
      <c r="P319" s="288"/>
      <c r="Q319" s="289"/>
      <c r="R319" s="279" t="s">
        <v>150</v>
      </c>
      <c r="S319" s="280"/>
      <c r="T319" s="280"/>
      <c r="U319" s="280"/>
      <c r="V319" s="280"/>
      <c r="W319" s="280"/>
      <c r="X319" s="270"/>
      <c r="Y319" s="270"/>
      <c r="Z319" s="270"/>
      <c r="AA319" s="64" t="e">
        <f t="shared" ref="AA319:BE319" si="211">COUNTIFS($F$22:$F$28,$O$287,$L$22:$L$28,"HT",AA$22:AA$39,"U")+COUNTIFS($F$22:$F$28,$O$287,$L$22:$L$28,"HT",AA$22:AA$39,"UC")+COUNTIFS($F$22:$F$28,$O$287,$L$22:$L$28,"HT",AA$22:AA$39,"NCNS")+COUNTIFS($F$22:$F$28,$O$287,$L$22:$L$28,"HT",AA$22:AA$39,"TR-U")+COUNTIFS($F$22:$F$28,$O$287,$L$22:$L$28,"HT",AA$22:AA$39,"TR-UC")+COUNTIFS($F$22:$F$28,$O$287,$L$22:$L$28,"HT",AA$22:AA$39,"TR-NCNS")</f>
        <v>#VALUE!</v>
      </c>
      <c r="AB319" s="64" t="e">
        <f t="shared" si="211"/>
        <v>#VALUE!</v>
      </c>
      <c r="AC319" s="64" t="e">
        <f t="shared" si="211"/>
        <v>#VALUE!</v>
      </c>
      <c r="AD319" s="64" t="e">
        <f t="shared" si="211"/>
        <v>#VALUE!</v>
      </c>
      <c r="AE319" s="64" t="e">
        <f t="shared" si="211"/>
        <v>#VALUE!</v>
      </c>
      <c r="AF319" s="64" t="e">
        <f t="shared" si="211"/>
        <v>#VALUE!</v>
      </c>
      <c r="AG319" s="64" t="e">
        <f t="shared" si="211"/>
        <v>#VALUE!</v>
      </c>
      <c r="AH319" s="64" t="e">
        <f t="shared" si="211"/>
        <v>#VALUE!</v>
      </c>
      <c r="AI319" s="64" t="e">
        <f t="shared" si="211"/>
        <v>#VALUE!</v>
      </c>
      <c r="AJ319" s="64" t="e">
        <f t="shared" si="211"/>
        <v>#VALUE!</v>
      </c>
      <c r="AK319" s="64" t="e">
        <f t="shared" si="211"/>
        <v>#VALUE!</v>
      </c>
      <c r="AL319" s="64" t="e">
        <f t="shared" si="211"/>
        <v>#VALUE!</v>
      </c>
      <c r="AM319" s="64" t="e">
        <f t="shared" si="211"/>
        <v>#VALUE!</v>
      </c>
      <c r="AN319" s="64" t="e">
        <f t="shared" si="211"/>
        <v>#VALUE!</v>
      </c>
      <c r="AO319" s="64" t="e">
        <f t="shared" si="211"/>
        <v>#VALUE!</v>
      </c>
      <c r="AP319" s="64" t="e">
        <f t="shared" si="211"/>
        <v>#VALUE!</v>
      </c>
      <c r="AQ319" s="64" t="e">
        <f t="shared" si="211"/>
        <v>#VALUE!</v>
      </c>
      <c r="AR319" s="64" t="e">
        <f t="shared" si="211"/>
        <v>#VALUE!</v>
      </c>
      <c r="AS319" s="64" t="e">
        <f t="shared" si="211"/>
        <v>#VALUE!</v>
      </c>
      <c r="AT319" s="64" t="e">
        <f t="shared" si="211"/>
        <v>#VALUE!</v>
      </c>
      <c r="AU319" s="64" t="e">
        <f t="shared" si="211"/>
        <v>#VALUE!</v>
      </c>
      <c r="AV319" s="64" t="e">
        <f t="shared" si="211"/>
        <v>#VALUE!</v>
      </c>
      <c r="AW319" s="64" t="e">
        <f t="shared" si="211"/>
        <v>#VALUE!</v>
      </c>
      <c r="AX319" s="64" t="e">
        <f t="shared" si="211"/>
        <v>#VALUE!</v>
      </c>
      <c r="AY319" s="64" t="e">
        <f t="shared" si="211"/>
        <v>#VALUE!</v>
      </c>
      <c r="AZ319" s="64" t="e">
        <f t="shared" si="211"/>
        <v>#VALUE!</v>
      </c>
      <c r="BA319" s="64" t="e">
        <f t="shared" si="211"/>
        <v>#VALUE!</v>
      </c>
      <c r="BB319" s="64" t="e">
        <f t="shared" si="211"/>
        <v>#VALUE!</v>
      </c>
      <c r="BC319" s="64" t="e">
        <f t="shared" si="211"/>
        <v>#VALUE!</v>
      </c>
      <c r="BD319" s="64" t="e">
        <f t="shared" si="211"/>
        <v>#VALUE!</v>
      </c>
      <c r="BE319" s="64" t="e">
        <f t="shared" si="211"/>
        <v>#VALUE!</v>
      </c>
      <c r="BF319" s="45" t="e">
        <f t="shared" ref="BF319:BF325" si="212">MAX(AA320:BE320)</f>
        <v>#VALUE!</v>
      </c>
    </row>
    <row r="320" spans="15:59" ht="14.4" hidden="1" customHeight="1" x14ac:dyDescent="0.3">
      <c r="O320" s="287"/>
      <c r="P320" s="288"/>
      <c r="Q320" s="289"/>
      <c r="R320" s="279" t="s">
        <v>153</v>
      </c>
      <c r="S320" s="280"/>
      <c r="T320" s="280"/>
      <c r="U320" s="280"/>
      <c r="V320" s="280"/>
      <c r="W320" s="280"/>
      <c r="X320" s="270"/>
      <c r="Y320" s="270"/>
      <c r="Z320" s="270"/>
      <c r="AA320" s="64" t="e">
        <f t="shared" ref="AA320:BE320" si="213">COUNTIFS($F$22:$F$28,$O$287,AA22:AA39,"S")+COUNTIFS($F$22:$F$28,$O$287,AA22:AA39,"TR-S")</f>
        <v>#VALUE!</v>
      </c>
      <c r="AB320" s="64" t="e">
        <f t="shared" si="213"/>
        <v>#VALUE!</v>
      </c>
      <c r="AC320" s="64" t="e">
        <f t="shared" si="213"/>
        <v>#VALUE!</v>
      </c>
      <c r="AD320" s="64" t="e">
        <f t="shared" si="213"/>
        <v>#VALUE!</v>
      </c>
      <c r="AE320" s="64" t="e">
        <f t="shared" si="213"/>
        <v>#VALUE!</v>
      </c>
      <c r="AF320" s="64" t="e">
        <f t="shared" si="213"/>
        <v>#VALUE!</v>
      </c>
      <c r="AG320" s="64" t="e">
        <f t="shared" si="213"/>
        <v>#VALUE!</v>
      </c>
      <c r="AH320" s="64" t="e">
        <f t="shared" si="213"/>
        <v>#VALUE!</v>
      </c>
      <c r="AI320" s="64" t="e">
        <f t="shared" si="213"/>
        <v>#VALUE!</v>
      </c>
      <c r="AJ320" s="64" t="e">
        <f t="shared" si="213"/>
        <v>#VALUE!</v>
      </c>
      <c r="AK320" s="64" t="e">
        <f t="shared" si="213"/>
        <v>#VALUE!</v>
      </c>
      <c r="AL320" s="64" t="e">
        <f t="shared" si="213"/>
        <v>#VALUE!</v>
      </c>
      <c r="AM320" s="64" t="e">
        <f t="shared" si="213"/>
        <v>#VALUE!</v>
      </c>
      <c r="AN320" s="64" t="e">
        <f t="shared" si="213"/>
        <v>#VALUE!</v>
      </c>
      <c r="AO320" s="64" t="e">
        <f t="shared" si="213"/>
        <v>#VALUE!</v>
      </c>
      <c r="AP320" s="64" t="e">
        <f t="shared" si="213"/>
        <v>#VALUE!</v>
      </c>
      <c r="AQ320" s="64" t="e">
        <f t="shared" si="213"/>
        <v>#VALUE!</v>
      </c>
      <c r="AR320" s="64" t="e">
        <f t="shared" si="213"/>
        <v>#VALUE!</v>
      </c>
      <c r="AS320" s="64" t="e">
        <f t="shared" si="213"/>
        <v>#VALUE!</v>
      </c>
      <c r="AT320" s="64" t="e">
        <f t="shared" si="213"/>
        <v>#VALUE!</v>
      </c>
      <c r="AU320" s="64" t="e">
        <f t="shared" si="213"/>
        <v>#VALUE!</v>
      </c>
      <c r="AV320" s="64" t="e">
        <f t="shared" si="213"/>
        <v>#VALUE!</v>
      </c>
      <c r="AW320" s="64" t="e">
        <f t="shared" si="213"/>
        <v>#VALUE!</v>
      </c>
      <c r="AX320" s="64" t="e">
        <f t="shared" si="213"/>
        <v>#VALUE!</v>
      </c>
      <c r="AY320" s="64" t="e">
        <f t="shared" si="213"/>
        <v>#VALUE!</v>
      </c>
      <c r="AZ320" s="64" t="e">
        <f t="shared" si="213"/>
        <v>#VALUE!</v>
      </c>
      <c r="BA320" s="64" t="e">
        <f t="shared" si="213"/>
        <v>#VALUE!</v>
      </c>
      <c r="BB320" s="64" t="e">
        <f t="shared" si="213"/>
        <v>#VALUE!</v>
      </c>
      <c r="BC320" s="64" t="e">
        <f t="shared" si="213"/>
        <v>#VALUE!</v>
      </c>
      <c r="BD320" s="64" t="e">
        <f t="shared" si="213"/>
        <v>#VALUE!</v>
      </c>
      <c r="BE320" s="64" t="e">
        <f t="shared" si="213"/>
        <v>#VALUE!</v>
      </c>
      <c r="BF320" s="75" t="e">
        <f t="shared" si="212"/>
        <v>#VALUE!</v>
      </c>
    </row>
    <row r="321" spans="15:58" ht="14.4" hidden="1" customHeight="1" x14ac:dyDescent="0.3">
      <c r="O321" s="287"/>
      <c r="P321" s="288"/>
      <c r="Q321" s="289"/>
      <c r="R321" s="279" t="s">
        <v>157</v>
      </c>
      <c r="S321" s="280"/>
      <c r="T321" s="280"/>
      <c r="U321" s="280"/>
      <c r="V321" s="280"/>
      <c r="W321" s="280"/>
      <c r="X321" s="270"/>
      <c r="Y321" s="270"/>
      <c r="Z321" s="270"/>
      <c r="AA321" s="74" t="e">
        <f t="shared" ref="AA321:BE321" si="214">AA322+(AA323/2)</f>
        <v>#VALUE!</v>
      </c>
      <c r="AB321" s="74" t="e">
        <f t="shared" si="214"/>
        <v>#VALUE!</v>
      </c>
      <c r="AC321" s="74" t="e">
        <f t="shared" si="214"/>
        <v>#VALUE!</v>
      </c>
      <c r="AD321" s="74" t="e">
        <f t="shared" si="214"/>
        <v>#VALUE!</v>
      </c>
      <c r="AE321" s="74" t="e">
        <f t="shared" si="214"/>
        <v>#VALUE!</v>
      </c>
      <c r="AF321" s="74" t="e">
        <f t="shared" si="214"/>
        <v>#VALUE!</v>
      </c>
      <c r="AG321" s="74" t="e">
        <f t="shared" si="214"/>
        <v>#VALUE!</v>
      </c>
      <c r="AH321" s="74" t="e">
        <f t="shared" si="214"/>
        <v>#VALUE!</v>
      </c>
      <c r="AI321" s="74" t="e">
        <f t="shared" si="214"/>
        <v>#VALUE!</v>
      </c>
      <c r="AJ321" s="74" t="e">
        <f t="shared" si="214"/>
        <v>#VALUE!</v>
      </c>
      <c r="AK321" s="74" t="e">
        <f t="shared" si="214"/>
        <v>#VALUE!</v>
      </c>
      <c r="AL321" s="74" t="e">
        <f t="shared" si="214"/>
        <v>#VALUE!</v>
      </c>
      <c r="AM321" s="74" t="e">
        <f t="shared" si="214"/>
        <v>#VALUE!</v>
      </c>
      <c r="AN321" s="74" t="e">
        <f t="shared" si="214"/>
        <v>#VALUE!</v>
      </c>
      <c r="AO321" s="74" t="e">
        <f t="shared" si="214"/>
        <v>#VALUE!</v>
      </c>
      <c r="AP321" s="74" t="e">
        <f t="shared" si="214"/>
        <v>#VALUE!</v>
      </c>
      <c r="AQ321" s="74" t="e">
        <f t="shared" si="214"/>
        <v>#VALUE!</v>
      </c>
      <c r="AR321" s="74" t="e">
        <f t="shared" si="214"/>
        <v>#VALUE!</v>
      </c>
      <c r="AS321" s="74" t="e">
        <f t="shared" si="214"/>
        <v>#VALUE!</v>
      </c>
      <c r="AT321" s="74" t="e">
        <f t="shared" si="214"/>
        <v>#VALUE!</v>
      </c>
      <c r="AU321" s="74" t="e">
        <f t="shared" si="214"/>
        <v>#VALUE!</v>
      </c>
      <c r="AV321" s="74" t="e">
        <f t="shared" si="214"/>
        <v>#VALUE!</v>
      </c>
      <c r="AW321" s="74" t="e">
        <f t="shared" si="214"/>
        <v>#VALUE!</v>
      </c>
      <c r="AX321" s="74" t="e">
        <f t="shared" si="214"/>
        <v>#VALUE!</v>
      </c>
      <c r="AY321" s="74" t="e">
        <f t="shared" si="214"/>
        <v>#VALUE!</v>
      </c>
      <c r="AZ321" s="74" t="e">
        <f t="shared" si="214"/>
        <v>#VALUE!</v>
      </c>
      <c r="BA321" s="74" t="e">
        <f t="shared" si="214"/>
        <v>#VALUE!</v>
      </c>
      <c r="BB321" s="74" t="e">
        <f t="shared" si="214"/>
        <v>#VALUE!</v>
      </c>
      <c r="BC321" s="74" t="e">
        <f t="shared" si="214"/>
        <v>#VALUE!</v>
      </c>
      <c r="BD321" s="74" t="e">
        <f t="shared" si="214"/>
        <v>#VALUE!</v>
      </c>
      <c r="BE321" s="74" t="e">
        <f t="shared" si="214"/>
        <v>#VALUE!</v>
      </c>
      <c r="BF321" s="45" t="e">
        <f t="shared" si="212"/>
        <v>#VALUE!</v>
      </c>
    </row>
    <row r="322" spans="15:58" ht="14.4" hidden="1" customHeight="1" x14ac:dyDescent="0.3">
      <c r="O322" s="287"/>
      <c r="P322" s="288"/>
      <c r="Q322" s="289"/>
      <c r="R322" s="279" t="s">
        <v>160</v>
      </c>
      <c r="S322" s="280"/>
      <c r="T322" s="280"/>
      <c r="U322" s="280"/>
      <c r="V322" s="280"/>
      <c r="W322" s="280"/>
      <c r="X322" s="270"/>
      <c r="Y322" s="270"/>
      <c r="Z322" s="270"/>
      <c r="AA322" s="64" t="e">
        <f t="shared" ref="AA322:BE322" si="215">COUNTIFS($F$22:$F$28,$O$287,$L$22:$L$28,"FT",AA$22:AA$39,"S")+COUNTIFS($F$22:$F$28,$O$287,$L$22:$L$28,"FT",AA$22:AA$39,"TR-S")</f>
        <v>#VALUE!</v>
      </c>
      <c r="AB322" s="64" t="e">
        <f t="shared" si="215"/>
        <v>#VALUE!</v>
      </c>
      <c r="AC322" s="64" t="e">
        <f t="shared" si="215"/>
        <v>#VALUE!</v>
      </c>
      <c r="AD322" s="64" t="e">
        <f t="shared" si="215"/>
        <v>#VALUE!</v>
      </c>
      <c r="AE322" s="64" t="e">
        <f t="shared" si="215"/>
        <v>#VALUE!</v>
      </c>
      <c r="AF322" s="64" t="e">
        <f t="shared" si="215"/>
        <v>#VALUE!</v>
      </c>
      <c r="AG322" s="64" t="e">
        <f t="shared" si="215"/>
        <v>#VALUE!</v>
      </c>
      <c r="AH322" s="64" t="e">
        <f t="shared" si="215"/>
        <v>#VALUE!</v>
      </c>
      <c r="AI322" s="64" t="e">
        <f t="shared" si="215"/>
        <v>#VALUE!</v>
      </c>
      <c r="AJ322" s="64" t="e">
        <f t="shared" si="215"/>
        <v>#VALUE!</v>
      </c>
      <c r="AK322" s="64" t="e">
        <f t="shared" si="215"/>
        <v>#VALUE!</v>
      </c>
      <c r="AL322" s="64" t="e">
        <f t="shared" si="215"/>
        <v>#VALUE!</v>
      </c>
      <c r="AM322" s="64" t="e">
        <f t="shared" si="215"/>
        <v>#VALUE!</v>
      </c>
      <c r="AN322" s="64" t="e">
        <f t="shared" si="215"/>
        <v>#VALUE!</v>
      </c>
      <c r="AO322" s="64" t="e">
        <f t="shared" si="215"/>
        <v>#VALUE!</v>
      </c>
      <c r="AP322" s="64" t="e">
        <f t="shared" si="215"/>
        <v>#VALUE!</v>
      </c>
      <c r="AQ322" s="64" t="e">
        <f t="shared" si="215"/>
        <v>#VALUE!</v>
      </c>
      <c r="AR322" s="64" t="e">
        <f t="shared" si="215"/>
        <v>#VALUE!</v>
      </c>
      <c r="AS322" s="64" t="e">
        <f t="shared" si="215"/>
        <v>#VALUE!</v>
      </c>
      <c r="AT322" s="64" t="e">
        <f t="shared" si="215"/>
        <v>#VALUE!</v>
      </c>
      <c r="AU322" s="64" t="e">
        <f t="shared" si="215"/>
        <v>#VALUE!</v>
      </c>
      <c r="AV322" s="64" t="e">
        <f t="shared" si="215"/>
        <v>#VALUE!</v>
      </c>
      <c r="AW322" s="64" t="e">
        <f t="shared" si="215"/>
        <v>#VALUE!</v>
      </c>
      <c r="AX322" s="64" t="e">
        <f t="shared" si="215"/>
        <v>#VALUE!</v>
      </c>
      <c r="AY322" s="64" t="e">
        <f t="shared" si="215"/>
        <v>#VALUE!</v>
      </c>
      <c r="AZ322" s="64" t="e">
        <f t="shared" si="215"/>
        <v>#VALUE!</v>
      </c>
      <c r="BA322" s="64" t="e">
        <f t="shared" si="215"/>
        <v>#VALUE!</v>
      </c>
      <c r="BB322" s="64" t="e">
        <f t="shared" si="215"/>
        <v>#VALUE!</v>
      </c>
      <c r="BC322" s="64" t="e">
        <f t="shared" si="215"/>
        <v>#VALUE!</v>
      </c>
      <c r="BD322" s="64" t="e">
        <f t="shared" si="215"/>
        <v>#VALUE!</v>
      </c>
      <c r="BE322" s="64" t="e">
        <f t="shared" si="215"/>
        <v>#VALUE!</v>
      </c>
      <c r="BF322" s="45" t="e">
        <f t="shared" si="212"/>
        <v>#VALUE!</v>
      </c>
    </row>
    <row r="323" spans="15:58" ht="14.4" hidden="1" customHeight="1" x14ac:dyDescent="0.3">
      <c r="O323" s="287"/>
      <c r="P323" s="288"/>
      <c r="Q323" s="289"/>
      <c r="R323" s="279" t="s">
        <v>163</v>
      </c>
      <c r="S323" s="280"/>
      <c r="T323" s="280"/>
      <c r="U323" s="280"/>
      <c r="V323" s="280"/>
      <c r="W323" s="280"/>
      <c r="X323" s="270"/>
      <c r="Y323" s="270"/>
      <c r="Z323" s="270"/>
      <c r="AA323" s="64" t="e">
        <f t="shared" ref="AA323:BE323" si="216">COUNTIFS($F$22:$F$28,$O$287,$L$22:$L$28,"HT",AA$22:AA$39,"S")+COUNTIFS($F$22:$F$28,$O$287,$L$22:$L$28,"HT",AA$22:AA$39,"TR-S")</f>
        <v>#VALUE!</v>
      </c>
      <c r="AB323" s="64" t="e">
        <f t="shared" si="216"/>
        <v>#VALUE!</v>
      </c>
      <c r="AC323" s="64" t="e">
        <f t="shared" si="216"/>
        <v>#VALUE!</v>
      </c>
      <c r="AD323" s="64" t="e">
        <f t="shared" si="216"/>
        <v>#VALUE!</v>
      </c>
      <c r="AE323" s="64" t="e">
        <f t="shared" si="216"/>
        <v>#VALUE!</v>
      </c>
      <c r="AF323" s="64" t="e">
        <f t="shared" si="216"/>
        <v>#VALUE!</v>
      </c>
      <c r="AG323" s="64" t="e">
        <f t="shared" si="216"/>
        <v>#VALUE!</v>
      </c>
      <c r="AH323" s="64" t="e">
        <f t="shared" si="216"/>
        <v>#VALUE!</v>
      </c>
      <c r="AI323" s="64" t="e">
        <f t="shared" si="216"/>
        <v>#VALUE!</v>
      </c>
      <c r="AJ323" s="64" t="e">
        <f t="shared" si="216"/>
        <v>#VALUE!</v>
      </c>
      <c r="AK323" s="64" t="e">
        <f t="shared" si="216"/>
        <v>#VALUE!</v>
      </c>
      <c r="AL323" s="64" t="e">
        <f t="shared" si="216"/>
        <v>#VALUE!</v>
      </c>
      <c r="AM323" s="64" t="e">
        <f t="shared" si="216"/>
        <v>#VALUE!</v>
      </c>
      <c r="AN323" s="64" t="e">
        <f t="shared" si="216"/>
        <v>#VALUE!</v>
      </c>
      <c r="AO323" s="64" t="e">
        <f t="shared" si="216"/>
        <v>#VALUE!</v>
      </c>
      <c r="AP323" s="64" t="e">
        <f t="shared" si="216"/>
        <v>#VALUE!</v>
      </c>
      <c r="AQ323" s="64" t="e">
        <f t="shared" si="216"/>
        <v>#VALUE!</v>
      </c>
      <c r="AR323" s="64" t="e">
        <f t="shared" si="216"/>
        <v>#VALUE!</v>
      </c>
      <c r="AS323" s="64" t="e">
        <f t="shared" si="216"/>
        <v>#VALUE!</v>
      </c>
      <c r="AT323" s="64" t="e">
        <f t="shared" si="216"/>
        <v>#VALUE!</v>
      </c>
      <c r="AU323" s="64" t="e">
        <f t="shared" si="216"/>
        <v>#VALUE!</v>
      </c>
      <c r="AV323" s="64" t="e">
        <f t="shared" si="216"/>
        <v>#VALUE!</v>
      </c>
      <c r="AW323" s="64" t="e">
        <f t="shared" si="216"/>
        <v>#VALUE!</v>
      </c>
      <c r="AX323" s="64" t="e">
        <f t="shared" si="216"/>
        <v>#VALUE!</v>
      </c>
      <c r="AY323" s="64" t="e">
        <f t="shared" si="216"/>
        <v>#VALUE!</v>
      </c>
      <c r="AZ323" s="64" t="e">
        <f t="shared" si="216"/>
        <v>#VALUE!</v>
      </c>
      <c r="BA323" s="64" t="e">
        <f t="shared" si="216"/>
        <v>#VALUE!</v>
      </c>
      <c r="BB323" s="64" t="e">
        <f t="shared" si="216"/>
        <v>#VALUE!</v>
      </c>
      <c r="BC323" s="64" t="e">
        <f t="shared" si="216"/>
        <v>#VALUE!</v>
      </c>
      <c r="BD323" s="64" t="e">
        <f t="shared" si="216"/>
        <v>#VALUE!</v>
      </c>
      <c r="BE323" s="64" t="e">
        <f t="shared" si="216"/>
        <v>#VALUE!</v>
      </c>
      <c r="BF323" s="45" t="e">
        <f t="shared" si="212"/>
        <v>#VALUE!</v>
      </c>
    </row>
    <row r="324" spans="15:58" ht="14.4" hidden="1" customHeight="1" x14ac:dyDescent="0.3">
      <c r="O324" s="287"/>
      <c r="P324" s="288"/>
      <c r="Q324" s="289"/>
      <c r="R324" s="279" t="s">
        <v>166</v>
      </c>
      <c r="S324" s="280"/>
      <c r="T324" s="280"/>
      <c r="U324" s="280"/>
      <c r="V324" s="280"/>
      <c r="W324" s="280"/>
      <c r="X324" s="270"/>
      <c r="Y324" s="270"/>
      <c r="Z324" s="270"/>
      <c r="AA324" s="64" t="e">
        <f t="shared" ref="AA324:BE324" si="217">COUNTIFS($F$22:$F$28,$O$287,AA$22:AA$39,"TD")+COUNTIFS($F$22:$F$28,$O$287,AA$22:AA$39,"PR")</f>
        <v>#VALUE!</v>
      </c>
      <c r="AB324" s="64" t="e">
        <f t="shared" si="217"/>
        <v>#VALUE!</v>
      </c>
      <c r="AC324" s="64" t="e">
        <f t="shared" si="217"/>
        <v>#VALUE!</v>
      </c>
      <c r="AD324" s="64" t="e">
        <f t="shared" si="217"/>
        <v>#VALUE!</v>
      </c>
      <c r="AE324" s="64" t="e">
        <f t="shared" si="217"/>
        <v>#VALUE!</v>
      </c>
      <c r="AF324" s="64" t="e">
        <f t="shared" si="217"/>
        <v>#VALUE!</v>
      </c>
      <c r="AG324" s="64" t="e">
        <f t="shared" si="217"/>
        <v>#VALUE!</v>
      </c>
      <c r="AH324" s="64" t="e">
        <f t="shared" si="217"/>
        <v>#VALUE!</v>
      </c>
      <c r="AI324" s="64" t="e">
        <f t="shared" si="217"/>
        <v>#VALUE!</v>
      </c>
      <c r="AJ324" s="64" t="e">
        <f t="shared" si="217"/>
        <v>#VALUE!</v>
      </c>
      <c r="AK324" s="64" t="e">
        <f t="shared" si="217"/>
        <v>#VALUE!</v>
      </c>
      <c r="AL324" s="64" t="e">
        <f t="shared" si="217"/>
        <v>#VALUE!</v>
      </c>
      <c r="AM324" s="64" t="e">
        <f t="shared" si="217"/>
        <v>#VALUE!</v>
      </c>
      <c r="AN324" s="64" t="e">
        <f t="shared" si="217"/>
        <v>#VALUE!</v>
      </c>
      <c r="AO324" s="64" t="e">
        <f t="shared" si="217"/>
        <v>#VALUE!</v>
      </c>
      <c r="AP324" s="64" t="e">
        <f t="shared" si="217"/>
        <v>#VALUE!</v>
      </c>
      <c r="AQ324" s="64" t="e">
        <f t="shared" si="217"/>
        <v>#VALUE!</v>
      </c>
      <c r="AR324" s="64" t="e">
        <f t="shared" si="217"/>
        <v>#VALUE!</v>
      </c>
      <c r="AS324" s="64" t="e">
        <f t="shared" si="217"/>
        <v>#VALUE!</v>
      </c>
      <c r="AT324" s="64" t="e">
        <f t="shared" si="217"/>
        <v>#VALUE!</v>
      </c>
      <c r="AU324" s="64" t="e">
        <f t="shared" si="217"/>
        <v>#VALUE!</v>
      </c>
      <c r="AV324" s="64" t="e">
        <f t="shared" si="217"/>
        <v>#VALUE!</v>
      </c>
      <c r="AW324" s="64" t="e">
        <f t="shared" si="217"/>
        <v>#VALUE!</v>
      </c>
      <c r="AX324" s="64" t="e">
        <f t="shared" si="217"/>
        <v>#VALUE!</v>
      </c>
      <c r="AY324" s="64" t="e">
        <f t="shared" si="217"/>
        <v>#VALUE!</v>
      </c>
      <c r="AZ324" s="64" t="e">
        <f t="shared" si="217"/>
        <v>#VALUE!</v>
      </c>
      <c r="BA324" s="64" t="e">
        <f t="shared" si="217"/>
        <v>#VALUE!</v>
      </c>
      <c r="BB324" s="64" t="e">
        <f t="shared" si="217"/>
        <v>#VALUE!</v>
      </c>
      <c r="BC324" s="64" t="e">
        <f t="shared" si="217"/>
        <v>#VALUE!</v>
      </c>
      <c r="BD324" s="64" t="e">
        <f t="shared" si="217"/>
        <v>#VALUE!</v>
      </c>
      <c r="BE324" s="64" t="e">
        <f t="shared" si="217"/>
        <v>#VALUE!</v>
      </c>
      <c r="BF324" s="45" t="e">
        <f t="shared" si="212"/>
        <v>#VALUE!</v>
      </c>
    </row>
    <row r="325" spans="15:58" ht="14.4" hidden="1" customHeight="1" x14ac:dyDescent="0.3">
      <c r="O325" s="287"/>
      <c r="P325" s="288"/>
      <c r="Q325" s="289"/>
      <c r="R325" s="279" t="s">
        <v>169</v>
      </c>
      <c r="S325" s="280"/>
      <c r="T325" s="280"/>
      <c r="U325" s="280"/>
      <c r="V325" s="280"/>
      <c r="W325" s="280"/>
      <c r="X325" s="270"/>
      <c r="Y325" s="270"/>
      <c r="Z325" s="270"/>
      <c r="AA325" s="64" t="e">
        <f t="shared" ref="AA325:BE325" si="218">COUNTIFS($F$22:$F$28,$O$287,AA$22:AA$39,"RS")</f>
        <v>#VALUE!</v>
      </c>
      <c r="AB325" s="64" t="e">
        <f t="shared" si="218"/>
        <v>#VALUE!</v>
      </c>
      <c r="AC325" s="64" t="e">
        <f t="shared" si="218"/>
        <v>#VALUE!</v>
      </c>
      <c r="AD325" s="64" t="e">
        <f t="shared" si="218"/>
        <v>#VALUE!</v>
      </c>
      <c r="AE325" s="64" t="e">
        <f t="shared" si="218"/>
        <v>#VALUE!</v>
      </c>
      <c r="AF325" s="64" t="e">
        <f t="shared" si="218"/>
        <v>#VALUE!</v>
      </c>
      <c r="AG325" s="64" t="e">
        <f t="shared" si="218"/>
        <v>#VALUE!</v>
      </c>
      <c r="AH325" s="64" t="e">
        <f t="shared" si="218"/>
        <v>#VALUE!</v>
      </c>
      <c r="AI325" s="64" t="e">
        <f t="shared" si="218"/>
        <v>#VALUE!</v>
      </c>
      <c r="AJ325" s="64" t="e">
        <f t="shared" si="218"/>
        <v>#VALUE!</v>
      </c>
      <c r="AK325" s="64" t="e">
        <f t="shared" si="218"/>
        <v>#VALUE!</v>
      </c>
      <c r="AL325" s="64" t="e">
        <f t="shared" si="218"/>
        <v>#VALUE!</v>
      </c>
      <c r="AM325" s="64" t="e">
        <f t="shared" si="218"/>
        <v>#VALUE!</v>
      </c>
      <c r="AN325" s="64" t="e">
        <f t="shared" si="218"/>
        <v>#VALUE!</v>
      </c>
      <c r="AO325" s="64" t="e">
        <f t="shared" si="218"/>
        <v>#VALUE!</v>
      </c>
      <c r="AP325" s="64" t="e">
        <f t="shared" si="218"/>
        <v>#VALUE!</v>
      </c>
      <c r="AQ325" s="64" t="e">
        <f t="shared" si="218"/>
        <v>#VALUE!</v>
      </c>
      <c r="AR325" s="64" t="e">
        <f t="shared" si="218"/>
        <v>#VALUE!</v>
      </c>
      <c r="AS325" s="64" t="e">
        <f t="shared" si="218"/>
        <v>#VALUE!</v>
      </c>
      <c r="AT325" s="64" t="e">
        <f t="shared" si="218"/>
        <v>#VALUE!</v>
      </c>
      <c r="AU325" s="64" t="e">
        <f t="shared" si="218"/>
        <v>#VALUE!</v>
      </c>
      <c r="AV325" s="64" t="e">
        <f t="shared" si="218"/>
        <v>#VALUE!</v>
      </c>
      <c r="AW325" s="64" t="e">
        <f t="shared" si="218"/>
        <v>#VALUE!</v>
      </c>
      <c r="AX325" s="64" t="e">
        <f t="shared" si="218"/>
        <v>#VALUE!</v>
      </c>
      <c r="AY325" s="64" t="e">
        <f t="shared" si="218"/>
        <v>#VALUE!</v>
      </c>
      <c r="AZ325" s="64" t="e">
        <f t="shared" si="218"/>
        <v>#VALUE!</v>
      </c>
      <c r="BA325" s="64" t="e">
        <f t="shared" si="218"/>
        <v>#VALUE!</v>
      </c>
      <c r="BB325" s="64" t="e">
        <f t="shared" si="218"/>
        <v>#VALUE!</v>
      </c>
      <c r="BC325" s="64" t="e">
        <f t="shared" si="218"/>
        <v>#VALUE!</v>
      </c>
      <c r="BD325" s="64" t="e">
        <f t="shared" si="218"/>
        <v>#VALUE!</v>
      </c>
      <c r="BE325" s="64" t="e">
        <f t="shared" si="218"/>
        <v>#VALUE!</v>
      </c>
      <c r="BF325" s="45" t="e">
        <f t="shared" si="212"/>
        <v>#VALUE!</v>
      </c>
    </row>
    <row r="326" spans="15:58" ht="14.4" hidden="1" customHeight="1" x14ac:dyDescent="0.3">
      <c r="O326" s="287"/>
      <c r="P326" s="288"/>
      <c r="Q326" s="289"/>
      <c r="R326" s="279" t="s">
        <v>170</v>
      </c>
      <c r="S326" s="280"/>
      <c r="T326" s="280"/>
      <c r="U326" s="280"/>
      <c r="V326" s="280"/>
      <c r="W326" s="280"/>
      <c r="X326" s="270"/>
      <c r="Y326" s="270"/>
      <c r="Z326" s="270"/>
      <c r="AA326" s="64" t="e">
        <f t="shared" ref="AA326:BE326" si="219">COUNTIFS($F$22:$F$28,$O$287,AA$22:AA$39,"TM")</f>
        <v>#VALUE!</v>
      </c>
      <c r="AB326" s="64" t="e">
        <f t="shared" si="219"/>
        <v>#VALUE!</v>
      </c>
      <c r="AC326" s="64" t="e">
        <f t="shared" si="219"/>
        <v>#VALUE!</v>
      </c>
      <c r="AD326" s="64" t="e">
        <f t="shared" si="219"/>
        <v>#VALUE!</v>
      </c>
      <c r="AE326" s="64" t="e">
        <f t="shared" si="219"/>
        <v>#VALUE!</v>
      </c>
      <c r="AF326" s="64" t="e">
        <f t="shared" si="219"/>
        <v>#VALUE!</v>
      </c>
      <c r="AG326" s="64" t="e">
        <f t="shared" si="219"/>
        <v>#VALUE!</v>
      </c>
      <c r="AH326" s="64" t="e">
        <f t="shared" si="219"/>
        <v>#VALUE!</v>
      </c>
      <c r="AI326" s="64" t="e">
        <f t="shared" si="219"/>
        <v>#VALUE!</v>
      </c>
      <c r="AJ326" s="64" t="e">
        <f t="shared" si="219"/>
        <v>#VALUE!</v>
      </c>
      <c r="AK326" s="64" t="e">
        <f t="shared" si="219"/>
        <v>#VALUE!</v>
      </c>
      <c r="AL326" s="64" t="e">
        <f t="shared" si="219"/>
        <v>#VALUE!</v>
      </c>
      <c r="AM326" s="64" t="e">
        <f t="shared" si="219"/>
        <v>#VALUE!</v>
      </c>
      <c r="AN326" s="64" t="e">
        <f t="shared" si="219"/>
        <v>#VALUE!</v>
      </c>
      <c r="AO326" s="64" t="e">
        <f t="shared" si="219"/>
        <v>#VALUE!</v>
      </c>
      <c r="AP326" s="64" t="e">
        <f t="shared" si="219"/>
        <v>#VALUE!</v>
      </c>
      <c r="AQ326" s="64" t="e">
        <f t="shared" si="219"/>
        <v>#VALUE!</v>
      </c>
      <c r="AR326" s="64" t="e">
        <f t="shared" si="219"/>
        <v>#VALUE!</v>
      </c>
      <c r="AS326" s="64" t="e">
        <f t="shared" si="219"/>
        <v>#VALUE!</v>
      </c>
      <c r="AT326" s="64" t="e">
        <f t="shared" si="219"/>
        <v>#VALUE!</v>
      </c>
      <c r="AU326" s="64" t="e">
        <f t="shared" si="219"/>
        <v>#VALUE!</v>
      </c>
      <c r="AV326" s="64" t="e">
        <f t="shared" si="219"/>
        <v>#VALUE!</v>
      </c>
      <c r="AW326" s="64" t="e">
        <f t="shared" si="219"/>
        <v>#VALUE!</v>
      </c>
      <c r="AX326" s="64" t="e">
        <f t="shared" si="219"/>
        <v>#VALUE!</v>
      </c>
      <c r="AY326" s="64" t="e">
        <f t="shared" si="219"/>
        <v>#VALUE!</v>
      </c>
      <c r="AZ326" s="64" t="e">
        <f t="shared" si="219"/>
        <v>#VALUE!</v>
      </c>
      <c r="BA326" s="64" t="e">
        <f t="shared" si="219"/>
        <v>#VALUE!</v>
      </c>
      <c r="BB326" s="64" t="e">
        <f t="shared" si="219"/>
        <v>#VALUE!</v>
      </c>
      <c r="BC326" s="64" t="e">
        <f t="shared" si="219"/>
        <v>#VALUE!</v>
      </c>
      <c r="BD326" s="64" t="e">
        <f t="shared" si="219"/>
        <v>#VALUE!</v>
      </c>
      <c r="BE326" s="64" t="e">
        <f t="shared" si="219"/>
        <v>#VALUE!</v>
      </c>
      <c r="BF326" s="86">
        <f t="shared" ref="AA326:BF327" si="220">IFERROR(IF(BF287&lt;5,0,((BF324+BF325)/(BF287+BF324+BF325))),0)</f>
        <v>0</v>
      </c>
    </row>
    <row r="327" spans="15:58" ht="14.4" hidden="1" customHeight="1" x14ac:dyDescent="0.3">
      <c r="O327" s="287"/>
      <c r="P327" s="288"/>
      <c r="Q327" s="289"/>
      <c r="R327" s="279" t="s">
        <v>161</v>
      </c>
      <c r="S327" s="280"/>
      <c r="T327" s="280"/>
      <c r="U327" s="280"/>
      <c r="V327" s="280"/>
      <c r="W327" s="280"/>
      <c r="X327" s="270"/>
      <c r="Y327" s="270"/>
      <c r="Z327" s="270"/>
      <c r="AA327" s="85">
        <f t="shared" si="220"/>
        <v>0</v>
      </c>
      <c r="AB327" s="85">
        <f t="shared" si="220"/>
        <v>0</v>
      </c>
      <c r="AC327" s="85">
        <f t="shared" si="220"/>
        <v>0</v>
      </c>
      <c r="AD327" s="85">
        <f t="shared" si="220"/>
        <v>0</v>
      </c>
      <c r="AE327" s="85">
        <f t="shared" si="220"/>
        <v>0</v>
      </c>
      <c r="AF327" s="85">
        <f t="shared" si="220"/>
        <v>0</v>
      </c>
      <c r="AG327" s="85">
        <f t="shared" si="220"/>
        <v>0</v>
      </c>
      <c r="AH327" s="85">
        <f t="shared" si="220"/>
        <v>0</v>
      </c>
      <c r="AI327" s="85">
        <f t="shared" si="220"/>
        <v>0</v>
      </c>
      <c r="AJ327" s="85">
        <f t="shared" si="220"/>
        <v>0</v>
      </c>
      <c r="AK327" s="85">
        <f t="shared" si="220"/>
        <v>0</v>
      </c>
      <c r="AL327" s="85">
        <f t="shared" si="220"/>
        <v>0</v>
      </c>
      <c r="AM327" s="85">
        <f t="shared" si="220"/>
        <v>0</v>
      </c>
      <c r="AN327" s="85">
        <f t="shared" si="220"/>
        <v>0</v>
      </c>
      <c r="AO327" s="85">
        <f t="shared" si="220"/>
        <v>0</v>
      </c>
      <c r="AP327" s="85">
        <f t="shared" si="220"/>
        <v>0</v>
      </c>
      <c r="AQ327" s="85">
        <f t="shared" si="220"/>
        <v>0</v>
      </c>
      <c r="AR327" s="85">
        <f t="shared" si="220"/>
        <v>0</v>
      </c>
      <c r="AS327" s="85">
        <f t="shared" si="220"/>
        <v>0</v>
      </c>
      <c r="AT327" s="85">
        <f t="shared" si="220"/>
        <v>0</v>
      </c>
      <c r="AU327" s="85">
        <f t="shared" si="220"/>
        <v>0</v>
      </c>
      <c r="AV327" s="85">
        <f t="shared" si="220"/>
        <v>0</v>
      </c>
      <c r="AW327" s="85">
        <f t="shared" si="220"/>
        <v>0</v>
      </c>
      <c r="AX327" s="85">
        <f t="shared" si="220"/>
        <v>0</v>
      </c>
      <c r="AY327" s="85">
        <f t="shared" si="220"/>
        <v>0</v>
      </c>
      <c r="AZ327" s="85">
        <f t="shared" si="220"/>
        <v>0</v>
      </c>
      <c r="BA327" s="85">
        <f t="shared" si="220"/>
        <v>0</v>
      </c>
      <c r="BB327" s="85">
        <f t="shared" si="220"/>
        <v>0</v>
      </c>
      <c r="BC327" s="85">
        <f t="shared" si="220"/>
        <v>0</v>
      </c>
      <c r="BD327" s="85">
        <f t="shared" si="220"/>
        <v>0</v>
      </c>
      <c r="BE327" s="85">
        <f t="shared" si="220"/>
        <v>0</v>
      </c>
      <c r="BF327" s="86">
        <f t="shared" ref="AA327:BF328" si="221">IFERROR(IF(BF287&lt;5,0,(BF324/(BF287+BF324+BF325))),0)</f>
        <v>0</v>
      </c>
    </row>
    <row r="328" spans="15:58" ht="14.4" hidden="1" customHeight="1" x14ac:dyDescent="0.3">
      <c r="O328" s="287"/>
      <c r="P328" s="288"/>
      <c r="Q328" s="289"/>
      <c r="R328" s="279" t="s">
        <v>164</v>
      </c>
      <c r="S328" s="280"/>
      <c r="T328" s="280"/>
      <c r="U328" s="280"/>
      <c r="V328" s="280"/>
      <c r="W328" s="280"/>
      <c r="X328" s="270"/>
      <c r="Y328" s="270"/>
      <c r="Z328" s="270"/>
      <c r="AA328" s="85">
        <f t="shared" si="221"/>
        <v>0</v>
      </c>
      <c r="AB328" s="85">
        <f t="shared" si="221"/>
        <v>0</v>
      </c>
      <c r="AC328" s="85">
        <f t="shared" si="221"/>
        <v>0</v>
      </c>
      <c r="AD328" s="85">
        <f t="shared" si="221"/>
        <v>0</v>
      </c>
      <c r="AE328" s="85">
        <f t="shared" si="221"/>
        <v>0</v>
      </c>
      <c r="AF328" s="85">
        <f t="shared" si="221"/>
        <v>0</v>
      </c>
      <c r="AG328" s="85">
        <f t="shared" si="221"/>
        <v>0</v>
      </c>
      <c r="AH328" s="85">
        <f t="shared" si="221"/>
        <v>0</v>
      </c>
      <c r="AI328" s="85">
        <f t="shared" si="221"/>
        <v>0</v>
      </c>
      <c r="AJ328" s="85">
        <f t="shared" si="221"/>
        <v>0</v>
      </c>
      <c r="AK328" s="85">
        <f t="shared" si="221"/>
        <v>0</v>
      </c>
      <c r="AL328" s="85">
        <f t="shared" si="221"/>
        <v>0</v>
      </c>
      <c r="AM328" s="85">
        <f t="shared" si="221"/>
        <v>0</v>
      </c>
      <c r="AN328" s="85">
        <f t="shared" si="221"/>
        <v>0</v>
      </c>
      <c r="AO328" s="85">
        <f t="shared" si="221"/>
        <v>0</v>
      </c>
      <c r="AP328" s="85">
        <f t="shared" si="221"/>
        <v>0</v>
      </c>
      <c r="AQ328" s="85">
        <f t="shared" si="221"/>
        <v>0</v>
      </c>
      <c r="AR328" s="85">
        <f t="shared" si="221"/>
        <v>0</v>
      </c>
      <c r="AS328" s="85">
        <f t="shared" si="221"/>
        <v>0</v>
      </c>
      <c r="AT328" s="85">
        <f t="shared" si="221"/>
        <v>0</v>
      </c>
      <c r="AU328" s="85">
        <f t="shared" si="221"/>
        <v>0</v>
      </c>
      <c r="AV328" s="85">
        <f t="shared" si="221"/>
        <v>0</v>
      </c>
      <c r="AW328" s="85">
        <f t="shared" si="221"/>
        <v>0</v>
      </c>
      <c r="AX328" s="85">
        <f t="shared" si="221"/>
        <v>0</v>
      </c>
      <c r="AY328" s="85">
        <f t="shared" si="221"/>
        <v>0</v>
      </c>
      <c r="AZ328" s="85">
        <f t="shared" si="221"/>
        <v>0</v>
      </c>
      <c r="BA328" s="85">
        <f t="shared" si="221"/>
        <v>0</v>
      </c>
      <c r="BB328" s="85">
        <f t="shared" si="221"/>
        <v>0</v>
      </c>
      <c r="BC328" s="85">
        <f t="shared" si="221"/>
        <v>0</v>
      </c>
      <c r="BD328" s="85">
        <f t="shared" si="221"/>
        <v>0</v>
      </c>
      <c r="BE328" s="85">
        <f t="shared" si="221"/>
        <v>0</v>
      </c>
      <c r="BF328" s="86">
        <f t="shared" ref="AA328:BF329" si="222">IFERROR(IF(BF287&lt;5,0,(BF325/(BF287+BF324+BF325))),0)</f>
        <v>0</v>
      </c>
    </row>
    <row r="329" spans="15:58" ht="14.4" hidden="1" customHeight="1" x14ac:dyDescent="0.3">
      <c r="O329" s="287"/>
      <c r="P329" s="288"/>
      <c r="Q329" s="289"/>
      <c r="R329" s="279" t="s">
        <v>171</v>
      </c>
      <c r="S329" s="280"/>
      <c r="T329" s="280"/>
      <c r="U329" s="280"/>
      <c r="V329" s="280"/>
      <c r="W329" s="280"/>
      <c r="X329" s="270"/>
      <c r="Y329" s="270"/>
      <c r="Z329" s="270"/>
      <c r="AA329" s="85">
        <f t="shared" si="222"/>
        <v>0</v>
      </c>
      <c r="AB329" s="85">
        <f t="shared" si="222"/>
        <v>0</v>
      </c>
      <c r="AC329" s="85">
        <f t="shared" si="222"/>
        <v>0</v>
      </c>
      <c r="AD329" s="85">
        <f t="shared" si="222"/>
        <v>0</v>
      </c>
      <c r="AE329" s="85">
        <f t="shared" si="222"/>
        <v>0</v>
      </c>
      <c r="AF329" s="85">
        <f t="shared" si="222"/>
        <v>0</v>
      </c>
      <c r="AG329" s="85">
        <f t="shared" si="222"/>
        <v>0</v>
      </c>
      <c r="AH329" s="85">
        <f t="shared" si="222"/>
        <v>0</v>
      </c>
      <c r="AI329" s="85">
        <f t="shared" si="222"/>
        <v>0</v>
      </c>
      <c r="AJ329" s="85">
        <f t="shared" si="222"/>
        <v>0</v>
      </c>
      <c r="AK329" s="85">
        <f t="shared" si="222"/>
        <v>0</v>
      </c>
      <c r="AL329" s="85">
        <f t="shared" si="222"/>
        <v>0</v>
      </c>
      <c r="AM329" s="85">
        <f t="shared" si="222"/>
        <v>0</v>
      </c>
      <c r="AN329" s="85">
        <f t="shared" si="222"/>
        <v>0</v>
      </c>
      <c r="AO329" s="85">
        <f t="shared" si="222"/>
        <v>0</v>
      </c>
      <c r="AP329" s="85">
        <f t="shared" si="222"/>
        <v>0</v>
      </c>
      <c r="AQ329" s="85">
        <f t="shared" si="222"/>
        <v>0</v>
      </c>
      <c r="AR329" s="85">
        <f t="shared" si="222"/>
        <v>0</v>
      </c>
      <c r="AS329" s="85">
        <f t="shared" si="222"/>
        <v>0</v>
      </c>
      <c r="AT329" s="85">
        <f t="shared" si="222"/>
        <v>0</v>
      </c>
      <c r="AU329" s="85">
        <f t="shared" si="222"/>
        <v>0</v>
      </c>
      <c r="AV329" s="85">
        <f t="shared" si="222"/>
        <v>0</v>
      </c>
      <c r="AW329" s="85">
        <f t="shared" si="222"/>
        <v>0</v>
      </c>
      <c r="AX329" s="85">
        <f t="shared" si="222"/>
        <v>0</v>
      </c>
      <c r="AY329" s="85">
        <f t="shared" si="222"/>
        <v>0</v>
      </c>
      <c r="AZ329" s="85">
        <f t="shared" si="222"/>
        <v>0</v>
      </c>
      <c r="BA329" s="85">
        <f t="shared" si="222"/>
        <v>0</v>
      </c>
      <c r="BB329" s="85">
        <f t="shared" si="222"/>
        <v>0</v>
      </c>
      <c r="BC329" s="85">
        <f t="shared" si="222"/>
        <v>0</v>
      </c>
      <c r="BD329" s="85">
        <f t="shared" si="222"/>
        <v>0</v>
      </c>
      <c r="BE329" s="85">
        <f t="shared" si="222"/>
        <v>0</v>
      </c>
      <c r="BF329" s="86" t="str">
        <f t="shared" ref="AA329:BF330" si="223">IFERROR(((BF312+BF316)/BF291),"")</f>
        <v/>
      </c>
    </row>
    <row r="330" spans="15:58" ht="14.4" hidden="1" customHeight="1" x14ac:dyDescent="0.3">
      <c r="O330" s="287"/>
      <c r="P330" s="288"/>
      <c r="Q330" s="289"/>
      <c r="R330" s="279" t="s">
        <v>172</v>
      </c>
      <c r="S330" s="280"/>
      <c r="T330" s="280"/>
      <c r="U330" s="280"/>
      <c r="V330" s="280"/>
      <c r="W330" s="280"/>
      <c r="X330" s="270"/>
      <c r="Y330" s="270"/>
      <c r="Z330" s="270"/>
      <c r="AA330" s="87" t="str">
        <f t="shared" si="223"/>
        <v/>
      </c>
      <c r="AB330" s="87" t="str">
        <f t="shared" si="223"/>
        <v/>
      </c>
      <c r="AC330" s="87" t="str">
        <f t="shared" si="223"/>
        <v/>
      </c>
      <c r="AD330" s="87" t="str">
        <f t="shared" si="223"/>
        <v/>
      </c>
      <c r="AE330" s="87" t="str">
        <f t="shared" si="223"/>
        <v/>
      </c>
      <c r="AF330" s="87" t="str">
        <f t="shared" si="223"/>
        <v/>
      </c>
      <c r="AG330" s="87" t="str">
        <f t="shared" si="223"/>
        <v/>
      </c>
      <c r="AH330" s="87" t="str">
        <f t="shared" si="223"/>
        <v/>
      </c>
      <c r="AI330" s="87" t="str">
        <f t="shared" si="223"/>
        <v/>
      </c>
      <c r="AJ330" s="87" t="str">
        <f t="shared" si="223"/>
        <v/>
      </c>
      <c r="AK330" s="87" t="str">
        <f t="shared" si="223"/>
        <v/>
      </c>
      <c r="AL330" s="87" t="str">
        <f t="shared" si="223"/>
        <v/>
      </c>
      <c r="AM330" s="87" t="str">
        <f t="shared" si="223"/>
        <v/>
      </c>
      <c r="AN330" s="87" t="str">
        <f t="shared" si="223"/>
        <v/>
      </c>
      <c r="AO330" s="87" t="str">
        <f t="shared" si="223"/>
        <v/>
      </c>
      <c r="AP330" s="87" t="str">
        <f t="shared" si="223"/>
        <v/>
      </c>
      <c r="AQ330" s="87" t="str">
        <f t="shared" si="223"/>
        <v/>
      </c>
      <c r="AR330" s="87" t="str">
        <f t="shared" si="223"/>
        <v/>
      </c>
      <c r="AS330" s="87" t="str">
        <f t="shared" si="223"/>
        <v/>
      </c>
      <c r="AT330" s="87" t="str">
        <f t="shared" si="223"/>
        <v/>
      </c>
      <c r="AU330" s="87" t="str">
        <f t="shared" si="223"/>
        <v/>
      </c>
      <c r="AV330" s="87" t="str">
        <f t="shared" si="223"/>
        <v/>
      </c>
      <c r="AW330" s="87" t="str">
        <f t="shared" si="223"/>
        <v/>
      </c>
      <c r="AX330" s="87" t="str">
        <f t="shared" si="223"/>
        <v/>
      </c>
      <c r="AY330" s="87" t="str">
        <f t="shared" si="223"/>
        <v/>
      </c>
      <c r="AZ330" s="87" t="str">
        <f t="shared" si="223"/>
        <v/>
      </c>
      <c r="BA330" s="87" t="str">
        <f t="shared" si="223"/>
        <v/>
      </c>
      <c r="BB330" s="87" t="str">
        <f t="shared" si="223"/>
        <v/>
      </c>
      <c r="BC330" s="87" t="str">
        <f t="shared" si="223"/>
        <v/>
      </c>
      <c r="BD330" s="87" t="str">
        <f t="shared" si="223"/>
        <v/>
      </c>
      <c r="BE330" s="87" t="str">
        <f t="shared" si="223"/>
        <v/>
      </c>
      <c r="BF330" s="86" t="str">
        <f t="shared" ref="AA330:BF331" si="224">IFERROR((BF304+BF308)/(BF291+BF304+BF308),"")</f>
        <v/>
      </c>
    </row>
    <row r="331" spans="15:58" ht="14.4" hidden="1" customHeight="1" x14ac:dyDescent="0.3">
      <c r="O331" s="287"/>
      <c r="P331" s="288"/>
      <c r="Q331" s="289"/>
      <c r="R331" s="279" t="s">
        <v>173</v>
      </c>
      <c r="S331" s="280"/>
      <c r="T331" s="280"/>
      <c r="U331" s="280"/>
      <c r="V331" s="280"/>
      <c r="W331" s="280"/>
      <c r="X331" s="270"/>
      <c r="Y331" s="270"/>
      <c r="Z331" s="270"/>
      <c r="AA331" s="87" t="str">
        <f t="shared" si="224"/>
        <v/>
      </c>
      <c r="AB331" s="87" t="str">
        <f t="shared" si="224"/>
        <v/>
      </c>
      <c r="AC331" s="87" t="str">
        <f t="shared" si="224"/>
        <v/>
      </c>
      <c r="AD331" s="87" t="str">
        <f t="shared" si="224"/>
        <v/>
      </c>
      <c r="AE331" s="87" t="str">
        <f t="shared" si="224"/>
        <v/>
      </c>
      <c r="AF331" s="87" t="str">
        <f t="shared" si="224"/>
        <v/>
      </c>
      <c r="AG331" s="87" t="str">
        <f t="shared" si="224"/>
        <v/>
      </c>
      <c r="AH331" s="87" t="str">
        <f t="shared" si="224"/>
        <v/>
      </c>
      <c r="AI331" s="87" t="str">
        <f t="shared" si="224"/>
        <v/>
      </c>
      <c r="AJ331" s="87" t="str">
        <f t="shared" si="224"/>
        <v/>
      </c>
      <c r="AK331" s="87" t="str">
        <f t="shared" si="224"/>
        <v/>
      </c>
      <c r="AL331" s="87" t="str">
        <f t="shared" si="224"/>
        <v/>
      </c>
      <c r="AM331" s="87" t="str">
        <f t="shared" si="224"/>
        <v/>
      </c>
      <c r="AN331" s="87" t="str">
        <f t="shared" si="224"/>
        <v/>
      </c>
      <c r="AO331" s="87" t="str">
        <f t="shared" si="224"/>
        <v/>
      </c>
      <c r="AP331" s="87" t="str">
        <f t="shared" si="224"/>
        <v/>
      </c>
      <c r="AQ331" s="87" t="str">
        <f t="shared" si="224"/>
        <v/>
      </c>
      <c r="AR331" s="87" t="str">
        <f t="shared" si="224"/>
        <v/>
      </c>
      <c r="AS331" s="87" t="str">
        <f t="shared" si="224"/>
        <v/>
      </c>
      <c r="AT331" s="87" t="str">
        <f t="shared" si="224"/>
        <v/>
      </c>
      <c r="AU331" s="87" t="str">
        <f t="shared" si="224"/>
        <v/>
      </c>
      <c r="AV331" s="87" t="str">
        <f t="shared" si="224"/>
        <v/>
      </c>
      <c r="AW331" s="87" t="str">
        <f t="shared" si="224"/>
        <v/>
      </c>
      <c r="AX331" s="87" t="str">
        <f t="shared" si="224"/>
        <v/>
      </c>
      <c r="AY331" s="87" t="str">
        <f t="shared" si="224"/>
        <v/>
      </c>
      <c r="AZ331" s="87" t="str">
        <f t="shared" si="224"/>
        <v/>
      </c>
      <c r="BA331" s="87" t="str">
        <f t="shared" si="224"/>
        <v/>
      </c>
      <c r="BB331" s="87" t="str">
        <f t="shared" si="224"/>
        <v/>
      </c>
      <c r="BC331" s="87" t="str">
        <f t="shared" si="224"/>
        <v/>
      </c>
      <c r="BD331" s="87" t="str">
        <f t="shared" si="224"/>
        <v/>
      </c>
      <c r="BE331" s="87" t="str">
        <f t="shared" si="224"/>
        <v/>
      </c>
      <c r="BF331" s="45"/>
    </row>
    <row r="332" spans="15:58" ht="14.4" hidden="1" customHeight="1" x14ac:dyDescent="0.3">
      <c r="O332" s="287"/>
      <c r="P332" s="288"/>
      <c r="Q332" s="289"/>
      <c r="R332" s="279" t="s">
        <v>174</v>
      </c>
      <c r="S332" s="280"/>
      <c r="T332" s="280"/>
      <c r="U332" s="280"/>
      <c r="V332" s="280"/>
      <c r="W332" s="280"/>
      <c r="X332" s="270"/>
      <c r="Y332" s="270"/>
      <c r="Z332" s="270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  <c r="AS332" s="64"/>
      <c r="AT332" s="64"/>
      <c r="AU332" s="64"/>
      <c r="AV332" s="64"/>
      <c r="AW332" s="64"/>
      <c r="AX332" s="64"/>
      <c r="AY332" s="64"/>
      <c r="AZ332" s="64"/>
      <c r="BA332" s="64"/>
      <c r="BB332" s="64"/>
      <c r="BC332" s="64"/>
      <c r="BD332" s="64"/>
      <c r="BE332" s="64"/>
      <c r="BF332" s="45" t="e">
        <f>SUM(AA333:BE333)</f>
        <v>#VALUE!</v>
      </c>
    </row>
    <row r="333" spans="15:58" ht="14.4" hidden="1" customHeight="1" x14ac:dyDescent="0.3">
      <c r="O333" s="287"/>
      <c r="P333" s="288"/>
      <c r="Q333" s="289"/>
      <c r="R333" s="279" t="s">
        <v>175</v>
      </c>
      <c r="S333" s="280"/>
      <c r="T333" s="280"/>
      <c r="U333" s="280"/>
      <c r="V333" s="280"/>
      <c r="W333" s="280"/>
      <c r="X333" s="270"/>
      <c r="Y333" s="270"/>
      <c r="Z333" s="270"/>
      <c r="AA333" s="64" t="e">
        <f t="shared" ref="AA333:BE333" si="225">IF(AA292&lt;&gt;0,ROUNDUP(AA288*0.08,0),0)</f>
        <v>#VALUE!</v>
      </c>
      <c r="AB333" s="64" t="e">
        <f t="shared" si="225"/>
        <v>#VALUE!</v>
      </c>
      <c r="AC333" s="64" t="e">
        <f t="shared" si="225"/>
        <v>#VALUE!</v>
      </c>
      <c r="AD333" s="64" t="e">
        <f t="shared" si="225"/>
        <v>#VALUE!</v>
      </c>
      <c r="AE333" s="64" t="e">
        <f t="shared" si="225"/>
        <v>#VALUE!</v>
      </c>
      <c r="AF333" s="64" t="e">
        <f t="shared" si="225"/>
        <v>#VALUE!</v>
      </c>
      <c r="AG333" s="64" t="e">
        <f t="shared" si="225"/>
        <v>#VALUE!</v>
      </c>
      <c r="AH333" s="64" t="e">
        <f t="shared" si="225"/>
        <v>#VALUE!</v>
      </c>
      <c r="AI333" s="64" t="e">
        <f t="shared" si="225"/>
        <v>#VALUE!</v>
      </c>
      <c r="AJ333" s="64" t="e">
        <f t="shared" si="225"/>
        <v>#VALUE!</v>
      </c>
      <c r="AK333" s="64" t="e">
        <f t="shared" si="225"/>
        <v>#VALUE!</v>
      </c>
      <c r="AL333" s="64" t="e">
        <f t="shared" si="225"/>
        <v>#VALUE!</v>
      </c>
      <c r="AM333" s="64" t="e">
        <f t="shared" si="225"/>
        <v>#VALUE!</v>
      </c>
      <c r="AN333" s="64" t="e">
        <f t="shared" si="225"/>
        <v>#VALUE!</v>
      </c>
      <c r="AO333" s="64" t="e">
        <f t="shared" si="225"/>
        <v>#VALUE!</v>
      </c>
      <c r="AP333" s="64" t="e">
        <f t="shared" si="225"/>
        <v>#VALUE!</v>
      </c>
      <c r="AQ333" s="64" t="e">
        <f t="shared" si="225"/>
        <v>#VALUE!</v>
      </c>
      <c r="AR333" s="64" t="e">
        <f t="shared" si="225"/>
        <v>#VALUE!</v>
      </c>
      <c r="AS333" s="64" t="e">
        <f t="shared" si="225"/>
        <v>#VALUE!</v>
      </c>
      <c r="AT333" s="64" t="e">
        <f t="shared" si="225"/>
        <v>#VALUE!</v>
      </c>
      <c r="AU333" s="64" t="e">
        <f t="shared" si="225"/>
        <v>#VALUE!</v>
      </c>
      <c r="AV333" s="64" t="e">
        <f t="shared" si="225"/>
        <v>#VALUE!</v>
      </c>
      <c r="AW333" s="64" t="e">
        <f t="shared" si="225"/>
        <v>#VALUE!</v>
      </c>
      <c r="AX333" s="64" t="e">
        <f t="shared" si="225"/>
        <v>#VALUE!</v>
      </c>
      <c r="AY333" s="64" t="e">
        <f t="shared" si="225"/>
        <v>#VALUE!</v>
      </c>
      <c r="AZ333" s="64" t="e">
        <f t="shared" si="225"/>
        <v>#VALUE!</v>
      </c>
      <c r="BA333" s="64" t="e">
        <f t="shared" si="225"/>
        <v>#VALUE!</v>
      </c>
      <c r="BB333" s="64" t="e">
        <f t="shared" si="225"/>
        <v>#VALUE!</v>
      </c>
      <c r="BC333" s="64" t="e">
        <f t="shared" si="225"/>
        <v>#VALUE!</v>
      </c>
      <c r="BD333" s="64" t="e">
        <f t="shared" si="225"/>
        <v>#VALUE!</v>
      </c>
      <c r="BE333" s="64" t="e">
        <f t="shared" si="225"/>
        <v>#VALUE!</v>
      </c>
      <c r="BF333" s="45" t="e">
        <f>SUM(AA334:BE334)</f>
        <v>#VALUE!</v>
      </c>
    </row>
    <row r="334" spans="15:58" ht="15" hidden="1" customHeight="1" thickBot="1" x14ac:dyDescent="0.35">
      <c r="O334" s="287"/>
      <c r="P334" s="288"/>
      <c r="Q334" s="289"/>
      <c r="R334" s="279"/>
      <c r="S334" s="280"/>
      <c r="T334" s="280"/>
      <c r="U334" s="280"/>
      <c r="V334" s="280"/>
      <c r="W334" s="280"/>
      <c r="X334" s="270"/>
      <c r="Y334" s="270"/>
      <c r="Z334" s="270"/>
      <c r="AA334" s="64" t="e">
        <f t="shared" ref="AA334:BE334" si="226">AA317+AA313+AA309+AA305</f>
        <v>#VALUE!</v>
      </c>
      <c r="AB334" s="64" t="e">
        <f t="shared" si="226"/>
        <v>#VALUE!</v>
      </c>
      <c r="AC334" s="64" t="e">
        <f t="shared" si="226"/>
        <v>#VALUE!</v>
      </c>
      <c r="AD334" s="64" t="e">
        <f t="shared" si="226"/>
        <v>#VALUE!</v>
      </c>
      <c r="AE334" s="64" t="e">
        <f t="shared" si="226"/>
        <v>#VALUE!</v>
      </c>
      <c r="AF334" s="64" t="e">
        <f t="shared" si="226"/>
        <v>#VALUE!</v>
      </c>
      <c r="AG334" s="64" t="e">
        <f t="shared" si="226"/>
        <v>#VALUE!</v>
      </c>
      <c r="AH334" s="64" t="e">
        <f t="shared" si="226"/>
        <v>#VALUE!</v>
      </c>
      <c r="AI334" s="64" t="e">
        <f t="shared" si="226"/>
        <v>#VALUE!</v>
      </c>
      <c r="AJ334" s="64" t="e">
        <f t="shared" si="226"/>
        <v>#VALUE!</v>
      </c>
      <c r="AK334" s="64" t="e">
        <f t="shared" si="226"/>
        <v>#VALUE!</v>
      </c>
      <c r="AL334" s="64" t="e">
        <f t="shared" si="226"/>
        <v>#VALUE!</v>
      </c>
      <c r="AM334" s="64" t="e">
        <f t="shared" si="226"/>
        <v>#VALUE!</v>
      </c>
      <c r="AN334" s="64" t="e">
        <f t="shared" si="226"/>
        <v>#VALUE!</v>
      </c>
      <c r="AO334" s="64" t="e">
        <f t="shared" si="226"/>
        <v>#VALUE!</v>
      </c>
      <c r="AP334" s="64" t="e">
        <f t="shared" si="226"/>
        <v>#VALUE!</v>
      </c>
      <c r="AQ334" s="64" t="e">
        <f t="shared" si="226"/>
        <v>#VALUE!</v>
      </c>
      <c r="AR334" s="64" t="e">
        <f t="shared" si="226"/>
        <v>#VALUE!</v>
      </c>
      <c r="AS334" s="64" t="e">
        <f t="shared" si="226"/>
        <v>#VALUE!</v>
      </c>
      <c r="AT334" s="64" t="e">
        <f t="shared" si="226"/>
        <v>#VALUE!</v>
      </c>
      <c r="AU334" s="64" t="e">
        <f t="shared" si="226"/>
        <v>#VALUE!</v>
      </c>
      <c r="AV334" s="64" t="e">
        <f t="shared" si="226"/>
        <v>#VALUE!</v>
      </c>
      <c r="AW334" s="64" t="e">
        <f t="shared" si="226"/>
        <v>#VALUE!</v>
      </c>
      <c r="AX334" s="64" t="e">
        <f t="shared" si="226"/>
        <v>#VALUE!</v>
      </c>
      <c r="AY334" s="64" t="e">
        <f t="shared" si="226"/>
        <v>#VALUE!</v>
      </c>
      <c r="AZ334" s="64" t="e">
        <f t="shared" si="226"/>
        <v>#VALUE!</v>
      </c>
      <c r="BA334" s="64" t="e">
        <f t="shared" si="226"/>
        <v>#VALUE!</v>
      </c>
      <c r="BB334" s="64" t="e">
        <f t="shared" si="226"/>
        <v>#VALUE!</v>
      </c>
      <c r="BC334" s="64" t="e">
        <f t="shared" si="226"/>
        <v>#VALUE!</v>
      </c>
      <c r="BD334" s="64" t="e">
        <f t="shared" si="226"/>
        <v>#VALUE!</v>
      </c>
      <c r="BE334" s="64" t="e">
        <f t="shared" si="226"/>
        <v>#VALUE!</v>
      </c>
      <c r="BF334" s="89" t="e">
        <f t="shared" ref="AA334:BF335" si="227">BF332-BF333</f>
        <v>#VALUE!</v>
      </c>
    </row>
    <row r="335" spans="15:58" ht="14.4" hidden="1" customHeight="1" x14ac:dyDescent="0.3">
      <c r="O335" s="287"/>
      <c r="P335" s="288"/>
      <c r="Q335" s="289"/>
      <c r="R335" s="279" t="s">
        <v>176</v>
      </c>
      <c r="S335" s="280"/>
      <c r="T335" s="280"/>
      <c r="U335" s="280"/>
      <c r="V335" s="280"/>
      <c r="W335" s="280"/>
      <c r="X335" s="270"/>
      <c r="Y335" s="270"/>
      <c r="Z335" s="270"/>
      <c r="AA335" s="88" t="e">
        <f t="shared" si="227"/>
        <v>#VALUE!</v>
      </c>
      <c r="AB335" s="88" t="e">
        <f t="shared" si="227"/>
        <v>#VALUE!</v>
      </c>
      <c r="AC335" s="88" t="e">
        <f t="shared" si="227"/>
        <v>#VALUE!</v>
      </c>
      <c r="AD335" s="88" t="e">
        <f t="shared" si="227"/>
        <v>#VALUE!</v>
      </c>
      <c r="AE335" s="88" t="e">
        <f t="shared" si="227"/>
        <v>#VALUE!</v>
      </c>
      <c r="AF335" s="88" t="e">
        <f t="shared" si="227"/>
        <v>#VALUE!</v>
      </c>
      <c r="AG335" s="88" t="e">
        <f t="shared" si="227"/>
        <v>#VALUE!</v>
      </c>
      <c r="AH335" s="88" t="e">
        <f t="shared" si="227"/>
        <v>#VALUE!</v>
      </c>
      <c r="AI335" s="88" t="e">
        <f t="shared" si="227"/>
        <v>#VALUE!</v>
      </c>
      <c r="AJ335" s="88" t="e">
        <f t="shared" si="227"/>
        <v>#VALUE!</v>
      </c>
      <c r="AK335" s="88" t="e">
        <f t="shared" si="227"/>
        <v>#VALUE!</v>
      </c>
      <c r="AL335" s="88" t="e">
        <f t="shared" si="227"/>
        <v>#VALUE!</v>
      </c>
      <c r="AM335" s="88" t="e">
        <f t="shared" si="227"/>
        <v>#VALUE!</v>
      </c>
      <c r="AN335" s="88" t="e">
        <f t="shared" si="227"/>
        <v>#VALUE!</v>
      </c>
      <c r="AO335" s="88" t="e">
        <f t="shared" si="227"/>
        <v>#VALUE!</v>
      </c>
      <c r="AP335" s="88" t="e">
        <f t="shared" si="227"/>
        <v>#VALUE!</v>
      </c>
      <c r="AQ335" s="88" t="e">
        <f t="shared" si="227"/>
        <v>#VALUE!</v>
      </c>
      <c r="AR335" s="88" t="e">
        <f t="shared" si="227"/>
        <v>#VALUE!</v>
      </c>
      <c r="AS335" s="88" t="e">
        <f t="shared" si="227"/>
        <v>#VALUE!</v>
      </c>
      <c r="AT335" s="88" t="e">
        <f t="shared" si="227"/>
        <v>#VALUE!</v>
      </c>
      <c r="AU335" s="88" t="e">
        <f t="shared" si="227"/>
        <v>#VALUE!</v>
      </c>
      <c r="AV335" s="88" t="e">
        <f t="shared" si="227"/>
        <v>#VALUE!</v>
      </c>
      <c r="AW335" s="88" t="e">
        <f t="shared" si="227"/>
        <v>#VALUE!</v>
      </c>
      <c r="AX335" s="88" t="e">
        <f t="shared" si="227"/>
        <v>#VALUE!</v>
      </c>
      <c r="AY335" s="88" t="e">
        <f t="shared" si="227"/>
        <v>#VALUE!</v>
      </c>
      <c r="AZ335" s="88" t="e">
        <f t="shared" si="227"/>
        <v>#VALUE!</v>
      </c>
      <c r="BA335" s="88" t="e">
        <f t="shared" si="227"/>
        <v>#VALUE!</v>
      </c>
      <c r="BB335" s="88" t="e">
        <f t="shared" si="227"/>
        <v>#VALUE!</v>
      </c>
      <c r="BC335" s="88" t="e">
        <f t="shared" si="227"/>
        <v>#VALUE!</v>
      </c>
      <c r="BD335" s="88" t="e">
        <f t="shared" si="227"/>
        <v>#VALUE!</v>
      </c>
      <c r="BE335" s="88" t="e">
        <f t="shared" si="227"/>
        <v>#VALUE!</v>
      </c>
    </row>
    <row r="336" spans="15:58" ht="14.4" hidden="1" customHeight="1" x14ac:dyDescent="0.3">
      <c r="O336" s="287"/>
      <c r="P336" s="288"/>
      <c r="Q336" s="289"/>
      <c r="R336" s="279" t="s">
        <v>177</v>
      </c>
      <c r="S336" s="280"/>
      <c r="T336" s="280"/>
      <c r="U336" s="280"/>
      <c r="V336" s="280"/>
      <c r="W336" s="280"/>
      <c r="X336" s="90"/>
      <c r="Y336" s="90"/>
      <c r="Z336" s="90"/>
    </row>
    <row r="337" spans="7:26" ht="14.4" hidden="1" customHeight="1" x14ac:dyDescent="0.3">
      <c r="O337" s="290"/>
      <c r="P337" s="291"/>
      <c r="Q337" s="292"/>
      <c r="R337" s="279" t="s">
        <v>178</v>
      </c>
      <c r="S337" s="280"/>
      <c r="T337" s="280"/>
      <c r="U337" s="280"/>
      <c r="V337" s="280"/>
      <c r="W337" s="280"/>
      <c r="X337" s="90"/>
      <c r="Y337" s="90"/>
      <c r="Z337" s="90"/>
    </row>
    <row r="338" spans="7:26" ht="14.4" hidden="1" customHeight="1" x14ac:dyDescent="0.3"/>
    <row r="339" spans="7:26" ht="14.4" hidden="1" customHeight="1" x14ac:dyDescent="0.3"/>
    <row r="340" spans="7:26" ht="14.4" hidden="1" customHeight="1" x14ac:dyDescent="0.3"/>
    <row r="341" spans="7:26" ht="14.4" hidden="1" customHeight="1" x14ac:dyDescent="0.3"/>
    <row r="342" spans="7:26" ht="14.4" hidden="1" customHeight="1" x14ac:dyDescent="0.3"/>
    <row r="343" spans="7:26" ht="14.4" hidden="1" customHeight="1" x14ac:dyDescent="0.3">
      <c r="G343" s="20"/>
      <c r="H343" s="94"/>
    </row>
    <row r="344" spans="7:26" ht="14.4" hidden="1" customHeight="1" x14ac:dyDescent="0.3">
      <c r="G344" s="20"/>
      <c r="H344" s="94"/>
    </row>
    <row r="345" spans="7:26" x14ac:dyDescent="0.3">
      <c r="G345" s="20"/>
      <c r="H345" s="94"/>
    </row>
    <row r="346" spans="7:26" x14ac:dyDescent="0.3">
      <c r="H346" s="94"/>
    </row>
    <row r="347" spans="7:26" x14ac:dyDescent="0.3">
      <c r="G347" s="94"/>
      <c r="H347" s="94"/>
    </row>
    <row r="348" spans="7:26" x14ac:dyDescent="0.3">
      <c r="H348" s="94"/>
    </row>
    <row r="352" spans="7:26" x14ac:dyDescent="0.3">
      <c r="G352" s="95"/>
      <c r="H352" s="94"/>
    </row>
    <row r="356" spans="6:6" ht="15.6" x14ac:dyDescent="0.3">
      <c r="F356" s="96"/>
    </row>
  </sheetData>
  <autoFilter ref="A2:BG125" xr:uid="{0A4B3FEB-76B5-41EC-B5E4-0E816609F277}"/>
  <mergeCells count="240">
    <mergeCell ref="AF1:AF2"/>
    <mergeCell ref="AG1:AG2"/>
    <mergeCell ref="AH1:AH2"/>
    <mergeCell ref="AI1:AI2"/>
    <mergeCell ref="AJ1:AJ2"/>
    <mergeCell ref="AK1:AK2"/>
    <mergeCell ref="A1:Z1"/>
    <mergeCell ref="AA1:AA2"/>
    <mergeCell ref="AB1:AB2"/>
    <mergeCell ref="AC1:AC2"/>
    <mergeCell ref="AD1:AD2"/>
    <mergeCell ref="AE1:AE2"/>
    <mergeCell ref="AT1:AT2"/>
    <mergeCell ref="AU1:AU2"/>
    <mergeCell ref="AV1:AV2"/>
    <mergeCell ref="AW1:AW2"/>
    <mergeCell ref="AL1:AL2"/>
    <mergeCell ref="AM1:AM2"/>
    <mergeCell ref="AN1:AN2"/>
    <mergeCell ref="AO1:AO2"/>
    <mergeCell ref="AP1:AP2"/>
    <mergeCell ref="AQ1:AQ2"/>
    <mergeCell ref="R138:W138"/>
    <mergeCell ref="R139:W139"/>
    <mergeCell ref="R140:W140"/>
    <mergeCell ref="R141:W141"/>
    <mergeCell ref="R142:W142"/>
    <mergeCell ref="R143:W143"/>
    <mergeCell ref="BD1:BD2"/>
    <mergeCell ref="BE1:BE2"/>
    <mergeCell ref="A128:G128"/>
    <mergeCell ref="O132:Q181"/>
    <mergeCell ref="R132:W132"/>
    <mergeCell ref="R133:W133"/>
    <mergeCell ref="R134:W134"/>
    <mergeCell ref="R135:W135"/>
    <mergeCell ref="R136:W136"/>
    <mergeCell ref="R137:W137"/>
    <mergeCell ref="AX1:AX2"/>
    <mergeCell ref="AY1:AY2"/>
    <mergeCell ref="AZ1:AZ2"/>
    <mergeCell ref="BA1:BA2"/>
    <mergeCell ref="BB1:BB2"/>
    <mergeCell ref="BC1:BC2"/>
    <mergeCell ref="AR1:AR2"/>
    <mergeCell ref="AS1:AS2"/>
    <mergeCell ref="R150:W150"/>
    <mergeCell ref="R151:W151"/>
    <mergeCell ref="R152:W152"/>
    <mergeCell ref="R153:W153"/>
    <mergeCell ref="R154:W154"/>
    <mergeCell ref="R155:W155"/>
    <mergeCell ref="R144:W144"/>
    <mergeCell ref="R145:W145"/>
    <mergeCell ref="R146:W146"/>
    <mergeCell ref="R147:W147"/>
    <mergeCell ref="R148:W148"/>
    <mergeCell ref="R149:W149"/>
    <mergeCell ref="R162:W162"/>
    <mergeCell ref="R163:W163"/>
    <mergeCell ref="R164:W164"/>
    <mergeCell ref="R165:W165"/>
    <mergeCell ref="R166:W166"/>
    <mergeCell ref="R167:W167"/>
    <mergeCell ref="R156:W156"/>
    <mergeCell ref="R157:W157"/>
    <mergeCell ref="R158:W158"/>
    <mergeCell ref="R159:W159"/>
    <mergeCell ref="R160:W160"/>
    <mergeCell ref="R161:W161"/>
    <mergeCell ref="R174:W174"/>
    <mergeCell ref="R175:W175"/>
    <mergeCell ref="R176:W176"/>
    <mergeCell ref="R177:W177"/>
    <mergeCell ref="R178:W178"/>
    <mergeCell ref="R179:W179"/>
    <mergeCell ref="R168:W168"/>
    <mergeCell ref="R169:W169"/>
    <mergeCell ref="R170:W170"/>
    <mergeCell ref="R171:W171"/>
    <mergeCell ref="R172:W172"/>
    <mergeCell ref="R173:W173"/>
    <mergeCell ref="R190:W190"/>
    <mergeCell ref="R191:W191"/>
    <mergeCell ref="R192:W192"/>
    <mergeCell ref="R193:W193"/>
    <mergeCell ref="R194:W194"/>
    <mergeCell ref="R195:W195"/>
    <mergeCell ref="R180:W180"/>
    <mergeCell ref="R181:W181"/>
    <mergeCell ref="O183:Q183"/>
    <mergeCell ref="O184:Q233"/>
    <mergeCell ref="R184:W184"/>
    <mergeCell ref="R185:W185"/>
    <mergeCell ref="R186:W186"/>
    <mergeCell ref="R187:W187"/>
    <mergeCell ref="R188:W188"/>
    <mergeCell ref="R189:W189"/>
    <mergeCell ref="R202:W202"/>
    <mergeCell ref="R203:W203"/>
    <mergeCell ref="R204:W204"/>
    <mergeCell ref="R205:W205"/>
    <mergeCell ref="R206:W206"/>
    <mergeCell ref="R207:W207"/>
    <mergeCell ref="R196:W196"/>
    <mergeCell ref="R197:W197"/>
    <mergeCell ref="R198:W198"/>
    <mergeCell ref="R199:W199"/>
    <mergeCell ref="R200:W200"/>
    <mergeCell ref="R201:W201"/>
    <mergeCell ref="R214:W214"/>
    <mergeCell ref="R215:W215"/>
    <mergeCell ref="R216:W216"/>
    <mergeCell ref="R217:W217"/>
    <mergeCell ref="R218:W218"/>
    <mergeCell ref="R219:W219"/>
    <mergeCell ref="R208:W208"/>
    <mergeCell ref="R209:W209"/>
    <mergeCell ref="R210:W210"/>
    <mergeCell ref="R211:W211"/>
    <mergeCell ref="R212:W212"/>
    <mergeCell ref="R213:W213"/>
    <mergeCell ref="R226:W226"/>
    <mergeCell ref="R227:W227"/>
    <mergeCell ref="R228:W228"/>
    <mergeCell ref="R229:W229"/>
    <mergeCell ref="R230:W230"/>
    <mergeCell ref="R231:W231"/>
    <mergeCell ref="R220:W220"/>
    <mergeCell ref="R221:W221"/>
    <mergeCell ref="R222:W222"/>
    <mergeCell ref="R223:W223"/>
    <mergeCell ref="R224:W224"/>
    <mergeCell ref="R225:W225"/>
    <mergeCell ref="R242:W242"/>
    <mergeCell ref="R243:W243"/>
    <mergeCell ref="R244:W244"/>
    <mergeCell ref="R245:W245"/>
    <mergeCell ref="R246:W246"/>
    <mergeCell ref="R247:W247"/>
    <mergeCell ref="R232:W232"/>
    <mergeCell ref="R233:W233"/>
    <mergeCell ref="O235:Q235"/>
    <mergeCell ref="O236:Q285"/>
    <mergeCell ref="R236:W236"/>
    <mergeCell ref="R237:W237"/>
    <mergeCell ref="R238:W238"/>
    <mergeCell ref="R239:W239"/>
    <mergeCell ref="R240:W240"/>
    <mergeCell ref="R241:W241"/>
    <mergeCell ref="R254:W254"/>
    <mergeCell ref="R255:W255"/>
    <mergeCell ref="R256:W256"/>
    <mergeCell ref="R257:W257"/>
    <mergeCell ref="R258:W258"/>
    <mergeCell ref="R259:W259"/>
    <mergeCell ref="R248:W248"/>
    <mergeCell ref="R249:W249"/>
    <mergeCell ref="R250:W250"/>
    <mergeCell ref="R251:W251"/>
    <mergeCell ref="R252:W252"/>
    <mergeCell ref="R253:W253"/>
    <mergeCell ref="R266:W266"/>
    <mergeCell ref="R267:W267"/>
    <mergeCell ref="R268:W268"/>
    <mergeCell ref="R269:W269"/>
    <mergeCell ref="R270:W270"/>
    <mergeCell ref="R271:W271"/>
    <mergeCell ref="R260:W260"/>
    <mergeCell ref="R261:W261"/>
    <mergeCell ref="R262:W262"/>
    <mergeCell ref="R263:W263"/>
    <mergeCell ref="R264:W264"/>
    <mergeCell ref="R265:W265"/>
    <mergeCell ref="R278:W278"/>
    <mergeCell ref="R279:W279"/>
    <mergeCell ref="R280:W280"/>
    <mergeCell ref="R281:W281"/>
    <mergeCell ref="R282:W282"/>
    <mergeCell ref="R283:W283"/>
    <mergeCell ref="R272:W272"/>
    <mergeCell ref="R273:W273"/>
    <mergeCell ref="R274:W274"/>
    <mergeCell ref="R275:W275"/>
    <mergeCell ref="R276:W276"/>
    <mergeCell ref="R277:W277"/>
    <mergeCell ref="R294:W294"/>
    <mergeCell ref="R295:W295"/>
    <mergeCell ref="R296:W296"/>
    <mergeCell ref="R297:W297"/>
    <mergeCell ref="R298:W298"/>
    <mergeCell ref="R299:W299"/>
    <mergeCell ref="R284:W284"/>
    <mergeCell ref="R285:W285"/>
    <mergeCell ref="O287:Q287"/>
    <mergeCell ref="O288:Q337"/>
    <mergeCell ref="R288:W288"/>
    <mergeCell ref="R289:W289"/>
    <mergeCell ref="R290:W290"/>
    <mergeCell ref="R291:W291"/>
    <mergeCell ref="R292:W292"/>
    <mergeCell ref="R293:W293"/>
    <mergeCell ref="R306:W306"/>
    <mergeCell ref="R307:W307"/>
    <mergeCell ref="R308:W308"/>
    <mergeCell ref="R309:W309"/>
    <mergeCell ref="R310:W310"/>
    <mergeCell ref="R311:W311"/>
    <mergeCell ref="R300:W300"/>
    <mergeCell ref="R301:W301"/>
    <mergeCell ref="R302:W302"/>
    <mergeCell ref="R303:W303"/>
    <mergeCell ref="R304:W304"/>
    <mergeCell ref="R305:W305"/>
    <mergeCell ref="R318:W318"/>
    <mergeCell ref="R319:W319"/>
    <mergeCell ref="R320:W320"/>
    <mergeCell ref="R321:W321"/>
    <mergeCell ref="R322:W322"/>
    <mergeCell ref="R323:W323"/>
    <mergeCell ref="R312:W312"/>
    <mergeCell ref="R313:W313"/>
    <mergeCell ref="R314:W314"/>
    <mergeCell ref="R315:W315"/>
    <mergeCell ref="R316:W316"/>
    <mergeCell ref="R317:W317"/>
    <mergeCell ref="R336:W336"/>
    <mergeCell ref="R337:W337"/>
    <mergeCell ref="R330:W330"/>
    <mergeCell ref="R331:W331"/>
    <mergeCell ref="R332:W332"/>
    <mergeCell ref="R333:W333"/>
    <mergeCell ref="R334:W334"/>
    <mergeCell ref="R335:W335"/>
    <mergeCell ref="R324:W324"/>
    <mergeCell ref="R325:W325"/>
    <mergeCell ref="R326:W326"/>
    <mergeCell ref="R327:W327"/>
    <mergeCell ref="R328:W328"/>
    <mergeCell ref="R329:W329"/>
  </mergeCells>
  <conditionalFormatting sqref="AA42:AR42 AA3:BE9 AC10 AA11:BE41 AA43:BE125">
    <cfRule type="cellIs" dxfId="128" priority="115" operator="equal">
      <formula>"AU"</formula>
    </cfRule>
    <cfRule type="cellIs" dxfId="127" priority="116" operator="equal">
      <formula>"leave"</formula>
    </cfRule>
    <cfRule type="containsBlanks" dxfId="126" priority="117">
      <formula>LEN(TRIM(AA3))=0</formula>
    </cfRule>
    <cfRule type="cellIs" dxfId="125" priority="118" operator="equal">
      <formula>"RS"</formula>
    </cfRule>
    <cfRule type="cellIs" dxfId="124" priority="119" operator="equal">
      <formula>"TM"</formula>
    </cfRule>
    <cfRule type="cellIs" dxfId="123" priority="120" operator="equal">
      <formula>"P/2"</formula>
    </cfRule>
    <cfRule type="cellIs" dxfId="122" priority="121" operator="equal">
      <formula>"SL"</formula>
    </cfRule>
    <cfRule type="cellIs" dxfId="121" priority="122" operator="equal">
      <formula>"CL"</formula>
    </cfRule>
    <cfRule type="cellIs" dxfId="120" priority="123" operator="equal">
      <formula>"U"</formula>
    </cfRule>
    <cfRule type="cellIs" dxfId="119" priority="124" operator="equal">
      <formula>"UC"</formula>
    </cfRule>
    <cfRule type="cellIs" dxfId="118" priority="125" operator="equal">
      <formula>"NCNS"</formula>
    </cfRule>
    <cfRule type="cellIs" dxfId="117" priority="126" operator="equal">
      <formula>"EL"</formula>
    </cfRule>
    <cfRule type="cellIs" dxfId="116" priority="127" operator="equal">
      <formula>"UT"</formula>
    </cfRule>
    <cfRule type="cellIs" dxfId="115" priority="128" operator="equal">
      <formula>"OFF"</formula>
    </cfRule>
    <cfRule type="cellIs" dxfId="114" priority="129" stopIfTrue="1" operator="equal">
      <formula>"UT-EL"</formula>
    </cfRule>
  </conditionalFormatting>
  <conditionalFormatting sqref="A13:D13">
    <cfRule type="duplicateValues" dxfId="113" priority="114"/>
  </conditionalFormatting>
  <conditionalFormatting sqref="AZ13:BE13">
    <cfRule type="cellIs" dxfId="112" priority="99" operator="equal">
      <formula>"AU"</formula>
    </cfRule>
    <cfRule type="cellIs" dxfId="111" priority="100" operator="equal">
      <formula>"leave"</formula>
    </cfRule>
    <cfRule type="containsBlanks" dxfId="110" priority="101">
      <formula>LEN(TRIM(AZ13))=0</formula>
    </cfRule>
    <cfRule type="cellIs" dxfId="109" priority="102" operator="equal">
      <formula>"RS"</formula>
    </cfRule>
    <cfRule type="cellIs" dxfId="108" priority="103" operator="equal">
      <formula>"TM"</formula>
    </cfRule>
    <cfRule type="cellIs" dxfId="107" priority="104" operator="equal">
      <formula>"P/2"</formula>
    </cfRule>
    <cfRule type="cellIs" dxfId="106" priority="105" operator="equal">
      <formula>"SL"</formula>
    </cfRule>
    <cfRule type="cellIs" dxfId="105" priority="106" operator="equal">
      <formula>"CL"</formula>
    </cfRule>
    <cfRule type="cellIs" dxfId="104" priority="107" operator="equal">
      <formula>"U"</formula>
    </cfRule>
    <cfRule type="cellIs" dxfId="103" priority="108" operator="equal">
      <formula>"UC"</formula>
    </cfRule>
    <cfRule type="cellIs" dxfId="102" priority="109" operator="equal">
      <formula>"NCNS"</formula>
    </cfRule>
    <cfRule type="cellIs" dxfId="101" priority="110" operator="equal">
      <formula>"EL"</formula>
    </cfRule>
    <cfRule type="cellIs" dxfId="100" priority="111" operator="equal">
      <formula>"UT"</formula>
    </cfRule>
    <cfRule type="cellIs" dxfId="99" priority="112" operator="equal">
      <formula>"OFF"</formula>
    </cfRule>
    <cfRule type="cellIs" dxfId="98" priority="113" stopIfTrue="1" operator="equal">
      <formula>"UT-EL"</formula>
    </cfRule>
  </conditionalFormatting>
  <conditionalFormatting sqref="AZ66:BE66 AZ51:BE53 AZ47:BE47">
    <cfRule type="cellIs" dxfId="97" priority="84" operator="equal">
      <formula>"AU"</formula>
    </cfRule>
    <cfRule type="cellIs" dxfId="96" priority="85" operator="equal">
      <formula>"leave"</formula>
    </cfRule>
    <cfRule type="containsBlanks" dxfId="95" priority="86">
      <formula>LEN(TRIM(AZ47))=0</formula>
    </cfRule>
    <cfRule type="cellIs" dxfId="94" priority="87" operator="equal">
      <formula>"RS"</formula>
    </cfRule>
    <cfRule type="cellIs" dxfId="93" priority="88" operator="equal">
      <formula>"TM"</formula>
    </cfRule>
    <cfRule type="cellIs" dxfId="92" priority="89" operator="equal">
      <formula>"P/2"</formula>
    </cfRule>
    <cfRule type="cellIs" dxfId="91" priority="90" operator="equal">
      <formula>"SL"</formula>
    </cfRule>
    <cfRule type="cellIs" dxfId="90" priority="91" operator="equal">
      <formula>"CL"</formula>
    </cfRule>
    <cfRule type="cellIs" dxfId="89" priority="92" operator="equal">
      <formula>"U"</formula>
    </cfRule>
    <cfRule type="cellIs" dxfId="88" priority="93" operator="equal">
      <formula>"UC"</formula>
    </cfRule>
    <cfRule type="cellIs" dxfId="87" priority="94" operator="equal">
      <formula>"NCNS"</formula>
    </cfRule>
    <cfRule type="cellIs" dxfId="86" priority="95" operator="equal">
      <formula>"EL"</formula>
    </cfRule>
    <cfRule type="cellIs" dxfId="85" priority="96" operator="equal">
      <formula>"UT"</formula>
    </cfRule>
    <cfRule type="cellIs" dxfId="84" priority="97" operator="equal">
      <formula>"OFF"</formula>
    </cfRule>
    <cfRule type="cellIs" dxfId="83" priority="98" stopIfTrue="1" operator="equal">
      <formula>"UT-EL"</formula>
    </cfRule>
  </conditionalFormatting>
  <conditionalFormatting sqref="AZ104:BE108 AZ101:BE101 AZ96:BE97 AZ86:BE86 AZ73:BE73 AZ68:BE68">
    <cfRule type="cellIs" dxfId="82" priority="69" operator="equal">
      <formula>"AU"</formula>
    </cfRule>
    <cfRule type="cellIs" dxfId="81" priority="70" operator="equal">
      <formula>"leave"</formula>
    </cfRule>
    <cfRule type="containsBlanks" dxfId="80" priority="71">
      <formula>LEN(TRIM(AZ68))=0</formula>
    </cfRule>
    <cfRule type="cellIs" dxfId="79" priority="72" operator="equal">
      <formula>"RS"</formula>
    </cfRule>
    <cfRule type="cellIs" dxfId="78" priority="73" operator="equal">
      <formula>"TM"</formula>
    </cfRule>
    <cfRule type="cellIs" dxfId="77" priority="74" operator="equal">
      <formula>"P/2"</formula>
    </cfRule>
    <cfRule type="cellIs" dxfId="76" priority="75" operator="equal">
      <formula>"SL"</formula>
    </cfRule>
    <cfRule type="cellIs" dxfId="75" priority="76" operator="equal">
      <formula>"CL"</formula>
    </cfRule>
    <cfRule type="cellIs" dxfId="74" priority="77" operator="equal">
      <formula>"U"</formula>
    </cfRule>
    <cfRule type="cellIs" dxfId="73" priority="78" operator="equal">
      <formula>"UC"</formula>
    </cfRule>
    <cfRule type="cellIs" dxfId="72" priority="79" operator="equal">
      <formula>"NCNS"</formula>
    </cfRule>
    <cfRule type="cellIs" dxfId="71" priority="80" operator="equal">
      <formula>"EL"</formula>
    </cfRule>
    <cfRule type="cellIs" dxfId="70" priority="81" operator="equal">
      <formula>"UT"</formula>
    </cfRule>
    <cfRule type="cellIs" dxfId="69" priority="82" operator="equal">
      <formula>"OFF"</formula>
    </cfRule>
    <cfRule type="cellIs" dxfId="68" priority="83" stopIfTrue="1" operator="equal">
      <formula>"UT-EL"</formula>
    </cfRule>
  </conditionalFormatting>
  <conditionalFormatting sqref="A14:C14">
    <cfRule type="duplicateValues" dxfId="67" priority="68"/>
  </conditionalFormatting>
  <conditionalFormatting sqref="C102 A102 C93:C94 A93:A94 C84:C85 A84:A85 C81 A81 C77 A77 C37:C38 A37:A38 C31 A31 C26:C28 A26:A28 C17:C19 A17:A19">
    <cfRule type="duplicateValues" dxfId="66" priority="67"/>
  </conditionalFormatting>
  <conditionalFormatting sqref="AA42:AR42">
    <cfRule type="cellIs" dxfId="65" priority="52" operator="equal">
      <formula>"AU"</formula>
    </cfRule>
    <cfRule type="cellIs" dxfId="64" priority="53" operator="equal">
      <formula>"leave"</formula>
    </cfRule>
    <cfRule type="containsBlanks" dxfId="63" priority="54">
      <formula>LEN(TRIM(AA42))=0</formula>
    </cfRule>
    <cfRule type="cellIs" dxfId="62" priority="55" operator="equal">
      <formula>"RS"</formula>
    </cfRule>
    <cfRule type="cellIs" dxfId="61" priority="56" operator="equal">
      <formula>"TM"</formula>
    </cfRule>
    <cfRule type="cellIs" dxfId="60" priority="57" operator="equal">
      <formula>"P/2"</formula>
    </cfRule>
    <cfRule type="cellIs" dxfId="59" priority="58" operator="equal">
      <formula>"SL"</formula>
    </cfRule>
    <cfRule type="cellIs" dxfId="58" priority="59" operator="equal">
      <formula>"CL"</formula>
    </cfRule>
    <cfRule type="cellIs" dxfId="57" priority="60" operator="equal">
      <formula>"U"</formula>
    </cfRule>
    <cfRule type="cellIs" dxfId="56" priority="61" operator="equal">
      <formula>"UC"</formula>
    </cfRule>
    <cfRule type="cellIs" dxfId="55" priority="62" operator="equal">
      <formula>"NCNS"</formula>
    </cfRule>
    <cfRule type="cellIs" dxfId="54" priority="63" operator="equal">
      <formula>"EL"</formula>
    </cfRule>
    <cfRule type="cellIs" dxfId="53" priority="64" operator="equal">
      <formula>"UT"</formula>
    </cfRule>
    <cfRule type="cellIs" dxfId="52" priority="65" operator="equal">
      <formula>"OFF"</formula>
    </cfRule>
    <cfRule type="cellIs" dxfId="51" priority="66" stopIfTrue="1" operator="equal">
      <formula>"UT-EL"</formula>
    </cfRule>
  </conditionalFormatting>
  <conditionalFormatting sqref="C42 A42">
    <cfRule type="duplicateValues" dxfId="50" priority="51"/>
  </conditionalFormatting>
  <conditionalFormatting sqref="AS42:BE42">
    <cfRule type="cellIs" dxfId="49" priority="36" operator="equal">
      <formula>"AU"</formula>
    </cfRule>
    <cfRule type="cellIs" dxfId="48" priority="37" operator="equal">
      <formula>"leave"</formula>
    </cfRule>
    <cfRule type="containsBlanks" dxfId="47" priority="38">
      <formula>LEN(TRIM(AS42))=0</formula>
    </cfRule>
    <cfRule type="cellIs" dxfId="46" priority="39" operator="equal">
      <formula>"RS"</formula>
    </cfRule>
    <cfRule type="cellIs" dxfId="45" priority="40" operator="equal">
      <formula>"TM"</formula>
    </cfRule>
    <cfRule type="cellIs" dxfId="44" priority="41" operator="equal">
      <formula>"P/2"</formula>
    </cfRule>
    <cfRule type="cellIs" dxfId="43" priority="42" operator="equal">
      <formula>"SL"</formula>
    </cfRule>
    <cfRule type="cellIs" dxfId="42" priority="43" operator="equal">
      <formula>"CL"</formula>
    </cfRule>
    <cfRule type="cellIs" dxfId="41" priority="44" operator="equal">
      <formula>"U"</formula>
    </cfRule>
    <cfRule type="cellIs" dxfId="40" priority="45" operator="equal">
      <formula>"UC"</formula>
    </cfRule>
    <cfRule type="cellIs" dxfId="39" priority="46" operator="equal">
      <formula>"NCNS"</formula>
    </cfRule>
    <cfRule type="cellIs" dxfId="38" priority="47" operator="equal">
      <formula>"EL"</formula>
    </cfRule>
    <cfRule type="cellIs" dxfId="37" priority="48" operator="equal">
      <formula>"UT"</formula>
    </cfRule>
    <cfRule type="cellIs" dxfId="36" priority="49" operator="equal">
      <formula>"OFF"</formula>
    </cfRule>
    <cfRule type="cellIs" dxfId="35" priority="50" stopIfTrue="1" operator="equal">
      <formula>"UT-EL"</formula>
    </cfRule>
  </conditionalFormatting>
  <conditionalFormatting sqref="AA3:BE9 AC10 AA11:BE125">
    <cfRule type="cellIs" dxfId="34" priority="34" operator="equal">
      <formula>"AT-EL"</formula>
    </cfRule>
    <cfRule type="cellIs" dxfId="33" priority="35" operator="equal">
      <formula>"AT"</formula>
    </cfRule>
  </conditionalFormatting>
  <conditionalFormatting sqref="C76 A76">
    <cfRule type="duplicateValues" dxfId="32" priority="33"/>
  </conditionalFormatting>
  <conditionalFormatting sqref="AA10:AB10 AD10:AY10">
    <cfRule type="cellIs" dxfId="31" priority="18" operator="equal">
      <formula>"AU"</formula>
    </cfRule>
    <cfRule type="cellIs" dxfId="30" priority="19" operator="equal">
      <formula>"leave"</formula>
    </cfRule>
    <cfRule type="containsBlanks" dxfId="29" priority="20">
      <formula>LEN(TRIM(AA10))=0</formula>
    </cfRule>
    <cfRule type="cellIs" dxfId="28" priority="21" operator="equal">
      <formula>"RS"</formula>
    </cfRule>
    <cfRule type="cellIs" dxfId="27" priority="22" operator="equal">
      <formula>"TM"</formula>
    </cfRule>
    <cfRule type="cellIs" dxfId="26" priority="23" operator="equal">
      <formula>"P/2"</formula>
    </cfRule>
    <cfRule type="cellIs" dxfId="25" priority="24" operator="equal">
      <formula>"SL"</formula>
    </cfRule>
    <cfRule type="cellIs" dxfId="24" priority="25" operator="equal">
      <formula>"CL"</formula>
    </cfRule>
    <cfRule type="cellIs" dxfId="23" priority="26" operator="equal">
      <formula>"U"</formula>
    </cfRule>
    <cfRule type="cellIs" dxfId="22" priority="27" operator="equal">
      <formula>"UC"</formula>
    </cfRule>
    <cfRule type="cellIs" dxfId="21" priority="28" operator="equal">
      <formula>"NCNS"</formula>
    </cfRule>
    <cfRule type="cellIs" dxfId="20" priority="29" operator="equal">
      <formula>"EL"</formula>
    </cfRule>
    <cfRule type="cellIs" dxfId="19" priority="30" operator="equal">
      <formula>"UT"</formula>
    </cfRule>
    <cfRule type="cellIs" dxfId="18" priority="31" operator="equal">
      <formula>"OFF"</formula>
    </cfRule>
    <cfRule type="cellIs" dxfId="17" priority="32" stopIfTrue="1" operator="equal">
      <formula>"UT-EL"</formula>
    </cfRule>
  </conditionalFormatting>
  <conditionalFormatting sqref="AZ10:BE10">
    <cfRule type="cellIs" dxfId="16" priority="3" operator="equal">
      <formula>"AU"</formula>
    </cfRule>
    <cfRule type="cellIs" dxfId="15" priority="4" operator="equal">
      <formula>"leave"</formula>
    </cfRule>
    <cfRule type="containsBlanks" dxfId="14" priority="5">
      <formula>LEN(TRIM(AZ10))=0</formula>
    </cfRule>
    <cfRule type="cellIs" dxfId="13" priority="6" operator="equal">
      <formula>"RS"</formula>
    </cfRule>
    <cfRule type="cellIs" dxfId="12" priority="7" operator="equal">
      <formula>"TM"</formula>
    </cfRule>
    <cfRule type="cellIs" dxfId="11" priority="8" operator="equal">
      <formula>"P/2"</formula>
    </cfRule>
    <cfRule type="cellIs" dxfId="10" priority="9" operator="equal">
      <formula>"SL"</formula>
    </cfRule>
    <cfRule type="cellIs" dxfId="9" priority="10" operator="equal">
      <formula>"CL"</formula>
    </cfRule>
    <cfRule type="cellIs" dxfId="8" priority="11" operator="equal">
      <formula>"U"</formula>
    </cfRule>
    <cfRule type="cellIs" dxfId="7" priority="12" operator="equal">
      <formula>"UC"</formula>
    </cfRule>
    <cfRule type="cellIs" dxfId="6" priority="13" operator="equal">
      <formula>"NCNS"</formula>
    </cfRule>
    <cfRule type="cellIs" dxfId="5" priority="14" operator="equal">
      <formula>"EL"</formula>
    </cfRule>
    <cfRule type="cellIs" dxfId="4" priority="15" operator="equal">
      <formula>"UT"</formula>
    </cfRule>
    <cfRule type="cellIs" dxfId="3" priority="16" operator="equal">
      <formula>"OFF"</formula>
    </cfRule>
    <cfRule type="cellIs" dxfId="2" priority="17" stopIfTrue="1" operator="equal">
      <formula>"UT-EL"</formula>
    </cfRule>
  </conditionalFormatting>
  <conditionalFormatting sqref="A10:C10">
    <cfRule type="duplicateValues" dxfId="1" priority="2"/>
  </conditionalFormatting>
  <conditionalFormatting sqref="C54 A54">
    <cfRule type="duplicateValues" dxfId="0" priority="1"/>
  </conditionalFormatting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January 26</vt:lpstr>
      <vt:lpstr>February 26</vt:lpstr>
      <vt:lpstr>March 26</vt:lpstr>
      <vt:lpstr>April 26</vt:lpstr>
      <vt:lpstr>May 26</vt:lpstr>
      <vt:lpstr>June 26</vt:lpstr>
      <vt:lpstr>July 26</vt:lpstr>
      <vt:lpstr>Aug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 Khan</dc:creator>
  <cp:lastModifiedBy>Wali Khan</cp:lastModifiedBy>
  <dcterms:created xsi:type="dcterms:W3CDTF">2026-04-27T21:03:50Z</dcterms:created>
  <dcterms:modified xsi:type="dcterms:W3CDTF">2026-09-09T00:31:36Z</dcterms:modified>
</cp:coreProperties>
</file>